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0"/>
  <workbookPr hidePivotFieldList="1" defaultThemeVersion="166925"/>
  <mc:AlternateContent xmlns:mc="http://schemas.openxmlformats.org/markup-compatibility/2006">
    <mc:Choice Requires="x15">
      <x15ac:absPath xmlns:x15ac="http://schemas.microsoft.com/office/spreadsheetml/2010/11/ac" url="https://ofgemcloud.sharepoint.com/teams/GreenTariffPolicyandCapDerogations/Shared Documents/04. Levelisation/08 Publication/Decision/Final Documents to Publish/"/>
    </mc:Choice>
  </mc:AlternateContent>
  <xr:revisionPtr revIDLastSave="10879" documentId="8_{11AFA6C6-3DE3-4534-A083-66B6BFDD33B3}" xr6:coauthVersionLast="47" xr6:coauthVersionMax="47" xr10:uidLastSave="{DE4C1F7C-0B65-4685-9B10-7DDE8C8A0C54}"/>
  <bookViews>
    <workbookView xWindow="-120" yWindow="-120" windowWidth="22920" windowHeight="13800" tabRatio="913" xr2:uid="{021AE6DA-4C22-493F-B780-CB560C02F14C}"/>
  </bookViews>
  <sheets>
    <sheet name="Cover sheet" sheetId="164" r:id="rId1"/>
    <sheet name="Notes" sheetId="165" r:id="rId2"/>
    <sheet name="Cap Periods" sheetId="168" state="hidden" r:id="rId3"/>
    <sheet name="GB Average" sheetId="169" r:id="rId4"/>
    <sheet name="Model calculations &gt;&gt;" sheetId="2" r:id="rId5"/>
    <sheet name="North West" sheetId="147" r:id="rId6"/>
    <sheet name="Northern" sheetId="149" r:id="rId7"/>
    <sheet name="Yorkshire" sheetId="150" r:id="rId8"/>
    <sheet name="Northern Scotland" sheetId="151" r:id="rId9"/>
    <sheet name="Southern Scotland" sheetId="153" r:id="rId10"/>
    <sheet name="Southern" sheetId="152" r:id="rId11"/>
    <sheet name="N Wales and Mersey" sheetId="154" r:id="rId12"/>
    <sheet name="London" sheetId="155" r:id="rId13"/>
    <sheet name="South East" sheetId="156" r:id="rId14"/>
    <sheet name="Eastern" sheetId="157" r:id="rId15"/>
    <sheet name="East Midlands" sheetId="158" r:id="rId16"/>
    <sheet name="Midlands" sheetId="159" r:id="rId17"/>
    <sheet name="Southern Western" sheetId="160" r:id="rId18"/>
    <sheet name="South Wales" sheetId="161" r:id="rId19"/>
    <sheet name="Inputs &gt;&gt;" sheetId="3" r:id="rId20"/>
    <sheet name="Regional Cap levels" sheetId="4" r:id="rId21"/>
    <sheet name="Customer Numbers - All" sheetId="170" r:id="rId22"/>
    <sheet name="Customer Numbers - North West" sheetId="5" r:id="rId23"/>
    <sheet name="Customer Numbers - Northern" sheetId="53" r:id="rId24"/>
    <sheet name="Customer Numbers - Yorkshire" sheetId="55" r:id="rId25"/>
    <sheet name="Customer Numbers - Northern Sco" sheetId="57" r:id="rId26"/>
    <sheet name="Customer Numbers - Southern" sheetId="58" r:id="rId27"/>
    <sheet name="Customer Numbers - Southern Sco" sheetId="60" r:id="rId28"/>
    <sheet name="Customer Numbers - N Wales &amp; M" sheetId="62" r:id="rId29"/>
    <sheet name="Customer Numbers - London" sheetId="64" r:id="rId30"/>
    <sheet name="Customer Numbers - South East" sheetId="66" r:id="rId31"/>
    <sheet name="Customer Numbers - Eastern" sheetId="68" r:id="rId32"/>
    <sheet name="Customer Numbers - East Midland" sheetId="70" r:id="rId33"/>
    <sheet name="Customer Numbers - Midlands" sheetId="72" r:id="rId34"/>
    <sheet name="Customer Numbers - Southern Wes" sheetId="74" r:id="rId35"/>
    <sheet name="Customer Numbers - South Wales" sheetId="76" r:id="rId36"/>
    <sheet name="TDCV Values" sheetId="49" r:id="rId37"/>
    <sheet name="Assumptions-Parameters" sheetId="162" r:id="rId38"/>
  </sheets>
  <definedNames>
    <definedName name="_xlnm._FilterDatabase" localSheetId="20" hidden="1">'Regional Cap levels'!$B$10:$K$191</definedName>
    <definedName name="Eng_Name">#REF!</definedName>
    <definedName name="Engineers_OUCs">#REF!</definedName>
    <definedName name="FBC_Names">#REF!</definedName>
    <definedName name="PMP_Names">#REF!</definedName>
    <definedName name="RMP_Nam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78" i="4" l="1"/>
  <c r="K677" i="4"/>
  <c r="K676" i="4"/>
  <c r="F676" i="4"/>
  <c r="C5" i="5" a="1"/>
  <c r="C5" i="5" s="1"/>
  <c r="I18" i="170"/>
  <c r="K367" i="4" l="1"/>
  <c r="F200" i="4"/>
  <c r="J157" i="169" l="1"/>
  <c r="J154" i="169"/>
  <c r="J151" i="169"/>
  <c r="J148" i="169"/>
  <c r="J125" i="169"/>
  <c r="J122" i="169"/>
  <c r="J119" i="169"/>
  <c r="J116" i="169"/>
  <c r="I4" i="170" l="1"/>
  <c r="I5" i="170"/>
  <c r="I6" i="170"/>
  <c r="I7" i="170"/>
  <c r="I8" i="170"/>
  <c r="I9" i="170"/>
  <c r="I10" i="170"/>
  <c r="I11" i="170"/>
  <c r="I12" i="170"/>
  <c r="I13" i="170"/>
  <c r="I14" i="170"/>
  <c r="I15" i="170"/>
  <c r="I16" i="170"/>
  <c r="I17" i="170"/>
  <c r="C18" i="170"/>
  <c r="D18" i="170"/>
  <c r="E18" i="170"/>
  <c r="F18" i="170"/>
  <c r="G18" i="170"/>
  <c r="H18" i="170"/>
  <c r="H37" i="170" l="1"/>
  <c r="H35" i="170"/>
  <c r="H33" i="170"/>
  <c r="H31" i="170"/>
  <c r="H29" i="170"/>
  <c r="H27" i="170"/>
  <c r="H25" i="170"/>
  <c r="H38" i="170"/>
  <c r="H36" i="170"/>
  <c r="H34" i="170"/>
  <c r="H32" i="170"/>
  <c r="H30" i="170"/>
  <c r="H28" i="170"/>
  <c r="H26" i="170"/>
  <c r="F37" i="170"/>
  <c r="F35" i="170"/>
  <c r="F33" i="170"/>
  <c r="F31" i="170"/>
  <c r="F29" i="170"/>
  <c r="F27" i="170"/>
  <c r="F25" i="170"/>
  <c r="F38" i="170"/>
  <c r="F36" i="170"/>
  <c r="F34" i="170"/>
  <c r="F32" i="170"/>
  <c r="F30" i="170"/>
  <c r="F28" i="170"/>
  <c r="F26" i="170"/>
  <c r="G38" i="170"/>
  <c r="G36" i="170"/>
  <c r="G34" i="170"/>
  <c r="G32" i="170"/>
  <c r="G30" i="170"/>
  <c r="G28" i="170"/>
  <c r="G26" i="170"/>
  <c r="G37" i="170"/>
  <c r="G35" i="170"/>
  <c r="G33" i="170"/>
  <c r="G31" i="170"/>
  <c r="G29" i="170"/>
  <c r="G27" i="170"/>
  <c r="G25" i="170"/>
  <c r="G39" i="170" s="1"/>
  <c r="D37" i="170"/>
  <c r="D35" i="170"/>
  <c r="D33" i="170"/>
  <c r="D31" i="170"/>
  <c r="D29" i="170"/>
  <c r="D27" i="170"/>
  <c r="D25" i="170"/>
  <c r="D38" i="170"/>
  <c r="D36" i="170"/>
  <c r="D34" i="170"/>
  <c r="D32" i="170"/>
  <c r="D30" i="170"/>
  <c r="D28" i="170"/>
  <c r="D26" i="170"/>
  <c r="E38" i="170"/>
  <c r="E36" i="170"/>
  <c r="E34" i="170"/>
  <c r="E32" i="170"/>
  <c r="E30" i="170"/>
  <c r="E28" i="170"/>
  <c r="E26" i="170"/>
  <c r="E37" i="170"/>
  <c r="E35" i="170"/>
  <c r="E33" i="170"/>
  <c r="E31" i="170"/>
  <c r="E29" i="170"/>
  <c r="E27" i="170"/>
  <c r="E25" i="170"/>
  <c r="C38" i="170"/>
  <c r="C37" i="170"/>
  <c r="C36" i="170"/>
  <c r="C35" i="170"/>
  <c r="C34" i="170"/>
  <c r="C33" i="170"/>
  <c r="C32" i="170"/>
  <c r="C31" i="170"/>
  <c r="C30" i="170"/>
  <c r="C29" i="170"/>
  <c r="C28" i="170"/>
  <c r="C27" i="170"/>
  <c r="C26" i="170"/>
  <c r="C25" i="170"/>
  <c r="K787" i="4"/>
  <c r="K785" i="4"/>
  <c r="K783" i="4"/>
  <c r="K781" i="4"/>
  <c r="K779" i="4"/>
  <c r="K777" i="4"/>
  <c r="K775" i="4"/>
  <c r="K773" i="4"/>
  <c r="K771" i="4"/>
  <c r="K769" i="4"/>
  <c r="K767" i="4"/>
  <c r="K765" i="4"/>
  <c r="K763" i="4"/>
  <c r="K761" i="4"/>
  <c r="K759" i="4"/>
  <c r="K757" i="4"/>
  <c r="K755" i="4"/>
  <c r="K753" i="4"/>
  <c r="K751" i="4"/>
  <c r="K749" i="4"/>
  <c r="K747" i="4"/>
  <c r="K745" i="4"/>
  <c r="K743" i="4"/>
  <c r="K741" i="4"/>
  <c r="K739" i="4"/>
  <c r="K737" i="4"/>
  <c r="K735" i="4"/>
  <c r="K733" i="4"/>
  <c r="K731" i="4"/>
  <c r="K729" i="4"/>
  <c r="K727" i="4"/>
  <c r="K725" i="4"/>
  <c r="K723" i="4"/>
  <c r="K721" i="4"/>
  <c r="K719" i="4"/>
  <c r="K717" i="4"/>
  <c r="K715" i="4"/>
  <c r="K713" i="4"/>
  <c r="K711" i="4"/>
  <c r="K709" i="4"/>
  <c r="K707" i="4"/>
  <c r="K705" i="4"/>
  <c r="K703" i="4"/>
  <c r="K701" i="4"/>
  <c r="K699" i="4"/>
  <c r="K697" i="4"/>
  <c r="K695" i="4"/>
  <c r="K693" i="4"/>
  <c r="K691" i="4"/>
  <c r="K689" i="4"/>
  <c r="K687" i="4"/>
  <c r="K685" i="4"/>
  <c r="K683" i="4"/>
  <c r="K681" i="4"/>
  <c r="K679" i="4"/>
  <c r="K553" i="4"/>
  <c r="J18" i="161" s="1" a="1"/>
  <c r="J18" i="161" s="1"/>
  <c r="K366" i="4"/>
  <c r="K552" i="4" s="1"/>
  <c r="J17" i="161" s="1" a="1"/>
  <c r="J17" i="161" s="1"/>
  <c r="K365" i="4"/>
  <c r="K551" i="4" s="1"/>
  <c r="J16" i="161" s="1" a="1"/>
  <c r="J16" i="161" s="1"/>
  <c r="K364" i="4"/>
  <c r="K550" i="4" s="1"/>
  <c r="J15" i="161" s="1" a="1"/>
  <c r="J15" i="161" s="1"/>
  <c r="K363" i="4"/>
  <c r="K549" i="4" s="1"/>
  <c r="J14" i="161" s="1" a="1"/>
  <c r="J14" i="161" s="1"/>
  <c r="K362" i="4"/>
  <c r="K548" i="4" s="1"/>
  <c r="J13" i="161" s="1" a="1"/>
  <c r="J13" i="161" s="1"/>
  <c r="K361" i="4"/>
  <c r="K547" i="4" s="1"/>
  <c r="J12" i="161" s="1" a="1"/>
  <c r="J12" i="161" s="1"/>
  <c r="J29" i="161" s="1" a="1"/>
  <c r="J29" i="161" s="1"/>
  <c r="K360" i="4"/>
  <c r="K546" i="4" s="1"/>
  <c r="J11" i="161" s="1" a="1"/>
  <c r="J11" i="161" s="1"/>
  <c r="J28" i="161" s="1" a="1"/>
  <c r="J28" i="161" s="1"/>
  <c r="K359" i="4"/>
  <c r="K545" i="4" s="1"/>
  <c r="J10" i="161" s="1" a="1"/>
  <c r="J10" i="161" s="1"/>
  <c r="J27" i="161" s="1" a="1"/>
  <c r="J27" i="161" s="1"/>
  <c r="K358" i="4"/>
  <c r="K544" i="4" s="1"/>
  <c r="J9" i="161" s="1" a="1"/>
  <c r="J9" i="161" s="1"/>
  <c r="J26" i="161" s="1" a="1"/>
  <c r="J26" i="161" s="1"/>
  <c r="K357" i="4"/>
  <c r="K543" i="4" s="1"/>
  <c r="J8" i="161" s="1" a="1"/>
  <c r="J8" i="161" s="1"/>
  <c r="J25" i="161" s="1" a="1"/>
  <c r="J25" i="161" s="1"/>
  <c r="K356" i="4"/>
  <c r="K542" i="4" s="1"/>
  <c r="J7" i="161" s="1" a="1"/>
  <c r="J7" i="161" s="1"/>
  <c r="J24" i="161" s="1" a="1"/>
  <c r="J24" i="161" s="1"/>
  <c r="K355" i="4"/>
  <c r="K541" i="4" s="1"/>
  <c r="J18" i="160" s="1" a="1"/>
  <c r="J18" i="160" s="1"/>
  <c r="K354" i="4"/>
  <c r="K540" i="4" s="1"/>
  <c r="J17" i="160" s="1" a="1"/>
  <c r="J17" i="160" s="1"/>
  <c r="K353" i="4"/>
  <c r="K539" i="4" s="1"/>
  <c r="J16" i="160" s="1" a="1"/>
  <c r="J16" i="160" s="1"/>
  <c r="K352" i="4"/>
  <c r="K538" i="4" s="1"/>
  <c r="J15" i="160" s="1" a="1"/>
  <c r="J15" i="160" s="1"/>
  <c r="K351" i="4"/>
  <c r="K537" i="4" s="1"/>
  <c r="J14" i="160" s="1" a="1"/>
  <c r="J14" i="160" s="1"/>
  <c r="K350" i="4"/>
  <c r="K536" i="4" s="1"/>
  <c r="J13" i="160" s="1" a="1"/>
  <c r="J13" i="160" s="1"/>
  <c r="K349" i="4"/>
  <c r="K535" i="4" s="1"/>
  <c r="J12" i="160" s="1" a="1"/>
  <c r="J12" i="160" s="1"/>
  <c r="J29" i="160" s="1" a="1"/>
  <c r="J29" i="160" s="1"/>
  <c r="K348" i="4"/>
  <c r="K534" i="4" s="1"/>
  <c r="J11" i="160" s="1" a="1"/>
  <c r="J11" i="160" s="1"/>
  <c r="J28" i="160" s="1" a="1"/>
  <c r="J28" i="160" s="1"/>
  <c r="K347" i="4"/>
  <c r="K533" i="4" s="1"/>
  <c r="J10" i="160" s="1" a="1"/>
  <c r="J10" i="160" s="1"/>
  <c r="J27" i="160" s="1" a="1"/>
  <c r="J27" i="160" s="1"/>
  <c r="K346" i="4"/>
  <c r="K532" i="4" s="1"/>
  <c r="J9" i="160" s="1" a="1"/>
  <c r="J9" i="160" s="1"/>
  <c r="J26" i="160" s="1" a="1"/>
  <c r="J26" i="160" s="1"/>
  <c r="K345" i="4"/>
  <c r="K531" i="4" s="1"/>
  <c r="J8" i="160" s="1" a="1"/>
  <c r="J8" i="160" s="1"/>
  <c r="J25" i="160" s="1" a="1"/>
  <c r="J25" i="160" s="1"/>
  <c r="K344" i="4"/>
  <c r="K530" i="4" s="1"/>
  <c r="J7" i="160" s="1" a="1"/>
  <c r="J7" i="160" s="1"/>
  <c r="J24" i="160" s="1" a="1"/>
  <c r="J24" i="160" s="1"/>
  <c r="K343" i="4"/>
  <c r="K529" i="4" s="1"/>
  <c r="J18" i="159" s="1" a="1"/>
  <c r="J18" i="159" s="1"/>
  <c r="K342" i="4"/>
  <c r="K528" i="4" s="1"/>
  <c r="J17" i="159" s="1" a="1"/>
  <c r="J17" i="159" s="1"/>
  <c r="K341" i="4"/>
  <c r="K527" i="4" s="1"/>
  <c r="J16" i="159" s="1" a="1"/>
  <c r="J16" i="159" s="1"/>
  <c r="K340" i="4"/>
  <c r="K526" i="4" s="1"/>
  <c r="J15" i="159" s="1" a="1"/>
  <c r="J15" i="159" s="1"/>
  <c r="K339" i="4"/>
  <c r="K525" i="4" s="1"/>
  <c r="J14" i="159" s="1" a="1"/>
  <c r="J14" i="159" s="1"/>
  <c r="K338" i="4"/>
  <c r="K524" i="4" s="1"/>
  <c r="J13" i="159" s="1" a="1"/>
  <c r="J13" i="159" s="1"/>
  <c r="K337" i="4"/>
  <c r="K523" i="4" s="1"/>
  <c r="J12" i="159" s="1" a="1"/>
  <c r="J12" i="159" s="1"/>
  <c r="J29" i="159" s="1" a="1"/>
  <c r="J29" i="159" s="1"/>
  <c r="K336" i="4"/>
  <c r="K522" i="4" s="1"/>
  <c r="J11" i="159" s="1" a="1"/>
  <c r="J11" i="159" s="1"/>
  <c r="J28" i="159" s="1" a="1"/>
  <c r="J28" i="159" s="1"/>
  <c r="K335" i="4"/>
  <c r="K521" i="4" s="1"/>
  <c r="J10" i="159" s="1" a="1"/>
  <c r="J10" i="159" s="1"/>
  <c r="J27" i="159" s="1" a="1"/>
  <c r="J27" i="159" s="1"/>
  <c r="K334" i="4"/>
  <c r="K520" i="4" s="1"/>
  <c r="J9" i="159" s="1" a="1"/>
  <c r="J9" i="159" s="1"/>
  <c r="J26" i="159" s="1" a="1"/>
  <c r="J26" i="159" s="1"/>
  <c r="K333" i="4"/>
  <c r="K519" i="4" s="1"/>
  <c r="J8" i="159" s="1" a="1"/>
  <c r="J8" i="159" s="1"/>
  <c r="J25" i="159" s="1" a="1"/>
  <c r="J25" i="159" s="1"/>
  <c r="K332" i="4"/>
  <c r="K518" i="4" s="1"/>
  <c r="J7" i="159" s="1" a="1"/>
  <c r="J7" i="159" s="1"/>
  <c r="J24" i="159" s="1" a="1"/>
  <c r="J24" i="159" s="1"/>
  <c r="K331" i="4"/>
  <c r="K517" i="4" s="1"/>
  <c r="J18" i="158" s="1" a="1"/>
  <c r="J18" i="158" s="1"/>
  <c r="K330" i="4"/>
  <c r="K516" i="4" s="1"/>
  <c r="J17" i="158" s="1" a="1"/>
  <c r="J17" i="158" s="1"/>
  <c r="K329" i="4"/>
  <c r="K515" i="4" s="1"/>
  <c r="J16" i="158" s="1" a="1"/>
  <c r="J16" i="158" s="1"/>
  <c r="K328" i="4"/>
  <c r="K514" i="4" s="1"/>
  <c r="J15" i="158" s="1" a="1"/>
  <c r="J15" i="158" s="1"/>
  <c r="K327" i="4"/>
  <c r="K513" i="4" s="1"/>
  <c r="J14" i="158" s="1" a="1"/>
  <c r="J14" i="158" s="1"/>
  <c r="K326" i="4"/>
  <c r="K512" i="4" s="1"/>
  <c r="J13" i="158" s="1" a="1"/>
  <c r="J13" i="158" s="1"/>
  <c r="K325" i="4"/>
  <c r="K511" i="4" s="1"/>
  <c r="J12" i="158" s="1" a="1"/>
  <c r="J12" i="158" s="1"/>
  <c r="J29" i="158" s="1" a="1"/>
  <c r="J29" i="158" s="1"/>
  <c r="K324" i="4"/>
  <c r="K510" i="4" s="1"/>
  <c r="J11" i="158" s="1" a="1"/>
  <c r="J11" i="158" s="1"/>
  <c r="J28" i="158" s="1" a="1"/>
  <c r="J28" i="158" s="1"/>
  <c r="K323" i="4"/>
  <c r="K509" i="4" s="1"/>
  <c r="J10" i="158" s="1" a="1"/>
  <c r="J10" i="158" s="1"/>
  <c r="J27" i="158" s="1" a="1"/>
  <c r="J27" i="158" s="1"/>
  <c r="K322" i="4"/>
  <c r="K508" i="4" s="1"/>
  <c r="J9" i="158" s="1" a="1"/>
  <c r="J9" i="158" s="1"/>
  <c r="J26" i="158" s="1" a="1"/>
  <c r="J26" i="158" s="1"/>
  <c r="K321" i="4"/>
  <c r="K507" i="4" s="1"/>
  <c r="J8" i="158" s="1" a="1"/>
  <c r="J8" i="158" s="1"/>
  <c r="J25" i="158" s="1" a="1"/>
  <c r="J25" i="158" s="1"/>
  <c r="K320" i="4"/>
  <c r="K506" i="4" s="1"/>
  <c r="J7" i="158" s="1" a="1"/>
  <c r="J7" i="158" s="1"/>
  <c r="J24" i="158" s="1" a="1"/>
  <c r="J24" i="158" s="1"/>
  <c r="K319" i="4"/>
  <c r="K505" i="4" s="1"/>
  <c r="J18" i="157" s="1" a="1"/>
  <c r="J18" i="157" s="1"/>
  <c r="K318" i="4"/>
  <c r="K504" i="4" s="1"/>
  <c r="J17" i="157" s="1" a="1"/>
  <c r="J17" i="157" s="1"/>
  <c r="K317" i="4"/>
  <c r="K503" i="4" s="1"/>
  <c r="J16" i="157" s="1" a="1"/>
  <c r="J16" i="157" s="1"/>
  <c r="K316" i="4"/>
  <c r="K502" i="4" s="1"/>
  <c r="J15" i="157" s="1" a="1"/>
  <c r="J15" i="157" s="1"/>
  <c r="K315" i="4"/>
  <c r="K501" i="4" s="1"/>
  <c r="J14" i="157" s="1" a="1"/>
  <c r="J14" i="157" s="1"/>
  <c r="K314" i="4"/>
  <c r="K500" i="4" s="1"/>
  <c r="J13" i="157" s="1" a="1"/>
  <c r="J13" i="157" s="1"/>
  <c r="K313" i="4"/>
  <c r="K499" i="4" s="1"/>
  <c r="J12" i="157" s="1" a="1"/>
  <c r="J12" i="157" s="1"/>
  <c r="J29" i="157" s="1" a="1"/>
  <c r="J29" i="157" s="1"/>
  <c r="K312" i="4"/>
  <c r="K498" i="4" s="1"/>
  <c r="J11" i="157" s="1" a="1"/>
  <c r="J11" i="157" s="1"/>
  <c r="J28" i="157" s="1" a="1"/>
  <c r="J28" i="157" s="1"/>
  <c r="K311" i="4"/>
  <c r="K497" i="4" s="1"/>
  <c r="J10" i="157" s="1" a="1"/>
  <c r="J10" i="157" s="1"/>
  <c r="J27" i="157" s="1" a="1"/>
  <c r="J27" i="157" s="1"/>
  <c r="K310" i="4"/>
  <c r="K496" i="4" s="1"/>
  <c r="J9" i="157" s="1" a="1"/>
  <c r="J9" i="157" s="1"/>
  <c r="J26" i="157" s="1" a="1"/>
  <c r="J26" i="157" s="1"/>
  <c r="K309" i="4"/>
  <c r="K495" i="4" s="1"/>
  <c r="J8" i="157" s="1" a="1"/>
  <c r="J8" i="157" s="1"/>
  <c r="J25" i="157" s="1" a="1"/>
  <c r="J25" i="157" s="1"/>
  <c r="K308" i="4"/>
  <c r="K494" i="4" s="1"/>
  <c r="J7" i="157" s="1" a="1"/>
  <c r="J7" i="157" s="1"/>
  <c r="J24" i="157" s="1" a="1"/>
  <c r="J24" i="157" s="1"/>
  <c r="K307" i="4"/>
  <c r="K493" i="4" s="1"/>
  <c r="J18" i="156" s="1" a="1"/>
  <c r="J18" i="156" s="1"/>
  <c r="K306" i="4"/>
  <c r="K492" i="4" s="1"/>
  <c r="J17" i="156" s="1" a="1"/>
  <c r="J17" i="156" s="1"/>
  <c r="K305" i="4"/>
  <c r="K491" i="4" s="1"/>
  <c r="J16" i="156" s="1" a="1"/>
  <c r="J16" i="156" s="1"/>
  <c r="K304" i="4"/>
  <c r="K490" i="4" s="1"/>
  <c r="J15" i="156" s="1" a="1"/>
  <c r="J15" i="156" s="1"/>
  <c r="K303" i="4"/>
  <c r="K489" i="4" s="1"/>
  <c r="J14" i="156" s="1" a="1"/>
  <c r="J14" i="156" s="1"/>
  <c r="K302" i="4"/>
  <c r="K488" i="4" s="1"/>
  <c r="J13" i="156" s="1" a="1"/>
  <c r="J13" i="156" s="1"/>
  <c r="K301" i="4"/>
  <c r="K487" i="4" s="1"/>
  <c r="J12" i="156" s="1" a="1"/>
  <c r="J12" i="156" s="1"/>
  <c r="J29" i="156" s="1" a="1"/>
  <c r="J29" i="156" s="1"/>
  <c r="K300" i="4"/>
  <c r="K486" i="4" s="1"/>
  <c r="J11" i="156" s="1" a="1"/>
  <c r="J11" i="156" s="1"/>
  <c r="J28" i="156" s="1" a="1"/>
  <c r="J28" i="156" s="1"/>
  <c r="K299" i="4"/>
  <c r="K485" i="4" s="1"/>
  <c r="J10" i="156" s="1" a="1"/>
  <c r="J10" i="156" s="1"/>
  <c r="J27" i="156" s="1" a="1"/>
  <c r="J27" i="156" s="1"/>
  <c r="K298" i="4"/>
  <c r="K484" i="4" s="1"/>
  <c r="J9" i="156" s="1" a="1"/>
  <c r="J9" i="156" s="1"/>
  <c r="J26" i="156" s="1" a="1"/>
  <c r="J26" i="156" s="1"/>
  <c r="K297" i="4"/>
  <c r="K483" i="4" s="1"/>
  <c r="J8" i="156" s="1" a="1"/>
  <c r="J8" i="156" s="1"/>
  <c r="J25" i="156" s="1" a="1"/>
  <c r="J25" i="156" s="1"/>
  <c r="K296" i="4"/>
  <c r="K482" i="4" s="1"/>
  <c r="J7" i="156" s="1" a="1"/>
  <c r="J7" i="156" s="1"/>
  <c r="J24" i="156" s="1" a="1"/>
  <c r="J24" i="156" s="1"/>
  <c r="K295" i="4"/>
  <c r="K481" i="4" s="1"/>
  <c r="J18" i="155" s="1" a="1"/>
  <c r="J18" i="155" s="1"/>
  <c r="K294" i="4"/>
  <c r="K480" i="4" s="1"/>
  <c r="J17" i="155" s="1" a="1"/>
  <c r="J17" i="155" s="1"/>
  <c r="K293" i="4"/>
  <c r="K479" i="4" s="1"/>
  <c r="J16" i="155" s="1" a="1"/>
  <c r="J16" i="155" s="1"/>
  <c r="K292" i="4"/>
  <c r="K478" i="4" s="1"/>
  <c r="J15" i="155" s="1" a="1"/>
  <c r="J15" i="155" s="1"/>
  <c r="K291" i="4"/>
  <c r="K477" i="4" s="1"/>
  <c r="J14" i="155" s="1" a="1"/>
  <c r="J14" i="155" s="1"/>
  <c r="K290" i="4"/>
  <c r="K476" i="4" s="1"/>
  <c r="J13" i="155" s="1" a="1"/>
  <c r="J13" i="155" s="1"/>
  <c r="K289" i="4"/>
  <c r="K475" i="4" s="1"/>
  <c r="J12" i="155" s="1" a="1"/>
  <c r="J12" i="155" s="1"/>
  <c r="J29" i="155" s="1" a="1"/>
  <c r="J29" i="155" s="1"/>
  <c r="K288" i="4"/>
  <c r="K474" i="4" s="1"/>
  <c r="J11" i="155" s="1" a="1"/>
  <c r="J11" i="155" s="1"/>
  <c r="J28" i="155" s="1" a="1"/>
  <c r="J28" i="155" s="1"/>
  <c r="K287" i="4"/>
  <c r="K473" i="4" s="1"/>
  <c r="J10" i="155" s="1" a="1"/>
  <c r="J10" i="155" s="1"/>
  <c r="J27" i="155" s="1" a="1"/>
  <c r="J27" i="155" s="1"/>
  <c r="K286" i="4"/>
  <c r="K472" i="4" s="1"/>
  <c r="J9" i="155" s="1" a="1"/>
  <c r="J9" i="155" s="1"/>
  <c r="J26" i="155" s="1" a="1"/>
  <c r="J26" i="155" s="1"/>
  <c r="K285" i="4"/>
  <c r="K471" i="4" s="1"/>
  <c r="J8" i="155" s="1" a="1"/>
  <c r="J8" i="155" s="1"/>
  <c r="J25" i="155" s="1" a="1"/>
  <c r="J25" i="155" s="1"/>
  <c r="K284" i="4"/>
  <c r="K470" i="4" s="1"/>
  <c r="J7" i="155" s="1" a="1"/>
  <c r="J7" i="155" s="1"/>
  <c r="J24" i="155" s="1" a="1"/>
  <c r="J24" i="155" s="1"/>
  <c r="K283" i="4"/>
  <c r="K469" i="4" s="1"/>
  <c r="J18" i="154" s="1" a="1"/>
  <c r="J18" i="154" s="1"/>
  <c r="K282" i="4"/>
  <c r="K468" i="4" s="1"/>
  <c r="J17" i="154" s="1" a="1"/>
  <c r="J17" i="154" s="1"/>
  <c r="K281" i="4"/>
  <c r="K467" i="4" s="1"/>
  <c r="J16" i="154" s="1" a="1"/>
  <c r="J16" i="154" s="1"/>
  <c r="K280" i="4"/>
  <c r="K466" i="4" s="1"/>
  <c r="J15" i="154" s="1" a="1"/>
  <c r="J15" i="154" s="1"/>
  <c r="K279" i="4"/>
  <c r="K465" i="4" s="1"/>
  <c r="J14" i="154" s="1" a="1"/>
  <c r="J14" i="154" s="1"/>
  <c r="K278" i="4"/>
  <c r="K464" i="4" s="1"/>
  <c r="J13" i="154" s="1" a="1"/>
  <c r="J13" i="154" s="1"/>
  <c r="K277" i="4"/>
  <c r="K463" i="4" s="1"/>
  <c r="J12" i="154" s="1" a="1"/>
  <c r="J12" i="154" s="1"/>
  <c r="J29" i="154" s="1" a="1"/>
  <c r="J29" i="154" s="1"/>
  <c r="K276" i="4"/>
  <c r="K462" i="4" s="1"/>
  <c r="J11" i="154" s="1" a="1"/>
  <c r="J11" i="154" s="1"/>
  <c r="J28" i="154" s="1" a="1"/>
  <c r="J28" i="154" s="1"/>
  <c r="K275" i="4"/>
  <c r="K461" i="4" s="1"/>
  <c r="J10" i="154" s="1" a="1"/>
  <c r="J10" i="154" s="1"/>
  <c r="J27" i="154" s="1" a="1"/>
  <c r="J27" i="154" s="1"/>
  <c r="K274" i="4"/>
  <c r="K460" i="4" s="1"/>
  <c r="J9" i="154" s="1" a="1"/>
  <c r="J9" i="154" s="1"/>
  <c r="J26" i="154" s="1" a="1"/>
  <c r="J26" i="154" s="1"/>
  <c r="K273" i="4"/>
  <c r="K459" i="4" s="1"/>
  <c r="J8" i="154" s="1" a="1"/>
  <c r="J8" i="154" s="1"/>
  <c r="J25" i="154" s="1" a="1"/>
  <c r="J25" i="154" s="1"/>
  <c r="K272" i="4"/>
  <c r="K458" i="4" s="1"/>
  <c r="J7" i="154" s="1" a="1"/>
  <c r="J7" i="154" s="1"/>
  <c r="J24" i="154" s="1" a="1"/>
  <c r="J24" i="154" s="1"/>
  <c r="K271" i="4"/>
  <c r="K457" i="4" s="1"/>
  <c r="J18" i="153" s="1" a="1"/>
  <c r="J18" i="153" s="1"/>
  <c r="K270" i="4"/>
  <c r="K456" i="4" s="1"/>
  <c r="J17" i="153" s="1" a="1"/>
  <c r="J17" i="153" s="1"/>
  <c r="K269" i="4"/>
  <c r="K455" i="4" s="1"/>
  <c r="J16" i="153" s="1" a="1"/>
  <c r="J16" i="153" s="1"/>
  <c r="K268" i="4"/>
  <c r="K454" i="4" s="1"/>
  <c r="J15" i="153" s="1" a="1"/>
  <c r="J15" i="153" s="1"/>
  <c r="K267" i="4"/>
  <c r="K453" i="4" s="1"/>
  <c r="J14" i="153" s="1" a="1"/>
  <c r="J14" i="153" s="1"/>
  <c r="K266" i="4"/>
  <c r="K452" i="4" s="1"/>
  <c r="J13" i="153" s="1" a="1"/>
  <c r="J13" i="153" s="1"/>
  <c r="K265" i="4"/>
  <c r="K451" i="4" s="1"/>
  <c r="J12" i="153" s="1" a="1"/>
  <c r="J12" i="153" s="1"/>
  <c r="J29" i="153" s="1" a="1"/>
  <c r="J29" i="153" s="1"/>
  <c r="K264" i="4"/>
  <c r="K450" i="4" s="1"/>
  <c r="J11" i="153" s="1" a="1"/>
  <c r="J11" i="153" s="1"/>
  <c r="J28" i="153" s="1" a="1"/>
  <c r="J28" i="153" s="1"/>
  <c r="K263" i="4"/>
  <c r="K449" i="4" s="1"/>
  <c r="J10" i="153" s="1" a="1"/>
  <c r="J10" i="153" s="1"/>
  <c r="J27" i="153" s="1" a="1"/>
  <c r="J27" i="153" s="1"/>
  <c r="K262" i="4"/>
  <c r="K448" i="4" s="1"/>
  <c r="J9" i="153" s="1" a="1"/>
  <c r="J9" i="153" s="1"/>
  <c r="J26" i="153" s="1" a="1"/>
  <c r="J26" i="153" s="1"/>
  <c r="K261" i="4"/>
  <c r="K447" i="4" s="1"/>
  <c r="J8" i="153" s="1" a="1"/>
  <c r="J8" i="153" s="1"/>
  <c r="J25" i="153" s="1" a="1"/>
  <c r="J25" i="153" s="1"/>
  <c r="K260" i="4"/>
  <c r="K446" i="4" s="1"/>
  <c r="J7" i="153" s="1" a="1"/>
  <c r="J7" i="153" s="1"/>
  <c r="J24" i="153" s="1" a="1"/>
  <c r="J24" i="153" s="1"/>
  <c r="K259" i="4"/>
  <c r="K445" i="4" s="1"/>
  <c r="J18" i="152" s="1" a="1"/>
  <c r="J18" i="152" s="1"/>
  <c r="K258" i="4"/>
  <c r="K444" i="4" s="1"/>
  <c r="J17" i="152" s="1" a="1"/>
  <c r="J17" i="152" s="1"/>
  <c r="K257" i="4"/>
  <c r="K443" i="4" s="1"/>
  <c r="J16" i="152" s="1" a="1"/>
  <c r="J16" i="152" s="1"/>
  <c r="K256" i="4"/>
  <c r="K442" i="4" s="1"/>
  <c r="J15" i="152" s="1" a="1"/>
  <c r="J15" i="152" s="1"/>
  <c r="K255" i="4"/>
  <c r="K441" i="4" s="1"/>
  <c r="J14" i="152" s="1" a="1"/>
  <c r="J14" i="152" s="1"/>
  <c r="K254" i="4"/>
  <c r="K440" i="4" s="1"/>
  <c r="J13" i="152" s="1" a="1"/>
  <c r="J13" i="152" s="1"/>
  <c r="K253" i="4"/>
  <c r="K439" i="4" s="1"/>
  <c r="J12" i="152" s="1" a="1"/>
  <c r="J12" i="152" s="1"/>
  <c r="J29" i="152" s="1" a="1"/>
  <c r="J29" i="152" s="1"/>
  <c r="K252" i="4"/>
  <c r="K438" i="4" s="1"/>
  <c r="J11" i="152" s="1" a="1"/>
  <c r="J11" i="152" s="1"/>
  <c r="J28" i="152" s="1" a="1"/>
  <c r="J28" i="152" s="1"/>
  <c r="K251" i="4"/>
  <c r="K437" i="4" s="1"/>
  <c r="J10" i="152" s="1" a="1"/>
  <c r="J10" i="152" s="1"/>
  <c r="J27" i="152" s="1" a="1"/>
  <c r="J27" i="152" s="1"/>
  <c r="K250" i="4"/>
  <c r="K436" i="4" s="1"/>
  <c r="J9" i="152" s="1" a="1"/>
  <c r="J9" i="152" s="1"/>
  <c r="J26" i="152" s="1" a="1"/>
  <c r="J26" i="152" s="1"/>
  <c r="K249" i="4"/>
  <c r="K435" i="4" s="1"/>
  <c r="J8" i="152" s="1" a="1"/>
  <c r="J8" i="152" s="1"/>
  <c r="J25" i="152" s="1" a="1"/>
  <c r="J25" i="152" s="1"/>
  <c r="K248" i="4"/>
  <c r="K434" i="4" s="1"/>
  <c r="J7" i="152" s="1" a="1"/>
  <c r="J7" i="152" s="1"/>
  <c r="J24" i="152" s="1" a="1"/>
  <c r="J24" i="152" s="1"/>
  <c r="K247" i="4"/>
  <c r="K433" i="4" s="1"/>
  <c r="J18" i="151" s="1" a="1"/>
  <c r="J18" i="151" s="1"/>
  <c r="K246" i="4"/>
  <c r="K432" i="4" s="1"/>
  <c r="J17" i="151" s="1" a="1"/>
  <c r="J17" i="151" s="1"/>
  <c r="K245" i="4"/>
  <c r="K431" i="4" s="1"/>
  <c r="J16" i="151" s="1" a="1"/>
  <c r="J16" i="151" s="1"/>
  <c r="K244" i="4"/>
  <c r="K430" i="4" s="1"/>
  <c r="J15" i="151" s="1" a="1"/>
  <c r="J15" i="151" s="1"/>
  <c r="K243" i="4"/>
  <c r="K429" i="4" s="1"/>
  <c r="J14" i="151" s="1" a="1"/>
  <c r="J14" i="151" s="1"/>
  <c r="K242" i="4"/>
  <c r="K428" i="4" s="1"/>
  <c r="J13" i="151" s="1" a="1"/>
  <c r="J13" i="151" s="1"/>
  <c r="K241" i="4"/>
  <c r="K427" i="4" s="1"/>
  <c r="J12" i="151" s="1" a="1"/>
  <c r="J12" i="151" s="1"/>
  <c r="J29" i="151" s="1" a="1"/>
  <c r="J29" i="151" s="1"/>
  <c r="K240" i="4"/>
  <c r="K426" i="4" s="1"/>
  <c r="J11" i="151" s="1" a="1"/>
  <c r="J11" i="151" s="1"/>
  <c r="J28" i="151" s="1" a="1"/>
  <c r="J28" i="151" s="1"/>
  <c r="K239" i="4"/>
  <c r="K425" i="4" s="1"/>
  <c r="J10" i="151" s="1" a="1"/>
  <c r="J10" i="151" s="1"/>
  <c r="J27" i="151" s="1" a="1"/>
  <c r="J27" i="151" s="1"/>
  <c r="K238" i="4"/>
  <c r="K424" i="4" s="1"/>
  <c r="J9" i="151" s="1" a="1"/>
  <c r="J9" i="151" s="1"/>
  <c r="J26" i="151" s="1" a="1"/>
  <c r="J26" i="151" s="1"/>
  <c r="K237" i="4"/>
  <c r="K423" i="4" s="1"/>
  <c r="J8" i="151" s="1" a="1"/>
  <c r="J8" i="151" s="1"/>
  <c r="J25" i="151" s="1" a="1"/>
  <c r="J25" i="151" s="1"/>
  <c r="K236" i="4"/>
  <c r="K422" i="4" s="1"/>
  <c r="J7" i="151" s="1" a="1"/>
  <c r="J7" i="151" s="1"/>
  <c r="J24" i="151" s="1" a="1"/>
  <c r="J24" i="151" s="1"/>
  <c r="K235" i="4"/>
  <c r="K421" i="4" s="1"/>
  <c r="J18" i="150" s="1" a="1"/>
  <c r="J18" i="150" s="1"/>
  <c r="K234" i="4"/>
  <c r="K420" i="4" s="1"/>
  <c r="J17" i="150" s="1" a="1"/>
  <c r="J17" i="150" s="1"/>
  <c r="K233" i="4"/>
  <c r="K419" i="4" s="1"/>
  <c r="J16" i="150" s="1" a="1"/>
  <c r="J16" i="150" s="1"/>
  <c r="K232" i="4"/>
  <c r="K418" i="4" s="1"/>
  <c r="J15" i="150" s="1" a="1"/>
  <c r="J15" i="150" s="1"/>
  <c r="K231" i="4"/>
  <c r="K417" i="4" s="1"/>
  <c r="J14" i="150" s="1" a="1"/>
  <c r="J14" i="150" s="1"/>
  <c r="K230" i="4"/>
  <c r="K416" i="4" s="1"/>
  <c r="J13" i="150" s="1" a="1"/>
  <c r="J13" i="150" s="1"/>
  <c r="K229" i="4"/>
  <c r="K415" i="4" s="1"/>
  <c r="J12" i="150" s="1" a="1"/>
  <c r="J12" i="150" s="1"/>
  <c r="J29" i="150" s="1" a="1"/>
  <c r="J29" i="150" s="1"/>
  <c r="K228" i="4"/>
  <c r="K414" i="4" s="1"/>
  <c r="J11" i="150" s="1" a="1"/>
  <c r="J11" i="150" s="1"/>
  <c r="J28" i="150" s="1" a="1"/>
  <c r="J28" i="150" s="1"/>
  <c r="K227" i="4"/>
  <c r="K413" i="4" s="1"/>
  <c r="J10" i="150" s="1" a="1"/>
  <c r="J10" i="150" s="1"/>
  <c r="J27" i="150" s="1" a="1"/>
  <c r="J27" i="150" s="1"/>
  <c r="K226" i="4"/>
  <c r="K412" i="4" s="1"/>
  <c r="J9" i="150" s="1" a="1"/>
  <c r="J9" i="150" s="1"/>
  <c r="J26" i="150" s="1" a="1"/>
  <c r="J26" i="150" s="1"/>
  <c r="K225" i="4"/>
  <c r="K411" i="4" s="1"/>
  <c r="J8" i="150" s="1" a="1"/>
  <c r="J8" i="150" s="1"/>
  <c r="J25" i="150" s="1" a="1"/>
  <c r="J25" i="150" s="1"/>
  <c r="K224" i="4"/>
  <c r="K410" i="4" s="1"/>
  <c r="J7" i="150" s="1" a="1"/>
  <c r="J7" i="150" s="1"/>
  <c r="J24" i="150" s="1" a="1"/>
  <c r="J24" i="150" s="1"/>
  <c r="K223" i="4"/>
  <c r="K409" i="4" s="1"/>
  <c r="J18" i="149" s="1" a="1"/>
  <c r="J18" i="149" s="1"/>
  <c r="K222" i="4"/>
  <c r="K408" i="4" s="1"/>
  <c r="J17" i="149" s="1" a="1"/>
  <c r="J17" i="149" s="1"/>
  <c r="K221" i="4"/>
  <c r="K407" i="4" s="1"/>
  <c r="J16" i="149" s="1" a="1"/>
  <c r="J16" i="149" s="1"/>
  <c r="K220" i="4"/>
  <c r="K406" i="4" s="1"/>
  <c r="J15" i="149" s="1" a="1"/>
  <c r="J15" i="149" s="1"/>
  <c r="K219" i="4"/>
  <c r="K405" i="4" s="1"/>
  <c r="J14" i="149" s="1" a="1"/>
  <c r="J14" i="149" s="1"/>
  <c r="K218" i="4"/>
  <c r="K404" i="4" s="1"/>
  <c r="J13" i="149" s="1" a="1"/>
  <c r="J13" i="149" s="1"/>
  <c r="K217" i="4"/>
  <c r="K403" i="4" s="1"/>
  <c r="J12" i="149" s="1" a="1"/>
  <c r="J12" i="149" s="1"/>
  <c r="J29" i="149" s="1" a="1"/>
  <c r="J29" i="149" s="1"/>
  <c r="K216" i="4"/>
  <c r="K402" i="4" s="1"/>
  <c r="J11" i="149" s="1" a="1"/>
  <c r="J11" i="149" s="1"/>
  <c r="J28" i="149" s="1" a="1"/>
  <c r="J28" i="149" s="1"/>
  <c r="K215" i="4"/>
  <c r="K401" i="4" s="1"/>
  <c r="J10" i="149" s="1" a="1"/>
  <c r="J10" i="149" s="1"/>
  <c r="J27" i="149" s="1" a="1"/>
  <c r="J27" i="149" s="1"/>
  <c r="K214" i="4"/>
  <c r="K400" i="4" s="1"/>
  <c r="J9" i="149" s="1" a="1"/>
  <c r="J9" i="149" s="1"/>
  <c r="J26" i="149" s="1" a="1"/>
  <c r="J26" i="149" s="1"/>
  <c r="K213" i="4"/>
  <c r="K399" i="4" s="1"/>
  <c r="J8" i="149" s="1" a="1"/>
  <c r="J8" i="149" s="1"/>
  <c r="J25" i="149" s="1" a="1"/>
  <c r="J25" i="149" s="1"/>
  <c r="K212" i="4"/>
  <c r="K398" i="4" s="1"/>
  <c r="J7" i="149" s="1" a="1"/>
  <c r="J7" i="149" s="1"/>
  <c r="J24" i="149" s="1" a="1"/>
  <c r="J24" i="149" s="1"/>
  <c r="K211" i="4"/>
  <c r="K379" i="4" s="1"/>
  <c r="K210" i="4"/>
  <c r="K209" i="4"/>
  <c r="K208" i="4"/>
  <c r="K207" i="4"/>
  <c r="K206" i="4"/>
  <c r="K205" i="4"/>
  <c r="K204" i="4"/>
  <c r="K203" i="4"/>
  <c r="K202" i="4"/>
  <c r="K201" i="4"/>
  <c r="K200" i="4"/>
  <c r="K386" i="4" s="1"/>
  <c r="E148" i="169"/>
  <c r="F148" i="169"/>
  <c r="G148" i="169"/>
  <c r="H148" i="169"/>
  <c r="I148" i="169"/>
  <c r="E151" i="169"/>
  <c r="F151" i="169"/>
  <c r="G151" i="169"/>
  <c r="H151" i="169"/>
  <c r="I151" i="169"/>
  <c r="E154" i="169"/>
  <c r="F154" i="169"/>
  <c r="G154" i="169"/>
  <c r="H154" i="169"/>
  <c r="I154" i="169"/>
  <c r="E157" i="169"/>
  <c r="F157" i="169"/>
  <c r="G157" i="169"/>
  <c r="H157" i="169"/>
  <c r="I157" i="169"/>
  <c r="E116" i="169"/>
  <c r="F116" i="169"/>
  <c r="G116" i="169"/>
  <c r="H116" i="169"/>
  <c r="I116" i="169"/>
  <c r="E119" i="169"/>
  <c r="F119" i="169"/>
  <c r="G119" i="169"/>
  <c r="H119" i="169"/>
  <c r="I119" i="169"/>
  <c r="E122" i="169"/>
  <c r="F122" i="169"/>
  <c r="G122" i="169"/>
  <c r="H122" i="169"/>
  <c r="I122" i="169"/>
  <c r="E125" i="169"/>
  <c r="F125" i="169"/>
  <c r="G125" i="169"/>
  <c r="H125" i="169"/>
  <c r="I125" i="169"/>
  <c r="F677" i="4"/>
  <c r="F39" i="170" l="1"/>
  <c r="H39" i="170"/>
  <c r="E39" i="170"/>
  <c r="C39" i="170"/>
  <c r="D39" i="170"/>
  <c r="J131" i="161"/>
  <c r="J131" i="160"/>
  <c r="J131" i="159"/>
  <c r="J131" i="158"/>
  <c r="J131" i="157"/>
  <c r="J131" i="156"/>
  <c r="J131" i="155"/>
  <c r="J131" i="154"/>
  <c r="J131" i="152"/>
  <c r="J131" i="153"/>
  <c r="J131" i="151"/>
  <c r="J131" i="150"/>
  <c r="J131" i="149"/>
  <c r="J131" i="147"/>
  <c r="J129" i="161"/>
  <c r="J129" i="160"/>
  <c r="J129" i="159"/>
  <c r="J129" i="158"/>
  <c r="J129" i="157"/>
  <c r="J129" i="156"/>
  <c r="J129" i="155"/>
  <c r="J129" i="154"/>
  <c r="J129" i="152"/>
  <c r="J129" i="153"/>
  <c r="J129" i="151"/>
  <c r="J129" i="150"/>
  <c r="J129" i="149"/>
  <c r="J129" i="147"/>
  <c r="J134" i="161"/>
  <c r="J134" i="160"/>
  <c r="J134" i="159"/>
  <c r="J134" i="158"/>
  <c r="J134" i="157"/>
  <c r="J134" i="156"/>
  <c r="J134" i="155"/>
  <c r="J134" i="154"/>
  <c r="J134" i="152"/>
  <c r="J134" i="153"/>
  <c r="J134" i="151"/>
  <c r="J134" i="150"/>
  <c r="J134" i="149"/>
  <c r="J134" i="147"/>
  <c r="J132" i="161"/>
  <c r="J132" i="160"/>
  <c r="J132" i="159"/>
  <c r="J132" i="158"/>
  <c r="J132" i="157"/>
  <c r="J132" i="156"/>
  <c r="J132" i="155"/>
  <c r="J132" i="154"/>
  <c r="J132" i="152"/>
  <c r="J132" i="153"/>
  <c r="J132" i="151"/>
  <c r="J132" i="150"/>
  <c r="J132" i="149"/>
  <c r="J132" i="147"/>
  <c r="K742" i="4"/>
  <c r="K744" i="4"/>
  <c r="K746" i="4"/>
  <c r="K748" i="4"/>
  <c r="K750" i="4"/>
  <c r="K752" i="4"/>
  <c r="K754" i="4"/>
  <c r="K756" i="4"/>
  <c r="K758" i="4"/>
  <c r="K680" i="4"/>
  <c r="K682" i="4"/>
  <c r="K684" i="4"/>
  <c r="K686" i="4"/>
  <c r="K688" i="4"/>
  <c r="K690" i="4"/>
  <c r="K692" i="4"/>
  <c r="K694" i="4"/>
  <c r="K696" i="4"/>
  <c r="K698" i="4"/>
  <c r="K700" i="4"/>
  <c r="K702" i="4"/>
  <c r="K704" i="4"/>
  <c r="K706" i="4"/>
  <c r="K708" i="4"/>
  <c r="K710" i="4"/>
  <c r="K712" i="4"/>
  <c r="K714" i="4"/>
  <c r="K716" i="4"/>
  <c r="K718" i="4"/>
  <c r="K720" i="4"/>
  <c r="K722" i="4"/>
  <c r="K724" i="4"/>
  <c r="K726" i="4"/>
  <c r="K728" i="4"/>
  <c r="K730" i="4"/>
  <c r="K732" i="4"/>
  <c r="K734" i="4"/>
  <c r="K736" i="4"/>
  <c r="K738" i="4"/>
  <c r="K740" i="4"/>
  <c r="K760" i="4"/>
  <c r="K762" i="4"/>
  <c r="K764" i="4"/>
  <c r="K766" i="4"/>
  <c r="K768" i="4"/>
  <c r="K770" i="4"/>
  <c r="K772" i="4"/>
  <c r="K774" i="4"/>
  <c r="K776" i="4"/>
  <c r="K778" i="4"/>
  <c r="K780" i="4"/>
  <c r="K782" i="4"/>
  <c r="K784" i="4"/>
  <c r="K786" i="4"/>
  <c r="K368" i="4"/>
  <c r="K388" i="4"/>
  <c r="J9" i="147" s="1" a="1"/>
  <c r="J9" i="147" s="1"/>
  <c r="K370" i="4"/>
  <c r="K390" i="4"/>
  <c r="J11" i="147" s="1" a="1"/>
  <c r="J11" i="147" s="1"/>
  <c r="K372" i="4"/>
  <c r="K392" i="4"/>
  <c r="J13" i="147" s="1" a="1"/>
  <c r="J13" i="147" s="1"/>
  <c r="J13" i="169" s="1"/>
  <c r="K374" i="4"/>
  <c r="K394" i="4"/>
  <c r="J15" i="147" s="1" a="1"/>
  <c r="J15" i="147" s="1"/>
  <c r="J15" i="169" s="1"/>
  <c r="K376" i="4"/>
  <c r="K396" i="4"/>
  <c r="J17" i="147" s="1" a="1"/>
  <c r="J17" i="147" s="1"/>
  <c r="J17" i="169" s="1"/>
  <c r="K378" i="4"/>
  <c r="K387" i="4"/>
  <c r="J8" i="147" s="1" a="1"/>
  <c r="J8" i="147" s="1"/>
  <c r="K369" i="4"/>
  <c r="K389" i="4"/>
  <c r="J10" i="147" s="1" a="1"/>
  <c r="J10" i="147" s="1"/>
  <c r="K371" i="4"/>
  <c r="K391" i="4"/>
  <c r="J12" i="147" s="1" a="1"/>
  <c r="J12" i="147" s="1"/>
  <c r="K373" i="4"/>
  <c r="K393" i="4"/>
  <c r="J14" i="147" s="1" a="1"/>
  <c r="J14" i="147" s="1"/>
  <c r="J14" i="169" s="1"/>
  <c r="K375" i="4"/>
  <c r="K395" i="4"/>
  <c r="J16" i="147" s="1" a="1"/>
  <c r="J16" i="147" s="1"/>
  <c r="J16" i="169" s="1"/>
  <c r="K377" i="4"/>
  <c r="K397" i="4"/>
  <c r="J18" i="147" s="1" a="1"/>
  <c r="J18" i="147" s="1"/>
  <c r="J18" i="169" s="1"/>
  <c r="K180" i="4"/>
  <c r="K182" i="4"/>
  <c r="K184" i="4"/>
  <c r="K186" i="4"/>
  <c r="K188" i="4"/>
  <c r="K190" i="4"/>
  <c r="K181" i="4"/>
  <c r="K183" i="4"/>
  <c r="K185" i="4"/>
  <c r="K187" i="4"/>
  <c r="K189" i="4"/>
  <c r="K191" i="4"/>
  <c r="J723" i="4"/>
  <c r="I723" i="4"/>
  <c r="F739" i="4"/>
  <c r="H747" i="4"/>
  <c r="G747" i="4"/>
  <c r="F747" i="4"/>
  <c r="H731" i="4"/>
  <c r="J747" i="4"/>
  <c r="J739" i="4"/>
  <c r="H739" i="4"/>
  <c r="I715" i="4"/>
  <c r="H723" i="4"/>
  <c r="I731" i="4"/>
  <c r="I699" i="4"/>
  <c r="H699" i="4"/>
  <c r="F731" i="4"/>
  <c r="J699" i="4"/>
  <c r="J731" i="4"/>
  <c r="J715" i="4"/>
  <c r="J683" i="4"/>
  <c r="I707" i="4"/>
  <c r="J691" i="4"/>
  <c r="F683" i="4"/>
  <c r="I683" i="4"/>
  <c r="I691" i="4"/>
  <c r="G707" i="4"/>
  <c r="F723" i="4"/>
  <c r="H691" i="4"/>
  <c r="G691" i="4"/>
  <c r="F691" i="4"/>
  <c r="J707" i="4"/>
  <c r="F707" i="4"/>
  <c r="I747" i="4"/>
  <c r="G715" i="4"/>
  <c r="H715" i="4"/>
  <c r="F715" i="4"/>
  <c r="I739" i="4"/>
  <c r="G739" i="4"/>
  <c r="J721" i="4"/>
  <c r="J679" i="4"/>
  <c r="J695" i="4"/>
  <c r="J735" i="4"/>
  <c r="J749" i="4"/>
  <c r="I741" i="4"/>
  <c r="G741" i="4"/>
  <c r="F709" i="4"/>
  <c r="H701" i="4"/>
  <c r="G701" i="4"/>
  <c r="J733" i="4"/>
  <c r="J685" i="4"/>
  <c r="I717" i="4"/>
  <c r="J701" i="4"/>
  <c r="I701" i="4"/>
  <c r="F701" i="4"/>
  <c r="I685" i="4"/>
  <c r="J725" i="4"/>
  <c r="H685" i="4"/>
  <c r="J677" i="4"/>
  <c r="F685" i="4"/>
  <c r="I677" i="4"/>
  <c r="G685" i="4"/>
  <c r="H677" i="4"/>
  <c r="F717" i="4"/>
  <c r="H717" i="4"/>
  <c r="J717" i="4"/>
  <c r="G717" i="4"/>
  <c r="H725" i="4"/>
  <c r="I725" i="4"/>
  <c r="F741" i="4"/>
  <c r="G725" i="4"/>
  <c r="H733" i="4"/>
  <c r="J709" i="4"/>
  <c r="G677" i="4"/>
  <c r="I693" i="4"/>
  <c r="F725" i="4"/>
  <c r="J693" i="4"/>
  <c r="F693" i="4"/>
  <c r="H693" i="4"/>
  <c r="G693" i="4"/>
  <c r="F733" i="4"/>
  <c r="J741" i="4"/>
  <c r="I709" i="4"/>
  <c r="H709" i="4"/>
  <c r="G709" i="4"/>
  <c r="H707" i="4"/>
  <c r="J705" i="4"/>
  <c r="I705" i="4"/>
  <c r="H705" i="4"/>
  <c r="G705" i="4"/>
  <c r="F705" i="4"/>
  <c r="J703" i="4"/>
  <c r="I703" i="4"/>
  <c r="H703" i="4"/>
  <c r="G703" i="4"/>
  <c r="F703" i="4"/>
  <c r="G699" i="4"/>
  <c r="F699" i="4"/>
  <c r="J697" i="4"/>
  <c r="I697" i="4"/>
  <c r="H697" i="4"/>
  <c r="G697" i="4"/>
  <c r="F697" i="4"/>
  <c r="I695" i="4"/>
  <c r="H695" i="4"/>
  <c r="G695" i="4"/>
  <c r="F695" i="4"/>
  <c r="J689" i="4"/>
  <c r="I689" i="4"/>
  <c r="H689" i="4"/>
  <c r="G689" i="4"/>
  <c r="F689" i="4"/>
  <c r="J687" i="4"/>
  <c r="I687" i="4"/>
  <c r="H687" i="4"/>
  <c r="G687" i="4"/>
  <c r="F687" i="4"/>
  <c r="H683" i="4"/>
  <c r="G683" i="4"/>
  <c r="J681" i="4"/>
  <c r="I681" i="4"/>
  <c r="H681" i="4"/>
  <c r="G681" i="4"/>
  <c r="F681" i="4"/>
  <c r="I679" i="4"/>
  <c r="H679" i="4"/>
  <c r="G679" i="4"/>
  <c r="F679" i="4"/>
  <c r="F711" i="4"/>
  <c r="G711" i="4"/>
  <c r="H711" i="4"/>
  <c r="I711" i="4"/>
  <c r="J711" i="4"/>
  <c r="F713" i="4"/>
  <c r="G713" i="4"/>
  <c r="H713" i="4"/>
  <c r="I713" i="4"/>
  <c r="J713" i="4"/>
  <c r="F719" i="4"/>
  <c r="G719" i="4"/>
  <c r="H719" i="4"/>
  <c r="I719" i="4"/>
  <c r="J719" i="4"/>
  <c r="F721" i="4"/>
  <c r="G721" i="4"/>
  <c r="H721" i="4"/>
  <c r="I721" i="4"/>
  <c r="G723" i="4"/>
  <c r="F727" i="4"/>
  <c r="G727" i="4"/>
  <c r="H727" i="4"/>
  <c r="I727" i="4"/>
  <c r="J727" i="4"/>
  <c r="F729" i="4"/>
  <c r="G729" i="4"/>
  <c r="H729" i="4"/>
  <c r="I729" i="4"/>
  <c r="J729" i="4"/>
  <c r="G731" i="4"/>
  <c r="G733" i="4"/>
  <c r="I733" i="4"/>
  <c r="F735" i="4"/>
  <c r="G735" i="4"/>
  <c r="H735" i="4"/>
  <c r="I735" i="4"/>
  <c r="F737" i="4"/>
  <c r="G737" i="4"/>
  <c r="H737" i="4"/>
  <c r="I737" i="4"/>
  <c r="J737" i="4"/>
  <c r="H741" i="4"/>
  <c r="F743" i="4"/>
  <c r="G743" i="4"/>
  <c r="H743" i="4"/>
  <c r="I743" i="4"/>
  <c r="J743" i="4"/>
  <c r="F745" i="4"/>
  <c r="G745" i="4"/>
  <c r="H745" i="4"/>
  <c r="I745" i="4"/>
  <c r="J745" i="4"/>
  <c r="F749" i="4"/>
  <c r="G749" i="4"/>
  <c r="H749" i="4"/>
  <c r="I749" i="4"/>
  <c r="J124" i="169" l="1"/>
  <c r="J126" i="169"/>
  <c r="J121" i="169"/>
  <c r="J123" i="169"/>
  <c r="J27" i="147" a="1"/>
  <c r="J27" i="147" s="1"/>
  <c r="J27" i="169" s="1"/>
  <c r="J10" i="169"/>
  <c r="J125" i="161"/>
  <c r="J125" i="160"/>
  <c r="J125" i="159"/>
  <c r="J125" i="158"/>
  <c r="J125" i="157"/>
  <c r="J125" i="156"/>
  <c r="J125" i="155"/>
  <c r="J125" i="154"/>
  <c r="J125" i="152"/>
  <c r="J125" i="153"/>
  <c r="J125" i="151"/>
  <c r="J125" i="150"/>
  <c r="J125" i="149"/>
  <c r="J125" i="147"/>
  <c r="J126" i="161"/>
  <c r="J126" i="160"/>
  <c r="J126" i="159"/>
  <c r="J126" i="158"/>
  <c r="J126" i="157"/>
  <c r="J126" i="156"/>
  <c r="J126" i="155"/>
  <c r="J126" i="154"/>
  <c r="J126" i="152"/>
  <c r="J126" i="153"/>
  <c r="J126" i="151"/>
  <c r="J126" i="150"/>
  <c r="J126" i="149"/>
  <c r="J126" i="147"/>
  <c r="J128" i="161"/>
  <c r="J128" i="160"/>
  <c r="J128" i="159"/>
  <c r="J128" i="158"/>
  <c r="J128" i="157"/>
  <c r="J128" i="156"/>
  <c r="J128" i="155"/>
  <c r="J128" i="154"/>
  <c r="J128" i="152"/>
  <c r="J128" i="153"/>
  <c r="J128" i="151"/>
  <c r="J128" i="150"/>
  <c r="J128" i="149"/>
  <c r="J128" i="147"/>
  <c r="J29" i="147" a="1"/>
  <c r="J29" i="147" s="1"/>
  <c r="J29" i="169" s="1"/>
  <c r="J12" i="169"/>
  <c r="J25" i="147" a="1"/>
  <c r="J25" i="147" s="1"/>
  <c r="J25" i="169" s="1"/>
  <c r="J8" i="169"/>
  <c r="J28" i="147" a="1"/>
  <c r="J28" i="147" s="1"/>
  <c r="J28" i="169" s="1"/>
  <c r="J11" i="169"/>
  <c r="J26" i="147" a="1"/>
  <c r="J26" i="147" s="1"/>
  <c r="J26" i="169" s="1"/>
  <c r="J9" i="169"/>
  <c r="J123" i="161"/>
  <c r="J123" i="160"/>
  <c r="J123" i="159"/>
  <c r="J123" i="158"/>
  <c r="J123" i="157"/>
  <c r="J123" i="156"/>
  <c r="J123" i="155"/>
  <c r="J123" i="154"/>
  <c r="J123" i="152"/>
  <c r="J123" i="153"/>
  <c r="J123" i="151"/>
  <c r="J123" i="150"/>
  <c r="J123" i="149"/>
  <c r="J123" i="147"/>
  <c r="J7" i="147" a="1"/>
  <c r="J7" i="147" s="1"/>
  <c r="J748" i="4"/>
  <c r="I748" i="4"/>
  <c r="H748" i="4"/>
  <c r="G748" i="4"/>
  <c r="F748" i="4"/>
  <c r="J746" i="4"/>
  <c r="I746" i="4"/>
  <c r="H746" i="4"/>
  <c r="G746" i="4"/>
  <c r="F746" i="4"/>
  <c r="J744" i="4"/>
  <c r="I744" i="4"/>
  <c r="H744" i="4"/>
  <c r="G744" i="4"/>
  <c r="F744" i="4"/>
  <c r="E123" i="156" s="1"/>
  <c r="J742" i="4"/>
  <c r="I742" i="4"/>
  <c r="H742" i="4"/>
  <c r="G742" i="4"/>
  <c r="F742" i="4"/>
  <c r="E128" i="156" s="1"/>
  <c r="J740" i="4"/>
  <c r="I740" i="4"/>
  <c r="H740" i="4"/>
  <c r="G740" i="4"/>
  <c r="F740" i="4"/>
  <c r="J738" i="4"/>
  <c r="I738" i="4"/>
  <c r="H738" i="4"/>
  <c r="G738" i="4"/>
  <c r="F738" i="4"/>
  <c r="J736" i="4"/>
  <c r="I736" i="4"/>
  <c r="H736" i="4"/>
  <c r="G736" i="4"/>
  <c r="F736" i="4"/>
  <c r="J734" i="4"/>
  <c r="I734" i="4"/>
  <c r="H734" i="4"/>
  <c r="G734" i="4"/>
  <c r="F734" i="4"/>
  <c r="J732" i="4"/>
  <c r="I732" i="4"/>
  <c r="H732" i="4"/>
  <c r="G732" i="4"/>
  <c r="F732" i="4"/>
  <c r="J730" i="4"/>
  <c r="I730" i="4"/>
  <c r="H730" i="4"/>
  <c r="G730" i="4"/>
  <c r="F730" i="4"/>
  <c r="J728" i="4"/>
  <c r="I728" i="4"/>
  <c r="H728" i="4"/>
  <c r="G728" i="4"/>
  <c r="F728" i="4"/>
  <c r="J726" i="4"/>
  <c r="I726" i="4"/>
  <c r="H726" i="4"/>
  <c r="G726" i="4"/>
  <c r="F726" i="4"/>
  <c r="J724" i="4"/>
  <c r="I724" i="4"/>
  <c r="H724" i="4"/>
  <c r="G724" i="4"/>
  <c r="F724" i="4"/>
  <c r="J722" i="4"/>
  <c r="I722" i="4"/>
  <c r="H722" i="4"/>
  <c r="G722" i="4"/>
  <c r="F722" i="4"/>
  <c r="J720" i="4"/>
  <c r="I720" i="4"/>
  <c r="H720" i="4"/>
  <c r="G720" i="4"/>
  <c r="F720" i="4"/>
  <c r="J718" i="4"/>
  <c r="I718" i="4"/>
  <c r="H718" i="4"/>
  <c r="G718" i="4"/>
  <c r="F718" i="4"/>
  <c r="J716" i="4"/>
  <c r="I716" i="4"/>
  <c r="H716" i="4"/>
  <c r="G716" i="4"/>
  <c r="F716" i="4"/>
  <c r="J714" i="4"/>
  <c r="I714" i="4"/>
  <c r="H714" i="4"/>
  <c r="G714" i="4"/>
  <c r="F714" i="4"/>
  <c r="J712" i="4"/>
  <c r="I712" i="4"/>
  <c r="H712" i="4"/>
  <c r="G712" i="4"/>
  <c r="F712" i="4"/>
  <c r="J710" i="4"/>
  <c r="I710" i="4"/>
  <c r="H710" i="4"/>
  <c r="G710" i="4"/>
  <c r="F710" i="4"/>
  <c r="J708" i="4"/>
  <c r="I708" i="4"/>
  <c r="H708" i="4"/>
  <c r="G708" i="4"/>
  <c r="F708" i="4"/>
  <c r="J706" i="4"/>
  <c r="I706" i="4"/>
  <c r="H706" i="4"/>
  <c r="G706" i="4"/>
  <c r="F706" i="4"/>
  <c r="J704" i="4"/>
  <c r="I704" i="4"/>
  <c r="H704" i="4"/>
  <c r="G704" i="4"/>
  <c r="F704" i="4"/>
  <c r="J702" i="4"/>
  <c r="I702" i="4"/>
  <c r="H702" i="4"/>
  <c r="G702" i="4"/>
  <c r="F702" i="4"/>
  <c r="J700" i="4"/>
  <c r="I700" i="4"/>
  <c r="H700" i="4"/>
  <c r="G700" i="4"/>
  <c r="F700" i="4"/>
  <c r="J698" i="4"/>
  <c r="I698" i="4"/>
  <c r="H698" i="4"/>
  <c r="G698" i="4"/>
  <c r="F698" i="4"/>
  <c r="J696" i="4"/>
  <c r="I696" i="4"/>
  <c r="H696" i="4"/>
  <c r="G696" i="4"/>
  <c r="F696" i="4"/>
  <c r="J694" i="4"/>
  <c r="I694" i="4"/>
  <c r="H694" i="4"/>
  <c r="G694" i="4"/>
  <c r="F694" i="4"/>
  <c r="J692" i="4"/>
  <c r="I692" i="4"/>
  <c r="H692" i="4"/>
  <c r="G692" i="4"/>
  <c r="F692" i="4"/>
  <c r="J690" i="4"/>
  <c r="I690" i="4"/>
  <c r="H690" i="4"/>
  <c r="G690" i="4"/>
  <c r="F690" i="4"/>
  <c r="J688" i="4"/>
  <c r="I688" i="4"/>
  <c r="H688" i="4"/>
  <c r="G688" i="4"/>
  <c r="F688" i="4"/>
  <c r="J686" i="4"/>
  <c r="I686" i="4"/>
  <c r="H686" i="4"/>
  <c r="G686" i="4"/>
  <c r="F686" i="4"/>
  <c r="J684" i="4"/>
  <c r="I684" i="4"/>
  <c r="H684" i="4"/>
  <c r="G684" i="4"/>
  <c r="F684" i="4"/>
  <c r="J682" i="4"/>
  <c r="I682" i="4"/>
  <c r="H682" i="4"/>
  <c r="G682" i="4"/>
  <c r="F682" i="4"/>
  <c r="J680" i="4"/>
  <c r="I680" i="4"/>
  <c r="H680" i="4"/>
  <c r="G680" i="4"/>
  <c r="F680" i="4"/>
  <c r="J678" i="4"/>
  <c r="I678" i="4"/>
  <c r="H678" i="4"/>
  <c r="G678" i="4"/>
  <c r="F678" i="4"/>
  <c r="J676" i="4"/>
  <c r="I676" i="4"/>
  <c r="H676" i="4"/>
  <c r="G676" i="4"/>
  <c r="J753" i="4"/>
  <c r="J755" i="4"/>
  <c r="J757" i="4"/>
  <c r="J759" i="4"/>
  <c r="J761" i="4"/>
  <c r="J763" i="4"/>
  <c r="J765" i="4"/>
  <c r="J767" i="4"/>
  <c r="J769" i="4"/>
  <c r="J771" i="4"/>
  <c r="J773" i="4"/>
  <c r="J775" i="4"/>
  <c r="J777" i="4"/>
  <c r="J779" i="4"/>
  <c r="J781" i="4"/>
  <c r="J783" i="4"/>
  <c r="J785" i="4"/>
  <c r="J787" i="4"/>
  <c r="J200" i="4"/>
  <c r="J201" i="4"/>
  <c r="J202" i="4"/>
  <c r="J203" i="4"/>
  <c r="J204" i="4"/>
  <c r="J205" i="4"/>
  <c r="J206" i="4"/>
  <c r="J392" i="4" s="1"/>
  <c r="J207" i="4"/>
  <c r="J393" i="4" s="1"/>
  <c r="J208" i="4"/>
  <c r="J394" i="4" s="1"/>
  <c r="I15" i="147" s="1" a="1"/>
  <c r="I15" i="147" s="1"/>
  <c r="J209" i="4"/>
  <c r="J395" i="4" s="1"/>
  <c r="J210" i="4"/>
  <c r="J396" i="4" s="1"/>
  <c r="J211" i="4"/>
  <c r="J397" i="4" s="1"/>
  <c r="I18" i="147" s="1" a="1"/>
  <c r="I18" i="147" s="1"/>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I787" i="4"/>
  <c r="H787" i="4"/>
  <c r="G787" i="4"/>
  <c r="F787" i="4"/>
  <c r="I786" i="4"/>
  <c r="H786" i="4"/>
  <c r="G786" i="4"/>
  <c r="F786" i="4"/>
  <c r="I785" i="4"/>
  <c r="H785" i="4"/>
  <c r="G785" i="4"/>
  <c r="F785" i="4"/>
  <c r="I784" i="4"/>
  <c r="H784" i="4"/>
  <c r="G784" i="4"/>
  <c r="F784" i="4"/>
  <c r="I783" i="4"/>
  <c r="H783" i="4"/>
  <c r="G783" i="4"/>
  <c r="F783" i="4"/>
  <c r="I782" i="4"/>
  <c r="H782" i="4"/>
  <c r="G782" i="4"/>
  <c r="F782" i="4"/>
  <c r="I781" i="4"/>
  <c r="H781" i="4"/>
  <c r="G781" i="4"/>
  <c r="F781" i="4"/>
  <c r="I780" i="4"/>
  <c r="H780" i="4"/>
  <c r="G780" i="4"/>
  <c r="F780" i="4"/>
  <c r="H779" i="4"/>
  <c r="G132" i="160" s="1"/>
  <c r="G779" i="4"/>
  <c r="F779" i="4"/>
  <c r="I778" i="4"/>
  <c r="H778" i="4"/>
  <c r="G778" i="4"/>
  <c r="F778" i="4"/>
  <c r="H777" i="4"/>
  <c r="G777" i="4"/>
  <c r="F129" i="160" s="1"/>
  <c r="F777" i="4"/>
  <c r="I776" i="4"/>
  <c r="H776" i="4"/>
  <c r="G776" i="4"/>
  <c r="F776" i="4"/>
  <c r="E123" i="160" s="1"/>
  <c r="H775" i="4"/>
  <c r="G134" i="160" s="1"/>
  <c r="G775" i="4"/>
  <c r="F775" i="4"/>
  <c r="I774" i="4"/>
  <c r="H774" i="4"/>
  <c r="G774" i="4"/>
  <c r="F774" i="4"/>
  <c r="I773" i="4"/>
  <c r="H131" i="160" s="1"/>
  <c r="H773" i="4"/>
  <c r="F773" i="4"/>
  <c r="I772" i="4"/>
  <c r="H772" i="4"/>
  <c r="G772" i="4"/>
  <c r="F772" i="4"/>
  <c r="H771" i="4"/>
  <c r="G132" i="159" s="1"/>
  <c r="G771" i="4"/>
  <c r="F771" i="4"/>
  <c r="I770" i="4"/>
  <c r="H770" i="4"/>
  <c r="G770" i="4"/>
  <c r="F770" i="4"/>
  <c r="H769" i="4"/>
  <c r="G129" i="159" s="1"/>
  <c r="F769" i="4"/>
  <c r="I768" i="4"/>
  <c r="H768" i="4"/>
  <c r="G768" i="4"/>
  <c r="F768" i="4"/>
  <c r="H767" i="4"/>
  <c r="G134" i="159" s="1"/>
  <c r="G767" i="4"/>
  <c r="F767" i="4"/>
  <c r="I766" i="4"/>
  <c r="H766" i="4"/>
  <c r="G766" i="4"/>
  <c r="F766" i="4"/>
  <c r="I765" i="4"/>
  <c r="H765" i="4"/>
  <c r="G131" i="159" s="1"/>
  <c r="G765" i="4"/>
  <c r="F131" i="159" s="1"/>
  <c r="F765" i="4"/>
  <c r="I764" i="4"/>
  <c r="H764" i="4"/>
  <c r="G764" i="4"/>
  <c r="F764" i="4"/>
  <c r="G763" i="4"/>
  <c r="F763" i="4"/>
  <c r="I762" i="4"/>
  <c r="H762" i="4"/>
  <c r="G762" i="4"/>
  <c r="F762" i="4"/>
  <c r="H761" i="4"/>
  <c r="G129" i="158" s="1"/>
  <c r="G761" i="4"/>
  <c r="F129" i="158" s="1"/>
  <c r="F761" i="4"/>
  <c r="I760" i="4"/>
  <c r="H760" i="4"/>
  <c r="G760" i="4"/>
  <c r="F760" i="4"/>
  <c r="G759" i="4"/>
  <c r="F759" i="4"/>
  <c r="I758" i="4"/>
  <c r="H758" i="4"/>
  <c r="G758" i="4"/>
  <c r="F758" i="4"/>
  <c r="H757" i="4"/>
  <c r="G131" i="158" s="1"/>
  <c r="G757" i="4"/>
  <c r="F131" i="158" s="1"/>
  <c r="F757" i="4"/>
  <c r="I756" i="4"/>
  <c r="H756" i="4"/>
  <c r="G756" i="4"/>
  <c r="F756" i="4"/>
  <c r="F755" i="4"/>
  <c r="I754" i="4"/>
  <c r="H754" i="4"/>
  <c r="G754" i="4"/>
  <c r="F754" i="4"/>
  <c r="H753" i="4"/>
  <c r="G129" i="157" s="1"/>
  <c r="G753" i="4"/>
  <c r="F129" i="157" s="1"/>
  <c r="F753" i="4"/>
  <c r="I752" i="4"/>
  <c r="H752" i="4"/>
  <c r="G752" i="4"/>
  <c r="F752" i="4"/>
  <c r="H131" i="157"/>
  <c r="H132" i="156"/>
  <c r="F132" i="156"/>
  <c r="H129" i="156"/>
  <c r="F134" i="156"/>
  <c r="H131" i="156"/>
  <c r="H132" i="155"/>
  <c r="H129" i="155"/>
  <c r="H131" i="155"/>
  <c r="H132" i="154"/>
  <c r="H129" i="154"/>
  <c r="G129" i="154"/>
  <c r="H134" i="154"/>
  <c r="G134" i="154"/>
  <c r="F134" i="154"/>
  <c r="H132" i="153"/>
  <c r="G132" i="153"/>
  <c r="H129" i="153"/>
  <c r="G129" i="153"/>
  <c r="F129" i="153"/>
  <c r="H134" i="153"/>
  <c r="G134" i="153"/>
  <c r="H131" i="153"/>
  <c r="G131" i="153"/>
  <c r="F131" i="153"/>
  <c r="H132" i="152"/>
  <c r="G132" i="152"/>
  <c r="F132" i="152"/>
  <c r="H129" i="152"/>
  <c r="G129" i="152"/>
  <c r="H134" i="152"/>
  <c r="G134" i="152"/>
  <c r="F134" i="152"/>
  <c r="H131" i="152"/>
  <c r="G131" i="152"/>
  <c r="H132" i="151"/>
  <c r="G132" i="151"/>
  <c r="H129" i="151"/>
  <c r="G129" i="151"/>
  <c r="G134" i="151"/>
  <c r="F134" i="151"/>
  <c r="H131" i="151"/>
  <c r="G131" i="151"/>
  <c r="H132" i="150"/>
  <c r="G132" i="150"/>
  <c r="H129" i="150"/>
  <c r="G129" i="150"/>
  <c r="F129" i="150"/>
  <c r="H134" i="150"/>
  <c r="G134" i="150"/>
  <c r="H132" i="149"/>
  <c r="H131" i="149"/>
  <c r="H131" i="159"/>
  <c r="H134" i="156"/>
  <c r="H134" i="155"/>
  <c r="H131" i="154"/>
  <c r="H134" i="151"/>
  <c r="G129" i="160"/>
  <c r="G131" i="160"/>
  <c r="G131" i="157"/>
  <c r="G132" i="156"/>
  <c r="G129" i="156"/>
  <c r="G134" i="156"/>
  <c r="G131" i="156"/>
  <c r="G132" i="155"/>
  <c r="G129" i="155"/>
  <c r="G134" i="155"/>
  <c r="G131" i="155"/>
  <c r="G131" i="154"/>
  <c r="F129" i="155"/>
  <c r="F131" i="155"/>
  <c r="F132" i="151"/>
  <c r="J115" i="169" l="1"/>
  <c r="J120" i="169"/>
  <c r="J118" i="169"/>
  <c r="J117" i="169"/>
  <c r="J24" i="147" a="1"/>
  <c r="J24" i="147" s="1"/>
  <c r="J24" i="169" s="1"/>
  <c r="J7" i="169"/>
  <c r="J34" i="147"/>
  <c r="I16" i="147" a="1"/>
  <c r="I16" i="147" s="1"/>
  <c r="J32" i="147"/>
  <c r="I14" i="147" a="1"/>
  <c r="I14" i="147" s="1"/>
  <c r="J35" i="147"/>
  <c r="I17" i="147" a="1"/>
  <c r="I17" i="147" s="1"/>
  <c r="J31" i="147"/>
  <c r="I13" i="147" a="1"/>
  <c r="I13" i="147" s="1"/>
  <c r="J72" i="147"/>
  <c r="J36" i="147"/>
  <c r="J33" i="147"/>
  <c r="J69" i="147"/>
  <c r="F751" i="4"/>
  <c r="F750" i="4"/>
  <c r="G751" i="4"/>
  <c r="G750" i="4"/>
  <c r="F128" i="157" s="1"/>
  <c r="H751" i="4"/>
  <c r="G134" i="157" s="1"/>
  <c r="H750" i="4"/>
  <c r="G128" i="157" s="1"/>
  <c r="I751" i="4"/>
  <c r="H134" i="157" s="1"/>
  <c r="I750" i="4"/>
  <c r="I753" i="4"/>
  <c r="H129" i="157" s="1"/>
  <c r="G755" i="4"/>
  <c r="F132" i="157" s="1"/>
  <c r="H755" i="4"/>
  <c r="G132" i="157" s="1"/>
  <c r="I755" i="4"/>
  <c r="H132" i="157" s="1"/>
  <c r="I757" i="4"/>
  <c r="H131" i="158" s="1"/>
  <c r="H759" i="4"/>
  <c r="G134" i="158" s="1"/>
  <c r="I759" i="4"/>
  <c r="H134" i="158" s="1"/>
  <c r="I761" i="4"/>
  <c r="H129" i="158" s="1"/>
  <c r="H763" i="4"/>
  <c r="G132" i="158" s="1"/>
  <c r="I763" i="4"/>
  <c r="H132" i="158" s="1"/>
  <c r="I767" i="4"/>
  <c r="H134" i="159" s="1"/>
  <c r="G769" i="4"/>
  <c r="F129" i="159" s="1"/>
  <c r="I769" i="4"/>
  <c r="H129" i="159" s="1"/>
  <c r="I771" i="4"/>
  <c r="H132" i="159" s="1"/>
  <c r="G773" i="4"/>
  <c r="F131" i="160" s="1"/>
  <c r="I775" i="4"/>
  <c r="H134" i="160" s="1"/>
  <c r="I777" i="4"/>
  <c r="H129" i="160" s="1"/>
  <c r="I779" i="4"/>
  <c r="H132" i="160" s="1"/>
  <c r="J786" i="4"/>
  <c r="J784" i="4"/>
  <c r="J782" i="4"/>
  <c r="J780" i="4"/>
  <c r="J778" i="4"/>
  <c r="J776" i="4"/>
  <c r="J774" i="4"/>
  <c r="J772" i="4"/>
  <c r="J770" i="4"/>
  <c r="J768" i="4"/>
  <c r="J766" i="4"/>
  <c r="J764" i="4"/>
  <c r="J762" i="4"/>
  <c r="J760" i="4"/>
  <c r="J758" i="4"/>
  <c r="J756" i="4"/>
  <c r="J754" i="4"/>
  <c r="J752" i="4"/>
  <c r="J751" i="4"/>
  <c r="J750" i="4"/>
  <c r="J553" i="4"/>
  <c r="I18" i="161" s="1" a="1"/>
  <c r="I18" i="161" s="1"/>
  <c r="J552" i="4"/>
  <c r="I17" i="161" s="1" a="1"/>
  <c r="I17" i="161" s="1"/>
  <c r="J551" i="4"/>
  <c r="I16" i="161" s="1" a="1"/>
  <c r="I16" i="161" s="1"/>
  <c r="J550" i="4"/>
  <c r="I15" i="161" s="1" a="1"/>
  <c r="I15" i="161" s="1"/>
  <c r="J549" i="4"/>
  <c r="I14" i="161" s="1" a="1"/>
  <c r="I14" i="161" s="1"/>
  <c r="J548" i="4"/>
  <c r="I13" i="161" s="1" a="1"/>
  <c r="I13" i="161" s="1"/>
  <c r="J547" i="4"/>
  <c r="I12" i="161" s="1" a="1"/>
  <c r="I12" i="161" s="1"/>
  <c r="I29" i="161" s="1" a="1"/>
  <c r="I29" i="161" s="1"/>
  <c r="J546" i="4"/>
  <c r="I11" i="161" s="1" a="1"/>
  <c r="I11" i="161" s="1"/>
  <c r="I28" i="161" s="1" a="1"/>
  <c r="I28" i="161" s="1"/>
  <c r="J545" i="4"/>
  <c r="I10" i="161" s="1" a="1"/>
  <c r="I10" i="161" s="1"/>
  <c r="I27" i="161" s="1" a="1"/>
  <c r="I27" i="161" s="1"/>
  <c r="J544" i="4"/>
  <c r="I9" i="161" s="1" a="1"/>
  <c r="I9" i="161" s="1"/>
  <c r="I26" i="161" s="1" a="1"/>
  <c r="I26" i="161" s="1"/>
  <c r="J543" i="4"/>
  <c r="I8" i="161" s="1" a="1"/>
  <c r="I8" i="161" s="1"/>
  <c r="I25" i="161" s="1" a="1"/>
  <c r="I25" i="161" s="1"/>
  <c r="J542" i="4"/>
  <c r="I7" i="161" s="1" a="1"/>
  <c r="I7" i="161" s="1"/>
  <c r="I24" i="161" s="1" a="1"/>
  <c r="I24" i="161" s="1"/>
  <c r="J541" i="4"/>
  <c r="I18" i="160" s="1" a="1"/>
  <c r="I18" i="160" s="1"/>
  <c r="J540" i="4"/>
  <c r="I17" i="160" s="1" a="1"/>
  <c r="I17" i="160" s="1"/>
  <c r="J539" i="4"/>
  <c r="I16" i="160" s="1" a="1"/>
  <c r="I16" i="160" s="1"/>
  <c r="J538" i="4"/>
  <c r="I15" i="160" s="1" a="1"/>
  <c r="I15" i="160" s="1"/>
  <c r="J537" i="4"/>
  <c r="I14" i="160" s="1" a="1"/>
  <c r="I14" i="160" s="1"/>
  <c r="J536" i="4"/>
  <c r="I13" i="160" s="1" a="1"/>
  <c r="I13" i="160" s="1"/>
  <c r="J535" i="4"/>
  <c r="I12" i="160" s="1" a="1"/>
  <c r="I12" i="160" s="1"/>
  <c r="I29" i="160" s="1" a="1"/>
  <c r="I29" i="160" s="1"/>
  <c r="J534" i="4"/>
  <c r="I11" i="160" s="1" a="1"/>
  <c r="I11" i="160" s="1"/>
  <c r="I28" i="160" s="1" a="1"/>
  <c r="I28" i="160" s="1"/>
  <c r="J533" i="4"/>
  <c r="I10" i="160" s="1" a="1"/>
  <c r="I10" i="160" s="1"/>
  <c r="I27" i="160" s="1" a="1"/>
  <c r="I27" i="160" s="1"/>
  <c r="J532" i="4"/>
  <c r="I9" i="160" s="1" a="1"/>
  <c r="I9" i="160" s="1"/>
  <c r="I26" i="160" s="1" a="1"/>
  <c r="I26" i="160" s="1"/>
  <c r="J531" i="4"/>
  <c r="I8" i="160" s="1" a="1"/>
  <c r="I8" i="160" s="1"/>
  <c r="I25" i="160" s="1" a="1"/>
  <c r="I25" i="160" s="1"/>
  <c r="J530" i="4"/>
  <c r="I7" i="160" s="1" a="1"/>
  <c r="I7" i="160" s="1"/>
  <c r="I24" i="160" s="1" a="1"/>
  <c r="I24" i="160" s="1"/>
  <c r="J529" i="4"/>
  <c r="I18" i="159" s="1" a="1"/>
  <c r="I18" i="159" s="1"/>
  <c r="J528" i="4"/>
  <c r="I17" i="159" s="1" a="1"/>
  <c r="I17" i="159" s="1"/>
  <c r="J527" i="4"/>
  <c r="I16" i="159" s="1" a="1"/>
  <c r="I16" i="159" s="1"/>
  <c r="J526" i="4"/>
  <c r="I15" i="159" s="1" a="1"/>
  <c r="I15" i="159" s="1"/>
  <c r="J525" i="4"/>
  <c r="I14" i="159" s="1" a="1"/>
  <c r="I14" i="159" s="1"/>
  <c r="J524" i="4"/>
  <c r="I13" i="159" s="1" a="1"/>
  <c r="I13" i="159" s="1"/>
  <c r="J523" i="4"/>
  <c r="I12" i="159" s="1" a="1"/>
  <c r="I12" i="159" s="1"/>
  <c r="I29" i="159" s="1" a="1"/>
  <c r="I29" i="159" s="1"/>
  <c r="J522" i="4"/>
  <c r="I11" i="159" s="1" a="1"/>
  <c r="I11" i="159" s="1"/>
  <c r="I28" i="159" s="1" a="1"/>
  <c r="I28" i="159" s="1"/>
  <c r="J521" i="4"/>
  <c r="I10" i="159" s="1" a="1"/>
  <c r="I10" i="159" s="1"/>
  <c r="I27" i="159" s="1" a="1"/>
  <c r="I27" i="159" s="1"/>
  <c r="J520" i="4"/>
  <c r="I9" i="159" s="1" a="1"/>
  <c r="I9" i="159" s="1"/>
  <c r="I26" i="159" s="1" a="1"/>
  <c r="I26" i="159" s="1"/>
  <c r="J519" i="4"/>
  <c r="I8" i="159" s="1" a="1"/>
  <c r="I8" i="159" s="1"/>
  <c r="I25" i="159" s="1" a="1"/>
  <c r="I25" i="159" s="1"/>
  <c r="J518" i="4"/>
  <c r="I7" i="159" s="1" a="1"/>
  <c r="I7" i="159" s="1"/>
  <c r="I24" i="159" s="1" a="1"/>
  <c r="I24" i="159" s="1"/>
  <c r="J517" i="4"/>
  <c r="I18" i="158" s="1" a="1"/>
  <c r="I18" i="158" s="1"/>
  <c r="J516" i="4"/>
  <c r="I17" i="158" s="1" a="1"/>
  <c r="I17" i="158" s="1"/>
  <c r="J515" i="4"/>
  <c r="I16" i="158" s="1" a="1"/>
  <c r="I16" i="158" s="1"/>
  <c r="J514" i="4"/>
  <c r="I15" i="158" s="1" a="1"/>
  <c r="I15" i="158" s="1"/>
  <c r="J513" i="4"/>
  <c r="I14" i="158" s="1" a="1"/>
  <c r="I14" i="158" s="1"/>
  <c r="J512" i="4"/>
  <c r="I13" i="158" s="1" a="1"/>
  <c r="I13" i="158" s="1"/>
  <c r="J511" i="4"/>
  <c r="I12" i="158" s="1" a="1"/>
  <c r="I12" i="158" s="1"/>
  <c r="I29" i="158" s="1" a="1"/>
  <c r="I29" i="158" s="1"/>
  <c r="J510" i="4"/>
  <c r="I11" i="158" s="1" a="1"/>
  <c r="I11" i="158" s="1"/>
  <c r="I28" i="158" s="1" a="1"/>
  <c r="I28" i="158" s="1"/>
  <c r="J509" i="4"/>
  <c r="I10" i="158" s="1" a="1"/>
  <c r="I10" i="158" s="1"/>
  <c r="I27" i="158" s="1" a="1"/>
  <c r="I27" i="158" s="1"/>
  <c r="J508" i="4"/>
  <c r="I9" i="158" s="1" a="1"/>
  <c r="I9" i="158" s="1"/>
  <c r="I26" i="158" s="1" a="1"/>
  <c r="I26" i="158" s="1"/>
  <c r="J507" i="4"/>
  <c r="I8" i="158" s="1" a="1"/>
  <c r="I8" i="158" s="1"/>
  <c r="I25" i="158" s="1" a="1"/>
  <c r="I25" i="158" s="1"/>
  <c r="J506" i="4"/>
  <c r="I7" i="158" s="1" a="1"/>
  <c r="I7" i="158" s="1"/>
  <c r="I24" i="158" s="1" a="1"/>
  <c r="I24" i="158" s="1"/>
  <c r="J505" i="4"/>
  <c r="I18" i="157" s="1" a="1"/>
  <c r="I18" i="157" s="1"/>
  <c r="J504" i="4"/>
  <c r="I17" i="157" s="1" a="1"/>
  <c r="I17" i="157" s="1"/>
  <c r="J503" i="4"/>
  <c r="I16" i="157" s="1" a="1"/>
  <c r="I16" i="157" s="1"/>
  <c r="J502" i="4"/>
  <c r="I15" i="157" s="1" a="1"/>
  <c r="I15" i="157" s="1"/>
  <c r="J501" i="4"/>
  <c r="I14" i="157" s="1" a="1"/>
  <c r="I14" i="157" s="1"/>
  <c r="J500" i="4"/>
  <c r="I13" i="157" s="1" a="1"/>
  <c r="I13" i="157" s="1"/>
  <c r="J499" i="4"/>
  <c r="I12" i="157" s="1" a="1"/>
  <c r="I12" i="157" s="1"/>
  <c r="I29" i="157" s="1" a="1"/>
  <c r="I29" i="157" s="1"/>
  <c r="J498" i="4"/>
  <c r="I11" i="157" s="1" a="1"/>
  <c r="I11" i="157" s="1"/>
  <c r="I28" i="157" s="1" a="1"/>
  <c r="I28" i="157" s="1"/>
  <c r="J497" i="4"/>
  <c r="I10" i="157" s="1" a="1"/>
  <c r="I10" i="157" s="1"/>
  <c r="I27" i="157" s="1" a="1"/>
  <c r="I27" i="157" s="1"/>
  <c r="J496" i="4"/>
  <c r="I9" i="157" s="1" a="1"/>
  <c r="I9" i="157" s="1"/>
  <c r="I26" i="157" s="1" a="1"/>
  <c r="I26" i="157" s="1"/>
  <c r="J495" i="4"/>
  <c r="I8" i="157" s="1" a="1"/>
  <c r="I8" i="157" s="1"/>
  <c r="I25" i="157" s="1" a="1"/>
  <c r="I25" i="157" s="1"/>
  <c r="J494" i="4"/>
  <c r="I7" i="157" s="1" a="1"/>
  <c r="I7" i="157" s="1"/>
  <c r="I24" i="157" s="1" a="1"/>
  <c r="I24" i="157" s="1"/>
  <c r="J493" i="4"/>
  <c r="I18" i="156" s="1" a="1"/>
  <c r="I18" i="156" s="1"/>
  <c r="J492" i="4"/>
  <c r="I17" i="156" s="1" a="1"/>
  <c r="I17" i="156" s="1"/>
  <c r="J491" i="4"/>
  <c r="I16" i="156" s="1" a="1"/>
  <c r="I16" i="156" s="1"/>
  <c r="J490" i="4"/>
  <c r="I15" i="156" s="1" a="1"/>
  <c r="I15" i="156" s="1"/>
  <c r="J489" i="4"/>
  <c r="I14" i="156" s="1" a="1"/>
  <c r="I14" i="156" s="1"/>
  <c r="J488" i="4"/>
  <c r="I13" i="156" s="1" a="1"/>
  <c r="I13" i="156" s="1"/>
  <c r="J487" i="4"/>
  <c r="I12" i="156" s="1" a="1"/>
  <c r="I12" i="156" s="1"/>
  <c r="I29" i="156" s="1" a="1"/>
  <c r="I29" i="156" s="1"/>
  <c r="J486" i="4"/>
  <c r="I11" i="156" s="1" a="1"/>
  <c r="I11" i="156" s="1"/>
  <c r="I28" i="156" s="1" a="1"/>
  <c r="I28" i="156" s="1"/>
  <c r="J485" i="4"/>
  <c r="I10" i="156" s="1" a="1"/>
  <c r="I10" i="156" s="1"/>
  <c r="I27" i="156" s="1" a="1"/>
  <c r="I27" i="156" s="1"/>
  <c r="J484" i="4"/>
  <c r="I9" i="156" s="1" a="1"/>
  <c r="I9" i="156" s="1"/>
  <c r="I26" i="156" s="1" a="1"/>
  <c r="I26" i="156" s="1"/>
  <c r="J483" i="4"/>
  <c r="I8" i="156" s="1" a="1"/>
  <c r="I8" i="156" s="1"/>
  <c r="I25" i="156" s="1" a="1"/>
  <c r="I25" i="156" s="1"/>
  <c r="J482" i="4"/>
  <c r="I7" i="156" s="1" a="1"/>
  <c r="I7" i="156" s="1"/>
  <c r="I24" i="156" s="1" a="1"/>
  <c r="I24" i="156" s="1"/>
  <c r="J481" i="4"/>
  <c r="I18" i="155" s="1" a="1"/>
  <c r="I18" i="155" s="1"/>
  <c r="J480" i="4"/>
  <c r="I17" i="155" s="1" a="1"/>
  <c r="I17" i="155" s="1"/>
  <c r="J479" i="4"/>
  <c r="I16" i="155" s="1" a="1"/>
  <c r="I16" i="155" s="1"/>
  <c r="J478" i="4"/>
  <c r="I15" i="155" s="1" a="1"/>
  <c r="I15" i="155" s="1"/>
  <c r="J477" i="4"/>
  <c r="I14" i="155" s="1" a="1"/>
  <c r="I14" i="155" s="1"/>
  <c r="J476" i="4"/>
  <c r="I13" i="155" s="1" a="1"/>
  <c r="I13" i="155" s="1"/>
  <c r="J475" i="4"/>
  <c r="I12" i="155" s="1" a="1"/>
  <c r="I12" i="155" s="1"/>
  <c r="I29" i="155" s="1" a="1"/>
  <c r="I29" i="155" s="1"/>
  <c r="J474" i="4"/>
  <c r="I11" i="155" s="1" a="1"/>
  <c r="I11" i="155" s="1"/>
  <c r="I28" i="155" s="1" a="1"/>
  <c r="I28" i="155" s="1"/>
  <c r="J473" i="4"/>
  <c r="I10" i="155" s="1" a="1"/>
  <c r="I10" i="155" s="1"/>
  <c r="I27" i="155" s="1" a="1"/>
  <c r="I27" i="155" s="1"/>
  <c r="J472" i="4"/>
  <c r="I9" i="155" s="1" a="1"/>
  <c r="I9" i="155" s="1"/>
  <c r="I26" i="155" s="1" a="1"/>
  <c r="I26" i="155" s="1"/>
  <c r="J471" i="4"/>
  <c r="I8" i="155" s="1" a="1"/>
  <c r="I8" i="155" s="1"/>
  <c r="I25" i="155" s="1" a="1"/>
  <c r="I25" i="155" s="1"/>
  <c r="J470" i="4"/>
  <c r="I7" i="155" s="1" a="1"/>
  <c r="I7" i="155" s="1"/>
  <c r="I24" i="155" s="1" a="1"/>
  <c r="I24" i="155" s="1"/>
  <c r="J469" i="4"/>
  <c r="I18" i="154" s="1" a="1"/>
  <c r="I18" i="154" s="1"/>
  <c r="J468" i="4"/>
  <c r="I17" i="154" s="1" a="1"/>
  <c r="I17" i="154" s="1"/>
  <c r="J467" i="4"/>
  <c r="I16" i="154" s="1" a="1"/>
  <c r="I16" i="154" s="1"/>
  <c r="J466" i="4"/>
  <c r="I15" i="154" s="1" a="1"/>
  <c r="I15" i="154" s="1"/>
  <c r="J465" i="4"/>
  <c r="I14" i="154" s="1" a="1"/>
  <c r="I14" i="154" s="1"/>
  <c r="J464" i="4"/>
  <c r="I13" i="154" s="1" a="1"/>
  <c r="I13" i="154" s="1"/>
  <c r="J463" i="4"/>
  <c r="I12" i="154" s="1" a="1"/>
  <c r="I12" i="154" s="1"/>
  <c r="I29" i="154" s="1" a="1"/>
  <c r="I29" i="154" s="1"/>
  <c r="J462" i="4"/>
  <c r="I11" i="154" s="1" a="1"/>
  <c r="I11" i="154" s="1"/>
  <c r="I28" i="154" s="1" a="1"/>
  <c r="I28" i="154" s="1"/>
  <c r="J461" i="4"/>
  <c r="I10" i="154" s="1" a="1"/>
  <c r="I10" i="154" s="1"/>
  <c r="I27" i="154" s="1" a="1"/>
  <c r="I27" i="154" s="1"/>
  <c r="J460" i="4"/>
  <c r="I9" i="154" s="1" a="1"/>
  <c r="I9" i="154" s="1"/>
  <c r="I26" i="154" s="1" a="1"/>
  <c r="I26" i="154" s="1"/>
  <c r="J459" i="4"/>
  <c r="I8" i="154" s="1" a="1"/>
  <c r="I8" i="154" s="1"/>
  <c r="I25" i="154" s="1" a="1"/>
  <c r="I25" i="154" s="1"/>
  <c r="J458" i="4"/>
  <c r="I7" i="154" s="1" a="1"/>
  <c r="I7" i="154" s="1"/>
  <c r="I24" i="154" s="1" a="1"/>
  <c r="I24" i="154" s="1"/>
  <c r="J457" i="4"/>
  <c r="I18" i="153" s="1" a="1"/>
  <c r="I18" i="153" s="1"/>
  <c r="J456" i="4"/>
  <c r="I17" i="153" s="1" a="1"/>
  <c r="I17" i="153" s="1"/>
  <c r="J455" i="4"/>
  <c r="I16" i="153" s="1" a="1"/>
  <c r="I16" i="153" s="1"/>
  <c r="J454" i="4"/>
  <c r="I15" i="153" s="1" a="1"/>
  <c r="I15" i="153" s="1"/>
  <c r="J453" i="4"/>
  <c r="I14" i="153" s="1" a="1"/>
  <c r="I14" i="153" s="1"/>
  <c r="J452" i="4"/>
  <c r="I13" i="153" s="1" a="1"/>
  <c r="I13" i="153" s="1"/>
  <c r="J451" i="4"/>
  <c r="I12" i="153" s="1" a="1"/>
  <c r="I12" i="153" s="1"/>
  <c r="I29" i="153" s="1" a="1"/>
  <c r="I29" i="153" s="1"/>
  <c r="J450" i="4"/>
  <c r="I11" i="153" s="1" a="1"/>
  <c r="I11" i="153" s="1"/>
  <c r="I28" i="153" s="1" a="1"/>
  <c r="I28" i="153" s="1"/>
  <c r="J449" i="4"/>
  <c r="I10" i="153" s="1" a="1"/>
  <c r="I10" i="153" s="1"/>
  <c r="I27" i="153" s="1" a="1"/>
  <c r="I27" i="153" s="1"/>
  <c r="J448" i="4"/>
  <c r="I9" i="153" s="1" a="1"/>
  <c r="I9" i="153" s="1"/>
  <c r="I26" i="153" s="1" a="1"/>
  <c r="I26" i="153" s="1"/>
  <c r="J447" i="4"/>
  <c r="I8" i="153" s="1" a="1"/>
  <c r="I8" i="153" s="1"/>
  <c r="I25" i="153" s="1" a="1"/>
  <c r="I25" i="153" s="1"/>
  <c r="J446" i="4"/>
  <c r="I7" i="153" s="1" a="1"/>
  <c r="I7" i="153" s="1"/>
  <c r="I24" i="153" s="1" a="1"/>
  <c r="I24" i="153" s="1"/>
  <c r="J445" i="4"/>
  <c r="I18" i="152" s="1" a="1"/>
  <c r="I18" i="152" s="1"/>
  <c r="J444" i="4"/>
  <c r="I17" i="152" s="1" a="1"/>
  <c r="I17" i="152" s="1"/>
  <c r="J443" i="4"/>
  <c r="I16" i="152" s="1" a="1"/>
  <c r="I16" i="152" s="1"/>
  <c r="J442" i="4"/>
  <c r="I15" i="152" s="1" a="1"/>
  <c r="I15" i="152" s="1"/>
  <c r="J441" i="4"/>
  <c r="I14" i="152" s="1" a="1"/>
  <c r="I14" i="152" s="1"/>
  <c r="J440" i="4"/>
  <c r="I13" i="152" s="1" a="1"/>
  <c r="I13" i="152" s="1"/>
  <c r="J439" i="4"/>
  <c r="I12" i="152" s="1" a="1"/>
  <c r="I12" i="152" s="1"/>
  <c r="I29" i="152" s="1" a="1"/>
  <c r="I29" i="152" s="1"/>
  <c r="J438" i="4"/>
  <c r="I11" i="152" s="1" a="1"/>
  <c r="I11" i="152" s="1"/>
  <c r="I28" i="152" s="1" a="1"/>
  <c r="I28" i="152" s="1"/>
  <c r="J437" i="4"/>
  <c r="I10" i="152" s="1" a="1"/>
  <c r="I10" i="152" s="1"/>
  <c r="I27" i="152" s="1" a="1"/>
  <c r="I27" i="152" s="1"/>
  <c r="J436" i="4"/>
  <c r="I9" i="152" s="1" a="1"/>
  <c r="I9" i="152" s="1"/>
  <c r="I26" i="152" s="1" a="1"/>
  <c r="I26" i="152" s="1"/>
  <c r="J435" i="4"/>
  <c r="I8" i="152" s="1" a="1"/>
  <c r="I8" i="152" s="1"/>
  <c r="I25" i="152" s="1" a="1"/>
  <c r="I25" i="152" s="1"/>
  <c r="J434" i="4"/>
  <c r="I7" i="152" s="1" a="1"/>
  <c r="I7" i="152" s="1"/>
  <c r="I24" i="152" s="1" a="1"/>
  <c r="I24" i="152" s="1"/>
  <c r="J433" i="4"/>
  <c r="I18" i="151" s="1" a="1"/>
  <c r="I18" i="151" s="1"/>
  <c r="J432" i="4"/>
  <c r="I17" i="151" s="1" a="1"/>
  <c r="I17" i="151" s="1"/>
  <c r="J431" i="4"/>
  <c r="I16" i="151" s="1" a="1"/>
  <c r="I16" i="151" s="1"/>
  <c r="J430" i="4"/>
  <c r="I15" i="151" s="1" a="1"/>
  <c r="I15" i="151" s="1"/>
  <c r="J429" i="4"/>
  <c r="I14" i="151" s="1" a="1"/>
  <c r="I14" i="151" s="1"/>
  <c r="J428" i="4"/>
  <c r="I13" i="151" s="1" a="1"/>
  <c r="I13" i="151" s="1"/>
  <c r="J427" i="4"/>
  <c r="I12" i="151" s="1" a="1"/>
  <c r="I12" i="151" s="1"/>
  <c r="I29" i="151" s="1" a="1"/>
  <c r="I29" i="151" s="1"/>
  <c r="J426" i="4"/>
  <c r="I11" i="151" s="1" a="1"/>
  <c r="I11" i="151" s="1"/>
  <c r="I28" i="151" s="1" a="1"/>
  <c r="I28" i="151" s="1"/>
  <c r="J425" i="4"/>
  <c r="I10" i="151" s="1" a="1"/>
  <c r="I10" i="151" s="1"/>
  <c r="I27" i="151" s="1" a="1"/>
  <c r="I27" i="151" s="1"/>
  <c r="J424" i="4"/>
  <c r="I9" i="151" s="1" a="1"/>
  <c r="I9" i="151" s="1"/>
  <c r="I26" i="151" s="1" a="1"/>
  <c r="I26" i="151" s="1"/>
  <c r="J423" i="4"/>
  <c r="I8" i="151" s="1" a="1"/>
  <c r="I8" i="151" s="1"/>
  <c r="I25" i="151" s="1" a="1"/>
  <c r="I25" i="151" s="1"/>
  <c r="J422" i="4"/>
  <c r="I7" i="151" s="1" a="1"/>
  <c r="I7" i="151" s="1"/>
  <c r="I24" i="151" s="1" a="1"/>
  <c r="I24" i="151" s="1"/>
  <c r="J421" i="4"/>
  <c r="I18" i="150" s="1" a="1"/>
  <c r="I18" i="150" s="1"/>
  <c r="J420" i="4"/>
  <c r="I17" i="150" s="1" a="1"/>
  <c r="I17" i="150" s="1"/>
  <c r="J419" i="4"/>
  <c r="I16" i="150" s="1" a="1"/>
  <c r="I16" i="150" s="1"/>
  <c r="J418" i="4"/>
  <c r="I15" i="150" s="1" a="1"/>
  <c r="I15" i="150" s="1"/>
  <c r="J417" i="4"/>
  <c r="I14" i="150" s="1" a="1"/>
  <c r="I14" i="150" s="1"/>
  <c r="J416" i="4"/>
  <c r="I13" i="150" s="1" a="1"/>
  <c r="I13" i="150" s="1"/>
  <c r="J415" i="4"/>
  <c r="I12" i="150" s="1" a="1"/>
  <c r="I12" i="150" s="1"/>
  <c r="I29" i="150" s="1" a="1"/>
  <c r="I29" i="150" s="1"/>
  <c r="J414" i="4"/>
  <c r="I11" i="150" s="1" a="1"/>
  <c r="I11" i="150" s="1"/>
  <c r="I28" i="150" s="1" a="1"/>
  <c r="I28" i="150" s="1"/>
  <c r="J413" i="4"/>
  <c r="I10" i="150" s="1" a="1"/>
  <c r="I10" i="150" s="1"/>
  <c r="I27" i="150" s="1" a="1"/>
  <c r="I27" i="150" s="1"/>
  <c r="J412" i="4"/>
  <c r="I9" i="150" s="1" a="1"/>
  <c r="I9" i="150" s="1"/>
  <c r="I26" i="150" s="1" a="1"/>
  <c r="I26" i="150" s="1"/>
  <c r="J411" i="4"/>
  <c r="I8" i="150" s="1" a="1"/>
  <c r="I8" i="150" s="1"/>
  <c r="I25" i="150" s="1" a="1"/>
  <c r="I25" i="150" s="1"/>
  <c r="J410" i="4"/>
  <c r="I7" i="150" s="1" a="1"/>
  <c r="I7" i="150" s="1"/>
  <c r="I24" i="150" s="1" a="1"/>
  <c r="I24" i="150" s="1"/>
  <c r="J409" i="4"/>
  <c r="I18" i="149" s="1" a="1"/>
  <c r="I18" i="149" s="1"/>
  <c r="J408" i="4"/>
  <c r="I17" i="149" s="1" a="1"/>
  <c r="I17" i="149" s="1"/>
  <c r="J407" i="4"/>
  <c r="I16" i="149" s="1" a="1"/>
  <c r="I16" i="149" s="1"/>
  <c r="J406" i="4"/>
  <c r="I15" i="149" s="1" a="1"/>
  <c r="I15" i="149" s="1"/>
  <c r="J405" i="4"/>
  <c r="I14" i="149" s="1" a="1"/>
  <c r="I14" i="149" s="1"/>
  <c r="J404" i="4"/>
  <c r="I13" i="149" s="1" a="1"/>
  <c r="I13" i="149" s="1"/>
  <c r="J403" i="4"/>
  <c r="I12" i="149" s="1" a="1"/>
  <c r="I12" i="149" s="1"/>
  <c r="I29" i="149" s="1" a="1"/>
  <c r="I29" i="149" s="1"/>
  <c r="J402" i="4"/>
  <c r="I11" i="149" s="1" a="1"/>
  <c r="I11" i="149" s="1"/>
  <c r="I28" i="149" s="1" a="1"/>
  <c r="I28" i="149" s="1"/>
  <c r="J401" i="4"/>
  <c r="I10" i="149" s="1" a="1"/>
  <c r="I10" i="149" s="1"/>
  <c r="I27" i="149" s="1" a="1"/>
  <c r="I27" i="149" s="1"/>
  <c r="J400" i="4"/>
  <c r="I9" i="149" s="1" a="1"/>
  <c r="I9" i="149" s="1"/>
  <c r="I26" i="149" s="1" a="1"/>
  <c r="I26" i="149" s="1"/>
  <c r="J399" i="4"/>
  <c r="I8" i="149" s="1" a="1"/>
  <c r="I8" i="149" s="1"/>
  <c r="I25" i="149" s="1" a="1"/>
  <c r="I25" i="149" s="1"/>
  <c r="J398" i="4"/>
  <c r="I7" i="149" s="1" a="1"/>
  <c r="I7" i="149" s="1"/>
  <c r="I24" i="149" s="1" a="1"/>
  <c r="I24" i="149" s="1"/>
  <c r="J373" i="4"/>
  <c r="J391" i="4"/>
  <c r="I12" i="147" s="1" a="1"/>
  <c r="I12" i="147" s="1"/>
  <c r="J372" i="4"/>
  <c r="J390" i="4"/>
  <c r="I11" i="147" s="1" a="1"/>
  <c r="I11" i="147" s="1"/>
  <c r="J371" i="4"/>
  <c r="J389" i="4"/>
  <c r="I10" i="147" s="1" a="1"/>
  <c r="I10" i="147" s="1"/>
  <c r="J370" i="4"/>
  <c r="J388" i="4"/>
  <c r="I9" i="147" s="1" a="1"/>
  <c r="I9" i="147" s="1"/>
  <c r="J369" i="4"/>
  <c r="J387" i="4"/>
  <c r="I8" i="147" s="1" a="1"/>
  <c r="I8" i="147" s="1"/>
  <c r="J368" i="4"/>
  <c r="J386" i="4"/>
  <c r="I7" i="147" s="1" a="1"/>
  <c r="I7" i="147" s="1"/>
  <c r="F180" i="4"/>
  <c r="H180" i="4"/>
  <c r="F181" i="4"/>
  <c r="H181" i="4"/>
  <c r="F182" i="4"/>
  <c r="H182" i="4"/>
  <c r="F183" i="4"/>
  <c r="H183" i="4"/>
  <c r="F184" i="4"/>
  <c r="H184" i="4"/>
  <c r="F185" i="4"/>
  <c r="H185" i="4"/>
  <c r="F186" i="4"/>
  <c r="H186" i="4"/>
  <c r="F187" i="4"/>
  <c r="H187" i="4"/>
  <c r="F188" i="4"/>
  <c r="H188" i="4"/>
  <c r="F189" i="4"/>
  <c r="H189" i="4"/>
  <c r="F190" i="4"/>
  <c r="H190" i="4"/>
  <c r="F191" i="4"/>
  <c r="H191" i="4"/>
  <c r="G180" i="4"/>
  <c r="I180" i="4"/>
  <c r="G181" i="4"/>
  <c r="I181" i="4"/>
  <c r="G182" i="4"/>
  <c r="I182" i="4"/>
  <c r="G183" i="4"/>
  <c r="I183" i="4"/>
  <c r="G184" i="4"/>
  <c r="I184" i="4"/>
  <c r="G185" i="4"/>
  <c r="I185" i="4"/>
  <c r="G186" i="4"/>
  <c r="I186" i="4"/>
  <c r="G187" i="4"/>
  <c r="I187" i="4"/>
  <c r="G188" i="4"/>
  <c r="I188" i="4"/>
  <c r="G189" i="4"/>
  <c r="I189" i="4"/>
  <c r="G190" i="4"/>
  <c r="I190" i="4"/>
  <c r="G191" i="4"/>
  <c r="I191" i="4"/>
  <c r="J378" i="4"/>
  <c r="J376" i="4"/>
  <c r="J374" i="4"/>
  <c r="J379" i="4"/>
  <c r="J377" i="4"/>
  <c r="J375" i="4"/>
  <c r="J191" i="4"/>
  <c r="J190" i="4"/>
  <c r="J189" i="4"/>
  <c r="J188" i="4"/>
  <c r="J187" i="4"/>
  <c r="J186" i="4"/>
  <c r="J185" i="4"/>
  <c r="J184" i="4"/>
  <c r="J183" i="4"/>
  <c r="J182" i="4"/>
  <c r="J181" i="4"/>
  <c r="J180" i="4"/>
  <c r="I132" i="147"/>
  <c r="I132" i="161"/>
  <c r="I132" i="160"/>
  <c r="I132" i="159"/>
  <c r="I132" i="158"/>
  <c r="I132" i="157"/>
  <c r="I132" i="156"/>
  <c r="I132" i="155"/>
  <c r="I132" i="154"/>
  <c r="I132" i="153"/>
  <c r="I132" i="152"/>
  <c r="I132" i="151"/>
  <c r="I132" i="150"/>
  <c r="I132" i="149"/>
  <c r="I129" i="147"/>
  <c r="I129" i="161"/>
  <c r="I129" i="160"/>
  <c r="I129" i="159"/>
  <c r="I129" i="158"/>
  <c r="I129" i="157"/>
  <c r="I129" i="156"/>
  <c r="I129" i="155"/>
  <c r="I129" i="154"/>
  <c r="I129" i="153"/>
  <c r="I129" i="152"/>
  <c r="I129" i="151"/>
  <c r="I129" i="150"/>
  <c r="I129" i="149"/>
  <c r="I134" i="147"/>
  <c r="I134" i="158"/>
  <c r="I134" i="157"/>
  <c r="I134" i="156"/>
  <c r="I134" i="155"/>
  <c r="I134" i="154"/>
  <c r="I134" i="153"/>
  <c r="I134" i="152"/>
  <c r="I134" i="151"/>
  <c r="I134" i="150"/>
  <c r="I134" i="149"/>
  <c r="I134" i="161"/>
  <c r="I134" i="160"/>
  <c r="I134" i="159"/>
  <c r="I131" i="147"/>
  <c r="I131" i="161"/>
  <c r="I131" i="160"/>
  <c r="I131" i="159"/>
  <c r="I131" i="158"/>
  <c r="I131" i="157"/>
  <c r="I131" i="156"/>
  <c r="I131" i="155"/>
  <c r="I131" i="154"/>
  <c r="I131" i="153"/>
  <c r="I131" i="152"/>
  <c r="I131" i="151"/>
  <c r="I131" i="150"/>
  <c r="I131" i="149"/>
  <c r="E126" i="154"/>
  <c r="F132" i="154"/>
  <c r="F126" i="154"/>
  <c r="G126" i="154"/>
  <c r="G132" i="154"/>
  <c r="H126" i="161"/>
  <c r="H123" i="161"/>
  <c r="H128" i="161"/>
  <c r="H125" i="161"/>
  <c r="F126" i="161"/>
  <c r="F128" i="161"/>
  <c r="F125" i="161"/>
  <c r="G132" i="161"/>
  <c r="E132" i="161"/>
  <c r="G126" i="161"/>
  <c r="E126" i="161"/>
  <c r="G129" i="161"/>
  <c r="E129" i="161"/>
  <c r="G123" i="161"/>
  <c r="E123" i="161"/>
  <c r="G134" i="161"/>
  <c r="E134" i="161"/>
  <c r="G128" i="161"/>
  <c r="E128" i="161"/>
  <c r="G131" i="161"/>
  <c r="E131" i="161"/>
  <c r="G125" i="161"/>
  <c r="E125" i="161"/>
  <c r="E131" i="149"/>
  <c r="E134" i="149"/>
  <c r="E129" i="149"/>
  <c r="E132" i="149"/>
  <c r="E131" i="150"/>
  <c r="E134" i="150"/>
  <c r="E129" i="150"/>
  <c r="E132" i="150"/>
  <c r="E131" i="151"/>
  <c r="E134" i="151"/>
  <c r="E129" i="151"/>
  <c r="E132" i="151"/>
  <c r="E131" i="152"/>
  <c r="E134" i="152"/>
  <c r="E129" i="152"/>
  <c r="E132" i="152"/>
  <c r="E131" i="153"/>
  <c r="E134" i="153"/>
  <c r="E129" i="153"/>
  <c r="E132" i="153"/>
  <c r="E131" i="154"/>
  <c r="E134" i="154"/>
  <c r="E129" i="154"/>
  <c r="E132" i="154"/>
  <c r="E131" i="155"/>
  <c r="E134" i="155"/>
  <c r="E129" i="155"/>
  <c r="E132" i="155"/>
  <c r="E131" i="156"/>
  <c r="E134" i="156"/>
  <c r="E129" i="156"/>
  <c r="E132" i="156"/>
  <c r="E131" i="157"/>
  <c r="E134" i="157"/>
  <c r="E129" i="157"/>
  <c r="E132" i="157"/>
  <c r="E131" i="158"/>
  <c r="E134" i="158"/>
  <c r="E129" i="158"/>
  <c r="E132" i="158"/>
  <c r="E131" i="159"/>
  <c r="E134" i="159"/>
  <c r="E129" i="159"/>
  <c r="E132" i="159"/>
  <c r="E131" i="160"/>
  <c r="E134" i="160"/>
  <c r="E129" i="160"/>
  <c r="E132" i="160"/>
  <c r="F134" i="159"/>
  <c r="F132" i="159"/>
  <c r="F134" i="160"/>
  <c r="F132" i="160"/>
  <c r="G131" i="149"/>
  <c r="G134" i="149"/>
  <c r="G129" i="149"/>
  <c r="G132" i="149"/>
  <c r="G131" i="150"/>
  <c r="H123" i="150"/>
  <c r="H125" i="151"/>
  <c r="H128" i="151"/>
  <c r="H123" i="151"/>
  <c r="H126" i="151"/>
  <c r="H125" i="152"/>
  <c r="H125" i="156"/>
  <c r="H125" i="157"/>
  <c r="H128" i="157"/>
  <c r="H123" i="157"/>
  <c r="H126" i="157"/>
  <c r="H125" i="158"/>
  <c r="H128" i="158"/>
  <c r="H123" i="158"/>
  <c r="H126" i="158"/>
  <c r="H125" i="159"/>
  <c r="H128" i="159"/>
  <c r="H123" i="159"/>
  <c r="H126" i="159"/>
  <c r="H125" i="160"/>
  <c r="H128" i="160"/>
  <c r="H123" i="160"/>
  <c r="H126" i="160"/>
  <c r="H128" i="152"/>
  <c r="H123" i="152"/>
  <c r="H126" i="152"/>
  <c r="H125" i="153"/>
  <c r="H128" i="153"/>
  <c r="H123" i="153"/>
  <c r="H126" i="153"/>
  <c r="H125" i="154"/>
  <c r="H128" i="154"/>
  <c r="H123" i="154"/>
  <c r="H126" i="154"/>
  <c r="H125" i="155"/>
  <c r="H128" i="155"/>
  <c r="H123" i="155"/>
  <c r="H126" i="155"/>
  <c r="H128" i="156"/>
  <c r="H123" i="156"/>
  <c r="H126" i="156"/>
  <c r="H132" i="161"/>
  <c r="F132" i="161"/>
  <c r="H129" i="161"/>
  <c r="F129" i="161"/>
  <c r="H134" i="161"/>
  <c r="F134" i="161"/>
  <c r="H131" i="161"/>
  <c r="F131" i="161"/>
  <c r="F134" i="158"/>
  <c r="F132" i="158"/>
  <c r="F131" i="157"/>
  <c r="F134" i="157"/>
  <c r="F131" i="156"/>
  <c r="F129" i="156"/>
  <c r="F134" i="155"/>
  <c r="F132" i="155"/>
  <c r="F131" i="154"/>
  <c r="F129" i="154"/>
  <c r="F134" i="153"/>
  <c r="F132" i="153"/>
  <c r="F131" i="152"/>
  <c r="F129" i="152"/>
  <c r="F131" i="151"/>
  <c r="F129" i="151"/>
  <c r="F131" i="150"/>
  <c r="F134" i="150"/>
  <c r="F132" i="150"/>
  <c r="H131" i="150"/>
  <c r="F131" i="149"/>
  <c r="F134" i="149"/>
  <c r="F129" i="149"/>
  <c r="F132" i="149"/>
  <c r="H134" i="149"/>
  <c r="H129" i="149"/>
  <c r="E128" i="152"/>
  <c r="G128" i="152"/>
  <c r="E123" i="152"/>
  <c r="G123" i="152"/>
  <c r="E126" i="152"/>
  <c r="G126" i="152"/>
  <c r="E125" i="157"/>
  <c r="E128" i="157"/>
  <c r="E123" i="157"/>
  <c r="G123" i="157"/>
  <c r="E126" i="157"/>
  <c r="G126" i="157"/>
  <c r="E125" i="158"/>
  <c r="E128" i="158"/>
  <c r="G128" i="158"/>
  <c r="E123" i="158"/>
  <c r="G123" i="158"/>
  <c r="E126" i="158"/>
  <c r="G126" i="158"/>
  <c r="E125" i="147"/>
  <c r="E123" i="147"/>
  <c r="G123" i="147"/>
  <c r="E125" i="151"/>
  <c r="E128" i="151"/>
  <c r="G128" i="151"/>
  <c r="E123" i="151"/>
  <c r="G123" i="151"/>
  <c r="E126" i="151"/>
  <c r="G126" i="151"/>
  <c r="E125" i="152"/>
  <c r="E125" i="159"/>
  <c r="E128" i="159"/>
  <c r="G128" i="159"/>
  <c r="E123" i="159"/>
  <c r="G123" i="159"/>
  <c r="E126" i="159"/>
  <c r="G126" i="159"/>
  <c r="G128" i="156"/>
  <c r="G123" i="156"/>
  <c r="E126" i="156"/>
  <c r="G126" i="156"/>
  <c r="E125" i="155"/>
  <c r="E128" i="155"/>
  <c r="G128" i="155"/>
  <c r="E128" i="154"/>
  <c r="G128" i="154"/>
  <c r="E123" i="154"/>
  <c r="G123" i="154"/>
  <c r="E125" i="153"/>
  <c r="E128" i="153"/>
  <c r="G128" i="153"/>
  <c r="E123" i="153"/>
  <c r="G123" i="153"/>
  <c r="E126" i="153"/>
  <c r="G126" i="153"/>
  <c r="E125" i="150"/>
  <c r="E128" i="150"/>
  <c r="G128" i="150"/>
  <c r="E123" i="150"/>
  <c r="G123" i="150"/>
  <c r="E126" i="150"/>
  <c r="G126" i="150"/>
  <c r="E125" i="149"/>
  <c r="E128" i="149"/>
  <c r="G128" i="149"/>
  <c r="E123" i="149"/>
  <c r="G123" i="149"/>
  <c r="E126" i="149"/>
  <c r="G126" i="149"/>
  <c r="F125" i="147"/>
  <c r="F123" i="147"/>
  <c r="F125" i="149"/>
  <c r="F128" i="149"/>
  <c r="F123" i="149"/>
  <c r="F126" i="149"/>
  <c r="F125" i="150"/>
  <c r="F128" i="150"/>
  <c r="F123" i="150"/>
  <c r="F126" i="150"/>
  <c r="F125" i="151"/>
  <c r="F128" i="151"/>
  <c r="F123" i="151"/>
  <c r="F126" i="151"/>
  <c r="F125" i="152"/>
  <c r="F128" i="152"/>
  <c r="F123" i="152"/>
  <c r="F126" i="152"/>
  <c r="F125" i="153"/>
  <c r="F128" i="153"/>
  <c r="F123" i="153"/>
  <c r="F126" i="153"/>
  <c r="F125" i="154"/>
  <c r="F128" i="154"/>
  <c r="F123" i="154"/>
  <c r="F125" i="155"/>
  <c r="F128" i="155"/>
  <c r="F123" i="155"/>
  <c r="F126" i="155"/>
  <c r="F125" i="156"/>
  <c r="F128" i="156"/>
  <c r="H123" i="147"/>
  <c r="E125" i="154"/>
  <c r="E123" i="155"/>
  <c r="G123" i="155"/>
  <c r="E126" i="155"/>
  <c r="G126" i="155"/>
  <c r="E125" i="156"/>
  <c r="G125" i="147"/>
  <c r="G125" i="149"/>
  <c r="G125" i="150"/>
  <c r="G125" i="151"/>
  <c r="G125" i="152"/>
  <c r="G125" i="153"/>
  <c r="G125" i="154"/>
  <c r="G125" i="155"/>
  <c r="G125" i="156"/>
  <c r="G125" i="157"/>
  <c r="G125" i="158"/>
  <c r="G125" i="159"/>
  <c r="E125" i="160"/>
  <c r="G125" i="160"/>
  <c r="E128" i="160"/>
  <c r="G128" i="160"/>
  <c r="G123" i="160"/>
  <c r="E126" i="160"/>
  <c r="G126" i="160"/>
  <c r="H126" i="149"/>
  <c r="H123" i="149"/>
  <c r="H128" i="149"/>
  <c r="H125" i="149"/>
  <c r="F123" i="156"/>
  <c r="F126" i="156"/>
  <c r="F125" i="157"/>
  <c r="F123" i="157"/>
  <c r="F126" i="157"/>
  <c r="F125" i="158"/>
  <c r="F128" i="158"/>
  <c r="F123" i="158"/>
  <c r="F126" i="158"/>
  <c r="F125" i="159"/>
  <c r="F128" i="159"/>
  <c r="F123" i="159"/>
  <c r="F126" i="159"/>
  <c r="F125" i="160"/>
  <c r="F128" i="160"/>
  <c r="F123" i="160"/>
  <c r="F126" i="160"/>
  <c r="F123" i="161"/>
  <c r="H126" i="147"/>
  <c r="H125" i="147"/>
  <c r="H128" i="150"/>
  <c r="H125" i="150"/>
  <c r="F202" i="4"/>
  <c r="H132" i="147"/>
  <c r="H129" i="147"/>
  <c r="H134" i="147"/>
  <c r="H131" i="147"/>
  <c r="D10" i="76" a="1"/>
  <c r="D10" i="76" s="1"/>
  <c r="C54" i="161" s="1"/>
  <c r="E10" i="76" a="1"/>
  <c r="E10" i="76" s="1"/>
  <c r="D5" i="76" a="1"/>
  <c r="D5" i="76" s="1"/>
  <c r="C53" i="161" s="1"/>
  <c r="E5" i="76" a="1"/>
  <c r="E5" i="76" s="1"/>
  <c r="C10" i="76" a="1"/>
  <c r="C10" i="76" s="1"/>
  <c r="C5" i="76" a="1"/>
  <c r="C5" i="76" s="1"/>
  <c r="J157" i="161" s="1" a="1"/>
  <c r="J157" i="161" s="1"/>
  <c r="E5" i="74" a="1"/>
  <c r="E5" i="74" s="1"/>
  <c r="D5" i="74" a="1"/>
  <c r="D5" i="74" s="1"/>
  <c r="C53" i="160" s="1"/>
  <c r="D10" i="74" a="1"/>
  <c r="D10" i="74" s="1"/>
  <c r="C54" i="160" s="1"/>
  <c r="E10" i="74" a="1"/>
  <c r="E10" i="74" s="1"/>
  <c r="C10" i="74" a="1"/>
  <c r="C10" i="74" s="1"/>
  <c r="C5" i="74" a="1"/>
  <c r="C5" i="74" s="1"/>
  <c r="D10" i="72" a="1"/>
  <c r="D10" i="72" s="1"/>
  <c r="C54" i="159" s="1"/>
  <c r="E10" i="72" a="1"/>
  <c r="E10" i="72" s="1"/>
  <c r="C10" i="72" a="1"/>
  <c r="C10" i="72" s="1"/>
  <c r="D5" i="72" a="1"/>
  <c r="D5" i="72" s="1"/>
  <c r="C53" i="159" s="1"/>
  <c r="E5" i="72" a="1"/>
  <c r="E5" i="72" s="1"/>
  <c r="C5" i="72" a="1"/>
  <c r="C5" i="72" s="1"/>
  <c r="D10" i="70" a="1"/>
  <c r="D10" i="70" s="1"/>
  <c r="C54" i="158" s="1"/>
  <c r="E10" i="70" a="1"/>
  <c r="E10" i="70" s="1"/>
  <c r="C10" i="70" a="1"/>
  <c r="C10" i="70" s="1"/>
  <c r="D5" i="70" a="1"/>
  <c r="D5" i="70" s="1"/>
  <c r="C53" i="158" s="1"/>
  <c r="E5" i="70" a="1"/>
  <c r="E5" i="70" s="1"/>
  <c r="C5" i="70" a="1"/>
  <c r="C5" i="70" s="1"/>
  <c r="D10" i="68" a="1"/>
  <c r="D10" i="68" s="1"/>
  <c r="C54" i="157" s="1"/>
  <c r="E10" i="68" a="1"/>
  <c r="E10" i="68" s="1"/>
  <c r="C10" i="68" a="1"/>
  <c r="C10" i="68" s="1"/>
  <c r="D5" i="68" a="1"/>
  <c r="D5" i="68" s="1"/>
  <c r="C53" i="157" s="1"/>
  <c r="E5" i="68" a="1"/>
  <c r="E5" i="68" s="1"/>
  <c r="C5" i="68" a="1"/>
  <c r="C5" i="68" s="1"/>
  <c r="D10" i="66" a="1"/>
  <c r="D10" i="66" s="1"/>
  <c r="C54" i="156" s="1"/>
  <c r="E10" i="66" a="1"/>
  <c r="E10" i="66" s="1"/>
  <c r="D5" i="66" a="1"/>
  <c r="D5" i="66" s="1"/>
  <c r="C53" i="156" s="1"/>
  <c r="E5" i="66" a="1"/>
  <c r="E5" i="66" s="1"/>
  <c r="C10" i="66" a="1"/>
  <c r="C10" i="66" s="1"/>
  <c r="C5" i="66" a="1"/>
  <c r="C5" i="66" s="1"/>
  <c r="J155" i="156" s="1" a="1"/>
  <c r="J155" i="156" s="1"/>
  <c r="D10" i="64" a="1"/>
  <c r="D10" i="64" s="1"/>
  <c r="C54" i="155" s="1"/>
  <c r="E10" i="64" a="1"/>
  <c r="E10" i="64" s="1"/>
  <c r="D5" i="64" a="1"/>
  <c r="D5" i="64" s="1"/>
  <c r="C53" i="155" s="1"/>
  <c r="E5" i="64" a="1"/>
  <c r="E5" i="64" s="1"/>
  <c r="C10" i="64" a="1"/>
  <c r="C10" i="64" s="1"/>
  <c r="C5" i="64" a="1"/>
  <c r="C5" i="64" s="1"/>
  <c r="J157" i="155" s="1" a="1"/>
  <c r="J157" i="155" s="1"/>
  <c r="D10" i="62" a="1"/>
  <c r="D10" i="62" s="1"/>
  <c r="C54" i="154" s="1"/>
  <c r="E10" i="62" a="1"/>
  <c r="E10" i="62" s="1"/>
  <c r="E5" i="62" a="1"/>
  <c r="E5" i="62" s="1"/>
  <c r="D5" i="62" a="1"/>
  <c r="D5" i="62" s="1"/>
  <c r="C53" i="154" s="1"/>
  <c r="C10" i="62" a="1"/>
  <c r="C10" i="62" s="1"/>
  <c r="C5" i="62" a="1"/>
  <c r="C5" i="62" s="1"/>
  <c r="D10" i="60" a="1"/>
  <c r="D10" i="60" s="1"/>
  <c r="C54" i="153" s="1"/>
  <c r="E10" i="60" a="1"/>
  <c r="E10" i="60" s="1"/>
  <c r="D5" i="60" a="1"/>
  <c r="D5" i="60" s="1"/>
  <c r="C53" i="153" s="1"/>
  <c r="E5" i="60" a="1"/>
  <c r="E5" i="60" s="1"/>
  <c r="C10" i="60" a="1"/>
  <c r="C10" i="60" s="1"/>
  <c r="C5" i="60" a="1"/>
  <c r="C5" i="60" s="1"/>
  <c r="J155" i="153" s="1" a="1"/>
  <c r="J155" i="153" s="1"/>
  <c r="D5" i="58" a="1"/>
  <c r="D5" i="58" s="1"/>
  <c r="C53" i="152" s="1"/>
  <c r="E5" i="58" a="1"/>
  <c r="E5" i="58" s="1"/>
  <c r="D10" i="58" a="1"/>
  <c r="D10" i="58" s="1"/>
  <c r="C54" i="152" s="1"/>
  <c r="E10" i="58" a="1"/>
  <c r="E10" i="58" s="1"/>
  <c r="C10" i="58" a="1"/>
  <c r="C10" i="58" s="1"/>
  <c r="C5" i="58" a="1"/>
  <c r="C5" i="58" s="1"/>
  <c r="J157" i="152" s="1" a="1"/>
  <c r="J157" i="152" s="1"/>
  <c r="D10" i="57" a="1"/>
  <c r="D10" i="57" s="1"/>
  <c r="C54" i="151" s="1"/>
  <c r="E10" i="57" a="1"/>
  <c r="E10" i="57" s="1"/>
  <c r="D5" i="57" a="1"/>
  <c r="D5" i="57" s="1"/>
  <c r="C53" i="151" s="1"/>
  <c r="E5" i="57" a="1"/>
  <c r="E5" i="57" s="1"/>
  <c r="C10" i="57" a="1"/>
  <c r="C10" i="57" s="1"/>
  <c r="C5" i="57" a="1"/>
  <c r="C5" i="57" s="1"/>
  <c r="J157" i="151" s="1" a="1"/>
  <c r="J157" i="151" s="1"/>
  <c r="D10" i="55" a="1"/>
  <c r="D10" i="55" s="1"/>
  <c r="C54" i="150" s="1"/>
  <c r="E10" i="55" a="1"/>
  <c r="E10" i="55" s="1"/>
  <c r="D5" i="55" a="1"/>
  <c r="D5" i="55" s="1"/>
  <c r="C53" i="150" s="1"/>
  <c r="E5" i="55" a="1"/>
  <c r="E5" i="55" s="1"/>
  <c r="C10" i="55" a="1"/>
  <c r="C10" i="55" s="1"/>
  <c r="C5" i="55" a="1"/>
  <c r="C5" i="55" s="1"/>
  <c r="J155" i="150" s="1" a="1"/>
  <c r="J155" i="150" s="1"/>
  <c r="D10" i="53" a="1"/>
  <c r="D10" i="53" s="1"/>
  <c r="C54" i="149" s="1"/>
  <c r="E10" i="53" a="1"/>
  <c r="E10" i="53" s="1"/>
  <c r="C10" i="53" a="1"/>
  <c r="C10" i="53" s="1"/>
  <c r="E5" i="53" a="1"/>
  <c r="E5" i="53" s="1"/>
  <c r="D5" i="53" a="1"/>
  <c r="D5" i="53" s="1"/>
  <c r="C53" i="149" s="1"/>
  <c r="C5" i="53" a="1"/>
  <c r="C5" i="53" s="1"/>
  <c r="J157" i="149" s="1" a="1"/>
  <c r="J157" i="149" s="1"/>
  <c r="D10" i="5" a="1"/>
  <c r="D10" i="5" s="1"/>
  <c r="C54" i="147" s="1"/>
  <c r="E10" i="5" a="1"/>
  <c r="E10" i="5" s="1"/>
  <c r="C10" i="5" a="1"/>
  <c r="C10" i="5" s="1"/>
  <c r="D5" i="5" a="1"/>
  <c r="D5" i="5" s="1"/>
  <c r="C53" i="147" s="1"/>
  <c r="E5" i="5" a="1"/>
  <c r="E5" i="5" s="1"/>
  <c r="J158" i="149" l="1" a="1"/>
  <c r="J158" i="149" s="1"/>
  <c r="J160" i="150" a="1"/>
  <c r="J160" i="150" s="1"/>
  <c r="J158" i="151" a="1"/>
  <c r="J158" i="151" s="1"/>
  <c r="J158" i="152" a="1"/>
  <c r="J158" i="152" s="1"/>
  <c r="J160" i="153" a="1"/>
  <c r="J160" i="153" s="1"/>
  <c r="J155" i="154" a="1"/>
  <c r="J155" i="154" s="1"/>
  <c r="J160" i="154" a="1"/>
  <c r="J160" i="154" s="1"/>
  <c r="J158" i="155" a="1"/>
  <c r="J158" i="155" s="1"/>
  <c r="J160" i="156" a="1"/>
  <c r="J160" i="156" s="1"/>
  <c r="J157" i="157" a="1"/>
  <c r="J157" i="157" s="1"/>
  <c r="J158" i="157" a="1"/>
  <c r="J158" i="157" s="1"/>
  <c r="J155" i="158" a="1"/>
  <c r="J155" i="158" s="1"/>
  <c r="J160" i="158" a="1"/>
  <c r="J160" i="158" s="1"/>
  <c r="J157" i="159" a="1"/>
  <c r="J157" i="159" s="1"/>
  <c r="J158" i="159" a="1"/>
  <c r="J158" i="159" s="1"/>
  <c r="J155" i="160" a="1"/>
  <c r="J155" i="160" s="1"/>
  <c r="J160" i="160" a="1"/>
  <c r="J160" i="160" s="1"/>
  <c r="J158" i="161" a="1"/>
  <c r="J158" i="161" s="1"/>
  <c r="J157" i="147" a="1"/>
  <c r="J157" i="147" s="1"/>
  <c r="J160" i="147" a="1"/>
  <c r="J160" i="147" s="1"/>
  <c r="J160" i="149" a="1"/>
  <c r="J160" i="149" s="1"/>
  <c r="J158" i="150" a="1"/>
  <c r="J158" i="150" s="1"/>
  <c r="J160" i="151" a="1"/>
  <c r="J160" i="151" s="1"/>
  <c r="J160" i="152" a="1"/>
  <c r="J160" i="152" s="1"/>
  <c r="J158" i="153" a="1"/>
  <c r="J158" i="153" s="1"/>
  <c r="J158" i="154" a="1"/>
  <c r="J158" i="154" s="1"/>
  <c r="J160" i="155" a="1"/>
  <c r="J160" i="155" s="1"/>
  <c r="J158" i="156" a="1"/>
  <c r="J158" i="156" s="1"/>
  <c r="J160" i="157" a="1"/>
  <c r="J160" i="157" s="1"/>
  <c r="J158" i="158" a="1"/>
  <c r="J158" i="158" s="1"/>
  <c r="J160" i="159" a="1"/>
  <c r="J160" i="159" s="1"/>
  <c r="J158" i="160" a="1"/>
  <c r="J158" i="160" s="1"/>
  <c r="J160" i="161" a="1"/>
  <c r="J160" i="161" s="1"/>
  <c r="E157" i="156" a="1"/>
  <c r="E157" i="156" s="1"/>
  <c r="J155" i="161" a="1"/>
  <c r="J155" i="161" s="1"/>
  <c r="J155" i="159" a="1"/>
  <c r="J155" i="159" s="1"/>
  <c r="J155" i="157" a="1"/>
  <c r="J155" i="157" s="1"/>
  <c r="J155" i="155" a="1"/>
  <c r="J155" i="155" s="1"/>
  <c r="J155" i="152" a="1"/>
  <c r="J155" i="152" s="1"/>
  <c r="J155" i="151" a="1"/>
  <c r="J155" i="151" s="1"/>
  <c r="J155" i="149" a="1"/>
  <c r="J155" i="149" s="1"/>
  <c r="J157" i="160" a="1"/>
  <c r="J157" i="160" s="1"/>
  <c r="J157" i="158" a="1"/>
  <c r="J157" i="158" s="1"/>
  <c r="J157" i="156" a="1"/>
  <c r="J157" i="156" s="1"/>
  <c r="J157" i="154" a="1"/>
  <c r="J157" i="154" s="1"/>
  <c r="J157" i="153" a="1"/>
  <c r="J157" i="153" s="1"/>
  <c r="J157" i="150" a="1"/>
  <c r="J157" i="150" s="1"/>
  <c r="J155" i="147" a="1"/>
  <c r="J155" i="147" s="1"/>
  <c r="E157" i="160" a="1"/>
  <c r="E157" i="160" s="1"/>
  <c r="J158" i="147" a="1"/>
  <c r="J158" i="147" s="1"/>
  <c r="F158" i="160" a="1"/>
  <c r="F158" i="160" s="1"/>
  <c r="F160" i="160" a="1"/>
  <c r="F160" i="160" s="1"/>
  <c r="F158" i="159" a="1"/>
  <c r="F158" i="159" s="1"/>
  <c r="F160" i="159" a="1"/>
  <c r="F160" i="159" s="1"/>
  <c r="F158" i="158" a="1"/>
  <c r="F158" i="158" s="1"/>
  <c r="F160" i="158" a="1"/>
  <c r="F160" i="158" s="1"/>
  <c r="F160" i="157" a="1"/>
  <c r="F160" i="157" s="1"/>
  <c r="F158" i="157" a="1"/>
  <c r="F158" i="157" s="1"/>
  <c r="F158" i="156" a="1"/>
  <c r="F158" i="156" s="1"/>
  <c r="F160" i="156" a="1"/>
  <c r="F160" i="156" s="1"/>
  <c r="H155" i="149" a="1"/>
  <c r="H155" i="149" s="1"/>
  <c r="H157" i="149" a="1"/>
  <c r="H157" i="149" s="1"/>
  <c r="G160" i="160" a="1"/>
  <c r="G160" i="160" s="1"/>
  <c r="G158" i="160" a="1"/>
  <c r="G158" i="160" s="1"/>
  <c r="G157" i="160" a="1"/>
  <c r="G157" i="160" s="1"/>
  <c r="G155" i="160" a="1"/>
  <c r="G155" i="160" s="1"/>
  <c r="G160" i="155" a="1"/>
  <c r="G160" i="155" s="1"/>
  <c r="G158" i="155" a="1"/>
  <c r="G158" i="155" s="1"/>
  <c r="G157" i="155" a="1"/>
  <c r="G157" i="155" s="1"/>
  <c r="G155" i="155" a="1"/>
  <c r="G155" i="155" s="1"/>
  <c r="F158" i="155" a="1"/>
  <c r="F158" i="155" s="1"/>
  <c r="F160" i="155" a="1"/>
  <c r="F160" i="155" s="1"/>
  <c r="F155" i="154" a="1"/>
  <c r="F155" i="154" s="1"/>
  <c r="F157" i="154" a="1"/>
  <c r="F157" i="154" s="1"/>
  <c r="F155" i="153" a="1"/>
  <c r="F155" i="153" s="1"/>
  <c r="F157" i="153" a="1"/>
  <c r="F157" i="153" s="1"/>
  <c r="F155" i="152" a="1"/>
  <c r="F155" i="152" s="1"/>
  <c r="F157" i="152" a="1"/>
  <c r="F157" i="152" s="1"/>
  <c r="F155" i="151" a="1"/>
  <c r="F155" i="151" s="1"/>
  <c r="F157" i="151" a="1"/>
  <c r="F157" i="151" s="1"/>
  <c r="F155" i="150" a="1"/>
  <c r="F155" i="150" s="1"/>
  <c r="F157" i="150" a="1"/>
  <c r="F157" i="150" s="1"/>
  <c r="F155" i="149" a="1"/>
  <c r="F155" i="149" s="1"/>
  <c r="F157" i="149" a="1"/>
  <c r="F157" i="149" s="1"/>
  <c r="E160" i="149" a="1"/>
  <c r="E160" i="149" s="1"/>
  <c r="E158" i="149" a="1"/>
  <c r="E158" i="149" s="1"/>
  <c r="E157" i="149" a="1"/>
  <c r="E157" i="149" s="1"/>
  <c r="E155" i="149" a="1"/>
  <c r="E155" i="149" s="1"/>
  <c r="G160" i="150" a="1"/>
  <c r="G160" i="150" s="1"/>
  <c r="G158" i="150" a="1"/>
  <c r="G158" i="150" s="1"/>
  <c r="G157" i="150" a="1"/>
  <c r="G157" i="150" s="1"/>
  <c r="G155" i="150" a="1"/>
  <c r="G155" i="150" s="1"/>
  <c r="E160" i="153" a="1"/>
  <c r="E160" i="153" s="1"/>
  <c r="E158" i="153" a="1"/>
  <c r="E158" i="153" s="1"/>
  <c r="E157" i="153" a="1"/>
  <c r="E157" i="153" s="1"/>
  <c r="E155" i="153" a="1"/>
  <c r="E155" i="153" s="1"/>
  <c r="G157" i="154" a="1"/>
  <c r="G157" i="154" s="1"/>
  <c r="G155" i="154" a="1"/>
  <c r="G155" i="154" s="1"/>
  <c r="E160" i="156" a="1"/>
  <c r="E160" i="156" s="1"/>
  <c r="E158" i="156" a="1"/>
  <c r="E158" i="156" s="1"/>
  <c r="E160" i="159" a="1"/>
  <c r="E160" i="159" s="1"/>
  <c r="E158" i="159" a="1"/>
  <c r="E158" i="159" s="1"/>
  <c r="E157" i="159" a="1"/>
  <c r="E157" i="159" s="1"/>
  <c r="E155" i="159" a="1"/>
  <c r="E155" i="159" s="1"/>
  <c r="E160" i="151" a="1"/>
  <c r="E160" i="151" s="1"/>
  <c r="E158" i="151" a="1"/>
  <c r="E158" i="151" s="1"/>
  <c r="E157" i="151" a="1"/>
  <c r="E157" i="151" s="1"/>
  <c r="E155" i="151" a="1"/>
  <c r="E155" i="151" s="1"/>
  <c r="G157" i="147" a="1"/>
  <c r="G157" i="147" s="1"/>
  <c r="G155" i="147" a="1"/>
  <c r="G155" i="147" s="1"/>
  <c r="E160" i="158" a="1"/>
  <c r="E160" i="158" s="1"/>
  <c r="E158" i="158" a="1"/>
  <c r="E158" i="158" s="1"/>
  <c r="E157" i="158" a="1"/>
  <c r="E157" i="158" s="1"/>
  <c r="E155" i="158" a="1"/>
  <c r="E155" i="158" s="1"/>
  <c r="G160" i="157" a="1"/>
  <c r="G160" i="157" s="1"/>
  <c r="G158" i="157" a="1"/>
  <c r="G158" i="157" s="1"/>
  <c r="G157" i="157" a="1"/>
  <c r="G157" i="157" s="1"/>
  <c r="G155" i="157" a="1"/>
  <c r="G155" i="157" s="1"/>
  <c r="E160" i="152" a="1"/>
  <c r="E160" i="152" s="1"/>
  <c r="E158" i="152" a="1"/>
  <c r="E158" i="152" s="1"/>
  <c r="E157" i="152" a="1"/>
  <c r="E157" i="152" s="1"/>
  <c r="E155" i="152" a="1"/>
  <c r="E155" i="152" s="1"/>
  <c r="H155" i="156" a="1"/>
  <c r="H155" i="156" s="1"/>
  <c r="H157" i="156" a="1"/>
  <c r="H157" i="156" s="1"/>
  <c r="H158" i="155" a="1"/>
  <c r="H158" i="155" s="1"/>
  <c r="H160" i="155" a="1"/>
  <c r="H160" i="155" s="1"/>
  <c r="H158" i="154" a="1"/>
  <c r="H158" i="154" s="1"/>
  <c r="H160" i="154" a="1"/>
  <c r="H160" i="154" s="1"/>
  <c r="H158" i="153" a="1"/>
  <c r="H158" i="153" s="1"/>
  <c r="H160" i="153" a="1"/>
  <c r="H160" i="153" s="1"/>
  <c r="H158" i="152" a="1"/>
  <c r="H158" i="152" s="1"/>
  <c r="H160" i="152" a="1"/>
  <c r="H160" i="152" s="1"/>
  <c r="H155" i="160" a="1"/>
  <c r="H155" i="160" s="1"/>
  <c r="H157" i="160" a="1"/>
  <c r="H157" i="160" s="1"/>
  <c r="H155" i="159" a="1"/>
  <c r="H155" i="159" s="1"/>
  <c r="H157" i="159" a="1"/>
  <c r="H157" i="159" s="1"/>
  <c r="H155" i="158" a="1"/>
  <c r="H155" i="158" s="1"/>
  <c r="H157" i="158" a="1"/>
  <c r="H157" i="158" s="1"/>
  <c r="H155" i="157" a="1"/>
  <c r="H155" i="157" s="1"/>
  <c r="H157" i="157" a="1"/>
  <c r="H157" i="157" s="1"/>
  <c r="H155" i="151" a="1"/>
  <c r="H155" i="151" s="1"/>
  <c r="H157" i="151" a="1"/>
  <c r="H157" i="151" s="1"/>
  <c r="G157" i="161" a="1"/>
  <c r="G157" i="161" s="1"/>
  <c r="G155" i="161" a="1"/>
  <c r="G155" i="161" s="1"/>
  <c r="G160" i="161" a="1"/>
  <c r="G160" i="161" s="1"/>
  <c r="G158" i="161" a="1"/>
  <c r="G158" i="161" s="1"/>
  <c r="H155" i="161" a="1"/>
  <c r="H155" i="161" s="1"/>
  <c r="H157" i="161" a="1"/>
  <c r="H157" i="161" s="1"/>
  <c r="F158" i="154" a="1"/>
  <c r="F158" i="154" s="1"/>
  <c r="F160" i="154" a="1"/>
  <c r="F160" i="154" s="1"/>
  <c r="E160" i="154" a="1"/>
  <c r="E160" i="154" s="1"/>
  <c r="E158" i="154" a="1"/>
  <c r="E158" i="154" s="1"/>
  <c r="F155" i="161" a="1"/>
  <c r="F155" i="161" s="1"/>
  <c r="F157" i="161" a="1"/>
  <c r="F157" i="161" s="1"/>
  <c r="F155" i="160" a="1"/>
  <c r="F155" i="160" s="1"/>
  <c r="F157" i="160" a="1"/>
  <c r="F157" i="160" s="1"/>
  <c r="F155" i="159" a="1"/>
  <c r="F155" i="159" s="1"/>
  <c r="F157" i="159" a="1"/>
  <c r="F157" i="159" s="1"/>
  <c r="F155" i="158" a="1"/>
  <c r="F155" i="158" s="1"/>
  <c r="F157" i="158" a="1"/>
  <c r="F157" i="158" s="1"/>
  <c r="F155" i="157" a="1"/>
  <c r="F155" i="157" s="1"/>
  <c r="F157" i="157" a="1"/>
  <c r="F157" i="157" s="1"/>
  <c r="F155" i="156" a="1"/>
  <c r="F155" i="156" s="1"/>
  <c r="F157" i="156" a="1"/>
  <c r="F157" i="156" s="1"/>
  <c r="H158" i="149" a="1"/>
  <c r="H158" i="149" s="1"/>
  <c r="H160" i="149" a="1"/>
  <c r="H160" i="149" s="1"/>
  <c r="E160" i="160" a="1"/>
  <c r="E160" i="160" s="1"/>
  <c r="E158" i="160" a="1"/>
  <c r="E158" i="160" s="1"/>
  <c r="E160" i="155" a="1"/>
  <c r="E160" i="155" s="1"/>
  <c r="E158" i="155" a="1"/>
  <c r="E158" i="155" s="1"/>
  <c r="E157" i="155" a="1"/>
  <c r="E157" i="155" s="1"/>
  <c r="E155" i="155" a="1"/>
  <c r="E155" i="155" s="1"/>
  <c r="H155" i="147" a="1"/>
  <c r="H155" i="147" s="1"/>
  <c r="H157" i="147" a="1"/>
  <c r="H157" i="147" s="1"/>
  <c r="F155" i="155" a="1"/>
  <c r="F155" i="155" s="1"/>
  <c r="F157" i="155" a="1"/>
  <c r="F157" i="155" s="1"/>
  <c r="F158" i="153" a="1"/>
  <c r="F158" i="153" s="1"/>
  <c r="F160" i="153" a="1"/>
  <c r="F160" i="153" s="1"/>
  <c r="F158" i="152" a="1"/>
  <c r="F158" i="152" s="1"/>
  <c r="F160" i="152" a="1"/>
  <c r="F160" i="152" s="1"/>
  <c r="F158" i="151" a="1"/>
  <c r="F158" i="151" s="1"/>
  <c r="F160" i="151" a="1"/>
  <c r="F160" i="151" s="1"/>
  <c r="F158" i="150" a="1"/>
  <c r="F158" i="150" s="1"/>
  <c r="F160" i="150" a="1"/>
  <c r="F160" i="150" s="1"/>
  <c r="F158" i="149" a="1"/>
  <c r="F158" i="149" s="1"/>
  <c r="F160" i="149" a="1"/>
  <c r="F160" i="149" s="1"/>
  <c r="F155" i="147" a="1"/>
  <c r="F155" i="147" s="1"/>
  <c r="F157" i="147" a="1"/>
  <c r="F157" i="147" s="1"/>
  <c r="G160" i="149" a="1"/>
  <c r="G160" i="149" s="1"/>
  <c r="G158" i="149" a="1"/>
  <c r="G158" i="149" s="1"/>
  <c r="G157" i="149" a="1"/>
  <c r="G157" i="149" s="1"/>
  <c r="G155" i="149" a="1"/>
  <c r="G155" i="149" s="1"/>
  <c r="E160" i="150" a="1"/>
  <c r="E160" i="150" s="1"/>
  <c r="E158" i="150" a="1"/>
  <c r="E158" i="150" s="1"/>
  <c r="E157" i="150" a="1"/>
  <c r="E157" i="150" s="1"/>
  <c r="E155" i="150" a="1"/>
  <c r="E155" i="150" s="1"/>
  <c r="G160" i="153" a="1"/>
  <c r="G160" i="153" s="1"/>
  <c r="G158" i="153" a="1"/>
  <c r="G158" i="153" s="1"/>
  <c r="G157" i="153" a="1"/>
  <c r="G157" i="153" s="1"/>
  <c r="G155" i="153" a="1"/>
  <c r="G155" i="153" s="1"/>
  <c r="E157" i="154" a="1"/>
  <c r="E157" i="154" s="1"/>
  <c r="E155" i="154" a="1"/>
  <c r="E155" i="154" s="1"/>
  <c r="G160" i="156" a="1"/>
  <c r="G160" i="156" s="1"/>
  <c r="G158" i="156" a="1"/>
  <c r="G158" i="156" s="1"/>
  <c r="G157" i="156" a="1"/>
  <c r="G157" i="156" s="1"/>
  <c r="G155" i="156" a="1"/>
  <c r="G155" i="156" s="1"/>
  <c r="G160" i="159" a="1"/>
  <c r="G160" i="159" s="1"/>
  <c r="G158" i="159" a="1"/>
  <c r="G158" i="159" s="1"/>
  <c r="G157" i="159" a="1"/>
  <c r="G157" i="159" s="1"/>
  <c r="G155" i="159" a="1"/>
  <c r="G155" i="159" s="1"/>
  <c r="G160" i="151" a="1"/>
  <c r="G160" i="151" s="1"/>
  <c r="G158" i="151" a="1"/>
  <c r="G158" i="151" s="1"/>
  <c r="G157" i="151" a="1"/>
  <c r="G157" i="151" s="1"/>
  <c r="G155" i="151" a="1"/>
  <c r="G155" i="151" s="1"/>
  <c r="E157" i="147" a="1"/>
  <c r="E157" i="147" s="1"/>
  <c r="E155" i="147" a="1"/>
  <c r="E155" i="147" s="1"/>
  <c r="G160" i="158" a="1"/>
  <c r="G160" i="158" s="1"/>
  <c r="G158" i="158" a="1"/>
  <c r="G158" i="158" s="1"/>
  <c r="G157" i="158" a="1"/>
  <c r="G157" i="158" s="1"/>
  <c r="G155" i="158" a="1"/>
  <c r="G155" i="158" s="1"/>
  <c r="E160" i="157" a="1"/>
  <c r="E160" i="157" s="1"/>
  <c r="E158" i="157" a="1"/>
  <c r="E158" i="157" s="1"/>
  <c r="E157" i="157" a="1"/>
  <c r="E157" i="157" s="1"/>
  <c r="E155" i="157" a="1"/>
  <c r="E155" i="157" s="1"/>
  <c r="G160" i="152" a="1"/>
  <c r="G160" i="152" s="1"/>
  <c r="G158" i="152" a="1"/>
  <c r="G158" i="152" s="1"/>
  <c r="G157" i="152" a="1"/>
  <c r="G157" i="152" s="1"/>
  <c r="G155" i="152" a="1"/>
  <c r="G155" i="152" s="1"/>
  <c r="H158" i="156" a="1"/>
  <c r="H158" i="156" s="1"/>
  <c r="H160" i="156" a="1"/>
  <c r="H160" i="156" s="1"/>
  <c r="H155" i="155" a="1"/>
  <c r="H155" i="155" s="1"/>
  <c r="H157" i="155" a="1"/>
  <c r="H157" i="155" s="1"/>
  <c r="H155" i="154" a="1"/>
  <c r="H155" i="154" s="1"/>
  <c r="H157" i="154" a="1"/>
  <c r="H157" i="154" s="1"/>
  <c r="H155" i="153" a="1"/>
  <c r="H155" i="153" s="1"/>
  <c r="H157" i="153" a="1"/>
  <c r="H157" i="153" s="1"/>
  <c r="H155" i="152" a="1"/>
  <c r="H155" i="152" s="1"/>
  <c r="H157" i="152" a="1"/>
  <c r="H157" i="152" s="1"/>
  <c r="H158" i="160" a="1"/>
  <c r="H158" i="160" s="1"/>
  <c r="H160" i="160" a="1"/>
  <c r="H160" i="160" s="1"/>
  <c r="H158" i="159" a="1"/>
  <c r="H158" i="159" s="1"/>
  <c r="H160" i="159" a="1"/>
  <c r="H160" i="159" s="1"/>
  <c r="H158" i="158" a="1"/>
  <c r="H158" i="158" s="1"/>
  <c r="H160" i="158" a="1"/>
  <c r="H160" i="158" s="1"/>
  <c r="H158" i="157" a="1"/>
  <c r="H158" i="157" s="1"/>
  <c r="H160" i="157" a="1"/>
  <c r="H160" i="157" s="1"/>
  <c r="H158" i="151" a="1"/>
  <c r="H158" i="151" s="1"/>
  <c r="H160" i="151" a="1"/>
  <c r="H160" i="151" s="1"/>
  <c r="H155" i="150" a="1"/>
  <c r="H155" i="150" s="1"/>
  <c r="H157" i="150" a="1"/>
  <c r="H157" i="150" s="1"/>
  <c r="E157" i="161" a="1"/>
  <c r="E157" i="161" s="1"/>
  <c r="E155" i="161" a="1"/>
  <c r="E155" i="161" s="1"/>
  <c r="E160" i="161" a="1"/>
  <c r="E160" i="161" s="1"/>
  <c r="E158" i="161" a="1"/>
  <c r="E158" i="161" s="1"/>
  <c r="F158" i="161" a="1"/>
  <c r="F158" i="161" s="1"/>
  <c r="F160" i="161" a="1"/>
  <c r="F160" i="161" s="1"/>
  <c r="H158" i="161" a="1"/>
  <c r="H158" i="161" s="1"/>
  <c r="H160" i="161" a="1"/>
  <c r="H160" i="161" s="1"/>
  <c r="G160" i="154" a="1"/>
  <c r="G160" i="154" s="1"/>
  <c r="G158" i="154" a="1"/>
  <c r="G158" i="154" s="1"/>
  <c r="E155" i="156" a="1"/>
  <c r="E155" i="156" s="1"/>
  <c r="E155" i="160" a="1"/>
  <c r="E155" i="160" s="1"/>
  <c r="I24" i="147" a="1"/>
  <c r="I24" i="147" s="1"/>
  <c r="I26" i="147" a="1"/>
  <c r="I26" i="147" s="1"/>
  <c r="I28" i="147" a="1"/>
  <c r="I28" i="147" s="1"/>
  <c r="I25" i="147" a="1"/>
  <c r="I25" i="147" s="1"/>
  <c r="I27" i="147" a="1"/>
  <c r="I27" i="147" s="1"/>
  <c r="I29" i="147" a="1"/>
  <c r="I29" i="147" s="1"/>
  <c r="H123" i="169"/>
  <c r="J64" i="149"/>
  <c r="J81" i="149" s="1" a="1"/>
  <c r="J81" i="149" s="1"/>
  <c r="J66" i="149"/>
  <c r="J83" i="149" s="1" a="1"/>
  <c r="J83" i="149" s="1"/>
  <c r="I32" i="149"/>
  <c r="J32" i="149"/>
  <c r="I34" i="149"/>
  <c r="J34" i="149"/>
  <c r="I72" i="149"/>
  <c r="J62" i="150"/>
  <c r="J79" i="150" s="1" a="1"/>
  <c r="J79" i="150" s="1"/>
  <c r="I32" i="150"/>
  <c r="J32" i="150"/>
  <c r="I34" i="150"/>
  <c r="J34" i="150"/>
  <c r="I72" i="150"/>
  <c r="J66" i="151"/>
  <c r="J83" i="151" s="1" a="1"/>
  <c r="J83" i="151" s="1"/>
  <c r="I32" i="151"/>
  <c r="J32" i="151"/>
  <c r="I34" i="151"/>
  <c r="J34" i="151"/>
  <c r="I72" i="151"/>
  <c r="J62" i="152"/>
  <c r="J79" i="152" s="1" a="1"/>
  <c r="J79" i="152" s="1"/>
  <c r="I32" i="152"/>
  <c r="J32" i="152"/>
  <c r="I34" i="152"/>
  <c r="J34" i="152"/>
  <c r="I72" i="152"/>
  <c r="J64" i="153"/>
  <c r="J81" i="153" s="1" a="1"/>
  <c r="J81" i="153" s="1"/>
  <c r="J66" i="153"/>
  <c r="J83" i="153" s="1" a="1"/>
  <c r="J83" i="153" s="1"/>
  <c r="I32" i="153"/>
  <c r="J32" i="153"/>
  <c r="I34" i="153"/>
  <c r="J34" i="153"/>
  <c r="I72" i="153"/>
  <c r="J62" i="154"/>
  <c r="J79" i="154" s="1" a="1"/>
  <c r="J79" i="154" s="1"/>
  <c r="J32" i="154"/>
  <c r="I34" i="154"/>
  <c r="J34" i="154"/>
  <c r="I72" i="154"/>
  <c r="J66" i="155"/>
  <c r="J83" i="155" s="1" a="1"/>
  <c r="J83" i="155" s="1"/>
  <c r="J32" i="155"/>
  <c r="I34" i="155"/>
  <c r="I41" i="155" s="1"/>
  <c r="J34" i="155"/>
  <c r="I72" i="155"/>
  <c r="J62" i="156"/>
  <c r="J79" i="156" s="1" a="1"/>
  <c r="J79" i="156" s="1"/>
  <c r="J64" i="156"/>
  <c r="J81" i="156" s="1" a="1"/>
  <c r="J81" i="156" s="1"/>
  <c r="I32" i="156"/>
  <c r="J32" i="156"/>
  <c r="I34" i="156"/>
  <c r="J34" i="156"/>
  <c r="I72" i="156"/>
  <c r="J64" i="157"/>
  <c r="J81" i="157" s="1" a="1"/>
  <c r="J81" i="157" s="1"/>
  <c r="J66" i="157"/>
  <c r="J83" i="157" s="1" a="1"/>
  <c r="J83" i="157" s="1"/>
  <c r="I32" i="157"/>
  <c r="J32" i="157"/>
  <c r="J34" i="157"/>
  <c r="I72" i="157"/>
  <c r="J62" i="158"/>
  <c r="J79" i="158" s="1" a="1"/>
  <c r="J79" i="158" s="1"/>
  <c r="I32" i="158"/>
  <c r="J32" i="158"/>
  <c r="I34" i="158"/>
  <c r="J34" i="158"/>
  <c r="I72" i="158"/>
  <c r="J66" i="159"/>
  <c r="J83" i="159" s="1" a="1"/>
  <c r="J83" i="159" s="1"/>
  <c r="J32" i="159"/>
  <c r="I34" i="159"/>
  <c r="J34" i="159"/>
  <c r="I72" i="159"/>
  <c r="J62" i="160"/>
  <c r="J79" i="160" s="1" a="1"/>
  <c r="J79" i="160" s="1"/>
  <c r="J64" i="160"/>
  <c r="J81" i="160" s="1" a="1"/>
  <c r="J81" i="160" s="1"/>
  <c r="I32" i="160"/>
  <c r="J32" i="160"/>
  <c r="I34" i="160"/>
  <c r="J34" i="160"/>
  <c r="I72" i="160"/>
  <c r="J66" i="161"/>
  <c r="J83" i="161" s="1" a="1"/>
  <c r="J83" i="161" s="1"/>
  <c r="I32" i="161"/>
  <c r="J32" i="161"/>
  <c r="I34" i="161"/>
  <c r="J34" i="161"/>
  <c r="J38" i="147"/>
  <c r="J61" i="147"/>
  <c r="J39" i="147"/>
  <c r="J62" i="147"/>
  <c r="J40" i="147"/>
  <c r="J63" i="147"/>
  <c r="J64" i="147"/>
  <c r="J41" i="147"/>
  <c r="J42" i="147"/>
  <c r="J65" i="147"/>
  <c r="J43" i="147"/>
  <c r="J66" i="147"/>
  <c r="J65" i="149"/>
  <c r="J82" i="149" s="1" a="1"/>
  <c r="J82" i="149" s="1"/>
  <c r="J31" i="149"/>
  <c r="I69" i="149"/>
  <c r="J35" i="149"/>
  <c r="J61" i="150"/>
  <c r="J78" i="150" s="1" a="1"/>
  <c r="J78" i="150" s="1"/>
  <c r="J31" i="150"/>
  <c r="I69" i="150"/>
  <c r="I35" i="150"/>
  <c r="J35" i="150"/>
  <c r="J61" i="151"/>
  <c r="J78" i="151" s="1" a="1"/>
  <c r="J78" i="151" s="1"/>
  <c r="J63" i="151"/>
  <c r="J80" i="151" s="1" a="1"/>
  <c r="J80" i="151" s="1"/>
  <c r="J65" i="151"/>
  <c r="J82" i="151" s="1" a="1"/>
  <c r="J82" i="151" s="1"/>
  <c r="J31" i="151"/>
  <c r="I69" i="151"/>
  <c r="J35" i="151"/>
  <c r="J61" i="152"/>
  <c r="J78" i="152" s="1" a="1"/>
  <c r="J78" i="152" s="1"/>
  <c r="J63" i="152"/>
  <c r="J80" i="152" s="1" a="1"/>
  <c r="J80" i="152" s="1"/>
  <c r="J65" i="152"/>
  <c r="J82" i="152" s="1" a="1"/>
  <c r="J82" i="152" s="1"/>
  <c r="I31" i="152"/>
  <c r="I38" i="152" s="1"/>
  <c r="J31" i="152"/>
  <c r="I69" i="152"/>
  <c r="I35" i="152"/>
  <c r="I42" i="152" s="1"/>
  <c r="J35" i="152"/>
  <c r="J31" i="153"/>
  <c r="I69" i="153"/>
  <c r="J35" i="153"/>
  <c r="J61" i="154"/>
  <c r="J78" i="154" s="1" a="1"/>
  <c r="J78" i="154" s="1"/>
  <c r="I31" i="154"/>
  <c r="I38" i="154" s="1"/>
  <c r="J31" i="154"/>
  <c r="I69" i="154"/>
  <c r="I35" i="154"/>
  <c r="I42" i="154" s="1"/>
  <c r="J35" i="154"/>
  <c r="J61" i="155"/>
  <c r="J78" i="155" s="1" a="1"/>
  <c r="J78" i="155" s="1"/>
  <c r="J65" i="155"/>
  <c r="J82" i="155" s="1" a="1"/>
  <c r="J82" i="155" s="1"/>
  <c r="J31" i="155"/>
  <c r="I69" i="155"/>
  <c r="J35" i="155"/>
  <c r="J61" i="156"/>
  <c r="J78" i="156" s="1" a="1"/>
  <c r="J78" i="156" s="1"/>
  <c r="J63" i="156"/>
  <c r="J80" i="156" s="1" a="1"/>
  <c r="J80" i="156" s="1"/>
  <c r="J65" i="156"/>
  <c r="J82" i="156" s="1" a="1"/>
  <c r="J82" i="156" s="1"/>
  <c r="I31" i="156"/>
  <c r="I38" i="156" s="1"/>
  <c r="J31" i="156"/>
  <c r="I69" i="156"/>
  <c r="I35" i="156"/>
  <c r="I42" i="156" s="1"/>
  <c r="J35" i="156"/>
  <c r="J65" i="157"/>
  <c r="J82" i="157" s="1" a="1"/>
  <c r="J82" i="157" s="1"/>
  <c r="J31" i="157"/>
  <c r="I69" i="157"/>
  <c r="J35" i="157"/>
  <c r="J61" i="158"/>
  <c r="J78" i="158" s="1" a="1"/>
  <c r="J78" i="158" s="1"/>
  <c r="I31" i="158"/>
  <c r="I38" i="158" s="1"/>
  <c r="J31" i="158"/>
  <c r="I69" i="158"/>
  <c r="I35" i="158"/>
  <c r="I42" i="158" s="1"/>
  <c r="J35" i="158"/>
  <c r="J63" i="159"/>
  <c r="J80" i="159" s="1" a="1"/>
  <c r="J80" i="159" s="1"/>
  <c r="J65" i="159"/>
  <c r="J82" i="159" s="1" a="1"/>
  <c r="J82" i="159" s="1"/>
  <c r="J31" i="159"/>
  <c r="I69" i="159"/>
  <c r="J35" i="159"/>
  <c r="J61" i="160"/>
  <c r="J78" i="160" s="1" a="1"/>
  <c r="J78" i="160" s="1"/>
  <c r="J63" i="160"/>
  <c r="J80" i="160" s="1" a="1"/>
  <c r="J80" i="160" s="1"/>
  <c r="J65" i="160"/>
  <c r="J82" i="160" s="1" a="1"/>
  <c r="J82" i="160" s="1"/>
  <c r="I31" i="160"/>
  <c r="I38" i="160" s="1"/>
  <c r="J31" i="160"/>
  <c r="I69" i="160"/>
  <c r="I35" i="160"/>
  <c r="I42" i="160" s="1"/>
  <c r="J35" i="160"/>
  <c r="I31" i="161"/>
  <c r="J31" i="161"/>
  <c r="I69" i="161"/>
  <c r="I35" i="161"/>
  <c r="I42" i="161" s="1"/>
  <c r="J35" i="161"/>
  <c r="J147" i="147"/>
  <c r="J87" i="147"/>
  <c r="J150" i="147"/>
  <c r="J90" i="147"/>
  <c r="H121" i="169"/>
  <c r="G115" i="169"/>
  <c r="H126" i="169"/>
  <c r="H124" i="169"/>
  <c r="H117" i="169"/>
  <c r="H115" i="169"/>
  <c r="F115" i="169"/>
  <c r="E115" i="169"/>
  <c r="I123" i="169"/>
  <c r="I126" i="169"/>
  <c r="I121" i="169"/>
  <c r="I124" i="169"/>
  <c r="G117" i="169"/>
  <c r="F117" i="169"/>
  <c r="E117" i="169"/>
  <c r="I36" i="158"/>
  <c r="I32" i="159"/>
  <c r="I39" i="159" s="1"/>
  <c r="I36" i="160"/>
  <c r="I36" i="150"/>
  <c r="I43" i="150" s="1"/>
  <c r="I32" i="155"/>
  <c r="I39" i="155" s="1"/>
  <c r="I36" i="156"/>
  <c r="I43" i="156" s="1"/>
  <c r="I36" i="152"/>
  <c r="I43" i="152" s="1"/>
  <c r="I36" i="154"/>
  <c r="I43" i="154" s="1"/>
  <c r="I36" i="149"/>
  <c r="I43" i="149" s="1"/>
  <c r="I32" i="154"/>
  <c r="I39" i="154" s="1"/>
  <c r="I36" i="155"/>
  <c r="I43" i="155" s="1"/>
  <c r="I36" i="157"/>
  <c r="I43" i="157" s="1"/>
  <c r="I36" i="151"/>
  <c r="I43" i="151" s="1"/>
  <c r="I34" i="157"/>
  <c r="I41" i="157" s="1"/>
  <c r="I36" i="153"/>
  <c r="I36" i="159"/>
  <c r="I43" i="159" s="1"/>
  <c r="I35" i="151"/>
  <c r="I42" i="151" s="1"/>
  <c r="I31" i="151"/>
  <c r="I38" i="151" s="1"/>
  <c r="I33" i="152"/>
  <c r="I40" i="152" s="1"/>
  <c r="I35" i="153"/>
  <c r="I42" i="153" s="1"/>
  <c r="I31" i="153"/>
  <c r="I38" i="153" s="1"/>
  <c r="I33" i="154"/>
  <c r="I35" i="155"/>
  <c r="I42" i="155" s="1"/>
  <c r="I31" i="155"/>
  <c r="I38" i="155" s="1"/>
  <c r="I33" i="156"/>
  <c r="I40" i="156" s="1"/>
  <c r="I35" i="157"/>
  <c r="I42" i="157" s="1"/>
  <c r="I31" i="157"/>
  <c r="I38" i="157" s="1"/>
  <c r="I33" i="158"/>
  <c r="I35" i="159"/>
  <c r="I42" i="159" s="1"/>
  <c r="I31" i="159"/>
  <c r="I38" i="159" s="1"/>
  <c r="I33" i="160"/>
  <c r="I40" i="160" s="1"/>
  <c r="I33" i="161"/>
  <c r="I40" i="161" s="1"/>
  <c r="D27" i="5"/>
  <c r="D53" i="149"/>
  <c r="D21" i="53"/>
  <c r="D53" i="150"/>
  <c r="E53" i="150" s="1"/>
  <c r="J67" i="150" s="1"/>
  <c r="D21" i="55"/>
  <c r="D53" i="151"/>
  <c r="E53" i="151" s="1"/>
  <c r="J67" i="151" s="1"/>
  <c r="D21" i="57"/>
  <c r="D53" i="152"/>
  <c r="E53" i="152" s="1"/>
  <c r="D21" i="58"/>
  <c r="D53" i="153"/>
  <c r="E53" i="153" s="1"/>
  <c r="J67" i="153" s="1"/>
  <c r="D21" i="60"/>
  <c r="D53" i="154"/>
  <c r="E53" i="154" s="1"/>
  <c r="D21" i="62"/>
  <c r="D53" i="155"/>
  <c r="E53" i="155" s="1"/>
  <c r="D21" i="64"/>
  <c r="D53" i="156"/>
  <c r="E53" i="156" s="1"/>
  <c r="D21" i="66"/>
  <c r="D53" i="157"/>
  <c r="E53" i="157" s="1"/>
  <c r="D21" i="68"/>
  <c r="D53" i="158"/>
  <c r="E53" i="158" s="1"/>
  <c r="D21" i="70"/>
  <c r="D53" i="159"/>
  <c r="E53" i="159" s="1"/>
  <c r="D21" i="72"/>
  <c r="D53" i="160"/>
  <c r="E53" i="160" s="1"/>
  <c r="J67" i="160" s="1"/>
  <c r="D21" i="74"/>
  <c r="D53" i="161"/>
  <c r="E53" i="161" s="1"/>
  <c r="D21" i="76"/>
  <c r="D53" i="147"/>
  <c r="E53" i="147" s="1"/>
  <c r="J67" i="147" s="1"/>
  <c r="D21" i="5"/>
  <c r="E53" i="149"/>
  <c r="I67" i="149" s="1"/>
  <c r="I68" i="149" s="1"/>
  <c r="D54" i="149"/>
  <c r="E54" i="149" s="1"/>
  <c r="D27" i="53"/>
  <c r="D54" i="150"/>
  <c r="E54" i="150" s="1"/>
  <c r="D27" i="55"/>
  <c r="D54" i="151"/>
  <c r="E54" i="151" s="1"/>
  <c r="D27" i="57"/>
  <c r="D54" i="152"/>
  <c r="E54" i="152" s="1"/>
  <c r="D27" i="58"/>
  <c r="D54" i="153"/>
  <c r="E54" i="153" s="1"/>
  <c r="D27" i="60"/>
  <c r="D54" i="154"/>
  <c r="E54" i="154" s="1"/>
  <c r="D27" i="62"/>
  <c r="D54" i="155"/>
  <c r="E54" i="155" s="1"/>
  <c r="J70" i="155" s="1"/>
  <c r="D27" i="64"/>
  <c r="D54" i="156"/>
  <c r="E54" i="156" s="1"/>
  <c r="J70" i="156" s="1"/>
  <c r="D27" i="66"/>
  <c r="D54" i="157"/>
  <c r="E54" i="157" s="1"/>
  <c r="D27" i="68"/>
  <c r="D54" i="158"/>
  <c r="E54" i="158" s="1"/>
  <c r="D27" i="70"/>
  <c r="D54" i="159"/>
  <c r="E54" i="159" s="1"/>
  <c r="D27" i="72"/>
  <c r="D54" i="160"/>
  <c r="E54" i="160" s="1"/>
  <c r="D27" i="74"/>
  <c r="D54" i="161"/>
  <c r="E54" i="161" s="1"/>
  <c r="D27" i="76"/>
  <c r="I35" i="149"/>
  <c r="I42" i="149" s="1"/>
  <c r="I33" i="149"/>
  <c r="I40" i="149" s="1"/>
  <c r="I31" i="149"/>
  <c r="I38" i="149" s="1"/>
  <c r="I33" i="150"/>
  <c r="I40" i="150" s="1"/>
  <c r="I31" i="150"/>
  <c r="I38" i="150" s="1"/>
  <c r="I11" i="169"/>
  <c r="I61" i="149"/>
  <c r="I78" i="149" s="1" a="1"/>
  <c r="I78" i="149" s="1"/>
  <c r="I63" i="149"/>
  <c r="I80" i="149" s="1" a="1"/>
  <c r="I80" i="149" s="1"/>
  <c r="I65" i="149"/>
  <c r="I82" i="149" s="1" a="1"/>
  <c r="I82" i="149" s="1"/>
  <c r="I61" i="150"/>
  <c r="I78" i="150" s="1" a="1"/>
  <c r="I78" i="150" s="1"/>
  <c r="I63" i="150"/>
  <c r="I80" i="150" s="1" a="1"/>
  <c r="I80" i="150" s="1"/>
  <c r="I65" i="150"/>
  <c r="I82" i="150" s="1" a="1"/>
  <c r="I82" i="150" s="1"/>
  <c r="I61" i="151"/>
  <c r="I78" i="151" s="1" a="1"/>
  <c r="I78" i="151" s="1"/>
  <c r="I63" i="151"/>
  <c r="I80" i="151" s="1" a="1"/>
  <c r="I80" i="151" s="1"/>
  <c r="I65" i="151"/>
  <c r="I82" i="151" s="1" a="1"/>
  <c r="I82" i="151" s="1"/>
  <c r="I61" i="152"/>
  <c r="I78" i="152" s="1" a="1"/>
  <c r="I78" i="152" s="1"/>
  <c r="I63" i="152"/>
  <c r="I80" i="152" s="1" a="1"/>
  <c r="I80" i="152" s="1"/>
  <c r="I65" i="152"/>
  <c r="I82" i="152" s="1" a="1"/>
  <c r="I82" i="152" s="1"/>
  <c r="I61" i="153"/>
  <c r="I78" i="153" s="1" a="1"/>
  <c r="I78" i="153" s="1"/>
  <c r="I63" i="153"/>
  <c r="I80" i="153" s="1" a="1"/>
  <c r="I80" i="153" s="1"/>
  <c r="I65" i="153"/>
  <c r="I82" i="153" s="1" a="1"/>
  <c r="I82" i="153" s="1"/>
  <c r="I61" i="154"/>
  <c r="I78" i="154" s="1" a="1"/>
  <c r="I78" i="154" s="1"/>
  <c r="I63" i="154"/>
  <c r="I80" i="154" s="1" a="1"/>
  <c r="I80" i="154" s="1"/>
  <c r="I65" i="154"/>
  <c r="I82" i="154" s="1" a="1"/>
  <c r="I82" i="154" s="1"/>
  <c r="I61" i="155"/>
  <c r="I78" i="155" s="1" a="1"/>
  <c r="I78" i="155" s="1"/>
  <c r="I63" i="155"/>
  <c r="I80" i="155" s="1" a="1"/>
  <c r="I80" i="155" s="1"/>
  <c r="I65" i="155"/>
  <c r="I82" i="155" s="1" a="1"/>
  <c r="I82" i="155" s="1"/>
  <c r="I61" i="156"/>
  <c r="I78" i="156" s="1" a="1"/>
  <c r="I78" i="156" s="1"/>
  <c r="I63" i="156"/>
  <c r="I80" i="156" s="1" a="1"/>
  <c r="I80" i="156" s="1"/>
  <c r="I65" i="156"/>
  <c r="I82" i="156" s="1" a="1"/>
  <c r="I82" i="156" s="1"/>
  <c r="I63" i="157"/>
  <c r="I80" i="157" s="1" a="1"/>
  <c r="I80" i="157" s="1"/>
  <c r="I65" i="157"/>
  <c r="I82" i="157" s="1" a="1"/>
  <c r="I82" i="157" s="1"/>
  <c r="I61" i="158"/>
  <c r="I78" i="158" s="1" a="1"/>
  <c r="I78" i="158" s="1"/>
  <c r="I65" i="158"/>
  <c r="I82" i="158" s="1" a="1"/>
  <c r="I82" i="158" s="1"/>
  <c r="I63" i="159"/>
  <c r="I80" i="159" s="1" a="1"/>
  <c r="I80" i="159" s="1"/>
  <c r="I65" i="159"/>
  <c r="I82" i="159" s="1" a="1"/>
  <c r="I82" i="159" s="1"/>
  <c r="I61" i="160"/>
  <c r="I78" i="160" s="1" a="1"/>
  <c r="I78" i="160" s="1"/>
  <c r="I63" i="160"/>
  <c r="I80" i="160" s="1" a="1"/>
  <c r="I80" i="160" s="1"/>
  <c r="I65" i="160"/>
  <c r="I82" i="160" s="1" a="1"/>
  <c r="I82" i="160" s="1"/>
  <c r="I63" i="161"/>
  <c r="I80" i="161" s="1" a="1"/>
  <c r="I80" i="161" s="1"/>
  <c r="I62" i="149"/>
  <c r="I79" i="149" s="1" a="1"/>
  <c r="I79" i="149" s="1"/>
  <c r="I64" i="149"/>
  <c r="I81" i="149" s="1" a="1"/>
  <c r="I81" i="149" s="1"/>
  <c r="I66" i="149"/>
  <c r="I83" i="149" s="1" a="1"/>
  <c r="I83" i="149" s="1"/>
  <c r="I62" i="150"/>
  <c r="I79" i="150" s="1" a="1"/>
  <c r="I79" i="150" s="1"/>
  <c r="I64" i="150"/>
  <c r="I81" i="150" s="1" a="1"/>
  <c r="I81" i="150" s="1"/>
  <c r="I66" i="150"/>
  <c r="I83" i="150" s="1" a="1"/>
  <c r="I83" i="150" s="1"/>
  <c r="I62" i="151"/>
  <c r="I79" i="151" s="1" a="1"/>
  <c r="I79" i="151" s="1"/>
  <c r="I64" i="151"/>
  <c r="I81" i="151" s="1" a="1"/>
  <c r="I81" i="151" s="1"/>
  <c r="I66" i="151"/>
  <c r="I83" i="151" s="1" a="1"/>
  <c r="I83" i="151" s="1"/>
  <c r="I62" i="152"/>
  <c r="I79" i="152" s="1" a="1"/>
  <c r="I79" i="152" s="1"/>
  <c r="I64" i="152"/>
  <c r="I81" i="152" s="1" a="1"/>
  <c r="I81" i="152" s="1"/>
  <c r="I66" i="152"/>
  <c r="I83" i="152" s="1" a="1"/>
  <c r="I83" i="152" s="1"/>
  <c r="I62" i="153"/>
  <c r="I79" i="153" s="1" a="1"/>
  <c r="I79" i="153" s="1"/>
  <c r="I64" i="153"/>
  <c r="I81" i="153" s="1" a="1"/>
  <c r="I81" i="153" s="1"/>
  <c r="I66" i="153"/>
  <c r="I83" i="153" s="1" a="1"/>
  <c r="I83" i="153" s="1"/>
  <c r="I62" i="154"/>
  <c r="I79" i="154" s="1" a="1"/>
  <c r="I79" i="154" s="1"/>
  <c r="I64" i="154"/>
  <c r="I81" i="154" s="1" a="1"/>
  <c r="I81" i="154" s="1"/>
  <c r="I66" i="154"/>
  <c r="I83" i="154" s="1" a="1"/>
  <c r="I83" i="154" s="1"/>
  <c r="I62" i="155"/>
  <c r="I79" i="155" s="1" a="1"/>
  <c r="I79" i="155" s="1"/>
  <c r="I64" i="155"/>
  <c r="I81" i="155" s="1" a="1"/>
  <c r="I81" i="155" s="1"/>
  <c r="I66" i="155"/>
  <c r="I83" i="155" s="1" a="1"/>
  <c r="I83" i="155" s="1"/>
  <c r="I62" i="156"/>
  <c r="I79" i="156" s="1" a="1"/>
  <c r="I79" i="156" s="1"/>
  <c r="I64" i="156"/>
  <c r="I81" i="156" s="1" a="1"/>
  <c r="I81" i="156" s="1"/>
  <c r="I66" i="156"/>
  <c r="I83" i="156" s="1" a="1"/>
  <c r="I83" i="156" s="1"/>
  <c r="I62" i="157"/>
  <c r="I79" i="157" s="1" a="1"/>
  <c r="I79" i="157" s="1"/>
  <c r="I64" i="157"/>
  <c r="I81" i="157" s="1" a="1"/>
  <c r="I81" i="157" s="1"/>
  <c r="I66" i="157"/>
  <c r="I83" i="157" s="1" a="1"/>
  <c r="I83" i="157" s="1"/>
  <c r="I62" i="158"/>
  <c r="I79" i="158" s="1" a="1"/>
  <c r="I79" i="158" s="1"/>
  <c r="I64" i="158"/>
  <c r="I81" i="158" s="1" a="1"/>
  <c r="I81" i="158" s="1"/>
  <c r="I66" i="158"/>
  <c r="I83" i="158" s="1" a="1"/>
  <c r="I83" i="158" s="1"/>
  <c r="I62" i="159"/>
  <c r="I79" i="159" s="1" a="1"/>
  <c r="I79" i="159" s="1"/>
  <c r="I64" i="159"/>
  <c r="I81" i="159" s="1" a="1"/>
  <c r="I81" i="159" s="1"/>
  <c r="I66" i="159"/>
  <c r="I83" i="159" s="1" a="1"/>
  <c r="I83" i="159" s="1"/>
  <c r="I62" i="160"/>
  <c r="I79" i="160" s="1" a="1"/>
  <c r="I79" i="160" s="1"/>
  <c r="I64" i="160"/>
  <c r="I81" i="160" s="1" a="1"/>
  <c r="I81" i="160" s="1"/>
  <c r="I66" i="160"/>
  <c r="I83" i="160" s="1" a="1"/>
  <c r="I83" i="160" s="1"/>
  <c r="I62" i="161"/>
  <c r="I79" i="161" s="1" a="1"/>
  <c r="I79" i="161" s="1"/>
  <c r="I64" i="161"/>
  <c r="I81" i="161" s="1" a="1"/>
  <c r="I81" i="161" s="1"/>
  <c r="I66" i="161"/>
  <c r="I83" i="161" s="1" a="1"/>
  <c r="I83" i="161" s="1"/>
  <c r="I8" i="169"/>
  <c r="I12" i="169"/>
  <c r="I18" i="169"/>
  <c r="I10" i="169"/>
  <c r="I16" i="169"/>
  <c r="I9" i="169"/>
  <c r="I7" i="169"/>
  <c r="I39" i="149"/>
  <c r="I39" i="150"/>
  <c r="I41" i="150"/>
  <c r="I42" i="150"/>
  <c r="I39" i="151"/>
  <c r="I41" i="151"/>
  <c r="I41" i="152"/>
  <c r="I39" i="153"/>
  <c r="I43" i="153"/>
  <c r="I41" i="154"/>
  <c r="I39" i="156"/>
  <c r="I41" i="156"/>
  <c r="I39" i="157"/>
  <c r="I39" i="158"/>
  <c r="I41" i="158"/>
  <c r="I43" i="158"/>
  <c r="I41" i="159"/>
  <c r="I39" i="160"/>
  <c r="I41" i="160"/>
  <c r="I43" i="160"/>
  <c r="I39" i="161"/>
  <c r="I41" i="161"/>
  <c r="I125" i="147"/>
  <c r="I125" i="161"/>
  <c r="I125" i="160"/>
  <c r="I125" i="159"/>
  <c r="I125" i="158"/>
  <c r="I125" i="157"/>
  <c r="I125" i="156"/>
  <c r="I125" i="155"/>
  <c r="I125" i="154"/>
  <c r="I125" i="153"/>
  <c r="I125" i="152"/>
  <c r="I125" i="151"/>
  <c r="I125" i="150"/>
  <c r="I125" i="149"/>
  <c r="I123" i="147"/>
  <c r="I123" i="161"/>
  <c r="I123" i="160"/>
  <c r="I123" i="159"/>
  <c r="I123" i="158"/>
  <c r="I123" i="157"/>
  <c r="I123" i="156"/>
  <c r="I123" i="155"/>
  <c r="I123" i="154"/>
  <c r="I123" i="153"/>
  <c r="I123" i="152"/>
  <c r="I123" i="151"/>
  <c r="I123" i="150"/>
  <c r="I123" i="149"/>
  <c r="I128" i="147"/>
  <c r="I128" i="158"/>
  <c r="I128" i="157"/>
  <c r="I128" i="156"/>
  <c r="I128" i="155"/>
  <c r="I128" i="154"/>
  <c r="I128" i="153"/>
  <c r="I128" i="152"/>
  <c r="I128" i="151"/>
  <c r="I128" i="150"/>
  <c r="I128" i="149"/>
  <c r="I128" i="161"/>
  <c r="I128" i="160"/>
  <c r="I128" i="159"/>
  <c r="I126" i="147"/>
  <c r="I126" i="161"/>
  <c r="I126" i="160"/>
  <c r="I126" i="159"/>
  <c r="I126" i="158"/>
  <c r="I126" i="157"/>
  <c r="I126" i="156"/>
  <c r="I126" i="155"/>
  <c r="I126" i="154"/>
  <c r="I126" i="153"/>
  <c r="I126" i="152"/>
  <c r="I126" i="151"/>
  <c r="I126" i="150"/>
  <c r="I126" i="149"/>
  <c r="I41" i="153"/>
  <c r="I39" i="152"/>
  <c r="I41" i="149"/>
  <c r="H126" i="150"/>
  <c r="C11" i="5"/>
  <c r="D54" i="147"/>
  <c r="E54" i="147" s="1"/>
  <c r="J70" i="147" s="1"/>
  <c r="H128" i="147"/>
  <c r="H158" i="147" s="1" a="1"/>
  <c r="H158" i="147" s="1"/>
  <c r="E132" i="147"/>
  <c r="E124" i="169" s="1"/>
  <c r="G134" i="147"/>
  <c r="G126" i="169" s="1"/>
  <c r="F134" i="147"/>
  <c r="F126" i="169" s="1"/>
  <c r="G128" i="147"/>
  <c r="G120" i="169" s="1"/>
  <c r="F131" i="147"/>
  <c r="F123" i="169" s="1"/>
  <c r="E131" i="147"/>
  <c r="E123" i="169" s="1"/>
  <c r="G132" i="147"/>
  <c r="G124" i="169" s="1"/>
  <c r="F132" i="147"/>
  <c r="F124" i="169" s="1"/>
  <c r="G129" i="147"/>
  <c r="G121" i="169" s="1"/>
  <c r="F129" i="147"/>
  <c r="F121" i="169" s="1"/>
  <c r="E129" i="147"/>
  <c r="E121" i="169" s="1"/>
  <c r="E134" i="147"/>
  <c r="E126" i="169" s="1"/>
  <c r="J152" i="169" l="1"/>
  <c r="J150" i="169"/>
  <c r="J147" i="169"/>
  <c r="J149" i="169"/>
  <c r="J35" i="169"/>
  <c r="J31" i="169"/>
  <c r="J34" i="169"/>
  <c r="J32" i="169"/>
  <c r="I160" i="150" a="1"/>
  <c r="I160" i="150" s="1"/>
  <c r="I158" i="150" a="1"/>
  <c r="I158" i="150" s="1"/>
  <c r="I160" i="154" a="1"/>
  <c r="I160" i="154" s="1"/>
  <c r="I158" i="154" a="1"/>
  <c r="I158" i="154" s="1"/>
  <c r="I160" i="158" a="1"/>
  <c r="I160" i="158" s="1"/>
  <c r="I158" i="158" a="1"/>
  <c r="I158" i="158" s="1"/>
  <c r="I160" i="160" a="1"/>
  <c r="I160" i="160" s="1"/>
  <c r="I158" i="160" a="1"/>
  <c r="I158" i="160" s="1"/>
  <c r="I157" i="150" a="1"/>
  <c r="I157" i="150" s="1"/>
  <c r="I155" i="150" a="1"/>
  <c r="I155" i="150" s="1"/>
  <c r="I157" i="154" a="1"/>
  <c r="I157" i="154" s="1"/>
  <c r="I155" i="154" a="1"/>
  <c r="I155" i="154" s="1"/>
  <c r="I157" i="158" a="1"/>
  <c r="I157" i="158" s="1"/>
  <c r="I155" i="158" a="1"/>
  <c r="I155" i="158" s="1"/>
  <c r="I157" i="147" a="1"/>
  <c r="I157" i="147" s="1"/>
  <c r="I155" i="147" a="1"/>
  <c r="I155" i="147" s="1"/>
  <c r="J80" i="147" a="1"/>
  <c r="J80" i="147" s="1"/>
  <c r="J79" i="147" a="1"/>
  <c r="J79" i="147" s="1"/>
  <c r="H118" i="169"/>
  <c r="H158" i="150" a="1"/>
  <c r="H158" i="150" s="1"/>
  <c r="H150" i="169" s="1"/>
  <c r="H160" i="150" a="1"/>
  <c r="H160" i="150" s="1"/>
  <c r="I160" i="149" a="1"/>
  <c r="I160" i="149" s="1"/>
  <c r="I158" i="149" a="1"/>
  <c r="I158" i="149" s="1"/>
  <c r="I160" i="151" a="1"/>
  <c r="I160" i="151" s="1"/>
  <c r="I158" i="151" a="1"/>
  <c r="I158" i="151" s="1"/>
  <c r="I160" i="153" a="1"/>
  <c r="I160" i="153" s="1"/>
  <c r="I158" i="153" a="1"/>
  <c r="I158" i="153" s="1"/>
  <c r="I160" i="155" a="1"/>
  <c r="I160" i="155" s="1"/>
  <c r="I158" i="155" a="1"/>
  <c r="I158" i="155" s="1"/>
  <c r="I160" i="157" a="1"/>
  <c r="I160" i="157" s="1"/>
  <c r="I158" i="157" a="1"/>
  <c r="I158" i="157" s="1"/>
  <c r="I160" i="159" a="1"/>
  <c r="I160" i="159" s="1"/>
  <c r="I158" i="159" a="1"/>
  <c r="I158" i="159" s="1"/>
  <c r="I160" i="161" a="1"/>
  <c r="I160" i="161" s="1"/>
  <c r="I158" i="161" a="1"/>
  <c r="I158" i="161" s="1"/>
  <c r="I157" i="149" a="1"/>
  <c r="I157" i="149" s="1"/>
  <c r="I155" i="149" a="1"/>
  <c r="I155" i="149" s="1"/>
  <c r="I157" i="151" a="1"/>
  <c r="I157" i="151" s="1"/>
  <c r="I155" i="151" a="1"/>
  <c r="I155" i="151" s="1"/>
  <c r="I157" i="153" a="1"/>
  <c r="I157" i="153" s="1"/>
  <c r="I155" i="153" a="1"/>
  <c r="I155" i="153" s="1"/>
  <c r="I157" i="155" a="1"/>
  <c r="I157" i="155" s="1"/>
  <c r="I155" i="155" a="1"/>
  <c r="I155" i="155" s="1"/>
  <c r="I157" i="157" a="1"/>
  <c r="I157" i="157" s="1"/>
  <c r="I155" i="157" a="1"/>
  <c r="I155" i="157" s="1"/>
  <c r="I157" i="159" a="1"/>
  <c r="I157" i="159" s="1"/>
  <c r="I155" i="159" a="1"/>
  <c r="I155" i="159" s="1"/>
  <c r="I157" i="161" a="1"/>
  <c r="I157" i="161" s="1"/>
  <c r="I155" i="161" a="1"/>
  <c r="I155" i="161" s="1"/>
  <c r="J47" i="147"/>
  <c r="J81" i="147" a="1"/>
  <c r="J81" i="147" s="1"/>
  <c r="H160" i="147" a="1"/>
  <c r="H160" i="147" s="1"/>
  <c r="I160" i="152" a="1"/>
  <c r="I160" i="152" s="1"/>
  <c r="I158" i="152" a="1"/>
  <c r="I158" i="152" s="1"/>
  <c r="I160" i="156" a="1"/>
  <c r="I160" i="156" s="1"/>
  <c r="I158" i="156" a="1"/>
  <c r="I158" i="156" s="1"/>
  <c r="I160" i="147" a="1"/>
  <c r="I160" i="147" s="1"/>
  <c r="I158" i="147" a="1"/>
  <c r="I158" i="147" s="1"/>
  <c r="I157" i="152" a="1"/>
  <c r="I157" i="152" s="1"/>
  <c r="I155" i="152" a="1"/>
  <c r="I155" i="152" s="1"/>
  <c r="I157" i="156" a="1"/>
  <c r="I157" i="156" s="1"/>
  <c r="I155" i="156" a="1"/>
  <c r="I155" i="156" s="1"/>
  <c r="I157" i="160" a="1"/>
  <c r="I157" i="160" s="1"/>
  <c r="I155" i="160" a="1"/>
  <c r="I155" i="160" s="1"/>
  <c r="J83" i="147" a="1"/>
  <c r="J83" i="147" s="1"/>
  <c r="J82" i="147" a="1"/>
  <c r="J82" i="147" s="1"/>
  <c r="J78" i="147" a="1"/>
  <c r="J78" i="147" s="1"/>
  <c r="I67" i="147"/>
  <c r="I70" i="147"/>
  <c r="I38" i="161"/>
  <c r="I40" i="154"/>
  <c r="J70" i="161"/>
  <c r="J88" i="161" s="1"/>
  <c r="J70" i="160"/>
  <c r="J88" i="160" s="1"/>
  <c r="J95" i="160" s="1"/>
  <c r="J38" i="160"/>
  <c r="J70" i="159"/>
  <c r="J148" i="159" s="1"/>
  <c r="J67" i="159"/>
  <c r="J145" i="159" s="1"/>
  <c r="J70" i="158"/>
  <c r="J88" i="158" s="1"/>
  <c r="J67" i="158"/>
  <c r="J145" i="158" s="1"/>
  <c r="J70" i="157"/>
  <c r="J88" i="157" s="1"/>
  <c r="J95" i="157" s="1"/>
  <c r="J67" i="156"/>
  <c r="J85" i="156" s="1"/>
  <c r="J38" i="156"/>
  <c r="J67" i="155"/>
  <c r="J85" i="155" s="1"/>
  <c r="J38" i="155"/>
  <c r="J70" i="154"/>
  <c r="J148" i="154" s="1"/>
  <c r="J67" i="154"/>
  <c r="J85" i="154" s="1"/>
  <c r="J92" i="154" s="1"/>
  <c r="J70" i="152"/>
  <c r="J88" i="152" s="1"/>
  <c r="J67" i="152"/>
  <c r="J145" i="152" s="1"/>
  <c r="J38" i="152"/>
  <c r="J70" i="153"/>
  <c r="J88" i="153" s="1"/>
  <c r="J70" i="151"/>
  <c r="J88" i="151" s="1"/>
  <c r="J38" i="151"/>
  <c r="J70" i="150"/>
  <c r="J148" i="150" s="1"/>
  <c r="J70" i="149"/>
  <c r="J88" i="149" s="1"/>
  <c r="J95" i="149" s="1"/>
  <c r="J67" i="149"/>
  <c r="J145" i="149" s="1"/>
  <c r="I40" i="158"/>
  <c r="J38" i="158"/>
  <c r="J38" i="154"/>
  <c r="J38" i="150"/>
  <c r="J41" i="157"/>
  <c r="J41" i="156"/>
  <c r="J39" i="156"/>
  <c r="J39" i="154"/>
  <c r="J39" i="152"/>
  <c r="J41" i="149"/>
  <c r="J143" i="157"/>
  <c r="J175" i="157" s="1"/>
  <c r="J192" i="157" s="1" a="1"/>
  <c r="J192" i="157" s="1"/>
  <c r="I13" i="169"/>
  <c r="I15" i="169"/>
  <c r="I17" i="169"/>
  <c r="I65" i="161"/>
  <c r="I82" i="161" s="1" a="1"/>
  <c r="I82" i="161" s="1"/>
  <c r="I61" i="161"/>
  <c r="I78" i="161" s="1" a="1"/>
  <c r="I78" i="161" s="1"/>
  <c r="I61" i="159"/>
  <c r="I78" i="159" s="1" a="1"/>
  <c r="I78" i="159" s="1"/>
  <c r="I63" i="158"/>
  <c r="I80" i="158" s="1" a="1"/>
  <c r="I80" i="158" s="1"/>
  <c r="I61" i="157"/>
  <c r="I78" i="157" s="1" a="1"/>
  <c r="I78" i="157" s="1"/>
  <c r="I33" i="159"/>
  <c r="I40" i="159" s="1"/>
  <c r="I47" i="159" s="1"/>
  <c r="I33" i="157"/>
  <c r="I40" i="157" s="1"/>
  <c r="I47" i="157" s="1"/>
  <c r="I33" i="155"/>
  <c r="I40" i="155" s="1"/>
  <c r="I47" i="155" s="1"/>
  <c r="I33" i="153"/>
  <c r="I40" i="153" s="1"/>
  <c r="I47" i="153" s="1"/>
  <c r="I33" i="151"/>
  <c r="I40" i="151" s="1"/>
  <c r="J33" i="161"/>
  <c r="J69" i="161"/>
  <c r="J42" i="161"/>
  <c r="J65" i="161"/>
  <c r="J82" i="161" s="1" a="1"/>
  <c r="J82" i="161" s="1"/>
  <c r="J40" i="161"/>
  <c r="J63" i="161"/>
  <c r="J80" i="161" s="1" a="1"/>
  <c r="J80" i="161" s="1"/>
  <c r="J38" i="161"/>
  <c r="J61" i="161"/>
  <c r="J78" i="161" s="1" a="1"/>
  <c r="J78" i="161" s="1"/>
  <c r="J42" i="160"/>
  <c r="J33" i="160"/>
  <c r="J40" i="160" s="1"/>
  <c r="J69" i="160"/>
  <c r="J143" i="160"/>
  <c r="J175" i="160" s="1"/>
  <c r="J192" i="160" s="1" a="1"/>
  <c r="J192" i="160" s="1"/>
  <c r="J141" i="160"/>
  <c r="J173" i="160" s="1"/>
  <c r="J190" i="160" s="1" a="1"/>
  <c r="J190" i="160" s="1"/>
  <c r="J139" i="160"/>
  <c r="J171" i="160" s="1"/>
  <c r="J188" i="160" s="1" a="1"/>
  <c r="J188" i="160" s="1"/>
  <c r="J42" i="159"/>
  <c r="J33" i="159"/>
  <c r="J69" i="159"/>
  <c r="J143" i="159"/>
  <c r="J175" i="159" s="1"/>
  <c r="J192" i="159" s="1" a="1"/>
  <c r="J192" i="159" s="1"/>
  <c r="J141" i="159"/>
  <c r="J173" i="159" s="1"/>
  <c r="J190" i="159" s="1" a="1"/>
  <c r="J190" i="159" s="1"/>
  <c r="J38" i="159"/>
  <c r="J61" i="159"/>
  <c r="J78" i="159" s="1" a="1"/>
  <c r="J78" i="159" s="1"/>
  <c r="J33" i="158"/>
  <c r="J69" i="158"/>
  <c r="J42" i="158"/>
  <c r="J65" i="158"/>
  <c r="J82" i="158" s="1" a="1"/>
  <c r="J82" i="158" s="1"/>
  <c r="J40" i="158"/>
  <c r="J63" i="158"/>
  <c r="J80" i="158" s="1" a="1"/>
  <c r="J80" i="158" s="1"/>
  <c r="J139" i="158"/>
  <c r="J171" i="158" s="1"/>
  <c r="J188" i="158" s="1" a="1"/>
  <c r="J188" i="158" s="1"/>
  <c r="J69" i="157"/>
  <c r="J33" i="157"/>
  <c r="J42" i="157"/>
  <c r="J63" i="157"/>
  <c r="J80" i="157" s="1" a="1"/>
  <c r="J80" i="157" s="1"/>
  <c r="J61" i="157"/>
  <c r="J78" i="157" s="1" a="1"/>
  <c r="J78" i="157" s="1"/>
  <c r="J38" i="157"/>
  <c r="J45" i="157" s="1"/>
  <c r="J42" i="156"/>
  <c r="J33" i="156"/>
  <c r="J69" i="156"/>
  <c r="J143" i="156"/>
  <c r="J175" i="156" s="1"/>
  <c r="J192" i="156" s="1" a="1"/>
  <c r="J192" i="156" s="1"/>
  <c r="J141" i="156"/>
  <c r="J173" i="156" s="1"/>
  <c r="J190" i="156" s="1" a="1"/>
  <c r="J190" i="156" s="1"/>
  <c r="J139" i="156"/>
  <c r="J171" i="156" s="1"/>
  <c r="J188" i="156" s="1" a="1"/>
  <c r="J188" i="156" s="1"/>
  <c r="J42" i="155"/>
  <c r="J33" i="155"/>
  <c r="J40" i="155" s="1"/>
  <c r="J69" i="155"/>
  <c r="J143" i="155"/>
  <c r="J175" i="155" s="1"/>
  <c r="J192" i="155" s="1" a="1"/>
  <c r="J192" i="155" s="1"/>
  <c r="J63" i="155"/>
  <c r="J80" i="155" s="1" a="1"/>
  <c r="J80" i="155" s="1"/>
  <c r="J139" i="155"/>
  <c r="J171" i="155" s="1"/>
  <c r="J188" i="155" s="1" a="1"/>
  <c r="J188" i="155" s="1"/>
  <c r="J33" i="154"/>
  <c r="J69" i="154"/>
  <c r="J42" i="154"/>
  <c r="J65" i="154"/>
  <c r="J82" i="154" s="1" a="1"/>
  <c r="J82" i="154" s="1"/>
  <c r="J40" i="154"/>
  <c r="J63" i="154"/>
  <c r="J80" i="154" s="1" a="1"/>
  <c r="J80" i="154" s="1"/>
  <c r="J139" i="154"/>
  <c r="J171" i="154" s="1"/>
  <c r="J188" i="154" s="1" a="1"/>
  <c r="J188" i="154" s="1"/>
  <c r="J33" i="153"/>
  <c r="J69" i="153"/>
  <c r="J42" i="153"/>
  <c r="J65" i="153"/>
  <c r="J82" i="153" s="1" a="1"/>
  <c r="J82" i="153" s="1"/>
  <c r="J40" i="153"/>
  <c r="J63" i="153"/>
  <c r="J80" i="153" s="1" a="1"/>
  <c r="J80" i="153" s="1"/>
  <c r="J38" i="153"/>
  <c r="J61" i="153"/>
  <c r="J78" i="153" s="1" a="1"/>
  <c r="J78" i="153" s="1"/>
  <c r="J42" i="152"/>
  <c r="J33" i="152"/>
  <c r="J69" i="152"/>
  <c r="J143" i="152"/>
  <c r="J175" i="152" s="1"/>
  <c r="J192" i="152" s="1" a="1"/>
  <c r="J192" i="152" s="1"/>
  <c r="J141" i="152"/>
  <c r="J173" i="152" s="1"/>
  <c r="J190" i="152" s="1" a="1"/>
  <c r="J190" i="152" s="1"/>
  <c r="J139" i="152"/>
  <c r="J171" i="152" s="1"/>
  <c r="J188" i="152" s="1" a="1"/>
  <c r="J188" i="152" s="1"/>
  <c r="J42" i="151"/>
  <c r="J33" i="151"/>
  <c r="J69" i="151"/>
  <c r="J143" i="151"/>
  <c r="J175" i="151" s="1"/>
  <c r="J192" i="151" s="1" a="1"/>
  <c r="J192" i="151" s="1"/>
  <c r="J141" i="151"/>
  <c r="J173" i="151" s="1"/>
  <c r="J190" i="151" s="1" a="1"/>
  <c r="J190" i="151" s="1"/>
  <c r="J139" i="151"/>
  <c r="J171" i="151" s="1"/>
  <c r="J188" i="151" s="1" a="1"/>
  <c r="J188" i="151" s="1"/>
  <c r="J33" i="150"/>
  <c r="J69" i="150"/>
  <c r="J42" i="150"/>
  <c r="J65" i="150"/>
  <c r="J82" i="150" s="1" a="1"/>
  <c r="J82" i="150" s="1"/>
  <c r="J40" i="150"/>
  <c r="J63" i="150"/>
  <c r="J80" i="150" s="1" a="1"/>
  <c r="J80" i="150" s="1"/>
  <c r="J139" i="150"/>
  <c r="J171" i="150" s="1"/>
  <c r="J188" i="150" s="1" a="1"/>
  <c r="J188" i="150" s="1"/>
  <c r="J42" i="149"/>
  <c r="J33" i="149"/>
  <c r="J33" i="169" s="1"/>
  <c r="J69" i="149"/>
  <c r="J143" i="149"/>
  <c r="J175" i="149" s="1"/>
  <c r="J192" i="149" s="1" a="1"/>
  <c r="J192" i="149" s="1"/>
  <c r="J63" i="149"/>
  <c r="J80" i="149" s="1" a="1"/>
  <c r="J80" i="149" s="1"/>
  <c r="J38" i="149"/>
  <c r="J61" i="149"/>
  <c r="J78" i="149" s="1" a="1"/>
  <c r="J78" i="149" s="1"/>
  <c r="J144" i="147"/>
  <c r="J97" i="147"/>
  <c r="J143" i="147"/>
  <c r="J45" i="147"/>
  <c r="J94" i="147"/>
  <c r="J141" i="147"/>
  <c r="J140" i="147"/>
  <c r="J139" i="147"/>
  <c r="J72" i="161"/>
  <c r="J36" i="161"/>
  <c r="J43" i="161" s="1"/>
  <c r="J47" i="161" s="1"/>
  <c r="J64" i="161"/>
  <c r="J81" i="161" s="1" a="1"/>
  <c r="J81" i="161" s="1"/>
  <c r="J41" i="161"/>
  <c r="J45" i="161" s="1"/>
  <c r="J62" i="161"/>
  <c r="J79" i="161" s="1" a="1"/>
  <c r="J79" i="161" s="1"/>
  <c r="J39" i="161"/>
  <c r="J72" i="160"/>
  <c r="J36" i="160"/>
  <c r="J66" i="160"/>
  <c r="J83" i="160" s="1" a="1"/>
  <c r="J83" i="160" s="1"/>
  <c r="J43" i="160"/>
  <c r="J41" i="160"/>
  <c r="J39" i="160"/>
  <c r="J46" i="160" s="1"/>
  <c r="J72" i="159"/>
  <c r="J36" i="159"/>
  <c r="J43" i="159" s="1"/>
  <c r="J64" i="159"/>
  <c r="J81" i="159" s="1" a="1"/>
  <c r="J81" i="159" s="1"/>
  <c r="J41" i="159"/>
  <c r="J62" i="159"/>
  <c r="J79" i="159" s="1" a="1"/>
  <c r="J79" i="159" s="1"/>
  <c r="J39" i="159"/>
  <c r="J46" i="159" s="1"/>
  <c r="J72" i="158"/>
  <c r="J36" i="158"/>
  <c r="J66" i="158"/>
  <c r="J83" i="158" s="1" a="1"/>
  <c r="J83" i="158" s="1"/>
  <c r="J43" i="158"/>
  <c r="J64" i="158"/>
  <c r="J81" i="158" s="1" a="1"/>
  <c r="J81" i="158" s="1"/>
  <c r="J41" i="158"/>
  <c r="J39" i="158"/>
  <c r="J72" i="157"/>
  <c r="J36" i="157"/>
  <c r="J144" i="157"/>
  <c r="J176" i="157" s="1"/>
  <c r="J193" i="157" s="1" a="1"/>
  <c r="J193" i="157" s="1"/>
  <c r="J142" i="157"/>
  <c r="J174" i="157" s="1"/>
  <c r="J191" i="157" s="1" a="1"/>
  <c r="J191" i="157" s="1"/>
  <c r="J39" i="157"/>
  <c r="J46" i="157" s="1"/>
  <c r="J62" i="157"/>
  <c r="J79" i="157" s="1" a="1"/>
  <c r="J79" i="157" s="1"/>
  <c r="J72" i="156"/>
  <c r="J36" i="156"/>
  <c r="J43" i="156" s="1"/>
  <c r="J66" i="156"/>
  <c r="J83" i="156" s="1" a="1"/>
  <c r="J83" i="156" s="1"/>
  <c r="J142" i="156"/>
  <c r="J174" i="156" s="1"/>
  <c r="J191" i="156" s="1" a="1"/>
  <c r="J191" i="156" s="1"/>
  <c r="J140" i="156"/>
  <c r="J172" i="156" s="1"/>
  <c r="J189" i="156" s="1" a="1"/>
  <c r="J189" i="156" s="1"/>
  <c r="J72" i="155"/>
  <c r="J36" i="155"/>
  <c r="J144" i="155"/>
  <c r="J176" i="155" s="1"/>
  <c r="J193" i="155" s="1" a="1"/>
  <c r="J193" i="155" s="1"/>
  <c r="J41" i="155"/>
  <c r="J45" i="155" s="1"/>
  <c r="J64" i="155"/>
  <c r="J81" i="155" s="1" a="1"/>
  <c r="J81" i="155" s="1"/>
  <c r="J39" i="155"/>
  <c r="J46" i="155" s="1"/>
  <c r="J62" i="155"/>
  <c r="J79" i="155" s="1" a="1"/>
  <c r="J79" i="155" s="1"/>
  <c r="J72" i="154"/>
  <c r="J36" i="154"/>
  <c r="J66" i="154"/>
  <c r="J83" i="154" s="1" a="1"/>
  <c r="J83" i="154" s="1"/>
  <c r="J41" i="154"/>
  <c r="J45" i="154" s="1"/>
  <c r="J64" i="154"/>
  <c r="J81" i="154" s="1" a="1"/>
  <c r="J81" i="154" s="1"/>
  <c r="J140" i="154"/>
  <c r="J172" i="154" s="1"/>
  <c r="J189" i="154" s="1" a="1"/>
  <c r="J189" i="154" s="1"/>
  <c r="J72" i="153"/>
  <c r="J36" i="153"/>
  <c r="J144" i="153"/>
  <c r="J176" i="153" s="1"/>
  <c r="J193" i="153" s="1" a="1"/>
  <c r="J193" i="153" s="1"/>
  <c r="J41" i="153"/>
  <c r="J45" i="153" s="1"/>
  <c r="J39" i="153"/>
  <c r="J62" i="153"/>
  <c r="J79" i="153" s="1" a="1"/>
  <c r="J79" i="153" s="1"/>
  <c r="J72" i="152"/>
  <c r="J36" i="152"/>
  <c r="J66" i="152"/>
  <c r="J83" i="152" s="1" a="1"/>
  <c r="J83" i="152" s="1"/>
  <c r="J43" i="152"/>
  <c r="J64" i="152"/>
  <c r="J81" i="152" s="1" a="1"/>
  <c r="J81" i="152" s="1"/>
  <c r="J41" i="152"/>
  <c r="J140" i="152"/>
  <c r="J172" i="152" s="1"/>
  <c r="J189" i="152" s="1" a="1"/>
  <c r="J189" i="152" s="1"/>
  <c r="J72" i="151"/>
  <c r="J36" i="151"/>
  <c r="J43" i="151" s="1"/>
  <c r="J41" i="151"/>
  <c r="J45" i="151" s="1"/>
  <c r="J64" i="151"/>
  <c r="J81" i="151" s="1" a="1"/>
  <c r="J81" i="151" s="1"/>
  <c r="J62" i="151"/>
  <c r="J79" i="151" s="1" a="1"/>
  <c r="J79" i="151" s="1"/>
  <c r="J39" i="151"/>
  <c r="J72" i="150"/>
  <c r="J36" i="150"/>
  <c r="J66" i="150"/>
  <c r="J83" i="150" s="1" a="1"/>
  <c r="J83" i="150" s="1"/>
  <c r="J43" i="150"/>
  <c r="J41" i="150"/>
  <c r="J64" i="150"/>
  <c r="J81" i="150" s="1" a="1"/>
  <c r="J81" i="150" s="1"/>
  <c r="J39" i="150"/>
  <c r="J72" i="149"/>
  <c r="J36" i="149"/>
  <c r="J144" i="149"/>
  <c r="J176" i="149" s="1"/>
  <c r="J193" i="149" s="1" a="1"/>
  <c r="J193" i="149" s="1"/>
  <c r="J142" i="149"/>
  <c r="J174" i="149" s="1"/>
  <c r="J191" i="149" s="1" a="1"/>
  <c r="J191" i="149" s="1"/>
  <c r="J62" i="149"/>
  <c r="J79" i="149" s="1" a="1"/>
  <c r="J79" i="149" s="1"/>
  <c r="J39" i="149"/>
  <c r="J40" i="159"/>
  <c r="J40" i="156"/>
  <c r="J40" i="152"/>
  <c r="J40" i="151"/>
  <c r="J142" i="147"/>
  <c r="J46" i="147"/>
  <c r="I72" i="161"/>
  <c r="I36" i="161"/>
  <c r="I43" i="161" s="1"/>
  <c r="J144" i="161"/>
  <c r="J176" i="161" s="1"/>
  <c r="J193" i="161" s="1" a="1"/>
  <c r="J193" i="161" s="1"/>
  <c r="J142" i="160"/>
  <c r="J174" i="160" s="1"/>
  <c r="J191" i="160" s="1" a="1"/>
  <c r="J191" i="160" s="1"/>
  <c r="J140" i="160"/>
  <c r="J172" i="160" s="1"/>
  <c r="J189" i="160" s="1" a="1"/>
  <c r="J189" i="160" s="1"/>
  <c r="J144" i="159"/>
  <c r="J176" i="159" s="1"/>
  <c r="J193" i="159" s="1" a="1"/>
  <c r="J193" i="159" s="1"/>
  <c r="J140" i="158"/>
  <c r="J172" i="158" s="1"/>
  <c r="J189" i="158" s="1" a="1"/>
  <c r="J189" i="158" s="1"/>
  <c r="J43" i="157"/>
  <c r="J45" i="156"/>
  <c r="J46" i="156"/>
  <c r="J43" i="155"/>
  <c r="J43" i="153"/>
  <c r="J47" i="153" s="1"/>
  <c r="J142" i="153"/>
  <c r="J174" i="153" s="1"/>
  <c r="J191" i="153" s="1" a="1"/>
  <c r="J191" i="153" s="1"/>
  <c r="J46" i="152"/>
  <c r="J144" i="151"/>
  <c r="J176" i="151" s="1"/>
  <c r="J193" i="151" s="1" a="1"/>
  <c r="J193" i="151" s="1"/>
  <c r="J140" i="150"/>
  <c r="J172" i="150" s="1"/>
  <c r="J189" i="150" s="1" a="1"/>
  <c r="J189" i="150" s="1"/>
  <c r="J67" i="161"/>
  <c r="I67" i="161"/>
  <c r="I68" i="161" s="1"/>
  <c r="I70" i="161"/>
  <c r="I71" i="161" s="1"/>
  <c r="J148" i="161"/>
  <c r="J85" i="160"/>
  <c r="J92" i="160" s="1"/>
  <c r="J145" i="160"/>
  <c r="J68" i="160"/>
  <c r="I67" i="160"/>
  <c r="I68" i="160" s="1"/>
  <c r="J148" i="160"/>
  <c r="J71" i="160"/>
  <c r="I70" i="160"/>
  <c r="I71" i="160" s="1"/>
  <c r="J85" i="159"/>
  <c r="J88" i="159"/>
  <c r="I70" i="159"/>
  <c r="I71" i="159" s="1"/>
  <c r="I67" i="159"/>
  <c r="I68" i="159" s="1"/>
  <c r="J148" i="158"/>
  <c r="J71" i="158"/>
  <c r="I67" i="158"/>
  <c r="I68" i="158" s="1"/>
  <c r="I70" i="158"/>
  <c r="I71" i="158" s="1"/>
  <c r="J85" i="158"/>
  <c r="J92" i="158" s="1"/>
  <c r="J148" i="157"/>
  <c r="J71" i="157"/>
  <c r="J67" i="157"/>
  <c r="I67" i="157"/>
  <c r="I68" i="157" s="1"/>
  <c r="I70" i="157"/>
  <c r="I71" i="157" s="1"/>
  <c r="J148" i="156"/>
  <c r="J88" i="156"/>
  <c r="J95" i="156" s="1"/>
  <c r="J71" i="156"/>
  <c r="I67" i="156"/>
  <c r="I68" i="156" s="1"/>
  <c r="I70" i="156"/>
  <c r="I71" i="156" s="1"/>
  <c r="J148" i="155"/>
  <c r="J88" i="155"/>
  <c r="J71" i="155"/>
  <c r="I67" i="155"/>
  <c r="I68" i="155" s="1"/>
  <c r="J68" i="155"/>
  <c r="I70" i="155"/>
  <c r="I71" i="155" s="1"/>
  <c r="J71" i="154"/>
  <c r="I67" i="154"/>
  <c r="I68" i="154" s="1"/>
  <c r="I70" i="154"/>
  <c r="I71" i="154" s="1"/>
  <c r="J145" i="154"/>
  <c r="J148" i="152"/>
  <c r="I67" i="152"/>
  <c r="I68" i="152" s="1"/>
  <c r="J85" i="152"/>
  <c r="J92" i="152" s="1"/>
  <c r="J68" i="152"/>
  <c r="I70" i="152"/>
  <c r="I71" i="152" s="1"/>
  <c r="J85" i="153"/>
  <c r="J145" i="153"/>
  <c r="J68" i="153"/>
  <c r="I67" i="153"/>
  <c r="I68" i="153" s="1"/>
  <c r="J148" i="153"/>
  <c r="J71" i="153"/>
  <c r="I70" i="153"/>
  <c r="I71" i="153" s="1"/>
  <c r="J85" i="151"/>
  <c r="J92" i="151" s="1"/>
  <c r="J145" i="151"/>
  <c r="J68" i="151"/>
  <c r="I67" i="151"/>
  <c r="I68" i="151" s="1"/>
  <c r="J71" i="151"/>
  <c r="I70" i="151"/>
  <c r="I71" i="151" s="1"/>
  <c r="J85" i="150"/>
  <c r="J92" i="150" s="1"/>
  <c r="J145" i="150"/>
  <c r="J68" i="150"/>
  <c r="I70" i="150"/>
  <c r="I71" i="150" s="1"/>
  <c r="I67" i="150"/>
  <c r="I68" i="150" s="1"/>
  <c r="J148" i="149"/>
  <c r="J71" i="149"/>
  <c r="I70" i="149"/>
  <c r="I71" i="149" s="1"/>
  <c r="J148" i="147"/>
  <c r="J88" i="147"/>
  <c r="J71" i="147"/>
  <c r="J85" i="147"/>
  <c r="J145" i="147"/>
  <c r="J68" i="147"/>
  <c r="I115" i="169"/>
  <c r="I117" i="169"/>
  <c r="G149" i="169"/>
  <c r="F149" i="169"/>
  <c r="H149" i="169"/>
  <c r="E149" i="169"/>
  <c r="E147" i="169"/>
  <c r="H120" i="169"/>
  <c r="I118" i="169"/>
  <c r="I120" i="169"/>
  <c r="I32" i="147"/>
  <c r="I32" i="169" s="1"/>
  <c r="I14" i="169"/>
  <c r="G147" i="169"/>
  <c r="F147" i="169"/>
  <c r="H147" i="169"/>
  <c r="I24" i="169"/>
  <c r="I61" i="147"/>
  <c r="I26" i="169"/>
  <c r="I63" i="147"/>
  <c r="I141" i="147" s="1"/>
  <c r="I27" i="169"/>
  <c r="I64" i="147"/>
  <c r="I29" i="169"/>
  <c r="I66" i="147"/>
  <c r="I62" i="147"/>
  <c r="I140" i="147" s="1"/>
  <c r="I65" i="147"/>
  <c r="I33" i="147"/>
  <c r="I33" i="169" s="1"/>
  <c r="I69" i="147"/>
  <c r="I34" i="147"/>
  <c r="I34" i="169" s="1"/>
  <c r="I72" i="147"/>
  <c r="I35" i="147"/>
  <c r="I35" i="169" s="1"/>
  <c r="I25" i="169"/>
  <c r="I28" i="169"/>
  <c r="I36" i="147"/>
  <c r="I36" i="169" s="1"/>
  <c r="I31" i="147"/>
  <c r="I31" i="169" s="1"/>
  <c r="I141" i="161"/>
  <c r="I45" i="150"/>
  <c r="I47" i="149"/>
  <c r="I140" i="157"/>
  <c r="I142" i="161"/>
  <c r="I45" i="154"/>
  <c r="I142" i="158"/>
  <c r="I45" i="156"/>
  <c r="I47" i="151"/>
  <c r="I46" i="161"/>
  <c r="I45" i="157"/>
  <c r="I45" i="158"/>
  <c r="I47" i="158"/>
  <c r="I46" i="157"/>
  <c r="I47" i="154"/>
  <c r="I45" i="153"/>
  <c r="I46" i="153"/>
  <c r="I45" i="152"/>
  <c r="I47" i="150"/>
  <c r="I46" i="149"/>
  <c r="I45" i="149"/>
  <c r="I47" i="161"/>
  <c r="I45" i="160"/>
  <c r="I46" i="159"/>
  <c r="I46" i="155"/>
  <c r="I46" i="151"/>
  <c r="I45" i="151"/>
  <c r="I47" i="152"/>
  <c r="I45" i="155"/>
  <c r="I47" i="156"/>
  <c r="I45" i="159"/>
  <c r="I46" i="160"/>
  <c r="I46" i="150"/>
  <c r="I46" i="152"/>
  <c r="I46" i="154"/>
  <c r="I46" i="156"/>
  <c r="I46" i="158"/>
  <c r="I47" i="160"/>
  <c r="I45" i="161"/>
  <c r="I139" i="161"/>
  <c r="I140" i="161"/>
  <c r="I143" i="161"/>
  <c r="I144" i="161"/>
  <c r="I139" i="160"/>
  <c r="I140" i="160"/>
  <c r="I141" i="160"/>
  <c r="I142" i="160"/>
  <c r="I143" i="160"/>
  <c r="I144" i="160"/>
  <c r="I139" i="159"/>
  <c r="I140" i="159"/>
  <c r="I141" i="159"/>
  <c r="I142" i="159"/>
  <c r="I143" i="159"/>
  <c r="I144" i="159"/>
  <c r="I139" i="158"/>
  <c r="I140" i="158"/>
  <c r="I141" i="158"/>
  <c r="I143" i="158"/>
  <c r="I144" i="158"/>
  <c r="I139" i="157"/>
  <c r="I141" i="157"/>
  <c r="I142" i="157"/>
  <c r="I143" i="157"/>
  <c r="I144" i="157"/>
  <c r="I139" i="156"/>
  <c r="I140" i="156"/>
  <c r="I141" i="156"/>
  <c r="I142" i="156"/>
  <c r="I143" i="156"/>
  <c r="I144" i="156"/>
  <c r="I139" i="155"/>
  <c r="I140" i="155"/>
  <c r="I141" i="155"/>
  <c r="I142" i="155"/>
  <c r="I143" i="155"/>
  <c r="I144" i="155"/>
  <c r="I139" i="154"/>
  <c r="I140" i="154"/>
  <c r="I141" i="154"/>
  <c r="I142" i="154"/>
  <c r="I143" i="154"/>
  <c r="I144" i="154"/>
  <c r="I139" i="153"/>
  <c r="I140" i="153"/>
  <c r="I141" i="153"/>
  <c r="I142" i="153"/>
  <c r="I143" i="153"/>
  <c r="I144" i="153"/>
  <c r="I139" i="152"/>
  <c r="I140" i="152"/>
  <c r="I141" i="152"/>
  <c r="I142" i="152"/>
  <c r="I143" i="152"/>
  <c r="I144" i="152"/>
  <c r="I139" i="151"/>
  <c r="I140" i="151"/>
  <c r="I141" i="151"/>
  <c r="I142" i="151"/>
  <c r="I143" i="151"/>
  <c r="I144" i="151"/>
  <c r="I139" i="150"/>
  <c r="I140" i="150"/>
  <c r="I141" i="150"/>
  <c r="I142" i="150"/>
  <c r="I143" i="150"/>
  <c r="I144" i="150"/>
  <c r="I139" i="149"/>
  <c r="I140" i="149"/>
  <c r="I141" i="149"/>
  <c r="I142" i="149"/>
  <c r="I143" i="149"/>
  <c r="I144" i="149"/>
  <c r="G131" i="147"/>
  <c r="G123" i="169" s="1"/>
  <c r="F126" i="147"/>
  <c r="E126" i="147"/>
  <c r="G126" i="147"/>
  <c r="F128" i="147"/>
  <c r="F120" i="169" s="1"/>
  <c r="E128" i="147"/>
  <c r="E120" i="169" s="1"/>
  <c r="J47" i="150" l="1"/>
  <c r="J47" i="158"/>
  <c r="J110" i="157"/>
  <c r="J68" i="149"/>
  <c r="J86" i="149" s="1"/>
  <c r="J93" i="149" s="1"/>
  <c r="J71" i="150"/>
  <c r="J68" i="156"/>
  <c r="J86" i="156" s="1"/>
  <c r="J93" i="156" s="1"/>
  <c r="J68" i="154"/>
  <c r="J146" i="154" s="1"/>
  <c r="J178" i="154" s="1"/>
  <c r="J196" i="154" s="1"/>
  <c r="J203" i="154" s="1"/>
  <c r="J71" i="159"/>
  <c r="J149" i="159" s="1"/>
  <c r="J181" i="159" s="1"/>
  <c r="J199" i="159" s="1"/>
  <c r="J206" i="159" s="1"/>
  <c r="J221" i="159" s="1"/>
  <c r="J85" i="149"/>
  <c r="J88" i="150"/>
  <c r="J148" i="151"/>
  <c r="J140" i="169" s="1"/>
  <c r="J71" i="152"/>
  <c r="J149" i="152" s="1"/>
  <c r="J181" i="152" s="1"/>
  <c r="J199" i="152" s="1"/>
  <c r="J206" i="152" s="1"/>
  <c r="J221" i="152" s="1"/>
  <c r="J145" i="155"/>
  <c r="J145" i="156"/>
  <c r="J68" i="158"/>
  <c r="J86" i="158" s="1"/>
  <c r="J93" i="158" s="1"/>
  <c r="J68" i="159"/>
  <c r="J146" i="159" s="1"/>
  <c r="J178" i="159" s="1"/>
  <c r="J196" i="159" s="1"/>
  <c r="J71" i="161"/>
  <c r="J64" i="169"/>
  <c r="J41" i="169"/>
  <c r="J39" i="169"/>
  <c r="J38" i="169"/>
  <c r="J40" i="149"/>
  <c r="J61" i="169"/>
  <c r="J42" i="169"/>
  <c r="J62" i="169"/>
  <c r="G160" i="147" a="1"/>
  <c r="G160" i="147" s="1"/>
  <c r="G152" i="169" s="1"/>
  <c r="G158" i="147" a="1"/>
  <c r="G158" i="147" s="1"/>
  <c r="E160" i="147" a="1"/>
  <c r="E160" i="147" s="1"/>
  <c r="E158" i="147" a="1"/>
  <c r="E158" i="147" s="1"/>
  <c r="J112" i="147"/>
  <c r="J53" i="169"/>
  <c r="J74" i="169"/>
  <c r="J75" i="169"/>
  <c r="J56" i="169"/>
  <c r="J54" i="169"/>
  <c r="J55" i="169"/>
  <c r="F158" i="147" a="1"/>
  <c r="F158" i="147" s="1"/>
  <c r="F150" i="169" s="1"/>
  <c r="F160" i="147" a="1"/>
  <c r="F160" i="147" s="1"/>
  <c r="F152" i="169" s="1"/>
  <c r="J92" i="147"/>
  <c r="J107" i="147" s="1"/>
  <c r="J95" i="147"/>
  <c r="J43" i="149"/>
  <c r="J36" i="169"/>
  <c r="J172" i="147"/>
  <c r="J175" i="147"/>
  <c r="J70" i="169"/>
  <c r="J57" i="169"/>
  <c r="J58" i="169"/>
  <c r="J59" i="169"/>
  <c r="J73" i="169"/>
  <c r="J71" i="169"/>
  <c r="J72" i="169"/>
  <c r="J174" i="147"/>
  <c r="J171" i="147"/>
  <c r="J188" i="147" s="1" a="1"/>
  <c r="J188" i="147" s="1"/>
  <c r="J173" i="147"/>
  <c r="J190" i="147" s="1" a="1"/>
  <c r="J190" i="147" s="1"/>
  <c r="J176" i="147"/>
  <c r="J193" i="147" s="1" a="1"/>
  <c r="J193" i="147" s="1"/>
  <c r="J191" i="147" a="1"/>
  <c r="J191" i="147" s="1"/>
  <c r="I40" i="147"/>
  <c r="I79" i="147" a="1"/>
  <c r="I79" i="147" s="1"/>
  <c r="I71" i="147"/>
  <c r="I64" i="169"/>
  <c r="I61" i="169"/>
  <c r="I82" i="147" a="1"/>
  <c r="I82" i="147" s="1"/>
  <c r="I83" i="147" a="1"/>
  <c r="I83" i="147" s="1"/>
  <c r="I81" i="147" a="1"/>
  <c r="I81" i="147" s="1"/>
  <c r="I80" i="147" a="1"/>
  <c r="I80" i="147" s="1"/>
  <c r="I72" i="169" s="1"/>
  <c r="I78" i="147" a="1"/>
  <c r="I78" i="147" s="1"/>
  <c r="I70" i="169" s="1"/>
  <c r="I68" i="147"/>
  <c r="I60" i="169" s="1"/>
  <c r="J47" i="155"/>
  <c r="J110" i="160"/>
  <c r="J45" i="159"/>
  <c r="J45" i="149"/>
  <c r="J46" i="149"/>
  <c r="J45" i="160"/>
  <c r="J45" i="158"/>
  <c r="J110" i="156"/>
  <c r="J45" i="152"/>
  <c r="I40" i="169"/>
  <c r="J46" i="151"/>
  <c r="J45" i="150"/>
  <c r="J110" i="149"/>
  <c r="J92" i="155"/>
  <c r="J107" i="155" s="1"/>
  <c r="J92" i="156"/>
  <c r="J107" i="156" s="1"/>
  <c r="J88" i="154"/>
  <c r="I62" i="169"/>
  <c r="G118" i="169"/>
  <c r="F118" i="169"/>
  <c r="E118" i="169"/>
  <c r="E152" i="169"/>
  <c r="J95" i="153"/>
  <c r="J110" i="153" s="1"/>
  <c r="I54" i="169"/>
  <c r="I143" i="147"/>
  <c r="I135" i="169" s="1"/>
  <c r="I56" i="169"/>
  <c r="I55" i="169"/>
  <c r="I53" i="169"/>
  <c r="J46" i="154"/>
  <c r="J46" i="158"/>
  <c r="J43" i="154"/>
  <c r="J47" i="154" s="1"/>
  <c r="J46" i="150"/>
  <c r="J47" i="151"/>
  <c r="J47" i="159"/>
  <c r="J101" i="147"/>
  <c r="J109" i="147"/>
  <c r="J140" i="149"/>
  <c r="J172" i="149" s="1"/>
  <c r="J189" i="149" s="1" a="1"/>
  <c r="J189" i="149" s="1"/>
  <c r="J150" i="149"/>
  <c r="J90" i="149"/>
  <c r="J95" i="150"/>
  <c r="J142" i="150"/>
  <c r="J174" i="150" s="1"/>
  <c r="J191" i="150" s="1" a="1"/>
  <c r="J191" i="150" s="1"/>
  <c r="J142" i="151"/>
  <c r="J174" i="151" s="1"/>
  <c r="J191" i="151" s="1" a="1"/>
  <c r="J191" i="151" s="1"/>
  <c r="J90" i="151"/>
  <c r="J97" i="151" s="1"/>
  <c r="J112" i="151" s="1"/>
  <c r="J150" i="151"/>
  <c r="J142" i="152"/>
  <c r="J174" i="152" s="1"/>
  <c r="J191" i="152" s="1" a="1"/>
  <c r="J191" i="152" s="1"/>
  <c r="J144" i="152"/>
  <c r="J176" i="152" s="1"/>
  <c r="J193" i="152" s="1" a="1"/>
  <c r="J193" i="152" s="1"/>
  <c r="J90" i="152"/>
  <c r="J150" i="152"/>
  <c r="J46" i="153"/>
  <c r="J142" i="154"/>
  <c r="J174" i="154" s="1"/>
  <c r="J191" i="154" s="1" a="1"/>
  <c r="J191" i="154" s="1"/>
  <c r="J144" i="154"/>
  <c r="J176" i="154" s="1"/>
  <c r="J193" i="154" s="1" a="1"/>
  <c r="J193" i="154" s="1"/>
  <c r="J140" i="155"/>
  <c r="J172" i="155" s="1"/>
  <c r="J189" i="155" s="1" a="1"/>
  <c r="J189" i="155" s="1"/>
  <c r="J142" i="155"/>
  <c r="J174" i="155" s="1"/>
  <c r="J191" i="155" s="1" a="1"/>
  <c r="J191" i="155" s="1"/>
  <c r="J144" i="156"/>
  <c r="J176" i="156" s="1"/>
  <c r="J193" i="156" s="1" a="1"/>
  <c r="J193" i="156" s="1"/>
  <c r="J140" i="157"/>
  <c r="J172" i="157" s="1"/>
  <c r="J189" i="157" s="1" a="1"/>
  <c r="J189" i="157" s="1"/>
  <c r="J142" i="158"/>
  <c r="J174" i="158" s="1"/>
  <c r="J191" i="158" s="1" a="1"/>
  <c r="J191" i="158" s="1"/>
  <c r="J144" i="158"/>
  <c r="J176" i="158" s="1"/>
  <c r="J193" i="158" s="1" a="1"/>
  <c r="J193" i="158" s="1"/>
  <c r="J90" i="158"/>
  <c r="J150" i="158"/>
  <c r="J140" i="159"/>
  <c r="J172" i="159" s="1"/>
  <c r="J189" i="159" s="1" a="1"/>
  <c r="J189" i="159" s="1"/>
  <c r="J142" i="159"/>
  <c r="J174" i="159" s="1"/>
  <c r="J191" i="159" s="1" a="1"/>
  <c r="J191" i="159" s="1"/>
  <c r="J95" i="159"/>
  <c r="J47" i="160"/>
  <c r="J46" i="161"/>
  <c r="J90" i="161"/>
  <c r="J97" i="161" s="1"/>
  <c r="J112" i="161" s="1"/>
  <c r="J150" i="161"/>
  <c r="J92" i="149"/>
  <c r="J139" i="149"/>
  <c r="J171" i="149" s="1"/>
  <c r="J188" i="149" s="1" a="1"/>
  <c r="J188" i="149" s="1"/>
  <c r="J141" i="149"/>
  <c r="J173" i="149" s="1"/>
  <c r="J190" i="149" s="1" a="1"/>
  <c r="J190" i="149" s="1"/>
  <c r="J87" i="149"/>
  <c r="J147" i="149"/>
  <c r="J87" i="151"/>
  <c r="J94" i="151" s="1"/>
  <c r="J147" i="151"/>
  <c r="J92" i="153"/>
  <c r="J139" i="153"/>
  <c r="J171" i="153" s="1"/>
  <c r="J188" i="153" s="1" a="1"/>
  <c r="J188" i="153" s="1"/>
  <c r="J141" i="153"/>
  <c r="J173" i="153" s="1"/>
  <c r="J190" i="153" s="1" a="1"/>
  <c r="J190" i="153" s="1"/>
  <c r="J143" i="153"/>
  <c r="J175" i="153" s="1"/>
  <c r="J192" i="153" s="1" a="1"/>
  <c r="J192" i="153" s="1"/>
  <c r="J87" i="153"/>
  <c r="J94" i="153" s="1"/>
  <c r="J147" i="153"/>
  <c r="J141" i="155"/>
  <c r="J173" i="155" s="1"/>
  <c r="J190" i="155" s="1" a="1"/>
  <c r="J190" i="155" s="1"/>
  <c r="J87" i="155"/>
  <c r="J94" i="155" s="1"/>
  <c r="J147" i="155"/>
  <c r="J40" i="157"/>
  <c r="J47" i="157" s="1"/>
  <c r="J87" i="157"/>
  <c r="J94" i="157" s="1"/>
  <c r="J147" i="157"/>
  <c r="J139" i="159"/>
  <c r="J171" i="159" s="1"/>
  <c r="J188" i="159" s="1" a="1"/>
  <c r="J188" i="159" s="1"/>
  <c r="J87" i="159"/>
  <c r="J94" i="159" s="1"/>
  <c r="J147" i="159"/>
  <c r="J139" i="161"/>
  <c r="J171" i="161" s="1"/>
  <c r="J188" i="161" s="1" a="1"/>
  <c r="J188" i="161" s="1"/>
  <c r="J141" i="161"/>
  <c r="J173" i="161" s="1"/>
  <c r="J190" i="161" s="1" a="1"/>
  <c r="J190" i="161" s="1"/>
  <c r="J143" i="161"/>
  <c r="J175" i="161" s="1"/>
  <c r="J192" i="161" s="1" a="1"/>
  <c r="J192" i="161" s="1"/>
  <c r="J147" i="161"/>
  <c r="J87" i="161"/>
  <c r="J95" i="151"/>
  <c r="J110" i="151" s="1"/>
  <c r="J95" i="152"/>
  <c r="J110" i="152" s="1"/>
  <c r="J95" i="155"/>
  <c r="J110" i="155" s="1"/>
  <c r="J95" i="158"/>
  <c r="J110" i="158" s="1"/>
  <c r="J92" i="159"/>
  <c r="J107" i="159" s="1"/>
  <c r="J144" i="150"/>
  <c r="J176" i="150" s="1"/>
  <c r="J193" i="150" s="1" a="1"/>
  <c r="J193" i="150" s="1"/>
  <c r="J90" i="150"/>
  <c r="J150" i="150"/>
  <c r="J140" i="151"/>
  <c r="J172" i="151" s="1"/>
  <c r="J189" i="151" s="1" a="1"/>
  <c r="J189" i="151" s="1"/>
  <c r="J47" i="152"/>
  <c r="J140" i="153"/>
  <c r="J172" i="153" s="1"/>
  <c r="J189" i="153" s="1" a="1"/>
  <c r="J189" i="153" s="1"/>
  <c r="J150" i="153"/>
  <c r="J90" i="153"/>
  <c r="J97" i="153" s="1"/>
  <c r="J112" i="153" s="1"/>
  <c r="J150" i="154"/>
  <c r="J90" i="154"/>
  <c r="J150" i="155"/>
  <c r="J90" i="155"/>
  <c r="J97" i="155" s="1"/>
  <c r="J112" i="155" s="1"/>
  <c r="J47" i="156"/>
  <c r="J150" i="156"/>
  <c r="J90" i="156"/>
  <c r="J150" i="157"/>
  <c r="J90" i="157"/>
  <c r="J97" i="157" s="1"/>
  <c r="J112" i="157" s="1"/>
  <c r="J150" i="159"/>
  <c r="J90" i="159"/>
  <c r="J97" i="159" s="1"/>
  <c r="J112" i="159" s="1"/>
  <c r="J144" i="160"/>
  <c r="J176" i="160" s="1"/>
  <c r="J193" i="160" s="1" a="1"/>
  <c r="J193" i="160" s="1"/>
  <c r="J90" i="160"/>
  <c r="J150" i="160"/>
  <c r="J140" i="161"/>
  <c r="J172" i="161" s="1"/>
  <c r="J189" i="161" s="1" a="1"/>
  <c r="J189" i="161" s="1"/>
  <c r="J142" i="161"/>
  <c r="J174" i="161" s="1"/>
  <c r="J191" i="161" s="1" a="1"/>
  <c r="J191" i="161" s="1"/>
  <c r="J95" i="161"/>
  <c r="J110" i="161" s="1"/>
  <c r="J141" i="150"/>
  <c r="J173" i="150" s="1"/>
  <c r="J190" i="150" s="1" a="1"/>
  <c r="J190" i="150" s="1"/>
  <c r="J143" i="150"/>
  <c r="J175" i="150" s="1"/>
  <c r="J192" i="150" s="1" a="1"/>
  <c r="J192" i="150" s="1"/>
  <c r="J87" i="150"/>
  <c r="J94" i="150" s="1"/>
  <c r="J147" i="150"/>
  <c r="J87" i="152"/>
  <c r="J94" i="152" s="1"/>
  <c r="J147" i="152"/>
  <c r="J141" i="154"/>
  <c r="J173" i="154" s="1"/>
  <c r="J190" i="154" s="1" a="1"/>
  <c r="J190" i="154" s="1"/>
  <c r="J143" i="154"/>
  <c r="J175" i="154" s="1"/>
  <c r="J192" i="154" s="1" a="1"/>
  <c r="J192" i="154" s="1"/>
  <c r="J147" i="154"/>
  <c r="J87" i="154"/>
  <c r="J147" i="156"/>
  <c r="J87" i="156"/>
  <c r="J94" i="156" s="1"/>
  <c r="J139" i="157"/>
  <c r="J171" i="157" s="1"/>
  <c r="J188" i="157" s="1" a="1"/>
  <c r="J188" i="157" s="1"/>
  <c r="J141" i="157"/>
  <c r="J173" i="157" s="1"/>
  <c r="J190" i="157" s="1" a="1"/>
  <c r="J190" i="157" s="1"/>
  <c r="J141" i="158"/>
  <c r="J173" i="158" s="1"/>
  <c r="J190" i="158" s="1" a="1"/>
  <c r="J190" i="158" s="1"/>
  <c r="J143" i="158"/>
  <c r="J175" i="158" s="1"/>
  <c r="J192" i="158" s="1" a="1"/>
  <c r="J192" i="158" s="1"/>
  <c r="J147" i="158"/>
  <c r="J87" i="158"/>
  <c r="J94" i="158" s="1"/>
  <c r="J87" i="160"/>
  <c r="J94" i="160" s="1"/>
  <c r="J147" i="160"/>
  <c r="J149" i="161"/>
  <c r="J181" i="161" s="1"/>
  <c r="J199" i="161" s="1"/>
  <c r="J145" i="161"/>
  <c r="J85" i="161"/>
  <c r="J92" i="161" s="1"/>
  <c r="J68" i="161"/>
  <c r="J149" i="160"/>
  <c r="J181" i="160" s="1"/>
  <c r="J199" i="160" s="1"/>
  <c r="J206" i="160" s="1"/>
  <c r="J221" i="160" s="1"/>
  <c r="J89" i="160"/>
  <c r="J96" i="160" s="1"/>
  <c r="J111" i="160" s="1"/>
  <c r="J146" i="160"/>
  <c r="J178" i="160" s="1"/>
  <c r="J196" i="160" s="1"/>
  <c r="J203" i="160" s="1"/>
  <c r="J86" i="160"/>
  <c r="J93" i="160" s="1"/>
  <c r="J107" i="160"/>
  <c r="J99" i="160"/>
  <c r="J89" i="159"/>
  <c r="J96" i="159" s="1"/>
  <c r="J111" i="159" s="1"/>
  <c r="J86" i="159"/>
  <c r="J93" i="159" s="1"/>
  <c r="J146" i="158"/>
  <c r="J178" i="158" s="1"/>
  <c r="J196" i="158" s="1"/>
  <c r="J203" i="158" s="1"/>
  <c r="J107" i="158"/>
  <c r="J89" i="158"/>
  <c r="J96" i="158" s="1"/>
  <c r="J111" i="158" s="1"/>
  <c r="J149" i="158"/>
  <c r="J181" i="158" s="1"/>
  <c r="J199" i="158" s="1"/>
  <c r="J145" i="157"/>
  <c r="J85" i="157"/>
  <c r="J92" i="157" s="1"/>
  <c r="J68" i="157"/>
  <c r="J149" i="157"/>
  <c r="J181" i="157" s="1"/>
  <c r="J199" i="157" s="1"/>
  <c r="J206" i="157" s="1"/>
  <c r="J221" i="157" s="1"/>
  <c r="J89" i="157"/>
  <c r="J96" i="157" s="1"/>
  <c r="J111" i="157" s="1"/>
  <c r="J146" i="156"/>
  <c r="J178" i="156" s="1"/>
  <c r="J196" i="156" s="1"/>
  <c r="J203" i="156" s="1"/>
  <c r="J99" i="156"/>
  <c r="J149" i="156"/>
  <c r="J181" i="156" s="1"/>
  <c r="J199" i="156" s="1"/>
  <c r="J206" i="156" s="1"/>
  <c r="J221" i="156" s="1"/>
  <c r="J89" i="156"/>
  <c r="J96" i="156" s="1"/>
  <c r="J111" i="156" s="1"/>
  <c r="J146" i="155"/>
  <c r="J178" i="155" s="1"/>
  <c r="J196" i="155" s="1"/>
  <c r="J86" i="155"/>
  <c r="J93" i="155" s="1"/>
  <c r="J89" i="155"/>
  <c r="J96" i="155" s="1"/>
  <c r="J111" i="155" s="1"/>
  <c r="J149" i="155"/>
  <c r="J181" i="155" s="1"/>
  <c r="J199" i="155" s="1"/>
  <c r="J206" i="155" s="1"/>
  <c r="J221" i="155" s="1"/>
  <c r="J86" i="154"/>
  <c r="J93" i="154" s="1"/>
  <c r="J107" i="154"/>
  <c r="J89" i="154"/>
  <c r="J96" i="154" s="1"/>
  <c r="J111" i="154" s="1"/>
  <c r="J149" i="154"/>
  <c r="J181" i="154" s="1"/>
  <c r="J199" i="154" s="1"/>
  <c r="J146" i="152"/>
  <c r="J178" i="152" s="1"/>
  <c r="J196" i="152" s="1"/>
  <c r="J203" i="152" s="1"/>
  <c r="J86" i="152"/>
  <c r="J93" i="152" s="1"/>
  <c r="J107" i="152"/>
  <c r="J89" i="152"/>
  <c r="J96" i="152" s="1"/>
  <c r="J111" i="152" s="1"/>
  <c r="J89" i="153"/>
  <c r="J96" i="153" s="1"/>
  <c r="J111" i="153" s="1"/>
  <c r="J149" i="153"/>
  <c r="J181" i="153" s="1"/>
  <c r="J199" i="153" s="1"/>
  <c r="J146" i="153"/>
  <c r="J178" i="153" s="1"/>
  <c r="J196" i="153" s="1"/>
  <c r="J86" i="153"/>
  <c r="J93" i="153" s="1"/>
  <c r="J89" i="151"/>
  <c r="J96" i="151" s="1"/>
  <c r="J111" i="151" s="1"/>
  <c r="J149" i="151"/>
  <c r="J181" i="151" s="1"/>
  <c r="J199" i="151" s="1"/>
  <c r="J206" i="151" s="1"/>
  <c r="J221" i="151" s="1"/>
  <c r="J146" i="151"/>
  <c r="J178" i="151" s="1"/>
  <c r="J196" i="151" s="1"/>
  <c r="J86" i="151"/>
  <c r="J93" i="151" s="1"/>
  <c r="J107" i="151"/>
  <c r="J89" i="150"/>
  <c r="J96" i="150" s="1"/>
  <c r="J111" i="150" s="1"/>
  <c r="J149" i="150"/>
  <c r="J181" i="150" s="1"/>
  <c r="J199" i="150" s="1"/>
  <c r="J146" i="150"/>
  <c r="J178" i="150" s="1"/>
  <c r="J196" i="150" s="1"/>
  <c r="J203" i="150" s="1"/>
  <c r="J86" i="150"/>
  <c r="J93" i="150" s="1"/>
  <c r="J107" i="150"/>
  <c r="J146" i="149"/>
  <c r="J178" i="149" s="1"/>
  <c r="J196" i="149" s="1"/>
  <c r="J89" i="149"/>
  <c r="J96" i="149" s="1"/>
  <c r="J111" i="149" s="1"/>
  <c r="J149" i="149"/>
  <c r="J181" i="149" s="1"/>
  <c r="J199" i="149" s="1"/>
  <c r="J206" i="149" s="1"/>
  <c r="J221" i="149" s="1"/>
  <c r="J146" i="147"/>
  <c r="J86" i="147"/>
  <c r="J99" i="147"/>
  <c r="J89" i="147"/>
  <c r="J149" i="147"/>
  <c r="I71" i="169"/>
  <c r="I142" i="147"/>
  <c r="I134" i="169" s="1"/>
  <c r="I133" i="169"/>
  <c r="I132" i="169"/>
  <c r="I139" i="147"/>
  <c r="I131" i="169" s="1"/>
  <c r="I149" i="169"/>
  <c r="I150" i="169"/>
  <c r="I59" i="169"/>
  <c r="H152" i="169"/>
  <c r="I147" i="169"/>
  <c r="I152" i="169"/>
  <c r="I74" i="169"/>
  <c r="I57" i="169"/>
  <c r="I144" i="147"/>
  <c r="I136" i="169" s="1"/>
  <c r="I58" i="169"/>
  <c r="I41" i="147"/>
  <c r="I41" i="169" s="1"/>
  <c r="I75" i="169"/>
  <c r="E150" i="169"/>
  <c r="I38" i="147"/>
  <c r="I42" i="147"/>
  <c r="I42" i="169" s="1"/>
  <c r="I39" i="147"/>
  <c r="I39" i="169" s="1"/>
  <c r="I63" i="169"/>
  <c r="I73" i="169"/>
  <c r="I43" i="147"/>
  <c r="G150" i="169"/>
  <c r="E11" i="76"/>
  <c r="D11" i="76"/>
  <c r="C11" i="76"/>
  <c r="E6" i="76"/>
  <c r="D6" i="76"/>
  <c r="C6" i="76"/>
  <c r="E11" i="74"/>
  <c r="D11" i="74"/>
  <c r="C11" i="74"/>
  <c r="E6" i="74"/>
  <c r="D6" i="74"/>
  <c r="C6" i="74"/>
  <c r="E11" i="72"/>
  <c r="D11" i="72"/>
  <c r="C11" i="72"/>
  <c r="E6" i="72"/>
  <c r="D6" i="72"/>
  <c r="C6" i="72"/>
  <c r="E11" i="70"/>
  <c r="D11" i="70"/>
  <c r="C11" i="70"/>
  <c r="E6" i="70"/>
  <c r="D6" i="70"/>
  <c r="C6" i="70"/>
  <c r="E11" i="68"/>
  <c r="D11" i="68"/>
  <c r="C11" i="68"/>
  <c r="E6" i="68"/>
  <c r="D6" i="68"/>
  <c r="C6" i="68"/>
  <c r="E11" i="66"/>
  <c r="D11" i="66"/>
  <c r="C11" i="66"/>
  <c r="E6" i="66"/>
  <c r="D6" i="66"/>
  <c r="C6" i="66"/>
  <c r="E11" i="64"/>
  <c r="D11" i="64"/>
  <c r="C11" i="64"/>
  <c r="E6" i="64"/>
  <c r="D6" i="64"/>
  <c r="C6" i="64"/>
  <c r="E11" i="62"/>
  <c r="D11" i="62"/>
  <c r="C11" i="62"/>
  <c r="E6" i="62"/>
  <c r="D6" i="62"/>
  <c r="C6" i="62"/>
  <c r="E11" i="60"/>
  <c r="D11" i="60"/>
  <c r="C11" i="60"/>
  <c r="E6" i="60"/>
  <c r="D6" i="60"/>
  <c r="C6" i="60"/>
  <c r="E11" i="58"/>
  <c r="D11" i="58"/>
  <c r="C11" i="58"/>
  <c r="E6" i="58"/>
  <c r="D6" i="58"/>
  <c r="C6" i="58"/>
  <c r="E11" i="57"/>
  <c r="D11" i="57"/>
  <c r="C11" i="57"/>
  <c r="E6" i="57"/>
  <c r="D6" i="57"/>
  <c r="C6" i="57"/>
  <c r="E11" i="55"/>
  <c r="D11" i="55"/>
  <c r="C11" i="55"/>
  <c r="E6" i="55"/>
  <c r="D6" i="55"/>
  <c r="C6" i="55"/>
  <c r="E11" i="53"/>
  <c r="D11" i="53"/>
  <c r="C11" i="53"/>
  <c r="E6" i="53"/>
  <c r="D6" i="53"/>
  <c r="C6" i="53"/>
  <c r="J203" i="151" l="1"/>
  <c r="J210" i="151" s="1"/>
  <c r="J203" i="153"/>
  <c r="J218" i="153" s="1"/>
  <c r="J203" i="155"/>
  <c r="J218" i="155" s="1"/>
  <c r="J225" i="155" s="1"/>
  <c r="J206" i="154"/>
  <c r="J221" i="154" s="1"/>
  <c r="J203" i="149"/>
  <c r="J218" i="149" s="1"/>
  <c r="J225" i="149" s="1"/>
  <c r="J203" i="159"/>
  <c r="J218" i="159" s="1"/>
  <c r="J225" i="159" s="1"/>
  <c r="J80" i="169"/>
  <c r="J63" i="169"/>
  <c r="J89" i="161"/>
  <c r="J96" i="161" s="1"/>
  <c r="J111" i="161" s="1"/>
  <c r="J60" i="169"/>
  <c r="J137" i="169"/>
  <c r="J45" i="169"/>
  <c r="J181" i="147"/>
  <c r="J141" i="169"/>
  <c r="J93" i="147"/>
  <c r="J206" i="153"/>
  <c r="J221" i="153" s="1"/>
  <c r="J99" i="152"/>
  <c r="J206" i="158"/>
  <c r="J221" i="158" s="1"/>
  <c r="J206" i="161"/>
  <c r="J221" i="161" s="1"/>
  <c r="J95" i="154"/>
  <c r="J110" i="154" s="1"/>
  <c r="J114" i="154" s="1"/>
  <c r="J94" i="149"/>
  <c r="J79" i="169"/>
  <c r="J116" i="147"/>
  <c r="J192" i="147" a="1"/>
  <c r="J192" i="147" s="1"/>
  <c r="J184" i="169" s="1"/>
  <c r="J167" i="169"/>
  <c r="J132" i="169"/>
  <c r="J46" i="169"/>
  <c r="J110" i="147"/>
  <c r="J114" i="147" s="1"/>
  <c r="J87" i="169"/>
  <c r="J84" i="169"/>
  <c r="J96" i="147"/>
  <c r="J178" i="147"/>
  <c r="J196" i="147" s="1"/>
  <c r="J97" i="149"/>
  <c r="J82" i="169"/>
  <c r="J135" i="169"/>
  <c r="J189" i="147" a="1"/>
  <c r="J189" i="147" s="1"/>
  <c r="J164" i="169"/>
  <c r="J47" i="149"/>
  <c r="J43" i="169"/>
  <c r="J77" i="169"/>
  <c r="J40" i="169"/>
  <c r="J142" i="169"/>
  <c r="J136" i="169"/>
  <c r="J134" i="169"/>
  <c r="J139" i="169"/>
  <c r="J133" i="169"/>
  <c r="J131" i="169"/>
  <c r="J185" i="169"/>
  <c r="J166" i="169"/>
  <c r="J168" i="169"/>
  <c r="J183" i="169"/>
  <c r="J182" i="169"/>
  <c r="J180" i="169"/>
  <c r="J165" i="169"/>
  <c r="J163" i="169"/>
  <c r="J206" i="150"/>
  <c r="J221" i="150" s="1"/>
  <c r="J99" i="155"/>
  <c r="J99" i="151"/>
  <c r="J99" i="158"/>
  <c r="D22" i="53"/>
  <c r="D22" i="55"/>
  <c r="D22" i="57"/>
  <c r="D22" i="58"/>
  <c r="D22" i="60"/>
  <c r="D22" i="62"/>
  <c r="J114" i="151"/>
  <c r="J114" i="155"/>
  <c r="J114" i="160"/>
  <c r="J114" i="152"/>
  <c r="J114" i="156"/>
  <c r="J114" i="158"/>
  <c r="J94" i="154"/>
  <c r="J109" i="154" s="1"/>
  <c r="J97" i="158"/>
  <c r="J112" i="158" s="1"/>
  <c r="J109" i="156"/>
  <c r="J107" i="153"/>
  <c r="J99" i="153"/>
  <c r="J107" i="149"/>
  <c r="J99" i="149"/>
  <c r="J110" i="159"/>
  <c r="J114" i="159" s="1"/>
  <c r="J99" i="159"/>
  <c r="J110" i="150"/>
  <c r="J114" i="150" s="1"/>
  <c r="J99" i="150"/>
  <c r="J109" i="158"/>
  <c r="J116" i="158" s="1"/>
  <c r="J109" i="152"/>
  <c r="J97" i="150"/>
  <c r="J112" i="150" s="1"/>
  <c r="J94" i="161"/>
  <c r="J101" i="159"/>
  <c r="J109" i="159"/>
  <c r="J116" i="159" s="1"/>
  <c r="J97" i="152"/>
  <c r="J112" i="152" s="1"/>
  <c r="J109" i="160"/>
  <c r="J101" i="157"/>
  <c r="J109" i="157"/>
  <c r="J116" i="157" s="1"/>
  <c r="J109" i="150"/>
  <c r="J97" i="160"/>
  <c r="J112" i="160" s="1"/>
  <c r="J101" i="155"/>
  <c r="J109" i="155"/>
  <c r="J116" i="155" s="1"/>
  <c r="J101" i="153"/>
  <c r="J109" i="153"/>
  <c r="J116" i="153" s="1"/>
  <c r="J101" i="151"/>
  <c r="J109" i="151"/>
  <c r="J116" i="151" s="1"/>
  <c r="J97" i="156"/>
  <c r="J112" i="156" s="1"/>
  <c r="J97" i="154"/>
  <c r="J112" i="154" s="1"/>
  <c r="J107" i="161"/>
  <c r="J99" i="161"/>
  <c r="J146" i="161"/>
  <c r="J178" i="161" s="1"/>
  <c r="J196" i="161" s="1"/>
  <c r="J203" i="161" s="1"/>
  <c r="J86" i="161"/>
  <c r="J93" i="161" s="1"/>
  <c r="J100" i="160"/>
  <c r="J108" i="160"/>
  <c r="J115" i="160" s="1"/>
  <c r="J210" i="160"/>
  <c r="J218" i="160"/>
  <c r="J225" i="160" s="1"/>
  <c r="J100" i="159"/>
  <c r="J108" i="159"/>
  <c r="J115" i="159" s="1"/>
  <c r="J210" i="159"/>
  <c r="J100" i="158"/>
  <c r="J108" i="158"/>
  <c r="J115" i="158" s="1"/>
  <c r="J218" i="158"/>
  <c r="J225" i="158" s="1"/>
  <c r="J107" i="157"/>
  <c r="J99" i="157"/>
  <c r="J146" i="157"/>
  <c r="J178" i="157" s="1"/>
  <c r="J196" i="157" s="1"/>
  <c r="J203" i="157" s="1"/>
  <c r="J86" i="157"/>
  <c r="J93" i="157" s="1"/>
  <c r="J100" i="156"/>
  <c r="J108" i="156"/>
  <c r="J115" i="156" s="1"/>
  <c r="J210" i="156"/>
  <c r="J218" i="156"/>
  <c r="J225" i="156" s="1"/>
  <c r="J100" i="155"/>
  <c r="J108" i="155"/>
  <c r="J115" i="155" s="1"/>
  <c r="J100" i="154"/>
  <c r="J108" i="154"/>
  <c r="J115" i="154" s="1"/>
  <c r="J218" i="154"/>
  <c r="J225" i="154" s="1"/>
  <c r="J100" i="152"/>
  <c r="J108" i="152"/>
  <c r="J115" i="152" s="1"/>
  <c r="J210" i="152"/>
  <c r="J218" i="152"/>
  <c r="J225" i="152" s="1"/>
  <c r="J100" i="153"/>
  <c r="J108" i="153"/>
  <c r="J115" i="153" s="1"/>
  <c r="J100" i="151"/>
  <c r="J108" i="151"/>
  <c r="J115" i="151" s="1"/>
  <c r="J100" i="150"/>
  <c r="J108" i="150"/>
  <c r="J115" i="150" s="1"/>
  <c r="J218" i="150"/>
  <c r="J225" i="150" s="1"/>
  <c r="J100" i="149"/>
  <c r="J108" i="149"/>
  <c r="J115" i="149" s="1"/>
  <c r="J108" i="147"/>
  <c r="I47" i="147"/>
  <c r="I43" i="169"/>
  <c r="I45" i="147"/>
  <c r="I38" i="169"/>
  <c r="I46" i="147"/>
  <c r="D16" i="70"/>
  <c r="D16" i="72"/>
  <c r="D16" i="74"/>
  <c r="D16" i="76"/>
  <c r="D22" i="64"/>
  <c r="D22" i="66"/>
  <c r="D22" i="68"/>
  <c r="D22" i="70"/>
  <c r="D22" i="72"/>
  <c r="D16" i="53"/>
  <c r="D16" i="55"/>
  <c r="D16" i="57"/>
  <c r="D16" i="58"/>
  <c r="D19" i="53"/>
  <c r="D17" i="53"/>
  <c r="D24" i="53"/>
  <c r="D26" i="53"/>
  <c r="D19" i="55"/>
  <c r="D17" i="55"/>
  <c r="D24" i="55"/>
  <c r="D26" i="55"/>
  <c r="D19" i="57"/>
  <c r="D17" i="57"/>
  <c r="D24" i="57"/>
  <c r="D26" i="57"/>
  <c r="D19" i="58"/>
  <c r="D17" i="58"/>
  <c r="D26" i="58"/>
  <c r="D24" i="58"/>
  <c r="D19" i="60"/>
  <c r="D17" i="60"/>
  <c r="D26" i="60"/>
  <c r="D24" i="60"/>
  <c r="D19" i="62"/>
  <c r="D17" i="62"/>
  <c r="D26" i="62"/>
  <c r="D24" i="62"/>
  <c r="D19" i="64"/>
  <c r="D17" i="64"/>
  <c r="D26" i="64"/>
  <c r="D24" i="64"/>
  <c r="D19" i="66"/>
  <c r="D17" i="66"/>
  <c r="D26" i="66"/>
  <c r="D24" i="66"/>
  <c r="D19" i="68"/>
  <c r="D17" i="68"/>
  <c r="D26" i="68"/>
  <c r="D24" i="68"/>
  <c r="D19" i="70"/>
  <c r="D17" i="70"/>
  <c r="D26" i="70"/>
  <c r="D24" i="70"/>
  <c r="D19" i="72"/>
  <c r="D17" i="72"/>
  <c r="D26" i="72"/>
  <c r="D24" i="72"/>
  <c r="D19" i="74"/>
  <c r="D17" i="74"/>
  <c r="D22" i="74"/>
  <c r="D26" i="74"/>
  <c r="D24" i="74"/>
  <c r="D19" i="76"/>
  <c r="D17" i="76"/>
  <c r="D22" i="76"/>
  <c r="D26" i="76"/>
  <c r="D24" i="76"/>
  <c r="D20" i="53"/>
  <c r="D18" i="53"/>
  <c r="D25" i="53"/>
  <c r="D23" i="53"/>
  <c r="D20" i="55"/>
  <c r="D18" i="55"/>
  <c r="D25" i="55"/>
  <c r="D23" i="55"/>
  <c r="D20" i="57"/>
  <c r="D18" i="57"/>
  <c r="D25" i="57"/>
  <c r="D23" i="57"/>
  <c r="D20" i="58"/>
  <c r="D18" i="58"/>
  <c r="D25" i="58"/>
  <c r="D23" i="58"/>
  <c r="D16" i="60"/>
  <c r="D20" i="60"/>
  <c r="D18" i="60"/>
  <c r="D25" i="60"/>
  <c r="D23" i="60"/>
  <c r="D16" i="62"/>
  <c r="D20" i="62"/>
  <c r="D18" i="62"/>
  <c r="D25" i="62"/>
  <c r="D23" i="62"/>
  <c r="D16" i="64"/>
  <c r="D20" i="64"/>
  <c r="D18" i="64"/>
  <c r="D25" i="64"/>
  <c r="D23" i="64"/>
  <c r="D16" i="66"/>
  <c r="D20" i="66"/>
  <c r="D18" i="66"/>
  <c r="D25" i="66"/>
  <c r="D23" i="66"/>
  <c r="D16" i="68"/>
  <c r="D20" i="68"/>
  <c r="D18" i="68"/>
  <c r="D25" i="68"/>
  <c r="D23" i="68"/>
  <c r="D20" i="70"/>
  <c r="D18" i="70"/>
  <c r="D25" i="70"/>
  <c r="D23" i="70"/>
  <c r="D18" i="72"/>
  <c r="D20" i="72"/>
  <c r="D25" i="72"/>
  <c r="D23" i="72"/>
  <c r="D18" i="74"/>
  <c r="D20" i="74"/>
  <c r="D25" i="74"/>
  <c r="D23" i="74"/>
  <c r="D18" i="76"/>
  <c r="D20" i="76"/>
  <c r="D25" i="76"/>
  <c r="D23" i="76"/>
  <c r="F212" i="4"/>
  <c r="G212" i="4"/>
  <c r="I212" i="4"/>
  <c r="F213" i="4"/>
  <c r="G213" i="4"/>
  <c r="I213" i="4"/>
  <c r="F214" i="4"/>
  <c r="G214" i="4"/>
  <c r="I214" i="4"/>
  <c r="F215" i="4"/>
  <c r="G215" i="4"/>
  <c r="I215" i="4"/>
  <c r="F216" i="4"/>
  <c r="G216" i="4"/>
  <c r="I216" i="4"/>
  <c r="F217" i="4"/>
  <c r="G217" i="4"/>
  <c r="I217" i="4"/>
  <c r="F218" i="4"/>
  <c r="G218" i="4"/>
  <c r="I218" i="4"/>
  <c r="F219" i="4"/>
  <c r="G219" i="4"/>
  <c r="I219" i="4"/>
  <c r="F220" i="4"/>
  <c r="G220" i="4"/>
  <c r="I220" i="4"/>
  <c r="F221" i="4"/>
  <c r="G221" i="4"/>
  <c r="I221" i="4"/>
  <c r="F222" i="4"/>
  <c r="G222" i="4"/>
  <c r="I222" i="4"/>
  <c r="F223" i="4"/>
  <c r="G223" i="4"/>
  <c r="I223" i="4"/>
  <c r="F224" i="4"/>
  <c r="G224" i="4"/>
  <c r="I224" i="4"/>
  <c r="F225" i="4"/>
  <c r="G225" i="4"/>
  <c r="I225" i="4"/>
  <c r="F226" i="4"/>
  <c r="G226" i="4"/>
  <c r="I226" i="4"/>
  <c r="F227" i="4"/>
  <c r="G227" i="4"/>
  <c r="I227" i="4"/>
  <c r="F228" i="4"/>
  <c r="G228" i="4"/>
  <c r="I228" i="4"/>
  <c r="F229" i="4"/>
  <c r="G229" i="4"/>
  <c r="I229" i="4"/>
  <c r="F230" i="4"/>
  <c r="G230" i="4"/>
  <c r="I230" i="4"/>
  <c r="F231" i="4"/>
  <c r="G231" i="4"/>
  <c r="I231" i="4"/>
  <c r="F232" i="4"/>
  <c r="G232" i="4"/>
  <c r="I232" i="4"/>
  <c r="F233" i="4"/>
  <c r="G233" i="4"/>
  <c r="I233" i="4"/>
  <c r="F234" i="4"/>
  <c r="G234" i="4"/>
  <c r="I234" i="4"/>
  <c r="F235" i="4"/>
  <c r="G235" i="4"/>
  <c r="I235" i="4"/>
  <c r="F236" i="4"/>
  <c r="G236" i="4"/>
  <c r="I236" i="4"/>
  <c r="F237" i="4"/>
  <c r="G237" i="4"/>
  <c r="I237" i="4"/>
  <c r="F238" i="4"/>
  <c r="G238" i="4"/>
  <c r="I238" i="4"/>
  <c r="F239" i="4"/>
  <c r="G239" i="4"/>
  <c r="I239" i="4"/>
  <c r="F240" i="4"/>
  <c r="G240" i="4"/>
  <c r="I240" i="4"/>
  <c r="F241" i="4"/>
  <c r="G241" i="4"/>
  <c r="I241" i="4"/>
  <c r="F242" i="4"/>
  <c r="G242" i="4"/>
  <c r="I242" i="4"/>
  <c r="F243" i="4"/>
  <c r="G243" i="4"/>
  <c r="I243" i="4"/>
  <c r="F244" i="4"/>
  <c r="G244" i="4"/>
  <c r="I244" i="4"/>
  <c r="F245" i="4"/>
  <c r="G245" i="4"/>
  <c r="I245" i="4"/>
  <c r="F246" i="4"/>
  <c r="G246" i="4"/>
  <c r="I246" i="4"/>
  <c r="F247" i="4"/>
  <c r="G247" i="4"/>
  <c r="I247" i="4"/>
  <c r="F248" i="4"/>
  <c r="G248" i="4"/>
  <c r="I248" i="4"/>
  <c r="F249" i="4"/>
  <c r="G249" i="4"/>
  <c r="I249" i="4"/>
  <c r="F250" i="4"/>
  <c r="G250" i="4"/>
  <c r="I250" i="4"/>
  <c r="F251" i="4"/>
  <c r="G251" i="4"/>
  <c r="I251" i="4"/>
  <c r="F252" i="4"/>
  <c r="G252" i="4"/>
  <c r="I252" i="4"/>
  <c r="F253" i="4"/>
  <c r="G253" i="4"/>
  <c r="I253" i="4"/>
  <c r="F254" i="4"/>
  <c r="G254" i="4"/>
  <c r="I254" i="4"/>
  <c r="F255" i="4"/>
  <c r="G255" i="4"/>
  <c r="I255" i="4"/>
  <c r="F256" i="4"/>
  <c r="G256" i="4"/>
  <c r="I256" i="4"/>
  <c r="F257" i="4"/>
  <c r="G257" i="4"/>
  <c r="I257" i="4"/>
  <c r="F258" i="4"/>
  <c r="G258" i="4"/>
  <c r="I258" i="4"/>
  <c r="F259" i="4"/>
  <c r="G259" i="4"/>
  <c r="I259" i="4"/>
  <c r="F260" i="4"/>
  <c r="G260" i="4"/>
  <c r="I260" i="4"/>
  <c r="F261" i="4"/>
  <c r="G261" i="4"/>
  <c r="I261" i="4"/>
  <c r="F262" i="4"/>
  <c r="G262" i="4"/>
  <c r="I262" i="4"/>
  <c r="F263" i="4"/>
  <c r="G263" i="4"/>
  <c r="I263" i="4"/>
  <c r="F264" i="4"/>
  <c r="G264" i="4"/>
  <c r="I264" i="4"/>
  <c r="F265" i="4"/>
  <c r="G265" i="4"/>
  <c r="I265" i="4"/>
  <c r="F266" i="4"/>
  <c r="G266" i="4"/>
  <c r="I266" i="4"/>
  <c r="F267" i="4"/>
  <c r="G267" i="4"/>
  <c r="I267" i="4"/>
  <c r="F268" i="4"/>
  <c r="G268" i="4"/>
  <c r="I268" i="4"/>
  <c r="F269" i="4"/>
  <c r="G269" i="4"/>
  <c r="I269" i="4"/>
  <c r="F270" i="4"/>
  <c r="G270" i="4"/>
  <c r="I270" i="4"/>
  <c r="F271" i="4"/>
  <c r="G271" i="4"/>
  <c r="I271" i="4"/>
  <c r="F272" i="4"/>
  <c r="G272" i="4"/>
  <c r="I272" i="4"/>
  <c r="F273" i="4"/>
  <c r="G273" i="4"/>
  <c r="I273" i="4"/>
  <c r="F274" i="4"/>
  <c r="G274" i="4"/>
  <c r="I274" i="4"/>
  <c r="F275" i="4"/>
  <c r="G275" i="4"/>
  <c r="I275" i="4"/>
  <c r="F276" i="4"/>
  <c r="G276" i="4"/>
  <c r="I276" i="4"/>
  <c r="F277" i="4"/>
  <c r="G277" i="4"/>
  <c r="I277" i="4"/>
  <c r="F278" i="4"/>
  <c r="G278" i="4"/>
  <c r="I278" i="4"/>
  <c r="F279" i="4"/>
  <c r="G279" i="4"/>
  <c r="I279" i="4"/>
  <c r="F280" i="4"/>
  <c r="G280" i="4"/>
  <c r="I280" i="4"/>
  <c r="F281" i="4"/>
  <c r="G281" i="4"/>
  <c r="I281" i="4"/>
  <c r="F282" i="4"/>
  <c r="G282" i="4"/>
  <c r="I282" i="4"/>
  <c r="F283" i="4"/>
  <c r="G283" i="4"/>
  <c r="I283" i="4"/>
  <c r="F284" i="4"/>
  <c r="G284" i="4"/>
  <c r="I284" i="4"/>
  <c r="F285" i="4"/>
  <c r="G285" i="4"/>
  <c r="I285" i="4"/>
  <c r="F286" i="4"/>
  <c r="G286" i="4"/>
  <c r="I286" i="4"/>
  <c r="F287" i="4"/>
  <c r="G287" i="4"/>
  <c r="I287" i="4"/>
  <c r="F288" i="4"/>
  <c r="G288" i="4"/>
  <c r="I288" i="4"/>
  <c r="F289" i="4"/>
  <c r="G289" i="4"/>
  <c r="I289" i="4"/>
  <c r="F290" i="4"/>
  <c r="G290" i="4"/>
  <c r="I290" i="4"/>
  <c r="F291" i="4"/>
  <c r="G291" i="4"/>
  <c r="I291" i="4"/>
  <c r="F292" i="4"/>
  <c r="G292" i="4"/>
  <c r="I292" i="4"/>
  <c r="F293" i="4"/>
  <c r="G293" i="4"/>
  <c r="I293" i="4"/>
  <c r="F294" i="4"/>
  <c r="G294" i="4"/>
  <c r="I294" i="4"/>
  <c r="F295" i="4"/>
  <c r="G295" i="4"/>
  <c r="I295" i="4"/>
  <c r="F296" i="4"/>
  <c r="G296" i="4"/>
  <c r="I296" i="4"/>
  <c r="F297" i="4"/>
  <c r="G297" i="4"/>
  <c r="I297" i="4"/>
  <c r="F298" i="4"/>
  <c r="G298" i="4"/>
  <c r="I298" i="4"/>
  <c r="F299" i="4"/>
  <c r="G299" i="4"/>
  <c r="I299" i="4"/>
  <c r="F300" i="4"/>
  <c r="G300" i="4"/>
  <c r="I300" i="4"/>
  <c r="F301" i="4"/>
  <c r="G301" i="4"/>
  <c r="I301" i="4"/>
  <c r="F302" i="4"/>
  <c r="G302" i="4"/>
  <c r="I302" i="4"/>
  <c r="F303" i="4"/>
  <c r="G303" i="4"/>
  <c r="I303" i="4"/>
  <c r="F304" i="4"/>
  <c r="G304" i="4"/>
  <c r="I304" i="4"/>
  <c r="F305" i="4"/>
  <c r="G305" i="4"/>
  <c r="I305" i="4"/>
  <c r="F306" i="4"/>
  <c r="G306" i="4"/>
  <c r="I306" i="4"/>
  <c r="F307" i="4"/>
  <c r="G307" i="4"/>
  <c r="I307" i="4"/>
  <c r="F308" i="4"/>
  <c r="G308" i="4"/>
  <c r="I308" i="4"/>
  <c r="F309" i="4"/>
  <c r="G309" i="4"/>
  <c r="I309" i="4"/>
  <c r="F310" i="4"/>
  <c r="G310" i="4"/>
  <c r="I310" i="4"/>
  <c r="F311" i="4"/>
  <c r="G311" i="4"/>
  <c r="I311" i="4"/>
  <c r="F312" i="4"/>
  <c r="G312" i="4"/>
  <c r="I312" i="4"/>
  <c r="F313" i="4"/>
  <c r="G313" i="4"/>
  <c r="I313" i="4"/>
  <c r="F314" i="4"/>
  <c r="G314" i="4"/>
  <c r="I314" i="4"/>
  <c r="F315" i="4"/>
  <c r="G315" i="4"/>
  <c r="I315" i="4"/>
  <c r="F316" i="4"/>
  <c r="G316" i="4"/>
  <c r="I316" i="4"/>
  <c r="F317" i="4"/>
  <c r="G317" i="4"/>
  <c r="I317" i="4"/>
  <c r="F318" i="4"/>
  <c r="G318" i="4"/>
  <c r="I318" i="4"/>
  <c r="F319" i="4"/>
  <c r="G319" i="4"/>
  <c r="I319" i="4"/>
  <c r="F320" i="4"/>
  <c r="G320" i="4"/>
  <c r="I320" i="4"/>
  <c r="F321" i="4"/>
  <c r="G321" i="4"/>
  <c r="I321" i="4"/>
  <c r="F322" i="4"/>
  <c r="G322" i="4"/>
  <c r="I322" i="4"/>
  <c r="F323" i="4"/>
  <c r="G323" i="4"/>
  <c r="I323" i="4"/>
  <c r="F324" i="4"/>
  <c r="G324" i="4"/>
  <c r="I324" i="4"/>
  <c r="F325" i="4"/>
  <c r="G325" i="4"/>
  <c r="I325" i="4"/>
  <c r="F326" i="4"/>
  <c r="G326" i="4"/>
  <c r="I326" i="4"/>
  <c r="F327" i="4"/>
  <c r="G327" i="4"/>
  <c r="I327" i="4"/>
  <c r="F328" i="4"/>
  <c r="G328" i="4"/>
  <c r="I328" i="4"/>
  <c r="F329" i="4"/>
  <c r="G329" i="4"/>
  <c r="I329" i="4"/>
  <c r="F330" i="4"/>
  <c r="G330" i="4"/>
  <c r="I330" i="4"/>
  <c r="F331" i="4"/>
  <c r="G331" i="4"/>
  <c r="I331" i="4"/>
  <c r="F332" i="4"/>
  <c r="G332" i="4"/>
  <c r="I332" i="4"/>
  <c r="F333" i="4"/>
  <c r="G333" i="4"/>
  <c r="I333" i="4"/>
  <c r="F334" i="4"/>
  <c r="G334" i="4"/>
  <c r="I334" i="4"/>
  <c r="F335" i="4"/>
  <c r="G335" i="4"/>
  <c r="I335" i="4"/>
  <c r="F336" i="4"/>
  <c r="G336" i="4"/>
  <c r="I336" i="4"/>
  <c r="F337" i="4"/>
  <c r="G337" i="4"/>
  <c r="I337" i="4"/>
  <c r="F338" i="4"/>
  <c r="G338" i="4"/>
  <c r="I338" i="4"/>
  <c r="F339" i="4"/>
  <c r="G339" i="4"/>
  <c r="I339" i="4"/>
  <c r="F340" i="4"/>
  <c r="G340" i="4"/>
  <c r="I340" i="4"/>
  <c r="F341" i="4"/>
  <c r="G341" i="4"/>
  <c r="I341" i="4"/>
  <c r="F342" i="4"/>
  <c r="G342" i="4"/>
  <c r="I342" i="4"/>
  <c r="F343" i="4"/>
  <c r="G343" i="4"/>
  <c r="I343" i="4"/>
  <c r="F344" i="4"/>
  <c r="G344" i="4"/>
  <c r="I344" i="4"/>
  <c r="F345" i="4"/>
  <c r="G345" i="4"/>
  <c r="I345" i="4"/>
  <c r="F346" i="4"/>
  <c r="G346" i="4"/>
  <c r="I346" i="4"/>
  <c r="F347" i="4"/>
  <c r="G347" i="4"/>
  <c r="I347" i="4"/>
  <c r="F348" i="4"/>
  <c r="G348" i="4"/>
  <c r="I348" i="4"/>
  <c r="F349" i="4"/>
  <c r="G349" i="4"/>
  <c r="I349" i="4"/>
  <c r="F350" i="4"/>
  <c r="G350" i="4"/>
  <c r="I350" i="4"/>
  <c r="F351" i="4"/>
  <c r="G351" i="4"/>
  <c r="I351" i="4"/>
  <c r="F352" i="4"/>
  <c r="G352" i="4"/>
  <c r="I352" i="4"/>
  <c r="F353" i="4"/>
  <c r="G353" i="4"/>
  <c r="I353" i="4"/>
  <c r="F354" i="4"/>
  <c r="G354" i="4"/>
  <c r="I354" i="4"/>
  <c r="F355" i="4"/>
  <c r="G355" i="4"/>
  <c r="I355" i="4"/>
  <c r="F356" i="4"/>
  <c r="G356" i="4"/>
  <c r="I356" i="4"/>
  <c r="F357" i="4"/>
  <c r="G357" i="4"/>
  <c r="I357" i="4"/>
  <c r="F358" i="4"/>
  <c r="G358" i="4"/>
  <c r="I358" i="4"/>
  <c r="F359" i="4"/>
  <c r="G359" i="4"/>
  <c r="I359" i="4"/>
  <c r="F360" i="4"/>
  <c r="G360" i="4"/>
  <c r="I360" i="4"/>
  <c r="F361" i="4"/>
  <c r="G361" i="4"/>
  <c r="I361" i="4"/>
  <c r="F362" i="4"/>
  <c r="G362" i="4"/>
  <c r="I362" i="4"/>
  <c r="F363" i="4"/>
  <c r="G363" i="4"/>
  <c r="I363" i="4"/>
  <c r="F364" i="4"/>
  <c r="G364" i="4"/>
  <c r="I364" i="4"/>
  <c r="F365" i="4"/>
  <c r="G365" i="4"/>
  <c r="I365" i="4"/>
  <c r="F366" i="4"/>
  <c r="G366" i="4"/>
  <c r="I366" i="4"/>
  <c r="F367" i="4"/>
  <c r="G367" i="4"/>
  <c r="I367" i="4"/>
  <c r="J225" i="153" l="1"/>
  <c r="J210" i="154"/>
  <c r="J101" i="149"/>
  <c r="J210" i="149"/>
  <c r="J218" i="151"/>
  <c r="J225" i="151" s="1"/>
  <c r="J210" i="155"/>
  <c r="J109" i="149"/>
  <c r="J100" i="147"/>
  <c r="J210" i="150"/>
  <c r="J81" i="169"/>
  <c r="J210" i="153"/>
  <c r="J210" i="158"/>
  <c r="J99" i="154"/>
  <c r="J99" i="169"/>
  <c r="J91" i="169"/>
  <c r="J181" i="169"/>
  <c r="J203" i="147"/>
  <c r="J218" i="147" s="1"/>
  <c r="J138" i="169"/>
  <c r="J102" i="169"/>
  <c r="J86" i="169"/>
  <c r="J78" i="169"/>
  <c r="J199" i="147"/>
  <c r="J173" i="169"/>
  <c r="J47" i="169"/>
  <c r="J112" i="149"/>
  <c r="J104" i="169" s="1"/>
  <c r="J89" i="169"/>
  <c r="J170" i="169"/>
  <c r="J111" i="147"/>
  <c r="J103" i="169" s="1"/>
  <c r="J88" i="169"/>
  <c r="J85" i="169"/>
  <c r="I46" i="169"/>
  <c r="I45" i="169"/>
  <c r="I47" i="169"/>
  <c r="J101" i="158"/>
  <c r="J101" i="150"/>
  <c r="J116" i="150"/>
  <c r="J164" i="161"/>
  <c r="J180" i="161" s="1"/>
  <c r="J198" i="161" s="1"/>
  <c r="J205" i="161" s="1"/>
  <c r="J220" i="161" s="1"/>
  <c r="J166" i="161"/>
  <c r="J182" i="161" s="1"/>
  <c r="J200" i="161" s="1"/>
  <c r="J207" i="161" s="1"/>
  <c r="J222" i="161" s="1"/>
  <c r="J164" i="160"/>
  <c r="J180" i="160" s="1"/>
  <c r="J198" i="160" s="1"/>
  <c r="J205" i="160" s="1"/>
  <c r="J220" i="160" s="1"/>
  <c r="J166" i="160"/>
  <c r="J182" i="160" s="1"/>
  <c r="J200" i="160" s="1"/>
  <c r="J207" i="160" s="1"/>
  <c r="J222" i="160" s="1"/>
  <c r="J164" i="159"/>
  <c r="J180" i="159" s="1"/>
  <c r="J198" i="159" s="1"/>
  <c r="J205" i="159" s="1"/>
  <c r="J220" i="159" s="1"/>
  <c r="J166" i="159"/>
  <c r="J182" i="159" s="1"/>
  <c r="J200" i="159" s="1"/>
  <c r="J207" i="159" s="1"/>
  <c r="J222" i="159" s="1"/>
  <c r="J166" i="158"/>
  <c r="J182" i="158" s="1"/>
  <c r="J200" i="158" s="1"/>
  <c r="J207" i="158" s="1"/>
  <c r="J222" i="158" s="1"/>
  <c r="J164" i="158"/>
  <c r="J180" i="158" s="1"/>
  <c r="J198" i="158" s="1"/>
  <c r="J205" i="158" s="1"/>
  <c r="J220" i="158" s="1"/>
  <c r="J166" i="157"/>
  <c r="J182" i="157" s="1"/>
  <c r="J200" i="157" s="1"/>
  <c r="J207" i="157" s="1"/>
  <c r="J222" i="157" s="1"/>
  <c r="J164" i="157"/>
  <c r="J180" i="157" s="1"/>
  <c r="J198" i="157" s="1"/>
  <c r="J205" i="157" s="1"/>
  <c r="J220" i="157" s="1"/>
  <c r="J166" i="155"/>
  <c r="J182" i="155" s="1"/>
  <c r="J200" i="155" s="1"/>
  <c r="J207" i="155" s="1"/>
  <c r="J222" i="155" s="1"/>
  <c r="J164" i="155"/>
  <c r="J180" i="155" s="1"/>
  <c r="J198" i="155" s="1"/>
  <c r="J205" i="155" s="1"/>
  <c r="J220" i="155" s="1"/>
  <c r="J166" i="153"/>
  <c r="J182" i="153" s="1"/>
  <c r="J200" i="153" s="1"/>
  <c r="J207" i="153" s="1"/>
  <c r="J222" i="153" s="1"/>
  <c r="J164" i="153"/>
  <c r="J180" i="153" s="1"/>
  <c r="J198" i="153" s="1"/>
  <c r="J205" i="153" s="1"/>
  <c r="J220" i="153" s="1"/>
  <c r="J161" i="161"/>
  <c r="J177" i="161" s="1"/>
  <c r="J195" i="161" s="1"/>
  <c r="J202" i="161" s="1"/>
  <c r="J163" i="161"/>
  <c r="J179" i="161" s="1"/>
  <c r="J197" i="161" s="1"/>
  <c r="J204" i="161" s="1"/>
  <c r="J219" i="161" s="1"/>
  <c r="J226" i="161" s="1"/>
  <c r="J166" i="156"/>
  <c r="J182" i="156" s="1"/>
  <c r="J200" i="156" s="1"/>
  <c r="J207" i="156" s="1"/>
  <c r="J222" i="156" s="1"/>
  <c r="J164" i="156"/>
  <c r="J180" i="156" s="1"/>
  <c r="J198" i="156" s="1"/>
  <c r="J205" i="156" s="1"/>
  <c r="J220" i="156" s="1"/>
  <c r="J166" i="154"/>
  <c r="J182" i="154" s="1"/>
  <c r="J200" i="154" s="1"/>
  <c r="J207" i="154" s="1"/>
  <c r="J222" i="154" s="1"/>
  <c r="J164" i="154"/>
  <c r="J180" i="154" s="1"/>
  <c r="J198" i="154" s="1"/>
  <c r="J205" i="154" s="1"/>
  <c r="J220" i="154" s="1"/>
  <c r="J166" i="152"/>
  <c r="J182" i="152" s="1"/>
  <c r="J200" i="152" s="1"/>
  <c r="J207" i="152" s="1"/>
  <c r="J222" i="152" s="1"/>
  <c r="J164" i="152"/>
  <c r="J180" i="152" s="1"/>
  <c r="J198" i="152" s="1"/>
  <c r="J205" i="152" s="1"/>
  <c r="J220" i="152" s="1"/>
  <c r="J166" i="151"/>
  <c r="J182" i="151" s="1"/>
  <c r="J200" i="151" s="1"/>
  <c r="J207" i="151" s="1"/>
  <c r="J222" i="151" s="1"/>
  <c r="J164" i="151"/>
  <c r="J180" i="151" s="1"/>
  <c r="J198" i="151" s="1"/>
  <c r="J205" i="151" s="1"/>
  <c r="J220" i="151" s="1"/>
  <c r="J166" i="150"/>
  <c r="J182" i="150" s="1"/>
  <c r="J200" i="150" s="1"/>
  <c r="J207" i="150" s="1"/>
  <c r="J222" i="150" s="1"/>
  <c r="J164" i="150"/>
  <c r="J180" i="150" s="1"/>
  <c r="J198" i="150" s="1"/>
  <c r="J205" i="150" s="1"/>
  <c r="J220" i="150" s="1"/>
  <c r="J166" i="149"/>
  <c r="J182" i="149" s="1"/>
  <c r="J200" i="149" s="1"/>
  <c r="J207" i="149" s="1"/>
  <c r="J222" i="149" s="1"/>
  <c r="J164" i="149"/>
  <c r="J180" i="149" s="1"/>
  <c r="J198" i="149" s="1"/>
  <c r="J205" i="149" s="1"/>
  <c r="J220" i="149" s="1"/>
  <c r="J161" i="160"/>
  <c r="J177" i="160" s="1"/>
  <c r="J195" i="160" s="1"/>
  <c r="J202" i="160" s="1"/>
  <c r="J163" i="160"/>
  <c r="J179" i="160" s="1"/>
  <c r="J197" i="160" s="1"/>
  <c r="J204" i="160" s="1"/>
  <c r="J219" i="160" s="1"/>
  <c r="J226" i="160" s="1"/>
  <c r="J161" i="159"/>
  <c r="J177" i="159" s="1"/>
  <c r="J195" i="159" s="1"/>
  <c r="J202" i="159" s="1"/>
  <c r="J163" i="159"/>
  <c r="J179" i="159" s="1"/>
  <c r="J197" i="159" s="1"/>
  <c r="J204" i="159" s="1"/>
  <c r="J161" i="158"/>
  <c r="J177" i="158" s="1"/>
  <c r="J195" i="158" s="1"/>
  <c r="J202" i="158" s="1"/>
  <c r="J163" i="158"/>
  <c r="J179" i="158" s="1"/>
  <c r="J197" i="158" s="1"/>
  <c r="J204" i="158" s="1"/>
  <c r="J219" i="158" s="1"/>
  <c r="J163" i="157"/>
  <c r="J179" i="157" s="1"/>
  <c r="J197" i="157" s="1"/>
  <c r="J204" i="157" s="1"/>
  <c r="J161" i="157"/>
  <c r="J177" i="157" s="1"/>
  <c r="J195" i="157" s="1"/>
  <c r="J202" i="157" s="1"/>
  <c r="J163" i="156"/>
  <c r="J179" i="156" s="1"/>
  <c r="J197" i="156" s="1"/>
  <c r="J204" i="156" s="1"/>
  <c r="J161" i="156"/>
  <c r="J177" i="156" s="1"/>
  <c r="J195" i="156" s="1"/>
  <c r="J202" i="156" s="1"/>
  <c r="J163" i="155"/>
  <c r="J179" i="155" s="1"/>
  <c r="J197" i="155" s="1"/>
  <c r="J204" i="155" s="1"/>
  <c r="J161" i="155"/>
  <c r="J177" i="155" s="1"/>
  <c r="J195" i="155" s="1"/>
  <c r="J202" i="155" s="1"/>
  <c r="J163" i="154"/>
  <c r="J179" i="154" s="1"/>
  <c r="J197" i="154" s="1"/>
  <c r="J204" i="154" s="1"/>
  <c r="J219" i="154" s="1"/>
  <c r="J226" i="154" s="1"/>
  <c r="J161" i="154"/>
  <c r="J177" i="154" s="1"/>
  <c r="J195" i="154" s="1"/>
  <c r="J202" i="154" s="1"/>
  <c r="J163" i="153"/>
  <c r="J179" i="153" s="1"/>
  <c r="J197" i="153" s="1"/>
  <c r="J204" i="153" s="1"/>
  <c r="J211" i="153" s="1"/>
  <c r="J161" i="153"/>
  <c r="J177" i="153" s="1"/>
  <c r="J195" i="153" s="1"/>
  <c r="J202" i="153" s="1"/>
  <c r="J163" i="152"/>
  <c r="J179" i="152" s="1"/>
  <c r="J197" i="152" s="1"/>
  <c r="J204" i="152" s="1"/>
  <c r="J219" i="152" s="1"/>
  <c r="J226" i="152" s="1"/>
  <c r="J161" i="152"/>
  <c r="J177" i="152" s="1"/>
  <c r="J195" i="152" s="1"/>
  <c r="J202" i="152" s="1"/>
  <c r="J163" i="151"/>
  <c r="J179" i="151" s="1"/>
  <c r="J197" i="151" s="1"/>
  <c r="J204" i="151" s="1"/>
  <c r="J161" i="151"/>
  <c r="J177" i="151" s="1"/>
  <c r="J195" i="151" s="1"/>
  <c r="J202" i="151" s="1"/>
  <c r="J161" i="150"/>
  <c r="J177" i="150" s="1"/>
  <c r="J195" i="150" s="1"/>
  <c r="J202" i="150" s="1"/>
  <c r="J163" i="150"/>
  <c r="J179" i="150" s="1"/>
  <c r="J197" i="150" s="1"/>
  <c r="J204" i="150" s="1"/>
  <c r="J219" i="150" s="1"/>
  <c r="J163" i="149"/>
  <c r="J179" i="149" s="1"/>
  <c r="J197" i="149" s="1"/>
  <c r="J204" i="149" s="1"/>
  <c r="J161" i="149"/>
  <c r="J177" i="149" s="1"/>
  <c r="J195" i="149" s="1"/>
  <c r="J202" i="149" s="1"/>
  <c r="J114" i="149"/>
  <c r="L109" i="149"/>
  <c r="J114" i="153"/>
  <c r="L109" i="153"/>
  <c r="L109" i="156"/>
  <c r="L109" i="152"/>
  <c r="L109" i="155"/>
  <c r="L109" i="154"/>
  <c r="J114" i="157"/>
  <c r="J114" i="161"/>
  <c r="L109" i="158"/>
  <c r="L109" i="160"/>
  <c r="L109" i="159"/>
  <c r="L109" i="151"/>
  <c r="L109" i="150"/>
  <c r="J116" i="160"/>
  <c r="J116" i="154"/>
  <c r="J101" i="154"/>
  <c r="J101" i="160"/>
  <c r="J101" i="152"/>
  <c r="J116" i="156"/>
  <c r="J109" i="161"/>
  <c r="J116" i="161" s="1"/>
  <c r="J101" i="161"/>
  <c r="J116" i="152"/>
  <c r="J101" i="156"/>
  <c r="J100" i="161"/>
  <c r="J108" i="161"/>
  <c r="J115" i="161" s="1"/>
  <c r="J210" i="161"/>
  <c r="J218" i="161"/>
  <c r="J225" i="161" s="1"/>
  <c r="J100" i="157"/>
  <c r="J92" i="169" s="1"/>
  <c r="J108" i="157"/>
  <c r="J115" i="157" s="1"/>
  <c r="J210" i="157"/>
  <c r="J218" i="157"/>
  <c r="J225" i="157" s="1"/>
  <c r="E166" i="156"/>
  <c r="I166" i="156"/>
  <c r="E164" i="156"/>
  <c r="I164" i="156"/>
  <c r="G166" i="156"/>
  <c r="H166" i="156"/>
  <c r="F164" i="156"/>
  <c r="F166" i="156"/>
  <c r="G164" i="156"/>
  <c r="H164" i="156"/>
  <c r="E166" i="154"/>
  <c r="G166" i="154"/>
  <c r="F166" i="154"/>
  <c r="I166" i="154"/>
  <c r="E164" i="154"/>
  <c r="G164" i="154"/>
  <c r="F164" i="154"/>
  <c r="I164" i="154"/>
  <c r="H166" i="154"/>
  <c r="H164" i="154"/>
  <c r="E166" i="152"/>
  <c r="I164" i="152"/>
  <c r="E164" i="152"/>
  <c r="I166" i="152"/>
  <c r="F166" i="152"/>
  <c r="H166" i="152"/>
  <c r="G164" i="152"/>
  <c r="G166" i="152"/>
  <c r="F164" i="152"/>
  <c r="H164" i="152"/>
  <c r="E166" i="151"/>
  <c r="I166" i="151"/>
  <c r="E164" i="151"/>
  <c r="I164" i="151"/>
  <c r="F166" i="151"/>
  <c r="H166" i="151"/>
  <c r="G164" i="151"/>
  <c r="G166" i="151"/>
  <c r="F164" i="151"/>
  <c r="H164" i="151"/>
  <c r="F166" i="150"/>
  <c r="E166" i="150"/>
  <c r="I166" i="150"/>
  <c r="F164" i="150"/>
  <c r="E164" i="150"/>
  <c r="I164" i="150"/>
  <c r="G166" i="150"/>
  <c r="G164" i="150"/>
  <c r="H166" i="150"/>
  <c r="H164" i="150"/>
  <c r="H166" i="149"/>
  <c r="F166" i="149"/>
  <c r="G166" i="149"/>
  <c r="E166" i="149"/>
  <c r="I166" i="149"/>
  <c r="H164" i="149"/>
  <c r="F164" i="149"/>
  <c r="G164" i="149"/>
  <c r="E164" i="149"/>
  <c r="I164" i="149"/>
  <c r="E163" i="160"/>
  <c r="I163" i="160"/>
  <c r="E161" i="160"/>
  <c r="I161" i="160"/>
  <c r="F163" i="160"/>
  <c r="H163" i="160"/>
  <c r="G161" i="160"/>
  <c r="G163" i="160"/>
  <c r="F161" i="160"/>
  <c r="H161" i="160"/>
  <c r="E163" i="159"/>
  <c r="I163" i="159"/>
  <c r="E161" i="159"/>
  <c r="I161" i="159"/>
  <c r="G163" i="159"/>
  <c r="H163" i="159"/>
  <c r="F161" i="159"/>
  <c r="F163" i="159"/>
  <c r="G161" i="159"/>
  <c r="H161" i="159"/>
  <c r="E163" i="158"/>
  <c r="I163" i="158"/>
  <c r="E161" i="158"/>
  <c r="I161" i="158"/>
  <c r="G163" i="158"/>
  <c r="H163" i="158"/>
  <c r="F161" i="158"/>
  <c r="F163" i="158"/>
  <c r="G161" i="158"/>
  <c r="H161" i="158"/>
  <c r="F163" i="157"/>
  <c r="E163" i="157"/>
  <c r="I163" i="157"/>
  <c r="F161" i="157"/>
  <c r="E161" i="157"/>
  <c r="I161" i="157"/>
  <c r="G163" i="157"/>
  <c r="G161" i="157"/>
  <c r="H163" i="157"/>
  <c r="H161" i="157"/>
  <c r="F163" i="156"/>
  <c r="E163" i="156"/>
  <c r="I163" i="156"/>
  <c r="F161" i="156"/>
  <c r="E161" i="156"/>
  <c r="I161" i="156"/>
  <c r="G163" i="156"/>
  <c r="G161" i="156"/>
  <c r="H163" i="156"/>
  <c r="H161" i="156"/>
  <c r="E163" i="155"/>
  <c r="I163" i="155"/>
  <c r="E161" i="155"/>
  <c r="I161" i="155"/>
  <c r="F163" i="155"/>
  <c r="H163" i="155"/>
  <c r="G161" i="155"/>
  <c r="G163" i="155"/>
  <c r="F161" i="155"/>
  <c r="H161" i="155"/>
  <c r="F163" i="154"/>
  <c r="E163" i="154"/>
  <c r="I163" i="154"/>
  <c r="F161" i="154"/>
  <c r="E161" i="154"/>
  <c r="I161" i="154"/>
  <c r="G163" i="154"/>
  <c r="G161" i="154"/>
  <c r="H163" i="154"/>
  <c r="H161" i="154"/>
  <c r="E163" i="153"/>
  <c r="I163" i="153"/>
  <c r="E161" i="153"/>
  <c r="I161" i="153"/>
  <c r="F163" i="153"/>
  <c r="H163" i="153"/>
  <c r="G161" i="153"/>
  <c r="G163" i="153"/>
  <c r="F161" i="153"/>
  <c r="H161" i="153"/>
  <c r="F163" i="152"/>
  <c r="E163" i="152"/>
  <c r="I161" i="152"/>
  <c r="F161" i="152"/>
  <c r="E161" i="152"/>
  <c r="I163" i="152"/>
  <c r="G163" i="152"/>
  <c r="G161" i="152"/>
  <c r="H163" i="152"/>
  <c r="H161" i="152"/>
  <c r="F163" i="151"/>
  <c r="E163" i="151"/>
  <c r="I163" i="151"/>
  <c r="F161" i="151"/>
  <c r="E161" i="151"/>
  <c r="I161" i="151"/>
  <c r="G163" i="151"/>
  <c r="G161" i="151"/>
  <c r="H163" i="151"/>
  <c r="H161" i="151"/>
  <c r="H163" i="150"/>
  <c r="F163" i="150"/>
  <c r="G163" i="150"/>
  <c r="E163" i="150"/>
  <c r="I163" i="150"/>
  <c r="H161" i="150"/>
  <c r="F161" i="150"/>
  <c r="G161" i="150"/>
  <c r="E161" i="150"/>
  <c r="I161" i="150"/>
  <c r="H163" i="149"/>
  <c r="F163" i="149"/>
  <c r="G163" i="149"/>
  <c r="E163" i="149"/>
  <c r="I163" i="149"/>
  <c r="H161" i="149"/>
  <c r="F161" i="149"/>
  <c r="G161" i="149"/>
  <c r="E161" i="149"/>
  <c r="I161" i="149"/>
  <c r="F166" i="161"/>
  <c r="H166" i="161"/>
  <c r="E166" i="161"/>
  <c r="G166" i="161"/>
  <c r="I166" i="161"/>
  <c r="F164" i="161"/>
  <c r="H164" i="161"/>
  <c r="E164" i="161"/>
  <c r="G164" i="161"/>
  <c r="I164" i="161"/>
  <c r="F166" i="160"/>
  <c r="E166" i="160"/>
  <c r="I166" i="160"/>
  <c r="F164" i="160"/>
  <c r="E164" i="160"/>
  <c r="I164" i="160"/>
  <c r="G166" i="160"/>
  <c r="G164" i="160"/>
  <c r="H166" i="160"/>
  <c r="H164" i="160"/>
  <c r="F166" i="159"/>
  <c r="E166" i="159"/>
  <c r="I166" i="159"/>
  <c r="F164" i="159"/>
  <c r="E164" i="159"/>
  <c r="I164" i="159"/>
  <c r="G166" i="159"/>
  <c r="G164" i="159"/>
  <c r="H166" i="159"/>
  <c r="H164" i="159"/>
  <c r="F166" i="158"/>
  <c r="E166" i="158"/>
  <c r="I166" i="158"/>
  <c r="F164" i="158"/>
  <c r="E164" i="158"/>
  <c r="I164" i="158"/>
  <c r="G166" i="158"/>
  <c r="G164" i="158"/>
  <c r="H166" i="158"/>
  <c r="H164" i="158"/>
  <c r="F166" i="157"/>
  <c r="E166" i="157"/>
  <c r="I166" i="157"/>
  <c r="F164" i="157"/>
  <c r="E164" i="157"/>
  <c r="I164" i="157"/>
  <c r="G166" i="157"/>
  <c r="G164" i="157"/>
  <c r="H166" i="157"/>
  <c r="H164" i="157"/>
  <c r="F166" i="155"/>
  <c r="E166" i="155"/>
  <c r="I166" i="155"/>
  <c r="F164" i="155"/>
  <c r="E164" i="155"/>
  <c r="I164" i="155"/>
  <c r="G166" i="155"/>
  <c r="G164" i="155"/>
  <c r="H166" i="155"/>
  <c r="H164" i="155"/>
  <c r="F166" i="153"/>
  <c r="E166" i="153"/>
  <c r="I166" i="153"/>
  <c r="F164" i="153"/>
  <c r="E164" i="153"/>
  <c r="I164" i="153"/>
  <c r="G166" i="153"/>
  <c r="G164" i="153"/>
  <c r="H166" i="153"/>
  <c r="H164" i="153"/>
  <c r="F163" i="161"/>
  <c r="H163" i="161"/>
  <c r="E163" i="161"/>
  <c r="G163" i="161"/>
  <c r="I163" i="161"/>
  <c r="F161" i="161"/>
  <c r="H161" i="161"/>
  <c r="E161" i="161"/>
  <c r="G161" i="161"/>
  <c r="I161" i="161"/>
  <c r="I553" i="4"/>
  <c r="G553" i="4"/>
  <c r="F553" i="4"/>
  <c r="I552" i="4"/>
  <c r="H17" i="161" s="1" a="1"/>
  <c r="H17" i="161" s="1"/>
  <c r="G552" i="4"/>
  <c r="F552" i="4"/>
  <c r="I551" i="4"/>
  <c r="H16" i="161" s="1" a="1"/>
  <c r="H16" i="161" s="1"/>
  <c r="G551" i="4"/>
  <c r="F551" i="4"/>
  <c r="I550" i="4"/>
  <c r="G550" i="4"/>
  <c r="F550" i="4"/>
  <c r="I549" i="4"/>
  <c r="H14" i="161" s="1" a="1"/>
  <c r="H14" i="161" s="1"/>
  <c r="G549" i="4"/>
  <c r="F549" i="4"/>
  <c r="E14" i="161" s="1" a="1"/>
  <c r="E14" i="161" s="1"/>
  <c r="E32" i="161" s="1"/>
  <c r="I548" i="4"/>
  <c r="H13" i="161" s="1" a="1"/>
  <c r="H13" i="161" s="1"/>
  <c r="G548" i="4"/>
  <c r="F548" i="4"/>
  <c r="I547" i="4"/>
  <c r="G547" i="4"/>
  <c r="F12" i="161" s="1" a="1"/>
  <c r="F12" i="161" s="1"/>
  <c r="F29" i="161" s="1" a="1"/>
  <c r="F29" i="161" s="1"/>
  <c r="F547" i="4"/>
  <c r="E12" i="161" s="1" a="1"/>
  <c r="E12" i="161" s="1"/>
  <c r="E29" i="161" s="1" a="1"/>
  <c r="E29" i="161" s="1"/>
  <c r="I546" i="4"/>
  <c r="G546" i="4"/>
  <c r="F11" i="161" s="1" a="1"/>
  <c r="F11" i="161" s="1"/>
  <c r="F28" i="161" s="1" a="1"/>
  <c r="F28" i="161" s="1"/>
  <c r="F546" i="4"/>
  <c r="I545" i="4"/>
  <c r="H10" i="161" s="1" a="1"/>
  <c r="H10" i="161" s="1"/>
  <c r="H27" i="161" s="1" a="1"/>
  <c r="H27" i="161" s="1"/>
  <c r="G545" i="4"/>
  <c r="F545" i="4"/>
  <c r="I544" i="4"/>
  <c r="G544" i="4"/>
  <c r="F9" i="161" s="1" a="1"/>
  <c r="F9" i="161" s="1"/>
  <c r="F26" i="161" s="1" a="1"/>
  <c r="F26" i="161" s="1"/>
  <c r="F544" i="4"/>
  <c r="E9" i="161" s="1" a="1"/>
  <c r="E9" i="161" s="1"/>
  <c r="E26" i="161" s="1" a="1"/>
  <c r="E26" i="161" s="1"/>
  <c r="I543" i="4"/>
  <c r="H8" i="161" s="1" a="1"/>
  <c r="H8" i="161" s="1"/>
  <c r="H25" i="161" s="1" a="1"/>
  <c r="H25" i="161" s="1"/>
  <c r="G543" i="4"/>
  <c r="F543" i="4"/>
  <c r="E8" i="161" s="1" a="1"/>
  <c r="E8" i="161" s="1"/>
  <c r="E25" i="161" s="1" a="1"/>
  <c r="E25" i="161" s="1"/>
  <c r="I542" i="4"/>
  <c r="H7" i="161" s="1" a="1"/>
  <c r="H7" i="161" s="1"/>
  <c r="H24" i="161" s="1" a="1"/>
  <c r="H24" i="161" s="1"/>
  <c r="G542" i="4"/>
  <c r="F7" i="161" s="1" a="1"/>
  <c r="F7" i="161" s="1"/>
  <c r="F24" i="161" s="1" a="1"/>
  <c r="F24" i="161" s="1"/>
  <c r="F542" i="4"/>
  <c r="E7" i="161" s="1" a="1"/>
  <c r="E7" i="161" s="1"/>
  <c r="E24" i="161" s="1" a="1"/>
  <c r="E24" i="161" s="1"/>
  <c r="I541" i="4"/>
  <c r="G541" i="4"/>
  <c r="F541" i="4"/>
  <c r="I540" i="4"/>
  <c r="G540" i="4"/>
  <c r="F17" i="160" s="1" a="1"/>
  <c r="F17" i="160" s="1"/>
  <c r="F540" i="4"/>
  <c r="I539" i="4"/>
  <c r="G539" i="4"/>
  <c r="F539" i="4"/>
  <c r="E16" i="160" s="1" a="1"/>
  <c r="E16" i="160" s="1"/>
  <c r="I538" i="4"/>
  <c r="G538" i="4"/>
  <c r="F538" i="4"/>
  <c r="I537" i="4"/>
  <c r="G537" i="4"/>
  <c r="F537" i="4"/>
  <c r="I536" i="4"/>
  <c r="H13" i="160" s="1" a="1"/>
  <c r="H13" i="160" s="1"/>
  <c r="G536" i="4"/>
  <c r="F536" i="4"/>
  <c r="I535" i="4"/>
  <c r="H12" i="160" s="1" a="1"/>
  <c r="H12" i="160" s="1"/>
  <c r="H29" i="160" s="1" a="1"/>
  <c r="H29" i="160" s="1"/>
  <c r="G535" i="4"/>
  <c r="F535" i="4"/>
  <c r="I534" i="4"/>
  <c r="G534" i="4"/>
  <c r="F534" i="4"/>
  <c r="I533" i="4"/>
  <c r="H10" i="160" s="1" a="1"/>
  <c r="H10" i="160" s="1"/>
  <c r="H27" i="160" s="1" a="1"/>
  <c r="H27" i="160" s="1"/>
  <c r="G533" i="4"/>
  <c r="F10" i="160" s="1" a="1"/>
  <c r="F10" i="160" s="1"/>
  <c r="F27" i="160" s="1" a="1"/>
  <c r="F27" i="160" s="1"/>
  <c r="F533" i="4"/>
  <c r="E10" i="160" s="1" a="1"/>
  <c r="E10" i="160" s="1"/>
  <c r="E27" i="160" s="1" a="1"/>
  <c r="E27" i="160" s="1"/>
  <c r="I532" i="4"/>
  <c r="G532" i="4"/>
  <c r="F532" i="4"/>
  <c r="E9" i="160" s="1" a="1"/>
  <c r="E9" i="160" s="1"/>
  <c r="E26" i="160" s="1" a="1"/>
  <c r="E26" i="160" s="1"/>
  <c r="I531" i="4"/>
  <c r="G531" i="4"/>
  <c r="F8" i="160" s="1" a="1"/>
  <c r="F8" i="160" s="1"/>
  <c r="F25" i="160" s="1" a="1"/>
  <c r="F25" i="160" s="1"/>
  <c r="F531" i="4"/>
  <c r="E8" i="160" s="1" a="1"/>
  <c r="E8" i="160" s="1"/>
  <c r="E25" i="160" s="1" a="1"/>
  <c r="E25" i="160" s="1"/>
  <c r="I530" i="4"/>
  <c r="G530" i="4"/>
  <c r="F7" i="160" s="1" a="1"/>
  <c r="F7" i="160" s="1"/>
  <c r="F24" i="160" s="1" a="1"/>
  <c r="F24" i="160" s="1"/>
  <c r="F530" i="4"/>
  <c r="E7" i="160" s="1" a="1"/>
  <c r="E7" i="160" s="1"/>
  <c r="E24" i="160" s="1" a="1"/>
  <c r="E24" i="160" s="1"/>
  <c r="I529" i="4"/>
  <c r="G529" i="4"/>
  <c r="F529" i="4"/>
  <c r="I528" i="4"/>
  <c r="G528" i="4"/>
  <c r="F17" i="159" s="1" a="1"/>
  <c r="F17" i="159" s="1"/>
  <c r="F35" i="159" s="1"/>
  <c r="F528" i="4"/>
  <c r="I527" i="4"/>
  <c r="H16" i="159" s="1" a="1"/>
  <c r="H16" i="159" s="1"/>
  <c r="G527" i="4"/>
  <c r="F527" i="4"/>
  <c r="I526" i="4"/>
  <c r="G526" i="4"/>
  <c r="F526" i="4"/>
  <c r="I525" i="4"/>
  <c r="H14" i="159" s="1" a="1"/>
  <c r="H14" i="159" s="1"/>
  <c r="H32" i="159" s="1"/>
  <c r="G525" i="4"/>
  <c r="F525" i="4"/>
  <c r="I524" i="4"/>
  <c r="G524" i="4"/>
  <c r="F524" i="4"/>
  <c r="I523" i="4"/>
  <c r="G523" i="4"/>
  <c r="F523" i="4"/>
  <c r="E12" i="159" s="1" a="1"/>
  <c r="E12" i="159" s="1"/>
  <c r="E29" i="159" s="1" a="1"/>
  <c r="E29" i="159" s="1"/>
  <c r="I522" i="4"/>
  <c r="G522" i="4"/>
  <c r="F11" i="159" s="1" a="1"/>
  <c r="F11" i="159" s="1"/>
  <c r="F28" i="159" s="1" a="1"/>
  <c r="F28" i="159" s="1"/>
  <c r="F522" i="4"/>
  <c r="I521" i="4"/>
  <c r="G521" i="4"/>
  <c r="F10" i="159" s="1" a="1"/>
  <c r="F10" i="159" s="1"/>
  <c r="F27" i="159" s="1" a="1"/>
  <c r="F27" i="159" s="1"/>
  <c r="F521" i="4"/>
  <c r="I520" i="4"/>
  <c r="H9" i="159" s="1" a="1"/>
  <c r="H9" i="159" s="1"/>
  <c r="H26" i="159" s="1" a="1"/>
  <c r="H26" i="159" s="1"/>
  <c r="G520" i="4"/>
  <c r="F9" i="159" s="1" a="1"/>
  <c r="F9" i="159" s="1"/>
  <c r="F26" i="159" s="1" a="1"/>
  <c r="F26" i="159" s="1"/>
  <c r="F520" i="4"/>
  <c r="I519" i="4"/>
  <c r="G519" i="4"/>
  <c r="F519" i="4"/>
  <c r="I518" i="4"/>
  <c r="G518" i="4"/>
  <c r="F518" i="4"/>
  <c r="I517" i="4"/>
  <c r="G517" i="4"/>
  <c r="F517" i="4"/>
  <c r="I516" i="4"/>
  <c r="G516" i="4"/>
  <c r="F516" i="4"/>
  <c r="I515" i="4"/>
  <c r="G515" i="4"/>
  <c r="F16" i="158" s="1" a="1"/>
  <c r="F16" i="158" s="1"/>
  <c r="F515" i="4"/>
  <c r="I514" i="4"/>
  <c r="G514" i="4"/>
  <c r="F514" i="4"/>
  <c r="I513" i="4"/>
  <c r="G513" i="4"/>
  <c r="F513" i="4"/>
  <c r="I512" i="4"/>
  <c r="H13" i="158" s="1" a="1"/>
  <c r="H13" i="158" s="1"/>
  <c r="G512" i="4"/>
  <c r="F13" i="158" s="1" a="1"/>
  <c r="F13" i="158" s="1"/>
  <c r="F512" i="4"/>
  <c r="E13" i="158" s="1" a="1"/>
  <c r="E13" i="158" s="1"/>
  <c r="I511" i="4"/>
  <c r="H12" i="158" s="1" a="1"/>
  <c r="H12" i="158" s="1"/>
  <c r="H29" i="158" s="1" a="1"/>
  <c r="H29" i="158" s="1"/>
  <c r="G511" i="4"/>
  <c r="F511" i="4"/>
  <c r="I510" i="4"/>
  <c r="H11" i="158" s="1" a="1"/>
  <c r="H11" i="158" s="1"/>
  <c r="H28" i="158" s="1" a="1"/>
  <c r="H28" i="158" s="1"/>
  <c r="G510" i="4"/>
  <c r="F11" i="158" s="1" a="1"/>
  <c r="F11" i="158" s="1"/>
  <c r="F28" i="158" s="1" a="1"/>
  <c r="F28" i="158" s="1"/>
  <c r="F510" i="4"/>
  <c r="E11" i="158" s="1" a="1"/>
  <c r="E11" i="158" s="1"/>
  <c r="E28" i="158" s="1" a="1"/>
  <c r="E28" i="158" s="1"/>
  <c r="I509" i="4"/>
  <c r="H10" i="158" s="1" a="1"/>
  <c r="H10" i="158" s="1"/>
  <c r="H27" i="158" s="1" a="1"/>
  <c r="H27" i="158" s="1"/>
  <c r="G509" i="4"/>
  <c r="F509" i="4"/>
  <c r="I508" i="4"/>
  <c r="G508" i="4"/>
  <c r="F508" i="4"/>
  <c r="I507" i="4"/>
  <c r="G507" i="4"/>
  <c r="F507" i="4"/>
  <c r="E8" i="158" s="1" a="1"/>
  <c r="E8" i="158" s="1"/>
  <c r="E25" i="158" s="1" a="1"/>
  <c r="E25" i="158" s="1"/>
  <c r="I506" i="4"/>
  <c r="H7" i="158" s="1" a="1"/>
  <c r="H7" i="158" s="1"/>
  <c r="H24" i="158" s="1" a="1"/>
  <c r="H24" i="158" s="1"/>
  <c r="G506" i="4"/>
  <c r="F7" i="158" s="1" a="1"/>
  <c r="F7" i="158" s="1"/>
  <c r="F24" i="158" s="1" a="1"/>
  <c r="F24" i="158" s="1"/>
  <c r="F506" i="4"/>
  <c r="I505" i="4"/>
  <c r="G505" i="4"/>
  <c r="F505" i="4"/>
  <c r="I504" i="4"/>
  <c r="H17" i="157" s="1" a="1"/>
  <c r="H17" i="157" s="1"/>
  <c r="G504" i="4"/>
  <c r="F17" i="157" s="1" a="1"/>
  <c r="F17" i="157" s="1"/>
  <c r="F35" i="157" s="1"/>
  <c r="F504" i="4"/>
  <c r="I503" i="4"/>
  <c r="H16" i="157" s="1" a="1"/>
  <c r="H16" i="157" s="1"/>
  <c r="G503" i="4"/>
  <c r="F16" i="157" s="1" a="1"/>
  <c r="F16" i="157" s="1"/>
  <c r="F503" i="4"/>
  <c r="I502" i="4"/>
  <c r="G502" i="4"/>
  <c r="F502" i="4"/>
  <c r="I501" i="4"/>
  <c r="H14" i="157" s="1" a="1"/>
  <c r="H14" i="157" s="1"/>
  <c r="H32" i="157" s="1"/>
  <c r="G501" i="4"/>
  <c r="F14" i="157" s="1" a="1"/>
  <c r="F14" i="157" s="1"/>
  <c r="F501" i="4"/>
  <c r="E14" i="157" s="1" a="1"/>
  <c r="E14" i="157" s="1"/>
  <c r="I500" i="4"/>
  <c r="G500" i="4"/>
  <c r="F500" i="4"/>
  <c r="I499" i="4"/>
  <c r="G499" i="4"/>
  <c r="F12" i="157" s="1" a="1"/>
  <c r="F12" i="157" s="1"/>
  <c r="F29" i="157" s="1" a="1"/>
  <c r="F29" i="157" s="1"/>
  <c r="F499" i="4"/>
  <c r="E12" i="157" s="1" a="1"/>
  <c r="E12" i="157" s="1"/>
  <c r="E29" i="157" s="1" a="1"/>
  <c r="E29" i="157" s="1"/>
  <c r="I498" i="4"/>
  <c r="G498" i="4"/>
  <c r="F11" i="157" s="1" a="1"/>
  <c r="F11" i="157" s="1"/>
  <c r="F28" i="157" s="1" a="1"/>
  <c r="F28" i="157" s="1"/>
  <c r="F498" i="4"/>
  <c r="I497" i="4"/>
  <c r="G497" i="4"/>
  <c r="F497" i="4"/>
  <c r="E10" i="157" s="1" a="1"/>
  <c r="E10" i="157" s="1"/>
  <c r="E27" i="157" s="1" a="1"/>
  <c r="E27" i="157" s="1"/>
  <c r="I496" i="4"/>
  <c r="G496" i="4"/>
  <c r="F9" i="157" s="1" a="1"/>
  <c r="F9" i="157" s="1"/>
  <c r="F26" i="157" s="1" a="1"/>
  <c r="F26" i="157" s="1"/>
  <c r="F496" i="4"/>
  <c r="I495" i="4"/>
  <c r="H8" i="157" s="1" a="1"/>
  <c r="H8" i="157" s="1"/>
  <c r="H25" i="157" s="1" a="1"/>
  <c r="H25" i="157" s="1"/>
  <c r="G495" i="4"/>
  <c r="F495" i="4"/>
  <c r="E8" i="157" s="1" a="1"/>
  <c r="E8" i="157" s="1"/>
  <c r="E25" i="157" s="1" a="1"/>
  <c r="E25" i="157" s="1"/>
  <c r="I494" i="4"/>
  <c r="H7" i="157" s="1" a="1"/>
  <c r="H7" i="157" s="1"/>
  <c r="H24" i="157" s="1" a="1"/>
  <c r="H24" i="157" s="1"/>
  <c r="G494" i="4"/>
  <c r="F494" i="4"/>
  <c r="E7" i="157" s="1" a="1"/>
  <c r="E7" i="157" s="1"/>
  <c r="E24" i="157" s="1" a="1"/>
  <c r="E24" i="157" s="1"/>
  <c r="I493" i="4"/>
  <c r="G493" i="4"/>
  <c r="F493" i="4"/>
  <c r="I492" i="4"/>
  <c r="G492" i="4"/>
  <c r="F17" i="156" s="1" a="1"/>
  <c r="F17" i="156" s="1"/>
  <c r="F492" i="4"/>
  <c r="I491" i="4"/>
  <c r="G491" i="4"/>
  <c r="F491" i="4"/>
  <c r="E16" i="156" s="1" a="1"/>
  <c r="E16" i="156" s="1"/>
  <c r="E34" i="156" s="1"/>
  <c r="I490" i="4"/>
  <c r="G490" i="4"/>
  <c r="F490" i="4"/>
  <c r="I489" i="4"/>
  <c r="G489" i="4"/>
  <c r="F489" i="4"/>
  <c r="I488" i="4"/>
  <c r="H13" i="156" s="1" a="1"/>
  <c r="H13" i="156" s="1"/>
  <c r="G488" i="4"/>
  <c r="F488" i="4"/>
  <c r="I487" i="4"/>
  <c r="G487" i="4"/>
  <c r="F487" i="4"/>
  <c r="I486" i="4"/>
  <c r="G486" i="4"/>
  <c r="F486" i="4"/>
  <c r="E11" i="156" s="1" a="1"/>
  <c r="E11" i="156" s="1"/>
  <c r="E28" i="156" s="1" a="1"/>
  <c r="E28" i="156" s="1"/>
  <c r="I485" i="4"/>
  <c r="H10" i="156" s="1" a="1"/>
  <c r="H10" i="156" s="1"/>
  <c r="H27" i="156" s="1" a="1"/>
  <c r="H27" i="156" s="1"/>
  <c r="G485" i="4"/>
  <c r="F10" i="156" s="1" a="1"/>
  <c r="F10" i="156" s="1"/>
  <c r="F27" i="156" s="1" a="1"/>
  <c r="F27" i="156" s="1"/>
  <c r="F485" i="4"/>
  <c r="E10" i="156" s="1" a="1"/>
  <c r="E10" i="156" s="1"/>
  <c r="E27" i="156" s="1" a="1"/>
  <c r="E27" i="156" s="1"/>
  <c r="I484" i="4"/>
  <c r="G484" i="4"/>
  <c r="F484" i="4"/>
  <c r="E9" i="156" s="1" a="1"/>
  <c r="E9" i="156" s="1"/>
  <c r="E26" i="156" s="1" a="1"/>
  <c r="E26" i="156" s="1"/>
  <c r="I483" i="4"/>
  <c r="G483" i="4"/>
  <c r="F8" i="156" s="1" a="1"/>
  <c r="F8" i="156" s="1"/>
  <c r="F25" i="156" s="1" a="1"/>
  <c r="F25" i="156" s="1"/>
  <c r="F483" i="4"/>
  <c r="E8" i="156" s="1" a="1"/>
  <c r="E8" i="156" s="1"/>
  <c r="E25" i="156" s="1" a="1"/>
  <c r="E25" i="156" s="1"/>
  <c r="I482" i="4"/>
  <c r="G482" i="4"/>
  <c r="F7" i="156" s="1" a="1"/>
  <c r="F7" i="156" s="1"/>
  <c r="F24" i="156" s="1" a="1"/>
  <c r="F24" i="156" s="1"/>
  <c r="F482" i="4"/>
  <c r="E7" i="156" s="1" a="1"/>
  <c r="E7" i="156" s="1"/>
  <c r="E24" i="156" s="1" a="1"/>
  <c r="E24" i="156" s="1"/>
  <c r="I481" i="4"/>
  <c r="G481" i="4"/>
  <c r="F481" i="4"/>
  <c r="I480" i="4"/>
  <c r="G480" i="4"/>
  <c r="F17" i="155" s="1" a="1"/>
  <c r="F17" i="155" s="1"/>
  <c r="F480" i="4"/>
  <c r="E17" i="155" s="1" a="1"/>
  <c r="E17" i="155" s="1"/>
  <c r="I479" i="4"/>
  <c r="H16" i="155" s="1" a="1"/>
  <c r="H16" i="155" s="1"/>
  <c r="H34" i="155" s="1"/>
  <c r="G479" i="4"/>
  <c r="F479" i="4"/>
  <c r="I478" i="4"/>
  <c r="G478" i="4"/>
  <c r="F478" i="4"/>
  <c r="I477" i="4"/>
  <c r="H14" i="155" s="1" a="1"/>
  <c r="H14" i="155" s="1"/>
  <c r="H32" i="155" s="1"/>
  <c r="G477" i="4"/>
  <c r="F477" i="4"/>
  <c r="I476" i="4"/>
  <c r="G476" i="4"/>
  <c r="F476" i="4"/>
  <c r="I475" i="4"/>
  <c r="G475" i="4"/>
  <c r="F475" i="4"/>
  <c r="E12" i="155" s="1" a="1"/>
  <c r="E12" i="155" s="1"/>
  <c r="E29" i="155" s="1" a="1"/>
  <c r="E29" i="155" s="1"/>
  <c r="I474" i="4"/>
  <c r="H11" i="155" s="1" a="1"/>
  <c r="H11" i="155" s="1"/>
  <c r="H28" i="155" s="1" a="1"/>
  <c r="H28" i="155" s="1"/>
  <c r="G474" i="4"/>
  <c r="F11" i="155" s="1" a="1"/>
  <c r="F11" i="155" s="1"/>
  <c r="F28" i="155" s="1" a="1"/>
  <c r="F28" i="155" s="1"/>
  <c r="F474" i="4"/>
  <c r="I473" i="4"/>
  <c r="G473" i="4"/>
  <c r="F10" i="155" s="1" a="1"/>
  <c r="F10" i="155" s="1"/>
  <c r="F27" i="155" s="1" a="1"/>
  <c r="F27" i="155" s="1"/>
  <c r="F473" i="4"/>
  <c r="I472" i="4"/>
  <c r="H9" i="155" s="1" a="1"/>
  <c r="H9" i="155" s="1"/>
  <c r="H26" i="155" s="1" a="1"/>
  <c r="H26" i="155" s="1"/>
  <c r="G472" i="4"/>
  <c r="F472" i="4"/>
  <c r="E9" i="155" s="1" a="1"/>
  <c r="E9" i="155" s="1"/>
  <c r="E26" i="155" s="1" a="1"/>
  <c r="E26" i="155" s="1"/>
  <c r="I471" i="4"/>
  <c r="G471" i="4"/>
  <c r="F471" i="4"/>
  <c r="I470" i="4"/>
  <c r="G470" i="4"/>
  <c r="F7" i="155" s="1" a="1"/>
  <c r="F7" i="155" s="1"/>
  <c r="F24" i="155" s="1" a="1"/>
  <c r="F24" i="155" s="1"/>
  <c r="F470" i="4"/>
  <c r="I469" i="4"/>
  <c r="G469" i="4"/>
  <c r="F469" i="4"/>
  <c r="I468" i="4"/>
  <c r="G468" i="4"/>
  <c r="F468" i="4"/>
  <c r="I467" i="4"/>
  <c r="G467" i="4"/>
  <c r="F16" i="154" s="1" a="1"/>
  <c r="F16" i="154" s="1"/>
  <c r="F467" i="4"/>
  <c r="I466" i="4"/>
  <c r="G466" i="4"/>
  <c r="F466" i="4"/>
  <c r="I465" i="4"/>
  <c r="G465" i="4"/>
  <c r="F465" i="4"/>
  <c r="I464" i="4"/>
  <c r="G464" i="4"/>
  <c r="F13" i="154" s="1" a="1"/>
  <c r="F13" i="154" s="1"/>
  <c r="F31" i="154" s="1"/>
  <c r="F464" i="4"/>
  <c r="I463" i="4"/>
  <c r="H12" i="154" s="1" a="1"/>
  <c r="H12" i="154" s="1"/>
  <c r="H29" i="154" s="1" a="1"/>
  <c r="H29" i="154" s="1"/>
  <c r="G463" i="4"/>
  <c r="F463" i="4"/>
  <c r="I462" i="4"/>
  <c r="H11" i="154" s="1" a="1"/>
  <c r="H11" i="154" s="1"/>
  <c r="H28" i="154" s="1" a="1"/>
  <c r="H28" i="154" s="1"/>
  <c r="G462" i="4"/>
  <c r="F462" i="4"/>
  <c r="E11" i="154" s="1" a="1"/>
  <c r="E11" i="154" s="1"/>
  <c r="E28" i="154" s="1" a="1"/>
  <c r="E28" i="154" s="1"/>
  <c r="I461" i="4"/>
  <c r="H10" i="154" s="1" a="1"/>
  <c r="H10" i="154" s="1"/>
  <c r="H27" i="154" s="1" a="1"/>
  <c r="H27" i="154" s="1"/>
  <c r="G461" i="4"/>
  <c r="F461" i="4"/>
  <c r="E10" i="154" s="1" a="1"/>
  <c r="E10" i="154" s="1"/>
  <c r="E27" i="154" s="1" a="1"/>
  <c r="E27" i="154" s="1"/>
  <c r="I460" i="4"/>
  <c r="G460" i="4"/>
  <c r="F460" i="4"/>
  <c r="I459" i="4"/>
  <c r="G459" i="4"/>
  <c r="F459" i="4"/>
  <c r="E8" i="154" s="1" a="1"/>
  <c r="E8" i="154" s="1"/>
  <c r="E25" i="154" s="1" a="1"/>
  <c r="E25" i="154" s="1"/>
  <c r="I458" i="4"/>
  <c r="H7" i="154" s="1" a="1"/>
  <c r="H7" i="154" s="1"/>
  <c r="H24" i="154" s="1" a="1"/>
  <c r="H24" i="154" s="1"/>
  <c r="G458" i="4"/>
  <c r="F7" i="154" s="1" a="1"/>
  <c r="F7" i="154" s="1"/>
  <c r="F24" i="154" s="1" a="1"/>
  <c r="F24" i="154" s="1"/>
  <c r="F458" i="4"/>
  <c r="E7" i="154" s="1" a="1"/>
  <c r="E7" i="154" s="1"/>
  <c r="E24" i="154" s="1" a="1"/>
  <c r="E24" i="154" s="1"/>
  <c r="I457" i="4"/>
  <c r="G457" i="4"/>
  <c r="F457" i="4"/>
  <c r="I456" i="4"/>
  <c r="G456" i="4"/>
  <c r="F17" i="153" s="1" a="1"/>
  <c r="F17" i="153" s="1"/>
  <c r="F35" i="153" s="1"/>
  <c r="F456" i="4"/>
  <c r="I455" i="4"/>
  <c r="H16" i="153" s="1" a="1"/>
  <c r="H16" i="153" s="1"/>
  <c r="H34" i="153" s="1"/>
  <c r="G455" i="4"/>
  <c r="F455" i="4"/>
  <c r="I454" i="4"/>
  <c r="G454" i="4"/>
  <c r="F454" i="4"/>
  <c r="I453" i="4"/>
  <c r="H14" i="153" s="1" a="1"/>
  <c r="H14" i="153" s="1"/>
  <c r="H32" i="153" s="1"/>
  <c r="G453" i="4"/>
  <c r="F453" i="4"/>
  <c r="E14" i="153" s="1" a="1"/>
  <c r="E14" i="153" s="1"/>
  <c r="E32" i="153" s="1"/>
  <c r="I452" i="4"/>
  <c r="G452" i="4"/>
  <c r="F452" i="4"/>
  <c r="I451" i="4"/>
  <c r="G451" i="4"/>
  <c r="F12" i="153" s="1" a="1"/>
  <c r="F12" i="153" s="1"/>
  <c r="F29" i="153" s="1" a="1"/>
  <c r="F29" i="153" s="1"/>
  <c r="F451" i="4"/>
  <c r="I450" i="4"/>
  <c r="G450" i="4"/>
  <c r="F450" i="4"/>
  <c r="E11" i="153" s="1" a="1"/>
  <c r="E11" i="153" s="1"/>
  <c r="E28" i="153" s="1" a="1"/>
  <c r="E28" i="153" s="1"/>
  <c r="I449" i="4"/>
  <c r="G449" i="4"/>
  <c r="F449" i="4"/>
  <c r="I448" i="4"/>
  <c r="G448" i="4"/>
  <c r="F9" i="153" s="1" a="1"/>
  <c r="F9" i="153" s="1"/>
  <c r="F26" i="153" s="1" a="1"/>
  <c r="F26" i="153" s="1"/>
  <c r="F448" i="4"/>
  <c r="I447" i="4"/>
  <c r="H8" i="153" s="1" a="1"/>
  <c r="H8" i="153" s="1"/>
  <c r="H25" i="153" s="1" a="1"/>
  <c r="H25" i="153" s="1"/>
  <c r="G447" i="4"/>
  <c r="F447" i="4"/>
  <c r="I446" i="4"/>
  <c r="H7" i="153" s="1" a="1"/>
  <c r="H7" i="153" s="1"/>
  <c r="H24" i="153" s="1" a="1"/>
  <c r="H24" i="153" s="1"/>
  <c r="G446" i="4"/>
  <c r="F446" i="4"/>
  <c r="I445" i="4"/>
  <c r="G445" i="4"/>
  <c r="F445" i="4"/>
  <c r="I444" i="4"/>
  <c r="G444" i="4"/>
  <c r="F444" i="4"/>
  <c r="I443" i="4"/>
  <c r="G443" i="4"/>
  <c r="F443" i="4"/>
  <c r="E16" i="152" s="1" a="1"/>
  <c r="E16" i="152" s="1"/>
  <c r="E34" i="152" s="1"/>
  <c r="I442" i="4"/>
  <c r="G442" i="4"/>
  <c r="F442" i="4"/>
  <c r="I441" i="4"/>
  <c r="G441" i="4"/>
  <c r="F441" i="4"/>
  <c r="I440" i="4"/>
  <c r="G440" i="4"/>
  <c r="F440" i="4"/>
  <c r="I439" i="4"/>
  <c r="H12" i="152" s="1" a="1"/>
  <c r="H12" i="152" s="1"/>
  <c r="H29" i="152" s="1" a="1"/>
  <c r="H29" i="152" s="1"/>
  <c r="G439" i="4"/>
  <c r="F439" i="4"/>
  <c r="I438" i="4"/>
  <c r="G438" i="4"/>
  <c r="F11" i="152" s="1" a="1"/>
  <c r="F11" i="152" s="1"/>
  <c r="F28" i="152" s="1" a="1"/>
  <c r="F28" i="152" s="1"/>
  <c r="F438" i="4"/>
  <c r="I437" i="4"/>
  <c r="H10" i="152" s="1" a="1"/>
  <c r="H10" i="152" s="1"/>
  <c r="H27" i="152" s="1" a="1"/>
  <c r="H27" i="152" s="1"/>
  <c r="G437" i="4"/>
  <c r="F10" i="152" s="1" a="1"/>
  <c r="F10" i="152" s="1"/>
  <c r="F27" i="152" s="1" a="1"/>
  <c r="F27" i="152" s="1"/>
  <c r="F437" i="4"/>
  <c r="E10" i="152" s="1" a="1"/>
  <c r="E10" i="152" s="1"/>
  <c r="E27" i="152" s="1" a="1"/>
  <c r="E27" i="152" s="1"/>
  <c r="I436" i="4"/>
  <c r="G436" i="4"/>
  <c r="F436" i="4"/>
  <c r="I435" i="4"/>
  <c r="G435" i="4"/>
  <c r="F8" i="152" s="1" a="1"/>
  <c r="F8" i="152" s="1"/>
  <c r="F25" i="152" s="1" a="1"/>
  <c r="F25" i="152" s="1"/>
  <c r="F435" i="4"/>
  <c r="E8" i="152" s="1" a="1"/>
  <c r="E8" i="152" s="1"/>
  <c r="E25" i="152" s="1" a="1"/>
  <c r="E25" i="152" s="1"/>
  <c r="I434" i="4"/>
  <c r="G434" i="4"/>
  <c r="F7" i="152" s="1" a="1"/>
  <c r="F7" i="152" s="1"/>
  <c r="F24" i="152" s="1" a="1"/>
  <c r="F24" i="152" s="1"/>
  <c r="F434" i="4"/>
  <c r="I433" i="4"/>
  <c r="G433" i="4"/>
  <c r="F433" i="4"/>
  <c r="I432" i="4"/>
  <c r="G432" i="4"/>
  <c r="F17" i="151" s="1" a="1"/>
  <c r="F17" i="151" s="1"/>
  <c r="F35" i="151" s="1"/>
  <c r="F432" i="4"/>
  <c r="I431" i="4"/>
  <c r="G431" i="4"/>
  <c r="F431" i="4"/>
  <c r="I430" i="4"/>
  <c r="G430" i="4"/>
  <c r="F430" i="4"/>
  <c r="I429" i="4"/>
  <c r="G429" i="4"/>
  <c r="F429" i="4"/>
  <c r="I428" i="4"/>
  <c r="G428" i="4"/>
  <c r="F428" i="4"/>
  <c r="I427" i="4"/>
  <c r="G427" i="4"/>
  <c r="F427" i="4"/>
  <c r="E12" i="151" s="1" a="1"/>
  <c r="E12" i="151" s="1"/>
  <c r="E29" i="151" s="1" a="1"/>
  <c r="E29" i="151" s="1"/>
  <c r="I426" i="4"/>
  <c r="H11" i="151" s="1" a="1"/>
  <c r="H11" i="151" s="1"/>
  <c r="H28" i="151" s="1" a="1"/>
  <c r="H28" i="151" s="1"/>
  <c r="G426" i="4"/>
  <c r="F11" i="151" s="1" a="1"/>
  <c r="F11" i="151" s="1"/>
  <c r="F28" i="151" s="1" a="1"/>
  <c r="F28" i="151" s="1"/>
  <c r="F426" i="4"/>
  <c r="I425" i="4"/>
  <c r="H10" i="151" s="1" a="1"/>
  <c r="H10" i="151" s="1"/>
  <c r="H27" i="151" s="1" a="1"/>
  <c r="H27" i="151" s="1"/>
  <c r="G425" i="4"/>
  <c r="F425" i="4"/>
  <c r="I424" i="4"/>
  <c r="H9" i="151" s="1" a="1"/>
  <c r="H9" i="151" s="1"/>
  <c r="H26" i="151" s="1" a="1"/>
  <c r="H26" i="151" s="1"/>
  <c r="G424" i="4"/>
  <c r="F9" i="151" s="1" a="1"/>
  <c r="F9" i="151" s="1"/>
  <c r="F26" i="151" s="1" a="1"/>
  <c r="F26" i="151" s="1"/>
  <c r="F424" i="4"/>
  <c r="I423" i="4"/>
  <c r="H8" i="151" s="1" a="1"/>
  <c r="H8" i="151" s="1"/>
  <c r="H25" i="151" s="1" a="1"/>
  <c r="H25" i="151" s="1"/>
  <c r="G423" i="4"/>
  <c r="F423" i="4"/>
  <c r="I422" i="4"/>
  <c r="G422" i="4"/>
  <c r="F422" i="4"/>
  <c r="I421" i="4"/>
  <c r="G421" i="4"/>
  <c r="F421" i="4"/>
  <c r="I420" i="4"/>
  <c r="G420" i="4"/>
  <c r="F420" i="4"/>
  <c r="I419" i="4"/>
  <c r="G419" i="4"/>
  <c r="F16" i="150" s="1" a="1"/>
  <c r="F16" i="150" s="1"/>
  <c r="F34" i="150" s="1"/>
  <c r="F419" i="4"/>
  <c r="I418" i="4"/>
  <c r="G418" i="4"/>
  <c r="F418" i="4"/>
  <c r="I417" i="4"/>
  <c r="G417" i="4"/>
  <c r="F417" i="4"/>
  <c r="I416" i="4"/>
  <c r="G416" i="4"/>
  <c r="F416" i="4"/>
  <c r="I415" i="4"/>
  <c r="G415" i="4"/>
  <c r="F415" i="4"/>
  <c r="I414" i="4"/>
  <c r="H11" i="150" s="1" a="1"/>
  <c r="H11" i="150" s="1"/>
  <c r="H28" i="150" s="1" a="1"/>
  <c r="H28" i="150" s="1"/>
  <c r="G414" i="4"/>
  <c r="F414" i="4"/>
  <c r="I413" i="4"/>
  <c r="G413" i="4"/>
  <c r="F413" i="4"/>
  <c r="I412" i="4"/>
  <c r="G412" i="4"/>
  <c r="F412" i="4"/>
  <c r="I411" i="4"/>
  <c r="H8" i="150" s="1" a="1"/>
  <c r="H8" i="150" s="1"/>
  <c r="H25" i="150" s="1" a="1"/>
  <c r="H25" i="150" s="1"/>
  <c r="G411" i="4"/>
  <c r="F411" i="4"/>
  <c r="E8" i="150" s="1" a="1"/>
  <c r="E8" i="150" s="1"/>
  <c r="E25" i="150" s="1" a="1"/>
  <c r="E25" i="150" s="1"/>
  <c r="I410" i="4"/>
  <c r="H7" i="150" s="1" a="1"/>
  <c r="H7" i="150" s="1"/>
  <c r="H24" i="150" s="1" a="1"/>
  <c r="H24" i="150" s="1"/>
  <c r="G410" i="4"/>
  <c r="F7" i="150" s="1" a="1"/>
  <c r="F7" i="150" s="1"/>
  <c r="F24" i="150" s="1" a="1"/>
  <c r="F24" i="150" s="1"/>
  <c r="F410" i="4"/>
  <c r="I409" i="4"/>
  <c r="G409" i="4"/>
  <c r="F409" i="4"/>
  <c r="I408" i="4"/>
  <c r="G408" i="4"/>
  <c r="F17" i="149" s="1" a="1"/>
  <c r="F17" i="149" s="1"/>
  <c r="F35" i="149" s="1"/>
  <c r="F408" i="4"/>
  <c r="I407" i="4"/>
  <c r="G407" i="4"/>
  <c r="F407" i="4"/>
  <c r="I406" i="4"/>
  <c r="G406" i="4"/>
  <c r="F406" i="4"/>
  <c r="I405" i="4"/>
  <c r="G405" i="4"/>
  <c r="F405" i="4"/>
  <c r="E14" i="149" s="1" a="1"/>
  <c r="E14" i="149" s="1"/>
  <c r="I404" i="4"/>
  <c r="G404" i="4"/>
  <c r="F404" i="4"/>
  <c r="I403" i="4"/>
  <c r="G403" i="4"/>
  <c r="F403" i="4"/>
  <c r="E12" i="149" s="1" a="1"/>
  <c r="E12" i="149" s="1"/>
  <c r="E29" i="149" s="1" a="1"/>
  <c r="E29" i="149" s="1"/>
  <c r="I402" i="4"/>
  <c r="G402" i="4"/>
  <c r="F402" i="4"/>
  <c r="I401" i="4"/>
  <c r="G401" i="4"/>
  <c r="F401" i="4"/>
  <c r="I400" i="4"/>
  <c r="G400" i="4"/>
  <c r="F9" i="149" s="1" a="1"/>
  <c r="F9" i="149" s="1"/>
  <c r="F26" i="149" s="1" a="1"/>
  <c r="F26" i="149" s="1"/>
  <c r="F400" i="4"/>
  <c r="E9" i="149" s="1" a="1"/>
  <c r="E9" i="149" s="1"/>
  <c r="E26" i="149" s="1" a="1"/>
  <c r="E26" i="149" s="1"/>
  <c r="I399" i="4"/>
  <c r="H8" i="149" s="1" a="1"/>
  <c r="H8" i="149" s="1"/>
  <c r="H25" i="149" s="1" a="1"/>
  <c r="H25" i="149" s="1"/>
  <c r="G399" i="4"/>
  <c r="F399" i="4"/>
  <c r="I398" i="4"/>
  <c r="G398" i="4"/>
  <c r="F398" i="4"/>
  <c r="E7" i="149" s="1" a="1"/>
  <c r="E7" i="149" s="1"/>
  <c r="E24" i="149" s="1" a="1"/>
  <c r="E24" i="149" s="1"/>
  <c r="F370" i="4"/>
  <c r="H34" i="161"/>
  <c r="H32" i="161"/>
  <c r="E34" i="160"/>
  <c r="H34" i="159"/>
  <c r="F31" i="158"/>
  <c r="H34" i="157"/>
  <c r="E32" i="157"/>
  <c r="F35" i="155"/>
  <c r="H35" i="161"/>
  <c r="H31" i="160"/>
  <c r="F34" i="158"/>
  <c r="H35" i="157"/>
  <c r="F34" i="157"/>
  <c r="F32" i="157"/>
  <c r="H31" i="156"/>
  <c r="E35" i="155"/>
  <c r="F34" i="154"/>
  <c r="L109" i="147" l="1"/>
  <c r="J211" i="161"/>
  <c r="J106" i="169"/>
  <c r="J93" i="169"/>
  <c r="J115" i="147"/>
  <c r="J107" i="169" s="1"/>
  <c r="J206" i="147"/>
  <c r="J191" i="169"/>
  <c r="J116" i="149"/>
  <c r="J108" i="169" s="1"/>
  <c r="J101" i="169"/>
  <c r="J188" i="169"/>
  <c r="J100" i="169"/>
  <c r="J226" i="158"/>
  <c r="J219" i="153"/>
  <c r="J226" i="153" s="1"/>
  <c r="J211" i="152"/>
  <c r="J211" i="158"/>
  <c r="J211" i="154"/>
  <c r="J211" i="150"/>
  <c r="J226" i="150"/>
  <c r="J211" i="160"/>
  <c r="J217" i="149"/>
  <c r="J209" i="149"/>
  <c r="J217" i="151"/>
  <c r="J209" i="151"/>
  <c r="J217" i="152"/>
  <c r="J209" i="152"/>
  <c r="J217" i="153"/>
  <c r="J224" i="153" s="1"/>
  <c r="J209" i="153"/>
  <c r="J217" i="154"/>
  <c r="L219" i="154" s="1"/>
  <c r="J209" i="154"/>
  <c r="J217" i="155"/>
  <c r="J209" i="155"/>
  <c r="J217" i="156"/>
  <c r="J209" i="156"/>
  <c r="J209" i="157"/>
  <c r="J217" i="157"/>
  <c r="J224" i="157" s="1"/>
  <c r="J211" i="159"/>
  <c r="J219" i="159"/>
  <c r="J226" i="159" s="1"/>
  <c r="J224" i="151"/>
  <c r="J211" i="149"/>
  <c r="J219" i="149"/>
  <c r="J226" i="149" s="1"/>
  <c r="J209" i="150"/>
  <c r="J217" i="150"/>
  <c r="J224" i="150" s="1"/>
  <c r="J219" i="151"/>
  <c r="J226" i="151" s="1"/>
  <c r="J211" i="151"/>
  <c r="J219" i="155"/>
  <c r="J226" i="155" s="1"/>
  <c r="J211" i="155"/>
  <c r="J211" i="156"/>
  <c r="J219" i="156"/>
  <c r="J226" i="156" s="1"/>
  <c r="J211" i="157"/>
  <c r="J219" i="157"/>
  <c r="J226" i="157" s="1"/>
  <c r="J217" i="158"/>
  <c r="J224" i="158" s="1"/>
  <c r="J209" i="158"/>
  <c r="J217" i="159"/>
  <c r="J209" i="159"/>
  <c r="J209" i="160"/>
  <c r="J217" i="160"/>
  <c r="J209" i="161"/>
  <c r="J217" i="161"/>
  <c r="J224" i="161" s="1"/>
  <c r="F7" i="149" a="1"/>
  <c r="F7" i="149" s="1"/>
  <c r="F24" i="149" s="1" a="1"/>
  <c r="F24" i="149" s="1"/>
  <c r="E8" i="149" a="1"/>
  <c r="E8" i="149" s="1"/>
  <c r="E25" i="149" s="1" a="1"/>
  <c r="E25" i="149" s="1"/>
  <c r="E10" i="149" a="1"/>
  <c r="E10" i="149" s="1"/>
  <c r="E27" i="149" s="1" a="1"/>
  <c r="E27" i="149" s="1"/>
  <c r="H10" i="149" a="1"/>
  <c r="H10" i="149" s="1"/>
  <c r="H27" i="149" s="1" a="1"/>
  <c r="H27" i="149" s="1"/>
  <c r="F11" i="149" a="1"/>
  <c r="F11" i="149" s="1"/>
  <c r="F28" i="149" s="1" a="1"/>
  <c r="F28" i="149" s="1"/>
  <c r="H14" i="149" a="1"/>
  <c r="H14" i="149" s="1"/>
  <c r="H32" i="149" s="1"/>
  <c r="F15" i="149" a="1"/>
  <c r="F15" i="149" s="1"/>
  <c r="F69" i="149" s="1"/>
  <c r="E16" i="149" a="1"/>
  <c r="E16" i="149" s="1"/>
  <c r="E34" i="149" s="1"/>
  <c r="H16" i="149" a="1"/>
  <c r="H16" i="149" s="1"/>
  <c r="H34" i="149" s="1"/>
  <c r="F9" i="150" a="1"/>
  <c r="F9" i="150" s="1"/>
  <c r="F26" i="150" s="1" a="1"/>
  <c r="F26" i="150" s="1"/>
  <c r="E10" i="150" a="1"/>
  <c r="E10" i="150" s="1"/>
  <c r="E27" i="150" s="1" a="1"/>
  <c r="E27" i="150" s="1"/>
  <c r="H10" i="150" a="1"/>
  <c r="H10" i="150" s="1"/>
  <c r="H27" i="150" s="1" a="1"/>
  <c r="H27" i="150" s="1"/>
  <c r="F11" i="150" a="1"/>
  <c r="F11" i="150" s="1"/>
  <c r="F28" i="150" s="1" a="1"/>
  <c r="F28" i="150" s="1"/>
  <c r="E12" i="150" a="1"/>
  <c r="E12" i="150" s="1"/>
  <c r="E29" i="150" s="1" a="1"/>
  <c r="E29" i="150" s="1"/>
  <c r="H12" i="150" a="1"/>
  <c r="H12" i="150" s="1"/>
  <c r="H29" i="150" s="1" a="1"/>
  <c r="H29" i="150" s="1"/>
  <c r="F13" i="150" a="1"/>
  <c r="F13" i="150" s="1"/>
  <c r="F31" i="150" s="1"/>
  <c r="E14" i="150" a="1"/>
  <c r="E14" i="150" s="1"/>
  <c r="E32" i="150" s="1"/>
  <c r="H14" i="150" a="1"/>
  <c r="H14" i="150" s="1"/>
  <c r="H32" i="150" s="1"/>
  <c r="F15" i="150" a="1"/>
  <c r="F15" i="150" s="1"/>
  <c r="E16" i="150" a="1"/>
  <c r="E16" i="150" s="1"/>
  <c r="E34" i="150" s="1"/>
  <c r="H16" i="150" a="1"/>
  <c r="H16" i="150" s="1"/>
  <c r="H34" i="150" s="1"/>
  <c r="F17" i="150" a="1"/>
  <c r="F17" i="150" s="1"/>
  <c r="F35" i="150" s="1"/>
  <c r="E18" i="150" a="1"/>
  <c r="E18" i="150" s="1"/>
  <c r="E72" i="150" s="1"/>
  <c r="H18" i="150" a="1"/>
  <c r="H18" i="150" s="1"/>
  <c r="F7" i="151" a="1"/>
  <c r="F7" i="151" s="1"/>
  <c r="F24" i="151" s="1" a="1"/>
  <c r="F24" i="151" s="1"/>
  <c r="E8" i="151" a="1"/>
  <c r="E8" i="151" s="1"/>
  <c r="E25" i="151" s="1" a="1"/>
  <c r="E25" i="151" s="1"/>
  <c r="E10" i="151" a="1"/>
  <c r="E10" i="151" s="1"/>
  <c r="E27" i="151" s="1" a="1"/>
  <c r="E27" i="151" s="1"/>
  <c r="E18" i="151" a="1"/>
  <c r="E18" i="151" s="1"/>
  <c r="E72" i="151" s="1"/>
  <c r="H18" i="151" a="1"/>
  <c r="H18" i="151" s="1"/>
  <c r="H8" i="152" a="1"/>
  <c r="H8" i="152" s="1"/>
  <c r="H25" i="152" s="1" a="1"/>
  <c r="H25" i="152" s="1"/>
  <c r="F9" i="152" a="1"/>
  <c r="F9" i="152" s="1"/>
  <c r="F26" i="152" s="1" a="1"/>
  <c r="F26" i="152" s="1"/>
  <c r="F13" i="152" a="1"/>
  <c r="F13" i="152" s="1"/>
  <c r="F31" i="152" s="1"/>
  <c r="E14" i="152" a="1"/>
  <c r="E14" i="152" s="1"/>
  <c r="E32" i="152" s="1"/>
  <c r="H14" i="152" a="1"/>
  <c r="H14" i="152" s="1"/>
  <c r="H32" i="152" s="1"/>
  <c r="F15" i="152" a="1"/>
  <c r="F15" i="152" s="1"/>
  <c r="H7" i="149" a="1"/>
  <c r="H7" i="149" s="1"/>
  <c r="H24" i="149" s="1" a="1"/>
  <c r="H24" i="149" s="1"/>
  <c r="F8" i="149" a="1"/>
  <c r="F8" i="149" s="1"/>
  <c r="F25" i="149" s="1" a="1"/>
  <c r="F25" i="149" s="1"/>
  <c r="H9" i="149" a="1"/>
  <c r="H9" i="149" s="1"/>
  <c r="H26" i="149" s="1" a="1"/>
  <c r="H26" i="149" s="1"/>
  <c r="F10" i="149" a="1"/>
  <c r="F10" i="149" s="1"/>
  <c r="F27" i="149" s="1" a="1"/>
  <c r="F27" i="149" s="1"/>
  <c r="E11" i="149" a="1"/>
  <c r="E11" i="149" s="1"/>
  <c r="E28" i="149" s="1" a="1"/>
  <c r="E28" i="149" s="1"/>
  <c r="H11" i="149" a="1"/>
  <c r="H11" i="149" s="1"/>
  <c r="H28" i="149" s="1" a="1"/>
  <c r="H28" i="149" s="1"/>
  <c r="F12" i="149" a="1"/>
  <c r="F12" i="149" s="1"/>
  <c r="F29" i="149" s="1" a="1"/>
  <c r="F29" i="149" s="1"/>
  <c r="E13" i="149" a="1"/>
  <c r="E13" i="149" s="1"/>
  <c r="E31" i="149" s="1"/>
  <c r="H13" i="149" a="1"/>
  <c r="H13" i="149" s="1"/>
  <c r="H31" i="149" s="1"/>
  <c r="F14" i="149" a="1"/>
  <c r="F14" i="149" s="1"/>
  <c r="F32" i="149" s="1"/>
  <c r="E15" i="149" a="1"/>
  <c r="E15" i="149" s="1"/>
  <c r="E69" i="149" s="1"/>
  <c r="H15" i="149" a="1"/>
  <c r="H15" i="149" s="1"/>
  <c r="H69" i="149" s="1"/>
  <c r="F16" i="149" a="1"/>
  <c r="F16" i="149" s="1"/>
  <c r="F34" i="149" s="1"/>
  <c r="E17" i="149" a="1"/>
  <c r="E17" i="149" s="1"/>
  <c r="E35" i="149" s="1"/>
  <c r="H17" i="149" a="1"/>
  <c r="H17" i="149" s="1"/>
  <c r="H35" i="149" s="1"/>
  <c r="F18" i="149" a="1"/>
  <c r="F18" i="149" s="1"/>
  <c r="E7" i="150" a="1"/>
  <c r="E7" i="150" s="1"/>
  <c r="E24" i="150" s="1" a="1"/>
  <c r="E24" i="150" s="1"/>
  <c r="F8" i="150" a="1"/>
  <c r="F8" i="150" s="1"/>
  <c r="F25" i="150" s="1" a="1"/>
  <c r="F25" i="150" s="1"/>
  <c r="E9" i="150" a="1"/>
  <c r="E9" i="150" s="1"/>
  <c r="E26" i="150" s="1" a="1"/>
  <c r="E26" i="150" s="1"/>
  <c r="H9" i="150" a="1"/>
  <c r="H9" i="150" s="1"/>
  <c r="H26" i="150" s="1" a="1"/>
  <c r="H26" i="150" s="1"/>
  <c r="F10" i="150" a="1"/>
  <c r="F10" i="150" s="1"/>
  <c r="F27" i="150" s="1" a="1"/>
  <c r="F27" i="150" s="1"/>
  <c r="E11" i="150" a="1"/>
  <c r="E11" i="150" s="1"/>
  <c r="E28" i="150" s="1" a="1"/>
  <c r="E28" i="150" s="1"/>
  <c r="F12" i="150" a="1"/>
  <c r="F12" i="150" s="1"/>
  <c r="F29" i="150" s="1" a="1"/>
  <c r="F29" i="150" s="1"/>
  <c r="E13" i="150" a="1"/>
  <c r="E13" i="150" s="1"/>
  <c r="E31" i="150" s="1"/>
  <c r="H13" i="150" a="1"/>
  <c r="H13" i="150" s="1"/>
  <c r="H31" i="150" s="1"/>
  <c r="F14" i="150" a="1"/>
  <c r="F14" i="150" s="1"/>
  <c r="F32" i="150" s="1"/>
  <c r="E15" i="150" a="1"/>
  <c r="E15" i="150" s="1"/>
  <c r="E69" i="150" s="1"/>
  <c r="H15" i="150" a="1"/>
  <c r="H15" i="150" s="1"/>
  <c r="H69" i="150" s="1"/>
  <c r="E17" i="150" a="1"/>
  <c r="E17" i="150" s="1"/>
  <c r="E35" i="150" s="1"/>
  <c r="H17" i="150" a="1"/>
  <c r="H17" i="150" s="1"/>
  <c r="H35" i="150" s="1"/>
  <c r="F18" i="150" a="1"/>
  <c r="F18" i="150" s="1"/>
  <c r="F72" i="150" s="1"/>
  <c r="E7" i="151" a="1"/>
  <c r="E7" i="151" s="1"/>
  <c r="E24" i="151" s="1" a="1"/>
  <c r="E24" i="151" s="1"/>
  <c r="H7" i="151" a="1"/>
  <c r="H7" i="151" s="1"/>
  <c r="H24" i="151" s="1" a="1"/>
  <c r="H24" i="151" s="1"/>
  <c r="F8" i="151" a="1"/>
  <c r="F8" i="151" s="1"/>
  <c r="F25" i="151" s="1" a="1"/>
  <c r="F25" i="151" s="1"/>
  <c r="E9" i="151" a="1"/>
  <c r="E9" i="151" s="1"/>
  <c r="E26" i="151" s="1" a="1"/>
  <c r="E26" i="151" s="1"/>
  <c r="F10" i="151" a="1"/>
  <c r="F10" i="151" s="1"/>
  <c r="F27" i="151" s="1" a="1"/>
  <c r="F27" i="151" s="1"/>
  <c r="E11" i="151" a="1"/>
  <c r="E11" i="151" s="1"/>
  <c r="E28" i="151" s="1" a="1"/>
  <c r="E28" i="151" s="1"/>
  <c r="F12" i="151" a="1"/>
  <c r="F12" i="151" s="1"/>
  <c r="F29" i="151" s="1" a="1"/>
  <c r="F29" i="151" s="1"/>
  <c r="E13" i="151" a="1"/>
  <c r="E13" i="151" s="1"/>
  <c r="E31" i="151" s="1"/>
  <c r="H13" i="151" a="1"/>
  <c r="H13" i="151" s="1"/>
  <c r="H31" i="151" s="1"/>
  <c r="F14" i="151" a="1"/>
  <c r="F14" i="151" s="1"/>
  <c r="F32" i="151" s="1"/>
  <c r="E15" i="151" a="1"/>
  <c r="E15" i="151" s="1"/>
  <c r="E69" i="151" s="1"/>
  <c r="H15" i="151" a="1"/>
  <c r="H15" i="151" s="1"/>
  <c r="H69" i="151" s="1"/>
  <c r="F16" i="151" a="1"/>
  <c r="F16" i="151" s="1"/>
  <c r="F34" i="151" s="1"/>
  <c r="E17" i="151" a="1"/>
  <c r="E17" i="151" s="1"/>
  <c r="E35" i="151" s="1"/>
  <c r="H17" i="151" a="1"/>
  <c r="H17" i="151" s="1"/>
  <c r="H35" i="151" s="1"/>
  <c r="F18" i="151" a="1"/>
  <c r="F18" i="151" s="1"/>
  <c r="F72" i="151" s="1"/>
  <c r="E7" i="152" a="1"/>
  <c r="E7" i="152" s="1"/>
  <c r="E24" i="152" s="1" a="1"/>
  <c r="E24" i="152" s="1"/>
  <c r="H7" i="152" a="1"/>
  <c r="H7" i="152" s="1"/>
  <c r="H24" i="152" s="1" a="1"/>
  <c r="H24" i="152" s="1"/>
  <c r="E9" i="152" a="1"/>
  <c r="E9" i="152" s="1"/>
  <c r="E26" i="152" s="1" a="1"/>
  <c r="E26" i="152" s="1"/>
  <c r="H9" i="152" a="1"/>
  <c r="H9" i="152" s="1"/>
  <c r="H26" i="152" s="1" a="1"/>
  <c r="H26" i="152" s="1"/>
  <c r="E11" i="152" a="1"/>
  <c r="E11" i="152" s="1"/>
  <c r="E28" i="152" s="1" a="1"/>
  <c r="E28" i="152" s="1"/>
  <c r="H11" i="152" a="1"/>
  <c r="H11" i="152" s="1"/>
  <c r="H28" i="152" s="1" a="1"/>
  <c r="H28" i="152" s="1"/>
  <c r="F12" i="152" a="1"/>
  <c r="F12" i="152" s="1"/>
  <c r="F29" i="152" s="1" a="1"/>
  <c r="F29" i="152" s="1"/>
  <c r="E13" i="152" a="1"/>
  <c r="E13" i="152" s="1"/>
  <c r="E31" i="152" s="1"/>
  <c r="H13" i="152" a="1"/>
  <c r="H13" i="152" s="1"/>
  <c r="H31" i="152" s="1"/>
  <c r="F14" i="152" a="1"/>
  <c r="F14" i="152" s="1"/>
  <c r="F32" i="152" s="1"/>
  <c r="E15" i="152" a="1"/>
  <c r="E15" i="152" s="1"/>
  <c r="E69" i="152" s="1"/>
  <c r="H15" i="152" a="1"/>
  <c r="H15" i="152" s="1"/>
  <c r="F16" i="152" a="1"/>
  <c r="F16" i="152" s="1"/>
  <c r="F34" i="152" s="1"/>
  <c r="E17" i="152" a="1"/>
  <c r="E17" i="152" s="1"/>
  <c r="E35" i="152" s="1"/>
  <c r="H17" i="152" a="1"/>
  <c r="H17" i="152" s="1"/>
  <c r="H35" i="152" s="1"/>
  <c r="F18" i="152" a="1"/>
  <c r="F18" i="152" s="1"/>
  <c r="F72" i="152" s="1"/>
  <c r="E7" i="153" a="1"/>
  <c r="E7" i="153" s="1"/>
  <c r="E24" i="153" s="1" a="1"/>
  <c r="E24" i="153" s="1"/>
  <c r="F8" i="153" a="1"/>
  <c r="F8" i="153" s="1"/>
  <c r="F25" i="153" s="1" a="1"/>
  <c r="F25" i="153" s="1"/>
  <c r="E9" i="153" a="1"/>
  <c r="E9" i="153" s="1"/>
  <c r="E26" i="153" s="1" a="1"/>
  <c r="E26" i="153" s="1"/>
  <c r="H9" i="153" a="1"/>
  <c r="H9" i="153" s="1"/>
  <c r="H26" i="153" s="1" a="1"/>
  <c r="H26" i="153" s="1"/>
  <c r="F10" i="153" a="1"/>
  <c r="F10" i="153" s="1"/>
  <c r="F27" i="153" s="1" a="1"/>
  <c r="F27" i="153" s="1"/>
  <c r="H11" i="153" a="1"/>
  <c r="H11" i="153" s="1"/>
  <c r="H28" i="153" s="1" a="1"/>
  <c r="H28" i="153" s="1"/>
  <c r="E13" i="153" a="1"/>
  <c r="E13" i="153" s="1"/>
  <c r="E31" i="153" s="1"/>
  <c r="H13" i="153" a="1"/>
  <c r="H13" i="153" s="1"/>
  <c r="H31" i="153" s="1"/>
  <c r="F14" i="153" a="1"/>
  <c r="F14" i="153" s="1"/>
  <c r="F32" i="153" s="1"/>
  <c r="E15" i="153" a="1"/>
  <c r="E15" i="153" s="1"/>
  <c r="E69" i="153" s="1"/>
  <c r="H15" i="153" a="1"/>
  <c r="H15" i="153" s="1"/>
  <c r="H69" i="153" s="1"/>
  <c r="F16" i="153" a="1"/>
  <c r="F16" i="153" s="1"/>
  <c r="F34" i="153" s="1"/>
  <c r="E17" i="153" a="1"/>
  <c r="E17" i="153" s="1"/>
  <c r="E35" i="153" s="1"/>
  <c r="H17" i="153" a="1"/>
  <c r="H17" i="153" s="1"/>
  <c r="H35" i="153" s="1"/>
  <c r="F18" i="153" a="1"/>
  <c r="F18" i="153" s="1"/>
  <c r="F72" i="153" s="1"/>
  <c r="F8" i="154" a="1"/>
  <c r="F8" i="154" s="1"/>
  <c r="F25" i="154" s="1" a="1"/>
  <c r="F25" i="154" s="1"/>
  <c r="E9" i="154" a="1"/>
  <c r="E9" i="154" s="1"/>
  <c r="E26" i="154" s="1" a="1"/>
  <c r="E26" i="154" s="1"/>
  <c r="H9" i="154" a="1"/>
  <c r="H9" i="154" s="1"/>
  <c r="H26" i="154" s="1" a="1"/>
  <c r="H26" i="154" s="1"/>
  <c r="F10" i="154" a="1"/>
  <c r="F10" i="154" s="1"/>
  <c r="F27" i="154" s="1" a="1"/>
  <c r="F27" i="154" s="1"/>
  <c r="F12" i="154" a="1"/>
  <c r="F12" i="154" s="1"/>
  <c r="F29" i="154" s="1" a="1"/>
  <c r="F29" i="154" s="1"/>
  <c r="E13" i="154" a="1"/>
  <c r="E13" i="154" s="1"/>
  <c r="E31" i="154" s="1"/>
  <c r="H13" i="154" a="1"/>
  <c r="H13" i="154" s="1"/>
  <c r="H31" i="154" s="1"/>
  <c r="F14" i="154" a="1"/>
  <c r="F14" i="154" s="1"/>
  <c r="F32" i="154" s="1"/>
  <c r="E15" i="154" a="1"/>
  <c r="E15" i="154" s="1"/>
  <c r="E69" i="154" s="1"/>
  <c r="H15" i="154" a="1"/>
  <c r="H15" i="154" s="1"/>
  <c r="H69" i="154" s="1"/>
  <c r="E17" i="154" a="1"/>
  <c r="E17" i="154" s="1"/>
  <c r="E35" i="154" s="1"/>
  <c r="H17" i="154" a="1"/>
  <c r="H17" i="154" s="1"/>
  <c r="H35" i="154" s="1"/>
  <c r="F18" i="154" a="1"/>
  <c r="F18" i="154" s="1"/>
  <c r="E7" i="155" a="1"/>
  <c r="E7" i="155" s="1"/>
  <c r="E24" i="155" s="1" a="1"/>
  <c r="E24" i="155" s="1"/>
  <c r="H7" i="155" a="1"/>
  <c r="H7" i="155" s="1"/>
  <c r="H24" i="155" s="1" a="1"/>
  <c r="H24" i="155" s="1"/>
  <c r="F8" i="155" a="1"/>
  <c r="F8" i="155" s="1"/>
  <c r="F25" i="155" s="1" a="1"/>
  <c r="F25" i="155" s="1"/>
  <c r="E11" i="155" a="1"/>
  <c r="E11" i="155" s="1"/>
  <c r="E28" i="155" s="1" a="1"/>
  <c r="E28" i="155" s="1"/>
  <c r="F12" i="155" a="1"/>
  <c r="F12" i="155" s="1"/>
  <c r="F29" i="155" s="1" a="1"/>
  <c r="F29" i="155" s="1"/>
  <c r="E13" i="155" a="1"/>
  <c r="E13" i="155" s="1"/>
  <c r="E31" i="155" s="1"/>
  <c r="H13" i="155" a="1"/>
  <c r="H13" i="155" s="1"/>
  <c r="H31" i="155" s="1"/>
  <c r="F14" i="155" a="1"/>
  <c r="F14" i="155" s="1"/>
  <c r="F32" i="155" s="1"/>
  <c r="E15" i="155" a="1"/>
  <c r="E15" i="155" s="1"/>
  <c r="H15" i="155" a="1"/>
  <c r="H15" i="155" s="1"/>
  <c r="H69" i="155" s="1"/>
  <c r="F16" i="155" a="1"/>
  <c r="F16" i="155" s="1"/>
  <c r="F34" i="155" s="1"/>
  <c r="H17" i="155" a="1"/>
  <c r="H17" i="155" s="1"/>
  <c r="H35" i="155" s="1"/>
  <c r="F18" i="155" a="1"/>
  <c r="F18" i="155" s="1"/>
  <c r="F72" i="155" s="1"/>
  <c r="H7" i="156" a="1"/>
  <c r="H7" i="156" s="1"/>
  <c r="H24" i="156" s="1" a="1"/>
  <c r="H24" i="156" s="1"/>
  <c r="H9" i="156" a="1"/>
  <c r="H9" i="156" s="1"/>
  <c r="H26" i="156" s="1" a="1"/>
  <c r="H26" i="156" s="1"/>
  <c r="H11" i="156" a="1"/>
  <c r="H11" i="156" s="1"/>
  <c r="H28" i="156" s="1" a="1"/>
  <c r="H28" i="156" s="1"/>
  <c r="F12" i="156" a="1"/>
  <c r="F12" i="156" s="1"/>
  <c r="F29" i="156" s="1" a="1"/>
  <c r="F29" i="156" s="1"/>
  <c r="E13" i="156" a="1"/>
  <c r="E13" i="156" s="1"/>
  <c r="E31" i="156" s="1"/>
  <c r="F14" i="156" a="1"/>
  <c r="F14" i="156" s="1"/>
  <c r="F32" i="156" s="1"/>
  <c r="E15" i="156" a="1"/>
  <c r="E15" i="156" s="1"/>
  <c r="E69" i="156" s="1"/>
  <c r="H15" i="156" a="1"/>
  <c r="H15" i="156" s="1"/>
  <c r="H69" i="156" s="1"/>
  <c r="F16" i="156" a="1"/>
  <c r="F16" i="156" s="1"/>
  <c r="F34" i="156" s="1"/>
  <c r="E17" i="156" a="1"/>
  <c r="E17" i="156" s="1"/>
  <c r="E35" i="156" s="1"/>
  <c r="H17" i="156" a="1"/>
  <c r="H17" i="156" s="1"/>
  <c r="H35" i="156" s="1"/>
  <c r="F18" i="156" a="1"/>
  <c r="F18" i="156" s="1"/>
  <c r="F72" i="156" s="1"/>
  <c r="F8" i="157" a="1"/>
  <c r="F8" i="157" s="1"/>
  <c r="F25" i="157" s="1" a="1"/>
  <c r="F25" i="157" s="1"/>
  <c r="E9" i="157" a="1"/>
  <c r="E9" i="157" s="1"/>
  <c r="E26" i="157" s="1" a="1"/>
  <c r="E26" i="157" s="1"/>
  <c r="H9" i="157" a="1"/>
  <c r="H9" i="157" s="1"/>
  <c r="H26" i="157" s="1" a="1"/>
  <c r="H26" i="157" s="1"/>
  <c r="F10" i="157" a="1"/>
  <c r="F10" i="157" s="1"/>
  <c r="F27" i="157" s="1" a="1"/>
  <c r="F27" i="157" s="1"/>
  <c r="E11" i="157" a="1"/>
  <c r="E11" i="157" s="1"/>
  <c r="E28" i="157" s="1" a="1"/>
  <c r="E28" i="157" s="1"/>
  <c r="H11" i="157" a="1"/>
  <c r="H11" i="157" s="1"/>
  <c r="H28" i="157" s="1" a="1"/>
  <c r="H28" i="157" s="1"/>
  <c r="E13" i="157" a="1"/>
  <c r="E13" i="157" s="1"/>
  <c r="H13" i="157" a="1"/>
  <c r="H13" i="157" s="1"/>
  <c r="E15" i="157" a="1"/>
  <c r="E15" i="157" s="1"/>
  <c r="E69" i="157" s="1"/>
  <c r="H15" i="157" a="1"/>
  <c r="H15" i="157" s="1"/>
  <c r="H69" i="157" s="1"/>
  <c r="E17" i="157" a="1"/>
  <c r="E17" i="157" s="1"/>
  <c r="E35" i="157" s="1"/>
  <c r="F18" i="157" a="1"/>
  <c r="F18" i="157" s="1"/>
  <c r="E7" i="158" a="1"/>
  <c r="E7" i="158" s="1"/>
  <c r="E24" i="158" s="1" a="1"/>
  <c r="E24" i="158" s="1"/>
  <c r="F8" i="158" a="1"/>
  <c r="F8" i="158" s="1"/>
  <c r="F25" i="158" s="1" a="1"/>
  <c r="F25" i="158" s="1"/>
  <c r="E9" i="158" a="1"/>
  <c r="E9" i="158" s="1"/>
  <c r="E26" i="158" s="1" a="1"/>
  <c r="E26" i="158" s="1"/>
  <c r="H9" i="158" a="1"/>
  <c r="H9" i="158" s="1"/>
  <c r="H26" i="158" s="1" a="1"/>
  <c r="H26" i="158" s="1"/>
  <c r="F10" i="158" a="1"/>
  <c r="F10" i="158" s="1"/>
  <c r="F27" i="158" s="1" a="1"/>
  <c r="F27" i="158" s="1"/>
  <c r="F12" i="158" a="1"/>
  <c r="F12" i="158" s="1"/>
  <c r="F29" i="158" s="1" a="1"/>
  <c r="F29" i="158" s="1"/>
  <c r="F14" i="158" a="1"/>
  <c r="F14" i="158" s="1"/>
  <c r="F32" i="158" s="1"/>
  <c r="E15" i="158" a="1"/>
  <c r="E15" i="158" s="1"/>
  <c r="E69" i="158" s="1"/>
  <c r="H15" i="158" a="1"/>
  <c r="H15" i="158" s="1"/>
  <c r="H69" i="158" s="1"/>
  <c r="E17" i="158" a="1"/>
  <c r="E17" i="158" s="1"/>
  <c r="E35" i="158" s="1"/>
  <c r="H17" i="158" a="1"/>
  <c r="H17" i="158" s="1"/>
  <c r="H35" i="158" s="1"/>
  <c r="F18" i="158" a="1"/>
  <c r="F18" i="158" s="1"/>
  <c r="F72" i="158" s="1"/>
  <c r="E7" i="159" a="1"/>
  <c r="E7" i="159" s="1"/>
  <c r="E24" i="159" s="1" a="1"/>
  <c r="E24" i="159" s="1"/>
  <c r="H7" i="159" a="1"/>
  <c r="H7" i="159" s="1"/>
  <c r="H24" i="159" s="1" a="1"/>
  <c r="H24" i="159" s="1"/>
  <c r="F8" i="159" a="1"/>
  <c r="F8" i="159" s="1"/>
  <c r="F25" i="159" s="1" a="1"/>
  <c r="F25" i="159" s="1"/>
  <c r="E9" i="159" a="1"/>
  <c r="E9" i="159" s="1"/>
  <c r="E26" i="159" s="1" a="1"/>
  <c r="E26" i="159" s="1"/>
  <c r="E11" i="159" a="1"/>
  <c r="E11" i="159" s="1"/>
  <c r="E28" i="159" s="1" a="1"/>
  <c r="E28" i="159" s="1"/>
  <c r="H11" i="159" a="1"/>
  <c r="H11" i="159" s="1"/>
  <c r="H28" i="159" s="1" a="1"/>
  <c r="H28" i="159" s="1"/>
  <c r="F12" i="159" a="1"/>
  <c r="F12" i="159" s="1"/>
  <c r="F29" i="159" s="1" a="1"/>
  <c r="F29" i="159" s="1"/>
  <c r="E13" i="159" a="1"/>
  <c r="E13" i="159" s="1"/>
  <c r="E31" i="159" s="1"/>
  <c r="H13" i="159" a="1"/>
  <c r="H13" i="159" s="1"/>
  <c r="H31" i="159" s="1"/>
  <c r="F14" i="159" a="1"/>
  <c r="F14" i="159" s="1"/>
  <c r="F32" i="159" s="1"/>
  <c r="E15" i="159" a="1"/>
  <c r="E15" i="159" s="1"/>
  <c r="H15" i="159" a="1"/>
  <c r="H15" i="159" s="1"/>
  <c r="F16" i="159" a="1"/>
  <c r="F16" i="159" s="1"/>
  <c r="F34" i="159" s="1"/>
  <c r="E17" i="159" a="1"/>
  <c r="E17" i="159" s="1"/>
  <c r="E35" i="159" s="1"/>
  <c r="H17" i="159" a="1"/>
  <c r="H17" i="159" s="1"/>
  <c r="H35" i="159" s="1"/>
  <c r="F18" i="159" a="1"/>
  <c r="F18" i="159" s="1"/>
  <c r="F72" i="159" s="1"/>
  <c r="H7" i="160" a="1"/>
  <c r="H7" i="160" s="1"/>
  <c r="H24" i="160" s="1" a="1"/>
  <c r="H24" i="160" s="1"/>
  <c r="H9" i="160" a="1"/>
  <c r="H9" i="160" s="1"/>
  <c r="H26" i="160" s="1" a="1"/>
  <c r="H26" i="160" s="1"/>
  <c r="E11" i="160" a="1"/>
  <c r="E11" i="160" s="1"/>
  <c r="E28" i="160" s="1" a="1"/>
  <c r="E28" i="160" s="1"/>
  <c r="H11" i="160" a="1"/>
  <c r="H11" i="160" s="1"/>
  <c r="H28" i="160" s="1" a="1"/>
  <c r="H28" i="160" s="1"/>
  <c r="F12" i="160" a="1"/>
  <c r="F12" i="160" s="1"/>
  <c r="F29" i="160" s="1" a="1"/>
  <c r="F29" i="160" s="1"/>
  <c r="E13" i="160" a="1"/>
  <c r="E13" i="160" s="1"/>
  <c r="E31" i="160" s="1"/>
  <c r="F14" i="160" a="1"/>
  <c r="F14" i="160" s="1"/>
  <c r="F32" i="160" s="1"/>
  <c r="E15" i="160" a="1"/>
  <c r="E15" i="160" s="1"/>
  <c r="E69" i="160" s="1"/>
  <c r="H15" i="160" a="1"/>
  <c r="H15" i="160" s="1"/>
  <c r="F16" i="160" a="1"/>
  <c r="F16" i="160" s="1"/>
  <c r="F34" i="160" s="1"/>
  <c r="E17" i="160" a="1"/>
  <c r="E17" i="160" s="1"/>
  <c r="E35" i="160" s="1"/>
  <c r="H17" i="160" a="1"/>
  <c r="H17" i="160" s="1"/>
  <c r="H35" i="160" s="1"/>
  <c r="F18" i="160" a="1"/>
  <c r="F18" i="160" s="1"/>
  <c r="F72" i="160" s="1"/>
  <c r="F8" i="161" a="1"/>
  <c r="F8" i="161" s="1"/>
  <c r="F25" i="161" s="1" a="1"/>
  <c r="F25" i="161" s="1"/>
  <c r="H9" i="161" a="1"/>
  <c r="H9" i="161" s="1"/>
  <c r="H26" i="161" s="1" a="1"/>
  <c r="H26" i="161" s="1"/>
  <c r="F10" i="161" a="1"/>
  <c r="F10" i="161" s="1"/>
  <c r="F27" i="161" s="1" a="1"/>
  <c r="F27" i="161" s="1"/>
  <c r="E11" i="161" a="1"/>
  <c r="E11" i="161" s="1"/>
  <c r="E28" i="161" s="1" a="1"/>
  <c r="E28" i="161" s="1"/>
  <c r="H11" i="161" a="1"/>
  <c r="H11" i="161" s="1"/>
  <c r="H28" i="161" s="1" a="1"/>
  <c r="H28" i="161" s="1"/>
  <c r="E13" i="161" a="1"/>
  <c r="E13" i="161" s="1"/>
  <c r="E31" i="161" s="1"/>
  <c r="F14" i="161" a="1"/>
  <c r="F14" i="161" s="1"/>
  <c r="F32" i="161" s="1"/>
  <c r="E15" i="161" a="1"/>
  <c r="E15" i="161" s="1"/>
  <c r="E69" i="161" s="1"/>
  <c r="H15" i="161" a="1"/>
  <c r="H15" i="161" s="1"/>
  <c r="H69" i="161" s="1"/>
  <c r="F16" i="161" a="1"/>
  <c r="F16" i="161" s="1"/>
  <c r="F34" i="161" s="1"/>
  <c r="E17" i="161" a="1"/>
  <c r="E17" i="161" s="1"/>
  <c r="E35" i="161" s="1"/>
  <c r="F18" i="161" a="1"/>
  <c r="F18" i="161" s="1"/>
  <c r="F72" i="161" s="1"/>
  <c r="L219" i="158"/>
  <c r="L109" i="161"/>
  <c r="L109" i="157"/>
  <c r="L219" i="157"/>
  <c r="H12" i="149" a="1"/>
  <c r="H12" i="149" s="1"/>
  <c r="H29" i="149" s="1" a="1"/>
  <c r="H29" i="149" s="1"/>
  <c r="F13" i="149" a="1"/>
  <c r="F13" i="149" s="1"/>
  <c r="F31" i="149" s="1"/>
  <c r="E18" i="149" a="1"/>
  <c r="E18" i="149" s="1"/>
  <c r="E72" i="149" s="1"/>
  <c r="H18" i="149" a="1"/>
  <c r="H18" i="149" s="1"/>
  <c r="H72" i="149" s="1"/>
  <c r="H12" i="151" a="1"/>
  <c r="H12" i="151" s="1"/>
  <c r="H29" i="151" s="1" a="1"/>
  <c r="H29" i="151" s="1"/>
  <c r="F13" i="151" a="1"/>
  <c r="F13" i="151" s="1"/>
  <c r="F31" i="151" s="1"/>
  <c r="E14" i="151" a="1"/>
  <c r="E14" i="151" s="1"/>
  <c r="E32" i="151" s="1"/>
  <c r="H14" i="151" a="1"/>
  <c r="H14" i="151" s="1"/>
  <c r="H32" i="151" s="1"/>
  <c r="F15" i="151" a="1"/>
  <c r="F15" i="151" s="1"/>
  <c r="F69" i="151" s="1"/>
  <c r="E16" i="151" a="1"/>
  <c r="E16" i="151" s="1"/>
  <c r="E34" i="151" s="1"/>
  <c r="H16" i="151" a="1"/>
  <c r="H16" i="151" s="1"/>
  <c r="H34" i="151" s="1"/>
  <c r="E12" i="152" a="1"/>
  <c r="E12" i="152" s="1"/>
  <c r="E29" i="152" s="1" a="1"/>
  <c r="E29" i="152" s="1"/>
  <c r="H16" i="152" a="1"/>
  <c r="H16" i="152" s="1"/>
  <c r="H34" i="152" s="1"/>
  <c r="F17" i="152" a="1"/>
  <c r="F17" i="152" s="1"/>
  <c r="F35" i="152" s="1"/>
  <c r="E18" i="152" a="1"/>
  <c r="E18" i="152" s="1"/>
  <c r="H18" i="152" a="1"/>
  <c r="H18" i="152" s="1"/>
  <c r="H72" i="152" s="1"/>
  <c r="F7" i="153" a="1"/>
  <c r="F7" i="153" s="1"/>
  <c r="F24" i="153" s="1" a="1"/>
  <c r="F24" i="153" s="1"/>
  <c r="E8" i="153" a="1"/>
  <c r="E8" i="153" s="1"/>
  <c r="E25" i="153" s="1" a="1"/>
  <c r="E25" i="153" s="1"/>
  <c r="E10" i="153" a="1"/>
  <c r="E10" i="153" s="1"/>
  <c r="E27" i="153" s="1" a="1"/>
  <c r="E27" i="153" s="1"/>
  <c r="H10" i="153" a="1"/>
  <c r="H10" i="153" s="1"/>
  <c r="H27" i="153" s="1" a="1"/>
  <c r="H27" i="153" s="1"/>
  <c r="F11" i="153" a="1"/>
  <c r="F11" i="153" s="1"/>
  <c r="F28" i="153" s="1" a="1"/>
  <c r="F28" i="153" s="1"/>
  <c r="E12" i="153" a="1"/>
  <c r="E12" i="153" s="1"/>
  <c r="E29" i="153" s="1" a="1"/>
  <c r="E29" i="153" s="1"/>
  <c r="H12" i="153" a="1"/>
  <c r="H12" i="153" s="1"/>
  <c r="H29" i="153" s="1" a="1"/>
  <c r="H29" i="153" s="1"/>
  <c r="F13" i="153" a="1"/>
  <c r="F13" i="153" s="1"/>
  <c r="F31" i="153" s="1"/>
  <c r="F15" i="153" a="1"/>
  <c r="F15" i="153" s="1"/>
  <c r="F69" i="153" s="1"/>
  <c r="E16" i="153" a="1"/>
  <c r="E16" i="153" s="1"/>
  <c r="E34" i="153" s="1"/>
  <c r="E18" i="153" a="1"/>
  <c r="E18" i="153" s="1"/>
  <c r="E72" i="153" s="1"/>
  <c r="H18" i="153" a="1"/>
  <c r="H18" i="153" s="1"/>
  <c r="H72" i="153" s="1"/>
  <c r="H8" i="154" a="1"/>
  <c r="H8" i="154" s="1"/>
  <c r="H25" i="154" s="1" a="1"/>
  <c r="H25" i="154" s="1"/>
  <c r="F9" i="154" a="1"/>
  <c r="F9" i="154" s="1"/>
  <c r="F26" i="154" s="1" a="1"/>
  <c r="F26" i="154" s="1"/>
  <c r="F11" i="154" a="1"/>
  <c r="F11" i="154" s="1"/>
  <c r="F28" i="154" s="1" a="1"/>
  <c r="F28" i="154" s="1"/>
  <c r="E12" i="154" a="1"/>
  <c r="E12" i="154" s="1"/>
  <c r="E29" i="154" s="1" a="1"/>
  <c r="E29" i="154" s="1"/>
  <c r="E14" i="154" a="1"/>
  <c r="E14" i="154" s="1"/>
  <c r="E32" i="154" s="1"/>
  <c r="H14" i="154" a="1"/>
  <c r="H14" i="154" s="1"/>
  <c r="H32" i="154" s="1"/>
  <c r="F15" i="154" a="1"/>
  <c r="F15" i="154" s="1"/>
  <c r="F69" i="154" s="1"/>
  <c r="E16" i="154" a="1"/>
  <c r="E16" i="154" s="1"/>
  <c r="E34" i="154" s="1"/>
  <c r="H16" i="154" a="1"/>
  <c r="H16" i="154" s="1"/>
  <c r="H34" i="154" s="1"/>
  <c r="F17" i="154" a="1"/>
  <c r="F17" i="154" s="1"/>
  <c r="F35" i="154" s="1"/>
  <c r="E18" i="154" a="1"/>
  <c r="E18" i="154" s="1"/>
  <c r="H18" i="154" a="1"/>
  <c r="H18" i="154" s="1"/>
  <c r="E8" i="155" a="1"/>
  <c r="E8" i="155" s="1"/>
  <c r="E25" i="155" s="1" a="1"/>
  <c r="E25" i="155" s="1"/>
  <c r="H8" i="155" a="1"/>
  <c r="H8" i="155" s="1"/>
  <c r="H25" i="155" s="1" a="1"/>
  <c r="H25" i="155" s="1"/>
  <c r="F9" i="155" a="1"/>
  <c r="F9" i="155" s="1"/>
  <c r="F26" i="155" s="1" a="1"/>
  <c r="F26" i="155" s="1"/>
  <c r="E10" i="155" a="1"/>
  <c r="E10" i="155" s="1"/>
  <c r="E27" i="155" s="1" a="1"/>
  <c r="E27" i="155" s="1"/>
  <c r="H10" i="155" a="1"/>
  <c r="H10" i="155" s="1"/>
  <c r="H27" i="155" s="1" a="1"/>
  <c r="H27" i="155" s="1"/>
  <c r="H12" i="155" a="1"/>
  <c r="H12" i="155" s="1"/>
  <c r="H29" i="155" s="1" a="1"/>
  <c r="H29" i="155" s="1"/>
  <c r="F13" i="155" a="1"/>
  <c r="F13" i="155" s="1"/>
  <c r="F31" i="155" s="1"/>
  <c r="F38" i="155" s="1"/>
  <c r="E14" i="155" a="1"/>
  <c r="E14" i="155" s="1"/>
  <c r="E32" i="155" s="1"/>
  <c r="F15" i="155" a="1"/>
  <c r="F15" i="155" s="1"/>
  <c r="F69" i="155" s="1"/>
  <c r="E16" i="155" a="1"/>
  <c r="E16" i="155" s="1"/>
  <c r="E34" i="155" s="1"/>
  <c r="E18" i="155" a="1"/>
  <c r="E18" i="155" s="1"/>
  <c r="E72" i="155" s="1"/>
  <c r="H18" i="155" a="1"/>
  <c r="H18" i="155" s="1"/>
  <c r="H72" i="155" s="1"/>
  <c r="H8" i="156" a="1"/>
  <c r="H8" i="156" s="1"/>
  <c r="H25" i="156" s="1" a="1"/>
  <c r="H25" i="156" s="1"/>
  <c r="F9" i="156" a="1"/>
  <c r="F9" i="156" s="1"/>
  <c r="F26" i="156" s="1" a="1"/>
  <c r="F26" i="156" s="1"/>
  <c r="F11" i="156" a="1"/>
  <c r="F11" i="156" s="1"/>
  <c r="F28" i="156" s="1" a="1"/>
  <c r="F28" i="156" s="1"/>
  <c r="E12" i="156" a="1"/>
  <c r="E12" i="156" s="1"/>
  <c r="E29" i="156" s="1" a="1"/>
  <c r="E29" i="156" s="1"/>
  <c r="H12" i="156" a="1"/>
  <c r="H12" i="156" s="1"/>
  <c r="H29" i="156" s="1" a="1"/>
  <c r="H29" i="156" s="1"/>
  <c r="F13" i="156" a="1"/>
  <c r="F13" i="156" s="1"/>
  <c r="F31" i="156" s="1"/>
  <c r="F38" i="156" s="1"/>
  <c r="E14" i="156" a="1"/>
  <c r="E14" i="156" s="1"/>
  <c r="E32" i="156" s="1"/>
  <c r="E39" i="156" s="1"/>
  <c r="H14" i="156" a="1"/>
  <c r="H14" i="156" s="1"/>
  <c r="H32" i="156" s="1"/>
  <c r="F15" i="156" a="1"/>
  <c r="F15" i="156" s="1"/>
  <c r="H16" i="156" a="1"/>
  <c r="H16" i="156" s="1"/>
  <c r="H34" i="156" s="1"/>
  <c r="H41" i="156" s="1"/>
  <c r="E18" i="156" a="1"/>
  <c r="E18" i="156" s="1"/>
  <c r="H18" i="156" a="1"/>
  <c r="H18" i="156" s="1"/>
  <c r="H72" i="156" s="1"/>
  <c r="F7" i="157" a="1"/>
  <c r="F7" i="157" s="1"/>
  <c r="F24" i="157" s="1" a="1"/>
  <c r="F24" i="157" s="1"/>
  <c r="H10" i="157" a="1"/>
  <c r="H10" i="157" s="1"/>
  <c r="H27" i="157" s="1" a="1"/>
  <c r="H27" i="157" s="1"/>
  <c r="H12" i="157" a="1"/>
  <c r="H12" i="157" s="1"/>
  <c r="H29" i="157" s="1" a="1"/>
  <c r="H29" i="157" s="1"/>
  <c r="F13" i="157" a="1"/>
  <c r="F13" i="157" s="1"/>
  <c r="F31" i="157" s="1"/>
  <c r="F15" i="157" a="1"/>
  <c r="F15" i="157" s="1"/>
  <c r="F69" i="157" s="1"/>
  <c r="E16" i="157" a="1"/>
  <c r="E16" i="157" s="1"/>
  <c r="E34" i="157" s="1"/>
  <c r="E18" i="157" a="1"/>
  <c r="E18" i="157" s="1"/>
  <c r="E72" i="157" s="1"/>
  <c r="H18" i="157" a="1"/>
  <c r="H18" i="157" s="1"/>
  <c r="H72" i="157" s="1"/>
  <c r="H8" i="158" a="1"/>
  <c r="H8" i="158" s="1"/>
  <c r="H25" i="158" s="1" a="1"/>
  <c r="H25" i="158" s="1"/>
  <c r="F9" i="158" a="1"/>
  <c r="F9" i="158" s="1"/>
  <c r="F26" i="158" s="1" a="1"/>
  <c r="F26" i="158" s="1"/>
  <c r="E10" i="158" a="1"/>
  <c r="E10" i="158" s="1"/>
  <c r="E27" i="158" s="1" a="1"/>
  <c r="E27" i="158" s="1"/>
  <c r="E12" i="158" a="1"/>
  <c r="E12" i="158" s="1"/>
  <c r="E29" i="158" s="1" a="1"/>
  <c r="E29" i="158" s="1"/>
  <c r="E14" i="158" a="1"/>
  <c r="E14" i="158" s="1"/>
  <c r="E32" i="158" s="1"/>
  <c r="E39" i="158" s="1"/>
  <c r="H14" i="158" a="1"/>
  <c r="H14" i="158" s="1"/>
  <c r="H32" i="158" s="1"/>
  <c r="F15" i="158" a="1"/>
  <c r="F15" i="158" s="1"/>
  <c r="F69" i="158" s="1"/>
  <c r="E16" i="158" a="1"/>
  <c r="E16" i="158" s="1"/>
  <c r="E34" i="158" s="1"/>
  <c r="H16" i="158" a="1"/>
  <c r="H16" i="158" s="1"/>
  <c r="H34" i="158" s="1"/>
  <c r="H41" i="158" s="1"/>
  <c r="F17" i="158" a="1"/>
  <c r="F17" i="158" s="1"/>
  <c r="E18" i="158" a="1"/>
  <c r="E18" i="158" s="1"/>
  <c r="H18" i="158" a="1"/>
  <c r="H18" i="158" s="1"/>
  <c r="F7" i="159" a="1"/>
  <c r="F7" i="159" s="1"/>
  <c r="F24" i="159" s="1" a="1"/>
  <c r="F24" i="159" s="1"/>
  <c r="E8" i="159" a="1"/>
  <c r="E8" i="159" s="1"/>
  <c r="E25" i="159" s="1" a="1"/>
  <c r="E25" i="159" s="1"/>
  <c r="H8" i="159" a="1"/>
  <c r="H8" i="159" s="1"/>
  <c r="H25" i="159" s="1" a="1"/>
  <c r="H25" i="159" s="1"/>
  <c r="E10" i="159" a="1"/>
  <c r="E10" i="159" s="1"/>
  <c r="E27" i="159" s="1" a="1"/>
  <c r="E27" i="159" s="1"/>
  <c r="H10" i="159" a="1"/>
  <c r="H10" i="159" s="1"/>
  <c r="H27" i="159" s="1" a="1"/>
  <c r="H27" i="159" s="1"/>
  <c r="H12" i="159" a="1"/>
  <c r="H12" i="159" s="1"/>
  <c r="H29" i="159" s="1" a="1"/>
  <c r="H29" i="159" s="1"/>
  <c r="F13" i="159" a="1"/>
  <c r="F13" i="159" s="1"/>
  <c r="F31" i="159" s="1"/>
  <c r="E14" i="159" a="1"/>
  <c r="E14" i="159" s="1"/>
  <c r="E32" i="159" s="1"/>
  <c r="F15" i="159" a="1"/>
  <c r="F15" i="159" s="1"/>
  <c r="F69" i="159" s="1"/>
  <c r="E16" i="159" a="1"/>
  <c r="E16" i="159" s="1"/>
  <c r="E34" i="159" s="1"/>
  <c r="E18" i="159" a="1"/>
  <c r="E18" i="159" s="1"/>
  <c r="E72" i="159" s="1"/>
  <c r="H18" i="159" a="1"/>
  <c r="H18" i="159" s="1"/>
  <c r="H72" i="159" s="1"/>
  <c r="H8" i="160" a="1"/>
  <c r="H8" i="160" s="1"/>
  <c r="H25" i="160" s="1" a="1"/>
  <c r="H25" i="160" s="1"/>
  <c r="F9" i="160" a="1"/>
  <c r="F9" i="160" s="1"/>
  <c r="F26" i="160" s="1" a="1"/>
  <c r="F26" i="160" s="1"/>
  <c r="F11" i="160" a="1"/>
  <c r="F11" i="160" s="1"/>
  <c r="F28" i="160" s="1" a="1"/>
  <c r="F28" i="160" s="1"/>
  <c r="E12" i="160" a="1"/>
  <c r="E12" i="160" s="1"/>
  <c r="E29" i="160" s="1" a="1"/>
  <c r="E29" i="160" s="1"/>
  <c r="F13" i="160" a="1"/>
  <c r="F13" i="160" s="1"/>
  <c r="F31" i="160" s="1"/>
  <c r="F38" i="160" s="1"/>
  <c r="E14" i="160" a="1"/>
  <c r="E14" i="160" s="1"/>
  <c r="E32" i="160" s="1"/>
  <c r="E39" i="160" s="1"/>
  <c r="H14" i="160" a="1"/>
  <c r="H14" i="160" s="1"/>
  <c r="H32" i="160" s="1"/>
  <c r="F15" i="160" a="1"/>
  <c r="F15" i="160" s="1"/>
  <c r="H16" i="160" a="1"/>
  <c r="H16" i="160" s="1"/>
  <c r="H34" i="160" s="1"/>
  <c r="E18" i="160" a="1"/>
  <c r="E18" i="160" s="1"/>
  <c r="H18" i="160" a="1"/>
  <c r="H18" i="160" s="1"/>
  <c r="E10" i="161" a="1"/>
  <c r="E10" i="161" s="1"/>
  <c r="E27" i="161" s="1" a="1"/>
  <c r="E27" i="161" s="1"/>
  <c r="H12" i="161" a="1"/>
  <c r="H12" i="161" s="1"/>
  <c r="H29" i="161" s="1" a="1"/>
  <c r="H29" i="161" s="1"/>
  <c r="F13" i="161" a="1"/>
  <c r="F13" i="161" s="1"/>
  <c r="F31" i="161" s="1"/>
  <c r="F38" i="161" s="1"/>
  <c r="F15" i="161" a="1"/>
  <c r="F15" i="161" s="1"/>
  <c r="F69" i="161" s="1"/>
  <c r="E16" i="161" a="1"/>
  <c r="E16" i="161" s="1"/>
  <c r="E34" i="161" s="1"/>
  <c r="F17" i="161" a="1"/>
  <c r="F17" i="161" s="1"/>
  <c r="E18" i="161" a="1"/>
  <c r="E18" i="161" s="1"/>
  <c r="E72" i="161" s="1"/>
  <c r="H18" i="161" a="1"/>
  <c r="H18" i="161" s="1"/>
  <c r="H72" i="161" s="1"/>
  <c r="H67" i="158"/>
  <c r="H68" i="158" s="1"/>
  <c r="H70" i="149"/>
  <c r="H71" i="149" s="1"/>
  <c r="H33" i="156"/>
  <c r="H40" i="156" s="1"/>
  <c r="F70" i="157"/>
  <c r="F71" i="157" s="1"/>
  <c r="H36" i="156"/>
  <c r="H43" i="156" s="1"/>
  <c r="E67" i="161"/>
  <c r="E33" i="158"/>
  <c r="E40" i="158" s="1"/>
  <c r="F36" i="161"/>
  <c r="F43" i="161" s="1"/>
  <c r="H67" i="161"/>
  <c r="H68" i="161" s="1"/>
  <c r="F36" i="153"/>
  <c r="F43" i="153" s="1"/>
  <c r="E33" i="151"/>
  <c r="E40" i="151" s="1"/>
  <c r="H33" i="151"/>
  <c r="H40" i="151" s="1"/>
  <c r="F70" i="156"/>
  <c r="F71" i="156" s="1"/>
  <c r="H33" i="157"/>
  <c r="H40" i="157" s="1"/>
  <c r="F36" i="152"/>
  <c r="F43" i="152" s="1"/>
  <c r="E36" i="151"/>
  <c r="E43" i="151" s="1"/>
  <c r="E36" i="150"/>
  <c r="E43" i="150" s="1"/>
  <c r="F70" i="160"/>
  <c r="F71" i="160" s="1"/>
  <c r="F36" i="159"/>
  <c r="F43" i="159" s="1"/>
  <c r="F35" i="160"/>
  <c r="E33" i="150"/>
  <c r="E40" i="150" s="1"/>
  <c r="H33" i="155"/>
  <c r="H40" i="155" s="1"/>
  <c r="H67" i="159"/>
  <c r="H68" i="159" s="1"/>
  <c r="H33" i="153"/>
  <c r="H40" i="153" s="1"/>
  <c r="H31" i="158"/>
  <c r="H38" i="158" s="1"/>
  <c r="F36" i="155"/>
  <c r="F43" i="155" s="1"/>
  <c r="E33" i="153"/>
  <c r="E40" i="153" s="1"/>
  <c r="H33" i="158"/>
  <c r="H40" i="158" s="1"/>
  <c r="F35" i="156"/>
  <c r="F42" i="156" s="1"/>
  <c r="F36" i="160"/>
  <c r="F43" i="160" s="1"/>
  <c r="H33" i="149"/>
  <c r="H40" i="149" s="1"/>
  <c r="E33" i="154"/>
  <c r="E40" i="154" s="1"/>
  <c r="E67" i="158"/>
  <c r="E68" i="158" s="1"/>
  <c r="F36" i="151"/>
  <c r="F43" i="151" s="1"/>
  <c r="E33" i="161"/>
  <c r="E40" i="161" s="1"/>
  <c r="F36" i="156"/>
  <c r="F43" i="156" s="1"/>
  <c r="H33" i="161"/>
  <c r="H40" i="161" s="1"/>
  <c r="H36" i="155"/>
  <c r="H33" i="150"/>
  <c r="H40" i="150" s="1"/>
  <c r="H31" i="161"/>
  <c r="H38" i="161" s="1"/>
  <c r="E36" i="157"/>
  <c r="E43" i="157" s="1"/>
  <c r="E33" i="152"/>
  <c r="E40" i="152" s="1"/>
  <c r="F70" i="159"/>
  <c r="F71" i="159" s="1"/>
  <c r="F36" i="150"/>
  <c r="F43" i="150" s="1"/>
  <c r="H33" i="154"/>
  <c r="H40" i="154" s="1"/>
  <c r="E31" i="158"/>
  <c r="E38" i="158" s="1"/>
  <c r="H36" i="152"/>
  <c r="H43" i="152" s="1"/>
  <c r="E33" i="156"/>
  <c r="E40" i="156" s="1"/>
  <c r="F33" i="151"/>
  <c r="F40" i="151" s="1"/>
  <c r="E33" i="160"/>
  <c r="E40" i="160" s="1"/>
  <c r="F36" i="158"/>
  <c r="F43" i="158" s="1"/>
  <c r="H36" i="149"/>
  <c r="H43" i="149" s="1"/>
  <c r="E36" i="153"/>
  <c r="E43" i="153" s="1"/>
  <c r="E33" i="157"/>
  <c r="E40" i="157" s="1"/>
  <c r="E36" i="155"/>
  <c r="E43" i="155" s="1"/>
  <c r="E33" i="149"/>
  <c r="E40" i="149" s="1"/>
  <c r="F67" i="149"/>
  <c r="F68" i="149" s="1"/>
  <c r="E67" i="149"/>
  <c r="E68" i="149" s="1"/>
  <c r="H67" i="149"/>
  <c r="H68" i="149" s="1"/>
  <c r="F70" i="149"/>
  <c r="F71" i="149" s="1"/>
  <c r="E32" i="149"/>
  <c r="E39" i="149" s="1"/>
  <c r="F33" i="149"/>
  <c r="F40" i="149" s="1"/>
  <c r="E36" i="149"/>
  <c r="E43" i="149" s="1"/>
  <c r="E70" i="149"/>
  <c r="E71" i="149" s="1"/>
  <c r="E38" i="156"/>
  <c r="E61" i="156"/>
  <c r="E78" i="156" s="1" a="1"/>
  <c r="E78" i="156" s="1"/>
  <c r="E38" i="160"/>
  <c r="E61" i="160"/>
  <c r="E67" i="150"/>
  <c r="E68" i="150" s="1"/>
  <c r="F67" i="150"/>
  <c r="F68" i="150" s="1"/>
  <c r="H67" i="150"/>
  <c r="H68" i="150" s="1"/>
  <c r="E70" i="150"/>
  <c r="E71" i="150" s="1"/>
  <c r="F70" i="150"/>
  <c r="F71" i="150" s="1"/>
  <c r="H70" i="150"/>
  <c r="H71" i="150" s="1"/>
  <c r="E67" i="151"/>
  <c r="E68" i="151" s="1"/>
  <c r="F67" i="151"/>
  <c r="F68" i="151" s="1"/>
  <c r="H67" i="151"/>
  <c r="H68" i="151" s="1"/>
  <c r="E70" i="151"/>
  <c r="E71" i="151" s="1"/>
  <c r="F70" i="151"/>
  <c r="F71" i="151" s="1"/>
  <c r="H70" i="151"/>
  <c r="H71" i="151" s="1"/>
  <c r="E67" i="152"/>
  <c r="E68" i="152" s="1"/>
  <c r="F67" i="152"/>
  <c r="F68" i="152" s="1"/>
  <c r="H67" i="152"/>
  <c r="H68" i="152" s="1"/>
  <c r="E70" i="152"/>
  <c r="E71" i="152" s="1"/>
  <c r="F70" i="152"/>
  <c r="F71" i="152" s="1"/>
  <c r="H70" i="152"/>
  <c r="H71" i="152" s="1"/>
  <c r="E67" i="153"/>
  <c r="H67" i="153"/>
  <c r="H68" i="153" s="1"/>
  <c r="F70" i="153"/>
  <c r="F71" i="153" s="1"/>
  <c r="H70" i="153"/>
  <c r="H71" i="153" s="1"/>
  <c r="E67" i="154"/>
  <c r="E68" i="154" s="1"/>
  <c r="F67" i="154"/>
  <c r="F68" i="154" s="1"/>
  <c r="H67" i="154"/>
  <c r="H68" i="154" s="1"/>
  <c r="F70" i="154"/>
  <c r="F71" i="154" s="1"/>
  <c r="H70" i="154"/>
  <c r="H71" i="154" s="1"/>
  <c r="E67" i="155"/>
  <c r="E68" i="155" s="1"/>
  <c r="F67" i="155"/>
  <c r="F68" i="155" s="1"/>
  <c r="H67" i="155"/>
  <c r="H68" i="155" s="1"/>
  <c r="F70" i="155"/>
  <c r="F71" i="155" s="1"/>
  <c r="H70" i="155"/>
  <c r="H71" i="155" s="1"/>
  <c r="F67" i="156"/>
  <c r="F68" i="156" s="1"/>
  <c r="E70" i="156"/>
  <c r="E71" i="156" s="1"/>
  <c r="F67" i="157"/>
  <c r="F68" i="157" s="1"/>
  <c r="H70" i="157"/>
  <c r="H71" i="157" s="1"/>
  <c r="F67" i="158"/>
  <c r="F68" i="158" s="1"/>
  <c r="E70" i="158"/>
  <c r="E71" i="158" s="1"/>
  <c r="H70" i="158"/>
  <c r="H71" i="158" s="1"/>
  <c r="H70" i="159"/>
  <c r="H71" i="159" s="1"/>
  <c r="E70" i="160"/>
  <c r="E71" i="160" s="1"/>
  <c r="H70" i="161"/>
  <c r="H71" i="161" s="1"/>
  <c r="H61" i="161"/>
  <c r="H78" i="161" s="1" a="1"/>
  <c r="H78" i="161" s="1"/>
  <c r="E63" i="161"/>
  <c r="E80" i="161" s="1" a="1"/>
  <c r="E80" i="161" s="1"/>
  <c r="F64" i="161"/>
  <c r="F81" i="161" s="1" a="1"/>
  <c r="F81" i="161" s="1"/>
  <c r="H65" i="161"/>
  <c r="H82" i="161" s="1" a="1"/>
  <c r="H82" i="161" s="1"/>
  <c r="F61" i="161"/>
  <c r="F78" i="161" s="1" a="1"/>
  <c r="F78" i="161" s="1"/>
  <c r="H62" i="161"/>
  <c r="H79" i="161" s="1" a="1"/>
  <c r="H79" i="161" s="1"/>
  <c r="F65" i="161"/>
  <c r="F82" i="161" s="1" a="1"/>
  <c r="F82" i="161" s="1"/>
  <c r="E62" i="149"/>
  <c r="E79" i="149" s="1" a="1"/>
  <c r="E79" i="149" s="1"/>
  <c r="F63" i="149"/>
  <c r="F80" i="149" s="1" a="1"/>
  <c r="F80" i="149" s="1"/>
  <c r="H64" i="149"/>
  <c r="H81" i="149" s="1" a="1"/>
  <c r="H81" i="149" s="1"/>
  <c r="E66" i="149"/>
  <c r="E83" i="149" s="1" a="1"/>
  <c r="E83" i="149" s="1"/>
  <c r="F61" i="150"/>
  <c r="F78" i="150" s="1" a="1"/>
  <c r="F78" i="150" s="1"/>
  <c r="H62" i="150"/>
  <c r="H79" i="150" s="1" a="1"/>
  <c r="H79" i="150" s="1"/>
  <c r="E64" i="150"/>
  <c r="E81" i="150" s="1" a="1"/>
  <c r="E81" i="150" s="1"/>
  <c r="F65" i="150"/>
  <c r="F82" i="150" s="1" a="1"/>
  <c r="F82" i="150" s="1"/>
  <c r="E62" i="151"/>
  <c r="E79" i="151" s="1" a="1"/>
  <c r="E79" i="151" s="1"/>
  <c r="F63" i="151"/>
  <c r="F80" i="151" s="1" a="1"/>
  <c r="F80" i="151" s="1"/>
  <c r="H64" i="151"/>
  <c r="H81" i="151" s="1" a="1"/>
  <c r="H81" i="151" s="1"/>
  <c r="E66" i="151"/>
  <c r="E83" i="151" s="1" a="1"/>
  <c r="E83" i="151" s="1"/>
  <c r="F61" i="152"/>
  <c r="F78" i="152" s="1" a="1"/>
  <c r="F78" i="152" s="1"/>
  <c r="H62" i="152"/>
  <c r="H79" i="152" s="1" a="1"/>
  <c r="H79" i="152" s="1"/>
  <c r="E64" i="152"/>
  <c r="E81" i="152" s="1" a="1"/>
  <c r="E81" i="152" s="1"/>
  <c r="F65" i="152"/>
  <c r="F82" i="152" s="1" a="1"/>
  <c r="F82" i="152" s="1"/>
  <c r="E62" i="153"/>
  <c r="E79" i="153" s="1" a="1"/>
  <c r="E79" i="153" s="1"/>
  <c r="F63" i="153"/>
  <c r="F80" i="153" s="1" a="1"/>
  <c r="F80" i="153" s="1"/>
  <c r="H64" i="153"/>
  <c r="H81" i="153" s="1" a="1"/>
  <c r="H81" i="153" s="1"/>
  <c r="E66" i="153"/>
  <c r="E83" i="153" s="1" a="1"/>
  <c r="E83" i="153" s="1"/>
  <c r="F61" i="154"/>
  <c r="F78" i="154" s="1" a="1"/>
  <c r="F78" i="154" s="1"/>
  <c r="H62" i="154"/>
  <c r="H79" i="154" s="1" a="1"/>
  <c r="H79" i="154" s="1"/>
  <c r="E64" i="154"/>
  <c r="E81" i="154" s="1" a="1"/>
  <c r="E81" i="154" s="1"/>
  <c r="F65" i="154"/>
  <c r="F82" i="154" s="1" a="1"/>
  <c r="F82" i="154" s="1"/>
  <c r="E66" i="155"/>
  <c r="E83" i="155" s="1" a="1"/>
  <c r="E83" i="155" s="1"/>
  <c r="F61" i="156"/>
  <c r="F78" i="156" s="1" a="1"/>
  <c r="F78" i="156" s="1"/>
  <c r="H62" i="156"/>
  <c r="H79" i="156" s="1" a="1"/>
  <c r="H79" i="156" s="1"/>
  <c r="E64" i="156"/>
  <c r="E81" i="156" s="1" a="1"/>
  <c r="E81" i="156" s="1"/>
  <c r="F65" i="156"/>
  <c r="F82" i="156" s="1" a="1"/>
  <c r="F82" i="156" s="1"/>
  <c r="E62" i="157"/>
  <c r="E79" i="157" s="1" a="1"/>
  <c r="E79" i="157" s="1"/>
  <c r="F63" i="157"/>
  <c r="F80" i="157" s="1" a="1"/>
  <c r="F80" i="157" s="1"/>
  <c r="H64" i="157"/>
  <c r="H81" i="157" s="1" a="1"/>
  <c r="H81" i="157" s="1"/>
  <c r="E66" i="157"/>
  <c r="E83" i="157" s="1" a="1"/>
  <c r="E83" i="157" s="1"/>
  <c r="F61" i="158"/>
  <c r="F78" i="158" s="1" a="1"/>
  <c r="F78" i="158" s="1"/>
  <c r="H62" i="158"/>
  <c r="H79" i="158" s="1" a="1"/>
  <c r="H79" i="158" s="1"/>
  <c r="F65" i="158"/>
  <c r="F82" i="158" s="1" a="1"/>
  <c r="F82" i="158" s="1"/>
  <c r="E62" i="159"/>
  <c r="E79" i="159" s="1" a="1"/>
  <c r="E79" i="159" s="1"/>
  <c r="F63" i="159"/>
  <c r="F80" i="159" s="1" a="1"/>
  <c r="F80" i="159" s="1"/>
  <c r="E66" i="159"/>
  <c r="E83" i="159" s="1" a="1"/>
  <c r="E83" i="159" s="1"/>
  <c r="F61" i="160"/>
  <c r="F78" i="160" s="1" a="1"/>
  <c r="F78" i="160" s="1"/>
  <c r="H62" i="160"/>
  <c r="H79" i="160" s="1" a="1"/>
  <c r="H79" i="160" s="1"/>
  <c r="E64" i="160"/>
  <c r="E81" i="160" s="1" a="1"/>
  <c r="E81" i="160" s="1"/>
  <c r="F65" i="160"/>
  <c r="F82" i="160" s="1" a="1"/>
  <c r="F82" i="160" s="1"/>
  <c r="H61" i="149"/>
  <c r="H78" i="149" s="1" a="1"/>
  <c r="H78" i="149" s="1"/>
  <c r="E63" i="149"/>
  <c r="E80" i="149" s="1" a="1"/>
  <c r="E80" i="149" s="1"/>
  <c r="F64" i="149"/>
  <c r="F81" i="149" s="1" a="1"/>
  <c r="F81" i="149" s="1"/>
  <c r="H65" i="149"/>
  <c r="H82" i="149" s="1" a="1"/>
  <c r="H82" i="149" s="1"/>
  <c r="E61" i="150"/>
  <c r="E78" i="150" s="1" a="1"/>
  <c r="E78" i="150" s="1"/>
  <c r="F62" i="150"/>
  <c r="F79" i="150" s="1" a="1"/>
  <c r="F79" i="150" s="1"/>
  <c r="H63" i="150"/>
  <c r="H80" i="150" s="1" a="1"/>
  <c r="H80" i="150" s="1"/>
  <c r="E65" i="150"/>
  <c r="E82" i="150" s="1" a="1"/>
  <c r="E82" i="150" s="1"/>
  <c r="H61" i="151"/>
  <c r="H78" i="151" s="1" a="1"/>
  <c r="H78" i="151" s="1"/>
  <c r="E63" i="151"/>
  <c r="E80" i="151" s="1" a="1"/>
  <c r="E80" i="151" s="1"/>
  <c r="F64" i="151"/>
  <c r="F81" i="151" s="1" a="1"/>
  <c r="F81" i="151" s="1"/>
  <c r="H65" i="151"/>
  <c r="H82" i="151" s="1" a="1"/>
  <c r="H82" i="151" s="1"/>
  <c r="E61" i="152"/>
  <c r="E78" i="152" s="1" a="1"/>
  <c r="E78" i="152" s="1"/>
  <c r="F62" i="152"/>
  <c r="F79" i="152" s="1" a="1"/>
  <c r="F79" i="152" s="1"/>
  <c r="H63" i="152"/>
  <c r="H80" i="152" s="1" a="1"/>
  <c r="H80" i="152" s="1"/>
  <c r="E65" i="152"/>
  <c r="E82" i="152" s="1" a="1"/>
  <c r="E82" i="152" s="1"/>
  <c r="H61" i="153"/>
  <c r="H78" i="153" s="1" a="1"/>
  <c r="H78" i="153" s="1"/>
  <c r="E63" i="153"/>
  <c r="E80" i="153" s="1" a="1"/>
  <c r="E80" i="153" s="1"/>
  <c r="F64" i="153"/>
  <c r="F81" i="153" s="1" a="1"/>
  <c r="F81" i="153" s="1"/>
  <c r="H65" i="153"/>
  <c r="H82" i="153" s="1" a="1"/>
  <c r="H82" i="153" s="1"/>
  <c r="E61" i="154"/>
  <c r="E78" i="154" s="1" a="1"/>
  <c r="E78" i="154" s="1"/>
  <c r="F62" i="154"/>
  <c r="F79" i="154" s="1" a="1"/>
  <c r="F79" i="154" s="1"/>
  <c r="H63" i="154"/>
  <c r="H80" i="154" s="1" a="1"/>
  <c r="H80" i="154" s="1"/>
  <c r="E65" i="154"/>
  <c r="E82" i="154" s="1" a="1"/>
  <c r="E82" i="154" s="1"/>
  <c r="H61" i="155"/>
  <c r="H78" i="155" s="1" a="1"/>
  <c r="H78" i="155" s="1"/>
  <c r="E63" i="155"/>
  <c r="E80" i="155" s="1" a="1"/>
  <c r="E80" i="155" s="1"/>
  <c r="F64" i="155"/>
  <c r="F81" i="155" s="1" a="1"/>
  <c r="F81" i="155" s="1"/>
  <c r="H65" i="155"/>
  <c r="H82" i="155" s="1" a="1"/>
  <c r="H82" i="155" s="1"/>
  <c r="F62" i="156"/>
  <c r="F79" i="156" s="1" a="1"/>
  <c r="F79" i="156" s="1"/>
  <c r="H63" i="156"/>
  <c r="H80" i="156" s="1" a="1"/>
  <c r="H80" i="156" s="1"/>
  <c r="E65" i="156"/>
  <c r="E82" i="156" s="1" a="1"/>
  <c r="E82" i="156" s="1"/>
  <c r="H61" i="157"/>
  <c r="H78" i="157" s="1" a="1"/>
  <c r="H78" i="157" s="1"/>
  <c r="E63" i="157"/>
  <c r="E80" i="157" s="1" a="1"/>
  <c r="E80" i="157" s="1"/>
  <c r="F64" i="157"/>
  <c r="F81" i="157" s="1" a="1"/>
  <c r="F81" i="157" s="1"/>
  <c r="H65" i="157"/>
  <c r="H82" i="157" s="1" a="1"/>
  <c r="H82" i="157" s="1"/>
  <c r="E61" i="158"/>
  <c r="E78" i="158" s="1" a="1"/>
  <c r="E78" i="158" s="1"/>
  <c r="F62" i="158"/>
  <c r="F79" i="158" s="1" a="1"/>
  <c r="F79" i="158" s="1"/>
  <c r="H63" i="158"/>
  <c r="H80" i="158" s="1" a="1"/>
  <c r="H80" i="158" s="1"/>
  <c r="E65" i="158"/>
  <c r="E82" i="158" s="1" a="1"/>
  <c r="E82" i="158" s="1"/>
  <c r="H61" i="159"/>
  <c r="H78" i="159" s="1" a="1"/>
  <c r="H78" i="159" s="1"/>
  <c r="E63" i="159"/>
  <c r="E80" i="159" s="1" a="1"/>
  <c r="E80" i="159" s="1"/>
  <c r="F64" i="159"/>
  <c r="F81" i="159" s="1" a="1"/>
  <c r="F81" i="159" s="1"/>
  <c r="H65" i="159"/>
  <c r="H82" i="159" s="1" a="1"/>
  <c r="H82" i="159" s="1"/>
  <c r="F62" i="160"/>
  <c r="F79" i="160" s="1" a="1"/>
  <c r="F79" i="160" s="1"/>
  <c r="H63" i="160"/>
  <c r="H80" i="160" s="1" a="1"/>
  <c r="H80" i="160" s="1"/>
  <c r="E65" i="160"/>
  <c r="E82" i="160" s="1" a="1"/>
  <c r="E82" i="160" s="1"/>
  <c r="E61" i="161"/>
  <c r="E78" i="161" s="1" a="1"/>
  <c r="E78" i="161" s="1"/>
  <c r="F62" i="161"/>
  <c r="F79" i="161" s="1" a="1"/>
  <c r="F79" i="161" s="1"/>
  <c r="H63" i="161"/>
  <c r="H80" i="161" s="1" a="1"/>
  <c r="H80" i="161" s="1"/>
  <c r="E65" i="161"/>
  <c r="E82" i="161" s="1" a="1"/>
  <c r="E82" i="161" s="1"/>
  <c r="F66" i="161"/>
  <c r="F83" i="161" s="1" a="1"/>
  <c r="F83" i="161" s="1"/>
  <c r="E62" i="161"/>
  <c r="E79" i="161" s="1" a="1"/>
  <c r="E79" i="161" s="1"/>
  <c r="F63" i="161"/>
  <c r="F80" i="161" s="1" a="1"/>
  <c r="F80" i="161" s="1"/>
  <c r="H64" i="161"/>
  <c r="H81" i="161" s="1" a="1"/>
  <c r="H81" i="161" s="1"/>
  <c r="E66" i="161"/>
  <c r="E83" i="161" s="1" a="1"/>
  <c r="E83" i="161" s="1"/>
  <c r="F61" i="149"/>
  <c r="F78" i="149" s="1" a="1"/>
  <c r="F78" i="149" s="1"/>
  <c r="H62" i="149"/>
  <c r="H79" i="149" s="1" a="1"/>
  <c r="H79" i="149" s="1"/>
  <c r="E64" i="149"/>
  <c r="E81" i="149" s="1" a="1"/>
  <c r="E81" i="149" s="1"/>
  <c r="F65" i="149"/>
  <c r="F82" i="149" s="1" a="1"/>
  <c r="F82" i="149" s="1"/>
  <c r="E62" i="150"/>
  <c r="E79" i="150" s="1" a="1"/>
  <c r="E79" i="150" s="1"/>
  <c r="F63" i="150"/>
  <c r="F80" i="150" s="1" a="1"/>
  <c r="F80" i="150" s="1"/>
  <c r="H64" i="150"/>
  <c r="H81" i="150" s="1" a="1"/>
  <c r="H81" i="150" s="1"/>
  <c r="E66" i="150"/>
  <c r="E83" i="150" s="1" a="1"/>
  <c r="E83" i="150" s="1"/>
  <c r="F61" i="151"/>
  <c r="F78" i="151" s="1" a="1"/>
  <c r="F78" i="151" s="1"/>
  <c r="H62" i="151"/>
  <c r="H79" i="151" s="1" a="1"/>
  <c r="H79" i="151" s="1"/>
  <c r="E64" i="151"/>
  <c r="E81" i="151" s="1" a="1"/>
  <c r="E81" i="151" s="1"/>
  <c r="F65" i="151"/>
  <c r="F82" i="151" s="1" a="1"/>
  <c r="F82" i="151" s="1"/>
  <c r="E62" i="152"/>
  <c r="E79" i="152" s="1" a="1"/>
  <c r="E79" i="152" s="1"/>
  <c r="F63" i="152"/>
  <c r="F80" i="152" s="1" a="1"/>
  <c r="F80" i="152" s="1"/>
  <c r="H64" i="152"/>
  <c r="H81" i="152" s="1" a="1"/>
  <c r="H81" i="152" s="1"/>
  <c r="E66" i="152"/>
  <c r="E83" i="152" s="1" a="1"/>
  <c r="E83" i="152" s="1"/>
  <c r="F61" i="153"/>
  <c r="F78" i="153" s="1" a="1"/>
  <c r="F78" i="153" s="1"/>
  <c r="H62" i="153"/>
  <c r="H79" i="153" s="1" a="1"/>
  <c r="H79" i="153" s="1"/>
  <c r="E64" i="153"/>
  <c r="E81" i="153" s="1" a="1"/>
  <c r="E81" i="153" s="1"/>
  <c r="F65" i="153"/>
  <c r="F82" i="153" s="1" a="1"/>
  <c r="F82" i="153" s="1"/>
  <c r="E62" i="154"/>
  <c r="E79" i="154" s="1" a="1"/>
  <c r="E79" i="154" s="1"/>
  <c r="F63" i="154"/>
  <c r="F80" i="154" s="1" a="1"/>
  <c r="F80" i="154" s="1"/>
  <c r="H64" i="154"/>
  <c r="H81" i="154" s="1" a="1"/>
  <c r="H81" i="154" s="1"/>
  <c r="E66" i="154"/>
  <c r="E83" i="154" s="1" a="1"/>
  <c r="E83" i="154" s="1"/>
  <c r="F61" i="155"/>
  <c r="F78" i="155" s="1" a="1"/>
  <c r="F78" i="155" s="1"/>
  <c r="H62" i="155"/>
  <c r="H79" i="155" s="1" a="1"/>
  <c r="H79" i="155" s="1"/>
  <c r="F65" i="155"/>
  <c r="F82" i="155" s="1" a="1"/>
  <c r="F82" i="155" s="1"/>
  <c r="E62" i="156"/>
  <c r="E79" i="156" s="1" a="1"/>
  <c r="E79" i="156" s="1"/>
  <c r="F63" i="156"/>
  <c r="F80" i="156" s="1" a="1"/>
  <c r="F80" i="156" s="1"/>
  <c r="H64" i="156"/>
  <c r="H81" i="156" s="1" a="1"/>
  <c r="H81" i="156" s="1"/>
  <c r="E66" i="156"/>
  <c r="E83" i="156" s="1" a="1"/>
  <c r="E83" i="156" s="1"/>
  <c r="H62" i="157"/>
  <c r="H79" i="157" s="1" a="1"/>
  <c r="H79" i="157" s="1"/>
  <c r="E64" i="157"/>
  <c r="E81" i="157" s="1" a="1"/>
  <c r="E81" i="157" s="1"/>
  <c r="F65" i="157"/>
  <c r="F82" i="157" s="1" a="1"/>
  <c r="F82" i="157" s="1"/>
  <c r="E62" i="158"/>
  <c r="E79" i="158" s="1" a="1"/>
  <c r="E79" i="158" s="1"/>
  <c r="F63" i="158"/>
  <c r="F80" i="158" s="1" a="1"/>
  <c r="F80" i="158" s="1"/>
  <c r="H64" i="158"/>
  <c r="H81" i="158" s="1" a="1"/>
  <c r="H81" i="158" s="1"/>
  <c r="E66" i="158"/>
  <c r="E83" i="158" s="1" a="1"/>
  <c r="E83" i="158" s="1"/>
  <c r="H62" i="159"/>
  <c r="H79" i="159" s="1" a="1"/>
  <c r="H79" i="159" s="1"/>
  <c r="F65" i="159"/>
  <c r="F82" i="159" s="1" a="1"/>
  <c r="F82" i="159" s="1"/>
  <c r="E62" i="160"/>
  <c r="E79" i="160" s="1" a="1"/>
  <c r="E79" i="160" s="1"/>
  <c r="F63" i="160"/>
  <c r="F80" i="160" s="1" a="1"/>
  <c r="F80" i="160" s="1"/>
  <c r="H64" i="160"/>
  <c r="H81" i="160" s="1" a="1"/>
  <c r="H81" i="160" s="1"/>
  <c r="E66" i="160"/>
  <c r="E83" i="160" s="1" a="1"/>
  <c r="E83" i="160" s="1"/>
  <c r="E61" i="149"/>
  <c r="E78" i="149" s="1" a="1"/>
  <c r="E78" i="149" s="1"/>
  <c r="F62" i="149"/>
  <c r="F79" i="149" s="1" a="1"/>
  <c r="F79" i="149" s="1"/>
  <c r="H63" i="149"/>
  <c r="H80" i="149" s="1" a="1"/>
  <c r="H80" i="149" s="1"/>
  <c r="E65" i="149"/>
  <c r="E82" i="149" s="1" a="1"/>
  <c r="E82" i="149" s="1"/>
  <c r="H61" i="150"/>
  <c r="H78" i="150" s="1" a="1"/>
  <c r="H78" i="150" s="1"/>
  <c r="E63" i="150"/>
  <c r="E80" i="150" s="1" a="1"/>
  <c r="E80" i="150" s="1"/>
  <c r="F64" i="150"/>
  <c r="F81" i="150" s="1" a="1"/>
  <c r="F81" i="150" s="1"/>
  <c r="H65" i="150"/>
  <c r="H82" i="150" s="1" a="1"/>
  <c r="H82" i="150" s="1"/>
  <c r="E61" i="151"/>
  <c r="E78" i="151" s="1" a="1"/>
  <c r="E78" i="151" s="1"/>
  <c r="F62" i="151"/>
  <c r="F79" i="151" s="1" a="1"/>
  <c r="F79" i="151" s="1"/>
  <c r="H63" i="151"/>
  <c r="H80" i="151" s="1" a="1"/>
  <c r="H80" i="151" s="1"/>
  <c r="E65" i="151"/>
  <c r="E82" i="151" s="1" a="1"/>
  <c r="E82" i="151" s="1"/>
  <c r="H61" i="152"/>
  <c r="H78" i="152" s="1" a="1"/>
  <c r="H78" i="152" s="1"/>
  <c r="E63" i="152"/>
  <c r="E80" i="152" s="1" a="1"/>
  <c r="E80" i="152" s="1"/>
  <c r="F64" i="152"/>
  <c r="F81" i="152" s="1" a="1"/>
  <c r="F81" i="152" s="1"/>
  <c r="H65" i="152"/>
  <c r="H82" i="152" s="1" a="1"/>
  <c r="H82" i="152" s="1"/>
  <c r="E61" i="153"/>
  <c r="E78" i="153" s="1" a="1"/>
  <c r="E78" i="153" s="1"/>
  <c r="F62" i="153"/>
  <c r="F79" i="153" s="1" a="1"/>
  <c r="F79" i="153" s="1"/>
  <c r="H63" i="153"/>
  <c r="H80" i="153" s="1" a="1"/>
  <c r="H80" i="153" s="1"/>
  <c r="E65" i="153"/>
  <c r="E82" i="153" s="1" a="1"/>
  <c r="E82" i="153" s="1"/>
  <c r="H61" i="154"/>
  <c r="H78" i="154" s="1" a="1"/>
  <c r="H78" i="154" s="1"/>
  <c r="E63" i="154"/>
  <c r="E80" i="154" s="1" a="1"/>
  <c r="E80" i="154" s="1"/>
  <c r="F64" i="154"/>
  <c r="F81" i="154" s="1" a="1"/>
  <c r="F81" i="154" s="1"/>
  <c r="H65" i="154"/>
  <c r="H82" i="154" s="1" a="1"/>
  <c r="H82" i="154" s="1"/>
  <c r="E61" i="155"/>
  <c r="E78" i="155" s="1" a="1"/>
  <c r="E78" i="155" s="1"/>
  <c r="F62" i="155"/>
  <c r="F79" i="155" s="1" a="1"/>
  <c r="F79" i="155" s="1"/>
  <c r="H63" i="155"/>
  <c r="H80" i="155" s="1" a="1"/>
  <c r="H80" i="155" s="1"/>
  <c r="E65" i="155"/>
  <c r="E82" i="155" s="1" a="1"/>
  <c r="E82" i="155" s="1"/>
  <c r="H61" i="156"/>
  <c r="H78" i="156" s="1" a="1"/>
  <c r="H78" i="156" s="1"/>
  <c r="E63" i="156"/>
  <c r="E80" i="156" s="1" a="1"/>
  <c r="E80" i="156" s="1"/>
  <c r="F64" i="156"/>
  <c r="F81" i="156" s="1" a="1"/>
  <c r="F81" i="156" s="1"/>
  <c r="H65" i="156"/>
  <c r="H82" i="156" s="1" a="1"/>
  <c r="H82" i="156" s="1"/>
  <c r="E61" i="157"/>
  <c r="E78" i="157" s="1" a="1"/>
  <c r="E78" i="157" s="1"/>
  <c r="F62" i="157"/>
  <c r="F79" i="157" s="1" a="1"/>
  <c r="F79" i="157" s="1"/>
  <c r="H63" i="157"/>
  <c r="H80" i="157" s="1" a="1"/>
  <c r="H80" i="157" s="1"/>
  <c r="E65" i="157"/>
  <c r="E82" i="157" s="1" a="1"/>
  <c r="E82" i="157" s="1"/>
  <c r="H61" i="158"/>
  <c r="H78" i="158" s="1" a="1"/>
  <c r="H78" i="158" s="1"/>
  <c r="E63" i="158"/>
  <c r="E80" i="158" s="1" a="1"/>
  <c r="E80" i="158" s="1"/>
  <c r="F64" i="158"/>
  <c r="F81" i="158" s="1" a="1"/>
  <c r="F81" i="158" s="1"/>
  <c r="H65" i="158"/>
  <c r="H82" i="158" s="1" a="1"/>
  <c r="H82" i="158" s="1"/>
  <c r="E61" i="159"/>
  <c r="E78" i="159" s="1" a="1"/>
  <c r="E78" i="159" s="1"/>
  <c r="F62" i="159"/>
  <c r="F79" i="159" s="1" a="1"/>
  <c r="F79" i="159" s="1"/>
  <c r="H63" i="159"/>
  <c r="H80" i="159" s="1" a="1"/>
  <c r="H80" i="159" s="1"/>
  <c r="E65" i="159"/>
  <c r="E82" i="159" s="1" a="1"/>
  <c r="E82" i="159" s="1"/>
  <c r="H61" i="160"/>
  <c r="H78" i="160" s="1" a="1"/>
  <c r="H78" i="160" s="1"/>
  <c r="E63" i="160"/>
  <c r="E80" i="160" s="1" a="1"/>
  <c r="E80" i="160" s="1"/>
  <c r="F64" i="160"/>
  <c r="F81" i="160" s="1" a="1"/>
  <c r="F81" i="160" s="1"/>
  <c r="H65" i="160"/>
  <c r="H82" i="160" s="1" a="1"/>
  <c r="H82" i="160" s="1"/>
  <c r="H66" i="158"/>
  <c r="H83" i="158" s="1" a="1"/>
  <c r="H83" i="158" s="1"/>
  <c r="H66" i="159"/>
  <c r="H83" i="159" s="1" a="1"/>
  <c r="H83" i="159" s="1"/>
  <c r="H66" i="160"/>
  <c r="H83" i="160" s="1" a="1"/>
  <c r="H83" i="160" s="1"/>
  <c r="F66" i="158"/>
  <c r="F83" i="158" s="1" a="1"/>
  <c r="F83" i="158" s="1"/>
  <c r="F66" i="159"/>
  <c r="F83" i="159" s="1" a="1"/>
  <c r="F83" i="159" s="1"/>
  <c r="F66" i="160"/>
  <c r="F83" i="160" s="1" a="1"/>
  <c r="F83" i="160" s="1"/>
  <c r="H66" i="157"/>
  <c r="H83" i="157" s="1" a="1"/>
  <c r="H83" i="157" s="1"/>
  <c r="F66" i="157"/>
  <c r="F83" i="157" s="1" a="1"/>
  <c r="F83" i="157" s="1"/>
  <c r="H66" i="156"/>
  <c r="H83" i="156" s="1" a="1"/>
  <c r="H83" i="156" s="1"/>
  <c r="F66" i="156"/>
  <c r="F83" i="156" s="1" a="1"/>
  <c r="F83" i="156" s="1"/>
  <c r="F66" i="155"/>
  <c r="F83" i="155" s="1" a="1"/>
  <c r="F83" i="155" s="1"/>
  <c r="H66" i="152"/>
  <c r="H83" i="152" s="1" a="1"/>
  <c r="H83" i="152" s="1"/>
  <c r="H66" i="153"/>
  <c r="H83" i="153" s="1" a="1"/>
  <c r="H83" i="153" s="1"/>
  <c r="H66" i="154"/>
  <c r="H83" i="154" s="1" a="1"/>
  <c r="H83" i="154" s="1"/>
  <c r="F66" i="152"/>
  <c r="F83" i="152" s="1" a="1"/>
  <c r="F83" i="152" s="1"/>
  <c r="F66" i="153"/>
  <c r="F83" i="153" s="1" a="1"/>
  <c r="F83" i="153" s="1"/>
  <c r="F66" i="154"/>
  <c r="F83" i="154" s="1" a="1"/>
  <c r="F83" i="154" s="1"/>
  <c r="H66" i="151"/>
  <c r="H83" i="151" s="1" a="1"/>
  <c r="H83" i="151" s="1"/>
  <c r="F66" i="151"/>
  <c r="F83" i="151" s="1" a="1"/>
  <c r="F83" i="151" s="1"/>
  <c r="H66" i="150"/>
  <c r="H83" i="150" s="1" a="1"/>
  <c r="H83" i="150" s="1"/>
  <c r="F66" i="150"/>
  <c r="F83" i="150" s="1" a="1"/>
  <c r="F83" i="150" s="1"/>
  <c r="H66" i="149"/>
  <c r="H83" i="149" s="1" a="1"/>
  <c r="H83" i="149" s="1"/>
  <c r="F66" i="149"/>
  <c r="F83" i="149" s="1" a="1"/>
  <c r="F83" i="149" s="1"/>
  <c r="E38" i="161"/>
  <c r="H39" i="149"/>
  <c r="F42" i="149"/>
  <c r="E39" i="150"/>
  <c r="H41" i="150"/>
  <c r="F38" i="151"/>
  <c r="E41" i="151"/>
  <c r="H39" i="153"/>
  <c r="E41" i="153"/>
  <c r="F42" i="153"/>
  <c r="E39" i="154"/>
  <c r="H41" i="154"/>
  <c r="H39" i="155"/>
  <c r="F42" i="155"/>
  <c r="H39" i="157"/>
  <c r="E41" i="157"/>
  <c r="F42" i="157"/>
  <c r="H39" i="159"/>
  <c r="F42" i="159"/>
  <c r="H41" i="160"/>
  <c r="E38" i="149"/>
  <c r="F39" i="149"/>
  <c r="E42" i="149"/>
  <c r="H38" i="150"/>
  <c r="F41" i="150"/>
  <c r="H42" i="150"/>
  <c r="E38" i="151"/>
  <c r="F39" i="151"/>
  <c r="E42" i="151"/>
  <c r="H38" i="152"/>
  <c r="F41" i="152"/>
  <c r="H42" i="152"/>
  <c r="E38" i="153"/>
  <c r="F39" i="153"/>
  <c r="E42" i="153"/>
  <c r="H38" i="154"/>
  <c r="F41" i="154"/>
  <c r="H42" i="154"/>
  <c r="E38" i="155"/>
  <c r="F39" i="155"/>
  <c r="E42" i="155"/>
  <c r="H38" i="156"/>
  <c r="F41" i="156"/>
  <c r="H42" i="156"/>
  <c r="F39" i="157"/>
  <c r="E42" i="157"/>
  <c r="F41" i="158"/>
  <c r="H42" i="158"/>
  <c r="E38" i="159"/>
  <c r="F39" i="159"/>
  <c r="E42" i="159"/>
  <c r="H38" i="160"/>
  <c r="F41" i="160"/>
  <c r="H42" i="160"/>
  <c r="F39" i="161"/>
  <c r="E42" i="161"/>
  <c r="E39" i="161"/>
  <c r="H41" i="161"/>
  <c r="F38" i="149"/>
  <c r="E41" i="149"/>
  <c r="H39" i="151"/>
  <c r="F42" i="151"/>
  <c r="E39" i="152"/>
  <c r="H41" i="152"/>
  <c r="F38" i="153"/>
  <c r="F41" i="161"/>
  <c r="H42" i="161"/>
  <c r="H39" i="161"/>
  <c r="H41" i="149"/>
  <c r="F38" i="150"/>
  <c r="H39" i="150"/>
  <c r="E41" i="150"/>
  <c r="F42" i="150"/>
  <c r="E39" i="151"/>
  <c r="H41" i="151"/>
  <c r="F38" i="152"/>
  <c r="H39" i="152"/>
  <c r="E41" i="152"/>
  <c r="F42" i="152"/>
  <c r="E39" i="153"/>
  <c r="H41" i="153"/>
  <c r="F38" i="154"/>
  <c r="H39" i="154"/>
  <c r="E41" i="154"/>
  <c r="F42" i="154"/>
  <c r="H41" i="155"/>
  <c r="E41" i="156"/>
  <c r="E39" i="157"/>
  <c r="H41" i="157"/>
  <c r="F38" i="158"/>
  <c r="H39" i="158"/>
  <c r="E39" i="159"/>
  <c r="H41" i="159"/>
  <c r="E41" i="160"/>
  <c r="H38" i="149"/>
  <c r="F41" i="149"/>
  <c r="H42" i="149"/>
  <c r="E38" i="150"/>
  <c r="F39" i="150"/>
  <c r="E42" i="150"/>
  <c r="H38" i="151"/>
  <c r="F41" i="151"/>
  <c r="H42" i="151"/>
  <c r="E38" i="152"/>
  <c r="F39" i="152"/>
  <c r="E42" i="152"/>
  <c r="H38" i="153"/>
  <c r="F41" i="153"/>
  <c r="H42" i="153"/>
  <c r="E38" i="154"/>
  <c r="F39" i="154"/>
  <c r="E42" i="154"/>
  <c r="H38" i="155"/>
  <c r="F41" i="155"/>
  <c r="H42" i="155"/>
  <c r="F39" i="156"/>
  <c r="E42" i="156"/>
  <c r="F41" i="157"/>
  <c r="H42" i="157"/>
  <c r="F39" i="158"/>
  <c r="E42" i="158"/>
  <c r="H38" i="159"/>
  <c r="F41" i="159"/>
  <c r="H42" i="159"/>
  <c r="F39" i="160"/>
  <c r="E42" i="160"/>
  <c r="I211" i="4"/>
  <c r="I397" i="4" s="1"/>
  <c r="H18" i="147" s="1" a="1"/>
  <c r="H18" i="147" s="1"/>
  <c r="I205" i="4"/>
  <c r="I210" i="4"/>
  <c r="I396" i="4" s="1"/>
  <c r="H17" i="147" s="1" a="1"/>
  <c r="H17" i="147" s="1"/>
  <c r="I204" i="4"/>
  <c r="I209" i="4"/>
  <c r="I395" i="4" s="1"/>
  <c r="H16" i="147" s="1" a="1"/>
  <c r="H16" i="147" s="1"/>
  <c r="I203" i="4"/>
  <c r="I207" i="4"/>
  <c r="I393" i="4" s="1"/>
  <c r="H14" i="147" s="1" a="1"/>
  <c r="H14" i="147" s="1"/>
  <c r="I201" i="4"/>
  <c r="I202" i="4"/>
  <c r="I208" i="4"/>
  <c r="I394" i="4" s="1"/>
  <c r="H15" i="147" s="1" a="1"/>
  <c r="H15" i="147" s="1"/>
  <c r="I206" i="4"/>
  <c r="I392" i="4" s="1"/>
  <c r="H13" i="147" s="1" a="1"/>
  <c r="H13" i="147" s="1"/>
  <c r="I200" i="4"/>
  <c r="H39" i="160" l="1"/>
  <c r="H46" i="160" s="1"/>
  <c r="H39" i="156"/>
  <c r="H46" i="156" s="1"/>
  <c r="E39" i="155"/>
  <c r="E46" i="155" s="1"/>
  <c r="F63" i="155"/>
  <c r="F80" i="155" s="1" a="1"/>
  <c r="F80" i="155" s="1"/>
  <c r="F33" i="154"/>
  <c r="F40" i="154" s="1"/>
  <c r="H66" i="161"/>
  <c r="H83" i="161" s="1" a="1"/>
  <c r="H83" i="161" s="1"/>
  <c r="H45" i="151"/>
  <c r="E36" i="159"/>
  <c r="E43" i="159" s="1"/>
  <c r="F42" i="160"/>
  <c r="F46" i="160" s="1"/>
  <c r="F33" i="161"/>
  <c r="F40" i="161" s="1"/>
  <c r="F47" i="161" s="1"/>
  <c r="E67" i="159"/>
  <c r="E68" i="159" s="1"/>
  <c r="F38" i="157"/>
  <c r="F45" i="157" s="1"/>
  <c r="F38" i="159"/>
  <c r="F61" i="159"/>
  <c r="F78" i="159" s="1" a="1"/>
  <c r="F78" i="159" s="1"/>
  <c r="F61" i="157"/>
  <c r="F78" i="157" s="1" a="1"/>
  <c r="F78" i="157" s="1"/>
  <c r="H64" i="159"/>
  <c r="H81" i="159" s="1" a="1"/>
  <c r="H81" i="159" s="1"/>
  <c r="E64" i="158"/>
  <c r="E81" i="158" s="1" a="1"/>
  <c r="E81" i="158" s="1"/>
  <c r="H64" i="155"/>
  <c r="H81" i="155" s="1" a="1"/>
  <c r="H81" i="155" s="1"/>
  <c r="E62" i="155"/>
  <c r="E79" i="155" s="1" a="1"/>
  <c r="E79" i="155" s="1"/>
  <c r="H70" i="160"/>
  <c r="H71" i="160" s="1"/>
  <c r="F67" i="160"/>
  <c r="F68" i="160" s="1"/>
  <c r="F67" i="159"/>
  <c r="F68" i="159" s="1"/>
  <c r="E67" i="156"/>
  <c r="E68" i="156" s="1"/>
  <c r="F33" i="159"/>
  <c r="F40" i="159" s="1"/>
  <c r="F47" i="159" s="1"/>
  <c r="F33" i="155"/>
  <c r="F40" i="155" s="1"/>
  <c r="H67" i="160"/>
  <c r="H68" i="160" s="1"/>
  <c r="F33" i="157"/>
  <c r="F40" i="157" s="1"/>
  <c r="F33" i="153"/>
  <c r="F40" i="153" s="1"/>
  <c r="F33" i="158"/>
  <c r="F40" i="158" s="1"/>
  <c r="F47" i="158" s="1"/>
  <c r="E41" i="158"/>
  <c r="E45" i="158" s="1"/>
  <c r="F67" i="161"/>
  <c r="F68" i="161" s="1"/>
  <c r="J195" i="169"/>
  <c r="J210" i="147"/>
  <c r="J202" i="169" s="1"/>
  <c r="J221" i="147"/>
  <c r="J213" i="169" s="1"/>
  <c r="J198" i="169"/>
  <c r="E41" i="161"/>
  <c r="E41" i="159"/>
  <c r="E45" i="159" s="1"/>
  <c r="H43" i="155"/>
  <c r="H47" i="155" s="1"/>
  <c r="E41" i="155"/>
  <c r="H66" i="155"/>
  <c r="H83" i="155" s="1" a="1"/>
  <c r="H83" i="155" s="1"/>
  <c r="E64" i="159"/>
  <c r="E81" i="159" s="1" a="1"/>
  <c r="E81" i="159" s="1"/>
  <c r="E64" i="155"/>
  <c r="E81" i="155" s="1" a="1"/>
  <c r="E81" i="155" s="1"/>
  <c r="E64" i="161"/>
  <c r="E81" i="161" s="1" a="1"/>
  <c r="E81" i="161" s="1"/>
  <c r="E70" i="161"/>
  <c r="E71" i="161" s="1"/>
  <c r="E70" i="159"/>
  <c r="E71" i="159" s="1"/>
  <c r="E70" i="157"/>
  <c r="E71" i="157" s="1"/>
  <c r="H70" i="156"/>
  <c r="H71" i="156" s="1"/>
  <c r="H67" i="156"/>
  <c r="H68" i="156" s="1"/>
  <c r="E70" i="155"/>
  <c r="E71" i="155" s="1"/>
  <c r="E70" i="154"/>
  <c r="E71" i="154" s="1"/>
  <c r="E70" i="153"/>
  <c r="E71" i="153" s="1"/>
  <c r="F67" i="153"/>
  <c r="F68" i="153" s="1"/>
  <c r="E67" i="160"/>
  <c r="E68" i="160" s="1"/>
  <c r="H36" i="153"/>
  <c r="H43" i="153" s="1"/>
  <c r="H47" i="153" s="1"/>
  <c r="E36" i="161"/>
  <c r="E43" i="161" s="1"/>
  <c r="E47" i="161" s="1"/>
  <c r="H36" i="159"/>
  <c r="H43" i="159" s="1"/>
  <c r="H36" i="157"/>
  <c r="H43" i="157" s="1"/>
  <c r="H47" i="157" s="1"/>
  <c r="E139" i="160"/>
  <c r="E171" i="160" s="1"/>
  <c r="E188" i="160" s="1" a="1"/>
  <c r="E188" i="160" s="1"/>
  <c r="E78" i="160" a="1"/>
  <c r="E78" i="160" s="1"/>
  <c r="L219" i="161"/>
  <c r="L219" i="153"/>
  <c r="L219" i="150"/>
  <c r="J224" i="154"/>
  <c r="J224" i="159"/>
  <c r="L219" i="159"/>
  <c r="J224" i="160"/>
  <c r="L219" i="160"/>
  <c r="J224" i="156"/>
  <c r="L219" i="156"/>
  <c r="J224" i="155"/>
  <c r="L219" i="155"/>
  <c r="J224" i="152"/>
  <c r="L219" i="152"/>
  <c r="L219" i="151"/>
  <c r="J224" i="149"/>
  <c r="L219" i="149"/>
  <c r="H36" i="161"/>
  <c r="H43" i="161" s="1"/>
  <c r="E36" i="160"/>
  <c r="E43" i="160" s="1"/>
  <c r="E47" i="160" s="1"/>
  <c r="E72" i="160"/>
  <c r="F33" i="160"/>
  <c r="F40" i="160" s="1"/>
  <c r="F47" i="160" s="1"/>
  <c r="F69" i="160"/>
  <c r="H36" i="158"/>
  <c r="H43" i="158" s="1"/>
  <c r="H47" i="158" s="1"/>
  <c r="H72" i="158"/>
  <c r="F35" i="158"/>
  <c r="F42" i="158" s="1"/>
  <c r="F46" i="158" s="1"/>
  <c r="F70" i="158"/>
  <c r="F71" i="158" s="1"/>
  <c r="H36" i="154"/>
  <c r="H43" i="154" s="1"/>
  <c r="H47" i="154" s="1"/>
  <c r="H72" i="154"/>
  <c r="H33" i="160"/>
  <c r="H40" i="160" s="1"/>
  <c r="H69" i="160"/>
  <c r="E33" i="159"/>
  <c r="E40" i="159" s="1"/>
  <c r="E47" i="159" s="1"/>
  <c r="E69" i="159"/>
  <c r="E31" i="157"/>
  <c r="E38" i="157" s="1"/>
  <c r="E45" i="157" s="1"/>
  <c r="E67" i="157"/>
  <c r="E68" i="157" s="1"/>
  <c r="F36" i="154"/>
  <c r="F43" i="154" s="1"/>
  <c r="F72" i="154"/>
  <c r="H33" i="152"/>
  <c r="H40" i="152" s="1"/>
  <c r="H47" i="152" s="1"/>
  <c r="H69" i="152"/>
  <c r="H72" i="150"/>
  <c r="H36" i="150"/>
  <c r="H43" i="150" s="1"/>
  <c r="F35" i="161"/>
  <c r="F42" i="161" s="1"/>
  <c r="F46" i="161" s="1"/>
  <c r="F70" i="161"/>
  <c r="F71" i="161" s="1"/>
  <c r="H36" i="160"/>
  <c r="H43" i="160" s="1"/>
  <c r="H72" i="160"/>
  <c r="E36" i="158"/>
  <c r="E43" i="158" s="1"/>
  <c r="E47" i="158" s="1"/>
  <c r="E72" i="158"/>
  <c r="E72" i="156"/>
  <c r="E36" i="156"/>
  <c r="E43" i="156" s="1"/>
  <c r="F33" i="156"/>
  <c r="F40" i="156" s="1"/>
  <c r="F47" i="156" s="1"/>
  <c r="F69" i="156"/>
  <c r="E36" i="154"/>
  <c r="E43" i="154" s="1"/>
  <c r="E72" i="154"/>
  <c r="E36" i="152"/>
  <c r="E43" i="152" s="1"/>
  <c r="E47" i="152" s="1"/>
  <c r="E72" i="152"/>
  <c r="H33" i="159"/>
  <c r="H40" i="159" s="1"/>
  <c r="H47" i="159" s="1"/>
  <c r="H69" i="159"/>
  <c r="F72" i="157"/>
  <c r="F36" i="157"/>
  <c r="F43" i="157" s="1"/>
  <c r="H31" i="157"/>
  <c r="H38" i="157" s="1"/>
  <c r="H45" i="157" s="1"/>
  <c r="H67" i="157"/>
  <c r="H68" i="157" s="1"/>
  <c r="E33" i="155"/>
  <c r="E40" i="155" s="1"/>
  <c r="E47" i="155" s="1"/>
  <c r="E69" i="155"/>
  <c r="F72" i="149"/>
  <c r="F36" i="149"/>
  <c r="F43" i="149" s="1"/>
  <c r="F47" i="149" s="1"/>
  <c r="F69" i="152"/>
  <c r="F33" i="152"/>
  <c r="F40" i="152" s="1"/>
  <c r="F47" i="152" s="1"/>
  <c r="H72" i="151"/>
  <c r="H36" i="151"/>
  <c r="H43" i="151" s="1"/>
  <c r="F69" i="150"/>
  <c r="F33" i="150"/>
  <c r="F40" i="150" s="1"/>
  <c r="F47" i="150" s="1"/>
  <c r="H45" i="154"/>
  <c r="H47" i="150"/>
  <c r="E139" i="153"/>
  <c r="E68" i="153"/>
  <c r="E145" i="153"/>
  <c r="E177" i="153" s="1"/>
  <c r="E85" i="161"/>
  <c r="E92" i="161" s="1"/>
  <c r="E68" i="161"/>
  <c r="H46" i="161"/>
  <c r="F46" i="149"/>
  <c r="E45" i="152"/>
  <c r="E47" i="154"/>
  <c r="F46" i="152"/>
  <c r="H45" i="149"/>
  <c r="E46" i="157"/>
  <c r="E47" i="151"/>
  <c r="E45" i="153"/>
  <c r="H46" i="158"/>
  <c r="H45" i="153"/>
  <c r="H46" i="154"/>
  <c r="F46" i="153"/>
  <c r="E46" i="161"/>
  <c r="I368" i="4"/>
  <c r="I386" i="4"/>
  <c r="H7" i="147" s="1" a="1"/>
  <c r="H7" i="147" s="1"/>
  <c r="H24" i="147" s="1" a="1"/>
  <c r="H24" i="147" s="1"/>
  <c r="I370" i="4"/>
  <c r="I388" i="4"/>
  <c r="H9" i="147" s="1" a="1"/>
  <c r="H9" i="147" s="1"/>
  <c r="H26" i="147" s="1" a="1"/>
  <c r="H26" i="147" s="1"/>
  <c r="I369" i="4"/>
  <c r="I387" i="4"/>
  <c r="H8" i="147" s="1" a="1"/>
  <c r="H8" i="147" s="1"/>
  <c r="H25" i="147" s="1" a="1"/>
  <c r="H25" i="147" s="1"/>
  <c r="I371" i="4"/>
  <c r="I389" i="4"/>
  <c r="H10" i="147" s="1" a="1"/>
  <c r="H10" i="147" s="1"/>
  <c r="H27" i="147" s="1" a="1"/>
  <c r="H27" i="147" s="1"/>
  <c r="I372" i="4"/>
  <c r="I390" i="4"/>
  <c r="H11" i="147" s="1" a="1"/>
  <c r="H11" i="147" s="1"/>
  <c r="H28" i="147" s="1" a="1"/>
  <c r="H28" i="147" s="1"/>
  <c r="I373" i="4"/>
  <c r="I391" i="4"/>
  <c r="H12" i="147" s="1" a="1"/>
  <c r="H12" i="147" s="1"/>
  <c r="H29" i="147" s="1" a="1"/>
  <c r="H29" i="147" s="1"/>
  <c r="I376" i="4"/>
  <c r="I374" i="4"/>
  <c r="I375" i="4"/>
  <c r="I377" i="4"/>
  <c r="I378" i="4"/>
  <c r="I379" i="4"/>
  <c r="H47" i="156"/>
  <c r="H46" i="152"/>
  <c r="H45" i="152"/>
  <c r="E47" i="156"/>
  <c r="F46" i="155"/>
  <c r="E45" i="155"/>
  <c r="E45" i="160"/>
  <c r="E45" i="156"/>
  <c r="E45" i="154"/>
  <c r="E47" i="153"/>
  <c r="F46" i="156"/>
  <c r="F46" i="154"/>
  <c r="F45" i="151"/>
  <c r="F46" i="150"/>
  <c r="E45" i="150"/>
  <c r="E47" i="149"/>
  <c r="F47" i="155"/>
  <c r="E46" i="151"/>
  <c r="F45" i="159"/>
  <c r="F47" i="153"/>
  <c r="E46" i="153"/>
  <c r="F47" i="151"/>
  <c r="F45" i="150"/>
  <c r="E46" i="149"/>
  <c r="F46" i="159"/>
  <c r="F46" i="157"/>
  <c r="H47" i="151"/>
  <c r="E45" i="151"/>
  <c r="H45" i="150"/>
  <c r="H45" i="155"/>
  <c r="E46" i="159"/>
  <c r="F45" i="158"/>
  <c r="H46" i="150"/>
  <c r="H45" i="158"/>
  <c r="H45" i="161"/>
  <c r="H45" i="159"/>
  <c r="E46" i="152"/>
  <c r="H46" i="151"/>
  <c r="F45" i="152"/>
  <c r="F46" i="151"/>
  <c r="H47" i="149"/>
  <c r="E46" i="160"/>
  <c r="H46" i="159"/>
  <c r="E46" i="158"/>
  <c r="H46" i="157"/>
  <c r="E46" i="156"/>
  <c r="H46" i="155"/>
  <c r="F45" i="155"/>
  <c r="E46" i="154"/>
  <c r="H46" i="153"/>
  <c r="E46" i="150"/>
  <c r="E45" i="161"/>
  <c r="F45" i="161"/>
  <c r="F45" i="153"/>
  <c r="F45" i="149"/>
  <c r="E47" i="157"/>
  <c r="F45" i="160"/>
  <c r="F45" i="156"/>
  <c r="F45" i="154"/>
  <c r="E47" i="150"/>
  <c r="E45" i="149"/>
  <c r="H45" i="160"/>
  <c r="H45" i="156"/>
  <c r="H46" i="149"/>
  <c r="H47" i="161"/>
  <c r="F47" i="154" l="1"/>
  <c r="H47" i="160"/>
  <c r="F47" i="157"/>
  <c r="J225" i="147"/>
  <c r="J217" i="169" s="1"/>
  <c r="J210" i="169"/>
  <c r="E107" i="161"/>
  <c r="H18" i="169"/>
  <c r="H16" i="169"/>
  <c r="H15" i="169"/>
  <c r="H7" i="169"/>
  <c r="H13" i="169"/>
  <c r="E145" i="151"/>
  <c r="E177" i="151" s="1"/>
  <c r="E195" i="151" s="1"/>
  <c r="F143" i="149"/>
  <c r="F175" i="149" s="1"/>
  <c r="F192" i="149" s="1" a="1"/>
  <c r="F192" i="149" s="1"/>
  <c r="H140" i="153"/>
  <c r="H172" i="153" s="1"/>
  <c r="H189" i="153" s="1" a="1"/>
  <c r="H189" i="153" s="1"/>
  <c r="H142" i="158"/>
  <c r="H174" i="158" s="1"/>
  <c r="H191" i="158" s="1" a="1"/>
  <c r="H191" i="158" s="1"/>
  <c r="H143" i="150"/>
  <c r="H175" i="150" s="1"/>
  <c r="H192" i="150" s="1" a="1"/>
  <c r="H192" i="150" s="1"/>
  <c r="F140" i="151"/>
  <c r="F172" i="151" s="1"/>
  <c r="F189" i="151" s="1" a="1"/>
  <c r="F189" i="151" s="1"/>
  <c r="F142" i="152"/>
  <c r="F174" i="152" s="1"/>
  <c r="F191" i="152" s="1" a="1"/>
  <c r="F191" i="152" s="1"/>
  <c r="H143" i="152"/>
  <c r="H175" i="152" s="1"/>
  <c r="H192" i="152" s="1" a="1"/>
  <c r="H192" i="152" s="1"/>
  <c r="H141" i="153"/>
  <c r="H173" i="153" s="1"/>
  <c r="H190" i="153" s="1" a="1"/>
  <c r="H190" i="153" s="1"/>
  <c r="F142" i="154"/>
  <c r="F174" i="154" s="1"/>
  <c r="F191" i="154" s="1" a="1"/>
  <c r="F191" i="154" s="1"/>
  <c r="F140" i="155"/>
  <c r="F172" i="155" s="1"/>
  <c r="F189" i="155" s="1" a="1"/>
  <c r="F189" i="155" s="1"/>
  <c r="H141" i="155"/>
  <c r="H173" i="155" s="1"/>
  <c r="H190" i="155" s="1" a="1"/>
  <c r="H190" i="155" s="1"/>
  <c r="F144" i="155"/>
  <c r="F176" i="155" s="1"/>
  <c r="F193" i="155" s="1" a="1"/>
  <c r="F193" i="155" s="1"/>
  <c r="F140" i="157"/>
  <c r="F172" i="157" s="1"/>
  <c r="F189" i="157" s="1" a="1"/>
  <c r="F189" i="157" s="1"/>
  <c r="F144" i="157"/>
  <c r="F176" i="157" s="1"/>
  <c r="F193" i="157" s="1" a="1"/>
  <c r="F193" i="157" s="1"/>
  <c r="F142" i="158"/>
  <c r="F174" i="158" s="1"/>
  <c r="F191" i="158" s="1" a="1"/>
  <c r="F191" i="158" s="1"/>
  <c r="F142" i="160"/>
  <c r="F174" i="160" s="1"/>
  <c r="F191" i="160" s="1" a="1"/>
  <c r="F191" i="160" s="1"/>
  <c r="H147" i="151"/>
  <c r="H179" i="151" s="1"/>
  <c r="H197" i="151" s="1"/>
  <c r="H87" i="151"/>
  <c r="E87" i="156"/>
  <c r="E147" i="156"/>
  <c r="E179" i="156" s="1"/>
  <c r="E197" i="156" s="1"/>
  <c r="H147" i="156"/>
  <c r="H179" i="156" s="1"/>
  <c r="H197" i="156" s="1"/>
  <c r="H87" i="156"/>
  <c r="H87" i="158"/>
  <c r="H147" i="158"/>
  <c r="H179" i="158" s="1"/>
  <c r="H197" i="158" s="1"/>
  <c r="H85" i="150"/>
  <c r="H145" i="150"/>
  <c r="H177" i="150" s="1"/>
  <c r="H195" i="150" s="1"/>
  <c r="F87" i="151"/>
  <c r="F147" i="151"/>
  <c r="F179" i="151" s="1"/>
  <c r="F197" i="151" s="1"/>
  <c r="F147" i="154"/>
  <c r="F179" i="154" s="1"/>
  <c r="F197" i="154" s="1"/>
  <c r="F87" i="154"/>
  <c r="F147" i="156"/>
  <c r="F179" i="156" s="1"/>
  <c r="F197" i="156" s="1"/>
  <c r="F87" i="156"/>
  <c r="H145" i="159"/>
  <c r="H177" i="159" s="1"/>
  <c r="H195" i="159" s="1"/>
  <c r="H85" i="159"/>
  <c r="F140" i="161"/>
  <c r="F172" i="161" s="1"/>
  <c r="F189" i="161" s="1" a="1"/>
  <c r="F189" i="161" s="1"/>
  <c r="H142" i="161"/>
  <c r="H174" i="161" s="1"/>
  <c r="H191" i="161" s="1" a="1"/>
  <c r="H191" i="161" s="1"/>
  <c r="F139" i="149"/>
  <c r="F171" i="149" s="1"/>
  <c r="F188" i="149" s="1" a="1"/>
  <c r="F188" i="149" s="1"/>
  <c r="F139" i="153"/>
  <c r="F171" i="153" s="1"/>
  <c r="F188" i="153" s="1" a="1"/>
  <c r="F188" i="153" s="1"/>
  <c r="F142" i="161"/>
  <c r="F174" i="161" s="1"/>
  <c r="F191" i="161" s="1" a="1"/>
  <c r="F191" i="161" s="1"/>
  <c r="F143" i="150"/>
  <c r="F175" i="150" s="1"/>
  <c r="F192" i="150" s="1" a="1"/>
  <c r="F192" i="150" s="1"/>
  <c r="F139" i="152"/>
  <c r="F171" i="152" s="1"/>
  <c r="F188" i="152" s="1" a="1"/>
  <c r="F188" i="152" s="1"/>
  <c r="F143" i="152"/>
  <c r="F175" i="152" s="1"/>
  <c r="F192" i="152" s="1" a="1"/>
  <c r="F192" i="152" s="1"/>
  <c r="F141" i="153"/>
  <c r="F173" i="153" s="1"/>
  <c r="F190" i="153" s="1" a="1"/>
  <c r="F190" i="153" s="1"/>
  <c r="F141" i="155"/>
  <c r="F173" i="155" s="1"/>
  <c r="F190" i="155" s="1" a="1"/>
  <c r="F190" i="155" s="1"/>
  <c r="F141" i="159"/>
  <c r="F173" i="159" s="1"/>
  <c r="F190" i="159" s="1" a="1"/>
  <c r="F190" i="159" s="1"/>
  <c r="H140" i="160"/>
  <c r="H172" i="160" s="1"/>
  <c r="H189" i="160" s="1" a="1"/>
  <c r="H189" i="160" s="1"/>
  <c r="F144" i="150"/>
  <c r="F176" i="150" s="1"/>
  <c r="F193" i="150" s="1" a="1"/>
  <c r="F193" i="150" s="1"/>
  <c r="H143" i="151"/>
  <c r="H175" i="151" s="1"/>
  <c r="H192" i="151" s="1" a="1"/>
  <c r="H192" i="151" s="1"/>
  <c r="F140" i="154"/>
  <c r="F172" i="154" s="1"/>
  <c r="F189" i="154" s="1" a="1"/>
  <c r="F189" i="154" s="1"/>
  <c r="F144" i="154"/>
  <c r="F176" i="154" s="1"/>
  <c r="F193" i="154" s="1" a="1"/>
  <c r="F193" i="154" s="1"/>
  <c r="F140" i="156"/>
  <c r="F172" i="156" s="1"/>
  <c r="F189" i="156" s="1" a="1"/>
  <c r="F189" i="156" s="1"/>
  <c r="H139" i="157"/>
  <c r="H171" i="157" s="1"/>
  <c r="H188" i="157" s="1" a="1"/>
  <c r="H188" i="157" s="1"/>
  <c r="H141" i="158"/>
  <c r="H173" i="158" s="1"/>
  <c r="H190" i="158" s="1" a="1"/>
  <c r="H190" i="158" s="1"/>
  <c r="F140" i="160"/>
  <c r="F172" i="160" s="1"/>
  <c r="F189" i="160" s="1" a="1"/>
  <c r="F189" i="160" s="1"/>
  <c r="F144" i="160"/>
  <c r="F176" i="160" s="1"/>
  <c r="F193" i="160" s="1" a="1"/>
  <c r="F193" i="160" s="1"/>
  <c r="H147" i="153"/>
  <c r="H179" i="153" s="1"/>
  <c r="H197" i="153" s="1"/>
  <c r="H87" i="153"/>
  <c r="F150" i="157"/>
  <c r="F182" i="157" s="1"/>
  <c r="F200" i="157" s="1"/>
  <c r="F90" i="157"/>
  <c r="E87" i="158"/>
  <c r="E147" i="158"/>
  <c r="E179" i="158" s="1"/>
  <c r="E197" i="158" s="1"/>
  <c r="E87" i="159"/>
  <c r="E147" i="159"/>
  <c r="E179" i="159" s="1"/>
  <c r="E197" i="159" s="1"/>
  <c r="H87" i="159"/>
  <c r="H147" i="159"/>
  <c r="H179" i="159" s="1"/>
  <c r="H197" i="159" s="1"/>
  <c r="F90" i="159"/>
  <c r="F150" i="159"/>
  <c r="F182" i="159" s="1"/>
  <c r="F200" i="159" s="1"/>
  <c r="E87" i="161"/>
  <c r="E147" i="161"/>
  <c r="E179" i="161" s="1"/>
  <c r="E197" i="161" s="1"/>
  <c r="H90" i="149"/>
  <c r="H150" i="149"/>
  <c r="H182" i="149" s="1"/>
  <c r="H200" i="149" s="1"/>
  <c r="H90" i="152"/>
  <c r="H150" i="152"/>
  <c r="H182" i="152" s="1"/>
  <c r="F141" i="161"/>
  <c r="F173" i="161" s="1"/>
  <c r="F190" i="161" s="1" a="1"/>
  <c r="F190" i="161" s="1"/>
  <c r="H140" i="149"/>
  <c r="H172" i="149" s="1"/>
  <c r="H189" i="149" s="1" a="1"/>
  <c r="H189" i="149" s="1"/>
  <c r="H142" i="150"/>
  <c r="H174" i="150" s="1"/>
  <c r="H191" i="150" s="1" a="1"/>
  <c r="H191" i="150" s="1"/>
  <c r="F139" i="151"/>
  <c r="F171" i="151" s="1"/>
  <c r="F188" i="151" s="1" a="1"/>
  <c r="F188" i="151" s="1"/>
  <c r="H144" i="151"/>
  <c r="H176" i="151" s="1"/>
  <c r="H193" i="151" s="1" a="1"/>
  <c r="H193" i="151" s="1"/>
  <c r="F139" i="157"/>
  <c r="F171" i="157" s="1"/>
  <c r="F188" i="157" s="1" a="1"/>
  <c r="F188" i="157" s="1"/>
  <c r="H140" i="157"/>
  <c r="H172" i="157" s="1"/>
  <c r="H189" i="157" s="1" a="1"/>
  <c r="H189" i="157" s="1"/>
  <c r="H140" i="159"/>
  <c r="H172" i="159" s="1"/>
  <c r="H189" i="159" s="1" a="1"/>
  <c r="H189" i="159" s="1"/>
  <c r="H144" i="159"/>
  <c r="H176" i="159" s="1"/>
  <c r="H193" i="159" s="1" a="1"/>
  <c r="H193" i="159" s="1"/>
  <c r="H142" i="160"/>
  <c r="H174" i="160" s="1"/>
  <c r="H191" i="160" s="1" a="1"/>
  <c r="H191" i="160" s="1"/>
  <c r="F140" i="153"/>
  <c r="F172" i="153" s="1"/>
  <c r="F189" i="153" s="1" a="1"/>
  <c r="F189" i="153" s="1"/>
  <c r="H139" i="154"/>
  <c r="H171" i="154" s="1"/>
  <c r="H188" i="154" s="1" a="1"/>
  <c r="H188" i="154" s="1"/>
  <c r="H143" i="156"/>
  <c r="H175" i="156" s="1"/>
  <c r="H192" i="156" s="1" a="1"/>
  <c r="H192" i="156" s="1"/>
  <c r="H141" i="157"/>
  <c r="H173" i="157" s="1"/>
  <c r="H190" i="157" s="1" a="1"/>
  <c r="H190" i="157" s="1"/>
  <c r="H139" i="158"/>
  <c r="H171" i="158" s="1"/>
  <c r="H188" i="158" s="1" a="1"/>
  <c r="H188" i="158" s="1"/>
  <c r="H143" i="158"/>
  <c r="H175" i="158" s="1"/>
  <c r="H192" i="158" s="1" a="1"/>
  <c r="H192" i="158" s="1"/>
  <c r="H143" i="160"/>
  <c r="H175" i="160" s="1"/>
  <c r="H192" i="160" s="1" a="1"/>
  <c r="H192" i="160" s="1"/>
  <c r="E87" i="154"/>
  <c r="E147" i="154"/>
  <c r="E179" i="154" s="1"/>
  <c r="E197" i="154" s="1"/>
  <c r="H147" i="154"/>
  <c r="H179" i="154" s="1"/>
  <c r="H197" i="154" s="1"/>
  <c r="H87" i="154"/>
  <c r="H87" i="161"/>
  <c r="H147" i="161"/>
  <c r="H179" i="161" s="1"/>
  <c r="H197" i="161" s="1"/>
  <c r="E85" i="150"/>
  <c r="E145" i="150"/>
  <c r="E177" i="150" s="1"/>
  <c r="E195" i="150" s="1"/>
  <c r="F148" i="150"/>
  <c r="F180" i="150" s="1"/>
  <c r="F198" i="150" s="1"/>
  <c r="F88" i="150"/>
  <c r="E90" i="151"/>
  <c r="E150" i="151"/>
  <c r="E182" i="151" s="1"/>
  <c r="E200" i="151" s="1"/>
  <c r="E150" i="152"/>
  <c r="E182" i="152" s="1"/>
  <c r="E200" i="152" s="1"/>
  <c r="E90" i="152"/>
  <c r="F88" i="156"/>
  <c r="F148" i="156"/>
  <c r="F180" i="156" s="1"/>
  <c r="F198" i="156" s="1"/>
  <c r="F87" i="160"/>
  <c r="F147" i="160"/>
  <c r="F179" i="160" s="1"/>
  <c r="F197" i="160" s="1"/>
  <c r="E90" i="161"/>
  <c r="E150" i="161"/>
  <c r="E182" i="161" s="1"/>
  <c r="E200" i="161" s="1"/>
  <c r="H144" i="149"/>
  <c r="H176" i="149" s="1"/>
  <c r="H193" i="149" s="1" a="1"/>
  <c r="H193" i="149" s="1"/>
  <c r="H139" i="161"/>
  <c r="H171" i="161" s="1"/>
  <c r="H188" i="161" s="1" a="1"/>
  <c r="H188" i="161" s="1"/>
  <c r="H143" i="161"/>
  <c r="H175" i="161" s="1"/>
  <c r="H192" i="161" s="1" a="1"/>
  <c r="H192" i="161" s="1"/>
  <c r="F143" i="161"/>
  <c r="F175" i="161" s="1"/>
  <c r="F192" i="161" s="1" a="1"/>
  <c r="F192" i="161" s="1"/>
  <c r="H142" i="149"/>
  <c r="H174" i="149" s="1"/>
  <c r="H191" i="149" s="1" a="1"/>
  <c r="H191" i="149" s="1"/>
  <c r="H140" i="150"/>
  <c r="H172" i="150" s="1"/>
  <c r="H189" i="150" s="1" a="1"/>
  <c r="H189" i="150" s="1"/>
  <c r="H144" i="150"/>
  <c r="H176" i="150" s="1"/>
  <c r="H193" i="150" s="1" a="1"/>
  <c r="H193" i="150" s="1"/>
  <c r="F141" i="151"/>
  <c r="F173" i="151" s="1"/>
  <c r="F190" i="151" s="1" a="1"/>
  <c r="F190" i="151" s="1"/>
  <c r="F139" i="154"/>
  <c r="F171" i="154" s="1"/>
  <c r="F188" i="154" s="1" a="1"/>
  <c r="F188" i="154" s="1"/>
  <c r="F143" i="154"/>
  <c r="F175" i="154" s="1"/>
  <c r="F192" i="154" s="1" a="1"/>
  <c r="F192" i="154" s="1"/>
  <c r="F143" i="156"/>
  <c r="F175" i="156" s="1"/>
  <c r="F192" i="156" s="1" a="1"/>
  <c r="F192" i="156" s="1"/>
  <c r="H144" i="156"/>
  <c r="H176" i="156" s="1"/>
  <c r="H193" i="156" s="1" a="1"/>
  <c r="H193" i="156" s="1"/>
  <c r="F141" i="157"/>
  <c r="F173" i="157" s="1"/>
  <c r="F190" i="157" s="1" a="1"/>
  <c r="F190" i="157" s="1"/>
  <c r="F139" i="158"/>
  <c r="F171" i="158" s="1"/>
  <c r="F188" i="158" s="1" a="1"/>
  <c r="F188" i="158" s="1"/>
  <c r="H140" i="158"/>
  <c r="H172" i="158" s="1"/>
  <c r="H189" i="158" s="1" a="1"/>
  <c r="H189" i="158" s="1"/>
  <c r="H144" i="158"/>
  <c r="H176" i="158" s="1"/>
  <c r="H193" i="158" s="1" a="1"/>
  <c r="H193" i="158" s="1"/>
  <c r="F139" i="160"/>
  <c r="F171" i="160" s="1"/>
  <c r="F188" i="160" s="1" a="1"/>
  <c r="F188" i="160" s="1"/>
  <c r="F143" i="160"/>
  <c r="F175" i="160" s="1"/>
  <c r="F192" i="160" s="1" a="1"/>
  <c r="F192" i="160" s="1"/>
  <c r="H139" i="149"/>
  <c r="H171" i="149" s="1"/>
  <c r="H188" i="149" s="1" a="1"/>
  <c r="H188" i="149" s="1"/>
  <c r="F142" i="149"/>
  <c r="F174" i="149" s="1"/>
  <c r="F191" i="149" s="1" a="1"/>
  <c r="F191" i="149" s="1"/>
  <c r="H143" i="149"/>
  <c r="H175" i="149" s="1"/>
  <c r="H192" i="149" s="1" a="1"/>
  <c r="H192" i="149" s="1"/>
  <c r="H141" i="150"/>
  <c r="H173" i="150" s="1"/>
  <c r="H190" i="150" s="1" a="1"/>
  <c r="H190" i="150" s="1"/>
  <c r="F140" i="152"/>
  <c r="F172" i="152" s="1"/>
  <c r="F189" i="152" s="1" a="1"/>
  <c r="F189" i="152" s="1"/>
  <c r="H139" i="153"/>
  <c r="H171" i="153" s="1"/>
  <c r="H188" i="153" s="1" a="1"/>
  <c r="H188" i="153" s="1"/>
  <c r="F142" i="153"/>
  <c r="F174" i="153" s="1"/>
  <c r="F191" i="153" s="1" a="1"/>
  <c r="F191" i="153" s="1"/>
  <c r="F140" i="158"/>
  <c r="F172" i="158" s="1"/>
  <c r="F189" i="158" s="1" a="1"/>
  <c r="F189" i="158" s="1"/>
  <c r="H139" i="159"/>
  <c r="H171" i="159" s="1"/>
  <c r="H188" i="159" s="1" a="1"/>
  <c r="H188" i="159" s="1"/>
  <c r="F142" i="159"/>
  <c r="F174" i="159" s="1"/>
  <c r="F191" i="159" s="1" a="1"/>
  <c r="F191" i="159" s="1"/>
  <c r="F150" i="150"/>
  <c r="F182" i="150" s="1"/>
  <c r="F200" i="150" s="1"/>
  <c r="F90" i="150"/>
  <c r="F150" i="152"/>
  <c r="F182" i="152" s="1"/>
  <c r="F200" i="152" s="1"/>
  <c r="F90" i="152"/>
  <c r="E90" i="150"/>
  <c r="E150" i="150"/>
  <c r="E182" i="150" s="1"/>
  <c r="E200" i="150" s="1"/>
  <c r="H90" i="151"/>
  <c r="H150" i="151"/>
  <c r="H182" i="151" s="1"/>
  <c r="H200" i="151" s="1"/>
  <c r="F87" i="152"/>
  <c r="F147" i="152"/>
  <c r="F179" i="152" s="1"/>
  <c r="F197" i="152" s="1"/>
  <c r="H150" i="153"/>
  <c r="H182" i="153" s="1"/>
  <c r="H200" i="153" s="1"/>
  <c r="H90" i="153"/>
  <c r="H90" i="156"/>
  <c r="H150" i="156"/>
  <c r="H182" i="156" s="1"/>
  <c r="H200" i="156" s="1"/>
  <c r="H141" i="161"/>
  <c r="H173" i="161" s="1"/>
  <c r="H190" i="161" s="1" a="1"/>
  <c r="H190" i="161" s="1"/>
  <c r="F141" i="152"/>
  <c r="F173" i="152" s="1"/>
  <c r="F190" i="152" s="1" a="1"/>
  <c r="F190" i="152" s="1"/>
  <c r="F143" i="153"/>
  <c r="F175" i="153" s="1"/>
  <c r="F192" i="153" s="1" a="1"/>
  <c r="F192" i="153" s="1"/>
  <c r="F139" i="155"/>
  <c r="F171" i="155" s="1"/>
  <c r="F188" i="155" s="1" a="1"/>
  <c r="F188" i="155" s="1"/>
  <c r="H140" i="155"/>
  <c r="H172" i="155" s="1"/>
  <c r="H189" i="155" s="1" a="1"/>
  <c r="H189" i="155" s="1"/>
  <c r="F143" i="155"/>
  <c r="F175" i="155" s="1"/>
  <c r="F192" i="155" s="1" a="1"/>
  <c r="F192" i="155" s="1"/>
  <c r="F139" i="159"/>
  <c r="F171" i="159" s="1"/>
  <c r="F188" i="159" s="1" a="1"/>
  <c r="F188" i="159" s="1"/>
  <c r="F143" i="159"/>
  <c r="F175" i="159" s="1"/>
  <c r="F192" i="159" s="1" a="1"/>
  <c r="F192" i="159" s="1"/>
  <c r="H141" i="149"/>
  <c r="H173" i="149" s="1"/>
  <c r="H190" i="149" s="1" a="1"/>
  <c r="H190" i="149" s="1"/>
  <c r="H139" i="150"/>
  <c r="H171" i="150" s="1"/>
  <c r="H188" i="150" s="1" a="1"/>
  <c r="H188" i="150" s="1"/>
  <c r="F142" i="150"/>
  <c r="F174" i="150" s="1"/>
  <c r="F191" i="150" s="1" a="1"/>
  <c r="F191" i="150" s="1"/>
  <c r="H139" i="152"/>
  <c r="H171" i="152" s="1"/>
  <c r="H188" i="152" s="1" a="1"/>
  <c r="H188" i="152" s="1"/>
  <c r="F142" i="156"/>
  <c r="F174" i="156" s="1"/>
  <c r="F191" i="156" s="1" a="1"/>
  <c r="F191" i="156" s="1"/>
  <c r="F140" i="159"/>
  <c r="F172" i="159" s="1"/>
  <c r="F189" i="159" s="1" a="1"/>
  <c r="F189" i="159" s="1"/>
  <c r="H141" i="159"/>
  <c r="H173" i="159" s="1"/>
  <c r="H190" i="159" s="1" a="1"/>
  <c r="H190" i="159" s="1"/>
  <c r="F144" i="159"/>
  <c r="F176" i="159" s="1"/>
  <c r="F193" i="159" s="1" a="1"/>
  <c r="F193" i="159" s="1"/>
  <c r="H87" i="155"/>
  <c r="H147" i="155"/>
  <c r="H179" i="155" s="1"/>
  <c r="H197" i="155" s="1"/>
  <c r="F90" i="155"/>
  <c r="F150" i="155"/>
  <c r="F182" i="155" s="1"/>
  <c r="F200" i="155" s="1"/>
  <c r="H147" i="157"/>
  <c r="H179" i="157" s="1"/>
  <c r="H197" i="157" s="1"/>
  <c r="H87" i="157"/>
  <c r="H87" i="160"/>
  <c r="H147" i="160"/>
  <c r="H179" i="160" s="1"/>
  <c r="H197" i="160" s="1"/>
  <c r="E90" i="153"/>
  <c r="E150" i="153"/>
  <c r="E182" i="153" s="1"/>
  <c r="E200" i="153" s="1"/>
  <c r="E90" i="154"/>
  <c r="E150" i="154"/>
  <c r="E182" i="154" s="1"/>
  <c r="E200" i="154" s="1"/>
  <c r="F87" i="155"/>
  <c r="F147" i="155"/>
  <c r="F179" i="155" s="1"/>
  <c r="F197" i="155" s="1"/>
  <c r="F88" i="155"/>
  <c r="F148" i="155"/>
  <c r="F180" i="155" s="1"/>
  <c r="F198" i="155" s="1"/>
  <c r="E150" i="155"/>
  <c r="E182" i="155" s="1"/>
  <c r="E200" i="155" s="1"/>
  <c r="E90" i="155"/>
  <c r="E90" i="157"/>
  <c r="E150" i="157"/>
  <c r="E182" i="157" s="1"/>
  <c r="E200" i="157" s="1"/>
  <c r="E150" i="158"/>
  <c r="E182" i="158" s="1"/>
  <c r="E200" i="158" s="1"/>
  <c r="E90" i="158"/>
  <c r="E150" i="159"/>
  <c r="E182" i="159" s="1"/>
  <c r="E200" i="159" s="1"/>
  <c r="E90" i="159"/>
  <c r="F141" i="150"/>
  <c r="F173" i="150" s="1"/>
  <c r="F190" i="150" s="1" a="1"/>
  <c r="F190" i="150" s="1"/>
  <c r="H142" i="152"/>
  <c r="H174" i="152" s="1"/>
  <c r="H191" i="152" s="1" a="1"/>
  <c r="H191" i="152" s="1"/>
  <c r="F141" i="149"/>
  <c r="F173" i="149" s="1"/>
  <c r="F190" i="149" s="1" a="1"/>
  <c r="F190" i="149" s="1"/>
  <c r="F139" i="150"/>
  <c r="F171" i="150" s="1"/>
  <c r="F188" i="150" s="1" a="1"/>
  <c r="F188" i="150" s="1"/>
  <c r="H140" i="154"/>
  <c r="H172" i="154" s="1"/>
  <c r="H189" i="154" s="1" a="1"/>
  <c r="H189" i="154" s="1"/>
  <c r="H140" i="156"/>
  <c r="H172" i="156" s="1"/>
  <c r="H189" i="156" s="1" a="1"/>
  <c r="H189" i="156" s="1"/>
  <c r="H142" i="157"/>
  <c r="H174" i="157" s="1"/>
  <c r="H191" i="157" s="1" a="1"/>
  <c r="H191" i="157" s="1"/>
  <c r="H142" i="159"/>
  <c r="H174" i="159" s="1"/>
  <c r="H191" i="159" s="1" a="1"/>
  <c r="H191" i="159" s="1"/>
  <c r="F140" i="150"/>
  <c r="F172" i="150" s="1"/>
  <c r="F189" i="150" s="1" a="1"/>
  <c r="F189" i="150" s="1"/>
  <c r="H139" i="151"/>
  <c r="H171" i="151" s="1"/>
  <c r="H188" i="151" s="1" a="1"/>
  <c r="H188" i="151" s="1"/>
  <c r="H141" i="154"/>
  <c r="H173" i="154" s="1"/>
  <c r="H190" i="154" s="1" a="1"/>
  <c r="H190" i="154" s="1"/>
  <c r="H141" i="156"/>
  <c r="H173" i="156" s="1"/>
  <c r="H190" i="156" s="1" a="1"/>
  <c r="H190" i="156" s="1"/>
  <c r="F144" i="156"/>
  <c r="F176" i="156" s="1"/>
  <c r="F193" i="156" s="1" a="1"/>
  <c r="F193" i="156" s="1"/>
  <c r="H143" i="157"/>
  <c r="H175" i="157" s="1"/>
  <c r="H192" i="157" s="1" a="1"/>
  <c r="H192" i="157" s="1"/>
  <c r="H141" i="160"/>
  <c r="H173" i="160" s="1"/>
  <c r="H190" i="160" s="1" a="1"/>
  <c r="H190" i="160" s="1"/>
  <c r="H87" i="149"/>
  <c r="H147" i="149"/>
  <c r="H179" i="149" s="1"/>
  <c r="H197" i="149" s="1"/>
  <c r="H147" i="150"/>
  <c r="H179" i="150" s="1"/>
  <c r="H197" i="150" s="1"/>
  <c r="H87" i="150"/>
  <c r="F90" i="151"/>
  <c r="F150" i="151"/>
  <c r="F182" i="151" s="1"/>
  <c r="F200" i="151" s="1"/>
  <c r="F90" i="153"/>
  <c r="F150" i="153"/>
  <c r="F182" i="153" s="1"/>
  <c r="F200" i="153" s="1"/>
  <c r="F150" i="156"/>
  <c r="F182" i="156" s="1"/>
  <c r="F200" i="156" s="1"/>
  <c r="F90" i="156"/>
  <c r="E87" i="157"/>
  <c r="E147" i="157"/>
  <c r="E179" i="157" s="1"/>
  <c r="E197" i="157" s="1"/>
  <c r="F150" i="158"/>
  <c r="F182" i="158" s="1"/>
  <c r="F200" i="158" s="1"/>
  <c r="F90" i="158"/>
  <c r="F87" i="149"/>
  <c r="F147" i="149"/>
  <c r="F179" i="149" s="1"/>
  <c r="F197" i="149" s="1"/>
  <c r="F147" i="150"/>
  <c r="F179" i="150" s="1"/>
  <c r="F197" i="150" s="1"/>
  <c r="F87" i="150"/>
  <c r="H150" i="150"/>
  <c r="H182" i="150" s="1"/>
  <c r="H200" i="150" s="1"/>
  <c r="H90" i="150"/>
  <c r="H90" i="158"/>
  <c r="H150" i="158"/>
  <c r="H182" i="158" s="1"/>
  <c r="H200" i="158" s="1"/>
  <c r="H150" i="160"/>
  <c r="H182" i="160" s="1"/>
  <c r="H200" i="160" s="1"/>
  <c r="H90" i="160"/>
  <c r="H97" i="160" s="1"/>
  <c r="H112" i="160" s="1"/>
  <c r="F144" i="161"/>
  <c r="F176" i="161" s="1"/>
  <c r="F193" i="161" s="1" a="1"/>
  <c r="F193" i="161" s="1"/>
  <c r="H144" i="153"/>
  <c r="H176" i="153" s="1"/>
  <c r="H193" i="153" s="1" a="1"/>
  <c r="H193" i="153" s="1"/>
  <c r="F141" i="154"/>
  <c r="F173" i="154" s="1"/>
  <c r="F190" i="154" s="1" a="1"/>
  <c r="F190" i="154" s="1"/>
  <c r="H142" i="154"/>
  <c r="H174" i="154" s="1"/>
  <c r="H191" i="154" s="1" a="1"/>
  <c r="H191" i="154" s="1"/>
  <c r="H144" i="155"/>
  <c r="H176" i="155" s="1"/>
  <c r="H193" i="155" s="1" a="1"/>
  <c r="H193" i="155" s="1"/>
  <c r="F141" i="156"/>
  <c r="F173" i="156" s="1"/>
  <c r="F190" i="156" s="1" a="1"/>
  <c r="F190" i="156" s="1"/>
  <c r="H142" i="156"/>
  <c r="H174" i="156" s="1"/>
  <c r="H191" i="156" s="1" a="1"/>
  <c r="H191" i="156" s="1"/>
  <c r="F143" i="157"/>
  <c r="F175" i="157" s="1"/>
  <c r="F192" i="157" s="1" a="1"/>
  <c r="F192" i="157" s="1"/>
  <c r="H144" i="157"/>
  <c r="H176" i="157" s="1"/>
  <c r="H193" i="157" s="1" a="1"/>
  <c r="H193" i="157" s="1"/>
  <c r="F141" i="158"/>
  <c r="F173" i="158" s="1"/>
  <c r="F190" i="158" s="1" a="1"/>
  <c r="F190" i="158" s="1"/>
  <c r="F141" i="160"/>
  <c r="F173" i="160" s="1"/>
  <c r="F190" i="160" s="1" a="1"/>
  <c r="F190" i="160" s="1"/>
  <c r="F140" i="149"/>
  <c r="F172" i="149" s="1"/>
  <c r="F189" i="149" s="1" a="1"/>
  <c r="F189" i="149" s="1"/>
  <c r="F144" i="149"/>
  <c r="F176" i="149" s="1"/>
  <c r="F193" i="149" s="1" a="1"/>
  <c r="F193" i="149" s="1"/>
  <c r="H141" i="151"/>
  <c r="H173" i="151" s="1"/>
  <c r="H190" i="151" s="1" a="1"/>
  <c r="H190" i="151" s="1"/>
  <c r="F144" i="151"/>
  <c r="F176" i="151" s="1"/>
  <c r="F193" i="151" s="1" a="1"/>
  <c r="F193" i="151" s="1"/>
  <c r="F144" i="153"/>
  <c r="F176" i="153" s="1"/>
  <c r="F193" i="153" s="1" a="1"/>
  <c r="F193" i="153" s="1"/>
  <c r="H143" i="154"/>
  <c r="H175" i="154" s="1"/>
  <c r="H192" i="154" s="1" a="1"/>
  <c r="H192" i="154" s="1"/>
  <c r="H139" i="156"/>
  <c r="H171" i="156" s="1"/>
  <c r="H188" i="156" s="1" a="1"/>
  <c r="H188" i="156" s="1"/>
  <c r="H139" i="160"/>
  <c r="H171" i="160" s="1"/>
  <c r="H188" i="160" s="1" a="1"/>
  <c r="H188" i="160" s="1"/>
  <c r="E87" i="149"/>
  <c r="E147" i="149"/>
  <c r="E179" i="149" s="1"/>
  <c r="E197" i="149" s="1"/>
  <c r="E87" i="150"/>
  <c r="E147" i="150"/>
  <c r="E179" i="150" s="1"/>
  <c r="E197" i="150" s="1"/>
  <c r="E87" i="151"/>
  <c r="E147" i="151"/>
  <c r="E179" i="151" s="1"/>
  <c r="E197" i="151" s="1"/>
  <c r="E87" i="153"/>
  <c r="E147" i="153"/>
  <c r="E179" i="153" s="1"/>
  <c r="E197" i="153" s="1"/>
  <c r="E147" i="160"/>
  <c r="E179" i="160" s="1"/>
  <c r="E197" i="160" s="1"/>
  <c r="E87" i="160"/>
  <c r="E85" i="149"/>
  <c r="E145" i="149"/>
  <c r="E177" i="149" s="1"/>
  <c r="E195" i="149" s="1"/>
  <c r="H85" i="149"/>
  <c r="H145" i="149"/>
  <c r="H177" i="149" s="1"/>
  <c r="H195" i="149" s="1"/>
  <c r="F148" i="149"/>
  <c r="F180" i="149" s="1"/>
  <c r="F198" i="149" s="1"/>
  <c r="F88" i="149"/>
  <c r="F148" i="151"/>
  <c r="F180" i="151" s="1"/>
  <c r="F198" i="151" s="1"/>
  <c r="F88" i="151"/>
  <c r="E85" i="155"/>
  <c r="E145" i="155"/>
  <c r="E177" i="155" s="1"/>
  <c r="E195" i="155" s="1"/>
  <c r="E90" i="156"/>
  <c r="E150" i="156"/>
  <c r="E182" i="156" s="1"/>
  <c r="E200" i="156" s="1"/>
  <c r="F147" i="157"/>
  <c r="F179" i="157" s="1"/>
  <c r="F197" i="157" s="1"/>
  <c r="F87" i="157"/>
  <c r="F147" i="158"/>
  <c r="F179" i="158" s="1"/>
  <c r="F197" i="158" s="1"/>
  <c r="F87" i="158"/>
  <c r="E90" i="160"/>
  <c r="E150" i="160"/>
  <c r="E182" i="160" s="1"/>
  <c r="E200" i="160" s="1"/>
  <c r="F87" i="161"/>
  <c r="F147" i="161"/>
  <c r="F179" i="161" s="1"/>
  <c r="F197" i="161" s="1"/>
  <c r="H140" i="151"/>
  <c r="H172" i="151" s="1"/>
  <c r="H189" i="151" s="1" a="1"/>
  <c r="H189" i="151" s="1"/>
  <c r="F143" i="151"/>
  <c r="F175" i="151" s="1"/>
  <c r="F192" i="151" s="1" a="1"/>
  <c r="F192" i="151" s="1"/>
  <c r="F139" i="161"/>
  <c r="F171" i="161" s="1"/>
  <c r="F188" i="161" s="1" a="1"/>
  <c r="F188" i="161" s="1"/>
  <c r="H140" i="161"/>
  <c r="H172" i="161" s="1"/>
  <c r="H189" i="161" s="1" a="1"/>
  <c r="H189" i="161" s="1"/>
  <c r="H144" i="161"/>
  <c r="H176" i="161" s="1"/>
  <c r="H193" i="161" s="1" a="1"/>
  <c r="H193" i="161" s="1"/>
  <c r="H142" i="151"/>
  <c r="H174" i="151" s="1"/>
  <c r="H191" i="151" s="1" a="1"/>
  <c r="H191" i="151" s="1"/>
  <c r="H140" i="152"/>
  <c r="H172" i="152" s="1"/>
  <c r="H189" i="152" s="1" a="1"/>
  <c r="H189" i="152" s="1"/>
  <c r="H144" i="152"/>
  <c r="H176" i="152" s="1"/>
  <c r="H193" i="152" s="1" a="1"/>
  <c r="H193" i="152" s="1"/>
  <c r="H142" i="153"/>
  <c r="H174" i="153" s="1"/>
  <c r="H191" i="153" s="1" a="1"/>
  <c r="H191" i="153" s="1"/>
  <c r="H144" i="154"/>
  <c r="H176" i="154" s="1"/>
  <c r="H193" i="154" s="1" a="1"/>
  <c r="H193" i="154" s="1"/>
  <c r="H142" i="155"/>
  <c r="H174" i="155" s="1"/>
  <c r="H191" i="155" s="1" a="1"/>
  <c r="H191" i="155" s="1"/>
  <c r="F139" i="156"/>
  <c r="F171" i="156" s="1"/>
  <c r="F188" i="156" s="1" a="1"/>
  <c r="F188" i="156" s="1"/>
  <c r="F143" i="158"/>
  <c r="F175" i="158" s="1"/>
  <c r="F192" i="158" s="1" a="1"/>
  <c r="F192" i="158" s="1"/>
  <c r="H144" i="160"/>
  <c r="H176" i="160" s="1"/>
  <c r="H193" i="160" s="1" a="1"/>
  <c r="H193" i="160" s="1"/>
  <c r="F142" i="151"/>
  <c r="F174" i="151" s="1"/>
  <c r="F191" i="151" s="1" a="1"/>
  <c r="F191" i="151" s="1"/>
  <c r="H141" i="152"/>
  <c r="H173" i="152" s="1"/>
  <c r="H190" i="152" s="1" a="1"/>
  <c r="H190" i="152" s="1"/>
  <c r="F144" i="152"/>
  <c r="F176" i="152" s="1"/>
  <c r="F193" i="152" s="1" a="1"/>
  <c r="F193" i="152" s="1"/>
  <c r="H143" i="153"/>
  <c r="H175" i="153" s="1"/>
  <c r="H192" i="153" s="1" a="1"/>
  <c r="H192" i="153" s="1"/>
  <c r="H139" i="155"/>
  <c r="H171" i="155" s="1"/>
  <c r="H188" i="155" s="1" a="1"/>
  <c r="H188" i="155" s="1"/>
  <c r="F142" i="155"/>
  <c r="F174" i="155" s="1"/>
  <c r="F191" i="155" s="1" a="1"/>
  <c r="F191" i="155" s="1"/>
  <c r="H143" i="155"/>
  <c r="H175" i="155" s="1"/>
  <c r="H192" i="155" s="1" a="1"/>
  <c r="H192" i="155" s="1"/>
  <c r="F142" i="157"/>
  <c r="F174" i="157" s="1"/>
  <c r="F191" i="157" s="1" a="1"/>
  <c r="F191" i="157" s="1"/>
  <c r="F144" i="158"/>
  <c r="F176" i="158" s="1"/>
  <c r="F193" i="158" s="1" a="1"/>
  <c r="F193" i="158" s="1"/>
  <c r="H143" i="159"/>
  <c r="H175" i="159" s="1"/>
  <c r="H192" i="159" s="1" a="1"/>
  <c r="H192" i="159" s="1"/>
  <c r="F150" i="149"/>
  <c r="F182" i="149" s="1"/>
  <c r="F200" i="149" s="1"/>
  <c r="F90" i="149"/>
  <c r="E87" i="152"/>
  <c r="E147" i="152"/>
  <c r="E179" i="152" s="1"/>
  <c r="E197" i="152" s="1"/>
  <c r="H87" i="152"/>
  <c r="H147" i="152"/>
  <c r="H179" i="152" s="1"/>
  <c r="F150" i="154"/>
  <c r="F182" i="154" s="1"/>
  <c r="F200" i="154" s="1"/>
  <c r="F90" i="154"/>
  <c r="E147" i="155"/>
  <c r="E179" i="155" s="1"/>
  <c r="E197" i="155" s="1"/>
  <c r="E87" i="155"/>
  <c r="F90" i="160"/>
  <c r="F150" i="160"/>
  <c r="F182" i="160" s="1"/>
  <c r="F200" i="160" s="1"/>
  <c r="F90" i="161"/>
  <c r="F150" i="161"/>
  <c r="F182" i="161" s="1"/>
  <c r="F200" i="161" s="1"/>
  <c r="E90" i="149"/>
  <c r="E150" i="149"/>
  <c r="E182" i="149" s="1"/>
  <c r="E200" i="149" s="1"/>
  <c r="E148" i="152"/>
  <c r="E180" i="152" s="1"/>
  <c r="E198" i="152" s="1"/>
  <c r="E88" i="152"/>
  <c r="F147" i="153"/>
  <c r="F179" i="153" s="1"/>
  <c r="F197" i="153" s="1"/>
  <c r="F87" i="153"/>
  <c r="H150" i="154"/>
  <c r="H182" i="154" s="1"/>
  <c r="H200" i="154" s="1"/>
  <c r="H90" i="154"/>
  <c r="H90" i="155"/>
  <c r="H150" i="155"/>
  <c r="H182" i="155" s="1"/>
  <c r="H200" i="155" s="1"/>
  <c r="H150" i="157"/>
  <c r="H182" i="157" s="1"/>
  <c r="H200" i="157" s="1"/>
  <c r="H90" i="157"/>
  <c r="F87" i="159"/>
  <c r="F147" i="159"/>
  <c r="F179" i="159" s="1"/>
  <c r="F197" i="159" s="1"/>
  <c r="H90" i="159"/>
  <c r="H150" i="159"/>
  <c r="H182" i="159" s="1"/>
  <c r="H200" i="159" s="1"/>
  <c r="H90" i="161"/>
  <c r="H150" i="161"/>
  <c r="H182" i="161" s="1"/>
  <c r="H200" i="161" s="1"/>
  <c r="G201" i="4"/>
  <c r="H26" i="169" l="1"/>
  <c r="H9" i="169"/>
  <c r="H27" i="169"/>
  <c r="H10" i="169"/>
  <c r="H29" i="169"/>
  <c r="H12" i="169"/>
  <c r="H25" i="169"/>
  <c r="H8" i="169"/>
  <c r="H35" i="147"/>
  <c r="H35" i="169" s="1"/>
  <c r="H17" i="169"/>
  <c r="H32" i="147"/>
  <c r="H32" i="169" s="1"/>
  <c r="H14" i="169"/>
  <c r="H28" i="169"/>
  <c r="H11" i="169"/>
  <c r="H207" i="156"/>
  <c r="H222" i="156" s="1"/>
  <c r="H24" i="169"/>
  <c r="G369" i="4"/>
  <c r="H61" i="147"/>
  <c r="H63" i="147"/>
  <c r="H64" i="147"/>
  <c r="H62" i="147"/>
  <c r="H79" i="147" s="1" a="1"/>
  <c r="H79" i="147" s="1"/>
  <c r="H65" i="147"/>
  <c r="H82" i="147" s="1" a="1"/>
  <c r="H82" i="147" s="1"/>
  <c r="H31" i="147"/>
  <c r="H31" i="169" s="1"/>
  <c r="H67" i="147"/>
  <c r="H33" i="147"/>
  <c r="H33" i="169" s="1"/>
  <c r="H69" i="147"/>
  <c r="H61" i="169" s="1"/>
  <c r="H34" i="147"/>
  <c r="H34" i="169" s="1"/>
  <c r="H70" i="147"/>
  <c r="H36" i="147"/>
  <c r="H36" i="169" s="1"/>
  <c r="H72" i="147"/>
  <c r="H64" i="169" s="1"/>
  <c r="H66" i="147"/>
  <c r="H83" i="147" s="1" a="1"/>
  <c r="H83" i="147" s="1"/>
  <c r="H197" i="152"/>
  <c r="H204" i="152" s="1"/>
  <c r="H219" i="152" s="1"/>
  <c r="H200" i="152"/>
  <c r="H207" i="152" s="1"/>
  <c r="H222" i="152" s="1"/>
  <c r="F89" i="149"/>
  <c r="F96" i="149" s="1"/>
  <c r="F111" i="149" s="1"/>
  <c r="F204" i="156"/>
  <c r="F219" i="156" s="1"/>
  <c r="E85" i="151"/>
  <c r="F94" i="153"/>
  <c r="F109" i="153" s="1"/>
  <c r="H207" i="161"/>
  <c r="H222" i="161" s="1"/>
  <c r="F97" i="159"/>
  <c r="F112" i="159" s="1"/>
  <c r="H94" i="159"/>
  <c r="H109" i="159" s="1"/>
  <c r="H207" i="154"/>
  <c r="H222" i="154" s="1"/>
  <c r="F94" i="154"/>
  <c r="F109" i="154" s="1"/>
  <c r="H94" i="151"/>
  <c r="H109" i="151" s="1"/>
  <c r="H207" i="151"/>
  <c r="H222" i="151" s="1"/>
  <c r="E146" i="150"/>
  <c r="E178" i="150" s="1"/>
  <c r="E196" i="150" s="1"/>
  <c r="H97" i="154"/>
  <c r="H112" i="154" s="1"/>
  <c r="E86" i="154"/>
  <c r="H97" i="151"/>
  <c r="H112" i="151" s="1"/>
  <c r="E146" i="155"/>
  <c r="E178" i="155" s="1"/>
  <c r="E196" i="155" s="1"/>
  <c r="H97" i="155"/>
  <c r="H112" i="155" s="1"/>
  <c r="F207" i="149"/>
  <c r="F222" i="149" s="1"/>
  <c r="H207" i="160"/>
  <c r="H222" i="160" s="1"/>
  <c r="F204" i="158"/>
  <c r="F219" i="158" s="1"/>
  <c r="E146" i="149"/>
  <c r="E178" i="149" s="1"/>
  <c r="E196" i="149" s="1"/>
  <c r="E86" i="156"/>
  <c r="H94" i="149"/>
  <c r="H109" i="149" s="1"/>
  <c r="F207" i="159"/>
  <c r="F222" i="159" s="1"/>
  <c r="H204" i="159"/>
  <c r="H219" i="159" s="1"/>
  <c r="H94" i="161"/>
  <c r="H109" i="161" s="1"/>
  <c r="F204" i="153"/>
  <c r="F219" i="153" s="1"/>
  <c r="F207" i="154"/>
  <c r="F222" i="154" s="1"/>
  <c r="F207" i="152"/>
  <c r="F222" i="152" s="1"/>
  <c r="H97" i="150"/>
  <c r="H112" i="150" s="1"/>
  <c r="F207" i="150"/>
  <c r="F222" i="150" s="1"/>
  <c r="E86" i="160"/>
  <c r="F207" i="151"/>
  <c r="F222" i="151" s="1"/>
  <c r="F94" i="152"/>
  <c r="F109" i="152" s="1"/>
  <c r="H97" i="159"/>
  <c r="H112" i="159" s="1"/>
  <c r="F97" i="161"/>
  <c r="F112" i="161" s="1"/>
  <c r="F97" i="158"/>
  <c r="F112" i="158" s="1"/>
  <c r="H97" i="152"/>
  <c r="H112" i="152" s="1"/>
  <c r="F204" i="157"/>
  <c r="F219" i="157" s="1"/>
  <c r="F205" i="149"/>
  <c r="F220" i="149" s="1"/>
  <c r="H92" i="149"/>
  <c r="H107" i="149" s="1"/>
  <c r="F207" i="153"/>
  <c r="F222" i="153" s="1"/>
  <c r="H94" i="160"/>
  <c r="H101" i="160" s="1"/>
  <c r="H207" i="149"/>
  <c r="H222" i="149" s="1"/>
  <c r="E86" i="153"/>
  <c r="F204" i="152"/>
  <c r="F219" i="152" s="1"/>
  <c r="H207" i="159"/>
  <c r="H222" i="159" s="1"/>
  <c r="F97" i="153"/>
  <c r="F112" i="153" s="1"/>
  <c r="F204" i="155"/>
  <c r="F219" i="155" s="1"/>
  <c r="F97" i="155"/>
  <c r="F112" i="155" s="1"/>
  <c r="H94" i="153"/>
  <c r="H109" i="153" s="1"/>
  <c r="F94" i="161"/>
  <c r="F109" i="161" s="1"/>
  <c r="H207" i="150"/>
  <c r="H222" i="150" s="1"/>
  <c r="H94" i="154"/>
  <c r="H109" i="154" s="1"/>
  <c r="H94" i="157"/>
  <c r="H109" i="157" s="1"/>
  <c r="F94" i="156"/>
  <c r="F109" i="156" s="1"/>
  <c r="F204" i="154"/>
  <c r="F219" i="154" s="1"/>
  <c r="H97" i="157"/>
  <c r="H112" i="157" s="1"/>
  <c r="F207" i="161"/>
  <c r="F222" i="161" s="1"/>
  <c r="F97" i="151"/>
  <c r="F112" i="151" s="1"/>
  <c r="F207" i="156"/>
  <c r="F222" i="156" s="1"/>
  <c r="F204" i="150"/>
  <c r="F95" i="150"/>
  <c r="F110" i="150" s="1"/>
  <c r="H204" i="161"/>
  <c r="H219" i="161" s="1"/>
  <c r="H97" i="149"/>
  <c r="H112" i="149" s="1"/>
  <c r="H202" i="159"/>
  <c r="H217" i="159" s="1"/>
  <c r="F94" i="151"/>
  <c r="H92" i="150"/>
  <c r="H107" i="150" s="1"/>
  <c r="F95" i="155"/>
  <c r="F110" i="155" s="1"/>
  <c r="H207" i="153"/>
  <c r="H222" i="153" s="1"/>
  <c r="H204" i="156"/>
  <c r="H219" i="156" s="1"/>
  <c r="F207" i="157"/>
  <c r="F222" i="157" s="1"/>
  <c r="F207" i="155"/>
  <c r="F222" i="155" s="1"/>
  <c r="E143" i="158"/>
  <c r="E175" i="158" s="1"/>
  <c r="E192" i="158" s="1" a="1"/>
  <c r="E192" i="158" s="1"/>
  <c r="E144" i="153"/>
  <c r="E176" i="153" s="1"/>
  <c r="E193" i="153" s="1" a="1"/>
  <c r="E193" i="153" s="1"/>
  <c r="E97" i="153"/>
  <c r="E112" i="153" s="1"/>
  <c r="H145" i="157"/>
  <c r="H177" i="157" s="1"/>
  <c r="H195" i="157" s="1"/>
  <c r="H202" i="157" s="1"/>
  <c r="H85" i="157"/>
  <c r="H92" i="157" s="1"/>
  <c r="F205" i="151"/>
  <c r="F220" i="151" s="1"/>
  <c r="F85" i="159"/>
  <c r="F92" i="159" s="1"/>
  <c r="F145" i="159"/>
  <c r="F177" i="159" s="1"/>
  <c r="F195" i="159" s="1"/>
  <c r="F202" i="159" s="1"/>
  <c r="E88" i="156"/>
  <c r="E148" i="156"/>
  <c r="E180" i="156" s="1"/>
  <c r="E198" i="156" s="1"/>
  <c r="E88" i="155"/>
  <c r="E148" i="155"/>
  <c r="E180" i="155" s="1"/>
  <c r="E198" i="155" s="1"/>
  <c r="E88" i="154"/>
  <c r="E148" i="154"/>
  <c r="E180" i="154" s="1"/>
  <c r="E198" i="154" s="1"/>
  <c r="H148" i="150"/>
  <c r="H180" i="150" s="1"/>
  <c r="H198" i="150" s="1"/>
  <c r="H205" i="150" s="1"/>
  <c r="H220" i="150" s="1"/>
  <c r="H88" i="150"/>
  <c r="H95" i="150" s="1"/>
  <c r="H110" i="150" s="1"/>
  <c r="F94" i="158"/>
  <c r="H207" i="155"/>
  <c r="H222" i="155" s="1"/>
  <c r="E143" i="156"/>
  <c r="E175" i="156" s="1"/>
  <c r="E192" i="156" s="1" a="1"/>
  <c r="E192" i="156" s="1"/>
  <c r="E140" i="151"/>
  <c r="E172" i="151" s="1"/>
  <c r="E189" i="151" s="1" a="1"/>
  <c r="E189" i="151" s="1"/>
  <c r="E145" i="160"/>
  <c r="E177" i="160" s="1"/>
  <c r="E195" i="160" s="1"/>
  <c r="E85" i="160"/>
  <c r="H204" i="160"/>
  <c r="F145" i="158"/>
  <c r="F177" i="158" s="1"/>
  <c r="F195" i="158" s="1"/>
  <c r="F202" i="158" s="1"/>
  <c r="F85" i="158"/>
  <c r="F92" i="158" s="1"/>
  <c r="F145" i="157"/>
  <c r="F177" i="157" s="1"/>
  <c r="F195" i="157" s="1"/>
  <c r="F202" i="157" s="1"/>
  <c r="F85" i="157"/>
  <c r="F92" i="157" s="1"/>
  <c r="E148" i="151"/>
  <c r="E180" i="151" s="1"/>
  <c r="E198" i="151" s="1"/>
  <c r="E88" i="151"/>
  <c r="E88" i="150"/>
  <c r="E148" i="150"/>
  <c r="E180" i="150" s="1"/>
  <c r="E198" i="150" s="1"/>
  <c r="E140" i="158"/>
  <c r="E172" i="158" s="1"/>
  <c r="E189" i="158" s="1" a="1"/>
  <c r="E189" i="158" s="1"/>
  <c r="E140" i="150"/>
  <c r="E172" i="150" s="1"/>
  <c r="E189" i="150" s="1" a="1"/>
  <c r="E189" i="150" s="1"/>
  <c r="E139" i="161"/>
  <c r="E171" i="161" s="1"/>
  <c r="E188" i="161" s="1" a="1"/>
  <c r="E188" i="161" s="1"/>
  <c r="E141" i="157"/>
  <c r="E173" i="157" s="1"/>
  <c r="E190" i="157" s="1" a="1"/>
  <c r="E190" i="157" s="1"/>
  <c r="E94" i="157"/>
  <c r="H204" i="150"/>
  <c r="E97" i="159"/>
  <c r="E112" i="159" s="1"/>
  <c r="E144" i="159"/>
  <c r="E176" i="159" s="1"/>
  <c r="E193" i="159" s="1" a="1"/>
  <c r="E193" i="159" s="1"/>
  <c r="H207" i="158"/>
  <c r="H222" i="158" s="1"/>
  <c r="E140" i="161"/>
  <c r="E172" i="161" s="1"/>
  <c r="E189" i="161" s="1" a="1"/>
  <c r="E189" i="161" s="1"/>
  <c r="E143" i="161"/>
  <c r="E175" i="161" s="1"/>
  <c r="E192" i="161" s="1" a="1"/>
  <c r="E192" i="161" s="1"/>
  <c r="H85" i="160"/>
  <c r="H92" i="160" s="1"/>
  <c r="H145" i="160"/>
  <c r="H177" i="160" s="1"/>
  <c r="H195" i="160" s="1"/>
  <c r="H202" i="160" s="1"/>
  <c r="E88" i="158"/>
  <c r="E148" i="158"/>
  <c r="E180" i="158" s="1"/>
  <c r="E198" i="158" s="1"/>
  <c r="E145" i="158"/>
  <c r="E177" i="158" s="1"/>
  <c r="E195" i="158" s="1"/>
  <c r="E85" i="158"/>
  <c r="E145" i="157"/>
  <c r="E177" i="157" s="1"/>
  <c r="E195" i="157" s="1"/>
  <c r="E85" i="157"/>
  <c r="F205" i="156"/>
  <c r="F220" i="156" s="1"/>
  <c r="E85" i="156"/>
  <c r="E145" i="156"/>
  <c r="E177" i="156" s="1"/>
  <c r="E195" i="156" s="1"/>
  <c r="H85" i="152"/>
  <c r="H92" i="152" s="1"/>
  <c r="H145" i="152"/>
  <c r="H177" i="152" s="1"/>
  <c r="H204" i="154"/>
  <c r="H88" i="151"/>
  <c r="H95" i="151" s="1"/>
  <c r="H110" i="151" s="1"/>
  <c r="H148" i="151"/>
  <c r="H180" i="151" s="1"/>
  <c r="H198" i="151" s="1"/>
  <c r="H205" i="151" s="1"/>
  <c r="H220" i="151" s="1"/>
  <c r="E143" i="155"/>
  <c r="E175" i="155" s="1"/>
  <c r="E192" i="155" s="1" a="1"/>
  <c r="E192" i="155" s="1"/>
  <c r="E141" i="150"/>
  <c r="E173" i="150" s="1"/>
  <c r="E190" i="150" s="1" a="1"/>
  <c r="E190" i="150" s="1"/>
  <c r="E94" i="150"/>
  <c r="E97" i="161"/>
  <c r="E112" i="161" s="1"/>
  <c r="E144" i="161"/>
  <c r="E176" i="161" s="1"/>
  <c r="E193" i="161" s="1" a="1"/>
  <c r="E193" i="161" s="1"/>
  <c r="F207" i="160"/>
  <c r="F222" i="160" s="1"/>
  <c r="F97" i="154"/>
  <c r="F112" i="154" s="1"/>
  <c r="E143" i="154"/>
  <c r="E175" i="154" s="1"/>
  <c r="E192" i="154" s="1" a="1"/>
  <c r="E192" i="154" s="1"/>
  <c r="F97" i="150"/>
  <c r="F112" i="150" s="1"/>
  <c r="E141" i="149"/>
  <c r="E173" i="149" s="1"/>
  <c r="E190" i="149" s="1" a="1"/>
  <c r="E190" i="149" s="1"/>
  <c r="E94" i="149"/>
  <c r="E142" i="160"/>
  <c r="E174" i="160" s="1"/>
  <c r="E191" i="160" s="1" a="1"/>
  <c r="E191" i="160" s="1"/>
  <c r="F204" i="159"/>
  <c r="E142" i="158"/>
  <c r="E174" i="158" s="1"/>
  <c r="E191" i="158" s="1" a="1"/>
  <c r="E191" i="158" s="1"/>
  <c r="E140" i="157"/>
  <c r="E172" i="157" s="1"/>
  <c r="E189" i="157" s="1" a="1"/>
  <c r="E189" i="157" s="1"/>
  <c r="F94" i="155"/>
  <c r="E140" i="155"/>
  <c r="E172" i="155" s="1"/>
  <c r="E189" i="155" s="1" a="1"/>
  <c r="E189" i="155" s="1"/>
  <c r="E142" i="161"/>
  <c r="E174" i="161" s="1"/>
  <c r="E191" i="161" s="1" a="1"/>
  <c r="E191" i="161" s="1"/>
  <c r="E144" i="150"/>
  <c r="E176" i="150" s="1"/>
  <c r="E193" i="150" s="1" a="1"/>
  <c r="E193" i="150" s="1"/>
  <c r="E97" i="150"/>
  <c r="E112" i="150" s="1"/>
  <c r="E142" i="149"/>
  <c r="E174" i="149" s="1"/>
  <c r="E191" i="149" s="1" a="1"/>
  <c r="E191" i="149" s="1"/>
  <c r="H85" i="161"/>
  <c r="H92" i="161" s="1"/>
  <c r="H145" i="161"/>
  <c r="H177" i="161" s="1"/>
  <c r="H195" i="161" s="1"/>
  <c r="H202" i="161" s="1"/>
  <c r="E145" i="154"/>
  <c r="E177" i="154" s="1"/>
  <c r="E195" i="154" s="1"/>
  <c r="E85" i="154"/>
  <c r="E86" i="151"/>
  <c r="E146" i="151"/>
  <c r="E178" i="151" s="1"/>
  <c r="E196" i="151" s="1"/>
  <c r="H88" i="160"/>
  <c r="H95" i="160" s="1"/>
  <c r="H110" i="160" s="1"/>
  <c r="H148" i="160"/>
  <c r="H180" i="160" s="1"/>
  <c r="H198" i="160" s="1"/>
  <c r="H205" i="160" s="1"/>
  <c r="H220" i="160" s="1"/>
  <c r="H94" i="158"/>
  <c r="F145" i="155"/>
  <c r="F177" i="155" s="1"/>
  <c r="F195" i="155" s="1"/>
  <c r="F202" i="155" s="1"/>
  <c r="F85" i="155"/>
  <c r="F92" i="155" s="1"/>
  <c r="F85" i="154"/>
  <c r="F92" i="154" s="1"/>
  <c r="F145" i="154"/>
  <c r="F177" i="154" s="1"/>
  <c r="F195" i="154" s="1"/>
  <c r="F202" i="154" s="1"/>
  <c r="H148" i="152"/>
  <c r="H180" i="152" s="1"/>
  <c r="H88" i="152"/>
  <c r="H95" i="152" s="1"/>
  <c r="H110" i="152" s="1"/>
  <c r="H204" i="151"/>
  <c r="E139" i="159"/>
  <c r="E171" i="159" s="1"/>
  <c r="E188" i="159" s="1" a="1"/>
  <c r="E188" i="159" s="1"/>
  <c r="E94" i="156"/>
  <c r="E141" i="156"/>
  <c r="E173" i="156" s="1"/>
  <c r="E190" i="156" s="1" a="1"/>
  <c r="E190" i="156" s="1"/>
  <c r="E139" i="151"/>
  <c r="E171" i="151" s="1"/>
  <c r="E188" i="151" s="1" a="1"/>
  <c r="E188" i="151" s="1"/>
  <c r="E97" i="158"/>
  <c r="E112" i="158" s="1"/>
  <c r="E144" i="158"/>
  <c r="E176" i="158" s="1"/>
  <c r="E193" i="158" s="1" a="1"/>
  <c r="E193" i="158" s="1"/>
  <c r="E142" i="157"/>
  <c r="E174" i="157" s="1"/>
  <c r="E191" i="157" s="1" a="1"/>
  <c r="E191" i="157" s="1"/>
  <c r="E142" i="155"/>
  <c r="E174" i="155" s="1"/>
  <c r="E191" i="155" s="1" a="1"/>
  <c r="E191" i="155" s="1"/>
  <c r="E89" i="152"/>
  <c r="E149" i="152"/>
  <c r="E181" i="152" s="1"/>
  <c r="E199" i="152" s="1"/>
  <c r="E94" i="159"/>
  <c r="E141" i="159"/>
  <c r="E173" i="159" s="1"/>
  <c r="E190" i="159" s="1" a="1"/>
  <c r="E190" i="159" s="1"/>
  <c r="E139" i="152"/>
  <c r="E171" i="152" s="1"/>
  <c r="E188" i="152" s="1" a="1"/>
  <c r="E188" i="152" s="1"/>
  <c r="E140" i="153"/>
  <c r="E172" i="153" s="1"/>
  <c r="E189" i="153" s="1" a="1"/>
  <c r="E189" i="153" s="1"/>
  <c r="H97" i="161"/>
  <c r="H112" i="161" s="1"/>
  <c r="E88" i="160"/>
  <c r="E148" i="160"/>
  <c r="E180" i="160" s="1"/>
  <c r="E198" i="160" s="1"/>
  <c r="F88" i="158"/>
  <c r="F95" i="158" s="1"/>
  <c r="F110" i="158" s="1"/>
  <c r="F148" i="158"/>
  <c r="F180" i="158" s="1"/>
  <c r="F198" i="158" s="1"/>
  <c r="F205" i="158" s="1"/>
  <c r="F220" i="158" s="1"/>
  <c r="H86" i="152"/>
  <c r="H93" i="152" s="1"/>
  <c r="H146" i="152"/>
  <c r="H178" i="152" s="1"/>
  <c r="F85" i="151"/>
  <c r="F92" i="151" s="1"/>
  <c r="F145" i="151"/>
  <c r="F177" i="151" s="1"/>
  <c r="F195" i="151" s="1"/>
  <c r="F202" i="151" s="1"/>
  <c r="F85" i="150"/>
  <c r="F92" i="150" s="1"/>
  <c r="F145" i="150"/>
  <c r="F177" i="150" s="1"/>
  <c r="F195" i="150" s="1"/>
  <c r="F202" i="150" s="1"/>
  <c r="F85" i="149"/>
  <c r="F92" i="149" s="1"/>
  <c r="F145" i="149"/>
  <c r="F177" i="149" s="1"/>
  <c r="F195" i="149" s="1"/>
  <c r="F202" i="149" s="1"/>
  <c r="F97" i="149"/>
  <c r="F112" i="149" s="1"/>
  <c r="E143" i="149"/>
  <c r="E175" i="149" s="1"/>
  <c r="E192" i="149" s="1" a="1"/>
  <c r="E192" i="149" s="1"/>
  <c r="E142" i="151"/>
  <c r="E174" i="151" s="1"/>
  <c r="E191" i="151" s="1" a="1"/>
  <c r="E191" i="151" s="1"/>
  <c r="H145" i="158"/>
  <c r="H177" i="158" s="1"/>
  <c r="H195" i="158" s="1"/>
  <c r="H202" i="158" s="1"/>
  <c r="H85" i="158"/>
  <c r="H92" i="158" s="1"/>
  <c r="F148" i="157"/>
  <c r="F180" i="157" s="1"/>
  <c r="F198" i="157" s="1"/>
  <c r="F205" i="157" s="1"/>
  <c r="F220" i="157" s="1"/>
  <c r="F88" i="157"/>
  <c r="F95" i="157" s="1"/>
  <c r="F110" i="157" s="1"/>
  <c r="E85" i="153"/>
  <c r="E195" i="153"/>
  <c r="F85" i="153"/>
  <c r="F92" i="153" s="1"/>
  <c r="F145" i="153"/>
  <c r="F177" i="153" s="1"/>
  <c r="F195" i="153" s="1"/>
  <c r="F202" i="153" s="1"/>
  <c r="E97" i="156"/>
  <c r="E112" i="156" s="1"/>
  <c r="E144" i="156"/>
  <c r="E176" i="156" s="1"/>
  <c r="E193" i="156" s="1" a="1"/>
  <c r="E193" i="156" s="1"/>
  <c r="F207" i="158"/>
  <c r="F222" i="158" s="1"/>
  <c r="E139" i="158"/>
  <c r="E171" i="158" s="1"/>
  <c r="E188" i="158" s="1" a="1"/>
  <c r="E188" i="158" s="1"/>
  <c r="F97" i="152"/>
  <c r="F112" i="152" s="1"/>
  <c r="E143" i="152"/>
  <c r="E175" i="152" s="1"/>
  <c r="E192" i="152" s="1" a="1"/>
  <c r="E192" i="152" s="1"/>
  <c r="H94" i="152"/>
  <c r="E140" i="159"/>
  <c r="E172" i="159" s="1"/>
  <c r="E189" i="159" s="1" a="1"/>
  <c r="E189" i="159" s="1"/>
  <c r="E142" i="150"/>
  <c r="E174" i="150" s="1"/>
  <c r="E191" i="150" s="1" a="1"/>
  <c r="E191" i="150" s="1"/>
  <c r="E145" i="161"/>
  <c r="E177" i="161" s="1"/>
  <c r="E195" i="161" s="1"/>
  <c r="F94" i="157"/>
  <c r="F149" i="156"/>
  <c r="F181" i="156" s="1"/>
  <c r="F199" i="156" s="1"/>
  <c r="F206" i="156" s="1"/>
  <c r="F221" i="156" s="1"/>
  <c r="F89" i="156"/>
  <c r="F96" i="156" s="1"/>
  <c r="F111" i="156" s="1"/>
  <c r="F95" i="151"/>
  <c r="F110" i="151" s="1"/>
  <c r="F89" i="150"/>
  <c r="F96" i="150" s="1"/>
  <c r="F111" i="150" s="1"/>
  <c r="F149" i="150"/>
  <c r="F181" i="150" s="1"/>
  <c r="F199" i="150" s="1"/>
  <c r="F206" i="150" s="1"/>
  <c r="F221" i="150" s="1"/>
  <c r="E86" i="150"/>
  <c r="F95" i="149"/>
  <c r="F110" i="149" s="1"/>
  <c r="H86" i="149"/>
  <c r="H93" i="149" s="1"/>
  <c r="H146" i="149"/>
  <c r="H178" i="149" s="1"/>
  <c r="H196" i="149" s="1"/>
  <c r="H203" i="149" s="1"/>
  <c r="H202" i="149"/>
  <c r="H88" i="159"/>
  <c r="H95" i="159" s="1"/>
  <c r="H110" i="159" s="1"/>
  <c r="H148" i="159"/>
  <c r="H180" i="159" s="1"/>
  <c r="H198" i="159" s="1"/>
  <c r="H205" i="159" s="1"/>
  <c r="H220" i="159" s="1"/>
  <c r="E143" i="153"/>
  <c r="E175" i="153" s="1"/>
  <c r="E192" i="153" s="1" a="1"/>
  <c r="E192" i="153" s="1"/>
  <c r="E171" i="153"/>
  <c r="E188" i="153" s="1" a="1"/>
  <c r="E188" i="153" s="1"/>
  <c r="E143" i="151"/>
  <c r="E175" i="151" s="1"/>
  <c r="E192" i="151" s="1" a="1"/>
  <c r="E192" i="151" s="1"/>
  <c r="E139" i="149"/>
  <c r="E171" i="149" s="1"/>
  <c r="E188" i="149" s="1" a="1"/>
  <c r="E188" i="149" s="1"/>
  <c r="E92" i="149"/>
  <c r="F94" i="160"/>
  <c r="E142" i="159"/>
  <c r="E174" i="159" s="1"/>
  <c r="E191" i="159" s="1" a="1"/>
  <c r="E191" i="159" s="1"/>
  <c r="H207" i="157"/>
  <c r="H222" i="157" s="1"/>
  <c r="F94" i="149"/>
  <c r="H204" i="149"/>
  <c r="F97" i="156"/>
  <c r="F112" i="156" s="1"/>
  <c r="E139" i="156"/>
  <c r="E171" i="156" s="1"/>
  <c r="E188" i="156" s="1" a="1"/>
  <c r="E188" i="156" s="1"/>
  <c r="E139" i="154"/>
  <c r="E171" i="154" s="1"/>
  <c r="E188" i="154" s="1" a="1"/>
  <c r="E188" i="154" s="1"/>
  <c r="E92" i="150"/>
  <c r="E139" i="150"/>
  <c r="E171" i="150" s="1"/>
  <c r="E188" i="150" s="1" a="1"/>
  <c r="E188" i="150" s="1"/>
  <c r="E144" i="155"/>
  <c r="E176" i="155" s="1"/>
  <c r="E193" i="155" s="1" a="1"/>
  <c r="E193" i="155" s="1"/>
  <c r="E97" i="155"/>
  <c r="E112" i="155" s="1"/>
  <c r="E97" i="151"/>
  <c r="E112" i="151" s="1"/>
  <c r="E144" i="151"/>
  <c r="E176" i="151" s="1"/>
  <c r="E193" i="151" s="1" a="1"/>
  <c r="E193" i="151" s="1"/>
  <c r="F204" i="149"/>
  <c r="E141" i="161"/>
  <c r="E173" i="161" s="1"/>
  <c r="E190" i="161" s="1" a="1"/>
  <c r="E190" i="161" s="1"/>
  <c r="E94" i="161"/>
  <c r="E140" i="152"/>
  <c r="E172" i="152" s="1"/>
  <c r="E189" i="152" s="1" a="1"/>
  <c r="E189" i="152" s="1"/>
  <c r="F94" i="150"/>
  <c r="H86" i="159"/>
  <c r="H93" i="159" s="1"/>
  <c r="H146" i="159"/>
  <c r="H178" i="159" s="1"/>
  <c r="H196" i="159" s="1"/>
  <c r="H203" i="159" s="1"/>
  <c r="F205" i="155"/>
  <c r="F220" i="155" s="1"/>
  <c r="H85" i="155"/>
  <c r="H92" i="155" s="1"/>
  <c r="H145" i="155"/>
  <c r="H177" i="155" s="1"/>
  <c r="H195" i="155" s="1"/>
  <c r="H202" i="155" s="1"/>
  <c r="H85" i="153"/>
  <c r="H92" i="153" s="1"/>
  <c r="H145" i="153"/>
  <c r="H177" i="153" s="1"/>
  <c r="H195" i="153" s="1"/>
  <c r="H202" i="153" s="1"/>
  <c r="H86" i="150"/>
  <c r="H93" i="150" s="1"/>
  <c r="H146" i="150"/>
  <c r="H178" i="150" s="1"/>
  <c r="H196" i="150" s="1"/>
  <c r="H203" i="150" s="1"/>
  <c r="H204" i="157"/>
  <c r="H204" i="155"/>
  <c r="E88" i="153"/>
  <c r="E148" i="153"/>
  <c r="E180" i="153" s="1"/>
  <c r="E198" i="153" s="1"/>
  <c r="E143" i="159"/>
  <c r="E175" i="159" s="1"/>
  <c r="E192" i="159" s="1" a="1"/>
  <c r="E192" i="159" s="1"/>
  <c r="E139" i="157"/>
  <c r="E171" i="157" s="1"/>
  <c r="E188" i="157" s="1" a="1"/>
  <c r="E188" i="157" s="1"/>
  <c r="E94" i="154"/>
  <c r="E141" i="154"/>
  <c r="E173" i="154" s="1"/>
  <c r="E190" i="154" s="1" a="1"/>
  <c r="E190" i="154" s="1"/>
  <c r="E140" i="160"/>
  <c r="E172" i="160" s="1"/>
  <c r="E189" i="160" s="1" a="1"/>
  <c r="E189" i="160" s="1"/>
  <c r="E140" i="156"/>
  <c r="E172" i="156" s="1"/>
  <c r="E189" i="156" s="1" a="1"/>
  <c r="E189" i="156" s="1"/>
  <c r="E144" i="154"/>
  <c r="E176" i="154" s="1"/>
  <c r="E193" i="154" s="1" a="1"/>
  <c r="E193" i="154" s="1"/>
  <c r="E97" i="154"/>
  <c r="E112" i="154" s="1"/>
  <c r="E140" i="154"/>
  <c r="E172" i="154" s="1"/>
  <c r="E189" i="154" s="1" a="1"/>
  <c r="E189" i="154" s="1"/>
  <c r="E97" i="152"/>
  <c r="E112" i="152" s="1"/>
  <c r="E144" i="152"/>
  <c r="E176" i="152" s="1"/>
  <c r="E193" i="152" s="1" a="1"/>
  <c r="E193" i="152" s="1"/>
  <c r="H97" i="156"/>
  <c r="H112" i="156" s="1"/>
  <c r="H97" i="153"/>
  <c r="H112" i="153" s="1"/>
  <c r="E141" i="155"/>
  <c r="E173" i="155" s="1"/>
  <c r="E190" i="155" s="1" a="1"/>
  <c r="E190" i="155" s="1"/>
  <c r="E94" i="155"/>
  <c r="E94" i="153"/>
  <c r="E141" i="153"/>
  <c r="E173" i="153" s="1"/>
  <c r="E190" i="153" s="1" a="1"/>
  <c r="E190" i="153" s="1"/>
  <c r="H94" i="150"/>
  <c r="H97" i="158"/>
  <c r="H112" i="158" s="1"/>
  <c r="E142" i="152"/>
  <c r="E174" i="152" s="1"/>
  <c r="E191" i="152" s="1" a="1"/>
  <c r="E191" i="152" s="1"/>
  <c r="E95" i="152"/>
  <c r="E110" i="152" s="1"/>
  <c r="E144" i="149"/>
  <c r="E176" i="149" s="1"/>
  <c r="E193" i="149" s="1" a="1"/>
  <c r="E193" i="149" s="1"/>
  <c r="E97" i="149"/>
  <c r="E112" i="149" s="1"/>
  <c r="E140" i="149"/>
  <c r="E172" i="149" s="1"/>
  <c r="E189" i="149" s="1" a="1"/>
  <c r="E189" i="149" s="1"/>
  <c r="F88" i="160"/>
  <c r="F95" i="160" s="1"/>
  <c r="F110" i="160" s="1"/>
  <c r="F148" i="160"/>
  <c r="F180" i="160" s="1"/>
  <c r="F198" i="160" s="1"/>
  <c r="F205" i="160" s="1"/>
  <c r="F220" i="160" s="1"/>
  <c r="F204" i="160"/>
  <c r="F95" i="156"/>
  <c r="F110" i="156" s="1"/>
  <c r="F149" i="151"/>
  <c r="F181" i="151" s="1"/>
  <c r="F199" i="151" s="1"/>
  <c r="F206" i="151" s="1"/>
  <c r="F221" i="151" s="1"/>
  <c r="F89" i="151"/>
  <c r="F96" i="151" s="1"/>
  <c r="F111" i="151" s="1"/>
  <c r="F205" i="150"/>
  <c r="F220" i="150" s="1"/>
  <c r="F85" i="160"/>
  <c r="F92" i="160" s="1"/>
  <c r="F145" i="160"/>
  <c r="F177" i="160" s="1"/>
  <c r="F195" i="160" s="1"/>
  <c r="F202" i="160" s="1"/>
  <c r="E88" i="159"/>
  <c r="E148" i="159"/>
  <c r="E180" i="159" s="1"/>
  <c r="E198" i="159" s="1"/>
  <c r="H88" i="154"/>
  <c r="H95" i="154" s="1"/>
  <c r="H110" i="154" s="1"/>
  <c r="H148" i="154"/>
  <c r="H180" i="154" s="1"/>
  <c r="H198" i="154" s="1"/>
  <c r="H205" i="154" s="1"/>
  <c r="H220" i="154" s="1"/>
  <c r="F145" i="152"/>
  <c r="F177" i="152" s="1"/>
  <c r="F195" i="152" s="1"/>
  <c r="F202" i="152" s="1"/>
  <c r="F85" i="152"/>
  <c r="F92" i="152" s="1"/>
  <c r="H148" i="149"/>
  <c r="H180" i="149" s="1"/>
  <c r="H198" i="149" s="1"/>
  <c r="H205" i="149" s="1"/>
  <c r="H220" i="149" s="1"/>
  <c r="H88" i="149"/>
  <c r="H95" i="149" s="1"/>
  <c r="H110" i="149" s="1"/>
  <c r="E142" i="153"/>
  <c r="E174" i="153" s="1"/>
  <c r="E191" i="153" s="1" a="1"/>
  <c r="E191" i="153" s="1"/>
  <c r="F204" i="161"/>
  <c r="H204" i="153"/>
  <c r="F97" i="160"/>
  <c r="F112" i="160" s="1"/>
  <c r="E143" i="160"/>
  <c r="E175" i="160" s="1"/>
  <c r="E192" i="160" s="1" a="1"/>
  <c r="E192" i="160" s="1"/>
  <c r="E94" i="151"/>
  <c r="E141" i="151"/>
  <c r="E173" i="151" s="1"/>
  <c r="E190" i="151" s="1" a="1"/>
  <c r="E190" i="151" s="1"/>
  <c r="E143" i="150"/>
  <c r="E175" i="150" s="1"/>
  <c r="E192" i="150" s="1" a="1"/>
  <c r="E192" i="150" s="1"/>
  <c r="F94" i="159"/>
  <c r="E97" i="157"/>
  <c r="E112" i="157" s="1"/>
  <c r="E144" i="157"/>
  <c r="E176" i="157" s="1"/>
  <c r="E193" i="157" s="1" a="1"/>
  <c r="E193" i="157" s="1"/>
  <c r="E142" i="156"/>
  <c r="E174" i="156" s="1"/>
  <c r="E191" i="156" s="1" a="1"/>
  <c r="E191" i="156" s="1"/>
  <c r="E142" i="154"/>
  <c r="E174" i="154" s="1"/>
  <c r="E191" i="154" s="1" a="1"/>
  <c r="E191" i="154" s="1"/>
  <c r="H92" i="159"/>
  <c r="E148" i="157"/>
  <c r="E180" i="157" s="1"/>
  <c r="E198" i="157" s="1"/>
  <c r="E88" i="157"/>
  <c r="F149" i="155"/>
  <c r="F181" i="155" s="1"/>
  <c r="F199" i="155" s="1"/>
  <c r="F206" i="155" s="1"/>
  <c r="F221" i="155" s="1"/>
  <c r="F89" i="155"/>
  <c r="F96" i="155" s="1"/>
  <c r="F111" i="155" s="1"/>
  <c r="H145" i="154"/>
  <c r="H177" i="154" s="1"/>
  <c r="H195" i="154" s="1"/>
  <c r="H202" i="154" s="1"/>
  <c r="H85" i="154"/>
  <c r="H92" i="154" s="1"/>
  <c r="E85" i="152"/>
  <c r="E145" i="152"/>
  <c r="E177" i="152" s="1"/>
  <c r="E195" i="152" s="1"/>
  <c r="F204" i="151"/>
  <c r="H202" i="150"/>
  <c r="E88" i="161"/>
  <c r="E148" i="161"/>
  <c r="E180" i="161" s="1"/>
  <c r="E198" i="161" s="1"/>
  <c r="H204" i="158"/>
  <c r="H94" i="156"/>
  <c r="H148" i="155"/>
  <c r="H180" i="155" s="1"/>
  <c r="H198" i="155" s="1"/>
  <c r="H205" i="155" s="1"/>
  <c r="H220" i="155" s="1"/>
  <c r="H88" i="155"/>
  <c r="H95" i="155" s="1"/>
  <c r="H110" i="155" s="1"/>
  <c r="E88" i="149"/>
  <c r="E148" i="149"/>
  <c r="E180" i="149" s="1"/>
  <c r="E198" i="149" s="1"/>
  <c r="E141" i="160"/>
  <c r="E173" i="160" s="1"/>
  <c r="E190" i="160" s="1" a="1"/>
  <c r="E190" i="160" s="1"/>
  <c r="E94" i="160"/>
  <c r="E94" i="158"/>
  <c r="E141" i="158"/>
  <c r="E173" i="158" s="1"/>
  <c r="E190" i="158" s="1" a="1"/>
  <c r="E190" i="158" s="1"/>
  <c r="F97" i="157"/>
  <c r="F112" i="157" s="1"/>
  <c r="E143" i="157"/>
  <c r="E175" i="157" s="1"/>
  <c r="E192" i="157" s="1" a="1"/>
  <c r="E192" i="157" s="1"/>
  <c r="H94" i="155"/>
  <c r="E139" i="155"/>
  <c r="E171" i="155" s="1"/>
  <c r="E188" i="155" s="1" a="1"/>
  <c r="E188" i="155" s="1"/>
  <c r="E92" i="155"/>
  <c r="E94" i="152"/>
  <c r="E141" i="152"/>
  <c r="E173" i="152" s="1"/>
  <c r="E190" i="152" s="1" a="1"/>
  <c r="E190" i="152" s="1"/>
  <c r="E144" i="160"/>
  <c r="E176" i="160" s="1"/>
  <c r="E193" i="160" s="1" a="1"/>
  <c r="E193" i="160" s="1"/>
  <c r="E97" i="160"/>
  <c r="E112" i="160" s="1"/>
  <c r="H86" i="153"/>
  <c r="H93" i="153" s="1"/>
  <c r="H146" i="153"/>
  <c r="H178" i="153" s="1"/>
  <c r="H196" i="153" s="1"/>
  <c r="H203" i="153" s="1"/>
  <c r="G200" i="4"/>
  <c r="G202" i="4"/>
  <c r="G206" i="4"/>
  <c r="G392" i="4" s="1"/>
  <c r="F13" i="147" s="1" a="1"/>
  <c r="F13" i="147" s="1"/>
  <c r="G208" i="4"/>
  <c r="G394" i="4" s="1"/>
  <c r="F15" i="147" s="1" a="1"/>
  <c r="F15" i="147" s="1"/>
  <c r="G207" i="4"/>
  <c r="G203" i="4"/>
  <c r="G205" i="4"/>
  <c r="G204" i="4"/>
  <c r="G209" i="4"/>
  <c r="G395" i="4" s="1"/>
  <c r="F16" i="147" s="1" a="1"/>
  <c r="F16" i="147" s="1"/>
  <c r="G211" i="4"/>
  <c r="G397" i="4" s="1"/>
  <c r="F18" i="147" s="1" a="1"/>
  <c r="F18" i="147" s="1"/>
  <c r="G210" i="4"/>
  <c r="G396" i="4" s="1"/>
  <c r="F17" i="147" s="1" a="1"/>
  <c r="F17" i="147" s="1"/>
  <c r="H56" i="169" l="1"/>
  <c r="H81" i="147" a="1"/>
  <c r="H81" i="147" s="1"/>
  <c r="H73" i="169" s="1"/>
  <c r="H53" i="169"/>
  <c r="H78" i="147" a="1"/>
  <c r="H78" i="147" s="1"/>
  <c r="H70" i="169" s="1"/>
  <c r="H55" i="169"/>
  <c r="H80" i="147" a="1"/>
  <c r="H80" i="147" s="1"/>
  <c r="H72" i="169" s="1"/>
  <c r="H71" i="147"/>
  <c r="H63" i="169" s="1"/>
  <c r="H62" i="169"/>
  <c r="H68" i="147"/>
  <c r="H60" i="169" s="1"/>
  <c r="H59" i="169"/>
  <c r="H42" i="147"/>
  <c r="H42" i="169" s="1"/>
  <c r="H39" i="147"/>
  <c r="H39" i="169" s="1"/>
  <c r="H75" i="169"/>
  <c r="H58" i="169"/>
  <c r="H143" i="147"/>
  <c r="H135" i="169" s="1"/>
  <c r="H57" i="169"/>
  <c r="H140" i="147"/>
  <c r="H132" i="169" s="1"/>
  <c r="H54" i="169"/>
  <c r="F116" i="154"/>
  <c r="H109" i="160"/>
  <c r="H116" i="160" s="1"/>
  <c r="G372" i="4"/>
  <c r="G390" i="4"/>
  <c r="F11" i="147" s="1" a="1"/>
  <c r="F11" i="147" s="1"/>
  <c r="F28" i="147" s="1" a="1"/>
  <c r="F28" i="147" s="1"/>
  <c r="G373" i="4"/>
  <c r="G391" i="4"/>
  <c r="F12" i="147" s="1" a="1"/>
  <c r="F12" i="147" s="1"/>
  <c r="F29" i="147" s="1" a="1"/>
  <c r="F29" i="147" s="1"/>
  <c r="G371" i="4"/>
  <c r="G389" i="4"/>
  <c r="F10" i="147" s="1" a="1"/>
  <c r="F10" i="147" s="1"/>
  <c r="F27" i="147" s="1" a="1"/>
  <c r="F27" i="147" s="1"/>
  <c r="G393" i="4"/>
  <c r="F14" i="147" s="1" a="1"/>
  <c r="F14" i="147" s="1"/>
  <c r="G387" i="4"/>
  <c r="F8" i="147" s="1" a="1"/>
  <c r="F8" i="147" s="1"/>
  <c r="F25" i="147" s="1" a="1"/>
  <c r="F25" i="147" s="1"/>
  <c r="G370" i="4"/>
  <c r="G388" i="4"/>
  <c r="F9" i="147" s="1" a="1"/>
  <c r="F9" i="147" s="1"/>
  <c r="F26" i="147" s="1" a="1"/>
  <c r="F26" i="147" s="1"/>
  <c r="G368" i="4"/>
  <c r="G386" i="4"/>
  <c r="F7" i="147" s="1" a="1"/>
  <c r="F7" i="147" s="1"/>
  <c r="F24" i="147" s="1" a="1"/>
  <c r="F24" i="147" s="1"/>
  <c r="H74" i="169"/>
  <c r="H71" i="169"/>
  <c r="E207" i="160"/>
  <c r="E202" i="155"/>
  <c r="E204" i="158"/>
  <c r="E204" i="153"/>
  <c r="E207" i="152"/>
  <c r="E207" i="154"/>
  <c r="E207" i="155"/>
  <c r="E207" i="156"/>
  <c r="E204" i="159"/>
  <c r="E207" i="158"/>
  <c r="E222" i="158" s="1"/>
  <c r="E202" i="151"/>
  <c r="E217" i="151" s="1"/>
  <c r="E207" i="150"/>
  <c r="E207" i="161"/>
  <c r="E207" i="159"/>
  <c r="E222" i="159" s="1"/>
  <c r="E204" i="157"/>
  <c r="F101" i="151"/>
  <c r="E204" i="152"/>
  <c r="E219" i="152" s="1"/>
  <c r="E204" i="160"/>
  <c r="E219" i="160" s="1"/>
  <c r="E207" i="157"/>
  <c r="E222" i="157" s="1"/>
  <c r="E204" i="151"/>
  <c r="E219" i="151" s="1"/>
  <c r="E207" i="149"/>
  <c r="E222" i="149" s="1"/>
  <c r="E205" i="152"/>
  <c r="E220" i="152" s="1"/>
  <c r="E204" i="155"/>
  <c r="E219" i="155" s="1"/>
  <c r="E204" i="154"/>
  <c r="E219" i="154" s="1"/>
  <c r="E204" i="161"/>
  <c r="E219" i="161" s="1"/>
  <c r="E207" i="151"/>
  <c r="E222" i="151" s="1"/>
  <c r="E202" i="150"/>
  <c r="E217" i="150" s="1"/>
  <c r="E202" i="149"/>
  <c r="E217" i="149" s="1"/>
  <c r="E204" i="156"/>
  <c r="E219" i="156" s="1"/>
  <c r="E204" i="149"/>
  <c r="E204" i="150"/>
  <c r="E219" i="150" s="1"/>
  <c r="E207" i="153"/>
  <c r="E222" i="153" s="1"/>
  <c r="H43" i="147"/>
  <c r="H43" i="169" s="1"/>
  <c r="H41" i="147"/>
  <c r="H41" i="169" s="1"/>
  <c r="H40" i="147"/>
  <c r="H40" i="169" s="1"/>
  <c r="H38" i="147"/>
  <c r="H38" i="169" s="1"/>
  <c r="H196" i="152"/>
  <c r="H203" i="152" s="1"/>
  <c r="H218" i="152" s="1"/>
  <c r="H198" i="152"/>
  <c r="H205" i="152" s="1"/>
  <c r="H220" i="152" s="1"/>
  <c r="H195" i="152"/>
  <c r="H202" i="152" s="1"/>
  <c r="H217" i="152" s="1"/>
  <c r="H101" i="154"/>
  <c r="E146" i="156"/>
  <c r="E178" i="156" s="1"/>
  <c r="E196" i="156" s="1"/>
  <c r="E203" i="156" s="1"/>
  <c r="F149" i="149"/>
  <c r="F181" i="149" s="1"/>
  <c r="F199" i="149" s="1"/>
  <c r="F206" i="149" s="1"/>
  <c r="F221" i="149" s="1"/>
  <c r="H226" i="156"/>
  <c r="H226" i="152"/>
  <c r="G375" i="4"/>
  <c r="G374" i="4"/>
  <c r="G378" i="4"/>
  <c r="G377" i="4"/>
  <c r="G379" i="4"/>
  <c r="G376" i="4"/>
  <c r="F211" i="154"/>
  <c r="E92" i="151"/>
  <c r="E107" i="151" s="1"/>
  <c r="H99" i="150"/>
  <c r="E203" i="150"/>
  <c r="E218" i="150" s="1"/>
  <c r="E146" i="153"/>
  <c r="E178" i="153" s="1"/>
  <c r="E196" i="153" s="1"/>
  <c r="E202" i="152"/>
  <c r="E86" i="155"/>
  <c r="E86" i="149"/>
  <c r="F226" i="154"/>
  <c r="H116" i="154"/>
  <c r="F226" i="158"/>
  <c r="H101" i="159"/>
  <c r="H226" i="161"/>
  <c r="F226" i="155"/>
  <c r="E203" i="155"/>
  <c r="E218" i="155" s="1"/>
  <c r="E146" i="154"/>
  <c r="E178" i="154" s="1"/>
  <c r="E196" i="154" s="1"/>
  <c r="H101" i="151"/>
  <c r="E93" i="150"/>
  <c r="H116" i="151"/>
  <c r="E146" i="160"/>
  <c r="E178" i="160" s="1"/>
  <c r="E196" i="160" s="1"/>
  <c r="E203" i="160" s="1"/>
  <c r="F116" i="161"/>
  <c r="H226" i="159"/>
  <c r="E205" i="159"/>
  <c r="E220" i="159" s="1"/>
  <c r="E95" i="155"/>
  <c r="E110" i="155" s="1"/>
  <c r="H211" i="161"/>
  <c r="F226" i="157"/>
  <c r="H116" i="159"/>
  <c r="F211" i="156"/>
  <c r="F211" i="150"/>
  <c r="F226" i="152"/>
  <c r="E205" i="149"/>
  <c r="E220" i="149" s="1"/>
  <c r="E95" i="161"/>
  <c r="F101" i="153"/>
  <c r="H101" i="157"/>
  <c r="F116" i="152"/>
  <c r="E95" i="149"/>
  <c r="E110" i="149" s="1"/>
  <c r="E205" i="161"/>
  <c r="E220" i="161" s="1"/>
  <c r="E205" i="157"/>
  <c r="E220" i="157" s="1"/>
  <c r="F211" i="155"/>
  <c r="H116" i="161"/>
  <c r="F219" i="150"/>
  <c r="F226" i="150" s="1"/>
  <c r="H211" i="152"/>
  <c r="F211" i="153"/>
  <c r="H211" i="156"/>
  <c r="E203" i="151"/>
  <c r="E218" i="151" s="1"/>
  <c r="F109" i="151"/>
  <c r="F116" i="151" s="1"/>
  <c r="F211" i="152"/>
  <c r="E202" i="161"/>
  <c r="E205" i="160"/>
  <c r="E220" i="160" s="1"/>
  <c r="F226" i="153"/>
  <c r="E93" i="151"/>
  <c r="E108" i="151" s="1"/>
  <c r="H211" i="159"/>
  <c r="H116" i="149"/>
  <c r="F101" i="161"/>
  <c r="F211" i="157"/>
  <c r="H116" i="157"/>
  <c r="E93" i="153"/>
  <c r="E108" i="153" s="1"/>
  <c r="E92" i="152"/>
  <c r="E99" i="152" s="1"/>
  <c r="E95" i="159"/>
  <c r="E110" i="159" s="1"/>
  <c r="F101" i="154"/>
  <c r="F211" i="158"/>
  <c r="E96" i="152"/>
  <c r="E111" i="152" s="1"/>
  <c r="F116" i="153"/>
  <c r="H101" i="161"/>
  <c r="E95" i="160"/>
  <c r="E110" i="160" s="1"/>
  <c r="E205" i="155"/>
  <c r="E220" i="155" s="1"/>
  <c r="H114" i="150"/>
  <c r="H101" i="149"/>
  <c r="F226" i="156"/>
  <c r="F101" i="152"/>
  <c r="E107" i="155"/>
  <c r="E109" i="155"/>
  <c r="E116" i="155" s="1"/>
  <c r="E101" i="155"/>
  <c r="E109" i="154"/>
  <c r="E116" i="154" s="1"/>
  <c r="E101" i="154"/>
  <c r="E109" i="152"/>
  <c r="E116" i="152" s="1"/>
  <c r="E101" i="152"/>
  <c r="E109" i="160"/>
  <c r="E116" i="160" s="1"/>
  <c r="E101" i="160"/>
  <c r="E107" i="149"/>
  <c r="H108" i="153"/>
  <c r="E109" i="158"/>
  <c r="E116" i="158" s="1"/>
  <c r="E101" i="158"/>
  <c r="H88" i="153"/>
  <c r="H95" i="153" s="1"/>
  <c r="H110" i="153" s="1"/>
  <c r="H148" i="153"/>
  <c r="H180" i="153" s="1"/>
  <c r="H198" i="153" s="1"/>
  <c r="H205" i="153" s="1"/>
  <c r="H220" i="153" s="1"/>
  <c r="F146" i="154"/>
  <c r="F178" i="154" s="1"/>
  <c r="F196" i="154" s="1"/>
  <c r="F203" i="154" s="1"/>
  <c r="F86" i="154"/>
  <c r="F93" i="154" s="1"/>
  <c r="H219" i="158"/>
  <c r="H211" i="158"/>
  <c r="F219" i="151"/>
  <c r="F226" i="151" s="1"/>
  <c r="F211" i="151"/>
  <c r="H107" i="154"/>
  <c r="H99" i="154"/>
  <c r="E149" i="157"/>
  <c r="E181" i="157" s="1"/>
  <c r="E199" i="157" s="1"/>
  <c r="E206" i="157" s="1"/>
  <c r="E221" i="157" s="1"/>
  <c r="E89" i="157"/>
  <c r="E96" i="157" s="1"/>
  <c r="E111" i="157" s="1"/>
  <c r="F109" i="159"/>
  <c r="F116" i="159" s="1"/>
  <c r="F101" i="159"/>
  <c r="H89" i="151"/>
  <c r="H96" i="151" s="1"/>
  <c r="H111" i="151" s="1"/>
  <c r="H149" i="151"/>
  <c r="H181" i="151" s="1"/>
  <c r="H199" i="151" s="1"/>
  <c r="H206" i="151" s="1"/>
  <c r="H221" i="151" s="1"/>
  <c r="F107" i="152"/>
  <c r="H88" i="157"/>
  <c r="H95" i="157" s="1"/>
  <c r="H110" i="157" s="1"/>
  <c r="H148" i="157"/>
  <c r="H180" i="157" s="1"/>
  <c r="H198" i="157" s="1"/>
  <c r="H205" i="157" s="1"/>
  <c r="H220" i="157" s="1"/>
  <c r="E89" i="159"/>
  <c r="E96" i="159" s="1"/>
  <c r="E111" i="159" s="1"/>
  <c r="E149" i="159"/>
  <c r="E181" i="159" s="1"/>
  <c r="E199" i="159" s="1"/>
  <c r="E206" i="159" s="1"/>
  <c r="E221" i="159" s="1"/>
  <c r="F107" i="160"/>
  <c r="F114" i="160" s="1"/>
  <c r="F99" i="160"/>
  <c r="F148" i="152"/>
  <c r="F180" i="152" s="1"/>
  <c r="F198" i="152" s="1"/>
  <c r="F205" i="152" s="1"/>
  <c r="F220" i="152" s="1"/>
  <c r="F88" i="152"/>
  <c r="F95" i="152" s="1"/>
  <c r="F110" i="152" s="1"/>
  <c r="E86" i="157"/>
  <c r="E146" i="157"/>
  <c r="E178" i="157" s="1"/>
  <c r="E196" i="157" s="1"/>
  <c r="E86" i="158"/>
  <c r="E146" i="158"/>
  <c r="E178" i="158" s="1"/>
  <c r="E196" i="158" s="1"/>
  <c r="E149" i="158"/>
  <c r="E181" i="158" s="1"/>
  <c r="E199" i="158" s="1"/>
  <c r="E206" i="158" s="1"/>
  <c r="E221" i="158" s="1"/>
  <c r="E89" i="158"/>
  <c r="E96" i="158" s="1"/>
  <c r="E111" i="158" s="1"/>
  <c r="H86" i="160"/>
  <c r="H93" i="160" s="1"/>
  <c r="H146" i="160"/>
  <c r="H178" i="160" s="1"/>
  <c r="H196" i="160" s="1"/>
  <c r="H203" i="160" s="1"/>
  <c r="F211" i="160"/>
  <c r="F219" i="160"/>
  <c r="F226" i="160" s="1"/>
  <c r="H101" i="150"/>
  <c r="H109" i="150"/>
  <c r="H116" i="150" s="1"/>
  <c r="E109" i="153"/>
  <c r="E116" i="153" s="1"/>
  <c r="E101" i="153"/>
  <c r="E89" i="150"/>
  <c r="E96" i="150" s="1"/>
  <c r="E111" i="150" s="1"/>
  <c r="E149" i="150"/>
  <c r="E181" i="150" s="1"/>
  <c r="E199" i="150" s="1"/>
  <c r="E206" i="150" s="1"/>
  <c r="E221" i="150" s="1"/>
  <c r="E149" i="153"/>
  <c r="E181" i="153" s="1"/>
  <c r="E199" i="153" s="1"/>
  <c r="E206" i="153" s="1"/>
  <c r="E221" i="153" s="1"/>
  <c r="E89" i="153"/>
  <c r="E96" i="153" s="1"/>
  <c r="E111" i="153" s="1"/>
  <c r="E205" i="153"/>
  <c r="E220" i="153" s="1"/>
  <c r="H211" i="155"/>
  <c r="H219" i="155"/>
  <c r="H211" i="157"/>
  <c r="H219" i="157"/>
  <c r="F86" i="158"/>
  <c r="F93" i="158" s="1"/>
  <c r="F146" i="158"/>
  <c r="F178" i="158" s="1"/>
  <c r="F196" i="158" s="1"/>
  <c r="F203" i="158" s="1"/>
  <c r="F145" i="161"/>
  <c r="F177" i="161" s="1"/>
  <c r="F195" i="161" s="1"/>
  <c r="F202" i="161" s="1"/>
  <c r="F85" i="161"/>
  <c r="F92" i="161" s="1"/>
  <c r="H88" i="161"/>
  <c r="H95" i="161" s="1"/>
  <c r="H110" i="161" s="1"/>
  <c r="H148" i="161"/>
  <c r="H180" i="161" s="1"/>
  <c r="H198" i="161" s="1"/>
  <c r="H205" i="161" s="1"/>
  <c r="H220" i="161" s="1"/>
  <c r="H108" i="150"/>
  <c r="H217" i="153"/>
  <c r="H209" i="155"/>
  <c r="H217" i="155"/>
  <c r="H86" i="158"/>
  <c r="H93" i="158" s="1"/>
  <c r="H146" i="158"/>
  <c r="H178" i="158" s="1"/>
  <c r="H196" i="158" s="1"/>
  <c r="H203" i="158" s="1"/>
  <c r="H218" i="159"/>
  <c r="F109" i="150"/>
  <c r="F116" i="150" s="1"/>
  <c r="F101" i="150"/>
  <c r="H211" i="149"/>
  <c r="H219" i="149"/>
  <c r="F101" i="149"/>
  <c r="F109" i="149"/>
  <c r="F116" i="149" s="1"/>
  <c r="E89" i="154"/>
  <c r="E96" i="154" s="1"/>
  <c r="E111" i="154" s="1"/>
  <c r="E149" i="154"/>
  <c r="E181" i="154" s="1"/>
  <c r="E199" i="154" s="1"/>
  <c r="E206" i="154" s="1"/>
  <c r="E221" i="154" s="1"/>
  <c r="E149" i="156"/>
  <c r="E181" i="156" s="1"/>
  <c r="E199" i="156" s="1"/>
  <c r="E206" i="156" s="1"/>
  <c r="E221" i="156" s="1"/>
  <c r="E89" i="156"/>
  <c r="E96" i="156" s="1"/>
  <c r="E111" i="156" s="1"/>
  <c r="H209" i="149"/>
  <c r="H217" i="149"/>
  <c r="H108" i="149"/>
  <c r="F148" i="153"/>
  <c r="F180" i="153" s="1"/>
  <c r="F198" i="153" s="1"/>
  <c r="F205" i="153" s="1"/>
  <c r="F220" i="153" s="1"/>
  <c r="F88" i="153"/>
  <c r="F95" i="153" s="1"/>
  <c r="F110" i="153" s="1"/>
  <c r="F86" i="153"/>
  <c r="F93" i="153" s="1"/>
  <c r="F146" i="153"/>
  <c r="F178" i="153" s="1"/>
  <c r="F196" i="153" s="1"/>
  <c r="F203" i="153" s="1"/>
  <c r="F217" i="153"/>
  <c r="F86" i="161"/>
  <c r="F93" i="161" s="1"/>
  <c r="F146" i="161"/>
  <c r="F178" i="161" s="1"/>
  <c r="F196" i="161" s="1"/>
  <c r="F203" i="161" s="1"/>
  <c r="H89" i="161"/>
  <c r="H96" i="161" s="1"/>
  <c r="H111" i="161" s="1"/>
  <c r="H149" i="161"/>
  <c r="H181" i="161" s="1"/>
  <c r="H199" i="161" s="1"/>
  <c r="H206" i="161" s="1"/>
  <c r="H221" i="161" s="1"/>
  <c r="E202" i="153"/>
  <c r="E217" i="153" s="1"/>
  <c r="H107" i="158"/>
  <c r="F116" i="156"/>
  <c r="F99" i="149"/>
  <c r="F107" i="149"/>
  <c r="F114" i="149" s="1"/>
  <c r="F99" i="150"/>
  <c r="F107" i="150"/>
  <c r="F114" i="150" s="1"/>
  <c r="H89" i="150"/>
  <c r="H96" i="150" s="1"/>
  <c r="H111" i="150" s="1"/>
  <c r="H149" i="150"/>
  <c r="H181" i="150" s="1"/>
  <c r="H199" i="150" s="1"/>
  <c r="H206" i="150" s="1"/>
  <c r="H221" i="150" s="1"/>
  <c r="F99" i="151"/>
  <c r="F107" i="151"/>
  <c r="F114" i="151" s="1"/>
  <c r="E89" i="155"/>
  <c r="E96" i="155" s="1"/>
  <c r="E111" i="155" s="1"/>
  <c r="E149" i="155"/>
  <c r="E181" i="155" s="1"/>
  <c r="E199" i="155" s="1"/>
  <c r="E206" i="155" s="1"/>
  <c r="E221" i="155" s="1"/>
  <c r="F146" i="159"/>
  <c r="F178" i="159" s="1"/>
  <c r="F196" i="159" s="1"/>
  <c r="F203" i="159" s="1"/>
  <c r="F86" i="159"/>
  <c r="F93" i="159" s="1"/>
  <c r="H114" i="149"/>
  <c r="H145" i="151"/>
  <c r="H177" i="151" s="1"/>
  <c r="H195" i="151" s="1"/>
  <c r="H202" i="151" s="1"/>
  <c r="H85" i="151"/>
  <c r="H92" i="151" s="1"/>
  <c r="F89" i="153"/>
  <c r="F96" i="153" s="1"/>
  <c r="F111" i="153" s="1"/>
  <c r="F149" i="153"/>
  <c r="F181" i="153" s="1"/>
  <c r="F199" i="153" s="1"/>
  <c r="F206" i="153" s="1"/>
  <c r="F221" i="153" s="1"/>
  <c r="E109" i="159"/>
  <c r="E116" i="159" s="1"/>
  <c r="E101" i="159"/>
  <c r="E93" i="160"/>
  <c r="E95" i="157"/>
  <c r="E110" i="157" s="1"/>
  <c r="E109" i="156"/>
  <c r="E116" i="156" s="1"/>
  <c r="E101" i="156"/>
  <c r="H89" i="152"/>
  <c r="H96" i="152" s="1"/>
  <c r="H111" i="152" s="1"/>
  <c r="H149" i="152"/>
  <c r="H181" i="152" s="1"/>
  <c r="F217" i="154"/>
  <c r="F99" i="155"/>
  <c r="F107" i="155"/>
  <c r="F114" i="155" s="1"/>
  <c r="H101" i="158"/>
  <c r="H109" i="158"/>
  <c r="H116" i="158" s="1"/>
  <c r="E149" i="161"/>
  <c r="E181" i="161" s="1"/>
  <c r="E199" i="161" s="1"/>
  <c r="E206" i="161" s="1"/>
  <c r="E221" i="161" s="1"/>
  <c r="E89" i="161"/>
  <c r="E96" i="161" s="1"/>
  <c r="E111" i="161" s="1"/>
  <c r="E146" i="152"/>
  <c r="E178" i="152" s="1"/>
  <c r="E196" i="152" s="1"/>
  <c r="E86" i="152"/>
  <c r="E202" i="154"/>
  <c r="H209" i="159"/>
  <c r="H217" i="161"/>
  <c r="F109" i="155"/>
  <c r="F116" i="155" s="1"/>
  <c r="F101" i="155"/>
  <c r="E109" i="149"/>
  <c r="E116" i="149" s="1"/>
  <c r="E101" i="149"/>
  <c r="H116" i="153"/>
  <c r="E109" i="150"/>
  <c r="E116" i="150" s="1"/>
  <c r="E101" i="150"/>
  <c r="H89" i="149"/>
  <c r="H96" i="149" s="1"/>
  <c r="H111" i="149" s="1"/>
  <c r="H149" i="149"/>
  <c r="H181" i="149" s="1"/>
  <c r="H199" i="149" s="1"/>
  <c r="H206" i="149" s="1"/>
  <c r="H221" i="149" s="1"/>
  <c r="F86" i="152"/>
  <c r="F93" i="152" s="1"/>
  <c r="F146" i="152"/>
  <c r="F178" i="152" s="1"/>
  <c r="F196" i="152" s="1"/>
  <c r="F203" i="152" s="1"/>
  <c r="H149" i="154"/>
  <c r="H181" i="154" s="1"/>
  <c r="H199" i="154" s="1"/>
  <c r="H206" i="154" s="1"/>
  <c r="H221" i="154" s="1"/>
  <c r="H89" i="154"/>
  <c r="H96" i="154" s="1"/>
  <c r="H111" i="154" s="1"/>
  <c r="H149" i="157"/>
  <c r="H181" i="157" s="1"/>
  <c r="H199" i="157" s="1"/>
  <c r="H206" i="157" s="1"/>
  <c r="H221" i="157" s="1"/>
  <c r="H89" i="157"/>
  <c r="H96" i="157" s="1"/>
  <c r="H111" i="157" s="1"/>
  <c r="F86" i="160"/>
  <c r="F93" i="160" s="1"/>
  <c r="F146" i="160"/>
  <c r="F178" i="160" s="1"/>
  <c r="F196" i="160" s="1"/>
  <c r="F203" i="160" s="1"/>
  <c r="H99" i="152"/>
  <c r="H107" i="152"/>
  <c r="E92" i="156"/>
  <c r="E92" i="157"/>
  <c r="E92" i="158"/>
  <c r="E205" i="158"/>
  <c r="E220" i="158" s="1"/>
  <c r="H217" i="160"/>
  <c r="H209" i="160"/>
  <c r="F89" i="160"/>
  <c r="F96" i="160" s="1"/>
  <c r="F111" i="160" s="1"/>
  <c r="F149" i="160"/>
  <c r="F181" i="160" s="1"/>
  <c r="F199" i="160" s="1"/>
  <c r="F206" i="160" s="1"/>
  <c r="F221" i="160" s="1"/>
  <c r="H219" i="150"/>
  <c r="H211" i="150"/>
  <c r="E205" i="150"/>
  <c r="E220" i="150" s="1"/>
  <c r="E95" i="151"/>
  <c r="E110" i="151" s="1"/>
  <c r="F85" i="156"/>
  <c r="F92" i="156" s="1"/>
  <c r="F145" i="156"/>
  <c r="F177" i="156" s="1"/>
  <c r="F195" i="156" s="1"/>
  <c r="F202" i="156" s="1"/>
  <c r="F107" i="157"/>
  <c r="F114" i="157" s="1"/>
  <c r="F99" i="157"/>
  <c r="F107" i="158"/>
  <c r="F114" i="158" s="1"/>
  <c r="F99" i="158"/>
  <c r="H211" i="160"/>
  <c r="H219" i="160"/>
  <c r="E92" i="160"/>
  <c r="F86" i="149"/>
  <c r="F93" i="149" s="1"/>
  <c r="F146" i="149"/>
  <c r="F178" i="149" s="1"/>
  <c r="F196" i="149" s="1"/>
  <c r="F203" i="149" s="1"/>
  <c r="E205" i="154"/>
  <c r="E220" i="154" s="1"/>
  <c r="E205" i="156"/>
  <c r="E220" i="156" s="1"/>
  <c r="F217" i="159"/>
  <c r="H217" i="157"/>
  <c r="E146" i="161"/>
  <c r="E178" i="161" s="1"/>
  <c r="E196" i="161" s="1"/>
  <c r="E86" i="161"/>
  <c r="H218" i="153"/>
  <c r="H101" i="155"/>
  <c r="H109" i="155"/>
  <c r="H116" i="155" s="1"/>
  <c r="E89" i="149"/>
  <c r="E96" i="149" s="1"/>
  <c r="E111" i="149" s="1"/>
  <c r="E149" i="149"/>
  <c r="E181" i="149" s="1"/>
  <c r="E199" i="149" s="1"/>
  <c r="E206" i="149" s="1"/>
  <c r="E221" i="149" s="1"/>
  <c r="H109" i="156"/>
  <c r="H116" i="156" s="1"/>
  <c r="H101" i="156"/>
  <c r="H89" i="160"/>
  <c r="H96" i="160" s="1"/>
  <c r="H111" i="160" s="1"/>
  <c r="H149" i="160"/>
  <c r="H181" i="160" s="1"/>
  <c r="H199" i="160" s="1"/>
  <c r="H206" i="160" s="1"/>
  <c r="H221" i="160" s="1"/>
  <c r="H209" i="150"/>
  <c r="H217" i="150"/>
  <c r="H86" i="154"/>
  <c r="H93" i="154" s="1"/>
  <c r="H146" i="154"/>
  <c r="H178" i="154" s="1"/>
  <c r="H196" i="154" s="1"/>
  <c r="H203" i="154" s="1"/>
  <c r="H217" i="154"/>
  <c r="H209" i="154"/>
  <c r="H107" i="159"/>
  <c r="H99" i="159"/>
  <c r="E109" i="151"/>
  <c r="E116" i="151" s="1"/>
  <c r="E101" i="151"/>
  <c r="H211" i="153"/>
  <c r="H219" i="153"/>
  <c r="F219" i="161"/>
  <c r="F226" i="161" s="1"/>
  <c r="F211" i="161"/>
  <c r="F217" i="152"/>
  <c r="H88" i="156"/>
  <c r="H95" i="156" s="1"/>
  <c r="H110" i="156" s="1"/>
  <c r="H148" i="156"/>
  <c r="H180" i="156" s="1"/>
  <c r="H198" i="156" s="1"/>
  <c r="H205" i="156" s="1"/>
  <c r="H220" i="156" s="1"/>
  <c r="H88" i="158"/>
  <c r="H95" i="158" s="1"/>
  <c r="H110" i="158" s="1"/>
  <c r="H148" i="158"/>
  <c r="H180" i="158" s="1"/>
  <c r="H198" i="158" s="1"/>
  <c r="H205" i="158" s="1"/>
  <c r="H220" i="158" s="1"/>
  <c r="F217" i="160"/>
  <c r="F224" i="160" s="1"/>
  <c r="F209" i="160"/>
  <c r="E107" i="150"/>
  <c r="F148" i="154"/>
  <c r="F180" i="154" s="1"/>
  <c r="F198" i="154" s="1"/>
  <c r="F205" i="154" s="1"/>
  <c r="F220" i="154" s="1"/>
  <c r="F88" i="154"/>
  <c r="F95" i="154" s="1"/>
  <c r="F110" i="154" s="1"/>
  <c r="F88" i="159"/>
  <c r="F95" i="159" s="1"/>
  <c r="F110" i="159" s="1"/>
  <c r="F148" i="159"/>
  <c r="F180" i="159" s="1"/>
  <c r="F198" i="159" s="1"/>
  <c r="F205" i="159" s="1"/>
  <c r="F220" i="159" s="1"/>
  <c r="E89" i="151"/>
  <c r="E96" i="151" s="1"/>
  <c r="E111" i="151" s="1"/>
  <c r="E149" i="151"/>
  <c r="E181" i="151" s="1"/>
  <c r="E199" i="151" s="1"/>
  <c r="E206" i="151" s="1"/>
  <c r="E221" i="151" s="1"/>
  <c r="E95" i="153"/>
  <c r="E110" i="153" s="1"/>
  <c r="H218" i="150"/>
  <c r="H107" i="153"/>
  <c r="H86" i="155"/>
  <c r="H93" i="155" s="1"/>
  <c r="H146" i="155"/>
  <c r="H178" i="155" s="1"/>
  <c r="H196" i="155" s="1"/>
  <c r="H203" i="155" s="1"/>
  <c r="H99" i="155"/>
  <c r="H107" i="155"/>
  <c r="H108" i="159"/>
  <c r="E101" i="161"/>
  <c r="E109" i="161"/>
  <c r="E116" i="161" s="1"/>
  <c r="F211" i="149"/>
  <c r="F219" i="149"/>
  <c r="F226" i="149" s="1"/>
  <c r="E109" i="157"/>
  <c r="E116" i="157" s="1"/>
  <c r="E101" i="157"/>
  <c r="F109" i="160"/>
  <c r="F116" i="160" s="1"/>
  <c r="F101" i="160"/>
  <c r="F86" i="150"/>
  <c r="F93" i="150" s="1"/>
  <c r="F146" i="150"/>
  <c r="F178" i="150" s="1"/>
  <c r="F196" i="150" s="1"/>
  <c r="F203" i="150" s="1"/>
  <c r="F146" i="151"/>
  <c r="F178" i="151" s="1"/>
  <c r="F196" i="151" s="1"/>
  <c r="F203" i="151" s="1"/>
  <c r="F86" i="151"/>
  <c r="F93" i="151" s="1"/>
  <c r="H149" i="159"/>
  <c r="H181" i="159" s="1"/>
  <c r="H199" i="159" s="1"/>
  <c r="H206" i="159" s="1"/>
  <c r="H221" i="159" s="1"/>
  <c r="H89" i="159"/>
  <c r="H96" i="159" s="1"/>
  <c r="H111" i="159" s="1"/>
  <c r="H218" i="149"/>
  <c r="E93" i="156"/>
  <c r="H86" i="157"/>
  <c r="H93" i="157" s="1"/>
  <c r="H146" i="157"/>
  <c r="H178" i="157" s="1"/>
  <c r="H196" i="157" s="1"/>
  <c r="H203" i="157" s="1"/>
  <c r="F101" i="157"/>
  <c r="F109" i="157"/>
  <c r="F116" i="157" s="1"/>
  <c r="F149" i="158"/>
  <c r="F181" i="158" s="1"/>
  <c r="F199" i="158" s="1"/>
  <c r="F206" i="158" s="1"/>
  <c r="F221" i="158" s="1"/>
  <c r="F89" i="158"/>
  <c r="F96" i="158" s="1"/>
  <c r="F111" i="158" s="1"/>
  <c r="E149" i="160"/>
  <c r="E181" i="160" s="1"/>
  <c r="E199" i="160" s="1"/>
  <c r="E206" i="160" s="1"/>
  <c r="E221" i="160" s="1"/>
  <c r="E89" i="160"/>
  <c r="E96" i="160" s="1"/>
  <c r="E111" i="160" s="1"/>
  <c r="H101" i="152"/>
  <c r="H109" i="152"/>
  <c r="H116" i="152" s="1"/>
  <c r="F107" i="153"/>
  <c r="F86" i="157"/>
  <c r="F93" i="157" s="1"/>
  <c r="F146" i="157"/>
  <c r="F178" i="157" s="1"/>
  <c r="F196" i="157" s="1"/>
  <c r="F203" i="157" s="1"/>
  <c r="E92" i="153"/>
  <c r="E93" i="154"/>
  <c r="H85" i="156"/>
  <c r="H92" i="156" s="1"/>
  <c r="H145" i="156"/>
  <c r="H177" i="156" s="1"/>
  <c r="H195" i="156" s="1"/>
  <c r="H202" i="156" s="1"/>
  <c r="H217" i="158"/>
  <c r="F101" i="156"/>
  <c r="F209" i="149"/>
  <c r="F217" i="149"/>
  <c r="F224" i="149" s="1"/>
  <c r="F209" i="150"/>
  <c r="F217" i="150"/>
  <c r="F224" i="150" s="1"/>
  <c r="F209" i="151"/>
  <c r="F217" i="151"/>
  <c r="F224" i="151" s="1"/>
  <c r="H99" i="149"/>
  <c r="H108" i="152"/>
  <c r="F148" i="161"/>
  <c r="F180" i="161" s="1"/>
  <c r="F198" i="161" s="1"/>
  <c r="F205" i="161" s="1"/>
  <c r="F220" i="161" s="1"/>
  <c r="F88" i="161"/>
  <c r="F95" i="161" s="1"/>
  <c r="F110" i="161" s="1"/>
  <c r="E206" i="152"/>
  <c r="E221" i="152" s="1"/>
  <c r="H219" i="151"/>
  <c r="H211" i="151"/>
  <c r="H149" i="153"/>
  <c r="H181" i="153" s="1"/>
  <c r="H199" i="153" s="1"/>
  <c r="H206" i="153" s="1"/>
  <c r="H221" i="153" s="1"/>
  <c r="H89" i="153"/>
  <c r="H96" i="153" s="1"/>
  <c r="H111" i="153" s="1"/>
  <c r="F107" i="154"/>
  <c r="F86" i="155"/>
  <c r="F93" i="155" s="1"/>
  <c r="F146" i="155"/>
  <c r="F178" i="155" s="1"/>
  <c r="F196" i="155" s="1"/>
  <c r="F203" i="155" s="1"/>
  <c r="F209" i="155"/>
  <c r="F217" i="155"/>
  <c r="F224" i="155" s="1"/>
  <c r="H149" i="155"/>
  <c r="H181" i="155" s="1"/>
  <c r="H199" i="155" s="1"/>
  <c r="H206" i="155" s="1"/>
  <c r="H221" i="155" s="1"/>
  <c r="H89" i="155"/>
  <c r="H96" i="155" s="1"/>
  <c r="H111" i="155" s="1"/>
  <c r="E92" i="154"/>
  <c r="E145" i="159"/>
  <c r="E177" i="159" s="1"/>
  <c r="E195" i="159" s="1"/>
  <c r="E85" i="159"/>
  <c r="H224" i="159"/>
  <c r="H146" i="161"/>
  <c r="H178" i="161" s="1"/>
  <c r="H196" i="161" s="1"/>
  <c r="H203" i="161" s="1"/>
  <c r="H86" i="161"/>
  <c r="H93" i="161" s="1"/>
  <c r="H107" i="161"/>
  <c r="F211" i="159"/>
  <c r="F219" i="159"/>
  <c r="F226" i="159" s="1"/>
  <c r="H101" i="153"/>
  <c r="H219" i="154"/>
  <c r="H211" i="154"/>
  <c r="H149" i="156"/>
  <c r="H181" i="156" s="1"/>
  <c r="H199" i="156" s="1"/>
  <c r="H206" i="156" s="1"/>
  <c r="H221" i="156" s="1"/>
  <c r="H89" i="156"/>
  <c r="H96" i="156" s="1"/>
  <c r="H111" i="156" s="1"/>
  <c r="H149" i="158"/>
  <c r="H181" i="158" s="1"/>
  <c r="H199" i="158" s="1"/>
  <c r="H206" i="158" s="1"/>
  <c r="H221" i="158" s="1"/>
  <c r="H89" i="158"/>
  <c r="H96" i="158" s="1"/>
  <c r="H111" i="158" s="1"/>
  <c r="E203" i="149"/>
  <c r="F149" i="152"/>
  <c r="F181" i="152" s="1"/>
  <c r="F199" i="152" s="1"/>
  <c r="F206" i="152" s="1"/>
  <c r="F221" i="152" s="1"/>
  <c r="F89" i="152"/>
  <c r="F96" i="152" s="1"/>
  <c r="F111" i="152" s="1"/>
  <c r="F149" i="154"/>
  <c r="F181" i="154" s="1"/>
  <c r="F199" i="154" s="1"/>
  <c r="F206" i="154" s="1"/>
  <c r="F221" i="154" s="1"/>
  <c r="F89" i="154"/>
  <c r="F96" i="154" s="1"/>
  <c r="F111" i="154" s="1"/>
  <c r="E202" i="156"/>
  <c r="E202" i="157"/>
  <c r="E202" i="158"/>
  <c r="E95" i="158"/>
  <c r="E110" i="158" s="1"/>
  <c r="F149" i="159"/>
  <c r="F181" i="159" s="1"/>
  <c r="F199" i="159" s="1"/>
  <c r="F206" i="159" s="1"/>
  <c r="F221" i="159" s="1"/>
  <c r="F89" i="159"/>
  <c r="F96" i="159" s="1"/>
  <c r="F111" i="159" s="1"/>
  <c r="H107" i="160"/>
  <c r="H99" i="160"/>
  <c r="E95" i="150"/>
  <c r="E110" i="150" s="1"/>
  <c r="E205" i="151"/>
  <c r="E220" i="151" s="1"/>
  <c r="F217" i="157"/>
  <c r="F224" i="157" s="1"/>
  <c r="F209" i="157"/>
  <c r="F217" i="158"/>
  <c r="F224" i="158" s="1"/>
  <c r="F209" i="158"/>
  <c r="F149" i="157"/>
  <c r="F181" i="157" s="1"/>
  <c r="F199" i="157" s="1"/>
  <c r="F206" i="157" s="1"/>
  <c r="F221" i="157" s="1"/>
  <c r="F89" i="157"/>
  <c r="F96" i="157" s="1"/>
  <c r="F111" i="157" s="1"/>
  <c r="E202" i="160"/>
  <c r="F109" i="158"/>
  <c r="F116" i="158" s="1"/>
  <c r="F101" i="158"/>
  <c r="E95" i="154"/>
  <c r="E110" i="154" s="1"/>
  <c r="E95" i="156"/>
  <c r="E110" i="156" s="1"/>
  <c r="F107" i="159"/>
  <c r="H107" i="157"/>
  <c r="H46" i="147" l="1"/>
  <c r="H46" i="169" s="1"/>
  <c r="E110" i="161"/>
  <c r="E114" i="161" s="1"/>
  <c r="E99" i="161"/>
  <c r="E209" i="152"/>
  <c r="E99" i="155"/>
  <c r="H45" i="147"/>
  <c r="H45" i="169" s="1"/>
  <c r="E209" i="161"/>
  <c r="H47" i="147"/>
  <c r="H47" i="169" s="1"/>
  <c r="E92" i="159"/>
  <c r="E107" i="159" s="1"/>
  <c r="E114" i="159" s="1"/>
  <c r="E93" i="161"/>
  <c r="E203" i="152"/>
  <c r="E210" i="152" s="1"/>
  <c r="E203" i="158"/>
  <c r="E218" i="158" s="1"/>
  <c r="E225" i="158" s="1"/>
  <c r="E203" i="157"/>
  <c r="E210" i="157" s="1"/>
  <c r="E203" i="154"/>
  <c r="E218" i="154" s="1"/>
  <c r="E225" i="154" s="1"/>
  <c r="E93" i="149"/>
  <c r="E100" i="149" s="1"/>
  <c r="E211" i="149"/>
  <c r="E202" i="159"/>
  <c r="E209" i="159" s="1"/>
  <c r="E203" i="161"/>
  <c r="E218" i="161" s="1"/>
  <c r="E225" i="161" s="1"/>
  <c r="E93" i="152"/>
  <c r="E100" i="152" s="1"/>
  <c r="E93" i="158"/>
  <c r="E108" i="158" s="1"/>
  <c r="E115" i="158" s="1"/>
  <c r="E93" i="157"/>
  <c r="E100" i="157" s="1"/>
  <c r="E93" i="155"/>
  <c r="E108" i="155" s="1"/>
  <c r="E115" i="155" s="1"/>
  <c r="E203" i="153"/>
  <c r="E218" i="153" s="1"/>
  <c r="E226" i="151"/>
  <c r="E219" i="149"/>
  <c r="E226" i="149" s="1"/>
  <c r="E99" i="149"/>
  <c r="E209" i="149"/>
  <c r="E211" i="151"/>
  <c r="H209" i="153"/>
  <c r="H209" i="152"/>
  <c r="E217" i="152"/>
  <c r="E224" i="152" s="1"/>
  <c r="E107" i="152"/>
  <c r="E114" i="152" s="1"/>
  <c r="E222" i="150"/>
  <c r="E226" i="150" s="1"/>
  <c r="E211" i="150"/>
  <c r="E222" i="156"/>
  <c r="E226" i="156" s="1"/>
  <c r="E211" i="156"/>
  <c r="E222" i="154"/>
  <c r="E226" i="154" s="1"/>
  <c r="E211" i="154"/>
  <c r="E211" i="153"/>
  <c r="E219" i="153"/>
  <c r="E226" i="153" s="1"/>
  <c r="E209" i="155"/>
  <c r="E217" i="155"/>
  <c r="E224" i="155" s="1"/>
  <c r="E219" i="157"/>
  <c r="E226" i="157" s="1"/>
  <c r="E211" i="157"/>
  <c r="E222" i="161"/>
  <c r="E226" i="161" s="1"/>
  <c r="E211" i="161"/>
  <c r="E219" i="159"/>
  <c r="E226" i="159" s="1"/>
  <c r="E211" i="159"/>
  <c r="E222" i="155"/>
  <c r="E226" i="155" s="1"/>
  <c r="E211" i="155"/>
  <c r="E222" i="152"/>
  <c r="E226" i="152" s="1"/>
  <c r="E211" i="152"/>
  <c r="E211" i="158"/>
  <c r="E219" i="158"/>
  <c r="E226" i="158" s="1"/>
  <c r="E222" i="160"/>
  <c r="E226" i="160" s="1"/>
  <c r="E211" i="160"/>
  <c r="H114" i="160"/>
  <c r="H114" i="159"/>
  <c r="H114" i="155"/>
  <c r="H114" i="154"/>
  <c r="F16" i="169"/>
  <c r="F13" i="169"/>
  <c r="H114" i="152"/>
  <c r="H199" i="152"/>
  <c r="H206" i="152" s="1"/>
  <c r="H221" i="152" s="1"/>
  <c r="H226" i="151"/>
  <c r="H226" i="153"/>
  <c r="H226" i="150"/>
  <c r="H224" i="160"/>
  <c r="H224" i="155"/>
  <c r="H226" i="158"/>
  <c r="H224" i="152"/>
  <c r="H226" i="154"/>
  <c r="H224" i="154"/>
  <c r="H224" i="150"/>
  <c r="H226" i="160"/>
  <c r="H224" i="149"/>
  <c r="H226" i="149"/>
  <c r="H226" i="157"/>
  <c r="H226" i="155"/>
  <c r="H99" i="157"/>
  <c r="H224" i="157"/>
  <c r="H210" i="150"/>
  <c r="E100" i="150"/>
  <c r="H114" i="153"/>
  <c r="E108" i="150"/>
  <c r="E115" i="150" s="1"/>
  <c r="E114" i="155"/>
  <c r="E225" i="153"/>
  <c r="E217" i="161"/>
  <c r="E224" i="161" s="1"/>
  <c r="E210" i="153"/>
  <c r="H209" i="157"/>
  <c r="H224" i="161"/>
  <c r="H115" i="152"/>
  <c r="F114" i="153"/>
  <c r="E225" i="150"/>
  <c r="F99" i="159"/>
  <c r="H100" i="152"/>
  <c r="H210" i="149"/>
  <c r="E224" i="149"/>
  <c r="E210" i="151"/>
  <c r="E100" i="155"/>
  <c r="H114" i="161"/>
  <c r="E114" i="149"/>
  <c r="H224" i="158"/>
  <c r="H209" i="161"/>
  <c r="F224" i="153"/>
  <c r="H224" i="153"/>
  <c r="F114" i="154"/>
  <c r="H114" i="157"/>
  <c r="F114" i="159"/>
  <c r="H99" i="161"/>
  <c r="F99" i="153"/>
  <c r="E210" i="150"/>
  <c r="H99" i="153"/>
  <c r="F209" i="152"/>
  <c r="H209" i="158"/>
  <c r="H225" i="149"/>
  <c r="H225" i="150"/>
  <c r="F209" i="153"/>
  <c r="E225" i="151"/>
  <c r="F99" i="154"/>
  <c r="F224" i="152"/>
  <c r="F99" i="152"/>
  <c r="E209" i="160"/>
  <c r="E217" i="160"/>
  <c r="E224" i="160" s="1"/>
  <c r="E209" i="158"/>
  <c r="E217" i="158"/>
  <c r="E224" i="158" s="1"/>
  <c r="E217" i="156"/>
  <c r="E224" i="156" s="1"/>
  <c r="E209" i="156"/>
  <c r="H210" i="161"/>
  <c r="H218" i="161"/>
  <c r="E99" i="159"/>
  <c r="E99" i="154"/>
  <c r="E107" i="154"/>
  <c r="E114" i="154" s="1"/>
  <c r="F108" i="155"/>
  <c r="F115" i="155" s="1"/>
  <c r="F100" i="155"/>
  <c r="H99" i="156"/>
  <c r="H107" i="156"/>
  <c r="E107" i="153"/>
  <c r="E114" i="153" s="1"/>
  <c r="E99" i="153"/>
  <c r="F100" i="157"/>
  <c r="F108" i="157"/>
  <c r="F115" i="157" s="1"/>
  <c r="H210" i="157"/>
  <c r="H218" i="157"/>
  <c r="E108" i="156"/>
  <c r="E115" i="156" s="1"/>
  <c r="E100" i="156"/>
  <c r="F218" i="151"/>
  <c r="F225" i="151" s="1"/>
  <c r="F210" i="151"/>
  <c r="F108" i="150"/>
  <c r="F115" i="150" s="1"/>
  <c r="F100" i="150"/>
  <c r="H100" i="159"/>
  <c r="H108" i="155"/>
  <c r="H100" i="155"/>
  <c r="E224" i="151"/>
  <c r="F146" i="156"/>
  <c r="F178" i="156" s="1"/>
  <c r="F196" i="156" s="1"/>
  <c r="F203" i="156" s="1"/>
  <c r="F86" i="156"/>
  <c r="F93" i="156" s="1"/>
  <c r="E99" i="150"/>
  <c r="H100" i="154"/>
  <c r="H108" i="154"/>
  <c r="H225" i="153"/>
  <c r="F224" i="159"/>
  <c r="F108" i="149"/>
  <c r="F115" i="149" s="1"/>
  <c r="F100" i="149"/>
  <c r="F217" i="156"/>
  <c r="F224" i="156" s="1"/>
  <c r="F209" i="156"/>
  <c r="E99" i="157"/>
  <c r="E107" i="157"/>
  <c r="E114" i="157" s="1"/>
  <c r="F100" i="160"/>
  <c r="F108" i="160"/>
  <c r="F115" i="160" s="1"/>
  <c r="F108" i="152"/>
  <c r="F115" i="152" s="1"/>
  <c r="F100" i="152"/>
  <c r="E209" i="154"/>
  <c r="E217" i="154"/>
  <c r="E224" i="154" s="1"/>
  <c r="E100" i="151"/>
  <c r="F224" i="154"/>
  <c r="E108" i="160"/>
  <c r="E115" i="160" s="1"/>
  <c r="E100" i="160"/>
  <c r="H209" i="151"/>
  <c r="H217" i="151"/>
  <c r="F100" i="159"/>
  <c r="F108" i="159"/>
  <c r="F115" i="159" s="1"/>
  <c r="H99" i="158"/>
  <c r="F218" i="161"/>
  <c r="F218" i="153"/>
  <c r="F225" i="153" s="1"/>
  <c r="F210" i="153"/>
  <c r="E210" i="156"/>
  <c r="E218" i="156"/>
  <c r="E225" i="156" s="1"/>
  <c r="H115" i="149"/>
  <c r="H210" i="159"/>
  <c r="H100" i="158"/>
  <c r="H108" i="158"/>
  <c r="H115" i="150"/>
  <c r="F217" i="161"/>
  <c r="F224" i="161" s="1"/>
  <c r="F209" i="161"/>
  <c r="F100" i="158"/>
  <c r="F108" i="158"/>
  <c r="F115" i="158" s="1"/>
  <c r="H210" i="160"/>
  <c r="H218" i="160"/>
  <c r="E218" i="157"/>
  <c r="E225" i="157" s="1"/>
  <c r="E225" i="155"/>
  <c r="F114" i="152"/>
  <c r="E86" i="159"/>
  <c r="E146" i="159"/>
  <c r="E178" i="159" s="1"/>
  <c r="E196" i="159" s="1"/>
  <c r="F100" i="154"/>
  <c r="F108" i="154"/>
  <c r="F115" i="154" s="1"/>
  <c r="E115" i="153"/>
  <c r="H100" i="153"/>
  <c r="E99" i="151"/>
  <c r="E209" i="150"/>
  <c r="E209" i="157"/>
  <c r="E217" i="157"/>
  <c r="E224" i="157" s="1"/>
  <c r="E210" i="149"/>
  <c r="E218" i="149"/>
  <c r="E225" i="149" s="1"/>
  <c r="H108" i="161"/>
  <c r="H115" i="161" s="1"/>
  <c r="H100" i="161"/>
  <c r="F218" i="155"/>
  <c r="F225" i="155" s="1"/>
  <c r="F210" i="155"/>
  <c r="E218" i="160"/>
  <c r="E225" i="160" s="1"/>
  <c r="E210" i="160"/>
  <c r="H217" i="156"/>
  <c r="H209" i="156"/>
  <c r="E108" i="154"/>
  <c r="E115" i="154" s="1"/>
  <c r="E100" i="154"/>
  <c r="F210" i="157"/>
  <c r="F218" i="157"/>
  <c r="F225" i="157" s="1"/>
  <c r="F149" i="161"/>
  <c r="F181" i="161" s="1"/>
  <c r="F199" i="161" s="1"/>
  <c r="F206" i="161" s="1"/>
  <c r="F221" i="161" s="1"/>
  <c r="F89" i="161"/>
  <c r="F96" i="161" s="1"/>
  <c r="F111" i="161" s="1"/>
  <c r="H100" i="157"/>
  <c r="H108" i="157"/>
  <c r="F108" i="151"/>
  <c r="F115" i="151" s="1"/>
  <c r="F100" i="151"/>
  <c r="F218" i="150"/>
  <c r="F225" i="150" s="1"/>
  <c r="F210" i="150"/>
  <c r="H115" i="159"/>
  <c r="H86" i="156"/>
  <c r="H93" i="156" s="1"/>
  <c r="H146" i="156"/>
  <c r="H178" i="156" s="1"/>
  <c r="H196" i="156" s="1"/>
  <c r="H203" i="156" s="1"/>
  <c r="H218" i="155"/>
  <c r="H210" i="155"/>
  <c r="E209" i="151"/>
  <c r="E114" i="150"/>
  <c r="H210" i="154"/>
  <c r="H218" i="154"/>
  <c r="H210" i="153"/>
  <c r="F209" i="159"/>
  <c r="F218" i="149"/>
  <c r="F225" i="149" s="1"/>
  <c r="F210" i="149"/>
  <c r="E99" i="160"/>
  <c r="E107" i="160"/>
  <c r="E114" i="160" s="1"/>
  <c r="F99" i="156"/>
  <c r="F107" i="156"/>
  <c r="F114" i="156" s="1"/>
  <c r="E99" i="158"/>
  <c r="E107" i="158"/>
  <c r="E114" i="158" s="1"/>
  <c r="E99" i="156"/>
  <c r="E107" i="156"/>
  <c r="E114" i="156" s="1"/>
  <c r="F210" i="160"/>
  <c r="F218" i="160"/>
  <c r="F225" i="160" s="1"/>
  <c r="F218" i="152"/>
  <c r="F225" i="152" s="1"/>
  <c r="F210" i="152"/>
  <c r="E115" i="151"/>
  <c r="F209" i="154"/>
  <c r="H99" i="151"/>
  <c r="H107" i="151"/>
  <c r="F210" i="159"/>
  <c r="F218" i="159"/>
  <c r="F225" i="159" s="1"/>
  <c r="H114" i="158"/>
  <c r="E224" i="153"/>
  <c r="E209" i="153"/>
  <c r="F108" i="161"/>
  <c r="F108" i="153"/>
  <c r="F115" i="153" s="1"/>
  <c r="F100" i="153"/>
  <c r="H146" i="151"/>
  <c r="H178" i="151" s="1"/>
  <c r="H196" i="151" s="1"/>
  <c r="H203" i="151" s="1"/>
  <c r="H86" i="151"/>
  <c r="H93" i="151" s="1"/>
  <c r="H100" i="149"/>
  <c r="H225" i="159"/>
  <c r="H210" i="158"/>
  <c r="H218" i="158"/>
  <c r="H100" i="150"/>
  <c r="F107" i="161"/>
  <c r="F114" i="161" s="1"/>
  <c r="F99" i="161"/>
  <c r="F210" i="158"/>
  <c r="F218" i="158"/>
  <c r="F225" i="158" s="1"/>
  <c r="H100" i="160"/>
  <c r="H108" i="160"/>
  <c r="E210" i="155"/>
  <c r="F210" i="154"/>
  <c r="F218" i="154"/>
  <c r="F225" i="154" s="1"/>
  <c r="E100" i="153"/>
  <c r="H115" i="153"/>
  <c r="E114" i="151"/>
  <c r="E224" i="150"/>
  <c r="D11" i="5"/>
  <c r="E11" i="5"/>
  <c r="D6" i="5"/>
  <c r="E6" i="5"/>
  <c r="C6" i="5"/>
  <c r="D17" i="5" l="1"/>
  <c r="E218" i="152"/>
  <c r="E225" i="152" s="1"/>
  <c r="F69" i="147"/>
  <c r="F61" i="169" s="1"/>
  <c r="F15" i="169"/>
  <c r="F72" i="147"/>
  <c r="F64" i="169" s="1"/>
  <c r="F18" i="169"/>
  <c r="F32" i="147"/>
  <c r="F32" i="169" s="1"/>
  <c r="F14" i="169"/>
  <c r="F35" i="147"/>
  <c r="F35" i="169" s="1"/>
  <c r="F17" i="169"/>
  <c r="F24" i="169"/>
  <c r="F7" i="169"/>
  <c r="F26" i="169"/>
  <c r="F9" i="169"/>
  <c r="F27" i="169"/>
  <c r="F10" i="169"/>
  <c r="F29" i="169"/>
  <c r="F12" i="169"/>
  <c r="F25" i="169"/>
  <c r="F8" i="169"/>
  <c r="F28" i="169"/>
  <c r="F11" i="169"/>
  <c r="E100" i="161"/>
  <c r="E108" i="161"/>
  <c r="E115" i="161" s="1"/>
  <c r="F70" i="147"/>
  <c r="E210" i="158"/>
  <c r="E210" i="154"/>
  <c r="H210" i="152"/>
  <c r="E210" i="161"/>
  <c r="E217" i="159"/>
  <c r="E224" i="159" s="1"/>
  <c r="E108" i="152"/>
  <c r="E115" i="152" s="1"/>
  <c r="E108" i="157"/>
  <c r="E115" i="157" s="1"/>
  <c r="E100" i="158"/>
  <c r="F33" i="147"/>
  <c r="E108" i="149"/>
  <c r="E115" i="149" s="1"/>
  <c r="F67" i="147"/>
  <c r="F36" i="147"/>
  <c r="E203" i="159"/>
  <c r="E210" i="159" s="1"/>
  <c r="E93" i="159"/>
  <c r="E108" i="159" s="1"/>
  <c r="E115" i="159" s="1"/>
  <c r="H225" i="152"/>
  <c r="F61" i="147"/>
  <c r="F78" i="147" s="1" a="1"/>
  <c r="F78" i="147" s="1"/>
  <c r="F63" i="147"/>
  <c r="F80" i="147" s="1" a="1"/>
  <c r="F80" i="147" s="1"/>
  <c r="F64" i="147"/>
  <c r="F81" i="147" s="1" a="1"/>
  <c r="F81" i="147" s="1"/>
  <c r="F62" i="147"/>
  <c r="F79" i="147" s="1" a="1"/>
  <c r="F79" i="147" s="1"/>
  <c r="F65" i="147"/>
  <c r="F82" i="147" s="1" a="1"/>
  <c r="F82" i="147" s="1"/>
  <c r="H115" i="160"/>
  <c r="H115" i="158"/>
  <c r="H115" i="157"/>
  <c r="H114" i="156"/>
  <c r="H115" i="155"/>
  <c r="H115" i="154"/>
  <c r="H114" i="151"/>
  <c r="F66" i="147"/>
  <c r="F83" i="147" s="1" a="1"/>
  <c r="F83" i="147" s="1"/>
  <c r="F34" i="147"/>
  <c r="F31" i="147"/>
  <c r="H225" i="154"/>
  <c r="H224" i="156"/>
  <c r="H224" i="151"/>
  <c r="H225" i="157"/>
  <c r="H225" i="161"/>
  <c r="H225" i="158"/>
  <c r="H225" i="155"/>
  <c r="H225" i="160"/>
  <c r="D16" i="5"/>
  <c r="F100" i="161"/>
  <c r="D23" i="5"/>
  <c r="D22" i="5"/>
  <c r="F115" i="161"/>
  <c r="H218" i="151"/>
  <c r="H210" i="151"/>
  <c r="H108" i="151"/>
  <c r="H100" i="151"/>
  <c r="H108" i="156"/>
  <c r="H100" i="156"/>
  <c r="F225" i="161"/>
  <c r="F100" i="156"/>
  <c r="F108" i="156"/>
  <c r="F115" i="156" s="1"/>
  <c r="H218" i="156"/>
  <c r="H210" i="156"/>
  <c r="F210" i="161"/>
  <c r="F218" i="156"/>
  <c r="F225" i="156" s="1"/>
  <c r="F210" i="156"/>
  <c r="D20" i="5"/>
  <c r="D18" i="5"/>
  <c r="D19" i="5"/>
  <c r="D26" i="5"/>
  <c r="D25" i="5"/>
  <c r="D24" i="5"/>
  <c r="J164" i="147" l="1"/>
  <c r="J166" i="147"/>
  <c r="J163" i="147"/>
  <c r="J161" i="147"/>
  <c r="F42" i="147"/>
  <c r="F42" i="169" s="1"/>
  <c r="F39" i="147"/>
  <c r="F39" i="169" s="1"/>
  <c r="F38" i="147"/>
  <c r="F38" i="169" s="1"/>
  <c r="F31" i="169"/>
  <c r="F75" i="169"/>
  <c r="F58" i="169"/>
  <c r="F73" i="169"/>
  <c r="F56" i="169"/>
  <c r="F70" i="169"/>
  <c r="F53" i="169"/>
  <c r="F43" i="147"/>
  <c r="F43" i="169" s="1"/>
  <c r="F36" i="169"/>
  <c r="F71" i="147"/>
  <c r="F63" i="169" s="1"/>
  <c r="F62" i="169"/>
  <c r="F41" i="147"/>
  <c r="F41" i="169" s="1"/>
  <c r="F34" i="169"/>
  <c r="F74" i="169"/>
  <c r="F57" i="169"/>
  <c r="F71" i="169"/>
  <c r="F54" i="169"/>
  <c r="F72" i="169"/>
  <c r="F55" i="169"/>
  <c r="F68" i="147"/>
  <c r="F60" i="169" s="1"/>
  <c r="F59" i="169"/>
  <c r="F40" i="147"/>
  <c r="F40" i="169" s="1"/>
  <c r="F33" i="169"/>
  <c r="E218" i="159"/>
  <c r="E225" i="159" s="1"/>
  <c r="E100" i="159"/>
  <c r="E161" i="147"/>
  <c r="E153" i="169" s="1"/>
  <c r="H164" i="147"/>
  <c r="H156" i="169" s="1"/>
  <c r="I166" i="147"/>
  <c r="I158" i="169" s="1"/>
  <c r="H166" i="147"/>
  <c r="H158" i="169" s="1"/>
  <c r="I164" i="147"/>
  <c r="I156" i="169" s="1"/>
  <c r="G164" i="147"/>
  <c r="G156" i="169" s="1"/>
  <c r="E164" i="147"/>
  <c r="E156" i="169" s="1"/>
  <c r="F166" i="147"/>
  <c r="F158" i="169" s="1"/>
  <c r="G166" i="147"/>
  <c r="G158" i="169" s="1"/>
  <c r="E166" i="147"/>
  <c r="E158" i="169" s="1"/>
  <c r="F164" i="147"/>
  <c r="F156" i="169" s="1"/>
  <c r="H161" i="147"/>
  <c r="H153" i="169" s="1"/>
  <c r="I163" i="147"/>
  <c r="I155" i="169" s="1"/>
  <c r="H163" i="147"/>
  <c r="H155" i="169" s="1"/>
  <c r="I161" i="147"/>
  <c r="I153" i="169" s="1"/>
  <c r="F161" i="147"/>
  <c r="F153" i="169" s="1"/>
  <c r="E163" i="147"/>
  <c r="E155" i="169" s="1"/>
  <c r="F163" i="147"/>
  <c r="F155" i="169" s="1"/>
  <c r="G163" i="147"/>
  <c r="G155" i="169" s="1"/>
  <c r="G161" i="147"/>
  <c r="G153" i="169" s="1"/>
  <c r="H115" i="156"/>
  <c r="H115" i="151"/>
  <c r="H225" i="156"/>
  <c r="H225" i="151"/>
  <c r="I175" i="150"/>
  <c r="I192" i="150" s="1" a="1"/>
  <c r="I192" i="150" s="1"/>
  <c r="I174" i="150"/>
  <c r="I191" i="150" s="1" a="1"/>
  <c r="I191" i="150" s="1"/>
  <c r="I176" i="152"/>
  <c r="I193" i="152" s="1" a="1"/>
  <c r="I193" i="152" s="1"/>
  <c r="I175" i="154"/>
  <c r="I192" i="154" s="1" a="1"/>
  <c r="I192" i="154" s="1"/>
  <c r="I174" i="154"/>
  <c r="I191" i="154" s="1" a="1"/>
  <c r="I191" i="154" s="1"/>
  <c r="I176" i="156"/>
  <c r="I193" i="156" s="1" a="1"/>
  <c r="I193" i="156" s="1"/>
  <c r="I175" i="158"/>
  <c r="I192" i="158" s="1" a="1"/>
  <c r="I192" i="158" s="1"/>
  <c r="I174" i="158"/>
  <c r="I191" i="158" s="1" a="1"/>
  <c r="I191" i="158" s="1"/>
  <c r="I176" i="160"/>
  <c r="I193" i="160" s="1" a="1"/>
  <c r="I193" i="160" s="1"/>
  <c r="I174" i="147"/>
  <c r="I175" i="149"/>
  <c r="I192" i="149" s="1" a="1"/>
  <c r="I192" i="149" s="1"/>
  <c r="I174" i="149"/>
  <c r="I191" i="149" s="1" a="1"/>
  <c r="I191" i="149" s="1"/>
  <c r="I176" i="151"/>
  <c r="I193" i="151" s="1" a="1"/>
  <c r="I193" i="151" s="1"/>
  <c r="I175" i="153"/>
  <c r="I192" i="153" s="1" a="1"/>
  <c r="I192" i="153" s="1"/>
  <c r="I174" i="153"/>
  <c r="I191" i="153" s="1" a="1"/>
  <c r="I191" i="153" s="1"/>
  <c r="I176" i="155"/>
  <c r="I193" i="155" s="1" a="1"/>
  <c r="I193" i="155" s="1"/>
  <c r="I175" i="157"/>
  <c r="I192" i="157" s="1" a="1"/>
  <c r="I192" i="157" s="1"/>
  <c r="I174" i="157"/>
  <c r="I191" i="157" s="1" a="1"/>
  <c r="I191" i="157" s="1"/>
  <c r="I176" i="159"/>
  <c r="I193" i="159" s="1" a="1"/>
  <c r="I193" i="159" s="1"/>
  <c r="I175" i="161"/>
  <c r="I192" i="161" s="1" a="1"/>
  <c r="I192" i="161" s="1"/>
  <c r="I174" i="161"/>
  <c r="I191" i="161" s="1" a="1"/>
  <c r="I191" i="161" s="1"/>
  <c r="I176" i="147"/>
  <c r="I175" i="147"/>
  <c r="I176" i="150"/>
  <c r="I193" i="150" s="1" a="1"/>
  <c r="I193" i="150" s="1"/>
  <c r="I175" i="152"/>
  <c r="I192" i="152" s="1" a="1"/>
  <c r="I192" i="152" s="1"/>
  <c r="I174" i="152"/>
  <c r="I191" i="152" s="1" a="1"/>
  <c r="I191" i="152" s="1"/>
  <c r="I176" i="154"/>
  <c r="I193" i="154" s="1" a="1"/>
  <c r="I193" i="154" s="1"/>
  <c r="I175" i="156"/>
  <c r="I192" i="156" s="1" a="1"/>
  <c r="I192" i="156" s="1"/>
  <c r="I174" i="156"/>
  <c r="I191" i="156" s="1" a="1"/>
  <c r="I191" i="156" s="1"/>
  <c r="I176" i="158"/>
  <c r="I193" i="158" s="1" a="1"/>
  <c r="I193" i="158" s="1"/>
  <c r="I175" i="160"/>
  <c r="I192" i="160" s="1" a="1"/>
  <c r="I192" i="160" s="1"/>
  <c r="I174" i="160"/>
  <c r="I191" i="160" s="1" a="1"/>
  <c r="I191" i="160" s="1"/>
  <c r="I176" i="149"/>
  <c r="I193" i="149" s="1" a="1"/>
  <c r="I193" i="149" s="1"/>
  <c r="I175" i="151"/>
  <c r="I192" i="151" s="1" a="1"/>
  <c r="I192" i="151" s="1"/>
  <c r="I174" i="151"/>
  <c r="I191" i="151" s="1" a="1"/>
  <c r="I191" i="151" s="1"/>
  <c r="I176" i="153"/>
  <c r="I193" i="153" s="1" a="1"/>
  <c r="I193" i="153" s="1"/>
  <c r="I175" i="155"/>
  <c r="I192" i="155" s="1" a="1"/>
  <c r="I192" i="155" s="1"/>
  <c r="I174" i="155"/>
  <c r="I191" i="155" s="1" a="1"/>
  <c r="I191" i="155" s="1"/>
  <c r="I176" i="157"/>
  <c r="I193" i="157" s="1" a="1"/>
  <c r="I193" i="157" s="1"/>
  <c r="I175" i="159"/>
  <c r="I192" i="159" s="1" a="1"/>
  <c r="I192" i="159" s="1"/>
  <c r="I174" i="159"/>
  <c r="I191" i="159" s="1" a="1"/>
  <c r="I191" i="159" s="1"/>
  <c r="I176" i="161"/>
  <c r="I193" i="161" s="1" a="1"/>
  <c r="I193" i="161" s="1"/>
  <c r="I172" i="147"/>
  <c r="I173" i="147"/>
  <c r="I171" i="147"/>
  <c r="I173" i="149"/>
  <c r="I190" i="149" s="1" a="1"/>
  <c r="I190" i="149" s="1"/>
  <c r="I172" i="149"/>
  <c r="I189" i="149" s="1" a="1"/>
  <c r="I189" i="149" s="1"/>
  <c r="I171" i="151"/>
  <c r="I188" i="151" s="1" a="1"/>
  <c r="I188" i="151" s="1"/>
  <c r="I173" i="153"/>
  <c r="I190" i="153" s="1" a="1"/>
  <c r="I190" i="153" s="1"/>
  <c r="I172" i="153"/>
  <c r="I189" i="153" s="1" a="1"/>
  <c r="I189" i="153" s="1"/>
  <c r="I171" i="155"/>
  <c r="I188" i="155" s="1" a="1"/>
  <c r="I188" i="155" s="1"/>
  <c r="I173" i="157"/>
  <c r="I190" i="157" s="1" a="1"/>
  <c r="I190" i="157" s="1"/>
  <c r="I172" i="157"/>
  <c r="I189" i="157" s="1" a="1"/>
  <c r="I189" i="157" s="1"/>
  <c r="I171" i="159"/>
  <c r="I188" i="159" s="1" a="1"/>
  <c r="I188" i="159" s="1"/>
  <c r="I173" i="161"/>
  <c r="I190" i="161" s="1" a="1"/>
  <c r="I190" i="161" s="1"/>
  <c r="I172" i="161"/>
  <c r="I189" i="161" s="1" a="1"/>
  <c r="I189" i="161" s="1"/>
  <c r="I171" i="150"/>
  <c r="I188" i="150" s="1" a="1"/>
  <c r="I188" i="150" s="1"/>
  <c r="I173" i="152"/>
  <c r="I190" i="152" s="1" a="1"/>
  <c r="I190" i="152" s="1"/>
  <c r="I172" i="152"/>
  <c r="I189" i="152" s="1" a="1"/>
  <c r="I189" i="152" s="1"/>
  <c r="I171" i="154"/>
  <c r="I188" i="154" s="1" a="1"/>
  <c r="I188" i="154" s="1"/>
  <c r="I173" i="156"/>
  <c r="I190" i="156" s="1" a="1"/>
  <c r="I190" i="156" s="1"/>
  <c r="I172" i="156"/>
  <c r="I189" i="156" s="1" a="1"/>
  <c r="I189" i="156" s="1"/>
  <c r="I171" i="158"/>
  <c r="I188" i="158" s="1" a="1"/>
  <c r="I188" i="158" s="1"/>
  <c r="I173" i="160"/>
  <c r="I190" i="160" s="1" a="1"/>
  <c r="I190" i="160" s="1"/>
  <c r="I172" i="160"/>
  <c r="I189" i="160" s="1" a="1"/>
  <c r="I189" i="160" s="1"/>
  <c r="I171" i="149"/>
  <c r="I188" i="149" s="1" a="1"/>
  <c r="I188" i="149" s="1"/>
  <c r="I173" i="151"/>
  <c r="I190" i="151" s="1" a="1"/>
  <c r="I190" i="151" s="1"/>
  <c r="I172" i="151"/>
  <c r="I189" i="151" s="1" a="1"/>
  <c r="I189" i="151" s="1"/>
  <c r="I171" i="153"/>
  <c r="I188" i="153" s="1" a="1"/>
  <c r="I188" i="153" s="1"/>
  <c r="I173" i="155"/>
  <c r="I190" i="155" s="1" a="1"/>
  <c r="I190" i="155" s="1"/>
  <c r="I172" i="155"/>
  <c r="I189" i="155" s="1" a="1"/>
  <c r="I189" i="155" s="1"/>
  <c r="I171" i="157"/>
  <c r="I188" i="157" s="1" a="1"/>
  <c r="I188" i="157" s="1"/>
  <c r="I173" i="159"/>
  <c r="I190" i="159" s="1" a="1"/>
  <c r="I190" i="159" s="1"/>
  <c r="I172" i="159"/>
  <c r="I189" i="159" s="1" a="1"/>
  <c r="I189" i="159" s="1"/>
  <c r="I171" i="161"/>
  <c r="I188" i="161" s="1" a="1"/>
  <c r="I188" i="161" s="1"/>
  <c r="I173" i="150"/>
  <c r="I190" i="150" s="1" a="1"/>
  <c r="I190" i="150" s="1"/>
  <c r="I172" i="150"/>
  <c r="I189" i="150" s="1" a="1"/>
  <c r="I189" i="150" s="1"/>
  <c r="I171" i="152"/>
  <c r="I188" i="152" s="1" a="1"/>
  <c r="I188" i="152" s="1"/>
  <c r="I173" i="154"/>
  <c r="I190" i="154" s="1" a="1"/>
  <c r="I190" i="154" s="1"/>
  <c r="I172" i="154"/>
  <c r="I189" i="154" s="1" a="1"/>
  <c r="I189" i="154" s="1"/>
  <c r="I171" i="156"/>
  <c r="I188" i="156" s="1" a="1"/>
  <c r="I188" i="156" s="1"/>
  <c r="I173" i="158"/>
  <c r="I190" i="158" s="1" a="1"/>
  <c r="I190" i="158" s="1"/>
  <c r="I172" i="158"/>
  <c r="I189" i="158" s="1" a="1"/>
  <c r="I189" i="158" s="1"/>
  <c r="I171" i="160"/>
  <c r="I188" i="160" s="1" a="1"/>
  <c r="I188" i="160" s="1"/>
  <c r="F143" i="147"/>
  <c r="F135" i="169" s="1"/>
  <c r="F140" i="147"/>
  <c r="F132" i="169" s="1"/>
  <c r="F206" i="4"/>
  <c r="F392" i="4" s="1"/>
  <c r="E13" i="147" s="1" a="1"/>
  <c r="E13" i="147" s="1"/>
  <c r="F208" i="4"/>
  <c r="F207" i="4"/>
  <c r="F393" i="4" s="1"/>
  <c r="E14" i="147" s="1" a="1"/>
  <c r="E14" i="147" s="1"/>
  <c r="F203" i="4"/>
  <c r="F205" i="4"/>
  <c r="F209" i="4"/>
  <c r="F395" i="4" s="1"/>
  <c r="E16" i="147" s="1" a="1"/>
  <c r="E16" i="147" s="1"/>
  <c r="F211" i="4"/>
  <c r="F397" i="4" s="1"/>
  <c r="E18" i="147" s="1" a="1"/>
  <c r="E18" i="147" s="1"/>
  <c r="F210" i="4"/>
  <c r="F396" i="4" s="1"/>
  <c r="E17" i="147" s="1" a="1"/>
  <c r="E17" i="147" s="1"/>
  <c r="F46" i="147" l="1"/>
  <c r="F46" i="169" s="1"/>
  <c r="J177" i="147"/>
  <c r="J153" i="169"/>
  <c r="J182" i="147"/>
  <c r="J158" i="169"/>
  <c r="J179" i="147"/>
  <c r="J155" i="169"/>
  <c r="J180" i="147"/>
  <c r="J156" i="169"/>
  <c r="I188" i="147" a="1"/>
  <c r="I188" i="147" s="1"/>
  <c r="I189" i="147" a="1"/>
  <c r="I189" i="147" s="1"/>
  <c r="I192" i="147" a="1"/>
  <c r="I192" i="147" s="1"/>
  <c r="I190" i="147" a="1"/>
  <c r="I190" i="147" s="1"/>
  <c r="I193" i="147" a="1"/>
  <c r="I193" i="147" s="1"/>
  <c r="I191" i="147" a="1"/>
  <c r="I191" i="147" s="1"/>
  <c r="F45" i="147"/>
  <c r="F45" i="169" s="1"/>
  <c r="F386" i="4"/>
  <c r="F47" i="147"/>
  <c r="F47" i="169" s="1"/>
  <c r="I163" i="169"/>
  <c r="I164" i="169"/>
  <c r="I167" i="169"/>
  <c r="I165" i="169"/>
  <c r="I168" i="169"/>
  <c r="I166" i="169"/>
  <c r="I181" i="169"/>
  <c r="I184" i="169"/>
  <c r="I182" i="169"/>
  <c r="I185" i="169"/>
  <c r="I183" i="169"/>
  <c r="I180" i="169"/>
  <c r="F373" i="4"/>
  <c r="F391" i="4"/>
  <c r="E12" i="147" s="1" a="1"/>
  <c r="E12" i="147" s="1"/>
  <c r="E29" i="147" s="1" a="1"/>
  <c r="E29" i="147" s="1"/>
  <c r="F371" i="4"/>
  <c r="F389" i="4"/>
  <c r="E10" i="147" s="1" a="1"/>
  <c r="E10" i="147" s="1"/>
  <c r="E27" i="147" s="1" a="1"/>
  <c r="E27" i="147" s="1"/>
  <c r="F394" i="4"/>
  <c r="E15" i="147" s="1" a="1"/>
  <c r="E15" i="147" s="1"/>
  <c r="F388" i="4"/>
  <c r="E9" i="147" s="1" a="1"/>
  <c r="E9" i="147" s="1"/>
  <c r="E26" i="147" s="1" a="1"/>
  <c r="E26" i="147" s="1"/>
  <c r="F368" i="4"/>
  <c r="F379" i="4"/>
  <c r="F375" i="4"/>
  <c r="F374" i="4"/>
  <c r="F378" i="4"/>
  <c r="F377" i="4"/>
  <c r="F376" i="4"/>
  <c r="F88" i="147"/>
  <c r="F90" i="147"/>
  <c r="F87" i="147"/>
  <c r="F204" i="4"/>
  <c r="F390" i="4" s="1"/>
  <c r="E11" i="147" s="1" a="1"/>
  <c r="E11" i="147" s="1"/>
  <c r="E28" i="147" s="1" a="1"/>
  <c r="E28" i="147" s="1"/>
  <c r="F201" i="4"/>
  <c r="F387" i="4" s="1"/>
  <c r="E8" i="147" s="1" a="1"/>
  <c r="E8" i="147" s="1"/>
  <c r="E25" i="147" s="1" a="1"/>
  <c r="E25" i="147" s="1"/>
  <c r="J198" i="147" l="1"/>
  <c r="J172" i="169"/>
  <c r="J197" i="147"/>
  <c r="J171" i="169"/>
  <c r="J200" i="147"/>
  <c r="J174" i="169"/>
  <c r="J195" i="147"/>
  <c r="J202" i="147" s="1"/>
  <c r="J169" i="169"/>
  <c r="E7" i="147" a="1"/>
  <c r="E7" i="147" s="1"/>
  <c r="F94" i="147"/>
  <c r="F86" i="169" s="1"/>
  <c r="F79" i="169"/>
  <c r="F95" i="147"/>
  <c r="F80" i="169"/>
  <c r="F97" i="147"/>
  <c r="F82" i="169"/>
  <c r="E14" i="169"/>
  <c r="E12" i="169"/>
  <c r="E10" i="169"/>
  <c r="E9" i="169"/>
  <c r="I147" i="160"/>
  <c r="I179" i="160" s="1"/>
  <c r="I197" i="160" s="1"/>
  <c r="I204" i="160" s="1"/>
  <c r="I87" i="160"/>
  <c r="I94" i="160" s="1"/>
  <c r="I87" i="159"/>
  <c r="I94" i="159" s="1"/>
  <c r="I147" i="159"/>
  <c r="I179" i="159" s="1"/>
  <c r="I197" i="159" s="1"/>
  <c r="I204" i="159" s="1"/>
  <c r="I87" i="157"/>
  <c r="I94" i="157" s="1"/>
  <c r="I147" i="157"/>
  <c r="I179" i="157" s="1"/>
  <c r="I197" i="157" s="1"/>
  <c r="I204" i="157" s="1"/>
  <c r="I147" i="156"/>
  <c r="I179" i="156" s="1"/>
  <c r="I197" i="156" s="1"/>
  <c r="I204" i="156" s="1"/>
  <c r="I87" i="156"/>
  <c r="I94" i="156" s="1"/>
  <c r="I87" i="155"/>
  <c r="I94" i="155" s="1"/>
  <c r="I147" i="155"/>
  <c r="I179" i="155" s="1"/>
  <c r="I197" i="155" s="1"/>
  <c r="I204" i="155" s="1"/>
  <c r="I147" i="154"/>
  <c r="I179" i="154" s="1"/>
  <c r="I197" i="154" s="1"/>
  <c r="I204" i="154" s="1"/>
  <c r="I87" i="154"/>
  <c r="I94" i="154" s="1"/>
  <c r="I87" i="150"/>
  <c r="I94" i="150" s="1"/>
  <c r="I147" i="150"/>
  <c r="I179" i="150" s="1"/>
  <c r="I197" i="150" s="1"/>
  <c r="I204" i="150" s="1"/>
  <c r="I147" i="147"/>
  <c r="I87" i="147"/>
  <c r="I90" i="161"/>
  <c r="I97" i="161" s="1"/>
  <c r="I112" i="161" s="1"/>
  <c r="I150" i="161"/>
  <c r="I182" i="161" s="1"/>
  <c r="I200" i="161" s="1"/>
  <c r="I207" i="161" s="1"/>
  <c r="I222" i="161" s="1"/>
  <c r="I90" i="158"/>
  <c r="I97" i="158" s="1"/>
  <c r="I112" i="158" s="1"/>
  <c r="I150" i="158"/>
  <c r="I182" i="158" s="1"/>
  <c r="I200" i="158" s="1"/>
  <c r="I207" i="158" s="1"/>
  <c r="I222" i="158" s="1"/>
  <c r="I90" i="153"/>
  <c r="I97" i="153" s="1"/>
  <c r="I112" i="153" s="1"/>
  <c r="I150" i="153"/>
  <c r="I182" i="153" s="1"/>
  <c r="I200" i="153" s="1"/>
  <c r="I207" i="153" s="1"/>
  <c r="I222" i="153" s="1"/>
  <c r="I90" i="152"/>
  <c r="I97" i="152" s="1"/>
  <c r="I112" i="152" s="1"/>
  <c r="I150" i="152"/>
  <c r="I182" i="152" s="1"/>
  <c r="I200" i="152" s="1"/>
  <c r="I207" i="152" s="1"/>
  <c r="I222" i="152" s="1"/>
  <c r="I150" i="151"/>
  <c r="I182" i="151" s="1"/>
  <c r="I200" i="151" s="1"/>
  <c r="I207" i="151" s="1"/>
  <c r="I222" i="151" s="1"/>
  <c r="I90" i="151"/>
  <c r="I97" i="151" s="1"/>
  <c r="I112" i="151" s="1"/>
  <c r="I90" i="149"/>
  <c r="I97" i="149" s="1"/>
  <c r="I112" i="149" s="1"/>
  <c r="I150" i="149"/>
  <c r="I182" i="149" s="1"/>
  <c r="I200" i="149" s="1"/>
  <c r="I207" i="149" s="1"/>
  <c r="I222" i="149" s="1"/>
  <c r="I147" i="161"/>
  <c r="I179" i="161" s="1"/>
  <c r="I197" i="161" s="1"/>
  <c r="I204" i="161" s="1"/>
  <c r="I87" i="161"/>
  <c r="I94" i="161" s="1"/>
  <c r="I147" i="158"/>
  <c r="I179" i="158" s="1"/>
  <c r="I197" i="158" s="1"/>
  <c r="I204" i="158" s="1"/>
  <c r="I87" i="158"/>
  <c r="I94" i="158" s="1"/>
  <c r="I147" i="153"/>
  <c r="I179" i="153" s="1"/>
  <c r="I197" i="153" s="1"/>
  <c r="I204" i="153" s="1"/>
  <c r="I87" i="153"/>
  <c r="I94" i="153" s="1"/>
  <c r="I147" i="152"/>
  <c r="I179" i="152" s="1"/>
  <c r="I197" i="152" s="1"/>
  <c r="I204" i="152" s="1"/>
  <c r="I87" i="152"/>
  <c r="I94" i="152" s="1"/>
  <c r="I87" i="151"/>
  <c r="I94" i="151" s="1"/>
  <c r="I147" i="151"/>
  <c r="I179" i="151" s="1"/>
  <c r="I197" i="151" s="1"/>
  <c r="I204" i="151" s="1"/>
  <c r="I147" i="149"/>
  <c r="I179" i="149" s="1"/>
  <c r="I197" i="149" s="1"/>
  <c r="I204" i="149" s="1"/>
  <c r="I87" i="149"/>
  <c r="I94" i="149" s="1"/>
  <c r="I90" i="160"/>
  <c r="I97" i="160" s="1"/>
  <c r="I112" i="160" s="1"/>
  <c r="I150" i="160"/>
  <c r="I182" i="160" s="1"/>
  <c r="I200" i="160" s="1"/>
  <c r="I207" i="160" s="1"/>
  <c r="I222" i="160" s="1"/>
  <c r="I150" i="159"/>
  <c r="I182" i="159" s="1"/>
  <c r="I200" i="159" s="1"/>
  <c r="I207" i="159" s="1"/>
  <c r="I222" i="159" s="1"/>
  <c r="I90" i="159"/>
  <c r="I97" i="159" s="1"/>
  <c r="I112" i="159" s="1"/>
  <c r="I150" i="157"/>
  <c r="I182" i="157" s="1"/>
  <c r="I200" i="157" s="1"/>
  <c r="I207" i="157" s="1"/>
  <c r="I222" i="157" s="1"/>
  <c r="I90" i="157"/>
  <c r="I97" i="157" s="1"/>
  <c r="I112" i="157" s="1"/>
  <c r="I150" i="156"/>
  <c r="I182" i="156" s="1"/>
  <c r="I200" i="156" s="1"/>
  <c r="I207" i="156" s="1"/>
  <c r="I222" i="156" s="1"/>
  <c r="I90" i="156"/>
  <c r="I97" i="156" s="1"/>
  <c r="I112" i="156" s="1"/>
  <c r="I150" i="155"/>
  <c r="I182" i="155" s="1"/>
  <c r="I200" i="155" s="1"/>
  <c r="I207" i="155" s="1"/>
  <c r="I222" i="155" s="1"/>
  <c r="I90" i="155"/>
  <c r="I97" i="155" s="1"/>
  <c r="I112" i="155" s="1"/>
  <c r="I150" i="154"/>
  <c r="I182" i="154" s="1"/>
  <c r="I200" i="154" s="1"/>
  <c r="I207" i="154" s="1"/>
  <c r="I222" i="154" s="1"/>
  <c r="I90" i="154"/>
  <c r="I97" i="154" s="1"/>
  <c r="I112" i="154" s="1"/>
  <c r="I150" i="150"/>
  <c r="I182" i="150" s="1"/>
  <c r="I200" i="150" s="1"/>
  <c r="I207" i="150" s="1"/>
  <c r="I222" i="150" s="1"/>
  <c r="I90" i="150"/>
  <c r="I97" i="150" s="1"/>
  <c r="I112" i="150" s="1"/>
  <c r="I90" i="147"/>
  <c r="I150" i="147"/>
  <c r="F369" i="4"/>
  <c r="F372" i="4"/>
  <c r="H87" i="147"/>
  <c r="H79" i="169" s="1"/>
  <c r="H90" i="147"/>
  <c r="H82" i="169" s="1"/>
  <c r="F109" i="147"/>
  <c r="H331" i="4"/>
  <c r="H517" i="4" s="1"/>
  <c r="G18" i="158" s="1" a="1"/>
  <c r="G18" i="158" s="1"/>
  <c r="H302" i="4"/>
  <c r="H488" i="4" s="1"/>
  <c r="G13" i="156" s="1" a="1"/>
  <c r="G13" i="156" s="1"/>
  <c r="H242" i="4"/>
  <c r="H428" i="4" s="1"/>
  <c r="G13" i="151" s="1" a="1"/>
  <c r="G13" i="151" s="1"/>
  <c r="H236" i="4"/>
  <c r="H222" i="4"/>
  <c r="H408" i="4" s="1"/>
  <c r="G17" i="149" s="1" a="1"/>
  <c r="G17" i="149" s="1"/>
  <c r="H220" i="4"/>
  <c r="H406" i="4" s="1"/>
  <c r="G15" i="149" s="1" a="1"/>
  <c r="G15" i="149" s="1"/>
  <c r="H206" i="4"/>
  <c r="H392" i="4" s="1"/>
  <c r="G13" i="147" s="1" a="1"/>
  <c r="G13" i="147" s="1"/>
  <c r="J187" i="169" l="1"/>
  <c r="J207" i="147"/>
  <c r="J192" i="169"/>
  <c r="J204" i="147"/>
  <c r="J189" i="169"/>
  <c r="J205" i="147"/>
  <c r="J209" i="147" s="1"/>
  <c r="J190" i="169"/>
  <c r="E7" i="169"/>
  <c r="E24" i="147" a="1"/>
  <c r="E24" i="147" s="1"/>
  <c r="E24" i="169" s="1"/>
  <c r="I82" i="169"/>
  <c r="F101" i="147"/>
  <c r="F93" i="169" s="1"/>
  <c r="F101" i="169"/>
  <c r="I179" i="147"/>
  <c r="I139" i="169"/>
  <c r="E31" i="147"/>
  <c r="E31" i="169" s="1"/>
  <c r="E13" i="169"/>
  <c r="E35" i="147"/>
  <c r="E35" i="169" s="1"/>
  <c r="E17" i="169"/>
  <c r="I182" i="147"/>
  <c r="I142" i="169"/>
  <c r="I79" i="169"/>
  <c r="E69" i="147"/>
  <c r="E61" i="169" s="1"/>
  <c r="E15" i="169"/>
  <c r="E70" i="147"/>
  <c r="E88" i="147" s="1"/>
  <c r="E80" i="169" s="1"/>
  <c r="E16" i="169"/>
  <c r="E72" i="147"/>
  <c r="E64" i="169" s="1"/>
  <c r="E18" i="169"/>
  <c r="F112" i="147"/>
  <c r="F104" i="169" s="1"/>
  <c r="F89" i="169"/>
  <c r="F110" i="147"/>
  <c r="F102" i="169" s="1"/>
  <c r="F87" i="169"/>
  <c r="E34" i="147"/>
  <c r="E34" i="169" s="1"/>
  <c r="E36" i="147"/>
  <c r="E36" i="169" s="1"/>
  <c r="I97" i="147"/>
  <c r="I94" i="147"/>
  <c r="I109" i="147" s="1"/>
  <c r="E32" i="147"/>
  <c r="E32" i="169" s="1"/>
  <c r="E67" i="147"/>
  <c r="H422" i="4"/>
  <c r="E38" i="147"/>
  <c r="E38" i="169" s="1"/>
  <c r="E26" i="169"/>
  <c r="E61" i="147"/>
  <c r="E63" i="147"/>
  <c r="E80" i="147" s="1" a="1"/>
  <c r="E80" i="147" s="1"/>
  <c r="E64" i="147"/>
  <c r="E66" i="147"/>
  <c r="E83" i="147" s="1" a="1"/>
  <c r="E83" i="147" s="1"/>
  <c r="E33" i="147"/>
  <c r="E33" i="169" s="1"/>
  <c r="E11" i="169"/>
  <c r="E8" i="169"/>
  <c r="H97" i="147"/>
  <c r="H94" i="147"/>
  <c r="I109" i="149"/>
  <c r="I116" i="149" s="1"/>
  <c r="I101" i="149"/>
  <c r="I219" i="151"/>
  <c r="I226" i="151" s="1"/>
  <c r="I211" i="151"/>
  <c r="I109" i="152"/>
  <c r="I116" i="152" s="1"/>
  <c r="I101" i="152"/>
  <c r="I109" i="153"/>
  <c r="I116" i="153" s="1"/>
  <c r="I101" i="153"/>
  <c r="I109" i="158"/>
  <c r="I116" i="158" s="1"/>
  <c r="I101" i="158"/>
  <c r="I101" i="161"/>
  <c r="I109" i="161"/>
  <c r="I116" i="161" s="1"/>
  <c r="I109" i="150"/>
  <c r="I116" i="150" s="1"/>
  <c r="I101" i="150"/>
  <c r="I219" i="154"/>
  <c r="I226" i="154" s="1"/>
  <c r="I211" i="154"/>
  <c r="I109" i="155"/>
  <c r="I116" i="155" s="1"/>
  <c r="I101" i="155"/>
  <c r="I219" i="156"/>
  <c r="I226" i="156" s="1"/>
  <c r="I211" i="156"/>
  <c r="I109" i="157"/>
  <c r="I116" i="157" s="1"/>
  <c r="I101" i="157"/>
  <c r="I109" i="159"/>
  <c r="I116" i="159" s="1"/>
  <c r="I101" i="159"/>
  <c r="I211" i="160"/>
  <c r="I219" i="160"/>
  <c r="I226" i="160" s="1"/>
  <c r="I219" i="149"/>
  <c r="I226" i="149" s="1"/>
  <c r="I211" i="149"/>
  <c r="I109" i="151"/>
  <c r="I116" i="151" s="1"/>
  <c r="I101" i="151"/>
  <c r="I219" i="152"/>
  <c r="I226" i="152" s="1"/>
  <c r="I211" i="152"/>
  <c r="I219" i="153"/>
  <c r="I226" i="153" s="1"/>
  <c r="I211" i="153"/>
  <c r="I211" i="158"/>
  <c r="I219" i="158"/>
  <c r="I226" i="158" s="1"/>
  <c r="I211" i="161"/>
  <c r="I219" i="161"/>
  <c r="I226" i="161" s="1"/>
  <c r="I219" i="150"/>
  <c r="I226" i="150" s="1"/>
  <c r="I211" i="150"/>
  <c r="I109" i="154"/>
  <c r="I116" i="154" s="1"/>
  <c r="I101" i="154"/>
  <c r="I219" i="155"/>
  <c r="I226" i="155" s="1"/>
  <c r="I211" i="155"/>
  <c r="I109" i="156"/>
  <c r="I116" i="156" s="1"/>
  <c r="I101" i="156"/>
  <c r="I219" i="157"/>
  <c r="I226" i="157" s="1"/>
  <c r="I211" i="157"/>
  <c r="I219" i="159"/>
  <c r="I226" i="159" s="1"/>
  <c r="I211" i="159"/>
  <c r="I109" i="160"/>
  <c r="I116" i="160" s="1"/>
  <c r="I101" i="160"/>
  <c r="H85" i="147"/>
  <c r="H77" i="169" s="1"/>
  <c r="F85" i="147"/>
  <c r="F149" i="147"/>
  <c r="F141" i="169" s="1"/>
  <c r="F89" i="147"/>
  <c r="E90" i="147"/>
  <c r="E82" i="169" s="1"/>
  <c r="G69" i="149"/>
  <c r="G72" i="158"/>
  <c r="H367" i="4"/>
  <c r="H553" i="4" s="1"/>
  <c r="G18" i="161" s="1" a="1"/>
  <c r="G18" i="161" s="1"/>
  <c r="H366" i="4"/>
  <c r="H552" i="4" s="1"/>
  <c r="G17" i="161" s="1" a="1"/>
  <c r="G17" i="161" s="1"/>
  <c r="H365" i="4"/>
  <c r="H551" i="4" s="1"/>
  <c r="G16" i="161" s="1" a="1"/>
  <c r="G16" i="161" s="1"/>
  <c r="H364" i="4"/>
  <c r="H550" i="4" s="1"/>
  <c r="G15" i="161" s="1" a="1"/>
  <c r="G15" i="161" s="1"/>
  <c r="H363" i="4"/>
  <c r="H549" i="4" s="1"/>
  <c r="G14" i="161" s="1" a="1"/>
  <c r="G14" i="161" s="1"/>
  <c r="H362" i="4"/>
  <c r="H548" i="4" s="1"/>
  <c r="G13" i="161" s="1" a="1"/>
  <c r="G13" i="161" s="1"/>
  <c r="H361" i="4"/>
  <c r="H359" i="4"/>
  <c r="H358" i="4"/>
  <c r="H357" i="4"/>
  <c r="H356" i="4"/>
  <c r="H355" i="4"/>
  <c r="H541" i="4" s="1"/>
  <c r="G18" i="160" s="1" a="1"/>
  <c r="G18" i="160" s="1"/>
  <c r="H354" i="4"/>
  <c r="H540" i="4" s="1"/>
  <c r="G17" i="160" s="1" a="1"/>
  <c r="G17" i="160" s="1"/>
  <c r="H353" i="4"/>
  <c r="H539" i="4" s="1"/>
  <c r="G16" i="160" s="1" a="1"/>
  <c r="G16" i="160" s="1"/>
  <c r="H352" i="4"/>
  <c r="H538" i="4" s="1"/>
  <c r="G15" i="160" s="1" a="1"/>
  <c r="G15" i="160" s="1"/>
  <c r="H351" i="4"/>
  <c r="H537" i="4" s="1"/>
  <c r="G14" i="160" s="1" a="1"/>
  <c r="G14" i="160" s="1"/>
  <c r="H350" i="4"/>
  <c r="H536" i="4" s="1"/>
  <c r="G13" i="160" s="1" a="1"/>
  <c r="G13" i="160" s="1"/>
  <c r="H349" i="4"/>
  <c r="H347" i="4"/>
  <c r="H346" i="4"/>
  <c r="H345" i="4"/>
  <c r="H344" i="4"/>
  <c r="H343" i="4"/>
  <c r="H529" i="4" s="1"/>
  <c r="G18" i="159" s="1" a="1"/>
  <c r="G18" i="159" s="1"/>
  <c r="H341" i="4"/>
  <c r="H527" i="4" s="1"/>
  <c r="G16" i="159" s="1" a="1"/>
  <c r="G16" i="159" s="1"/>
  <c r="H340" i="4"/>
  <c r="H526" i="4" s="1"/>
  <c r="G15" i="159" s="1" a="1"/>
  <c r="G15" i="159" s="1"/>
  <c r="H339" i="4"/>
  <c r="H525" i="4" s="1"/>
  <c r="G14" i="159" s="1" a="1"/>
  <c r="G14" i="159" s="1"/>
  <c r="H338" i="4"/>
  <c r="H524" i="4" s="1"/>
  <c r="G13" i="159" s="1" a="1"/>
  <c r="G13" i="159" s="1"/>
  <c r="H337" i="4"/>
  <c r="H335" i="4"/>
  <c r="H334" i="4"/>
  <c r="H333" i="4"/>
  <c r="H332" i="4"/>
  <c r="H330" i="4"/>
  <c r="H516" i="4" s="1"/>
  <c r="G17" i="158" s="1" a="1"/>
  <c r="G17" i="158" s="1"/>
  <c r="H329" i="4"/>
  <c r="H515" i="4" s="1"/>
  <c r="G16" i="158" s="1" a="1"/>
  <c r="G16" i="158" s="1"/>
  <c r="H328" i="4"/>
  <c r="H514" i="4" s="1"/>
  <c r="G15" i="158" s="1" a="1"/>
  <c r="G15" i="158" s="1"/>
  <c r="H327" i="4"/>
  <c r="H513" i="4" s="1"/>
  <c r="G14" i="158" s="1" a="1"/>
  <c r="G14" i="158" s="1"/>
  <c r="H326" i="4"/>
  <c r="H512" i="4" s="1"/>
  <c r="G13" i="158" s="1" a="1"/>
  <c r="G13" i="158" s="1"/>
  <c r="H325" i="4"/>
  <c r="H323" i="4"/>
  <c r="H322" i="4"/>
  <c r="H321" i="4"/>
  <c r="H320" i="4"/>
  <c r="H319" i="4"/>
  <c r="H505" i="4" s="1"/>
  <c r="G18" i="157" s="1" a="1"/>
  <c r="G18" i="157" s="1"/>
  <c r="H317" i="4"/>
  <c r="H503" i="4" s="1"/>
  <c r="G16" i="157" s="1" a="1"/>
  <c r="G16" i="157" s="1"/>
  <c r="H313" i="4"/>
  <c r="H311" i="4"/>
  <c r="H307" i="4"/>
  <c r="H493" i="4" s="1"/>
  <c r="G18" i="156" s="1" a="1"/>
  <c r="G18" i="156" s="1"/>
  <c r="H305" i="4"/>
  <c r="H491" i="4" s="1"/>
  <c r="G16" i="156" s="1" a="1"/>
  <c r="G16" i="156" s="1"/>
  <c r="H304" i="4"/>
  <c r="H490" i="4" s="1"/>
  <c r="G15" i="156" s="1" a="1"/>
  <c r="G15" i="156" s="1"/>
  <c r="H303" i="4"/>
  <c r="H489" i="4" s="1"/>
  <c r="G14" i="156" s="1" a="1"/>
  <c r="G14" i="156" s="1"/>
  <c r="H301" i="4"/>
  <c r="H299" i="4"/>
  <c r="H298" i="4"/>
  <c r="H297" i="4"/>
  <c r="H296" i="4"/>
  <c r="H295" i="4"/>
  <c r="H481" i="4" s="1"/>
  <c r="G18" i="155" s="1" a="1"/>
  <c r="G18" i="155" s="1"/>
  <c r="H294" i="4"/>
  <c r="H480" i="4" s="1"/>
  <c r="G17" i="155" s="1" a="1"/>
  <c r="G17" i="155" s="1"/>
  <c r="H293" i="4"/>
  <c r="H479" i="4" s="1"/>
  <c r="G16" i="155" s="1" a="1"/>
  <c r="G16" i="155" s="1"/>
  <c r="H292" i="4"/>
  <c r="H478" i="4" s="1"/>
  <c r="G15" i="155" s="1" a="1"/>
  <c r="G15" i="155" s="1"/>
  <c r="H291" i="4"/>
  <c r="H477" i="4" s="1"/>
  <c r="G14" i="155" s="1" a="1"/>
  <c r="G14" i="155" s="1"/>
  <c r="H289" i="4"/>
  <c r="H287" i="4"/>
  <c r="H286" i="4"/>
  <c r="H285" i="4"/>
  <c r="H282" i="4"/>
  <c r="H468" i="4" s="1"/>
  <c r="G17" i="154" s="1" a="1"/>
  <c r="G17" i="154" s="1"/>
  <c r="H280" i="4"/>
  <c r="H466" i="4" s="1"/>
  <c r="G15" i="154" s="1" a="1"/>
  <c r="G15" i="154" s="1"/>
  <c r="H279" i="4"/>
  <c r="H465" i="4" s="1"/>
  <c r="G14" i="154" s="1" a="1"/>
  <c r="G14" i="154" s="1"/>
  <c r="H278" i="4"/>
  <c r="H464" i="4" s="1"/>
  <c r="G13" i="154" s="1" a="1"/>
  <c r="G13" i="154" s="1"/>
  <c r="H277" i="4"/>
  <c r="H275" i="4"/>
  <c r="H274" i="4"/>
  <c r="H273" i="4"/>
  <c r="H272" i="4"/>
  <c r="H271" i="4"/>
  <c r="H457" i="4" s="1"/>
  <c r="G18" i="153" s="1" a="1"/>
  <c r="G18" i="153" s="1"/>
  <c r="H269" i="4"/>
  <c r="H455" i="4" s="1"/>
  <c r="G16" i="153" s="1" a="1"/>
  <c r="G16" i="153" s="1"/>
  <c r="H268" i="4"/>
  <c r="H454" i="4" s="1"/>
  <c r="G15" i="153" s="1" a="1"/>
  <c r="G15" i="153" s="1"/>
  <c r="H267" i="4"/>
  <c r="H453" i="4" s="1"/>
  <c r="G14" i="153" s="1" a="1"/>
  <c r="G14" i="153" s="1"/>
  <c r="H266" i="4"/>
  <c r="H452" i="4" s="1"/>
  <c r="G13" i="153" s="1" a="1"/>
  <c r="G13" i="153" s="1"/>
  <c r="H265" i="4"/>
  <c r="H263" i="4"/>
  <c r="H262" i="4"/>
  <c r="H261" i="4"/>
  <c r="H260" i="4"/>
  <c r="H259" i="4"/>
  <c r="H445" i="4" s="1"/>
  <c r="G18" i="152" s="1" a="1"/>
  <c r="G18" i="152" s="1"/>
  <c r="H258" i="4"/>
  <c r="H444" i="4" s="1"/>
  <c r="G17" i="152" s="1" a="1"/>
  <c r="G17" i="152" s="1"/>
  <c r="H257" i="4"/>
  <c r="H443" i="4" s="1"/>
  <c r="G16" i="152" s="1" a="1"/>
  <c r="G16" i="152" s="1"/>
  <c r="H256" i="4"/>
  <c r="H442" i="4" s="1"/>
  <c r="G15" i="152" s="1" a="1"/>
  <c r="G15" i="152" s="1"/>
  <c r="H255" i="4"/>
  <c r="H441" i="4" s="1"/>
  <c r="G14" i="152" s="1" a="1"/>
  <c r="G14" i="152" s="1"/>
  <c r="H254" i="4"/>
  <c r="H440" i="4" s="1"/>
  <c r="G13" i="152" s="1" a="1"/>
  <c r="G13" i="152" s="1"/>
  <c r="H253" i="4"/>
  <c r="H251" i="4"/>
  <c r="H250" i="4"/>
  <c r="H249" i="4"/>
  <c r="H248" i="4"/>
  <c r="H247" i="4"/>
  <c r="H433" i="4" s="1"/>
  <c r="G18" i="151" s="1" a="1"/>
  <c r="G18" i="151" s="1"/>
  <c r="H246" i="4"/>
  <c r="H432" i="4" s="1"/>
  <c r="G17" i="151" s="1" a="1"/>
  <c r="G17" i="151" s="1"/>
  <c r="H245" i="4"/>
  <c r="H431" i="4" s="1"/>
  <c r="G16" i="151" s="1" a="1"/>
  <c r="G16" i="151" s="1"/>
  <c r="H244" i="4"/>
  <c r="H430" i="4" s="1"/>
  <c r="G15" i="151" s="1" a="1"/>
  <c r="G15" i="151" s="1"/>
  <c r="H243" i="4"/>
  <c r="H429" i="4" s="1"/>
  <c r="G14" i="151" s="1" a="1"/>
  <c r="G14" i="151" s="1"/>
  <c r="H241" i="4"/>
  <c r="H239" i="4"/>
  <c r="H237" i="4"/>
  <c r="H235" i="4"/>
  <c r="H421" i="4" s="1"/>
  <c r="G18" i="150" s="1" a="1"/>
  <c r="G18" i="150" s="1"/>
  <c r="H234" i="4"/>
  <c r="H420" i="4" s="1"/>
  <c r="G17" i="150" s="1" a="1"/>
  <c r="G17" i="150" s="1"/>
  <c r="H233" i="4"/>
  <c r="H419" i="4" s="1"/>
  <c r="G16" i="150" s="1" a="1"/>
  <c r="G16" i="150" s="1"/>
  <c r="H232" i="4"/>
  <c r="H418" i="4" s="1"/>
  <c r="G15" i="150" s="1" a="1"/>
  <c r="G15" i="150" s="1"/>
  <c r="H231" i="4"/>
  <c r="H417" i="4" s="1"/>
  <c r="G14" i="150" s="1" a="1"/>
  <c r="G14" i="150" s="1"/>
  <c r="H230" i="4"/>
  <c r="H416" i="4" s="1"/>
  <c r="G13" i="150" s="1" a="1"/>
  <c r="G13" i="150" s="1"/>
  <c r="H229" i="4"/>
  <c r="H227" i="4"/>
  <c r="H226" i="4"/>
  <c r="H225" i="4"/>
  <c r="H224" i="4"/>
  <c r="H223" i="4"/>
  <c r="H409" i="4" s="1"/>
  <c r="G18" i="149" s="1" a="1"/>
  <c r="G18" i="149" s="1"/>
  <c r="H221" i="4"/>
  <c r="H407" i="4" s="1"/>
  <c r="G16" i="149" s="1" a="1"/>
  <c r="G16" i="149" s="1"/>
  <c r="H219" i="4"/>
  <c r="H405" i="4" s="1"/>
  <c r="G14" i="149" s="1" a="1"/>
  <c r="G14" i="149" s="1"/>
  <c r="H218" i="4"/>
  <c r="H404" i="4" s="1"/>
  <c r="G13" i="149" s="1" a="1"/>
  <c r="G13" i="149" s="1"/>
  <c r="H217" i="4"/>
  <c r="H215" i="4"/>
  <c r="H214" i="4"/>
  <c r="H212" i="4"/>
  <c r="H213" i="4"/>
  <c r="H211" i="4"/>
  <c r="H397" i="4" s="1"/>
  <c r="G18" i="147" s="1" a="1"/>
  <c r="G18" i="147" s="1"/>
  <c r="H209" i="4"/>
  <c r="H395" i="4" s="1"/>
  <c r="G16" i="147" s="1" a="1"/>
  <c r="G16" i="147" s="1"/>
  <c r="H208" i="4"/>
  <c r="H394" i="4" s="1"/>
  <c r="G15" i="147" s="1" a="1"/>
  <c r="G15" i="147" s="1"/>
  <c r="H207" i="4"/>
  <c r="H393" i="4" s="1"/>
  <c r="G14" i="147" s="1" a="1"/>
  <c r="G14" i="147" s="1"/>
  <c r="H205" i="4"/>
  <c r="H203" i="4"/>
  <c r="H202" i="4"/>
  <c r="H201" i="4"/>
  <c r="H200" i="4"/>
  <c r="H386" i="4" s="1"/>
  <c r="G7" i="147" s="1" a="1"/>
  <c r="G7" i="147" s="1"/>
  <c r="G24" i="147" s="1" a="1"/>
  <c r="G24" i="147" s="1"/>
  <c r="J220" i="147" l="1"/>
  <c r="J212" i="169" s="1"/>
  <c r="J197" i="169"/>
  <c r="J196" i="169"/>
  <c r="J211" i="147"/>
  <c r="J203" i="169" s="1"/>
  <c r="J219" i="147"/>
  <c r="J222" i="147"/>
  <c r="J214" i="169" s="1"/>
  <c r="J199" i="169"/>
  <c r="J194" i="169"/>
  <c r="J201" i="169"/>
  <c r="J217" i="147"/>
  <c r="I174" i="169"/>
  <c r="I171" i="169"/>
  <c r="E56" i="169"/>
  <c r="E81" i="147" a="1"/>
  <c r="E81" i="147" s="1"/>
  <c r="E73" i="169" s="1"/>
  <c r="E53" i="169"/>
  <c r="E78" i="147" a="1"/>
  <c r="E78" i="147" s="1"/>
  <c r="E70" i="169" s="1"/>
  <c r="G7" i="151" a="1"/>
  <c r="G7" i="151" s="1"/>
  <c r="G24" i="151" s="1" a="1"/>
  <c r="G24" i="151" s="1"/>
  <c r="H389" i="4"/>
  <c r="G10" i="147" s="1" a="1"/>
  <c r="G10" i="147" s="1"/>
  <c r="G27" i="147" s="1" a="1"/>
  <c r="G27" i="147" s="1"/>
  <c r="H391" i="4"/>
  <c r="G12" i="147" s="1" a="1"/>
  <c r="G12" i="147" s="1"/>
  <c r="G29" i="147" s="1" a="1"/>
  <c r="G29" i="147" s="1"/>
  <c r="E87" i="147"/>
  <c r="E79" i="169" s="1"/>
  <c r="I200" i="147"/>
  <c r="I192" i="169" s="1"/>
  <c r="I197" i="147"/>
  <c r="I189" i="169" s="1"/>
  <c r="F92" i="147"/>
  <c r="F84" i="169" s="1"/>
  <c r="F77" i="169"/>
  <c r="I101" i="169"/>
  <c r="H112" i="147"/>
  <c r="H104" i="169" s="1"/>
  <c r="H89" i="169"/>
  <c r="E75" i="169"/>
  <c r="E58" i="169"/>
  <c r="E72" i="169"/>
  <c r="E55" i="169"/>
  <c r="E43" i="147"/>
  <c r="E43" i="169" s="1"/>
  <c r="E29" i="169"/>
  <c r="I112" i="147"/>
  <c r="I104" i="169" s="1"/>
  <c r="I89" i="169"/>
  <c r="E71" i="147"/>
  <c r="E63" i="169" s="1"/>
  <c r="E62" i="169"/>
  <c r="F96" i="147"/>
  <c r="F88" i="169" s="1"/>
  <c r="F81" i="169"/>
  <c r="H109" i="147"/>
  <c r="H101" i="169" s="1"/>
  <c r="H86" i="169"/>
  <c r="E41" i="147"/>
  <c r="E41" i="169" s="1"/>
  <c r="E27" i="169"/>
  <c r="E68" i="147"/>
  <c r="E60" i="169" s="1"/>
  <c r="E59" i="169"/>
  <c r="I101" i="147"/>
  <c r="I86" i="169"/>
  <c r="F116" i="147"/>
  <c r="F108" i="169" s="1"/>
  <c r="H387" i="4"/>
  <c r="G8" i="147" s="1" a="1"/>
  <c r="G8" i="147" s="1"/>
  <c r="G25" i="147" s="1" a="1"/>
  <c r="G25" i="147" s="1"/>
  <c r="H388" i="4"/>
  <c r="G9" i="147" s="1" a="1"/>
  <c r="G9" i="147" s="1"/>
  <c r="G26" i="147" s="1" a="1"/>
  <c r="G26" i="147" s="1"/>
  <c r="H398" i="4"/>
  <c r="G7" i="149" s="1" a="1"/>
  <c r="G7" i="149" s="1"/>
  <c r="G24" i="149" s="1" a="1"/>
  <c r="G24" i="149" s="1"/>
  <c r="H411" i="4"/>
  <c r="G8" i="150" s="1" a="1"/>
  <c r="G8" i="150" s="1"/>
  <c r="G25" i="150" s="1" a="1"/>
  <c r="G25" i="150" s="1"/>
  <c r="H413" i="4"/>
  <c r="G10" i="150" s="1" a="1"/>
  <c r="G10" i="150" s="1"/>
  <c r="G27" i="150" s="1" a="1"/>
  <c r="G27" i="150" s="1"/>
  <c r="H423" i="4"/>
  <c r="G8" i="151" s="1" a="1"/>
  <c r="G8" i="151" s="1"/>
  <c r="G25" i="151" s="1" a="1"/>
  <c r="G25" i="151" s="1"/>
  <c r="H427" i="4"/>
  <c r="G12" i="151" s="1" a="1"/>
  <c r="G12" i="151" s="1"/>
  <c r="G29" i="151" s="1" a="1"/>
  <c r="G29" i="151" s="1"/>
  <c r="H434" i="4"/>
  <c r="G7" i="152" s="1" a="1"/>
  <c r="G7" i="152" s="1"/>
  <c r="G24" i="152" s="1" a="1"/>
  <c r="G24" i="152" s="1"/>
  <c r="H436" i="4"/>
  <c r="G9" i="152" s="1" a="1"/>
  <c r="G9" i="152" s="1"/>
  <c r="G26" i="152" s="1" a="1"/>
  <c r="G26" i="152" s="1"/>
  <c r="H447" i="4"/>
  <c r="H449" i="4"/>
  <c r="H459" i="4"/>
  <c r="H506" i="4"/>
  <c r="H508" i="4"/>
  <c r="H518" i="4"/>
  <c r="H520" i="4"/>
  <c r="H523" i="4"/>
  <c r="G12" i="159" s="1" a="1"/>
  <c r="G12" i="159" s="1"/>
  <c r="G29" i="159" s="1" a="1"/>
  <c r="G29" i="159" s="1"/>
  <c r="H530" i="4"/>
  <c r="G7" i="160" s="1" a="1"/>
  <c r="G7" i="160" s="1"/>
  <c r="G24" i="160" s="1" a="1"/>
  <c r="G24" i="160" s="1"/>
  <c r="H532" i="4"/>
  <c r="G9" i="160" s="1" a="1"/>
  <c r="G9" i="160" s="1"/>
  <c r="G26" i="160" s="1" a="1"/>
  <c r="G26" i="160" s="1"/>
  <c r="H543" i="4"/>
  <c r="G8" i="161" s="1" a="1"/>
  <c r="G8" i="161" s="1"/>
  <c r="G25" i="161" s="1" a="1"/>
  <c r="G25" i="161" s="1"/>
  <c r="H545" i="4"/>
  <c r="G10" i="161" s="1" a="1"/>
  <c r="G10" i="161" s="1"/>
  <c r="G27" i="161" s="1" a="1"/>
  <c r="G27" i="161" s="1"/>
  <c r="E85" i="147"/>
  <c r="E77" i="169" s="1"/>
  <c r="I207" i="147"/>
  <c r="I204" i="147"/>
  <c r="I196" i="169" s="1"/>
  <c r="E142" i="147"/>
  <c r="E134" i="169" s="1"/>
  <c r="E139" i="147"/>
  <c r="E40" i="147"/>
  <c r="H101" i="147"/>
  <c r="H93" i="169" s="1"/>
  <c r="H410" i="4"/>
  <c r="G7" i="150" s="1" a="1"/>
  <c r="G7" i="150" s="1"/>
  <c r="G24" i="150" s="1" a="1"/>
  <c r="G24" i="150" s="1"/>
  <c r="H412" i="4"/>
  <c r="G9" i="150" s="1" a="1"/>
  <c r="G9" i="150" s="1"/>
  <c r="G26" i="150" s="1" a="1"/>
  <c r="G26" i="150" s="1"/>
  <c r="H435" i="4"/>
  <c r="G8" i="152" s="1" a="1"/>
  <c r="G8" i="152" s="1"/>
  <c r="G25" i="152" s="1" a="1"/>
  <c r="G25" i="152" s="1"/>
  <c r="H437" i="4"/>
  <c r="G10" i="152" s="1" a="1"/>
  <c r="G10" i="152" s="1"/>
  <c r="G27" i="152" s="1" a="1"/>
  <c r="G27" i="152" s="1"/>
  <c r="H446" i="4"/>
  <c r="G7" i="153" s="1" a="1"/>
  <c r="G7" i="153" s="1"/>
  <c r="G24" i="153" s="1" a="1"/>
  <c r="G24" i="153" s="1"/>
  <c r="H448" i="4"/>
  <c r="G9" i="153" s="1" a="1"/>
  <c r="G9" i="153" s="1"/>
  <c r="G26" i="153" s="1" a="1"/>
  <c r="G26" i="153" s="1"/>
  <c r="H451" i="4"/>
  <c r="G12" i="153" s="1" a="1"/>
  <c r="G12" i="153" s="1"/>
  <c r="G29" i="153" s="1" a="1"/>
  <c r="G29" i="153" s="1"/>
  <c r="H458" i="4"/>
  <c r="G7" i="154" s="1" a="1"/>
  <c r="G7" i="154" s="1"/>
  <c r="G24" i="154" s="1" a="1"/>
  <c r="G24" i="154" s="1"/>
  <c r="H460" i="4"/>
  <c r="H475" i="4"/>
  <c r="H507" i="4"/>
  <c r="G8" i="158" s="1" a="1"/>
  <c r="G8" i="158" s="1"/>
  <c r="G25" i="158" s="1" a="1"/>
  <c r="G25" i="158" s="1"/>
  <c r="H509" i="4"/>
  <c r="G10" i="158" s="1" a="1"/>
  <c r="G10" i="158" s="1"/>
  <c r="G27" i="158" s="1" a="1"/>
  <c r="G27" i="158" s="1"/>
  <c r="H519" i="4"/>
  <c r="H521" i="4"/>
  <c r="H531" i="4"/>
  <c r="H533" i="4"/>
  <c r="H542" i="4"/>
  <c r="G7" i="161" s="1" a="1"/>
  <c r="G7" i="161" s="1"/>
  <c r="G24" i="161" s="1" a="1"/>
  <c r="G24" i="161" s="1"/>
  <c r="H544" i="4"/>
  <c r="G9" i="161" s="1" a="1"/>
  <c r="G9" i="161" s="1"/>
  <c r="G26" i="161" s="1" a="1"/>
  <c r="G26" i="161" s="1"/>
  <c r="E28" i="169"/>
  <c r="H399" i="4"/>
  <c r="H400" i="4"/>
  <c r="H401" i="4"/>
  <c r="H403" i="4"/>
  <c r="H415" i="4"/>
  <c r="H425" i="4"/>
  <c r="H439" i="4"/>
  <c r="H471" i="4"/>
  <c r="H472" i="4"/>
  <c r="H473" i="4"/>
  <c r="H482" i="4"/>
  <c r="H483" i="4"/>
  <c r="H484" i="4"/>
  <c r="H485" i="4"/>
  <c r="H487" i="4"/>
  <c r="H497" i="4"/>
  <c r="H499" i="4"/>
  <c r="H511" i="4"/>
  <c r="H535" i="4"/>
  <c r="H547" i="4"/>
  <c r="E62" i="147"/>
  <c r="E79" i="147" s="1" a="1"/>
  <c r="E79" i="147" s="1"/>
  <c r="E65" i="147"/>
  <c r="E82" i="147" s="1" a="1"/>
  <c r="E82" i="147" s="1"/>
  <c r="H92" i="147"/>
  <c r="I86" i="159"/>
  <c r="I93" i="159" s="1"/>
  <c r="I146" i="159"/>
  <c r="I178" i="159" s="1"/>
  <c r="I196" i="159" s="1"/>
  <c r="I203" i="159" s="1"/>
  <c r="I86" i="157"/>
  <c r="I93" i="157" s="1"/>
  <c r="I146" i="157"/>
  <c r="I178" i="157" s="1"/>
  <c r="I196" i="157" s="1"/>
  <c r="I203" i="157" s="1"/>
  <c r="I86" i="155"/>
  <c r="I93" i="155" s="1"/>
  <c r="I146" i="155"/>
  <c r="I178" i="155" s="1"/>
  <c r="I196" i="155" s="1"/>
  <c r="I203" i="155" s="1"/>
  <c r="I85" i="153"/>
  <c r="I92" i="153" s="1"/>
  <c r="I145" i="153"/>
  <c r="I177" i="153" s="1"/>
  <c r="I195" i="153" s="1"/>
  <c r="I202" i="153" s="1"/>
  <c r="I86" i="151"/>
  <c r="I93" i="151" s="1"/>
  <c r="I146" i="151"/>
  <c r="I178" i="151" s="1"/>
  <c r="I196" i="151" s="1"/>
  <c r="I203" i="151" s="1"/>
  <c r="I85" i="149"/>
  <c r="I92" i="149" s="1"/>
  <c r="I145" i="149"/>
  <c r="I177" i="149" s="1"/>
  <c r="I195" i="149" s="1"/>
  <c r="I202" i="149" s="1"/>
  <c r="I86" i="160"/>
  <c r="I93" i="160" s="1"/>
  <c r="I146" i="160"/>
  <c r="I178" i="160" s="1"/>
  <c r="I196" i="160" s="1"/>
  <c r="I203" i="160" s="1"/>
  <c r="I86" i="158"/>
  <c r="I93" i="158" s="1"/>
  <c r="I146" i="158"/>
  <c r="I178" i="158" s="1"/>
  <c r="I196" i="158" s="1"/>
  <c r="I203" i="158" s="1"/>
  <c r="I86" i="156"/>
  <c r="I93" i="156" s="1"/>
  <c r="I146" i="156"/>
  <c r="I178" i="156" s="1"/>
  <c r="I196" i="156" s="1"/>
  <c r="I203" i="156" s="1"/>
  <c r="I86" i="154"/>
  <c r="I93" i="154" s="1"/>
  <c r="I146" i="154"/>
  <c r="I178" i="154" s="1"/>
  <c r="I196" i="154" s="1"/>
  <c r="I203" i="154" s="1"/>
  <c r="I86" i="152"/>
  <c r="I93" i="152" s="1"/>
  <c r="I146" i="152"/>
  <c r="I178" i="152" s="1"/>
  <c r="I196" i="152" s="1"/>
  <c r="I203" i="152" s="1"/>
  <c r="I85" i="150"/>
  <c r="I92" i="150" s="1"/>
  <c r="I145" i="150"/>
  <c r="I177" i="150" s="1"/>
  <c r="I195" i="150" s="1"/>
  <c r="I202" i="150" s="1"/>
  <c r="I85" i="147"/>
  <c r="I145" i="147"/>
  <c r="I85" i="159"/>
  <c r="I92" i="159" s="1"/>
  <c r="I145" i="159"/>
  <c r="I177" i="159" s="1"/>
  <c r="I195" i="159" s="1"/>
  <c r="I202" i="159" s="1"/>
  <c r="I85" i="157"/>
  <c r="I92" i="157" s="1"/>
  <c r="I145" i="157"/>
  <c r="I177" i="157" s="1"/>
  <c r="I195" i="157" s="1"/>
  <c r="I202" i="157" s="1"/>
  <c r="I85" i="155"/>
  <c r="I92" i="155" s="1"/>
  <c r="I145" i="155"/>
  <c r="I177" i="155" s="1"/>
  <c r="I195" i="155" s="1"/>
  <c r="I202" i="155" s="1"/>
  <c r="I86" i="153"/>
  <c r="I93" i="153" s="1"/>
  <c r="I146" i="153"/>
  <c r="I178" i="153" s="1"/>
  <c r="I196" i="153" s="1"/>
  <c r="I203" i="153" s="1"/>
  <c r="I85" i="151"/>
  <c r="I92" i="151" s="1"/>
  <c r="I145" i="151"/>
  <c r="I177" i="151" s="1"/>
  <c r="I195" i="151" s="1"/>
  <c r="I202" i="151" s="1"/>
  <c r="I86" i="149"/>
  <c r="I93" i="149" s="1"/>
  <c r="I146" i="149"/>
  <c r="I178" i="149" s="1"/>
  <c r="I196" i="149" s="1"/>
  <c r="I203" i="149" s="1"/>
  <c r="I85" i="160"/>
  <c r="I92" i="160" s="1"/>
  <c r="I145" i="160"/>
  <c r="I177" i="160" s="1"/>
  <c r="I195" i="160" s="1"/>
  <c r="I202" i="160" s="1"/>
  <c r="I85" i="158"/>
  <c r="I92" i="158" s="1"/>
  <c r="I145" i="158"/>
  <c r="I177" i="158" s="1"/>
  <c r="I195" i="158" s="1"/>
  <c r="I202" i="158" s="1"/>
  <c r="I85" i="156"/>
  <c r="I92" i="156" s="1"/>
  <c r="I107" i="156" s="1"/>
  <c r="I145" i="156"/>
  <c r="I177" i="156" s="1"/>
  <c r="I195" i="156" s="1"/>
  <c r="I202" i="156" s="1"/>
  <c r="I85" i="154"/>
  <c r="I92" i="154" s="1"/>
  <c r="I145" i="154"/>
  <c r="I177" i="154" s="1"/>
  <c r="I195" i="154" s="1"/>
  <c r="I202" i="154" s="1"/>
  <c r="I85" i="152"/>
  <c r="I92" i="152" s="1"/>
  <c r="I145" i="152"/>
  <c r="I177" i="152" s="1"/>
  <c r="I195" i="152" s="1"/>
  <c r="I202" i="152" s="1"/>
  <c r="I86" i="150"/>
  <c r="I93" i="150" s="1"/>
  <c r="I146" i="150"/>
  <c r="I178" i="150" s="1"/>
  <c r="I196" i="150" s="1"/>
  <c r="I203" i="150" s="1"/>
  <c r="I85" i="161"/>
  <c r="I92" i="161" s="1"/>
  <c r="I145" i="161"/>
  <c r="I177" i="161" s="1"/>
  <c r="I195" i="161" s="1"/>
  <c r="I202" i="161" s="1"/>
  <c r="I86" i="161"/>
  <c r="I93" i="161" s="1"/>
  <c r="I146" i="161"/>
  <c r="I178" i="161" s="1"/>
  <c r="I196" i="161" s="1"/>
  <c r="I203" i="161" s="1"/>
  <c r="I86" i="147"/>
  <c r="I146" i="147"/>
  <c r="H373" i="4"/>
  <c r="H371" i="4"/>
  <c r="H86" i="147"/>
  <c r="H78" i="169" s="1"/>
  <c r="H146" i="147"/>
  <c r="H138" i="169" s="1"/>
  <c r="F146" i="147"/>
  <c r="F138" i="169" s="1"/>
  <c r="F86" i="147"/>
  <c r="G31" i="156"/>
  <c r="G31" i="151"/>
  <c r="E97" i="147"/>
  <c r="E95" i="147"/>
  <c r="E87" i="169" s="1"/>
  <c r="G36" i="158"/>
  <c r="G35" i="149"/>
  <c r="G33" i="149"/>
  <c r="G72" i="150"/>
  <c r="G67" i="151"/>
  <c r="G68" i="151" s="1"/>
  <c r="G69" i="156"/>
  <c r="G72" i="156"/>
  <c r="G72" i="157"/>
  <c r="G69" i="158"/>
  <c r="G72" i="149"/>
  <c r="G69" i="150"/>
  <c r="G69" i="151"/>
  <c r="G72" i="152"/>
  <c r="G69" i="153"/>
  <c r="G72" i="153"/>
  <c r="G69" i="154"/>
  <c r="G72" i="155"/>
  <c r="G67" i="156"/>
  <c r="G68" i="156" s="1"/>
  <c r="G72" i="160"/>
  <c r="G72" i="151"/>
  <c r="G69" i="152"/>
  <c r="G69" i="155"/>
  <c r="G69" i="159"/>
  <c r="G72" i="159"/>
  <c r="G69" i="160"/>
  <c r="G69" i="161"/>
  <c r="G72" i="161"/>
  <c r="H342" i="4"/>
  <c r="H528" i="4" s="1"/>
  <c r="G17" i="159" s="1" a="1"/>
  <c r="G17" i="159" s="1"/>
  <c r="H318" i="4"/>
  <c r="H504" i="4" s="1"/>
  <c r="G17" i="157" s="1" a="1"/>
  <c r="G17" i="157" s="1"/>
  <c r="H314" i="4"/>
  <c r="H500" i="4" s="1"/>
  <c r="G13" i="157" s="1" a="1"/>
  <c r="G13" i="157" s="1"/>
  <c r="H308" i="4"/>
  <c r="H306" i="4"/>
  <c r="H492" i="4" s="1"/>
  <c r="G17" i="156" s="1" a="1"/>
  <c r="G17" i="156" s="1"/>
  <c r="H290" i="4"/>
  <c r="H476" i="4" s="1"/>
  <c r="G13" i="155" s="1" a="1"/>
  <c r="G13" i="155" s="1"/>
  <c r="H284" i="4"/>
  <c r="H283" i="4"/>
  <c r="H270" i="4"/>
  <c r="H456" i="4" s="1"/>
  <c r="G17" i="153" s="1" a="1"/>
  <c r="G17" i="153" s="1"/>
  <c r="H238" i="4"/>
  <c r="H210" i="4"/>
  <c r="H396" i="4" s="1"/>
  <c r="G17" i="147" s="1" a="1"/>
  <c r="G17" i="147" s="1"/>
  <c r="F111" i="147" l="1"/>
  <c r="F103" i="169" s="1"/>
  <c r="G61" i="151"/>
  <c r="G78" i="151" s="1" a="1"/>
  <c r="G78" i="151" s="1"/>
  <c r="F99" i="147"/>
  <c r="F91" i="169" s="1"/>
  <c r="F107" i="147"/>
  <c r="F114" i="147" s="1"/>
  <c r="F106" i="169" s="1"/>
  <c r="J209" i="169"/>
  <c r="J224" i="147"/>
  <c r="J216" i="169" s="1"/>
  <c r="L219" i="147"/>
  <c r="J226" i="147"/>
  <c r="J218" i="169" s="1"/>
  <c r="J211" i="169"/>
  <c r="I93" i="169"/>
  <c r="G38" i="151"/>
  <c r="G12" i="160" a="1"/>
  <c r="G12" i="160" s="1"/>
  <c r="G29" i="160" s="1" a="1"/>
  <c r="G29" i="160" s="1"/>
  <c r="G12" i="157" a="1"/>
  <c r="G12" i="157" s="1"/>
  <c r="G29" i="157" s="1" a="1"/>
  <c r="G29" i="157" s="1"/>
  <c r="G12" i="156" a="1"/>
  <c r="G12" i="156" s="1"/>
  <c r="G29" i="156" s="1" a="1"/>
  <c r="G29" i="156" s="1"/>
  <c r="G9" i="156" a="1"/>
  <c r="G9" i="156" s="1"/>
  <c r="G26" i="156" s="1" a="1"/>
  <c r="G26" i="156" s="1"/>
  <c r="G7" i="156" a="1"/>
  <c r="G7" i="156" s="1"/>
  <c r="G61" i="156" s="1"/>
  <c r="G78" i="156" s="1" a="1"/>
  <c r="G78" i="156" s="1"/>
  <c r="G9" i="155" a="1"/>
  <c r="G9" i="155" s="1"/>
  <c r="G26" i="155" s="1" a="1"/>
  <c r="G26" i="155" s="1"/>
  <c r="G12" i="152" a="1"/>
  <c r="G12" i="152" s="1"/>
  <c r="G29" i="152" s="1" a="1"/>
  <c r="G29" i="152" s="1"/>
  <c r="G12" i="150" a="1"/>
  <c r="G12" i="150" s="1"/>
  <c r="G29" i="150" s="1" a="1"/>
  <c r="G29" i="150" s="1"/>
  <c r="G10" i="149" a="1"/>
  <c r="G10" i="149" s="1"/>
  <c r="G27" i="149" s="1" a="1"/>
  <c r="G27" i="149" s="1"/>
  <c r="G8" i="149" a="1"/>
  <c r="G8" i="149" s="1"/>
  <c r="G25" i="149" s="1" a="1"/>
  <c r="G25" i="149" s="1"/>
  <c r="G8" i="160" a="1"/>
  <c r="G8" i="160" s="1"/>
  <c r="G25" i="160" s="1" a="1"/>
  <c r="G25" i="160" s="1"/>
  <c r="G8" i="159" a="1"/>
  <c r="G8" i="159" s="1"/>
  <c r="G25" i="159" s="1" a="1"/>
  <c r="G25" i="159" s="1"/>
  <c r="G9" i="154" a="1"/>
  <c r="G9" i="154" s="1"/>
  <c r="G26" i="154" s="1" a="1"/>
  <c r="G26" i="154" s="1"/>
  <c r="G7" i="159" a="1"/>
  <c r="G7" i="159" s="1"/>
  <c r="G24" i="159" s="1" a="1"/>
  <c r="G24" i="159" s="1"/>
  <c r="G7" i="158" a="1"/>
  <c r="G7" i="158" s="1"/>
  <c r="G24" i="158" s="1" a="1"/>
  <c r="G24" i="158" s="1"/>
  <c r="G10" i="153" a="1"/>
  <c r="G10" i="153" s="1"/>
  <c r="G27" i="153" s="1" a="1"/>
  <c r="G27" i="153" s="1"/>
  <c r="G12" i="161" a="1"/>
  <c r="G12" i="161" s="1"/>
  <c r="G29" i="161" s="1" a="1"/>
  <c r="G29" i="161" s="1"/>
  <c r="G12" i="158" a="1"/>
  <c r="G12" i="158" s="1"/>
  <c r="G66" i="158" s="1"/>
  <c r="G83" i="158" s="1" a="1"/>
  <c r="G83" i="158" s="1"/>
  <c r="G10" i="157" a="1"/>
  <c r="G10" i="157" s="1"/>
  <c r="G27" i="157" s="1" a="1"/>
  <c r="G27" i="157" s="1"/>
  <c r="G10" i="156" a="1"/>
  <c r="G10" i="156" s="1"/>
  <c r="G27" i="156" s="1" a="1"/>
  <c r="G27" i="156" s="1"/>
  <c r="G8" i="156" a="1"/>
  <c r="G8" i="156" s="1"/>
  <c r="G25" i="156" s="1" a="1"/>
  <c r="G25" i="156" s="1"/>
  <c r="G10" i="155" a="1"/>
  <c r="G10" i="155" s="1"/>
  <c r="G27" i="155" s="1" a="1"/>
  <c r="G27" i="155" s="1"/>
  <c r="G8" i="155" a="1"/>
  <c r="G8" i="155" s="1"/>
  <c r="G10" i="151" a="1"/>
  <c r="G10" i="151" s="1"/>
  <c r="G27" i="151" s="1" a="1"/>
  <c r="G27" i="151" s="1"/>
  <c r="G12" i="149" a="1"/>
  <c r="G12" i="149" s="1"/>
  <c r="G29" i="149" s="1" a="1"/>
  <c r="G29" i="149" s="1"/>
  <c r="G9" i="149" a="1"/>
  <c r="G9" i="149" s="1"/>
  <c r="G63" i="149" s="1"/>
  <c r="G80" i="149" s="1" a="1"/>
  <c r="G80" i="149" s="1"/>
  <c r="G10" i="160" a="1"/>
  <c r="G10" i="160" s="1"/>
  <c r="G27" i="160" s="1" a="1"/>
  <c r="G27" i="160" s="1"/>
  <c r="G10" i="159" a="1"/>
  <c r="G10" i="159" s="1"/>
  <c r="G27" i="159" s="1" a="1"/>
  <c r="G27" i="159" s="1"/>
  <c r="G12" i="155" a="1"/>
  <c r="G12" i="155" s="1"/>
  <c r="G29" i="155" s="1" a="1"/>
  <c r="G29" i="155" s="1"/>
  <c r="G9" i="159" a="1"/>
  <c r="G9" i="159" s="1"/>
  <c r="G26" i="159" s="1" a="1"/>
  <c r="G26" i="159" s="1"/>
  <c r="G9" i="158" a="1"/>
  <c r="G9" i="158" s="1"/>
  <c r="G26" i="158" s="1" a="1"/>
  <c r="G26" i="158" s="1"/>
  <c r="G8" i="154" a="1"/>
  <c r="G8" i="154" s="1"/>
  <c r="G25" i="154" s="1" a="1"/>
  <c r="G25" i="154" s="1"/>
  <c r="G8" i="153" a="1"/>
  <c r="G8" i="153" s="1"/>
  <c r="G25" i="153" s="1" a="1"/>
  <c r="G25" i="153" s="1"/>
  <c r="H116" i="147"/>
  <c r="H108" i="169" s="1"/>
  <c r="G66" i="149"/>
  <c r="G83" i="149" s="1" a="1"/>
  <c r="G83" i="149" s="1"/>
  <c r="E45" i="147"/>
  <c r="E45" i="169" s="1"/>
  <c r="G66" i="156"/>
  <c r="G83" i="156" s="1" a="1"/>
  <c r="G83" i="156" s="1"/>
  <c r="E42" i="147"/>
  <c r="E42" i="169" s="1"/>
  <c r="I78" i="169"/>
  <c r="E94" i="147"/>
  <c r="E86" i="169" s="1"/>
  <c r="G67" i="159"/>
  <c r="G68" i="159" s="1"/>
  <c r="F93" i="147"/>
  <c r="F100" i="147" s="1"/>
  <c r="F92" i="169" s="1"/>
  <c r="F78" i="169"/>
  <c r="I178" i="147"/>
  <c r="I196" i="147" s="1"/>
  <c r="I188" i="169" s="1"/>
  <c r="I138" i="169"/>
  <c r="I177" i="147"/>
  <c r="I137" i="169"/>
  <c r="H107" i="147"/>
  <c r="H99" i="169" s="1"/>
  <c r="H84" i="169"/>
  <c r="E71" i="169"/>
  <c r="E54" i="169"/>
  <c r="E39" i="147"/>
  <c r="E39" i="169" s="1"/>
  <c r="E25" i="169"/>
  <c r="E171" i="147"/>
  <c r="E131" i="169"/>
  <c r="H494" i="4"/>
  <c r="G7" i="157" s="1" a="1"/>
  <c r="G7" i="157" s="1"/>
  <c r="G24" i="157" s="1" a="1"/>
  <c r="G24" i="157" s="1"/>
  <c r="E112" i="147"/>
  <c r="E104" i="169" s="1"/>
  <c r="E89" i="169"/>
  <c r="F99" i="169"/>
  <c r="I77" i="169"/>
  <c r="G31" i="147"/>
  <c r="E74" i="169"/>
  <c r="E57" i="169"/>
  <c r="E47" i="147"/>
  <c r="E47" i="169" s="1"/>
  <c r="E40" i="169"/>
  <c r="I222" i="147"/>
  <c r="I214" i="169" s="1"/>
  <c r="I199" i="169"/>
  <c r="I116" i="147"/>
  <c r="I108" i="169" s="1"/>
  <c r="E92" i="147"/>
  <c r="E99" i="147" s="1"/>
  <c r="E91" i="169" s="1"/>
  <c r="G70" i="152"/>
  <c r="G71" i="152" s="1"/>
  <c r="G67" i="150"/>
  <c r="G68" i="150" s="1"/>
  <c r="G70" i="155"/>
  <c r="G71" i="155" s="1"/>
  <c r="G64" i="149"/>
  <c r="G81" i="149" s="1" a="1"/>
  <c r="G81" i="149" s="1"/>
  <c r="G67" i="152"/>
  <c r="G68" i="152" s="1"/>
  <c r="G66" i="160"/>
  <c r="G83" i="160" s="1" a="1"/>
  <c r="G83" i="160" s="1"/>
  <c r="G70" i="160"/>
  <c r="G71" i="160" s="1"/>
  <c r="G70" i="150"/>
  <c r="G71" i="150" s="1"/>
  <c r="I93" i="147"/>
  <c r="I92" i="147"/>
  <c r="I219" i="147"/>
  <c r="I211" i="147"/>
  <c r="G67" i="161"/>
  <c r="G68" i="161" s="1"/>
  <c r="H470" i="4"/>
  <c r="G7" i="155" s="1" a="1"/>
  <c r="G7" i="155" s="1"/>
  <c r="G24" i="155" s="1" a="1"/>
  <c r="G24" i="155" s="1"/>
  <c r="H424" i="4"/>
  <c r="H379" i="4"/>
  <c r="H469" i="4"/>
  <c r="G18" i="154" s="1" a="1"/>
  <c r="G18" i="154" s="1"/>
  <c r="H463" i="4"/>
  <c r="G12" i="154" s="1" a="1"/>
  <c r="G12" i="154" s="1"/>
  <c r="G29" i="154" s="1" a="1"/>
  <c r="G29" i="154" s="1"/>
  <c r="G64" i="161"/>
  <c r="G81" i="161" s="1" a="1"/>
  <c r="G81" i="161" s="1"/>
  <c r="G61" i="160"/>
  <c r="G78" i="160" s="1" a="1"/>
  <c r="G78" i="160" s="1"/>
  <c r="G61" i="152"/>
  <c r="G78" i="152" s="1" a="1"/>
  <c r="G78" i="152" s="1"/>
  <c r="G62" i="151"/>
  <c r="G79" i="151" s="1" a="1"/>
  <c r="G79" i="151" s="1"/>
  <c r="G64" i="150"/>
  <c r="G81" i="150" s="1" a="1"/>
  <c r="G81" i="150" s="1"/>
  <c r="G63" i="161"/>
  <c r="G80" i="161" s="1" a="1"/>
  <c r="G80" i="161" s="1"/>
  <c r="G64" i="158"/>
  <c r="G81" i="158" s="1" a="1"/>
  <c r="G81" i="158" s="1"/>
  <c r="G61" i="154"/>
  <c r="G78" i="154" s="1" a="1"/>
  <c r="G78" i="154" s="1"/>
  <c r="G63" i="153"/>
  <c r="G80" i="153" s="1" a="1"/>
  <c r="G80" i="153" s="1"/>
  <c r="G64" i="152"/>
  <c r="G81" i="152" s="1" a="1"/>
  <c r="G81" i="152" s="1"/>
  <c r="G63" i="150"/>
  <c r="G80" i="150" s="1" a="1"/>
  <c r="G80" i="150" s="1"/>
  <c r="G61" i="149"/>
  <c r="G78" i="149" s="1" a="1"/>
  <c r="G78" i="149" s="1"/>
  <c r="G70" i="161"/>
  <c r="G71" i="161" s="1"/>
  <c r="G62" i="161"/>
  <c r="G79" i="161" s="1" a="1"/>
  <c r="G79" i="161" s="1"/>
  <c r="G63" i="160"/>
  <c r="G80" i="160" s="1" a="1"/>
  <c r="G80" i="160" s="1"/>
  <c r="G62" i="153"/>
  <c r="G79" i="153" s="1" a="1"/>
  <c r="G79" i="153" s="1"/>
  <c r="G63" i="152"/>
  <c r="G80" i="152" s="1" a="1"/>
  <c r="G80" i="152" s="1"/>
  <c r="G62" i="150"/>
  <c r="G79" i="150" s="1" a="1"/>
  <c r="G79" i="150" s="1"/>
  <c r="G61" i="161"/>
  <c r="G78" i="161" s="1" a="1"/>
  <c r="G78" i="161" s="1"/>
  <c r="G62" i="160"/>
  <c r="G79" i="160" s="1" a="1"/>
  <c r="G79" i="160" s="1"/>
  <c r="G62" i="158"/>
  <c r="G79" i="158" s="1" a="1"/>
  <c r="G79" i="158" s="1"/>
  <c r="G66" i="153"/>
  <c r="G83" i="153" s="1" a="1"/>
  <c r="G83" i="153" s="1"/>
  <c r="G61" i="153"/>
  <c r="G78" i="153" s="1" a="1"/>
  <c r="G78" i="153" s="1"/>
  <c r="G62" i="152"/>
  <c r="G79" i="152" s="1" a="1"/>
  <c r="G79" i="152" s="1"/>
  <c r="G61" i="150"/>
  <c r="G78" i="150" s="1" a="1"/>
  <c r="G78" i="150" s="1"/>
  <c r="G67" i="160"/>
  <c r="G68" i="160" s="1"/>
  <c r="G66" i="159"/>
  <c r="G83" i="159" s="1" a="1"/>
  <c r="G83" i="159" s="1"/>
  <c r="G67" i="158"/>
  <c r="G68" i="158" s="1"/>
  <c r="G32" i="147"/>
  <c r="G70" i="158"/>
  <c r="G71" i="158" s="1"/>
  <c r="G67" i="154"/>
  <c r="G68" i="154" s="1"/>
  <c r="G67" i="153"/>
  <c r="G68" i="153" s="1"/>
  <c r="G70" i="151"/>
  <c r="G71" i="151" s="1"/>
  <c r="G66" i="151"/>
  <c r="G83" i="151" s="1" a="1"/>
  <c r="G83" i="151" s="1"/>
  <c r="G70" i="149"/>
  <c r="G71" i="149" s="1"/>
  <c r="G31" i="149"/>
  <c r="H93" i="147"/>
  <c r="I88" i="149"/>
  <c r="I95" i="149" s="1"/>
  <c r="I110" i="149" s="1"/>
  <c r="I148" i="149"/>
  <c r="I180" i="149" s="1"/>
  <c r="I198" i="149" s="1"/>
  <c r="I205" i="149" s="1"/>
  <c r="I220" i="149" s="1"/>
  <c r="I88" i="153"/>
  <c r="I95" i="153" s="1"/>
  <c r="I110" i="153" s="1"/>
  <c r="I148" i="153"/>
  <c r="I180" i="153" s="1"/>
  <c r="I198" i="153" s="1"/>
  <c r="I205" i="153" s="1"/>
  <c r="I220" i="153" s="1"/>
  <c r="I89" i="157"/>
  <c r="I96" i="157" s="1"/>
  <c r="I111" i="157" s="1"/>
  <c r="I149" i="157"/>
  <c r="I181" i="157" s="1"/>
  <c r="I199" i="157" s="1"/>
  <c r="I206" i="157" s="1"/>
  <c r="I221" i="157" s="1"/>
  <c r="I218" i="161"/>
  <c r="I89" i="150"/>
  <c r="I96" i="150" s="1"/>
  <c r="I111" i="150" s="1"/>
  <c r="I149" i="150"/>
  <c r="I181" i="150" s="1"/>
  <c r="I199" i="150" s="1"/>
  <c r="I206" i="150" s="1"/>
  <c r="I221" i="150" s="1"/>
  <c r="I89" i="154"/>
  <c r="I96" i="154" s="1"/>
  <c r="I111" i="154" s="1"/>
  <c r="I149" i="154"/>
  <c r="I181" i="154" s="1"/>
  <c r="I199" i="154" s="1"/>
  <c r="I206" i="154" s="1"/>
  <c r="I221" i="154" s="1"/>
  <c r="I88" i="158"/>
  <c r="I95" i="158" s="1"/>
  <c r="I110" i="158" s="1"/>
  <c r="I148" i="158"/>
  <c r="I180" i="158" s="1"/>
  <c r="I198" i="158" s="1"/>
  <c r="I205" i="158" s="1"/>
  <c r="I220" i="158" s="1"/>
  <c r="I89" i="151"/>
  <c r="I96" i="151" s="1"/>
  <c r="I111" i="151" s="1"/>
  <c r="I149" i="151"/>
  <c r="I181" i="151" s="1"/>
  <c r="I199" i="151" s="1"/>
  <c r="I206" i="151" s="1"/>
  <c r="I221" i="151" s="1"/>
  <c r="I89" i="155"/>
  <c r="I96" i="155" s="1"/>
  <c r="I111" i="155" s="1"/>
  <c r="I149" i="155"/>
  <c r="I181" i="155" s="1"/>
  <c r="I199" i="155" s="1"/>
  <c r="I206" i="155" s="1"/>
  <c r="I221" i="155" s="1"/>
  <c r="I89" i="159"/>
  <c r="I96" i="159" s="1"/>
  <c r="I111" i="159" s="1"/>
  <c r="I149" i="159"/>
  <c r="I181" i="159" s="1"/>
  <c r="I199" i="159" s="1"/>
  <c r="I206" i="159" s="1"/>
  <c r="I221" i="159" s="1"/>
  <c r="I217" i="161"/>
  <c r="I88" i="152"/>
  <c r="I95" i="152" s="1"/>
  <c r="I110" i="152" s="1"/>
  <c r="I148" i="152"/>
  <c r="I180" i="152" s="1"/>
  <c r="I198" i="152" s="1"/>
  <c r="I205" i="152" s="1"/>
  <c r="I220" i="152" s="1"/>
  <c r="I89" i="156"/>
  <c r="I96" i="156" s="1"/>
  <c r="I111" i="156" s="1"/>
  <c r="I149" i="156"/>
  <c r="I181" i="156" s="1"/>
  <c r="I199" i="156" s="1"/>
  <c r="I206" i="156" s="1"/>
  <c r="I221" i="156" s="1"/>
  <c r="I88" i="160"/>
  <c r="I95" i="160" s="1"/>
  <c r="I110" i="160" s="1"/>
  <c r="I148" i="160"/>
  <c r="I180" i="160" s="1"/>
  <c r="I198" i="160" s="1"/>
  <c r="I205" i="160" s="1"/>
  <c r="I220" i="160" s="1"/>
  <c r="I218" i="150"/>
  <c r="I217" i="152"/>
  <c r="I217" i="154"/>
  <c r="I217" i="156"/>
  <c r="I217" i="158"/>
  <c r="I217" i="160"/>
  <c r="I89" i="149"/>
  <c r="I96" i="149" s="1"/>
  <c r="I111" i="149" s="1"/>
  <c r="I149" i="149"/>
  <c r="I181" i="149" s="1"/>
  <c r="I199" i="149" s="1"/>
  <c r="I206" i="149" s="1"/>
  <c r="I221" i="149" s="1"/>
  <c r="I89" i="153"/>
  <c r="I96" i="153" s="1"/>
  <c r="I111" i="153" s="1"/>
  <c r="I149" i="153"/>
  <c r="I181" i="153" s="1"/>
  <c r="I199" i="153" s="1"/>
  <c r="I206" i="153" s="1"/>
  <c r="I221" i="153" s="1"/>
  <c r="I88" i="157"/>
  <c r="I95" i="157" s="1"/>
  <c r="I110" i="157" s="1"/>
  <c r="I148" i="157"/>
  <c r="I180" i="157" s="1"/>
  <c r="I198" i="157" s="1"/>
  <c r="I205" i="157" s="1"/>
  <c r="I220" i="157" s="1"/>
  <c r="I218" i="149"/>
  <c r="I217" i="151"/>
  <c r="I218" i="153"/>
  <c r="I217" i="155"/>
  <c r="I217" i="157"/>
  <c r="I217" i="159"/>
  <c r="I88" i="150"/>
  <c r="I95" i="150" s="1"/>
  <c r="I110" i="150" s="1"/>
  <c r="I148" i="150"/>
  <c r="I180" i="150" s="1"/>
  <c r="I198" i="150" s="1"/>
  <c r="I205" i="150" s="1"/>
  <c r="I220" i="150" s="1"/>
  <c r="I88" i="154"/>
  <c r="I95" i="154" s="1"/>
  <c r="I110" i="154" s="1"/>
  <c r="I148" i="154"/>
  <c r="I180" i="154" s="1"/>
  <c r="I198" i="154" s="1"/>
  <c r="I205" i="154" s="1"/>
  <c r="I220" i="154" s="1"/>
  <c r="I89" i="158"/>
  <c r="I96" i="158" s="1"/>
  <c r="I111" i="158" s="1"/>
  <c r="I149" i="158"/>
  <c r="I181" i="158" s="1"/>
  <c r="I199" i="158" s="1"/>
  <c r="I206" i="158" s="1"/>
  <c r="I221" i="158" s="1"/>
  <c r="I217" i="150"/>
  <c r="I218" i="152"/>
  <c r="I218" i="154"/>
  <c r="I218" i="156"/>
  <c r="I218" i="158"/>
  <c r="I218" i="160"/>
  <c r="I88" i="151"/>
  <c r="I95" i="151" s="1"/>
  <c r="I110" i="151" s="1"/>
  <c r="I148" i="151"/>
  <c r="I180" i="151" s="1"/>
  <c r="I198" i="151" s="1"/>
  <c r="I205" i="151" s="1"/>
  <c r="I220" i="151" s="1"/>
  <c r="I88" i="155"/>
  <c r="I95" i="155" s="1"/>
  <c r="I110" i="155" s="1"/>
  <c r="I148" i="155"/>
  <c r="I180" i="155" s="1"/>
  <c r="I198" i="155" s="1"/>
  <c r="I205" i="155" s="1"/>
  <c r="I220" i="155" s="1"/>
  <c r="I88" i="159"/>
  <c r="I95" i="159" s="1"/>
  <c r="I110" i="159" s="1"/>
  <c r="I148" i="159"/>
  <c r="I180" i="159" s="1"/>
  <c r="I198" i="159" s="1"/>
  <c r="I205" i="159" s="1"/>
  <c r="I220" i="159" s="1"/>
  <c r="I217" i="149"/>
  <c r="I218" i="151"/>
  <c r="I217" i="153"/>
  <c r="I218" i="155"/>
  <c r="I218" i="157"/>
  <c r="I218" i="159"/>
  <c r="I89" i="152"/>
  <c r="I96" i="152" s="1"/>
  <c r="I111" i="152" s="1"/>
  <c r="I149" i="152"/>
  <c r="I181" i="152" s="1"/>
  <c r="I199" i="152" s="1"/>
  <c r="I206" i="152" s="1"/>
  <c r="I221" i="152" s="1"/>
  <c r="I88" i="156"/>
  <c r="I95" i="156" s="1"/>
  <c r="I110" i="156" s="1"/>
  <c r="I148" i="156"/>
  <c r="I180" i="156" s="1"/>
  <c r="I198" i="156" s="1"/>
  <c r="I205" i="156" s="1"/>
  <c r="I220" i="156" s="1"/>
  <c r="I89" i="160"/>
  <c r="I96" i="160" s="1"/>
  <c r="I111" i="160" s="1"/>
  <c r="I149" i="160"/>
  <c r="I181" i="160" s="1"/>
  <c r="I199" i="160" s="1"/>
  <c r="I206" i="160" s="1"/>
  <c r="I221" i="160" s="1"/>
  <c r="I88" i="161"/>
  <c r="I95" i="161" s="1"/>
  <c r="I110" i="161" s="1"/>
  <c r="I148" i="161"/>
  <c r="I180" i="161" s="1"/>
  <c r="I198" i="161" s="1"/>
  <c r="I205" i="161" s="1"/>
  <c r="I220" i="161" s="1"/>
  <c r="I108" i="161"/>
  <c r="I107" i="161"/>
  <c r="I88" i="147"/>
  <c r="I148" i="147"/>
  <c r="I108" i="150"/>
  <c r="I107" i="152"/>
  <c r="I107" i="154"/>
  <c r="I107" i="158"/>
  <c r="I107" i="160"/>
  <c r="I89" i="161"/>
  <c r="I96" i="161" s="1"/>
  <c r="I111" i="161" s="1"/>
  <c r="I149" i="161"/>
  <c r="I181" i="161" s="1"/>
  <c r="I199" i="161" s="1"/>
  <c r="I206" i="161" s="1"/>
  <c r="I221" i="161" s="1"/>
  <c r="I108" i="149"/>
  <c r="I107" i="151"/>
  <c r="I108" i="153"/>
  <c r="I107" i="155"/>
  <c r="I107" i="157"/>
  <c r="I107" i="159"/>
  <c r="I107" i="150"/>
  <c r="I108" i="152"/>
  <c r="I108" i="154"/>
  <c r="I108" i="156"/>
  <c r="I108" i="158"/>
  <c r="I108" i="160"/>
  <c r="I107" i="149"/>
  <c r="I108" i="151"/>
  <c r="I107" i="153"/>
  <c r="I108" i="155"/>
  <c r="I108" i="157"/>
  <c r="I108" i="159"/>
  <c r="I89" i="147"/>
  <c r="I149" i="147"/>
  <c r="H378" i="4"/>
  <c r="H368" i="4"/>
  <c r="H374" i="4"/>
  <c r="H88" i="147"/>
  <c r="H80" i="169" s="1"/>
  <c r="E86" i="147"/>
  <c r="E78" i="169" s="1"/>
  <c r="H89" i="147"/>
  <c r="H81" i="169" s="1"/>
  <c r="H149" i="147"/>
  <c r="H141" i="169" s="1"/>
  <c r="E110" i="147"/>
  <c r="G36" i="161"/>
  <c r="G32" i="161"/>
  <c r="G33" i="161"/>
  <c r="G35" i="160"/>
  <c r="G31" i="160"/>
  <c r="G38" i="160" s="1"/>
  <c r="G33" i="159"/>
  <c r="G35" i="155"/>
  <c r="G35" i="152"/>
  <c r="G36" i="151"/>
  <c r="G32" i="150"/>
  <c r="G36" i="160"/>
  <c r="G32" i="160"/>
  <c r="G32" i="159"/>
  <c r="G34" i="158"/>
  <c r="G41" i="158" s="1"/>
  <c r="G34" i="157"/>
  <c r="G32" i="156"/>
  <c r="G34" i="155"/>
  <c r="G33" i="154"/>
  <c r="G33" i="153"/>
  <c r="G36" i="152"/>
  <c r="G32" i="152"/>
  <c r="G33" i="151"/>
  <c r="G33" i="150"/>
  <c r="G36" i="149"/>
  <c r="G31" i="159"/>
  <c r="G33" i="158"/>
  <c r="G36" i="156"/>
  <c r="G35" i="154"/>
  <c r="G34" i="153"/>
  <c r="G31" i="152"/>
  <c r="G36" i="150"/>
  <c r="E89" i="147"/>
  <c r="E81" i="169" s="1"/>
  <c r="E149" i="147"/>
  <c r="E141" i="169" s="1"/>
  <c r="G34" i="161"/>
  <c r="G35" i="161"/>
  <c r="G31" i="161"/>
  <c r="G33" i="160"/>
  <c r="G40" i="160" s="1"/>
  <c r="G36" i="159"/>
  <c r="G31" i="158"/>
  <c r="G33" i="155"/>
  <c r="G33" i="152"/>
  <c r="G34" i="151"/>
  <c r="G34" i="149"/>
  <c r="G34" i="160"/>
  <c r="G34" i="159"/>
  <c r="G32" i="158"/>
  <c r="G34" i="156"/>
  <c r="G36" i="155"/>
  <c r="G32" i="155"/>
  <c r="G31" i="154"/>
  <c r="G36" i="153"/>
  <c r="G31" i="153"/>
  <c r="G34" i="152"/>
  <c r="G35" i="151"/>
  <c r="G35" i="150"/>
  <c r="G31" i="150"/>
  <c r="G32" i="149"/>
  <c r="G35" i="158"/>
  <c r="G36" i="157"/>
  <c r="G33" i="156"/>
  <c r="G32" i="154"/>
  <c r="G32" i="153"/>
  <c r="G32" i="151"/>
  <c r="G34" i="150"/>
  <c r="E143" i="147"/>
  <c r="E135" i="169" s="1"/>
  <c r="G139" i="151"/>
  <c r="G171" i="151" s="1"/>
  <c r="G188" i="151" s="1" a="1"/>
  <c r="G188" i="151" s="1"/>
  <c r="E140" i="147"/>
  <c r="E132" i="169" s="1"/>
  <c r="G70" i="153"/>
  <c r="G71" i="153" s="1"/>
  <c r="G70" i="156"/>
  <c r="G71" i="156" s="1"/>
  <c r="G70" i="159"/>
  <c r="G71" i="159" s="1"/>
  <c r="G70" i="157"/>
  <c r="G71" i="157" s="1"/>
  <c r="H316" i="4"/>
  <c r="H315" i="4"/>
  <c r="H310" i="4"/>
  <c r="H496" i="4" s="1"/>
  <c r="G9" i="157" s="1" a="1"/>
  <c r="G9" i="157" s="1"/>
  <c r="G26" i="157" s="1" a="1"/>
  <c r="G26" i="157" s="1"/>
  <c r="H309" i="4"/>
  <c r="H495" i="4" s="1"/>
  <c r="G8" i="157" s="1" a="1"/>
  <c r="G8" i="157" s="1"/>
  <c r="G25" i="157" s="1" a="1"/>
  <c r="G25" i="157" s="1"/>
  <c r="H281" i="4"/>
  <c r="E101" i="147" l="1"/>
  <c r="E93" i="169" s="1"/>
  <c r="G64" i="151"/>
  <c r="G81" i="151" s="1" a="1"/>
  <c r="G81" i="151" s="1"/>
  <c r="G63" i="159"/>
  <c r="G80" i="159" s="1" a="1"/>
  <c r="G80" i="159" s="1"/>
  <c r="G66" i="157"/>
  <c r="G83" i="157" s="1" a="1"/>
  <c r="G83" i="157" s="1"/>
  <c r="G61" i="159"/>
  <c r="G78" i="159" s="1" a="1"/>
  <c r="G78" i="159" s="1"/>
  <c r="G62" i="154"/>
  <c r="G79" i="154" s="1" a="1"/>
  <c r="G79" i="154" s="1"/>
  <c r="G66" i="150"/>
  <c r="G83" i="150" s="1" a="1"/>
  <c r="G83" i="150" s="1"/>
  <c r="G64" i="156"/>
  <c r="G81" i="156" s="1" a="1"/>
  <c r="G81" i="156" s="1"/>
  <c r="I203" i="169"/>
  <c r="I169" i="169"/>
  <c r="I170" i="169"/>
  <c r="G62" i="155"/>
  <c r="G79" i="155" s="1" a="1"/>
  <c r="G79" i="155" s="1"/>
  <c r="G25" i="155" a="1"/>
  <c r="G25" i="155" s="1"/>
  <c r="G24" i="156" a="1"/>
  <c r="G24" i="156" s="1"/>
  <c r="G38" i="156" s="1"/>
  <c r="E163" i="169"/>
  <c r="E188" i="147" a="1"/>
  <c r="E188" i="147" s="1"/>
  <c r="G26" i="149" a="1"/>
  <c r="G26" i="149" s="1"/>
  <c r="G40" i="149" s="1"/>
  <c r="G29" i="158" a="1"/>
  <c r="G29" i="158" s="1"/>
  <c r="G43" i="158" s="1"/>
  <c r="G64" i="160"/>
  <c r="G81" i="160" s="1" a="1"/>
  <c r="G81" i="160" s="1"/>
  <c r="G64" i="157"/>
  <c r="G81" i="157" s="1" a="1"/>
  <c r="G81" i="157" s="1"/>
  <c r="G41" i="160"/>
  <c r="G45" i="160" s="1"/>
  <c r="G41" i="151"/>
  <c r="G45" i="151" s="1"/>
  <c r="G40" i="155"/>
  <c r="G43" i="152"/>
  <c r="G39" i="156"/>
  <c r="G9" i="151" a="1"/>
  <c r="G9" i="151" s="1"/>
  <c r="G43" i="157"/>
  <c r="G39" i="149"/>
  <c r="G41" i="156"/>
  <c r="G41" i="149"/>
  <c r="G43" i="150"/>
  <c r="G43" i="156"/>
  <c r="G41" i="155"/>
  <c r="G41" i="157"/>
  <c r="G43" i="160"/>
  <c r="G47" i="160" s="1"/>
  <c r="G43" i="161"/>
  <c r="G63" i="154"/>
  <c r="G80" i="154" s="1" a="1"/>
  <c r="G80" i="154" s="1"/>
  <c r="G62" i="159"/>
  <c r="G79" i="159" s="1" a="1"/>
  <c r="G79" i="159" s="1"/>
  <c r="G61" i="158"/>
  <c r="G78" i="158" s="1" a="1"/>
  <c r="G78" i="158" s="1"/>
  <c r="G66" i="155"/>
  <c r="G83" i="155" s="1" a="1"/>
  <c r="G83" i="155" s="1"/>
  <c r="G64" i="159"/>
  <c r="G81" i="159" s="1" a="1"/>
  <c r="G81" i="159" s="1"/>
  <c r="G64" i="153"/>
  <c r="G81" i="153" s="1" a="1"/>
  <c r="G81" i="153" s="1"/>
  <c r="G63" i="158"/>
  <c r="G80" i="158" s="1" a="1"/>
  <c r="G80" i="158" s="1"/>
  <c r="G62" i="156"/>
  <c r="G79" i="156" s="1" a="1"/>
  <c r="G79" i="156" s="1"/>
  <c r="G63" i="155"/>
  <c r="G80" i="155" s="1" a="1"/>
  <c r="G80" i="155" s="1"/>
  <c r="G62" i="149"/>
  <c r="G79" i="149" s="1" a="1"/>
  <c r="G79" i="149" s="1"/>
  <c r="G64" i="155"/>
  <c r="G81" i="155" s="1" a="1"/>
  <c r="G81" i="155" s="1"/>
  <c r="G66" i="161"/>
  <c r="G83" i="161" s="1" a="1"/>
  <c r="G83" i="161" s="1"/>
  <c r="G66" i="152"/>
  <c r="G83" i="152" s="1" a="1"/>
  <c r="G83" i="152" s="1"/>
  <c r="G63" i="156"/>
  <c r="G80" i="156" s="1" a="1"/>
  <c r="G80" i="156" s="1"/>
  <c r="G39" i="155"/>
  <c r="G40" i="156"/>
  <c r="G43" i="149"/>
  <c r="I80" i="169"/>
  <c r="I195" i="147"/>
  <c r="I187" i="169" s="1"/>
  <c r="E109" i="147"/>
  <c r="E116" i="147" s="1"/>
  <c r="E108" i="169" s="1"/>
  <c r="I81" i="169"/>
  <c r="E46" i="147"/>
  <c r="E46" i="169" s="1"/>
  <c r="E102" i="169"/>
  <c r="I180" i="147"/>
  <c r="I140" i="169"/>
  <c r="H108" i="147"/>
  <c r="H100" i="169" s="1"/>
  <c r="H85" i="169"/>
  <c r="G69" i="147"/>
  <c r="G34" i="147"/>
  <c r="G72" i="147"/>
  <c r="G39" i="147"/>
  <c r="G67" i="147"/>
  <c r="I226" i="147"/>
  <c r="I218" i="169" s="1"/>
  <c r="I211" i="169"/>
  <c r="I107" i="147"/>
  <c r="I84" i="169"/>
  <c r="E107" i="147"/>
  <c r="E99" i="169" s="1"/>
  <c r="E84" i="169"/>
  <c r="I181" i="147"/>
  <c r="I141" i="169"/>
  <c r="G38" i="147"/>
  <c r="I108" i="147"/>
  <c r="I100" i="169" s="1"/>
  <c r="I85" i="169"/>
  <c r="F108" i="147"/>
  <c r="F85" i="169"/>
  <c r="G36" i="147"/>
  <c r="I210" i="150"/>
  <c r="G63" i="151"/>
  <c r="G80" i="151" s="1" a="1"/>
  <c r="G80" i="151" s="1"/>
  <c r="I100" i="149"/>
  <c r="I96" i="147"/>
  <c r="I114" i="151"/>
  <c r="I95" i="147"/>
  <c r="I114" i="160"/>
  <c r="I210" i="151"/>
  <c r="I210" i="154"/>
  <c r="I203" i="147"/>
  <c r="I224" i="150"/>
  <c r="I115" i="151"/>
  <c r="I100" i="157"/>
  <c r="I114" i="153"/>
  <c r="I225" i="159"/>
  <c r="I115" i="159"/>
  <c r="I115" i="158"/>
  <c r="I115" i="154"/>
  <c r="I114" i="150"/>
  <c r="I114" i="159"/>
  <c r="I99" i="157"/>
  <c r="I115" i="153"/>
  <c r="I114" i="156"/>
  <c r="I99" i="154"/>
  <c r="I210" i="157"/>
  <c r="I99" i="149"/>
  <c r="I100" i="156"/>
  <c r="I114" i="152"/>
  <c r="I225" i="155"/>
  <c r="I115" i="157"/>
  <c r="I99" i="153"/>
  <c r="I114" i="149"/>
  <c r="I115" i="156"/>
  <c r="I99" i="160"/>
  <c r="I99" i="152"/>
  <c r="I210" i="159"/>
  <c r="I210" i="155"/>
  <c r="I225" i="151"/>
  <c r="I225" i="158"/>
  <c r="I225" i="154"/>
  <c r="I224" i="158"/>
  <c r="I100" i="158"/>
  <c r="I99" i="150"/>
  <c r="I114" i="157"/>
  <c r="I100" i="153"/>
  <c r="I115" i="149"/>
  <c r="I114" i="154"/>
  <c r="I209" i="149"/>
  <c r="I210" i="156"/>
  <c r="I224" i="160"/>
  <c r="I209" i="153"/>
  <c r="I209" i="158"/>
  <c r="I225" i="150"/>
  <c r="I115" i="155"/>
  <c r="I115" i="160"/>
  <c r="I115" i="152"/>
  <c r="I114" i="155"/>
  <c r="I114" i="158"/>
  <c r="I115" i="150"/>
  <c r="H377" i="4"/>
  <c r="H467" i="4"/>
  <c r="G16" i="154" s="1" a="1"/>
  <c r="G16" i="154" s="1"/>
  <c r="H461" i="4"/>
  <c r="G10" i="154" s="1" a="1"/>
  <c r="G10" i="154" s="1"/>
  <c r="G27" i="154" s="1" a="1"/>
  <c r="G27" i="154" s="1"/>
  <c r="H375" i="4"/>
  <c r="H501" i="4"/>
  <c r="G14" i="157" s="1" a="1"/>
  <c r="G14" i="157" s="1"/>
  <c r="H376" i="4"/>
  <c r="H502" i="4"/>
  <c r="G15" i="157" s="1" a="1"/>
  <c r="G15" i="157" s="1"/>
  <c r="G61" i="147"/>
  <c r="G78" i="147" s="1" a="1"/>
  <c r="G78" i="147" s="1"/>
  <c r="G63" i="147"/>
  <c r="G80" i="147" s="1" a="1"/>
  <c r="G80" i="147" s="1"/>
  <c r="G64" i="147"/>
  <c r="G81" i="147" s="1" a="1"/>
  <c r="G81" i="147" s="1"/>
  <c r="G66" i="147"/>
  <c r="G83" i="147" s="1" a="1"/>
  <c r="G83" i="147" s="1"/>
  <c r="G62" i="147"/>
  <c r="G79" i="147" s="1" a="1"/>
  <c r="G79" i="147" s="1"/>
  <c r="G61" i="157"/>
  <c r="G78" i="157" s="1" a="1"/>
  <c r="G78" i="157" s="1"/>
  <c r="G33" i="147"/>
  <c r="G39" i="152"/>
  <c r="I100" i="159"/>
  <c r="I100" i="155"/>
  <c r="I100" i="151"/>
  <c r="I100" i="160"/>
  <c r="I100" i="154"/>
  <c r="I100" i="152"/>
  <c r="I99" i="159"/>
  <c r="I99" i="155"/>
  <c r="I99" i="151"/>
  <c r="I99" i="158"/>
  <c r="I99" i="156"/>
  <c r="I100" i="150"/>
  <c r="I225" i="157"/>
  <c r="I224" i="153"/>
  <c r="I224" i="149"/>
  <c r="I225" i="156"/>
  <c r="G67" i="149"/>
  <c r="G68" i="149" s="1"/>
  <c r="G72" i="154"/>
  <c r="G67" i="155"/>
  <c r="G68" i="155" s="1"/>
  <c r="H96" i="147"/>
  <c r="H95" i="147"/>
  <c r="I114" i="161"/>
  <c r="I99" i="161"/>
  <c r="I224" i="157"/>
  <c r="I225" i="153"/>
  <c r="I225" i="149"/>
  <c r="I224" i="152"/>
  <c r="I115" i="161"/>
  <c r="I225" i="160"/>
  <c r="I225" i="152"/>
  <c r="I224" i="159"/>
  <c r="I224" i="155"/>
  <c r="I224" i="151"/>
  <c r="I224" i="156"/>
  <c r="I224" i="154"/>
  <c r="I224" i="161"/>
  <c r="I225" i="161"/>
  <c r="I100" i="161"/>
  <c r="I210" i="160"/>
  <c r="I210" i="158"/>
  <c r="I210" i="152"/>
  <c r="I209" i="150"/>
  <c r="I209" i="159"/>
  <c r="I209" i="157"/>
  <c r="I209" i="155"/>
  <c r="I210" i="153"/>
  <c r="I209" i="151"/>
  <c r="I210" i="149"/>
  <c r="I209" i="160"/>
  <c r="I209" i="156"/>
  <c r="I209" i="154"/>
  <c r="I209" i="152"/>
  <c r="I209" i="161"/>
  <c r="I210" i="161"/>
  <c r="H369" i="4"/>
  <c r="G38" i="150"/>
  <c r="G38" i="161"/>
  <c r="G40" i="153"/>
  <c r="G40" i="154"/>
  <c r="G39" i="159"/>
  <c r="G40" i="161"/>
  <c r="H370" i="4"/>
  <c r="G43" i="151"/>
  <c r="G38" i="153"/>
  <c r="G38" i="154"/>
  <c r="G43" i="155"/>
  <c r="G38" i="149"/>
  <c r="G45" i="149" s="1"/>
  <c r="G40" i="150"/>
  <c r="G39" i="158"/>
  <c r="G38" i="159"/>
  <c r="G39" i="161"/>
  <c r="G39" i="160"/>
  <c r="E146" i="147"/>
  <c r="E138" i="169" s="1"/>
  <c r="G47" i="156"/>
  <c r="G39" i="150"/>
  <c r="G41" i="152"/>
  <c r="G43" i="159"/>
  <c r="G41" i="159"/>
  <c r="G40" i="152"/>
  <c r="G47" i="152" s="1"/>
  <c r="G43" i="153"/>
  <c r="G38" i="158"/>
  <c r="G45" i="158" s="1"/>
  <c r="G40" i="159"/>
  <c r="G35" i="157"/>
  <c r="G35" i="159"/>
  <c r="G35" i="156"/>
  <c r="G141" i="150"/>
  <c r="G173" i="150" s="1"/>
  <c r="G190" i="150" s="1" a="1"/>
  <c r="G190" i="150" s="1"/>
  <c r="G142" i="151"/>
  <c r="G174" i="151" s="1"/>
  <c r="G191" i="151" s="1" a="1"/>
  <c r="G191" i="151" s="1"/>
  <c r="G140" i="149"/>
  <c r="G172" i="149" s="1"/>
  <c r="G189" i="149" s="1" a="1"/>
  <c r="G189" i="149" s="1"/>
  <c r="G140" i="152"/>
  <c r="G172" i="152" s="1"/>
  <c r="G189" i="152" s="1" a="1"/>
  <c r="G189" i="152" s="1"/>
  <c r="G139" i="153"/>
  <c r="G171" i="153" s="1"/>
  <c r="G188" i="153" s="1" a="1"/>
  <c r="G188" i="153" s="1"/>
  <c r="G141" i="153"/>
  <c r="G173" i="153" s="1"/>
  <c r="G190" i="153" s="1" a="1"/>
  <c r="G190" i="153" s="1"/>
  <c r="G144" i="156"/>
  <c r="G176" i="156" s="1"/>
  <c r="G193" i="156" s="1" a="1"/>
  <c r="G193" i="156" s="1"/>
  <c r="G140" i="160"/>
  <c r="G172" i="160" s="1"/>
  <c r="G189" i="160" s="1" a="1"/>
  <c r="G189" i="160" s="1"/>
  <c r="G141" i="161"/>
  <c r="G173" i="161" s="1"/>
  <c r="G190" i="161" s="1" a="1"/>
  <c r="G190" i="161" s="1"/>
  <c r="G144" i="161"/>
  <c r="G176" i="161" s="1"/>
  <c r="G193" i="161" s="1" a="1"/>
  <c r="G193" i="161" s="1"/>
  <c r="G39" i="153"/>
  <c r="G142" i="149"/>
  <c r="G174" i="149" s="1"/>
  <c r="G191" i="149" s="1" a="1"/>
  <c r="G191" i="149" s="1"/>
  <c r="G144" i="153"/>
  <c r="G176" i="153" s="1"/>
  <c r="G193" i="153" s="1" a="1"/>
  <c r="G193" i="153" s="1"/>
  <c r="G144" i="155"/>
  <c r="G176" i="155" s="1"/>
  <c r="G193" i="155" s="1" a="1"/>
  <c r="G193" i="155" s="1"/>
  <c r="G140" i="156"/>
  <c r="G172" i="156" s="1"/>
  <c r="G189" i="156" s="1" a="1"/>
  <c r="G189" i="156" s="1"/>
  <c r="G142" i="157"/>
  <c r="G174" i="157" s="1"/>
  <c r="G191" i="157" s="1" a="1"/>
  <c r="G191" i="157" s="1"/>
  <c r="G139" i="150"/>
  <c r="G171" i="150" s="1"/>
  <c r="G188" i="150" s="1" a="1"/>
  <c r="G188" i="150" s="1"/>
  <c r="G142" i="158"/>
  <c r="G174" i="158" s="1"/>
  <c r="G191" i="158" s="1" a="1"/>
  <c r="G191" i="158" s="1"/>
  <c r="G139" i="161"/>
  <c r="G171" i="161" s="1"/>
  <c r="G188" i="161" s="1" a="1"/>
  <c r="G188" i="161" s="1"/>
  <c r="E93" i="147"/>
  <c r="E85" i="169" s="1"/>
  <c r="G39" i="151"/>
  <c r="G38" i="152"/>
  <c r="G41" i="153"/>
  <c r="G31" i="157"/>
  <c r="G35" i="153"/>
  <c r="G142" i="152"/>
  <c r="G174" i="152" s="1"/>
  <c r="G191" i="152" s="1" a="1"/>
  <c r="G191" i="152" s="1"/>
  <c r="G144" i="149"/>
  <c r="G176" i="149" s="1"/>
  <c r="G193" i="149" s="1" a="1"/>
  <c r="G193" i="149" s="1"/>
  <c r="G140" i="155"/>
  <c r="G172" i="155" s="1"/>
  <c r="G189" i="155" s="1" a="1"/>
  <c r="G189" i="155" s="1"/>
  <c r="G142" i="156"/>
  <c r="G174" i="156" s="1"/>
  <c r="G191" i="156" s="1" a="1"/>
  <c r="G191" i="156" s="1"/>
  <c r="G144" i="158"/>
  <c r="G176" i="158" s="1"/>
  <c r="G193" i="158" s="1" a="1"/>
  <c r="G193" i="158" s="1"/>
  <c r="G139" i="154"/>
  <c r="G171" i="154" s="1"/>
  <c r="G188" i="154" s="1" a="1"/>
  <c r="G188" i="154" s="1"/>
  <c r="G139" i="156"/>
  <c r="G171" i="156" s="1"/>
  <c r="G188" i="156" s="1" a="1"/>
  <c r="G188" i="156" s="1"/>
  <c r="G141" i="156"/>
  <c r="G173" i="156" s="1"/>
  <c r="G190" i="156" s="1" a="1"/>
  <c r="G190" i="156" s="1"/>
  <c r="G140" i="158"/>
  <c r="G172" i="158" s="1"/>
  <c r="G189" i="158" s="1" a="1"/>
  <c r="G189" i="158" s="1"/>
  <c r="G141" i="149"/>
  <c r="G173" i="149" s="1"/>
  <c r="G190" i="149" s="1" a="1"/>
  <c r="G190" i="149" s="1"/>
  <c r="G144" i="160"/>
  <c r="G176" i="160" s="1"/>
  <c r="G193" i="160" s="1" a="1"/>
  <c r="G193" i="160" s="1"/>
  <c r="G144" i="157"/>
  <c r="G176" i="157" s="1"/>
  <c r="G193" i="157" s="1" a="1"/>
  <c r="G193" i="157" s="1"/>
  <c r="G140" i="159"/>
  <c r="G172" i="159" s="1"/>
  <c r="G189" i="159" s="1" a="1"/>
  <c r="G189" i="159" s="1"/>
  <c r="G142" i="160"/>
  <c r="G174" i="160" s="1"/>
  <c r="G191" i="160" s="1" a="1"/>
  <c r="G191" i="160" s="1"/>
  <c r="E96" i="147"/>
  <c r="G41" i="150"/>
  <c r="G39" i="154"/>
  <c r="G40" i="158"/>
  <c r="G41" i="161"/>
  <c r="G144" i="150" l="1"/>
  <c r="G176" i="150" s="1"/>
  <c r="G193" i="150" s="1" a="1"/>
  <c r="G193" i="150" s="1"/>
  <c r="G144" i="152"/>
  <c r="G176" i="152" s="1"/>
  <c r="G193" i="152" s="1" a="1"/>
  <c r="G193" i="152" s="1"/>
  <c r="G142" i="159"/>
  <c r="G174" i="159" s="1"/>
  <c r="G191" i="159" s="1" a="1"/>
  <c r="G191" i="159" s="1"/>
  <c r="G141" i="155"/>
  <c r="G173" i="155" s="1"/>
  <c r="G190" i="155" s="1" a="1"/>
  <c r="G190" i="155" s="1"/>
  <c r="G47" i="150"/>
  <c r="G47" i="155"/>
  <c r="G142" i="155"/>
  <c r="G174" i="155" s="1"/>
  <c r="G191" i="155" s="1" a="1"/>
  <c r="G191" i="155" s="1"/>
  <c r="G141" i="154"/>
  <c r="G173" i="154" s="1"/>
  <c r="G190" i="154" s="1" a="1"/>
  <c r="G190" i="154" s="1"/>
  <c r="I202" i="147"/>
  <c r="I217" i="147" s="1"/>
  <c r="I173" i="169"/>
  <c r="G47" i="149"/>
  <c r="I172" i="169"/>
  <c r="G45" i="156"/>
  <c r="G47" i="158"/>
  <c r="G26" i="151" a="1"/>
  <c r="G26" i="151" s="1"/>
  <c r="G40" i="151" s="1"/>
  <c r="G47" i="151" s="1"/>
  <c r="G47" i="161"/>
  <c r="I198" i="147"/>
  <c r="I190" i="169" s="1"/>
  <c r="E101" i="169"/>
  <c r="G41" i="147"/>
  <c r="G45" i="147" s="1"/>
  <c r="I99" i="169"/>
  <c r="I199" i="147"/>
  <c r="I191" i="169" s="1"/>
  <c r="H110" i="147"/>
  <c r="H102" i="169" s="1"/>
  <c r="H87" i="169"/>
  <c r="E111" i="147"/>
  <c r="E103" i="169" s="1"/>
  <c r="E88" i="169"/>
  <c r="H111" i="147"/>
  <c r="H88" i="169"/>
  <c r="G40" i="147"/>
  <c r="G29" i="169"/>
  <c r="G24" i="169"/>
  <c r="G18" i="169"/>
  <c r="G70" i="147"/>
  <c r="G17" i="169"/>
  <c r="I218" i="147"/>
  <c r="I210" i="169" s="1"/>
  <c r="I195" i="169"/>
  <c r="I110" i="147"/>
  <c r="I114" i="147" s="1"/>
  <c r="I106" i="169" s="1"/>
  <c r="I87" i="169"/>
  <c r="I111" i="147"/>
  <c r="I88" i="169"/>
  <c r="F100" i="169"/>
  <c r="F115" i="147"/>
  <c r="F107" i="169" s="1"/>
  <c r="G12" i="169"/>
  <c r="G9" i="169"/>
  <c r="G7" i="169"/>
  <c r="G13" i="169"/>
  <c r="G68" i="147"/>
  <c r="G64" i="169"/>
  <c r="E114" i="147"/>
  <c r="E106" i="169" s="1"/>
  <c r="I99" i="147"/>
  <c r="G35" i="147"/>
  <c r="G35" i="169" s="1"/>
  <c r="G140" i="147"/>
  <c r="I100" i="147"/>
  <c r="G36" i="154"/>
  <c r="G43" i="154" s="1"/>
  <c r="G47" i="154" s="1"/>
  <c r="G47" i="159"/>
  <c r="G47" i="153"/>
  <c r="G45" i="150"/>
  <c r="H100" i="147"/>
  <c r="H92" i="169" s="1"/>
  <c r="G45" i="161"/>
  <c r="G31" i="155"/>
  <c r="H99" i="147"/>
  <c r="H91" i="169" s="1"/>
  <c r="G61" i="155"/>
  <c r="G78" i="155" s="1" a="1"/>
  <c r="G78" i="155" s="1"/>
  <c r="G63" i="157"/>
  <c r="G80" i="157" s="1" a="1"/>
  <c r="G80" i="157" s="1"/>
  <c r="G66" i="154"/>
  <c r="G83" i="154" s="1" a="1"/>
  <c r="G83" i="154" s="1"/>
  <c r="G43" i="147"/>
  <c r="G45" i="152"/>
  <c r="G45" i="159"/>
  <c r="G45" i="153"/>
  <c r="G38" i="157"/>
  <c r="G45" i="157" s="1"/>
  <c r="G139" i="160"/>
  <c r="G171" i="160" s="1"/>
  <c r="G188" i="160" s="1" a="1"/>
  <c r="G188" i="160" s="1"/>
  <c r="G141" i="159"/>
  <c r="G173" i="159" s="1"/>
  <c r="G190" i="159" s="1" a="1"/>
  <c r="G190" i="159" s="1"/>
  <c r="G140" i="151"/>
  <c r="G172" i="151" s="1"/>
  <c r="G189" i="151" s="1" a="1"/>
  <c r="G189" i="151" s="1"/>
  <c r="G87" i="149"/>
  <c r="G94" i="149" s="1"/>
  <c r="G147" i="149"/>
  <c r="G179" i="149" s="1"/>
  <c r="G197" i="149" s="1"/>
  <c r="G204" i="149" s="1"/>
  <c r="G150" i="158"/>
  <c r="G182" i="158" s="1"/>
  <c r="G200" i="158" s="1"/>
  <c r="G207" i="158" s="1"/>
  <c r="G222" i="158" s="1"/>
  <c r="G90" i="158"/>
  <c r="G97" i="158" s="1"/>
  <c r="G112" i="158" s="1"/>
  <c r="G140" i="161"/>
  <c r="G172" i="161" s="1"/>
  <c r="G189" i="161" s="1" a="1"/>
  <c r="G189" i="161" s="1"/>
  <c r="G141" i="160"/>
  <c r="G173" i="160" s="1"/>
  <c r="G190" i="160" s="1" a="1"/>
  <c r="G190" i="160" s="1"/>
  <c r="G140" i="153"/>
  <c r="G172" i="153" s="1"/>
  <c r="G189" i="153" s="1" a="1"/>
  <c r="G189" i="153" s="1"/>
  <c r="G142" i="153"/>
  <c r="G174" i="153" s="1"/>
  <c r="G191" i="153" s="1" a="1"/>
  <c r="G191" i="153" s="1"/>
  <c r="G139" i="149"/>
  <c r="G171" i="149" s="1"/>
  <c r="G188" i="149" s="1" a="1"/>
  <c r="G188" i="149" s="1"/>
  <c r="G139" i="158"/>
  <c r="G171" i="158" s="1"/>
  <c r="G188" i="158" s="1" a="1"/>
  <c r="G188" i="158" s="1"/>
  <c r="G141" i="152"/>
  <c r="G173" i="152" s="1"/>
  <c r="G190" i="152" s="1" a="1"/>
  <c r="G190" i="152" s="1"/>
  <c r="G144" i="151"/>
  <c r="G176" i="151" s="1"/>
  <c r="G193" i="151" s="1" a="1"/>
  <c r="G193" i="151" s="1"/>
  <c r="G139" i="152"/>
  <c r="G171" i="152" s="1"/>
  <c r="G188" i="152" s="1" a="1"/>
  <c r="G188" i="152" s="1"/>
  <c r="G142" i="150"/>
  <c r="G174" i="150" s="1"/>
  <c r="G191" i="150" s="1" a="1"/>
  <c r="G191" i="150" s="1"/>
  <c r="G87" i="147"/>
  <c r="G139" i="159"/>
  <c r="G171" i="159" s="1"/>
  <c r="G188" i="159" s="1" a="1"/>
  <c r="G188" i="159" s="1"/>
  <c r="G142" i="161"/>
  <c r="G174" i="161" s="1"/>
  <c r="G191" i="161" s="1" a="1"/>
  <c r="G191" i="161" s="1"/>
  <c r="G141" i="158"/>
  <c r="G173" i="158" s="1"/>
  <c r="G190" i="158" s="1" a="1"/>
  <c r="G190" i="158" s="1"/>
  <c r="G140" i="154"/>
  <c r="G172" i="154" s="1"/>
  <c r="G189" i="154" s="1" a="1"/>
  <c r="G189" i="154" s="1"/>
  <c r="E100" i="147"/>
  <c r="E92" i="169" s="1"/>
  <c r="E108" i="147"/>
  <c r="G141" i="151"/>
  <c r="G173" i="151" s="1"/>
  <c r="G190" i="151" s="1" a="1"/>
  <c r="G190" i="151" s="1"/>
  <c r="G90" i="147"/>
  <c r="G144" i="159"/>
  <c r="G176" i="159" s="1"/>
  <c r="G193" i="159" s="1" a="1"/>
  <c r="G193" i="159" s="1"/>
  <c r="G140" i="150"/>
  <c r="G172" i="150" s="1"/>
  <c r="G189" i="150" s="1" a="1"/>
  <c r="G189" i="150" s="1"/>
  <c r="I194" i="169" l="1"/>
  <c r="G26" i="169"/>
  <c r="I205" i="147"/>
  <c r="I197" i="169" s="1"/>
  <c r="I92" i="169"/>
  <c r="I91" i="169"/>
  <c r="I209" i="169"/>
  <c r="I206" i="147"/>
  <c r="I198" i="169" s="1"/>
  <c r="H114" i="147"/>
  <c r="H106" i="169" s="1"/>
  <c r="G69" i="157"/>
  <c r="G61" i="169" s="1"/>
  <c r="G15" i="169"/>
  <c r="G27" i="169"/>
  <c r="G10" i="169"/>
  <c r="G67" i="157"/>
  <c r="G14" i="169"/>
  <c r="G70" i="169"/>
  <c r="G72" i="169"/>
  <c r="G75" i="169"/>
  <c r="G97" i="147"/>
  <c r="G112" i="147" s="1"/>
  <c r="E115" i="147"/>
  <c r="E107" i="169" s="1"/>
  <c r="E100" i="169"/>
  <c r="G94" i="147"/>
  <c r="G109" i="147" s="1"/>
  <c r="G70" i="154"/>
  <c r="G71" i="154" s="1"/>
  <c r="G16" i="169"/>
  <c r="G47" i="147"/>
  <c r="G43" i="169"/>
  <c r="G25" i="169"/>
  <c r="G8" i="169"/>
  <c r="G38" i="155"/>
  <c r="G31" i="169"/>
  <c r="G36" i="169"/>
  <c r="I115" i="147"/>
  <c r="I107" i="169" s="1"/>
  <c r="I103" i="169"/>
  <c r="I102" i="169"/>
  <c r="G71" i="147"/>
  <c r="G53" i="169"/>
  <c r="G55" i="169"/>
  <c r="G58" i="169"/>
  <c r="H115" i="147"/>
  <c r="H107" i="169" s="1"/>
  <c r="H103" i="169"/>
  <c r="G32" i="157"/>
  <c r="G32" i="169" s="1"/>
  <c r="I220" i="147"/>
  <c r="I212" i="169" s="1"/>
  <c r="G33" i="157"/>
  <c r="G62" i="157"/>
  <c r="G79" i="157" s="1" a="1"/>
  <c r="G79" i="157" s="1"/>
  <c r="G39" i="157"/>
  <c r="G39" i="169" s="1"/>
  <c r="G34" i="154"/>
  <c r="G64" i="154"/>
  <c r="G81" i="154" s="1" a="1"/>
  <c r="G81" i="154" s="1"/>
  <c r="G88" i="155"/>
  <c r="G95" i="155" s="1"/>
  <c r="G110" i="155" s="1"/>
  <c r="G85" i="160"/>
  <c r="G92" i="160" s="1"/>
  <c r="G145" i="161"/>
  <c r="G177" i="161" s="1"/>
  <c r="G195" i="161" s="1"/>
  <c r="G202" i="161" s="1"/>
  <c r="G148" i="152"/>
  <c r="G180" i="152" s="1"/>
  <c r="G198" i="152" s="1"/>
  <c r="G205" i="152" s="1"/>
  <c r="G220" i="152" s="1"/>
  <c r="G145" i="151"/>
  <c r="G177" i="151" s="1"/>
  <c r="G195" i="151" s="1"/>
  <c r="G202" i="151" s="1"/>
  <c r="G85" i="151"/>
  <c r="G92" i="151" s="1"/>
  <c r="G85" i="147"/>
  <c r="G90" i="153"/>
  <c r="G97" i="153" s="1"/>
  <c r="G112" i="153" s="1"/>
  <c r="G150" i="153"/>
  <c r="G182" i="153" s="1"/>
  <c r="G200" i="153" s="1"/>
  <c r="G207" i="153" s="1"/>
  <c r="G222" i="153" s="1"/>
  <c r="G85" i="159"/>
  <c r="G92" i="159" s="1"/>
  <c r="G145" i="159"/>
  <c r="G177" i="159" s="1"/>
  <c r="G195" i="159" s="1"/>
  <c r="G202" i="159" s="1"/>
  <c r="G150" i="156"/>
  <c r="G182" i="156" s="1"/>
  <c r="G200" i="156" s="1"/>
  <c r="G207" i="156" s="1"/>
  <c r="G222" i="156" s="1"/>
  <c r="G90" i="156"/>
  <c r="G97" i="156" s="1"/>
  <c r="G112" i="156" s="1"/>
  <c r="G147" i="151"/>
  <c r="G179" i="151" s="1"/>
  <c r="G197" i="151" s="1"/>
  <c r="G204" i="151" s="1"/>
  <c r="G87" i="151"/>
  <c r="G94" i="151" s="1"/>
  <c r="G88" i="158"/>
  <c r="G95" i="158" s="1"/>
  <c r="G110" i="158" s="1"/>
  <c r="G148" i="158"/>
  <c r="G180" i="158" s="1"/>
  <c r="G198" i="158" s="1"/>
  <c r="G205" i="158" s="1"/>
  <c r="G220" i="158" s="1"/>
  <c r="G90" i="160"/>
  <c r="G97" i="160" s="1"/>
  <c r="G112" i="160" s="1"/>
  <c r="G150" i="160"/>
  <c r="G182" i="160" s="1"/>
  <c r="G200" i="160" s="1"/>
  <c r="G207" i="160" s="1"/>
  <c r="G222" i="160" s="1"/>
  <c r="G85" i="150"/>
  <c r="G92" i="150" s="1"/>
  <c r="G145" i="150"/>
  <c r="G177" i="150" s="1"/>
  <c r="G195" i="150" s="1"/>
  <c r="G202" i="150" s="1"/>
  <c r="G88" i="147"/>
  <c r="G90" i="159"/>
  <c r="G97" i="159" s="1"/>
  <c r="G112" i="159" s="1"/>
  <c r="G150" i="159"/>
  <c r="G182" i="159" s="1"/>
  <c r="G200" i="159" s="1"/>
  <c r="G207" i="159" s="1"/>
  <c r="G222" i="159" s="1"/>
  <c r="G90" i="150"/>
  <c r="G97" i="150" s="1"/>
  <c r="G112" i="150" s="1"/>
  <c r="G150" i="150"/>
  <c r="G182" i="150" s="1"/>
  <c r="G200" i="150" s="1"/>
  <c r="G207" i="150" s="1"/>
  <c r="G222" i="150" s="1"/>
  <c r="G87" i="158"/>
  <c r="G94" i="158" s="1"/>
  <c r="G147" i="158"/>
  <c r="G179" i="158" s="1"/>
  <c r="G197" i="158" s="1"/>
  <c r="G204" i="158" s="1"/>
  <c r="G90" i="161"/>
  <c r="G97" i="161" s="1"/>
  <c r="G112" i="161" s="1"/>
  <c r="G150" i="161"/>
  <c r="G182" i="161" s="1"/>
  <c r="G200" i="161" s="1"/>
  <c r="G207" i="161" s="1"/>
  <c r="G222" i="161" s="1"/>
  <c r="G141" i="157"/>
  <c r="G173" i="157" s="1"/>
  <c r="G190" i="157" s="1" a="1"/>
  <c r="G190" i="157" s="1"/>
  <c r="G144" i="154"/>
  <c r="G176" i="154" s="1"/>
  <c r="G193" i="154" s="1" a="1"/>
  <c r="G193" i="154" s="1"/>
  <c r="G109" i="149"/>
  <c r="G87" i="153"/>
  <c r="G94" i="153" s="1"/>
  <c r="G147" i="153"/>
  <c r="G179" i="153" s="1"/>
  <c r="G197" i="153" s="1"/>
  <c r="G204" i="153" s="1"/>
  <c r="G150" i="157"/>
  <c r="G182" i="157" s="1"/>
  <c r="G200" i="157" s="1"/>
  <c r="G207" i="157" s="1"/>
  <c r="G222" i="157" s="1"/>
  <c r="G90" i="157"/>
  <c r="G97" i="157" s="1"/>
  <c r="G112" i="157" s="1"/>
  <c r="G90" i="155"/>
  <c r="G97" i="155" s="1"/>
  <c r="G112" i="155" s="1"/>
  <c r="G150" i="155"/>
  <c r="G182" i="155" s="1"/>
  <c r="G200" i="155" s="1"/>
  <c r="G207" i="155" s="1"/>
  <c r="G222" i="155" s="1"/>
  <c r="G90" i="152"/>
  <c r="G97" i="152" s="1"/>
  <c r="G112" i="152" s="1"/>
  <c r="G150" i="152"/>
  <c r="G182" i="152" s="1"/>
  <c r="G200" i="152" s="1"/>
  <c r="G207" i="152" s="1"/>
  <c r="G222" i="152" s="1"/>
  <c r="G139" i="155"/>
  <c r="G171" i="155" s="1"/>
  <c r="G188" i="155" s="1" a="1"/>
  <c r="G188" i="155" s="1"/>
  <c r="G90" i="151"/>
  <c r="G97" i="151" s="1"/>
  <c r="G112" i="151" s="1"/>
  <c r="G150" i="151"/>
  <c r="G182" i="151" s="1"/>
  <c r="G200" i="151" s="1"/>
  <c r="G207" i="151" s="1"/>
  <c r="G222" i="151" s="1"/>
  <c r="G148" i="155"/>
  <c r="G180" i="155" s="1"/>
  <c r="G198" i="155" s="1"/>
  <c r="G205" i="155" s="1"/>
  <c r="G220" i="155" s="1"/>
  <c r="G87" i="161"/>
  <c r="G94" i="161" s="1"/>
  <c r="G147" i="161"/>
  <c r="G179" i="161" s="1"/>
  <c r="G197" i="161" s="1"/>
  <c r="G204" i="161" s="1"/>
  <c r="G87" i="156"/>
  <c r="G94" i="156" s="1"/>
  <c r="G147" i="156"/>
  <c r="G179" i="156" s="1"/>
  <c r="G197" i="156" s="1"/>
  <c r="G204" i="156" s="1"/>
  <c r="G87" i="155"/>
  <c r="G94" i="155" s="1"/>
  <c r="G147" i="155"/>
  <c r="G179" i="155" s="1"/>
  <c r="G197" i="155" s="1"/>
  <c r="G204" i="155" s="1"/>
  <c r="G147" i="160"/>
  <c r="G179" i="160" s="1"/>
  <c r="G197" i="160" s="1"/>
  <c r="G204" i="160" s="1"/>
  <c r="G87" i="160"/>
  <c r="G94" i="160" s="1"/>
  <c r="G90" i="149"/>
  <c r="G97" i="149" s="1"/>
  <c r="G112" i="149" s="1"/>
  <c r="G150" i="149"/>
  <c r="G182" i="149" s="1"/>
  <c r="G200" i="149" s="1"/>
  <c r="G207" i="149" s="1"/>
  <c r="G222" i="149" s="1"/>
  <c r="G87" i="150"/>
  <c r="G94" i="150" s="1"/>
  <c r="G147" i="150"/>
  <c r="G179" i="150" s="1"/>
  <c r="G197" i="150" s="1"/>
  <c r="G204" i="150" s="1"/>
  <c r="G87" i="154"/>
  <c r="G94" i="154" s="1"/>
  <c r="G147" i="154"/>
  <c r="G179" i="154" s="1"/>
  <c r="G197" i="154" s="1"/>
  <c r="G204" i="154" s="1"/>
  <c r="G147" i="159"/>
  <c r="G179" i="159" s="1"/>
  <c r="G197" i="159" s="1"/>
  <c r="G204" i="159" s="1"/>
  <c r="G87" i="159"/>
  <c r="G94" i="159" s="1"/>
  <c r="G139" i="157"/>
  <c r="G171" i="157" s="1"/>
  <c r="G188" i="157" s="1" a="1"/>
  <c r="G188" i="157" s="1"/>
  <c r="G148" i="150"/>
  <c r="G180" i="150" s="1"/>
  <c r="G198" i="150" s="1"/>
  <c r="G205" i="150" s="1"/>
  <c r="G220" i="150" s="1"/>
  <c r="G88" i="150"/>
  <c r="G95" i="150" s="1"/>
  <c r="G110" i="150" s="1"/>
  <c r="G147" i="152"/>
  <c r="G179" i="152" s="1"/>
  <c r="G197" i="152" s="1"/>
  <c r="G204" i="152" s="1"/>
  <c r="G87" i="152"/>
  <c r="G94" i="152" s="1"/>
  <c r="G148" i="149"/>
  <c r="G180" i="149" s="1"/>
  <c r="G198" i="149" s="1"/>
  <c r="G205" i="149" s="1"/>
  <c r="G220" i="149" s="1"/>
  <c r="G88" i="149"/>
  <c r="G95" i="149" s="1"/>
  <c r="G110" i="149" s="1"/>
  <c r="G219" i="149"/>
  <c r="I209" i="147" l="1"/>
  <c r="I201" i="169" s="1"/>
  <c r="I210" i="147"/>
  <c r="I221" i="147"/>
  <c r="G62" i="169"/>
  <c r="G63" i="169"/>
  <c r="G101" i="147"/>
  <c r="G92" i="147"/>
  <c r="G41" i="154"/>
  <c r="G34" i="169"/>
  <c r="G71" i="169"/>
  <c r="G54" i="169"/>
  <c r="G95" i="147"/>
  <c r="G116" i="147"/>
  <c r="G73" i="169"/>
  <c r="G56" i="169"/>
  <c r="G40" i="157"/>
  <c r="G33" i="169"/>
  <c r="G45" i="155"/>
  <c r="G38" i="169"/>
  <c r="G68" i="157"/>
  <c r="G60" i="169" s="1"/>
  <c r="G59" i="169"/>
  <c r="I224" i="147"/>
  <c r="I216" i="169" s="1"/>
  <c r="G140" i="157"/>
  <c r="G85" i="161"/>
  <c r="G92" i="161" s="1"/>
  <c r="G107" i="161" s="1"/>
  <c r="G88" i="152"/>
  <c r="G95" i="152" s="1"/>
  <c r="G110" i="152" s="1"/>
  <c r="G146" i="160"/>
  <c r="G178" i="160" s="1"/>
  <c r="G196" i="160" s="1"/>
  <c r="G203" i="160" s="1"/>
  <c r="G145" i="160"/>
  <c r="G177" i="160" s="1"/>
  <c r="G195" i="160" s="1"/>
  <c r="G202" i="160" s="1"/>
  <c r="G217" i="160" s="1"/>
  <c r="G89" i="152"/>
  <c r="G211" i="149"/>
  <c r="G226" i="149"/>
  <c r="G109" i="152"/>
  <c r="G116" i="152" s="1"/>
  <c r="G101" i="152"/>
  <c r="G219" i="152"/>
  <c r="G226" i="152" s="1"/>
  <c r="G211" i="152"/>
  <c r="G145" i="158"/>
  <c r="G177" i="158" s="1"/>
  <c r="G195" i="158" s="1"/>
  <c r="G202" i="158" s="1"/>
  <c r="G85" i="158"/>
  <c r="G92" i="158" s="1"/>
  <c r="G149" i="150"/>
  <c r="G181" i="150" s="1"/>
  <c r="G199" i="150" s="1"/>
  <c r="G89" i="150"/>
  <c r="G150" i="154"/>
  <c r="G182" i="154" s="1"/>
  <c r="G200" i="154" s="1"/>
  <c r="G207" i="154" s="1"/>
  <c r="G222" i="154" s="1"/>
  <c r="G90" i="154"/>
  <c r="G82" i="169" s="1"/>
  <c r="G101" i="159"/>
  <c r="G109" i="159"/>
  <c r="G116" i="159" s="1"/>
  <c r="G85" i="156"/>
  <c r="G92" i="156" s="1"/>
  <c r="G145" i="156"/>
  <c r="G177" i="156" s="1"/>
  <c r="G195" i="156" s="1"/>
  <c r="G202" i="156" s="1"/>
  <c r="G219" i="154"/>
  <c r="G85" i="152"/>
  <c r="G92" i="152" s="1"/>
  <c r="G145" i="152"/>
  <c r="G177" i="152" s="1"/>
  <c r="G195" i="152" s="1"/>
  <c r="G202" i="152" s="1"/>
  <c r="G209" i="152" s="1"/>
  <c r="G109" i="150"/>
  <c r="G116" i="150" s="1"/>
  <c r="G101" i="150"/>
  <c r="G211" i="160"/>
  <c r="G219" i="160"/>
  <c r="G226" i="160" s="1"/>
  <c r="G101" i="155"/>
  <c r="G109" i="155"/>
  <c r="G116" i="155" s="1"/>
  <c r="G85" i="149"/>
  <c r="G92" i="149" s="1"/>
  <c r="G145" i="149"/>
  <c r="G177" i="149" s="1"/>
  <c r="G195" i="149" s="1"/>
  <c r="G202" i="149" s="1"/>
  <c r="G219" i="156"/>
  <c r="G226" i="156" s="1"/>
  <c r="G211" i="156"/>
  <c r="G211" i="161"/>
  <c r="G219" i="161"/>
  <c r="G226" i="161" s="1"/>
  <c r="G89" i="158"/>
  <c r="G149" i="158"/>
  <c r="G181" i="158" s="1"/>
  <c r="G199" i="158" s="1"/>
  <c r="G85" i="154"/>
  <c r="G92" i="154" s="1"/>
  <c r="G145" i="154"/>
  <c r="G177" i="154" s="1"/>
  <c r="G195" i="154" s="1"/>
  <c r="G202" i="154" s="1"/>
  <c r="G219" i="153"/>
  <c r="G226" i="153" s="1"/>
  <c r="G211" i="153"/>
  <c r="G116" i="149"/>
  <c r="G109" i="158"/>
  <c r="G116" i="158" s="1"/>
  <c r="G101" i="158"/>
  <c r="G86" i="150"/>
  <c r="G93" i="150" s="1"/>
  <c r="G146" i="150"/>
  <c r="G178" i="150" s="1"/>
  <c r="G196" i="150" s="1"/>
  <c r="G203" i="150" s="1"/>
  <c r="G107" i="150"/>
  <c r="G114" i="150" s="1"/>
  <c r="G99" i="150"/>
  <c r="G211" i="151"/>
  <c r="G219" i="151"/>
  <c r="G226" i="151" s="1"/>
  <c r="G217" i="159"/>
  <c r="G85" i="153"/>
  <c r="G92" i="153" s="1"/>
  <c r="G145" i="153"/>
  <c r="G177" i="153" s="1"/>
  <c r="G195" i="153" s="1"/>
  <c r="G202" i="153" s="1"/>
  <c r="G217" i="151"/>
  <c r="G146" i="156"/>
  <c r="G178" i="156" s="1"/>
  <c r="G196" i="156" s="1"/>
  <c r="G203" i="156" s="1"/>
  <c r="G86" i="156"/>
  <c r="G93" i="156" s="1"/>
  <c r="G148" i="157"/>
  <c r="G180" i="157" s="1"/>
  <c r="G198" i="157" s="1"/>
  <c r="G205" i="157" s="1"/>
  <c r="G220" i="157" s="1"/>
  <c r="G88" i="157"/>
  <c r="G95" i="157" s="1"/>
  <c r="G110" i="157" s="1"/>
  <c r="G86" i="161"/>
  <c r="G93" i="161" s="1"/>
  <c r="G146" i="161"/>
  <c r="G178" i="161" s="1"/>
  <c r="G196" i="161" s="1"/>
  <c r="G203" i="161" s="1"/>
  <c r="G217" i="161"/>
  <c r="G211" i="159"/>
  <c r="G219" i="159"/>
  <c r="G226" i="159" s="1"/>
  <c r="G109" i="154"/>
  <c r="G211" i="150"/>
  <c r="G219" i="150"/>
  <c r="G226" i="150" s="1"/>
  <c r="G109" i="160"/>
  <c r="G116" i="160" s="1"/>
  <c r="G101" i="160"/>
  <c r="G211" i="155"/>
  <c r="G219" i="155"/>
  <c r="G226" i="155" s="1"/>
  <c r="G88" i="151"/>
  <c r="G95" i="151" s="1"/>
  <c r="G110" i="151" s="1"/>
  <c r="G148" i="151"/>
  <c r="G180" i="151" s="1"/>
  <c r="G198" i="151" s="1"/>
  <c r="G205" i="151" s="1"/>
  <c r="G220" i="151" s="1"/>
  <c r="G101" i="156"/>
  <c r="G109" i="156"/>
  <c r="G116" i="156" s="1"/>
  <c r="G142" i="154"/>
  <c r="G174" i="154" s="1"/>
  <c r="G191" i="154" s="1" a="1"/>
  <c r="G191" i="154" s="1"/>
  <c r="G101" i="161"/>
  <c r="G109" i="161"/>
  <c r="G116" i="161" s="1"/>
  <c r="G89" i="155"/>
  <c r="G149" i="155"/>
  <c r="G181" i="155" s="1"/>
  <c r="G199" i="155" s="1"/>
  <c r="G107" i="160"/>
  <c r="G86" i="151"/>
  <c r="G93" i="151" s="1"/>
  <c r="G146" i="151"/>
  <c r="G178" i="151" s="1"/>
  <c r="G196" i="151" s="1"/>
  <c r="G203" i="151" s="1"/>
  <c r="G109" i="153"/>
  <c r="G116" i="153" s="1"/>
  <c r="G101" i="153"/>
  <c r="G149" i="149"/>
  <c r="G181" i="149" s="1"/>
  <c r="G199" i="149" s="1"/>
  <c r="G89" i="149"/>
  <c r="G101" i="149"/>
  <c r="G211" i="158"/>
  <c r="G219" i="158"/>
  <c r="G226" i="158" s="1"/>
  <c r="G88" i="160"/>
  <c r="G95" i="160" s="1"/>
  <c r="G110" i="160" s="1"/>
  <c r="G148" i="160"/>
  <c r="G180" i="160" s="1"/>
  <c r="G198" i="160" s="1"/>
  <c r="G205" i="160" s="1"/>
  <c r="G220" i="160" s="1"/>
  <c r="G217" i="150"/>
  <c r="G224" i="150" s="1"/>
  <c r="G209" i="150"/>
  <c r="G101" i="151"/>
  <c r="G109" i="151"/>
  <c r="G116" i="151" s="1"/>
  <c r="G146" i="159"/>
  <c r="G178" i="159" s="1"/>
  <c r="G196" i="159" s="1"/>
  <c r="G203" i="159" s="1"/>
  <c r="G86" i="159"/>
  <c r="G93" i="159" s="1"/>
  <c r="G107" i="159"/>
  <c r="G88" i="161"/>
  <c r="G95" i="161" s="1"/>
  <c r="G110" i="161" s="1"/>
  <c r="G148" i="161"/>
  <c r="G180" i="161" s="1"/>
  <c r="G198" i="161" s="1"/>
  <c r="G205" i="161" s="1"/>
  <c r="G220" i="161" s="1"/>
  <c r="G107" i="151"/>
  <c r="G85" i="155"/>
  <c r="G92" i="155" s="1"/>
  <c r="G145" i="155"/>
  <c r="G177" i="155" s="1"/>
  <c r="G195" i="155" s="1"/>
  <c r="G202" i="155" s="1"/>
  <c r="I202" i="169" l="1"/>
  <c r="I213" i="169"/>
  <c r="G99" i="147"/>
  <c r="G107" i="147"/>
  <c r="I225" i="147"/>
  <c r="I217" i="169" s="1"/>
  <c r="G97" i="154"/>
  <c r="G112" i="154" s="1"/>
  <c r="G104" i="169" s="1"/>
  <c r="G47" i="157"/>
  <c r="G47" i="169" s="1"/>
  <c r="G40" i="169"/>
  <c r="G110" i="147"/>
  <c r="G172" i="157"/>
  <c r="G189" i="157" s="1" a="1"/>
  <c r="G189" i="157" s="1"/>
  <c r="G132" i="169"/>
  <c r="G45" i="154"/>
  <c r="G45" i="169" s="1"/>
  <c r="G41" i="169"/>
  <c r="G211" i="154"/>
  <c r="G149" i="152"/>
  <c r="G181" i="152" s="1"/>
  <c r="G199" i="152" s="1"/>
  <c r="G86" i="160"/>
  <c r="G93" i="160" s="1"/>
  <c r="G108" i="160" s="1"/>
  <c r="G114" i="151"/>
  <c r="G99" i="151"/>
  <c r="G226" i="154"/>
  <c r="G146" i="155"/>
  <c r="G178" i="155" s="1"/>
  <c r="G196" i="155" s="1"/>
  <c r="G203" i="155" s="1"/>
  <c r="G86" i="155"/>
  <c r="G93" i="155" s="1"/>
  <c r="G217" i="155"/>
  <c r="G224" i="155" s="1"/>
  <c r="G209" i="155"/>
  <c r="G108" i="159"/>
  <c r="G149" i="153"/>
  <c r="G181" i="153" s="1"/>
  <c r="G199" i="153" s="1"/>
  <c r="G89" i="153"/>
  <c r="G148" i="154"/>
  <c r="G180" i="154" s="1"/>
  <c r="G198" i="154" s="1"/>
  <c r="G205" i="154" s="1"/>
  <c r="G220" i="154" s="1"/>
  <c r="G88" i="154"/>
  <c r="G95" i="154" s="1"/>
  <c r="G110" i="154" s="1"/>
  <c r="G108" i="151"/>
  <c r="G99" i="160"/>
  <c r="G218" i="160"/>
  <c r="G86" i="149"/>
  <c r="G93" i="149" s="1"/>
  <c r="G146" i="149"/>
  <c r="G178" i="149" s="1"/>
  <c r="G196" i="149" s="1"/>
  <c r="G203" i="149" s="1"/>
  <c r="G224" i="161"/>
  <c r="G218" i="161"/>
  <c r="G87" i="157"/>
  <c r="G147" i="157"/>
  <c r="G179" i="157" s="1"/>
  <c r="G197" i="157" s="1"/>
  <c r="G204" i="157" s="1"/>
  <c r="G89" i="157"/>
  <c r="G149" i="157"/>
  <c r="G181" i="157" s="1"/>
  <c r="G199" i="157" s="1"/>
  <c r="G108" i="156"/>
  <c r="G224" i="151"/>
  <c r="G107" i="153"/>
  <c r="G108" i="150"/>
  <c r="G148" i="159"/>
  <c r="G180" i="159" s="1"/>
  <c r="G198" i="159" s="1"/>
  <c r="G205" i="159" s="1"/>
  <c r="G88" i="159"/>
  <c r="G95" i="159" s="1"/>
  <c r="G89" i="160"/>
  <c r="G149" i="160"/>
  <c r="G181" i="160" s="1"/>
  <c r="G199" i="160" s="1"/>
  <c r="G88" i="153"/>
  <c r="G95" i="153" s="1"/>
  <c r="G110" i="153" s="1"/>
  <c r="G148" i="153"/>
  <c r="G180" i="153" s="1"/>
  <c r="G198" i="153" s="1"/>
  <c r="G205" i="153" s="1"/>
  <c r="G220" i="153" s="1"/>
  <c r="G107" i="154"/>
  <c r="G209" i="160"/>
  <c r="G217" i="149"/>
  <c r="G224" i="149" s="1"/>
  <c r="G209" i="149"/>
  <c r="G217" i="152"/>
  <c r="G224" i="152" s="1"/>
  <c r="G217" i="156"/>
  <c r="G114" i="161"/>
  <c r="G99" i="158"/>
  <c r="G107" i="158"/>
  <c r="G114" i="158" s="1"/>
  <c r="G89" i="156"/>
  <c r="G149" i="156"/>
  <c r="G181" i="156" s="1"/>
  <c r="G199" i="156" s="1"/>
  <c r="G107" i="155"/>
  <c r="G114" i="155" s="1"/>
  <c r="G99" i="155"/>
  <c r="G218" i="159"/>
  <c r="G89" i="147"/>
  <c r="G149" i="147"/>
  <c r="G148" i="156"/>
  <c r="G180" i="156" s="1"/>
  <c r="G198" i="156" s="1"/>
  <c r="G205" i="156" s="1"/>
  <c r="G220" i="156" s="1"/>
  <c r="G88" i="156"/>
  <c r="G95" i="156" s="1"/>
  <c r="G110" i="156" s="1"/>
  <c r="G218" i="151"/>
  <c r="G146" i="154"/>
  <c r="G178" i="154" s="1"/>
  <c r="G196" i="154" s="1"/>
  <c r="G203" i="154" s="1"/>
  <c r="G86" i="154"/>
  <c r="G93" i="154" s="1"/>
  <c r="G114" i="160"/>
  <c r="G145" i="157"/>
  <c r="G177" i="157" s="1"/>
  <c r="G195" i="157" s="1"/>
  <c r="G202" i="157" s="1"/>
  <c r="G85" i="157"/>
  <c r="G92" i="157" s="1"/>
  <c r="G84" i="169" s="1"/>
  <c r="G209" i="161"/>
  <c r="G108" i="161"/>
  <c r="G146" i="158"/>
  <c r="G178" i="158" s="1"/>
  <c r="G196" i="158" s="1"/>
  <c r="G203" i="158" s="1"/>
  <c r="G86" i="158"/>
  <c r="G93" i="158" s="1"/>
  <c r="G218" i="156"/>
  <c r="G209" i="151"/>
  <c r="G86" i="153"/>
  <c r="G93" i="153" s="1"/>
  <c r="G146" i="153"/>
  <c r="G178" i="153" s="1"/>
  <c r="G196" i="153" s="1"/>
  <c r="G203" i="153" s="1"/>
  <c r="G217" i="153"/>
  <c r="G89" i="161"/>
  <c r="G149" i="161"/>
  <c r="G181" i="161" s="1"/>
  <c r="G199" i="161" s="1"/>
  <c r="G218" i="150"/>
  <c r="G217" i="154"/>
  <c r="G146" i="147"/>
  <c r="G86" i="147"/>
  <c r="G224" i="160"/>
  <c r="G107" i="149"/>
  <c r="G114" i="149" s="1"/>
  <c r="G99" i="149"/>
  <c r="G149" i="151"/>
  <c r="G181" i="151" s="1"/>
  <c r="G199" i="151" s="1"/>
  <c r="G89" i="151"/>
  <c r="G146" i="152"/>
  <c r="G178" i="152" s="1"/>
  <c r="G196" i="152" s="1"/>
  <c r="G203" i="152" s="1"/>
  <c r="G86" i="152"/>
  <c r="G93" i="152" s="1"/>
  <c r="G107" i="152"/>
  <c r="G114" i="152" s="1"/>
  <c r="G99" i="152"/>
  <c r="G107" i="156"/>
  <c r="G99" i="161"/>
  <c r="G209" i="158"/>
  <c r="G217" i="158"/>
  <c r="G224" i="158" s="1"/>
  <c r="G101" i="154" l="1"/>
  <c r="G114" i="147"/>
  <c r="G89" i="169"/>
  <c r="G116" i="154"/>
  <c r="G99" i="154"/>
  <c r="G93" i="147"/>
  <c r="G108" i="147" s="1"/>
  <c r="G87" i="169"/>
  <c r="G94" i="157"/>
  <c r="G86" i="169" s="1"/>
  <c r="G79" i="169"/>
  <c r="G80" i="169"/>
  <c r="G77" i="169"/>
  <c r="G224" i="154"/>
  <c r="G114" i="156"/>
  <c r="G224" i="153"/>
  <c r="G114" i="154"/>
  <c r="G99" i="156"/>
  <c r="G209" i="154"/>
  <c r="G209" i="153"/>
  <c r="G218" i="152"/>
  <c r="G218" i="153"/>
  <c r="G218" i="158"/>
  <c r="G99" i="157"/>
  <c r="G107" i="157"/>
  <c r="G114" i="157" s="1"/>
  <c r="G108" i="154"/>
  <c r="G224" i="156"/>
  <c r="G110" i="159"/>
  <c r="G114" i="159" s="1"/>
  <c r="G99" i="159"/>
  <c r="G114" i="153"/>
  <c r="G219" i="157"/>
  <c r="G226" i="157" s="1"/>
  <c r="G211" i="157"/>
  <c r="G108" i="149"/>
  <c r="G89" i="154"/>
  <c r="G149" i="154"/>
  <c r="G181" i="154" s="1"/>
  <c r="G199" i="154" s="1"/>
  <c r="G108" i="155"/>
  <c r="G108" i="152"/>
  <c r="G108" i="153"/>
  <c r="G108" i="158"/>
  <c r="G86" i="157"/>
  <c r="G93" i="157" s="1"/>
  <c r="G146" i="157"/>
  <c r="G178" i="157" s="1"/>
  <c r="G196" i="157" s="1"/>
  <c r="G203" i="157" s="1"/>
  <c r="G209" i="157"/>
  <c r="G217" i="157"/>
  <c r="G224" i="157" s="1"/>
  <c r="G218" i="154"/>
  <c r="G209" i="156"/>
  <c r="G220" i="159"/>
  <c r="G224" i="159" s="1"/>
  <c r="G209" i="159"/>
  <c r="G99" i="153"/>
  <c r="G218" i="149"/>
  <c r="G89" i="159"/>
  <c r="G149" i="159"/>
  <c r="G181" i="159" s="1"/>
  <c r="G199" i="159" s="1"/>
  <c r="G218" i="155"/>
  <c r="G109" i="157" l="1"/>
  <c r="G81" i="169"/>
  <c r="G91" i="169"/>
  <c r="G106" i="169"/>
  <c r="G78" i="169"/>
  <c r="G116" i="157"/>
  <c r="G108" i="169" s="1"/>
  <c r="G101" i="169"/>
  <c r="G138" i="169"/>
  <c r="G101" i="157"/>
  <c r="G93" i="169" s="1"/>
  <c r="G102" i="169"/>
  <c r="G99" i="169"/>
  <c r="G141" i="169"/>
  <c r="G85" i="169"/>
  <c r="G218" i="157"/>
  <c r="G108" i="157"/>
  <c r="G100" i="169" s="1"/>
  <c r="H336" i="4"/>
  <c r="H522" i="4" l="1"/>
  <c r="H300" i="4"/>
  <c r="H288" i="4"/>
  <c r="H240" i="4"/>
  <c r="H204" i="4"/>
  <c r="H390" i="4" s="1"/>
  <c r="G11" i="147" s="1" a="1"/>
  <c r="G11" i="147" s="1"/>
  <c r="G28" i="147" s="1" a="1"/>
  <c r="G28" i="147" s="1"/>
  <c r="G11" i="159" l="1" a="1"/>
  <c r="G11" i="159" s="1"/>
  <c r="H426" i="4"/>
  <c r="H474" i="4"/>
  <c r="H486" i="4"/>
  <c r="H360" i="4"/>
  <c r="H324" i="4"/>
  <c r="H276" i="4"/>
  <c r="H264" i="4"/>
  <c r="H252" i="4"/>
  <c r="H228" i="4"/>
  <c r="G28" i="159" l="1" a="1"/>
  <c r="G28" i="159" s="1"/>
  <c r="G42" i="159" s="1"/>
  <c r="G46" i="159" s="1"/>
  <c r="G11" i="156" a="1"/>
  <c r="G11" i="156" s="1"/>
  <c r="G65" i="156" s="1"/>
  <c r="G82" i="156" s="1" a="1"/>
  <c r="G82" i="156" s="1"/>
  <c r="G11" i="151" a="1"/>
  <c r="G11" i="151" s="1"/>
  <c r="G11" i="155" a="1"/>
  <c r="G11" i="155" s="1"/>
  <c r="G65" i="159"/>
  <c r="G82" i="159" s="1" a="1"/>
  <c r="G82" i="159" s="1"/>
  <c r="G96" i="159" s="1"/>
  <c r="H414" i="4"/>
  <c r="H438" i="4"/>
  <c r="H450" i="4"/>
  <c r="H462" i="4"/>
  <c r="H510" i="4"/>
  <c r="H546" i="4"/>
  <c r="G143" i="159"/>
  <c r="G175" i="159" s="1"/>
  <c r="G192" i="159" s="1" a="1"/>
  <c r="G192" i="159" s="1"/>
  <c r="H348" i="4"/>
  <c r="H312" i="4"/>
  <c r="H216" i="4"/>
  <c r="H402" i="4" s="1"/>
  <c r="G11" i="149" s="1" a="1"/>
  <c r="G11" i="149" s="1"/>
  <c r="G28" i="149" s="1" a="1"/>
  <c r="G28" i="149" s="1"/>
  <c r="G28" i="151" l="1" a="1"/>
  <c r="G28" i="151" s="1"/>
  <c r="G42" i="151" s="1"/>
  <c r="G46" i="151" s="1"/>
  <c r="G28" i="155" a="1"/>
  <c r="G28" i="155" s="1"/>
  <c r="G42" i="155" s="1"/>
  <c r="G46" i="155" s="1"/>
  <c r="G28" i="156" a="1"/>
  <c r="G28" i="156" s="1"/>
  <c r="G42" i="156" s="1"/>
  <c r="G46" i="156" s="1"/>
  <c r="G11" i="161" a="1"/>
  <c r="G11" i="161" s="1"/>
  <c r="G65" i="161" s="1"/>
  <c r="G82" i="161" s="1" a="1"/>
  <c r="G82" i="161" s="1"/>
  <c r="G11" i="154" a="1"/>
  <c r="G11" i="154" s="1"/>
  <c r="G65" i="154" s="1"/>
  <c r="G82" i="154" s="1" a="1"/>
  <c r="G82" i="154" s="1"/>
  <c r="G11" i="152" a="1"/>
  <c r="G11" i="152" s="1"/>
  <c r="G65" i="152" s="1"/>
  <c r="G82" i="152" s="1" a="1"/>
  <c r="G82" i="152" s="1"/>
  <c r="G65" i="155"/>
  <c r="G82" i="155" s="1" a="1"/>
  <c r="G82" i="155" s="1"/>
  <c r="G96" i="155" s="1"/>
  <c r="G11" i="158" a="1"/>
  <c r="G11" i="158" s="1"/>
  <c r="G28" i="158" s="1" a="1"/>
  <c r="G28" i="158" s="1"/>
  <c r="G42" i="158" s="1"/>
  <c r="G46" i="158" s="1"/>
  <c r="G11" i="153" a="1"/>
  <c r="G11" i="153" s="1"/>
  <c r="G65" i="153" s="1"/>
  <c r="G82" i="153" s="1" a="1"/>
  <c r="G82" i="153" s="1"/>
  <c r="G11" i="150" a="1"/>
  <c r="G11" i="150" s="1"/>
  <c r="G65" i="151"/>
  <c r="G82" i="151" s="1" a="1"/>
  <c r="G82" i="151" s="1"/>
  <c r="G96" i="151" s="1"/>
  <c r="G42" i="147"/>
  <c r="H498" i="4"/>
  <c r="H534" i="4"/>
  <c r="G65" i="147"/>
  <c r="G82" i="147" s="1" a="1"/>
  <c r="G82" i="147" s="1"/>
  <c r="G206" i="159"/>
  <c r="H372" i="4"/>
  <c r="G143" i="151"/>
  <c r="G175" i="151" s="1"/>
  <c r="G192" i="151" s="1" a="1"/>
  <c r="G192" i="151" s="1"/>
  <c r="G96" i="156"/>
  <c r="G143" i="156"/>
  <c r="G175" i="156" s="1"/>
  <c r="G192" i="156" s="1" a="1"/>
  <c r="G192" i="156" s="1"/>
  <c r="G111" i="159"/>
  <c r="G115" i="159" s="1"/>
  <c r="G100" i="159"/>
  <c r="G143" i="155"/>
  <c r="G175" i="155" s="1"/>
  <c r="G192" i="155" s="1" a="1"/>
  <c r="G192" i="155" s="1"/>
  <c r="G65" i="158" l="1"/>
  <c r="G82" i="158" s="1" a="1"/>
  <c r="G82" i="158" s="1"/>
  <c r="G28" i="150" a="1"/>
  <c r="G28" i="150" s="1"/>
  <c r="G42" i="150" s="1"/>
  <c r="G46" i="150" s="1"/>
  <c r="G28" i="154" a="1"/>
  <c r="G28" i="154" s="1"/>
  <c r="G42" i="154" s="1"/>
  <c r="G46" i="154" s="1"/>
  <c r="G28" i="153" a="1"/>
  <c r="G28" i="153" s="1"/>
  <c r="G42" i="153" s="1"/>
  <c r="G46" i="153" s="1"/>
  <c r="G28" i="152" a="1"/>
  <c r="G28" i="152" s="1"/>
  <c r="G42" i="152" s="1"/>
  <c r="G46" i="152" s="1"/>
  <c r="G28" i="161" a="1"/>
  <c r="G28" i="161" s="1"/>
  <c r="G42" i="161" s="1"/>
  <c r="G46" i="161" s="1"/>
  <c r="G65" i="150"/>
  <c r="G82" i="150" s="1" a="1"/>
  <c r="G82" i="150" s="1"/>
  <c r="G11" i="157" a="1"/>
  <c r="G11" i="157" s="1"/>
  <c r="G11" i="160" a="1"/>
  <c r="G11" i="160" s="1"/>
  <c r="G46" i="147"/>
  <c r="G96" i="147"/>
  <c r="G221" i="159"/>
  <c r="G225" i="159" s="1"/>
  <c r="G210" i="159"/>
  <c r="G206" i="155"/>
  <c r="G206" i="151"/>
  <c r="G206" i="156"/>
  <c r="G96" i="152"/>
  <c r="G143" i="152"/>
  <c r="G175" i="152" s="1"/>
  <c r="G192" i="152" s="1" a="1"/>
  <c r="G192" i="152" s="1"/>
  <c r="G143" i="150"/>
  <c r="G175" i="150" s="1"/>
  <c r="G192" i="150" s="1" a="1"/>
  <c r="G192" i="150" s="1"/>
  <c r="G96" i="150"/>
  <c r="G111" i="155"/>
  <c r="G115" i="155" s="1"/>
  <c r="G100" i="155"/>
  <c r="G96" i="153"/>
  <c r="G143" i="153"/>
  <c r="G175" i="153" s="1"/>
  <c r="G192" i="153" s="1" a="1"/>
  <c r="G192" i="153" s="1"/>
  <c r="G111" i="151"/>
  <c r="G115" i="151" s="1"/>
  <c r="G100" i="151"/>
  <c r="G143" i="154"/>
  <c r="G175" i="154" s="1"/>
  <c r="G192" i="154" s="1" a="1"/>
  <c r="G192" i="154" s="1"/>
  <c r="G96" i="154"/>
  <c r="G143" i="161"/>
  <c r="G175" i="161" s="1"/>
  <c r="G192" i="161" s="1" a="1"/>
  <c r="G192" i="161" s="1"/>
  <c r="G96" i="161"/>
  <c r="G143" i="147"/>
  <c r="G143" i="158"/>
  <c r="G175" i="158" s="1"/>
  <c r="G192" i="158" s="1" a="1"/>
  <c r="G192" i="158" s="1"/>
  <c r="G96" i="158"/>
  <c r="G111" i="156"/>
  <c r="G115" i="156" s="1"/>
  <c r="G100" i="156"/>
  <c r="G28" i="157" l="1" a="1"/>
  <c r="G28" i="157" s="1"/>
  <c r="G42" i="157" s="1"/>
  <c r="G46" i="157" s="1"/>
  <c r="G28" i="160" a="1"/>
  <c r="G28" i="160" s="1"/>
  <c r="G42" i="160" s="1"/>
  <c r="G46" i="160" s="1"/>
  <c r="G65" i="160"/>
  <c r="G82" i="160" s="1" a="1"/>
  <c r="G82" i="160" s="1"/>
  <c r="G65" i="157"/>
  <c r="G82" i="157" s="1" a="1"/>
  <c r="G82" i="157" s="1"/>
  <c r="G96" i="157" s="1"/>
  <c r="G11" i="169"/>
  <c r="G221" i="151"/>
  <c r="G225" i="151" s="1"/>
  <c r="G210" i="151"/>
  <c r="G221" i="156"/>
  <c r="G225" i="156" s="1"/>
  <c r="G210" i="156"/>
  <c r="G221" i="155"/>
  <c r="G225" i="155" s="1"/>
  <c r="G210" i="155"/>
  <c r="G206" i="153"/>
  <c r="G206" i="152"/>
  <c r="G206" i="158"/>
  <c r="G206" i="161"/>
  <c r="G206" i="154"/>
  <c r="G206" i="150"/>
  <c r="G65" i="149"/>
  <c r="G82" i="149" s="1" a="1"/>
  <c r="G82" i="149" s="1"/>
  <c r="G111" i="158"/>
  <c r="G115" i="158" s="1"/>
  <c r="G100" i="158"/>
  <c r="G111" i="161"/>
  <c r="G115" i="161" s="1"/>
  <c r="G100" i="161"/>
  <c r="G111" i="154"/>
  <c r="G115" i="154" s="1"/>
  <c r="G100" i="154"/>
  <c r="G96" i="160"/>
  <c r="G143" i="160"/>
  <c r="G175" i="160" s="1"/>
  <c r="G192" i="160" s="1" a="1"/>
  <c r="G192" i="160" s="1"/>
  <c r="G111" i="150"/>
  <c r="G115" i="150" s="1"/>
  <c r="G100" i="150"/>
  <c r="G111" i="147"/>
  <c r="G100" i="147"/>
  <c r="G111" i="153"/>
  <c r="G115" i="153" s="1"/>
  <c r="G100" i="153"/>
  <c r="G111" i="152"/>
  <c r="G115" i="152" s="1"/>
  <c r="G100" i="152"/>
  <c r="G143" i="157" l="1"/>
  <c r="G175" i="157" s="1"/>
  <c r="G192" i="157" s="1" a="1"/>
  <c r="G192" i="157" s="1"/>
  <c r="G28" i="169"/>
  <c r="G42" i="149"/>
  <c r="G46" i="149" s="1"/>
  <c r="G46" i="169" s="1"/>
  <c r="G115" i="147"/>
  <c r="G57" i="169"/>
  <c r="G143" i="149"/>
  <c r="G221" i="150"/>
  <c r="G225" i="150" s="1"/>
  <c r="G210" i="150"/>
  <c r="G221" i="161"/>
  <c r="G225" i="161" s="1"/>
  <c r="G210" i="161"/>
  <c r="G221" i="152"/>
  <c r="G225" i="152" s="1"/>
  <c r="G210" i="152"/>
  <c r="G221" i="154"/>
  <c r="G225" i="154" s="1"/>
  <c r="G210" i="154"/>
  <c r="G221" i="158"/>
  <c r="G225" i="158" s="1"/>
  <c r="G210" i="158"/>
  <c r="G221" i="153"/>
  <c r="G225" i="153" s="1"/>
  <c r="G210" i="153"/>
  <c r="G206" i="157"/>
  <c r="G206" i="160"/>
  <c r="G111" i="157"/>
  <c r="G115" i="157" s="1"/>
  <c r="G100" i="157"/>
  <c r="G111" i="160"/>
  <c r="G115" i="160" s="1"/>
  <c r="G100" i="160"/>
  <c r="G42" i="169" l="1"/>
  <c r="G175" i="149"/>
  <c r="G135" i="169"/>
  <c r="G96" i="149"/>
  <c r="G74" i="169"/>
  <c r="G221" i="160"/>
  <c r="G225" i="160" s="1"/>
  <c r="G210" i="160"/>
  <c r="G221" i="157"/>
  <c r="G225" i="157" s="1"/>
  <c r="G210" i="157"/>
  <c r="G141" i="147"/>
  <c r="G133" i="169" s="1"/>
  <c r="E141" i="147"/>
  <c r="E133" i="169" s="1"/>
  <c r="G192" i="149" l="1" a="1"/>
  <c r="G192" i="149" s="1"/>
  <c r="G206" i="149" s="1"/>
  <c r="G88" i="169"/>
  <c r="G111" i="149"/>
  <c r="G100" i="149"/>
  <c r="G92" i="169" s="1"/>
  <c r="G139" i="147"/>
  <c r="G131" i="169" s="1"/>
  <c r="H141" i="147"/>
  <c r="H133" i="169" s="1"/>
  <c r="F141" i="147"/>
  <c r="F133" i="169" s="1"/>
  <c r="G221" i="149" l="1"/>
  <c r="G225" i="149" s="1"/>
  <c r="G210" i="149"/>
  <c r="G115" i="149"/>
  <c r="G107" i="169" s="1"/>
  <c r="G103" i="169"/>
  <c r="F139" i="147"/>
  <c r="F131" i="169" s="1"/>
  <c r="H139" i="147"/>
  <c r="H131" i="169" s="1"/>
  <c r="F150" i="147" l="1"/>
  <c r="F142" i="169" s="1"/>
  <c r="F147" i="147"/>
  <c r="F139" i="169" s="1"/>
  <c r="E150" i="147"/>
  <c r="E142" i="169" s="1"/>
  <c r="G147" i="147"/>
  <c r="G139" i="169" s="1"/>
  <c r="E144" i="147" l="1"/>
  <c r="E136" i="169" s="1"/>
  <c r="G144" i="147"/>
  <c r="G136" i="169" s="1"/>
  <c r="E182" i="147"/>
  <c r="E181" i="147"/>
  <c r="E148" i="147"/>
  <c r="E140" i="169" s="1"/>
  <c r="G148" i="147"/>
  <c r="G140" i="169" s="1"/>
  <c r="F145" i="147"/>
  <c r="F137" i="169" s="1"/>
  <c r="F181" i="147"/>
  <c r="F182" i="147"/>
  <c r="F148" i="147"/>
  <c r="E145" i="147"/>
  <c r="E137" i="169" s="1"/>
  <c r="G145" i="147"/>
  <c r="G137" i="169" s="1"/>
  <c r="G150" i="147"/>
  <c r="G142" i="169" s="1"/>
  <c r="F144" i="147"/>
  <c r="F136" i="169" s="1"/>
  <c r="E147" i="147"/>
  <c r="E139" i="169" s="1"/>
  <c r="F180" i="147" l="1"/>
  <c r="F140" i="169"/>
  <c r="F199" i="147"/>
  <c r="F191" i="169" s="1"/>
  <c r="F173" i="169"/>
  <c r="E199" i="147"/>
  <c r="E191" i="169" s="1"/>
  <c r="E173" i="169"/>
  <c r="F200" i="147"/>
  <c r="F192" i="169" s="1"/>
  <c r="F174" i="169"/>
  <c r="E200" i="147"/>
  <c r="E192" i="169" s="1"/>
  <c r="E174" i="169"/>
  <c r="E180" i="147"/>
  <c r="G180" i="147"/>
  <c r="G142" i="147"/>
  <c r="G134" i="169" s="1"/>
  <c r="F142" i="147"/>
  <c r="F134" i="169" s="1"/>
  <c r="G181" i="147"/>
  <c r="G182" i="147"/>
  <c r="G198" i="147" l="1"/>
  <c r="G190" i="169" s="1"/>
  <c r="G172" i="169"/>
  <c r="G200" i="147"/>
  <c r="G192" i="169" s="1"/>
  <c r="G174" i="169"/>
  <c r="G199" i="147"/>
  <c r="G191" i="169" s="1"/>
  <c r="G173" i="169"/>
  <c r="E198" i="147"/>
  <c r="E190" i="169" s="1"/>
  <c r="E172" i="169"/>
  <c r="F198" i="147"/>
  <c r="F190" i="169" s="1"/>
  <c r="F172" i="169"/>
  <c r="H147" i="147"/>
  <c r="H139" i="169" s="1"/>
  <c r="H144" i="147"/>
  <c r="H136" i="169" s="1"/>
  <c r="H150" i="147"/>
  <c r="H142" i="169" s="1"/>
  <c r="H181" i="147" l="1"/>
  <c r="H173" i="169" s="1"/>
  <c r="H182" i="147"/>
  <c r="H174" i="169" s="1"/>
  <c r="H148" i="147"/>
  <c r="H140" i="169" s="1"/>
  <c r="H142" i="147"/>
  <c r="H134" i="169" s="1"/>
  <c r="H145" i="147"/>
  <c r="H137" i="169" s="1"/>
  <c r="H200" i="147" l="1"/>
  <c r="H192" i="169" s="1"/>
  <c r="H199" i="147"/>
  <c r="H191" i="169" s="1"/>
  <c r="H180" i="147"/>
  <c r="H172" i="169" s="1"/>
  <c r="H198" i="147" l="1"/>
  <c r="H190" i="169" s="1"/>
  <c r="E180" i="169"/>
  <c r="E172" i="147"/>
  <c r="E189" i="147" s="1" a="1"/>
  <c r="E189" i="147" s="1"/>
  <c r="E173" i="147"/>
  <c r="E190" i="147" s="1" a="1"/>
  <c r="E190" i="147" s="1"/>
  <c r="H171" i="147"/>
  <c r="H188" i="147" s="1" a="1"/>
  <c r="H188" i="147" s="1"/>
  <c r="G171" i="147"/>
  <c r="G188" i="147" s="1" a="1"/>
  <c r="G188" i="147" s="1"/>
  <c r="G172" i="147"/>
  <c r="G189" i="147" s="1" a="1"/>
  <c r="G189" i="147" s="1"/>
  <c r="G173" i="147"/>
  <c r="G190" i="147" s="1" a="1"/>
  <c r="G190" i="147" s="1"/>
  <c r="F173" i="147"/>
  <c r="F190" i="147" s="1" a="1"/>
  <c r="F190" i="147" s="1"/>
  <c r="H172" i="147"/>
  <c r="H189" i="147" s="1" a="1"/>
  <c r="H189" i="147" s="1"/>
  <c r="H173" i="147"/>
  <c r="H190" i="147" s="1" a="1"/>
  <c r="H190" i="147" s="1"/>
  <c r="F172" i="147"/>
  <c r="F189" i="147" s="1" a="1"/>
  <c r="F189" i="147" s="1"/>
  <c r="F171" i="147"/>
  <c r="F188" i="147" s="1" a="1"/>
  <c r="F188" i="147" s="1"/>
  <c r="E174" i="147"/>
  <c r="E191" i="147" s="1" a="1"/>
  <c r="E191" i="147" s="1"/>
  <c r="E175" i="147"/>
  <c r="E192" i="147" s="1" a="1"/>
  <c r="E192" i="147" s="1"/>
  <c r="E176" i="147"/>
  <c r="E193" i="147" s="1" a="1"/>
  <c r="E193" i="147" s="1"/>
  <c r="F174" i="147"/>
  <c r="F191" i="147" s="1" a="1"/>
  <c r="F191" i="147" s="1"/>
  <c r="F175" i="147"/>
  <c r="F192" i="147" s="1" a="1"/>
  <c r="F192" i="147" s="1"/>
  <c r="F176" i="147"/>
  <c r="F193" i="147" s="1" a="1"/>
  <c r="F193" i="147" s="1"/>
  <c r="G176" i="147"/>
  <c r="G193" i="147" s="1" a="1"/>
  <c r="G193" i="147" s="1"/>
  <c r="H174" i="147"/>
  <c r="H191" i="147" s="1" a="1"/>
  <c r="H191" i="147" s="1"/>
  <c r="G175" i="147"/>
  <c r="G192" i="147" s="1" a="1"/>
  <c r="G192" i="147" s="1"/>
  <c r="G174" i="147"/>
  <c r="G191" i="147" s="1" a="1"/>
  <c r="G191" i="147" s="1"/>
  <c r="H175" i="147"/>
  <c r="H192" i="147" s="1" a="1"/>
  <c r="H192" i="147" s="1"/>
  <c r="H176" i="147"/>
  <c r="H193" i="147" s="1" a="1"/>
  <c r="H193" i="147" s="1"/>
  <c r="E177" i="147"/>
  <c r="H184" i="169" l="1"/>
  <c r="H167" i="169"/>
  <c r="G185" i="169"/>
  <c r="G168" i="169"/>
  <c r="E185" i="169"/>
  <c r="E168" i="169"/>
  <c r="F181" i="169"/>
  <c r="F164" i="169"/>
  <c r="E195" i="147"/>
  <c r="E187" i="169" s="1"/>
  <c r="E169" i="169"/>
  <c r="G184" i="169"/>
  <c r="G167" i="169"/>
  <c r="F184" i="169"/>
  <c r="F167" i="169"/>
  <c r="E183" i="169"/>
  <c r="E166" i="169"/>
  <c r="H181" i="169"/>
  <c r="H164" i="169"/>
  <c r="G182" i="169"/>
  <c r="G165" i="169"/>
  <c r="G180" i="169"/>
  <c r="G163" i="169"/>
  <c r="E182" i="169"/>
  <c r="E165" i="169"/>
  <c r="H185" i="169"/>
  <c r="H168" i="169"/>
  <c r="G183" i="169"/>
  <c r="G166" i="169"/>
  <c r="H183" i="169"/>
  <c r="H166" i="169"/>
  <c r="F185" i="169"/>
  <c r="F168" i="169"/>
  <c r="F183" i="169"/>
  <c r="F166" i="169"/>
  <c r="E184" i="169"/>
  <c r="E167" i="169"/>
  <c r="F180" i="169"/>
  <c r="F163" i="169"/>
  <c r="H182" i="169"/>
  <c r="H165" i="169"/>
  <c r="F182" i="169"/>
  <c r="F165" i="169"/>
  <c r="G181" i="169"/>
  <c r="G164" i="169"/>
  <c r="H180" i="169"/>
  <c r="H163" i="169"/>
  <c r="E181" i="169"/>
  <c r="E164" i="169"/>
  <c r="E178" i="147"/>
  <c r="E179" i="147"/>
  <c r="E207" i="147" l="1"/>
  <c r="E222" i="147" s="1"/>
  <c r="E214" i="169" s="1"/>
  <c r="G207" i="147"/>
  <c r="G222" i="147" s="1"/>
  <c r="G214" i="169" s="1"/>
  <c r="G205" i="147"/>
  <c r="G197" i="169" s="1"/>
  <c r="E202" i="147"/>
  <c r="E194" i="169" s="1"/>
  <c r="F206" i="147"/>
  <c r="F221" i="147" s="1"/>
  <c r="F213" i="169" s="1"/>
  <c r="E205" i="147"/>
  <c r="E197" i="169" s="1"/>
  <c r="G206" i="147"/>
  <c r="G221" i="147" s="1"/>
  <c r="G213" i="169" s="1"/>
  <c r="E197" i="147"/>
  <c r="E189" i="169" s="1"/>
  <c r="E171" i="169"/>
  <c r="E217" i="147"/>
  <c r="E209" i="169" s="1"/>
  <c r="E206" i="147"/>
  <c r="F205" i="147"/>
  <c r="F207" i="147"/>
  <c r="G198" i="169"/>
  <c r="E196" i="147"/>
  <c r="E188" i="169" s="1"/>
  <c r="E170" i="169"/>
  <c r="E199" i="169"/>
  <c r="F198" i="169"/>
  <c r="G220" i="147"/>
  <c r="G212" i="169" s="1"/>
  <c r="H205" i="147"/>
  <c r="H206" i="147"/>
  <c r="H207" i="147"/>
  <c r="G179" i="147"/>
  <c r="H178" i="147"/>
  <c r="H170" i="169" s="1"/>
  <c r="H177" i="147"/>
  <c r="H169" i="169" s="1"/>
  <c r="H179" i="147"/>
  <c r="H171" i="169" s="1"/>
  <c r="F179" i="147"/>
  <c r="F177" i="147"/>
  <c r="F178" i="147"/>
  <c r="G177" i="147"/>
  <c r="G178" i="147"/>
  <c r="E209" i="147" l="1"/>
  <c r="E201" i="169" s="1"/>
  <c r="G199" i="169"/>
  <c r="E204" i="147"/>
  <c r="E219" i="147" s="1"/>
  <c r="E220" i="147"/>
  <c r="E212" i="169" s="1"/>
  <c r="E203" i="147"/>
  <c r="E210" i="147" s="1"/>
  <c r="E202" i="169" s="1"/>
  <c r="H221" i="147"/>
  <c r="H213" i="169" s="1"/>
  <c r="H198" i="169"/>
  <c r="F220" i="147"/>
  <c r="F212" i="169" s="1"/>
  <c r="F197" i="169"/>
  <c r="G196" i="147"/>
  <c r="G170" i="169"/>
  <c r="F196" i="147"/>
  <c r="F170" i="169"/>
  <c r="F197" i="147"/>
  <c r="F171" i="169"/>
  <c r="G197" i="147"/>
  <c r="G171" i="169"/>
  <c r="G195" i="147"/>
  <c r="G169" i="169"/>
  <c r="F195" i="147"/>
  <c r="F169" i="169"/>
  <c r="H222" i="147"/>
  <c r="H214" i="169" s="1"/>
  <c r="H199" i="169"/>
  <c r="H220" i="147"/>
  <c r="H212" i="169" s="1"/>
  <c r="H197" i="169"/>
  <c r="F222" i="147"/>
  <c r="F214" i="169" s="1"/>
  <c r="F199" i="169"/>
  <c r="E221" i="147"/>
  <c r="E213" i="169" s="1"/>
  <c r="E198" i="169"/>
  <c r="H197" i="147"/>
  <c r="H189" i="169" s="1"/>
  <c r="H195" i="147"/>
  <c r="H187" i="169" s="1"/>
  <c r="H196" i="147"/>
  <c r="H188" i="169" s="1"/>
  <c r="E195" i="169" l="1"/>
  <c r="E196" i="169"/>
  <c r="E211" i="147"/>
  <c r="E203" i="169" s="1"/>
  <c r="E218" i="147"/>
  <c r="E210" i="169" s="1"/>
  <c r="E224" i="147"/>
  <c r="E216" i="169" s="1"/>
  <c r="E225" i="147"/>
  <c r="E217" i="169" s="1"/>
  <c r="F202" i="147"/>
  <c r="F187" i="169"/>
  <c r="G202" i="147"/>
  <c r="G187" i="169"/>
  <c r="G204" i="147"/>
  <c r="G189" i="169"/>
  <c r="F204" i="147"/>
  <c r="F189" i="169"/>
  <c r="F203" i="147"/>
  <c r="F188" i="169"/>
  <c r="G203" i="147"/>
  <c r="G188" i="169"/>
  <c r="E226" i="147"/>
  <c r="E218" i="169" s="1"/>
  <c r="E211" i="169"/>
  <c r="H203" i="147"/>
  <c r="H195" i="169" s="1"/>
  <c r="H202" i="147"/>
  <c r="H194" i="169" s="1"/>
  <c r="H204" i="147"/>
  <c r="H196" i="169" s="1"/>
  <c r="G195" i="169" l="1"/>
  <c r="G210" i="147"/>
  <c r="G202" i="169" s="1"/>
  <c r="G218" i="147"/>
  <c r="F195" i="169"/>
  <c r="F218" i="147"/>
  <c r="F210" i="147"/>
  <c r="F202" i="169" s="1"/>
  <c r="F196" i="169"/>
  <c r="F219" i="147"/>
  <c r="F211" i="147"/>
  <c r="F203" i="169" s="1"/>
  <c r="G196" i="169"/>
  <c r="G211" i="147"/>
  <c r="G203" i="169" s="1"/>
  <c r="G219" i="147"/>
  <c r="G194" i="169"/>
  <c r="G209" i="147"/>
  <c r="G201" i="169" s="1"/>
  <c r="G217" i="147"/>
  <c r="F194" i="169"/>
  <c r="F209" i="147"/>
  <c r="F201" i="169" s="1"/>
  <c r="F217" i="147"/>
  <c r="H219" i="147"/>
  <c r="H211" i="147"/>
  <c r="H203" i="169" s="1"/>
  <c r="H217" i="147"/>
  <c r="H209" i="169" s="1"/>
  <c r="H209" i="147"/>
  <c r="H201" i="169" s="1"/>
  <c r="H218" i="147"/>
  <c r="H210" i="147"/>
  <c r="H202" i="169" s="1"/>
  <c r="F224" i="147" l="1"/>
  <c r="F216" i="169" s="1"/>
  <c r="F209" i="169"/>
  <c r="G226" i="147"/>
  <c r="G218" i="169" s="1"/>
  <c r="G211" i="169"/>
  <c r="F226" i="147"/>
  <c r="F218" i="169" s="1"/>
  <c r="F211" i="169"/>
  <c r="H225" i="147"/>
  <c r="H217" i="169" s="1"/>
  <c r="H210" i="169"/>
  <c r="H226" i="147"/>
  <c r="H218" i="169" s="1"/>
  <c r="H211" i="169"/>
  <c r="G224" i="147"/>
  <c r="G216" i="169" s="1"/>
  <c r="G209" i="169"/>
  <c r="F225" i="147"/>
  <c r="F217" i="169" s="1"/>
  <c r="F210" i="169"/>
  <c r="G225" i="147"/>
  <c r="G217" i="169" s="1"/>
  <c r="G210" i="169"/>
  <c r="H224" i="147"/>
  <c r="H216" i="16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<sst xmlns="http://schemas.openxmlformats.org/spreadsheetml/2006/main" count="13233" uniqueCount="188">
  <si>
    <t>Regional Price Cap Levelisation Model - Single Rate</t>
  </si>
  <si>
    <t>This model starts with the published cap levels for period 12a (excluding the leveliastion allowance) and compares the resulting cap prices following levelisation phases: 
* Phase 1 – Levelise PPM &amp; DD standing charges (if PPM charges are greater than DD charges)
* Phase 2 – Phase 1 plus bad debt equally between DD and SC only (across unit rate and standing charge) 
A summary of the steps of the model are outlined below:
1. Unchanged cap period 12a cap levels
2. Levelises PPM and DD base standing charges (if PPM charges are greater than DD charges). [Phase 2]
3. Levelises bad debt equally between DD and SC only. [Phase 3]</t>
  </si>
  <si>
    <t>Version Control</t>
  </si>
  <si>
    <t>Date Published</t>
  </si>
  <si>
    <t>Changes</t>
  </si>
  <si>
    <t>v1.0</t>
  </si>
  <si>
    <t>23/08/2023</t>
  </si>
  <si>
    <t>Published alongside policy consultation</t>
  </si>
  <si>
    <t>v2.0</t>
  </si>
  <si>
    <t>Published alongside statutory consultation</t>
  </si>
  <si>
    <t>v3.0</t>
  </si>
  <si>
    <t>23/02/2024</t>
  </si>
  <si>
    <t>Published alongside decision</t>
  </si>
  <si>
    <t>Description</t>
  </si>
  <si>
    <t>This file sets out the inputs and calculations used to calculate the resulting cap prices after levelisation (under Phase 1 and Phase 2) - for each region, fuel type and payment method for the cap period, Apr 2024 - June 2024 (12a).</t>
  </si>
  <si>
    <t>The inputs used are price cap data [Base Cap levels (excl. VAT), Cap levels (incl. VAT), Unit rates (£/kWh) and standing charges (£/day)] which are used to initiate the model. Individual regional cap levels and the proportion of customers split by payment method for each fuel type, as recorded in the Tariff and Customer RFI data from January 2024.</t>
  </si>
  <si>
    <t>Also included in the model are resulting cap prices for four historical periods (four quarters, January - December 2023). These illustrate what the cap would have been, had the model been used to calculate the cap for previous periods, and are included for illustration only. For the avoidance of doubt, these values will not be used to set the level of the default tariff cap.</t>
  </si>
  <si>
    <t>&lt;= Denotes an input</t>
  </si>
  <si>
    <t>&lt;= Denotes a calculation</t>
  </si>
  <si>
    <t>&lt;= Denotes an output</t>
  </si>
  <si>
    <t>The first diagram below ('model context') describes how the different workbooks feeding into this file fit together.</t>
  </si>
  <si>
    <t>The second diagram below ('model map') provides an overview of the structure of this file.</t>
  </si>
  <si>
    <t>Model map</t>
  </si>
  <si>
    <t>List of tabs</t>
  </si>
  <si>
    <t>Tab name</t>
  </si>
  <si>
    <t>Cover sheet</t>
  </si>
  <si>
    <t>Version control</t>
  </si>
  <si>
    <t>Notes</t>
  </si>
  <si>
    <t>This tab</t>
  </si>
  <si>
    <t>1 Outputs=&gt;</t>
  </si>
  <si>
    <t>Highlighted in region model tab</t>
  </si>
  <si>
    <t>Change to Cap Levels - Unchanged vs PPM/ DD Standing Charge Levelisation</t>
  </si>
  <si>
    <t>Unit Rates &amp; Standing Charges After Levelisation</t>
  </si>
  <si>
    <t>Change to Cap Levels - Unchanged vs PPM/ DD Standing Charge Levelisation &amp; DD/ SC Bad Debt Levelisation</t>
  </si>
  <si>
    <t>2 Calculations=&gt;</t>
  </si>
  <si>
    <t>Model calculations &gt;&gt; [Region]</t>
  </si>
  <si>
    <t>Tab for each region (14) containing complete model, Steps 1-3.</t>
  </si>
  <si>
    <t>Assumptions/ Parameters</t>
  </si>
  <si>
    <t>Outlines the modelling assumptions and limitations, plus model parameters (inputs to the model, data categorisation and model functionality).</t>
  </si>
  <si>
    <t>3 Inputs=&gt;</t>
  </si>
  <si>
    <t>Regional Cap levels</t>
  </si>
  <si>
    <t>Unit rate and standing charge tables containing: Base Cap levels (excl. VAT), Cap levels (incl. VAT), Unit rates (£/kWh) and standing charges (£/day) used to initiate the model. Individual regional cap levels also contained.</t>
  </si>
  <si>
    <t>Customer Numbers - All</t>
  </si>
  <si>
    <t>Summary of customer volumes for each region, fuel type and payment method. Base table used to create region specific summary tables for use in the model. Data taken from January 2024 supplier numbers.</t>
  </si>
  <si>
    <t>Customer Numbers - [Region]</t>
  </si>
  <si>
    <t xml:space="preserve">Tab for each region (14). Extract of the above for each region, from which % split across payment types is generated. </t>
  </si>
  <si>
    <t>TDCV Values</t>
  </si>
  <si>
    <t>Typical Domestic Consumption Values for both electricty and gas, which are used to scale up base rates, to generate annual cost per customer.</t>
  </si>
  <si>
    <t>Other</t>
  </si>
  <si>
    <t>9b</t>
  </si>
  <si>
    <t>Jan 2023 - Mar 2023</t>
  </si>
  <si>
    <t>10a</t>
  </si>
  <si>
    <t>Apr 2023 - Jun 2023</t>
  </si>
  <si>
    <t>10b</t>
  </si>
  <si>
    <t>Jul 2023 - Sept 2023</t>
  </si>
  <si>
    <t>11a</t>
  </si>
  <si>
    <t>Oct 2023 - Dec 2023</t>
  </si>
  <si>
    <t>11b</t>
  </si>
  <si>
    <t>Jan 2024 - Mar 2024</t>
  </si>
  <si>
    <t>Levelisation model - GB Average</t>
  </si>
  <si>
    <t>Step 1 - Unchanged unit rates and standing charges</t>
  </si>
  <si>
    <t>Apr 2024 - Jun 2024</t>
  </si>
  <si>
    <t>Fuel</t>
  </si>
  <si>
    <t>Payment method</t>
  </si>
  <si>
    <t>Payment Type</t>
  </si>
  <si>
    <t>12a</t>
  </si>
  <si>
    <t xml:space="preserve">Copy of original/ base unit rates (£/kWh) and standing charges (£/day) </t>
  </si>
  <si>
    <t>Electricity</t>
  </si>
  <si>
    <t>DD</t>
  </si>
  <si>
    <t>Unit rate</t>
  </si>
  <si>
    <t>PPM</t>
  </si>
  <si>
    <t>SC</t>
  </si>
  <si>
    <t>Gas</t>
  </si>
  <si>
    <t>Standing Charge</t>
  </si>
  <si>
    <t>Upscale to TDCV</t>
  </si>
  <si>
    <t>Apply TDVC consumption values (scale/ factor) to unit rates and convert to annual cost per customer</t>
  </si>
  <si>
    <t>Unit Rates</t>
  </si>
  <si>
    <t>Standing Charges</t>
  </si>
  <si>
    <t>Convert daily standing charge to annual cost per customer (x365)</t>
  </si>
  <si>
    <t>Unit Rates + Standing Charges</t>
  </si>
  <si>
    <t>Add annual unit rate + standing charge costs for E + G</t>
  </si>
  <si>
    <t>Combine values across E + G to give annual dual fuel costs</t>
  </si>
  <si>
    <t>Dual Fuel</t>
  </si>
  <si>
    <t>Step 2 - Levelise DD &amp; PPM Standing Charges</t>
  </si>
  <si>
    <t>Copy of unit rate values from Step 1, SC standing charges from Step 1 and newly "levelised" standing charges for PPM + DD</t>
  </si>
  <si>
    <t>Apply TDVC consumption values (scale/ factor) to levelised unit rates and convert to annual cost per customer</t>
  </si>
  <si>
    <r>
      <t xml:space="preserve">Calculates difference in </t>
    </r>
    <r>
      <rPr>
        <b/>
        <sz val="10"/>
        <color rgb="FF000000"/>
        <rFont val="Verdana"/>
        <family val="2"/>
      </rPr>
      <t>annual</t>
    </r>
    <r>
      <rPr>
        <sz val="10"/>
        <color rgb="FF000000"/>
        <rFont val="Verdana"/>
        <family val="2"/>
      </rPr>
      <t xml:space="preserve"> standing charge - baseline (output Step 1) vs post adjustments and levelisation [current step]</t>
    </r>
  </si>
  <si>
    <t>Step 3 - Levelise debt-related costs</t>
  </si>
  <si>
    <t>Bad Debt Contribution to Unit Rates &amp; Standing Charges</t>
  </si>
  <si>
    <t>Bad Debt</t>
  </si>
  <si>
    <t>Bad debt contribution to unit rates and standing charges with PPM costs set to £0</t>
  </si>
  <si>
    <t xml:space="preserve">SC </t>
  </si>
  <si>
    <t>Remove Bad Debt Contribution to Unit Rates &amp; Standing Charges</t>
  </si>
  <si>
    <t>Calculates difference in levelised base rate (Step 2) and bad debt rate [current step] = removes bad debt from all levelised rates (unit rate + standing charge)</t>
  </si>
  <si>
    <t>Bad Debt Contribution to Unit Rates &amp; Standing Charges After Levelisation</t>
  </si>
  <si>
    <t>"Levelised" bad debt rates after apportioning (by customer % and specific fuel type TDCV) individual bad debt rates across DD and SC (same rate applied within fuel types)</t>
  </si>
  <si>
    <t>Take base values with base bad debt removed and add back levelised bad debt - generates adjusted rates</t>
  </si>
  <si>
    <t xml:space="preserve">Change to Cap Levels - Unchanged vs PPM/ DD Standing Charge Levelisation &amp; DD/ SC Bad Debt Levelisation
</t>
  </si>
  <si>
    <t>Compares resulting unit rates and standing charges post adjustment against baseline values - calculates difference in values to determine change in cap levels</t>
  </si>
  <si>
    <t>Levelisation model - North West</t>
  </si>
  <si>
    <t>Region</t>
  </si>
  <si>
    <t>North West</t>
  </si>
  <si>
    <t>% Variable + Fixed customers on PPM (of DD and PPM) - Jan '24</t>
  </si>
  <si>
    <t>%PPM/Total</t>
  </si>
  <si>
    <t>Equalised cap level</t>
  </si>
  <si>
    <t>% of cost to equalise</t>
  </si>
  <si>
    <t>Net Zero Check</t>
  </si>
  <si>
    <t>Levelisation model - Northern</t>
  </si>
  <si>
    <t>Northern</t>
  </si>
  <si>
    <t>Change to Cap Levels - Unchanged to PPM ASC + PPM to DD Levelisation</t>
  </si>
  <si>
    <t>Change to Cap Levels - Unchanged to PPM ASC + PPM to DD Levelisation + Bad Debt Levelisation</t>
  </si>
  <si>
    <t>Levelisation model - Yorkshire</t>
  </si>
  <si>
    <t>Yorkshire</t>
  </si>
  <si>
    <t>Levelisation model - Northern Scotland</t>
  </si>
  <si>
    <t>Northern Sco</t>
  </si>
  <si>
    <t>Levelisation model - Southern Scotland</t>
  </si>
  <si>
    <t>Southern Sco</t>
  </si>
  <si>
    <t>Levelisation model - Southern</t>
  </si>
  <si>
    <t>Southern</t>
  </si>
  <si>
    <t>Levelisation model - North Wales and Merseyside</t>
  </si>
  <si>
    <t>N Wales &amp; M</t>
  </si>
  <si>
    <t>Levelisation model - London</t>
  </si>
  <si>
    <t>London</t>
  </si>
  <si>
    <t>Levelisation model - South East</t>
  </si>
  <si>
    <t>South East</t>
  </si>
  <si>
    <t>Levelisation model - Eastern</t>
  </si>
  <si>
    <t>Eastern</t>
  </si>
  <si>
    <t>Levelisation model - East Midlands</t>
  </si>
  <si>
    <t>East Midland</t>
  </si>
  <si>
    <t>Levelisation model - Midlands</t>
  </si>
  <si>
    <t>Midlands</t>
  </si>
  <si>
    <t>Levelisation model - Southern Western</t>
  </si>
  <si>
    <t>Southern Wes</t>
  </si>
  <si>
    <t>Levelisation model - South Wales</t>
  </si>
  <si>
    <t>South Wales</t>
  </si>
  <si>
    <t>Base Cap levels at Benchmark TDCV (excl. VAT)</t>
  </si>
  <si>
    <t>January 2024 - March 2024</t>
  </si>
  <si>
    <t>April 2024 - June 2024</t>
  </si>
  <si>
    <t>Consumption (kWh)</t>
  </si>
  <si>
    <t>Nil</t>
  </si>
  <si>
    <t>Southern Western</t>
  </si>
  <si>
    <t>GB Average</t>
  </si>
  <si>
    <t>Cap levels at Benchmark TDCV (incl. VAT)</t>
  </si>
  <si>
    <t>VAT rate</t>
  </si>
  <si>
    <t>Unit rates (£/kWh) and standing charges (£/day) [STEP 1]</t>
  </si>
  <si>
    <t>Bad Debt Contribution to Cap Levels at Benchmark TDCV</t>
  </si>
  <si>
    <t>January 2023 - March 2023</t>
  </si>
  <si>
    <t>April 2023 - June 2023</t>
  </si>
  <si>
    <t>July 2023 - September 2023</t>
  </si>
  <si>
    <t>October 2023 - December 2023</t>
  </si>
  <si>
    <t>Northern Scotland</t>
  </si>
  <si>
    <t>Southern Scotland</t>
  </si>
  <si>
    <t>N Wales and Mersey</t>
  </si>
  <si>
    <t>East Midlands</t>
  </si>
  <si>
    <t>Bad Debt Contribution to Cap Levels - Unit Rates and Standing Charges</t>
  </si>
  <si>
    <t>Unit Rate</t>
  </si>
  <si>
    <t>Lookup region</t>
  </si>
  <si>
    <t>Grand Total</t>
  </si>
  <si>
    <t>North Wales and Merseyside</t>
  </si>
  <si>
    <t>Total</t>
  </si>
  <si>
    <t>% within fuel type and payment method</t>
  </si>
  <si>
    <t>Variable + Fixed customer accounts - Jan '24</t>
  </si>
  <si>
    <t>% Variable + Fixed customer accounts - Jan '24</t>
  </si>
  <si>
    <t>Fuel Type</t>
  </si>
  <si>
    <t>Payment Method</t>
  </si>
  <si>
    <t>%</t>
  </si>
  <si>
    <t>DD/DD+PPM+SC</t>
  </si>
  <si>
    <t>PPM/DD+PPM+SC</t>
  </si>
  <si>
    <t>SC/DD+PPM+SC</t>
  </si>
  <si>
    <t>PPM/DD+PPM</t>
  </si>
  <si>
    <t>SC/DD+SC</t>
  </si>
  <si>
    <t>DD/DD+SC</t>
  </si>
  <si>
    <t>Benchmark Consumption Values</t>
  </si>
  <si>
    <t>TDCV</t>
  </si>
  <si>
    <t>Typical Domestic Consumption Values (TDCVs)</t>
  </si>
  <si>
    <t>=IF('TDCV Values'!D11='TDCV Values'!D12,'Customer Numbers - North 'TDCV Values'!D11:H16West'!$D$21,INDEX('TDCV Values'!$D$11:$H$16,MATCH($B155&amp;$C155,'TDCV Values'!$B$11:$B$16&amp;'TDCV Values'!$C$11:$C$16,0),MATCH(E$153,'TDCV Values'!$D$10:$H$10,0)))</t>
  </si>
  <si>
    <t>Number</t>
  </si>
  <si>
    <t>Model Assumptions</t>
  </si>
  <si>
    <t>We have assumed in our main phase analysis that the impacts within payment method groups are based on current TDCVs – 2,700kWh for single rate electricity, 3,900kWh for a multi register electricity and 11,500kWh for gas.</t>
  </si>
  <si>
    <t>The vulnerability data we have used as part of this updated IA does not give a complete picture of vulnerability across the population. We have been able to interrogate vulnerability characteristics in isolation however this does not allow for a holistic assessment of the impacts of levelisation on the vulnerable population as a whole.</t>
  </si>
  <si>
    <t>In assessing the consumer impacts of levelisation, we have focused on the effects on individuals’ finances, in particular additional expenditure or savings as a result of levelisation. The impacts of levelisation are heavily dependent on the baseline cap levels – our analysis is based on the price cap levels for cap period 11a.</t>
  </si>
  <si>
    <t>Regional customer numbers are taken from the quarterly supplier information, for October 2023.</t>
  </si>
  <si>
    <t>Model Parameters</t>
  </si>
  <si>
    <t>Customer numbers include ALL tariff types: S, N = Variable and D, F = Fixed</t>
  </si>
  <si>
    <t>PPM standing charge should not be greater than DD standing charge ("principal")</t>
  </si>
  <si>
    <t>Model equalises 100% of the cap level - this is a variable of the model and can be changed</t>
  </si>
  <si>
    <t>Bad debt only associated with SC and DD (PPM bad debt = £0)</t>
  </si>
  <si>
    <t>In Step 2, there is a placeholder for variables to adjust the unit rate and standing charge equalising %. This functionality is currently NOT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</si>
</sst>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_-* #,##0_-;\-* #,##0_-;_-* &quot;-&quot;??_-;_-@_-"/>
    <numFmt numFmtId="166" formatCode="_-[$£-809]* #,##0.00_-;\-[$£-809]* #,##0.00_-;_-[$£-809]* &quot;-&quot;??_-;_-@_-"/>
    <numFmt numFmtId="167" formatCode="&quot;£&quot;#,##0.00"/>
    <numFmt numFmtId="168" formatCode="_(* #,##0_);_(* \(#,##0\);_(* &quot;-&quot;??_);_(@_)"/>
    <numFmt numFmtId="169" formatCode="0.00000"/>
    <numFmt numFmtId="170" formatCode="&quot;£&quot;#,##0.0000"/>
    <numFmt numFmtId="171" formatCode="_-* #,##0.00000_-;\-* #,##0.00000_-;_-* &quot;-&quot;??_-;_-@_-"/>
    <numFmt numFmtId="172" formatCode="_-* #,##0.000000_-;\-* #,##0.000000_-;_-* &quot;-&quot;??_-;_-@_-"/>
    <numFmt numFmtId="173" formatCode="dd/mm/yyyy;@"/>
  </numFmts>
  <fonts count="2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b/>
      <sz val="10"/>
      <color theme="1"/>
      <name val="Verdana"/>
      <family val="2"/>
    </font>
    <font>
      <b/>
      <sz val="10"/>
      <color rgb="FF000000"/>
      <name val="Verdana"/>
      <family val="2"/>
    </font>
    <font>
      <sz val="8"/>
      <name val="Verdana"/>
      <family val="2"/>
    </font>
    <font>
      <b/>
      <sz val="12"/>
      <color rgb="FF000000"/>
      <name val="Arial"/>
      <family val="2"/>
    </font>
    <font>
      <b/>
      <sz val="11"/>
      <color theme="1"/>
      <name val="Calibri"/>
      <family val="2"/>
      <scheme val="minor"/>
    </font>
    <font>
      <sz val="10"/>
      <name val="Verdana"/>
      <family val="2"/>
    </font>
    <font>
      <sz val="10"/>
      <color rgb="FF000000"/>
      <name val="Verdana"/>
      <family val="2"/>
    </font>
    <font>
      <sz val="10"/>
      <color rgb="FFFF0000"/>
      <name val="Verdana"/>
      <family val="2"/>
    </font>
    <font>
      <b/>
      <sz val="10"/>
      <color theme="0"/>
      <name val="Verdana"/>
      <family val="2"/>
    </font>
    <font>
      <sz val="10"/>
      <color theme="0"/>
      <name val="Verdana"/>
      <family val="2"/>
    </font>
    <font>
      <b/>
      <sz val="10"/>
      <name val="Verdana"/>
      <family val="2"/>
    </font>
    <font>
      <sz val="10"/>
      <color rgb="FF000000"/>
      <name val="Arial"/>
      <family val="2"/>
    </font>
    <font>
      <sz val="10"/>
      <name val="Arial"/>
      <family val="2"/>
    </font>
    <font>
      <b/>
      <sz val="10"/>
      <color rgb="FFFF0000"/>
      <name val="Verdana"/>
      <family val="2"/>
    </font>
    <font>
      <sz val="11"/>
      <color theme="1"/>
      <name val="Arial"/>
      <family val="2"/>
    </font>
    <font>
      <b/>
      <sz val="14"/>
      <color theme="1"/>
      <name val="Verdana"/>
      <family val="2"/>
    </font>
    <font>
      <b/>
      <sz val="9"/>
      <color theme="1"/>
      <name val="Verdana"/>
      <family val="2"/>
    </font>
    <font>
      <u/>
      <sz val="10"/>
      <color theme="10"/>
      <name val="Verdana"/>
      <family val="2"/>
    </font>
    <font>
      <sz val="10"/>
      <color theme="1"/>
      <name val="Verdana"/>
    </font>
  </fonts>
  <fills count="19">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D9D9D9"/>
        <bgColor rgb="FF000000"/>
      </patternFill>
    </fill>
    <fill>
      <patternFill patternType="solid">
        <fgColor rgb="FFFFF2CC"/>
        <bgColor rgb="FF000000"/>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7" tint="0.79998168889431442"/>
        <bgColor theme="4" tint="0.79998168889431442"/>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8" tint="0.399975585192419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top/>
      <bottom/>
      <diagonal/>
    </border>
    <border>
      <left style="medium">
        <color rgb="FF000000"/>
      </left>
      <right style="medium">
        <color rgb="FF000000"/>
      </right>
      <top style="thin">
        <color indexed="64"/>
      </top>
      <bottom/>
      <diagonal/>
    </border>
    <border>
      <left style="thin">
        <color indexed="64"/>
      </left>
      <right style="medium">
        <color indexed="64"/>
      </right>
      <top style="thin">
        <color indexed="64"/>
      </top>
      <bottom style="thin">
        <color indexed="64"/>
      </bottom>
      <diagonal/>
    </border>
  </borders>
  <cellStyleXfs count="12">
    <xf numFmtId="0" fontId="0"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8" fillId="0" borderId="0"/>
    <xf numFmtId="0" fontId="2" fillId="0" borderId="0"/>
    <xf numFmtId="0" fontId="26" fillId="0" borderId="0" applyNumberFormat="0" applyFill="0" applyBorder="0" applyAlignment="0" applyProtection="0"/>
  </cellStyleXfs>
  <cellXfs count="294">
    <xf numFmtId="0" fontId="0" fillId="0" borderId="0" xfId="0"/>
    <xf numFmtId="0" fontId="0" fillId="0" borderId="1" xfId="0" applyBorder="1"/>
    <xf numFmtId="0" fontId="9" fillId="0" borderId="1" xfId="0" applyFont="1" applyBorder="1"/>
    <xf numFmtId="0" fontId="9" fillId="2" borderId="0" xfId="0" applyFont="1" applyFill="1"/>
    <xf numFmtId="0" fontId="9" fillId="0" borderId="0" xfId="0" applyFont="1"/>
    <xf numFmtId="9" fontId="0" fillId="0" borderId="0" xfId="2" applyFont="1"/>
    <xf numFmtId="43" fontId="0" fillId="0" borderId="0" xfId="1" applyFont="1"/>
    <xf numFmtId="9" fontId="0" fillId="0" borderId="0" xfId="0" applyNumberFormat="1"/>
    <xf numFmtId="167" fontId="0" fillId="0" borderId="1" xfId="1" applyNumberFormat="1" applyFont="1" applyBorder="1" applyAlignment="1">
      <alignment horizontal="center" vertical="center"/>
    </xf>
    <xf numFmtId="0" fontId="0" fillId="0" borderId="6" xfId="0" applyBorder="1"/>
    <xf numFmtId="43" fontId="0" fillId="0" borderId="1" xfId="1" applyFont="1" applyFill="1" applyBorder="1"/>
    <xf numFmtId="0" fontId="0" fillId="0" borderId="1" xfId="0" applyBorder="1" applyAlignment="1">
      <alignment horizontal="center" vertical="center"/>
    </xf>
    <xf numFmtId="9" fontId="0" fillId="0" borderId="1" xfId="2" applyFont="1" applyBorder="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left"/>
    </xf>
    <xf numFmtId="0" fontId="9" fillId="0" borderId="0" xfId="1" applyNumberFormat="1" applyFont="1" applyBorder="1" applyAlignment="1">
      <alignment horizontal="center" vertical="center"/>
    </xf>
    <xf numFmtId="167" fontId="0" fillId="0" borderId="0" xfId="1" applyNumberFormat="1" applyFont="1" applyBorder="1" applyAlignment="1">
      <alignment horizontal="center" vertical="center"/>
    </xf>
    <xf numFmtId="0" fontId="0" fillId="0" borderId="3" xfId="0" applyBorder="1"/>
    <xf numFmtId="43" fontId="0" fillId="0" borderId="3" xfId="1" applyFont="1" applyFill="1" applyBorder="1"/>
    <xf numFmtId="43" fontId="0" fillId="0" borderId="7" xfId="1" applyFont="1" applyFill="1" applyBorder="1"/>
    <xf numFmtId="43" fontId="0" fillId="0" borderId="9" xfId="1" applyFont="1" applyFill="1" applyBorder="1"/>
    <xf numFmtId="0" fontId="9" fillId="0" borderId="3" xfId="0" applyFont="1" applyBorder="1"/>
    <xf numFmtId="0" fontId="0" fillId="0" borderId="16" xfId="0" applyBorder="1"/>
    <xf numFmtId="0" fontId="9" fillId="4" borderId="0" xfId="0" applyFont="1" applyFill="1"/>
    <xf numFmtId="0" fontId="0" fillId="4" borderId="0" xfId="0" applyFill="1"/>
    <xf numFmtId="0" fontId="9" fillId="0" borderId="1" xfId="0" applyFont="1" applyBorder="1" applyAlignment="1">
      <alignment vertical="center"/>
    </xf>
    <xf numFmtId="1" fontId="0" fillId="0" borderId="1" xfId="1" applyNumberFormat="1" applyFont="1" applyBorder="1" applyAlignment="1">
      <alignment horizontal="center" vertical="center"/>
    </xf>
    <xf numFmtId="167" fontId="0" fillId="0" borderId="0" xfId="1" applyNumberFormat="1" applyFont="1" applyFill="1" applyBorder="1" applyAlignment="1">
      <alignment horizontal="center" vertical="center"/>
    </xf>
    <xf numFmtId="167" fontId="9" fillId="0" borderId="0" xfId="1" applyNumberFormat="1" applyFont="1" applyFill="1" applyBorder="1" applyAlignment="1">
      <alignment horizontal="center" vertical="center"/>
    </xf>
    <xf numFmtId="168" fontId="9" fillId="0" borderId="1" xfId="1" applyNumberFormat="1" applyFont="1" applyBorder="1" applyAlignment="1">
      <alignment horizontal="center" vertical="center"/>
    </xf>
    <xf numFmtId="168" fontId="0" fillId="0" borderId="0" xfId="1" applyNumberFormat="1" applyFont="1" applyBorder="1"/>
    <xf numFmtId="168" fontId="0" fillId="0" borderId="0" xfId="1" applyNumberFormat="1" applyFont="1"/>
    <xf numFmtId="168" fontId="0" fillId="9" borderId="1" xfId="1" applyNumberFormat="1" applyFont="1" applyFill="1" applyBorder="1" applyAlignment="1">
      <alignment horizontal="center" vertical="center"/>
    </xf>
    <xf numFmtId="0" fontId="9" fillId="11" borderId="0" xfId="0" applyFont="1" applyFill="1"/>
    <xf numFmtId="0" fontId="0" fillId="11" borderId="0" xfId="0" applyFill="1"/>
    <xf numFmtId="0" fontId="9" fillId="9" borderId="0" xfId="0" applyFont="1" applyFill="1"/>
    <xf numFmtId="167" fontId="0" fillId="5" borderId="1" xfId="1" applyNumberFormat="1" applyFont="1" applyFill="1" applyBorder="1" applyAlignment="1">
      <alignment horizontal="center" vertical="center"/>
    </xf>
    <xf numFmtId="167" fontId="9" fillId="11" borderId="0" xfId="1" applyNumberFormat="1" applyFont="1" applyFill="1" applyBorder="1" applyAlignment="1">
      <alignment horizontal="center" vertical="center"/>
    </xf>
    <xf numFmtId="167" fontId="15" fillId="0" borderId="1" xfId="0" applyNumberFormat="1" applyFont="1" applyBorder="1" applyAlignment="1">
      <alignment horizontal="center" vertical="center"/>
    </xf>
    <xf numFmtId="167" fontId="0" fillId="11" borderId="0" xfId="1" applyNumberFormat="1" applyFont="1" applyFill="1" applyBorder="1" applyAlignment="1">
      <alignment horizontal="center" vertical="center"/>
    </xf>
    <xf numFmtId="0" fontId="9" fillId="12" borderId="0" xfId="0" applyFont="1" applyFill="1"/>
    <xf numFmtId="168" fontId="0" fillId="0" borderId="0" xfId="1" applyNumberFormat="1" applyFont="1" applyFill="1" applyBorder="1" applyAlignment="1">
      <alignment horizontal="center" vertical="center"/>
    </xf>
    <xf numFmtId="167" fontId="15" fillId="0" borderId="0" xfId="0" applyNumberFormat="1" applyFont="1" applyAlignment="1">
      <alignment horizontal="center" vertical="center"/>
    </xf>
    <xf numFmtId="167" fontId="0" fillId="12" borderId="0" xfId="1" applyNumberFormat="1" applyFont="1" applyFill="1" applyBorder="1" applyAlignment="1">
      <alignment horizontal="center" vertical="center"/>
    </xf>
    <xf numFmtId="0" fontId="17" fillId="0" borderId="0" xfId="0" applyFont="1" applyAlignment="1">
      <alignment horizontal="center" vertical="center"/>
    </xf>
    <xf numFmtId="0" fontId="18" fillId="0" borderId="0" xfId="0" applyFont="1"/>
    <xf numFmtId="168" fontId="17" fillId="0" borderId="0" xfId="1" applyNumberFormat="1" applyFont="1" applyBorder="1" applyAlignment="1">
      <alignment horizontal="center" vertical="center"/>
    </xf>
    <xf numFmtId="43" fontId="14" fillId="0" borderId="0" xfId="1" applyFont="1"/>
    <xf numFmtId="167" fontId="9" fillId="5" borderId="1" xfId="1" applyNumberFormat="1" applyFont="1" applyFill="1" applyBorder="1" applyAlignment="1">
      <alignment horizontal="center" vertical="center"/>
    </xf>
    <xf numFmtId="43" fontId="17" fillId="0" borderId="0" xfId="1" applyFont="1"/>
    <xf numFmtId="167" fontId="9" fillId="0" borderId="0" xfId="0" applyNumberFormat="1" applyFont="1"/>
    <xf numFmtId="0" fontId="19" fillId="9" borderId="0" xfId="0" applyFont="1" applyFill="1"/>
    <xf numFmtId="0" fontId="16" fillId="0" borderId="0" xfId="0" applyFont="1"/>
    <xf numFmtId="43" fontId="0" fillId="0" borderId="0" xfId="1" applyFont="1" applyFill="1" applyBorder="1"/>
    <xf numFmtId="0" fontId="9" fillId="12" borderId="0" xfId="0" applyFont="1" applyFill="1" applyAlignment="1">
      <alignment horizontal="center"/>
    </xf>
    <xf numFmtId="0" fontId="18" fillId="12" borderId="0" xfId="0" applyFont="1" applyFill="1"/>
    <xf numFmtId="167" fontId="0" fillId="0" borderId="6" xfId="1" applyNumberFormat="1" applyFont="1" applyBorder="1" applyAlignment="1">
      <alignment horizontal="center" vertical="center"/>
    </xf>
    <xf numFmtId="0" fontId="9" fillId="0" borderId="19" xfId="0" applyFont="1" applyBorder="1" applyAlignment="1">
      <alignment horizontal="center" vertical="center"/>
    </xf>
    <xf numFmtId="167" fontId="0" fillId="5" borderId="19" xfId="1" applyNumberFormat="1" applyFont="1" applyFill="1" applyBorder="1" applyAlignment="1">
      <alignment horizontal="center" vertical="center"/>
    </xf>
    <xf numFmtId="167" fontId="0" fillId="0" borderId="19" xfId="1" applyNumberFormat="1" applyFont="1" applyBorder="1" applyAlignment="1">
      <alignment horizontal="center" vertical="center"/>
    </xf>
    <xf numFmtId="167" fontId="0" fillId="0" borderId="18" xfId="1" applyNumberFormat="1" applyFont="1" applyBorder="1" applyAlignment="1">
      <alignment horizontal="center" vertical="center"/>
    </xf>
    <xf numFmtId="167" fontId="9" fillId="11" borderId="18" xfId="1" applyNumberFormat="1" applyFont="1" applyFill="1" applyBorder="1" applyAlignment="1">
      <alignment horizontal="center" vertical="center"/>
    </xf>
    <xf numFmtId="167" fontId="15" fillId="0" borderId="19" xfId="0" applyNumberFormat="1" applyFont="1" applyBorder="1" applyAlignment="1">
      <alignment horizontal="center" vertical="center"/>
    </xf>
    <xf numFmtId="167" fontId="0" fillId="11" borderId="18" xfId="1" applyNumberFormat="1" applyFont="1" applyFill="1" applyBorder="1" applyAlignment="1">
      <alignment horizontal="center" vertical="center"/>
    </xf>
    <xf numFmtId="167" fontId="0" fillId="12" borderId="18" xfId="1" applyNumberFormat="1" applyFont="1" applyFill="1" applyBorder="1" applyAlignment="1">
      <alignment horizontal="center" vertical="center"/>
    </xf>
    <xf numFmtId="167" fontId="9" fillId="0" borderId="18" xfId="1" applyNumberFormat="1" applyFont="1" applyFill="1" applyBorder="1" applyAlignment="1">
      <alignment horizontal="center" vertical="center"/>
    </xf>
    <xf numFmtId="167" fontId="9" fillId="5" borderId="19" xfId="1" applyNumberFormat="1" applyFont="1" applyFill="1" applyBorder="1" applyAlignment="1">
      <alignment horizontal="center" vertical="center"/>
    </xf>
    <xf numFmtId="167" fontId="0" fillId="0" borderId="20" xfId="1" applyNumberFormat="1" applyFont="1" applyBorder="1" applyAlignment="1">
      <alignment horizontal="center" vertical="center"/>
    </xf>
    <xf numFmtId="0" fontId="9" fillId="0" borderId="2" xfId="0" applyFont="1" applyBorder="1" applyAlignment="1">
      <alignment horizontal="center" vertical="center"/>
    </xf>
    <xf numFmtId="167" fontId="0" fillId="5" borderId="2" xfId="1" applyNumberFormat="1" applyFont="1" applyFill="1" applyBorder="1" applyAlignment="1">
      <alignment horizontal="center" vertical="center"/>
    </xf>
    <xf numFmtId="167" fontId="0" fillId="0" borderId="2" xfId="1" applyNumberFormat="1" applyFont="1" applyBorder="1" applyAlignment="1">
      <alignment horizontal="center" vertical="center"/>
    </xf>
    <xf numFmtId="167" fontId="9" fillId="5" borderId="2" xfId="1" applyNumberFormat="1" applyFont="1" applyFill="1" applyBorder="1" applyAlignment="1">
      <alignment horizontal="center" vertical="center"/>
    </xf>
    <xf numFmtId="167" fontId="0" fillId="0" borderId="17" xfId="1" applyNumberFormat="1" applyFont="1" applyBorder="1" applyAlignment="1">
      <alignment horizontal="center" vertical="center"/>
    </xf>
    <xf numFmtId="0" fontId="22" fillId="0" borderId="0" xfId="0" applyFont="1" applyAlignment="1">
      <alignment horizontal="center" vertical="center"/>
    </xf>
    <xf numFmtId="168" fontId="22" fillId="0" borderId="0" xfId="1" applyNumberFormat="1" applyFont="1" applyBorder="1" applyAlignment="1">
      <alignment horizontal="center" vertical="center"/>
    </xf>
    <xf numFmtId="43" fontId="22" fillId="0" borderId="0" xfId="1" applyFont="1"/>
    <xf numFmtId="0" fontId="9" fillId="11" borderId="0" xfId="0" applyFont="1" applyFill="1" applyAlignment="1">
      <alignment horizontal="left"/>
    </xf>
    <xf numFmtId="0" fontId="9" fillId="0" borderId="0" xfId="0" applyFont="1" applyAlignment="1">
      <alignment horizontal="left"/>
    </xf>
    <xf numFmtId="0" fontId="9" fillId="0" borderId="1" xfId="0" applyFont="1" applyBorder="1" applyAlignment="1">
      <alignment horizontal="left"/>
    </xf>
    <xf numFmtId="0" fontId="9" fillId="9" borderId="0" xfId="0" applyFont="1" applyFill="1" applyAlignment="1">
      <alignment horizontal="left"/>
    </xf>
    <xf numFmtId="0" fontId="9" fillId="12" borderId="0" xfId="0" applyFont="1" applyFill="1" applyAlignment="1">
      <alignment horizontal="left"/>
    </xf>
    <xf numFmtId="0" fontId="9" fillId="0" borderId="1" xfId="0" applyFont="1" applyBorder="1" applyAlignment="1">
      <alignment horizontal="left" vertical="center"/>
    </xf>
    <xf numFmtId="0" fontId="19" fillId="9" borderId="0" xfId="0" applyFont="1" applyFill="1" applyAlignment="1">
      <alignment horizontal="left"/>
    </xf>
    <xf numFmtId="0" fontId="23" fillId="0" borderId="0" xfId="8" applyFont="1"/>
    <xf numFmtId="0" fontId="21" fillId="7" borderId="1" xfId="7" applyFont="1" applyFill="1" applyBorder="1" applyAlignment="1">
      <alignment horizontal="center" vertical="center"/>
    </xf>
    <xf numFmtId="0" fontId="12" fillId="6" borderId="1" xfId="7" applyFont="1" applyFill="1" applyBorder="1" applyAlignment="1">
      <alignment horizontal="center" vertical="center"/>
    </xf>
    <xf numFmtId="168" fontId="0" fillId="0" borderId="0" xfId="1" applyNumberFormat="1" applyFont="1" applyBorder="1" applyAlignment="1">
      <alignment horizontal="center"/>
    </xf>
    <xf numFmtId="168" fontId="0" fillId="0" borderId="0" xfId="1" applyNumberFormat="1" applyFont="1" applyAlignment="1">
      <alignment horizontal="center"/>
    </xf>
    <xf numFmtId="0" fontId="9" fillId="0" borderId="13" xfId="0" applyFont="1" applyBorder="1"/>
    <xf numFmtId="0" fontId="9" fillId="0" borderId="9" xfId="0" applyFont="1" applyBorder="1"/>
    <xf numFmtId="0" fontId="9" fillId="0" borderId="10" xfId="0" applyFont="1" applyBorder="1"/>
    <xf numFmtId="2" fontId="15" fillId="0" borderId="7" xfId="0" applyNumberFormat="1" applyFont="1" applyBorder="1"/>
    <xf numFmtId="2" fontId="15" fillId="0" borderId="1" xfId="0" applyNumberFormat="1" applyFont="1" applyBorder="1"/>
    <xf numFmtId="2" fontId="15" fillId="0" borderId="9" xfId="0" applyNumberFormat="1" applyFont="1" applyBorder="1"/>
    <xf numFmtId="0" fontId="24" fillId="0" borderId="0" xfId="0" applyFont="1"/>
    <xf numFmtId="0" fontId="13" fillId="13" borderId="1" xfId="9" applyFont="1" applyFill="1" applyBorder="1"/>
    <xf numFmtId="0" fontId="8" fillId="13" borderId="0" xfId="10" applyFont="1" applyFill="1"/>
    <xf numFmtId="0" fontId="17" fillId="14" borderId="0" xfId="10" applyFont="1" applyFill="1"/>
    <xf numFmtId="0" fontId="8" fillId="9" borderId="0" xfId="10" applyFont="1" applyFill="1" applyAlignment="1">
      <alignment horizontal="left" wrapText="1"/>
    </xf>
    <xf numFmtId="0" fontId="8" fillId="13" borderId="0" xfId="10" applyFont="1" applyFill="1" applyAlignment="1">
      <alignment horizontal="left" wrapText="1"/>
    </xf>
    <xf numFmtId="0" fontId="8" fillId="15" borderId="0" xfId="10" applyFont="1" applyFill="1" applyAlignment="1">
      <alignment horizontal="left" wrapText="1"/>
    </xf>
    <xf numFmtId="0" fontId="8" fillId="16" borderId="1" xfId="10" applyFont="1" applyFill="1" applyBorder="1"/>
    <xf numFmtId="0" fontId="0" fillId="0" borderId="1" xfId="10" applyFont="1" applyBorder="1" applyAlignment="1">
      <alignment wrapText="1"/>
    </xf>
    <xf numFmtId="0" fontId="8" fillId="0" borderId="0" xfId="10" applyFont="1"/>
    <xf numFmtId="0" fontId="8" fillId="0" borderId="0" xfId="10" applyFont="1" applyAlignment="1">
      <alignment horizontal="left"/>
    </xf>
    <xf numFmtId="0" fontId="0" fillId="0" borderId="0" xfId="10" applyFont="1"/>
    <xf numFmtId="0" fontId="8" fillId="0" borderId="0" xfId="10" applyFont="1" applyAlignment="1">
      <alignment wrapText="1"/>
    </xf>
    <xf numFmtId="0" fontId="8" fillId="0" borderId="0" xfId="10" applyFont="1" applyAlignment="1">
      <alignment vertical="top" wrapText="1"/>
    </xf>
    <xf numFmtId="0" fontId="8" fillId="0" borderId="0" xfId="0" applyFont="1" applyAlignment="1">
      <alignment vertical="top"/>
    </xf>
    <xf numFmtId="0" fontId="18" fillId="18" borderId="5" xfId="10" applyFont="1" applyFill="1" applyBorder="1" applyAlignment="1">
      <alignment wrapText="1"/>
    </xf>
    <xf numFmtId="0" fontId="0" fillId="0" borderId="6" xfId="10" applyFont="1" applyBorder="1" applyAlignment="1">
      <alignment vertical="center" wrapText="1"/>
    </xf>
    <xf numFmtId="0" fontId="18" fillId="18" borderId="25" xfId="10" applyFont="1" applyFill="1" applyBorder="1" applyAlignment="1">
      <alignment wrapText="1"/>
    </xf>
    <xf numFmtId="0" fontId="18" fillId="18" borderId="26" xfId="10" applyFont="1" applyFill="1" applyBorder="1" applyAlignment="1">
      <alignment wrapText="1"/>
    </xf>
    <xf numFmtId="0" fontId="0" fillId="5" borderId="0" xfId="0" applyFill="1"/>
    <xf numFmtId="0" fontId="18" fillId="18" borderId="28" xfId="10" applyFont="1" applyFill="1" applyBorder="1" applyAlignment="1">
      <alignment wrapText="1"/>
    </xf>
    <xf numFmtId="0" fontId="0" fillId="0" borderId="0" xfId="10" applyFont="1" applyAlignment="1">
      <alignment horizontal="left" wrapText="1"/>
    </xf>
    <xf numFmtId="0" fontId="15" fillId="0" borderId="0" xfId="0" applyFont="1"/>
    <xf numFmtId="0" fontId="8" fillId="17" borderId="1" xfId="10" applyFont="1" applyFill="1" applyBorder="1" applyAlignment="1">
      <alignment horizontal="left" vertical="center" wrapText="1"/>
    </xf>
    <xf numFmtId="0" fontId="18" fillId="18" borderId="2" xfId="10" applyFont="1" applyFill="1" applyBorder="1" applyAlignment="1">
      <alignment horizontal="left" vertical="center" wrapText="1"/>
    </xf>
    <xf numFmtId="0" fontId="0" fillId="0" borderId="2" xfId="10" applyFont="1" applyBorder="1" applyAlignment="1">
      <alignment horizontal="left" vertical="center" wrapText="1"/>
    </xf>
    <xf numFmtId="0" fontId="8" fillId="0" borderId="2" xfId="10" applyFont="1" applyBorder="1" applyAlignment="1">
      <alignment horizontal="left" vertical="center" wrapText="1"/>
    </xf>
    <xf numFmtId="0" fontId="18" fillId="18" borderId="27" xfId="10" applyFont="1" applyFill="1" applyBorder="1" applyAlignment="1">
      <alignment horizontal="left" vertical="center" wrapText="1"/>
    </xf>
    <xf numFmtId="0" fontId="0" fillId="0" borderId="6" xfId="0" applyBorder="1" applyAlignment="1">
      <alignment horizontal="left" vertical="center"/>
    </xf>
    <xf numFmtId="0" fontId="8" fillId="13" borderId="1" xfId="9" applyFill="1" applyBorder="1" applyAlignment="1">
      <alignment vertical="center"/>
    </xf>
    <xf numFmtId="14" fontId="8" fillId="13" borderId="1" xfId="9" applyNumberFormat="1" applyFill="1" applyBorder="1" applyAlignment="1">
      <alignment horizontal="left" vertical="center"/>
    </xf>
    <xf numFmtId="0" fontId="8" fillId="13" borderId="1" xfId="9" applyFill="1" applyBorder="1" applyAlignment="1">
      <alignment horizontal="left" vertical="center"/>
    </xf>
    <xf numFmtId="0" fontId="9" fillId="0" borderId="1" xfId="0" applyFont="1" applyBorder="1" applyAlignment="1">
      <alignment horizontal="center"/>
    </xf>
    <xf numFmtId="0" fontId="9" fillId="0" borderId="0" xfId="0" applyFont="1" applyAlignment="1">
      <alignment horizontal="center"/>
    </xf>
    <xf numFmtId="0" fontId="0" fillId="0" borderId="0" xfId="0" applyAlignment="1">
      <alignment horizontal="left" vertical="center" wrapText="1"/>
    </xf>
    <xf numFmtId="0" fontId="0" fillId="0" borderId="0" xfId="0" applyAlignment="1">
      <alignment horizontal="left" wrapText="1"/>
    </xf>
    <xf numFmtId="4" fontId="0" fillId="0" borderId="0" xfId="0" applyNumberFormat="1"/>
    <xf numFmtId="0" fontId="0" fillId="0" borderId="6" xfId="0" applyBorder="1" applyAlignment="1">
      <alignment horizontal="center" vertical="center"/>
    </xf>
    <xf numFmtId="9" fontId="0" fillId="0" borderId="6" xfId="2" applyFont="1" applyBorder="1" applyAlignment="1">
      <alignment horizontal="center" vertical="center"/>
    </xf>
    <xf numFmtId="9" fontId="0" fillId="0" borderId="6" xfId="0" applyNumberFormat="1" applyBorder="1" applyAlignment="1">
      <alignment horizontal="center" vertical="center"/>
    </xf>
    <xf numFmtId="0" fontId="0" fillId="0" borderId="3" xfId="0" applyBorder="1" applyAlignment="1">
      <alignment horizontal="center" vertical="center"/>
    </xf>
    <xf numFmtId="9" fontId="0" fillId="0" borderId="3" xfId="2" applyFont="1" applyBorder="1" applyAlignment="1">
      <alignment horizontal="center" vertical="center"/>
    </xf>
    <xf numFmtId="2" fontId="15" fillId="0" borderId="0" xfId="0" applyNumberFormat="1" applyFont="1"/>
    <xf numFmtId="43" fontId="0" fillId="0" borderId="6" xfId="1" applyFont="1" applyFill="1" applyBorder="1"/>
    <xf numFmtId="43" fontId="0" fillId="0" borderId="37" xfId="1" applyFont="1" applyFill="1" applyBorder="1"/>
    <xf numFmtId="43" fontId="0" fillId="0" borderId="33" xfId="1" applyFont="1" applyFill="1" applyBorder="1"/>
    <xf numFmtId="43" fontId="0" fillId="0" borderId="34" xfId="1" applyFont="1" applyFill="1" applyBorder="1"/>
    <xf numFmtId="43" fontId="0" fillId="0" borderId="40" xfId="1" applyFont="1" applyFill="1" applyBorder="1"/>
    <xf numFmtId="43" fontId="0" fillId="0" borderId="35" xfId="1" applyFont="1" applyFill="1" applyBorder="1"/>
    <xf numFmtId="0" fontId="9" fillId="0" borderId="41"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16" xfId="0" applyBorder="1" applyAlignment="1">
      <alignment horizontal="left"/>
    </xf>
    <xf numFmtId="167" fontId="0" fillId="9" borderId="1" xfId="1" applyNumberFormat="1" applyFont="1" applyFill="1" applyBorder="1" applyAlignment="1">
      <alignment horizontal="center" vertical="center"/>
    </xf>
    <xf numFmtId="0" fontId="9" fillId="0" borderId="3" xfId="0" applyFont="1" applyBorder="1" applyAlignment="1">
      <alignment horizontal="left"/>
    </xf>
    <xf numFmtId="0" fontId="9" fillId="0" borderId="5" xfId="0" applyFont="1" applyBorder="1" applyAlignment="1">
      <alignment horizontal="center"/>
    </xf>
    <xf numFmtId="0" fontId="9" fillId="0" borderId="3" xfId="0" applyFont="1" applyBorder="1" applyAlignment="1">
      <alignment horizontal="center" vertical="center"/>
    </xf>
    <xf numFmtId="0" fontId="9" fillId="0" borderId="27" xfId="0" applyFont="1" applyBorder="1" applyAlignment="1">
      <alignment horizontal="center" vertical="center"/>
    </xf>
    <xf numFmtId="0" fontId="9" fillId="0" borderId="44" xfId="0" applyFont="1" applyBorder="1" applyAlignment="1">
      <alignment horizontal="center" vertical="center"/>
    </xf>
    <xf numFmtId="0" fontId="9" fillId="0" borderId="3" xfId="0" applyFont="1" applyBorder="1" applyAlignment="1">
      <alignment horizontal="center"/>
    </xf>
    <xf numFmtId="167" fontId="0" fillId="5" borderId="16" xfId="1" applyNumberFormat="1" applyFont="1" applyFill="1" applyBorder="1" applyAlignment="1">
      <alignment horizontal="center" vertical="center"/>
    </xf>
    <xf numFmtId="167" fontId="10" fillId="5" borderId="19" xfId="0" applyNumberFormat="1" applyFont="1" applyFill="1" applyBorder="1" applyAlignment="1">
      <alignment horizontal="center" vertical="center"/>
    </xf>
    <xf numFmtId="167" fontId="9" fillId="0" borderId="1" xfId="1" applyNumberFormat="1" applyFont="1" applyFill="1" applyBorder="1" applyAlignment="1">
      <alignment horizontal="center" vertical="center"/>
    </xf>
    <xf numFmtId="167" fontId="9" fillId="0" borderId="19" xfId="1" applyNumberFormat="1" applyFont="1" applyFill="1" applyBorder="1" applyAlignment="1">
      <alignment horizontal="center" vertical="center"/>
    </xf>
    <xf numFmtId="0" fontId="0" fillId="4" borderId="0" xfId="0" applyFill="1" applyAlignment="1">
      <alignment horizontal="left"/>
    </xf>
    <xf numFmtId="0" fontId="0" fillId="4" borderId="18" xfId="0" applyFill="1" applyBorder="1"/>
    <xf numFmtId="0" fontId="0" fillId="11" borderId="18" xfId="0" applyFill="1" applyBorder="1"/>
    <xf numFmtId="0" fontId="0" fillId="0" borderId="18" xfId="0" applyBorder="1"/>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left"/>
    </xf>
    <xf numFmtId="0" fontId="0" fillId="9" borderId="0" xfId="0" applyFill="1"/>
    <xf numFmtId="0" fontId="0" fillId="9" borderId="18" xfId="0" applyFill="1" applyBorder="1"/>
    <xf numFmtId="43" fontId="0" fillId="0" borderId="0" xfId="0" applyNumberFormat="1"/>
    <xf numFmtId="0" fontId="0" fillId="11" borderId="0" xfId="0" applyFill="1" applyAlignment="1">
      <alignment horizontal="left"/>
    </xf>
    <xf numFmtId="167" fontId="0" fillId="0" borderId="0" xfId="0" applyNumberFormat="1"/>
    <xf numFmtId="167" fontId="0" fillId="0" borderId="18" xfId="0" applyNumberFormat="1" applyBorder="1"/>
    <xf numFmtId="0" fontId="0" fillId="0" borderId="18" xfId="0" applyBorder="1" applyAlignment="1">
      <alignment horizontal="left" vertical="top"/>
    </xf>
    <xf numFmtId="1" fontId="0" fillId="0" borderId="0" xfId="0" applyNumberFormat="1"/>
    <xf numFmtId="9" fontId="0" fillId="3" borderId="1" xfId="0" applyNumberFormat="1" applyFill="1" applyBorder="1" applyAlignment="1">
      <alignment horizontal="center" vertical="center"/>
    </xf>
    <xf numFmtId="0" fontId="0" fillId="12" borderId="0" xfId="0" applyFill="1"/>
    <xf numFmtId="2" fontId="0" fillId="0" borderId="42" xfId="0" applyNumberFormat="1" applyBorder="1" applyAlignment="1">
      <alignment horizontal="center" vertical="center"/>
    </xf>
    <xf numFmtId="2" fontId="0" fillId="0" borderId="0" xfId="0" applyNumberFormat="1"/>
    <xf numFmtId="167" fontId="0" fillId="9" borderId="2" xfId="1" applyNumberFormat="1" applyFont="1" applyFill="1" applyBorder="1" applyAlignment="1">
      <alignment horizontal="center" vertical="center"/>
    </xf>
    <xf numFmtId="167" fontId="0" fillId="9" borderId="19" xfId="1" applyNumberFormat="1" applyFont="1" applyFill="1" applyBorder="1" applyAlignment="1">
      <alignment horizontal="center" vertical="center"/>
    </xf>
    <xf numFmtId="43" fontId="0" fillId="9" borderId="0" xfId="0" applyNumberFormat="1" applyFill="1"/>
    <xf numFmtId="43" fontId="0" fillId="12" borderId="0" xfId="0" applyNumberFormat="1" applyFill="1"/>
    <xf numFmtId="0" fontId="0" fillId="12" borderId="18" xfId="0" applyFill="1" applyBorder="1"/>
    <xf numFmtId="166" fontId="0" fillId="0" borderId="0" xfId="0" applyNumberFormat="1"/>
    <xf numFmtId="167" fontId="15" fillId="0" borderId="2" xfId="0" applyNumberFormat="1" applyFont="1" applyBorder="1" applyAlignment="1">
      <alignment horizontal="center" vertical="center"/>
    </xf>
    <xf numFmtId="167" fontId="15" fillId="0" borderId="18" xfId="0" applyNumberFormat="1" applyFont="1" applyBorder="1" applyAlignment="1">
      <alignment horizontal="center" vertical="center"/>
    </xf>
    <xf numFmtId="164" fontId="0" fillId="0" borderId="0" xfId="0" applyNumberFormat="1"/>
    <xf numFmtId="172" fontId="0" fillId="0" borderId="0" xfId="0" applyNumberFormat="1"/>
    <xf numFmtId="171" fontId="0" fillId="0" borderId="0" xfId="0" applyNumberFormat="1"/>
    <xf numFmtId="0" fontId="0" fillId="0" borderId="2" xfId="0" applyBorder="1" applyAlignment="1">
      <alignment horizontal="left"/>
    </xf>
    <xf numFmtId="0" fontId="0" fillId="0" borderId="6" xfId="0" applyBorder="1" applyAlignment="1">
      <alignment horizontal="left"/>
    </xf>
    <xf numFmtId="0" fontId="0" fillId="0" borderId="12" xfId="0" applyBorder="1"/>
    <xf numFmtId="170" fontId="0" fillId="9" borderId="19" xfId="1" applyNumberFormat="1" applyFont="1" applyFill="1" applyBorder="1" applyAlignment="1">
      <alignment horizontal="center" vertical="center"/>
    </xf>
    <xf numFmtId="170" fontId="0" fillId="0" borderId="19" xfId="1" applyNumberFormat="1" applyFont="1" applyBorder="1" applyAlignment="1">
      <alignment horizontal="center" vertical="center"/>
    </xf>
    <xf numFmtId="0" fontId="0" fillId="2" borderId="0" xfId="0" applyFill="1"/>
    <xf numFmtId="0" fontId="0" fillId="0" borderId="1" xfId="0" applyBorder="1" applyAlignment="1">
      <alignment wrapText="1"/>
    </xf>
    <xf numFmtId="0" fontId="0" fillId="0" borderId="11" xfId="0" applyBorder="1"/>
    <xf numFmtId="0" fontId="0" fillId="0" borderId="7" xfId="0" applyBorder="1"/>
    <xf numFmtId="0" fontId="0" fillId="0" borderId="1" xfId="0" applyBorder="1" applyAlignment="1">
      <alignment horizontal="right"/>
    </xf>
    <xf numFmtId="0" fontId="0" fillId="0" borderId="14" xfId="0" applyBorder="1"/>
    <xf numFmtId="0" fontId="0" fillId="0" borderId="3" xfId="0" applyBorder="1" applyAlignment="1">
      <alignment horizontal="right"/>
    </xf>
    <xf numFmtId="0" fontId="0" fillId="0" borderId="13" xfId="0" applyBorder="1"/>
    <xf numFmtId="0" fontId="0" fillId="0" borderId="9" xfId="0" applyBorder="1"/>
    <xf numFmtId="0" fontId="0" fillId="0" borderId="9" xfId="0" applyBorder="1" applyAlignment="1">
      <alignment horizontal="right"/>
    </xf>
    <xf numFmtId="0" fontId="0" fillId="0" borderId="15" xfId="0" applyBorder="1"/>
    <xf numFmtId="0" fontId="0" fillId="0" borderId="0" xfId="0" applyAlignment="1">
      <alignment horizontal="right"/>
    </xf>
    <xf numFmtId="9" fontId="0" fillId="0" borderId="1" xfId="0" applyNumberFormat="1" applyBorder="1"/>
    <xf numFmtId="0" fontId="0" fillId="0" borderId="7" xfId="0" applyBorder="1" applyAlignment="1">
      <alignment wrapText="1"/>
    </xf>
    <xf numFmtId="0" fontId="0" fillId="0" borderId="8" xfId="0" applyBorder="1" applyAlignment="1">
      <alignment wrapText="1"/>
    </xf>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169" fontId="15" fillId="0" borderId="0" xfId="0" applyNumberFormat="1" applyFont="1"/>
    <xf numFmtId="2" fontId="15" fillId="0" borderId="8" xfId="0" applyNumberFormat="1" applyFont="1" applyBorder="1"/>
    <xf numFmtId="2" fontId="15" fillId="0" borderId="45" xfId="0" applyNumberFormat="1" applyFont="1" applyBorder="1"/>
    <xf numFmtId="2" fontId="15" fillId="0" borderId="10" xfId="0" applyNumberFormat="1" applyFont="1" applyBorder="1"/>
    <xf numFmtId="173" fontId="8" fillId="13" borderId="1" xfId="9" applyNumberFormat="1" applyFill="1" applyBorder="1" applyAlignment="1">
      <alignment horizontal="left" vertical="center"/>
    </xf>
    <xf numFmtId="0" fontId="22" fillId="0" borderId="0" xfId="10" applyFont="1"/>
    <xf numFmtId="0" fontId="14" fillId="0" borderId="0" xfId="10" applyFont="1"/>
    <xf numFmtId="0" fontId="0" fillId="0" borderId="37" xfId="0" applyBorder="1" applyAlignment="1">
      <alignment horizontal="left"/>
    </xf>
    <xf numFmtId="0" fontId="0" fillId="0" borderId="40" xfId="0" applyBorder="1" applyAlignment="1">
      <alignment horizontal="left"/>
    </xf>
    <xf numFmtId="0" fontId="0" fillId="0" borderId="7" xfId="0" applyBorder="1" applyAlignment="1">
      <alignment horizontal="left"/>
    </xf>
    <xf numFmtId="0" fontId="0" fillId="0" borderId="9" xfId="0" applyBorder="1" applyAlignment="1">
      <alignment horizontal="left"/>
    </xf>
    <xf numFmtId="0" fontId="15" fillId="0" borderId="6" xfId="10" applyFont="1" applyBorder="1" applyAlignment="1">
      <alignment vertical="center" wrapText="1"/>
    </xf>
    <xf numFmtId="0" fontId="8" fillId="0" borderId="6" xfId="10" applyFont="1" applyBorder="1" applyAlignment="1">
      <alignment vertical="center" wrapText="1"/>
    </xf>
    <xf numFmtId="43" fontId="26" fillId="0" borderId="0" xfId="11" applyNumberFormat="1"/>
    <xf numFmtId="0" fontId="8" fillId="0" borderId="0" xfId="9"/>
    <xf numFmtId="165" fontId="9" fillId="9" borderId="5" xfId="9" applyNumberFormat="1" applyFont="1" applyFill="1" applyBorder="1" applyAlignment="1">
      <alignment horizontal="center" vertical="center"/>
    </xf>
    <xf numFmtId="165" fontId="9" fillId="10" borderId="4" xfId="9" applyNumberFormat="1" applyFont="1" applyFill="1" applyBorder="1" applyAlignment="1">
      <alignment horizontal="center" vertical="center"/>
    </xf>
    <xf numFmtId="0" fontId="9" fillId="0" borderId="2" xfId="9" applyFont="1" applyBorder="1"/>
    <xf numFmtId="165" fontId="9" fillId="9" borderId="28" xfId="9" applyNumberFormat="1" applyFont="1" applyFill="1" applyBorder="1" applyAlignment="1">
      <alignment horizontal="center" vertical="center"/>
    </xf>
    <xf numFmtId="0" fontId="14" fillId="0" borderId="43" xfId="9" applyFont="1" applyBorder="1" applyAlignment="1">
      <alignment horizontal="left"/>
    </xf>
    <xf numFmtId="0" fontId="9" fillId="8" borderId="26" xfId="9" applyFont="1" applyFill="1" applyBorder="1" applyAlignment="1">
      <alignment horizontal="center" vertical="center"/>
    </xf>
    <xf numFmtId="0" fontId="9" fillId="8" borderId="31" xfId="9" applyFont="1" applyFill="1" applyBorder="1" applyAlignment="1">
      <alignment horizontal="center" vertical="center"/>
    </xf>
    <xf numFmtId="0" fontId="9" fillId="8" borderId="25" xfId="9" applyFont="1" applyFill="1" applyBorder="1" applyAlignment="1">
      <alignment horizontal="center" vertical="center"/>
    </xf>
    <xf numFmtId="0" fontId="9" fillId="8" borderId="32" xfId="9" applyFont="1" applyFill="1" applyBorder="1" applyAlignment="1">
      <alignment horizontal="center" vertical="center"/>
    </xf>
    <xf numFmtId="0" fontId="9" fillId="0" borderId="27" xfId="0" applyFont="1" applyBorder="1" applyAlignment="1">
      <alignment vertical="center"/>
    </xf>
    <xf numFmtId="0" fontId="9" fillId="0" borderId="32" xfId="0" applyFont="1" applyBorder="1" applyAlignment="1">
      <alignment horizontal="center" vertical="center"/>
    </xf>
    <xf numFmtId="0" fontId="9" fillId="0" borderId="25"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26" xfId="0" applyFont="1" applyBorder="1" applyAlignment="1">
      <alignment horizontal="center" vertical="center"/>
    </xf>
    <xf numFmtId="0" fontId="15" fillId="0" borderId="27" xfId="0" applyFont="1" applyBorder="1"/>
    <xf numFmtId="9" fontId="15" fillId="0" borderId="32" xfId="2" applyFont="1" applyBorder="1" applyAlignment="1">
      <alignment horizontal="center" vertical="center"/>
    </xf>
    <xf numFmtId="9" fontId="15" fillId="0" borderId="25" xfId="2" applyFont="1" applyBorder="1" applyAlignment="1">
      <alignment horizontal="center" vertical="center"/>
    </xf>
    <xf numFmtId="0" fontId="15" fillId="0" borderId="43" xfId="0" applyFont="1" applyBorder="1"/>
    <xf numFmtId="9" fontId="15" fillId="0" borderId="0" xfId="2" applyFont="1" applyBorder="1" applyAlignment="1">
      <alignment horizontal="center" vertical="center"/>
    </xf>
    <xf numFmtId="9" fontId="15" fillId="0" borderId="28" xfId="2" applyFont="1" applyBorder="1" applyAlignment="1">
      <alignment horizontal="center" vertical="center"/>
    </xf>
    <xf numFmtId="168" fontId="0" fillId="0" borderId="0" xfId="0" applyNumberFormat="1"/>
    <xf numFmtId="0" fontId="15" fillId="0" borderId="30" xfId="0" applyFont="1" applyBorder="1"/>
    <xf numFmtId="9" fontId="15" fillId="0" borderId="31" xfId="2" applyFont="1" applyBorder="1" applyAlignment="1">
      <alignment horizontal="center" vertical="center"/>
    </xf>
    <xf numFmtId="9" fontId="15" fillId="0" borderId="26" xfId="2" applyFont="1" applyBorder="1" applyAlignment="1">
      <alignment horizontal="center" vertical="center"/>
    </xf>
    <xf numFmtId="0" fontId="9" fillId="0" borderId="2" xfId="0" applyFont="1" applyBorder="1"/>
    <xf numFmtId="9" fontId="10" fillId="0" borderId="4" xfId="2" applyFont="1" applyBorder="1" applyAlignment="1">
      <alignment horizontal="center" vertical="center"/>
    </xf>
    <xf numFmtId="9" fontId="10" fillId="0" borderId="5" xfId="2" applyFont="1" applyBorder="1" applyAlignment="1">
      <alignment horizontal="center" vertical="center"/>
    </xf>
    <xf numFmtId="14" fontId="1" fillId="13" borderId="1" xfId="9" applyNumberFormat="1" applyFont="1" applyFill="1" applyBorder="1" applyAlignment="1">
      <alignment horizontal="left"/>
    </xf>
    <xf numFmtId="0" fontId="1" fillId="13" borderId="1" xfId="0" applyFont="1" applyFill="1" applyBorder="1"/>
    <xf numFmtId="0" fontId="1" fillId="13" borderId="1" xfId="0" quotePrefix="1" applyFont="1" applyFill="1" applyBorder="1"/>
    <xf numFmtId="165" fontId="0" fillId="9" borderId="0" xfId="9" applyNumberFormat="1" applyFont="1" applyFill="1" applyAlignment="1">
      <alignment horizontal="center" vertical="center"/>
    </xf>
    <xf numFmtId="0" fontId="0" fillId="0" borderId="0" xfId="1" applyNumberFormat="1" applyFont="1" applyFill="1" applyBorder="1" applyAlignment="1">
      <alignment horizontal="center" vertical="center"/>
    </xf>
    <xf numFmtId="0" fontId="25" fillId="0" borderId="0" xfId="0" applyFont="1" applyAlignment="1">
      <alignment horizontal="left" vertical="top" wrapText="1"/>
    </xf>
    <xf numFmtId="0" fontId="15" fillId="0" borderId="0" xfId="10" applyFont="1" applyAlignment="1">
      <alignment horizontal="left" vertical="top" wrapText="1"/>
    </xf>
    <xf numFmtId="0" fontId="0" fillId="0" borderId="0" xfId="10" applyFont="1" applyAlignment="1">
      <alignment horizontal="left" vertical="top" wrapText="1"/>
    </xf>
    <xf numFmtId="0" fontId="15" fillId="0" borderId="0" xfId="10" applyFont="1" applyAlignment="1">
      <alignment horizontal="left" wrapText="1"/>
    </xf>
    <xf numFmtId="0" fontId="0" fillId="0" borderId="0" xfId="0" applyAlignment="1">
      <alignment horizontal="left" vertical="top" wrapText="1"/>
    </xf>
    <xf numFmtId="0" fontId="9" fillId="0" borderId="2" xfId="0" applyFont="1" applyBorder="1" applyAlignment="1">
      <alignment horizontal="center"/>
    </xf>
    <xf numFmtId="0" fontId="9" fillId="0" borderId="4"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23" xfId="0" applyFont="1" applyBorder="1" applyAlignment="1">
      <alignment horizontal="center"/>
    </xf>
    <xf numFmtId="0" fontId="9" fillId="0" borderId="24" xfId="0" applyFont="1" applyBorder="1" applyAlignment="1">
      <alignment horizontal="center"/>
    </xf>
    <xf numFmtId="9" fontId="0" fillId="0" borderId="0" xfId="2" applyFont="1" applyFill="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wrapText="1"/>
    </xf>
    <xf numFmtId="9" fontId="0" fillId="0" borderId="1" xfId="2" applyFont="1" applyBorder="1" applyAlignment="1">
      <alignment horizontal="center" vertical="center"/>
    </xf>
    <xf numFmtId="0" fontId="9" fillId="0" borderId="1" xfId="0" applyFont="1" applyBorder="1" applyAlignment="1">
      <alignment horizontal="center"/>
    </xf>
    <xf numFmtId="0" fontId="0" fillId="0" borderId="4" xfId="0" applyBorder="1" applyAlignment="1">
      <alignment horizontal="center"/>
    </xf>
    <xf numFmtId="0" fontId="9" fillId="8" borderId="27" xfId="9" applyFont="1" applyFill="1" applyBorder="1" applyAlignment="1">
      <alignment horizontal="left" vertical="center"/>
    </xf>
    <xf numFmtId="0" fontId="9" fillId="8" borderId="30" xfId="9" applyFont="1" applyFill="1" applyBorder="1" applyAlignment="1">
      <alignment horizontal="left" vertical="center"/>
    </xf>
    <xf numFmtId="0" fontId="9" fillId="0" borderId="3" xfId="0" applyFont="1" applyBorder="1" applyAlignment="1">
      <alignment horizontal="center" vertical="center"/>
    </xf>
    <xf numFmtId="0" fontId="9" fillId="0" borderId="29" xfId="0" applyFont="1" applyBorder="1" applyAlignment="1">
      <alignment horizontal="center" vertical="center"/>
    </xf>
    <xf numFmtId="0" fontId="9" fillId="0" borderId="6" xfId="0" applyFont="1" applyBorder="1" applyAlignment="1">
      <alignment horizontal="center" vertical="center"/>
    </xf>
    <xf numFmtId="0" fontId="20" fillId="7" borderId="2" xfId="7" applyFont="1" applyFill="1" applyBorder="1" applyAlignment="1">
      <alignment horizontal="left" vertical="center" wrapText="1"/>
    </xf>
    <xf numFmtId="0" fontId="20" fillId="7" borderId="4" xfId="7" applyFont="1" applyFill="1" applyBorder="1" applyAlignment="1">
      <alignment horizontal="left" vertical="center" wrapText="1"/>
    </xf>
    <xf numFmtId="0" fontId="20" fillId="7" borderId="5" xfId="7" applyFont="1" applyFill="1" applyBorder="1" applyAlignment="1">
      <alignment horizontal="left" vertical="center" wrapText="1"/>
    </xf>
    <xf numFmtId="0" fontId="12" fillId="6" borderId="2" xfId="7" applyFont="1" applyFill="1" applyBorder="1" applyAlignment="1">
      <alignment horizontal="center" vertical="center"/>
    </xf>
    <xf numFmtId="0" fontId="12" fillId="6" borderId="4" xfId="7" applyFont="1" applyFill="1" applyBorder="1" applyAlignment="1">
      <alignment horizontal="center" vertical="center"/>
    </xf>
    <xf numFmtId="0" fontId="12" fillId="6" borderId="5" xfId="7" applyFont="1" applyFill="1" applyBorder="1" applyAlignment="1">
      <alignment horizontal="center" vertical="center"/>
    </xf>
    <xf numFmtId="0" fontId="27" fillId="13" borderId="1" xfId="9" applyFont="1" applyFill="1" applyBorder="1"/>
    <xf numFmtId="14" fontId="27" fillId="13" borderId="1" xfId="9" applyNumberFormat="1" applyFont="1" applyFill="1" applyBorder="1" applyAlignment="1">
      <alignment horizontal="left"/>
    </xf>
    <xf numFmtId="0" fontId="27" fillId="13" borderId="1" xfId="9" quotePrefix="1" applyFont="1" applyFill="1" applyBorder="1" applyAlignment="1">
      <alignment wrapText="1"/>
    </xf>
  </cellXfs>
  <cellStyles count="12">
    <cellStyle name="Comma" xfId="1" builtinId="3"/>
    <cellStyle name="Hyperlink" xfId="11" builtinId="8"/>
    <cellStyle name="Normal" xfId="0" builtinId="0"/>
    <cellStyle name="Normal 10 2" xfId="10" xr:uid="{E7382698-987D-4D2F-B940-69FE72204BC5}"/>
    <cellStyle name="Normal 10 2 5" xfId="4" xr:uid="{ED3DA684-98C7-4A00-A697-E81F45F52486}"/>
    <cellStyle name="Normal 2" xfId="3" xr:uid="{9E4D6BCC-84A8-4524-BEB9-A97EC2E91176}"/>
    <cellStyle name="Normal 2 2" xfId="9" xr:uid="{0A4B246F-84CE-4045-816B-462712BB7CF9}"/>
    <cellStyle name="Normal 3" xfId="5" xr:uid="{14DE57A8-FAE0-4877-8536-04CB6E5BA9E4}"/>
    <cellStyle name="Normal 3 2" xfId="6" xr:uid="{39510C45-39B7-47EB-A866-D9D8D5B79FD1}"/>
    <cellStyle name="Normal 3 2 2" xfId="8" xr:uid="{8FB493AF-3380-41FF-83D7-960086D8DCEF}"/>
    <cellStyle name="Normal 3 3" xfId="7" xr:uid="{7394C6D5-7E96-467E-AE4D-707B34F8B18C}"/>
    <cellStyle name="Percent" xfId="2" builtinId="5"/>
  </cellStyles>
  <dxfs count="6">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s>
  <tableStyles count="0" defaultTableStyle="TableStyleMedium2" defaultPivotStyle="PivotStyleLight16"/>
  <colors>
    <mruColors>
      <color rgb="FFFEA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31388</xdr:colOff>
      <xdr:row>4</xdr:row>
      <xdr:rowOff>68859</xdr:rowOff>
    </xdr:to>
    <xdr:pic>
      <xdr:nvPicPr>
        <xdr:cNvPr id="2" name="Picture 1" descr="Ofgem logo&#10;&#10;Strapline: making a positive difference for energy consumers">
          <a:extLst>
            <a:ext uri="{FF2B5EF4-FFF2-40B4-BE49-F238E27FC236}">
              <a16:creationId xmlns:a16="http://schemas.microsoft.com/office/drawing/2014/main" id="{A85BA97F-9BF7-481A-AD8E-C714858DBF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41263"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689141</xdr:colOff>
      <xdr:row>22</xdr:row>
      <xdr:rowOff>138196</xdr:rowOff>
    </xdr:from>
    <xdr:to>
      <xdr:col>12</xdr:col>
      <xdr:colOff>86</xdr:colOff>
      <xdr:row>25</xdr:row>
      <xdr:rowOff>169333</xdr:rowOff>
    </xdr:to>
    <xdr:cxnSp macro="">
      <xdr:nvCxnSpPr>
        <xdr:cNvPr id="2" name="Straight Connector 1">
          <a:extLst>
            <a:ext uri="{FF2B5EF4-FFF2-40B4-BE49-F238E27FC236}">
              <a16:creationId xmlns:a16="http://schemas.microsoft.com/office/drawing/2014/main" id="{4CF93C41-AE25-4F6F-BD33-A18DB7D1ABB4}"/>
            </a:ext>
            <a:ext uri="{C183D7F6-B498-43B3-948B-1728B52AA6E4}">
              <adec:decorative xmlns:adec="http://schemas.microsoft.com/office/drawing/2017/decorative" val="1"/>
            </a:ext>
          </a:extLst>
        </xdr:cNvPr>
        <xdr:cNvCxnSpPr/>
      </xdr:nvCxnSpPr>
      <xdr:spPr>
        <a:xfrm>
          <a:off x="10233191" y="8053471"/>
          <a:ext cx="34845" cy="6003312"/>
        </a:xfrm>
        <a:prstGeom prst="line">
          <a:avLst/>
        </a:prstGeom>
        <a:ln w="12700">
          <a:solidFill>
            <a:schemeClr val="bg2">
              <a:lumMod val="10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218036</xdr:colOff>
      <xdr:row>23</xdr:row>
      <xdr:rowOff>0</xdr:rowOff>
    </xdr:from>
    <xdr:to>
      <xdr:col>11</xdr:col>
      <xdr:colOff>0</xdr:colOff>
      <xdr:row>24</xdr:row>
      <xdr:rowOff>84470</xdr:rowOff>
    </xdr:to>
    <xdr:cxnSp macro="">
      <xdr:nvCxnSpPr>
        <xdr:cNvPr id="30" name="Connector: Elbow 31">
          <a:extLst>
            <a:ext uri="{FF2B5EF4-FFF2-40B4-BE49-F238E27FC236}">
              <a16:creationId xmlns:a16="http://schemas.microsoft.com/office/drawing/2014/main" id="{3D87F8F7-D533-412A-81A0-A3B99ECB9C70}"/>
            </a:ext>
            <a:ext uri="{147F2762-F138-4A5C-976F-8EAC2B608ADB}">
              <a16:predDERef xmlns:a16="http://schemas.microsoft.com/office/drawing/2014/main" pred="{66C5C9B7-FC99-470E-BAC3-A363596799F3}"/>
            </a:ext>
            <a:ext uri="{C183D7F6-B498-43B3-948B-1728B52AA6E4}">
              <adec:decorative xmlns:adec="http://schemas.microsoft.com/office/drawing/2017/decorative" val="1"/>
            </a:ext>
          </a:extLst>
        </xdr:cNvPr>
        <xdr:cNvCxnSpPr>
          <a:cxnSpLocks/>
          <a:extLst>
            <a:ext uri="{5F17804C-33F3-41E3-A699-7DCFA2EF7971}">
              <a16:cxnDERefs xmlns:a16="http://schemas.microsoft.com/office/drawing/2014/main" st="{00000000-0000-0000-0000-000000000000}" end="{55627EDB-4124-4B33-8C4D-2F5C0FDB02E4}"/>
            </a:ext>
          </a:extLst>
        </xdr:cNvCxnSpPr>
      </xdr:nvCxnSpPr>
      <xdr:spPr>
        <a:xfrm flipV="1">
          <a:off x="9762086" y="11765452"/>
          <a:ext cx="801139" cy="112061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218036</xdr:colOff>
      <xdr:row>23</xdr:row>
      <xdr:rowOff>0</xdr:rowOff>
    </xdr:from>
    <xdr:to>
      <xdr:col>11</xdr:col>
      <xdr:colOff>0</xdr:colOff>
      <xdr:row>24</xdr:row>
      <xdr:rowOff>84470</xdr:rowOff>
    </xdr:to>
    <xdr:cxnSp macro="">
      <xdr:nvCxnSpPr>
        <xdr:cNvPr id="31" name="Connector: Elbow 32">
          <a:extLst>
            <a:ext uri="{FF2B5EF4-FFF2-40B4-BE49-F238E27FC236}">
              <a16:creationId xmlns:a16="http://schemas.microsoft.com/office/drawing/2014/main" id="{DC249999-1F24-435A-9DFD-CD36AFF8743D}"/>
            </a:ext>
            <a:ext uri="{147F2762-F138-4A5C-976F-8EAC2B608ADB}">
              <a16:predDERef xmlns:a16="http://schemas.microsoft.com/office/drawing/2014/main" pred="{3D87F8F7-D533-412A-81A0-A3B99ECB9C70}"/>
            </a:ext>
            <a:ext uri="{C183D7F6-B498-43B3-948B-1728B52AA6E4}">
              <adec:decorative xmlns:adec="http://schemas.microsoft.com/office/drawing/2017/decorative" val="1"/>
            </a:ext>
          </a:extLst>
        </xdr:cNvPr>
        <xdr:cNvCxnSpPr>
          <a:cxnSpLocks/>
          <a:extLst>
            <a:ext uri="{5F17804C-33F3-41E3-A699-7DCFA2EF7971}">
              <a16:cxnDERefs xmlns:a16="http://schemas.microsoft.com/office/drawing/2014/main" st="{00000000-0000-0000-0000-000000000000}" end="{87F1C610-37A3-4640-B035-A706FD265FBE}"/>
            </a:ext>
          </a:extLst>
        </xdr:cNvCxnSpPr>
      </xdr:nvCxnSpPr>
      <xdr:spPr>
        <a:xfrm flipV="1">
          <a:off x="9762086" y="12308377"/>
          <a:ext cx="801139" cy="577693"/>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22</xdr:row>
      <xdr:rowOff>19050</xdr:rowOff>
    </xdr:from>
    <xdr:to>
      <xdr:col>2</xdr:col>
      <xdr:colOff>10620375</xdr:colOff>
      <xdr:row>47</xdr:row>
      <xdr:rowOff>0</xdr:rowOff>
    </xdr:to>
    <xdr:pic>
      <xdr:nvPicPr>
        <xdr:cNvPr id="3" name="Picture 2" descr="Diagram describing the inputs and steps for calculating the levelisation phases and associated outputs ">
          <a:extLst>
            <a:ext uri="{FF2B5EF4-FFF2-40B4-BE49-F238E27FC236}">
              <a16:creationId xmlns:a16="http://schemas.microsoft.com/office/drawing/2014/main" id="{BF48E3D9-572B-AF3D-C3E6-7F5435E1EE85}"/>
            </a:ext>
            <a:ext uri="{147F2762-F138-4A5C-976F-8EAC2B608ADB}">
              <a16:predDERef xmlns:a16="http://schemas.microsoft.com/office/drawing/2014/main" pred="{DC249999-1F24-435A-9DFD-CD36AFF8743D}"/>
            </a:ext>
          </a:extLst>
        </xdr:cNvPr>
        <xdr:cNvPicPr>
          <a:picLocks noChangeAspect="1"/>
        </xdr:cNvPicPr>
      </xdr:nvPicPr>
      <xdr:blipFill>
        <a:blip xmlns:r="http://schemas.openxmlformats.org/officeDocument/2006/relationships" r:embed="rId1"/>
        <a:stretch>
          <a:fillRect/>
        </a:stretch>
      </xdr:blipFill>
      <xdr:spPr>
        <a:xfrm>
          <a:off x="685800" y="3581400"/>
          <a:ext cx="12963525" cy="4162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44449</xdr:colOff>
      <xdr:row>0</xdr:row>
      <xdr:rowOff>89648</xdr:rowOff>
    </xdr:from>
    <xdr:to>
      <xdr:col>14</xdr:col>
      <xdr:colOff>605118</xdr:colOff>
      <xdr:row>5</xdr:row>
      <xdr:rowOff>134470</xdr:rowOff>
    </xdr:to>
    <xdr:sp macro="" textlink="">
      <xdr:nvSpPr>
        <xdr:cNvPr id="2" name="TextBox 1">
          <a:extLst>
            <a:ext uri="{FF2B5EF4-FFF2-40B4-BE49-F238E27FC236}">
              <a16:creationId xmlns:a16="http://schemas.microsoft.com/office/drawing/2014/main" id="{2B1C046E-5E4B-46C3-5C06-907258B9D43A}"/>
            </a:ext>
          </a:extLst>
        </xdr:cNvPr>
        <xdr:cNvSpPr txBox="1"/>
      </xdr:nvSpPr>
      <xdr:spPr>
        <a:xfrm>
          <a:off x="728008" y="89648"/>
          <a:ext cx="13458639" cy="8292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Overview</a:t>
          </a:r>
          <a:br>
            <a:rPr lang="en-GB" sz="1100"/>
          </a:br>
          <a:r>
            <a:rPr lang="en-GB" sz="1100"/>
            <a:t>This sheet provides the various price cap levels used in our levelisation</a:t>
          </a:r>
          <a:r>
            <a:rPr lang="en-GB" sz="1100" baseline="0"/>
            <a:t> model</a:t>
          </a:r>
          <a:r>
            <a:rPr lang="en-GB" sz="1100"/>
            <a:t>. All price cap levels presented are the actual price cap levels for the relevant period</a:t>
          </a:r>
          <a:r>
            <a:rPr lang="en-GB" sz="1100" baseline="0"/>
            <a:t> which have then been converted to unit rates and standing charges.</a:t>
          </a:r>
          <a:endParaRPr lang="en-GB" sz="1100"/>
        </a:p>
        <a:p>
          <a:r>
            <a:rPr lang="en-GB" sz="1100" baseline="0"/>
            <a:t>In addition to the actual price cap levels, we have calculated an estimate of the bad debt contribution to the actual price cap levels at TDCV which have then been converted to unit rates and standing charges. These are specifically used to levelise bad debt as part of Phase 2.</a:t>
          </a:r>
          <a:endParaRPr lang="en-GB" sz="1100" b="0" baseline="0"/>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BE18E-1CCB-4DD1-B9E6-8A39736B12FD}">
  <sheetPr>
    <pageSetUpPr autoPageBreaks="0"/>
  </sheetPr>
  <dimension ref="B7:D26"/>
  <sheetViews>
    <sheetView showGridLines="0" tabSelected="1" workbookViewId="0">
      <selection activeCell="B24" sqref="B24:D24"/>
    </sheetView>
  </sheetViews>
  <sheetFormatPr defaultRowHeight="12.75"/>
  <cols>
    <col min="2" max="2" width="15" customWidth="1"/>
    <col min="3" max="3" width="12.875" bestFit="1" customWidth="1"/>
    <col min="4" max="4" width="125.875" customWidth="1"/>
  </cols>
  <sheetData>
    <row r="7" spans="2:4" ht="20.25" customHeight="1">
      <c r="B7" s="94" t="s">
        <v>0</v>
      </c>
    </row>
    <row r="9" spans="2:4" ht="12.75" customHeight="1">
      <c r="B9" s="263" t="s">
        <v>1</v>
      </c>
      <c r="C9" s="263"/>
      <c r="D9" s="263"/>
    </row>
    <row r="10" spans="2:4">
      <c r="B10" s="263"/>
      <c r="C10" s="263"/>
      <c r="D10" s="263"/>
    </row>
    <row r="11" spans="2:4">
      <c r="B11" s="263"/>
      <c r="C11" s="263"/>
      <c r="D11" s="263"/>
    </row>
    <row r="12" spans="2:4">
      <c r="B12" s="263"/>
      <c r="C12" s="263"/>
      <c r="D12" s="263"/>
    </row>
    <row r="13" spans="2:4">
      <c r="B13" s="263"/>
      <c r="C13" s="263"/>
      <c r="D13" s="263"/>
    </row>
    <row r="14" spans="2:4">
      <c r="B14" s="263"/>
      <c r="C14" s="263"/>
      <c r="D14" s="263"/>
    </row>
    <row r="15" spans="2:4">
      <c r="B15" s="263"/>
      <c r="C15" s="263"/>
      <c r="D15" s="263"/>
    </row>
    <row r="16" spans="2:4">
      <c r="B16" s="263"/>
      <c r="C16" s="263"/>
      <c r="D16" s="263"/>
    </row>
    <row r="17" spans="2:4">
      <c r="B17" s="263"/>
      <c r="C17" s="263"/>
      <c r="D17" s="263"/>
    </row>
    <row r="18" spans="2:4">
      <c r="B18" s="263"/>
      <c r="C18" s="263"/>
      <c r="D18" s="263"/>
    </row>
    <row r="21" spans="2:4" ht="15">
      <c r="B21" s="95" t="s">
        <v>2</v>
      </c>
      <c r="C21" s="95" t="s">
        <v>3</v>
      </c>
      <c r="D21" s="95" t="s">
        <v>4</v>
      </c>
    </row>
    <row r="22" spans="2:4">
      <c r="B22" s="123" t="s">
        <v>5</v>
      </c>
      <c r="C22" s="124" t="s">
        <v>6</v>
      </c>
      <c r="D22" s="125" t="s">
        <v>7</v>
      </c>
    </row>
    <row r="23" spans="2:4">
      <c r="B23" s="124" t="s">
        <v>8</v>
      </c>
      <c r="C23" s="219">
        <v>45252</v>
      </c>
      <c r="D23" s="124" t="s">
        <v>9</v>
      </c>
    </row>
    <row r="24" spans="2:4">
      <c r="B24" s="291" t="s">
        <v>10</v>
      </c>
      <c r="C24" s="292" t="s">
        <v>11</v>
      </c>
      <c r="D24" s="293" t="s">
        <v>12</v>
      </c>
    </row>
    <row r="25" spans="2:4" ht="15">
      <c r="B25" s="259"/>
      <c r="C25" s="258"/>
      <c r="D25" s="260"/>
    </row>
    <row r="26" spans="2:4" ht="15">
      <c r="B26" s="259"/>
      <c r="C26" s="258"/>
      <c r="D26" s="260"/>
    </row>
  </sheetData>
  <mergeCells count="1">
    <mergeCell ref="B9:D1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C8E9C-9C26-4BBC-B334-A8E943454B3C}">
  <sheetPr>
    <pageSetUpPr autoPageBreaks="0"/>
  </sheetPr>
  <dimension ref="A1:T68"/>
  <sheetViews>
    <sheetView showGridLines="0" workbookViewId="0">
      <selection activeCell="C16" sqref="C16"/>
    </sheetView>
  </sheetViews>
  <sheetFormatPr defaultRowHeight="12.75"/>
  <cols>
    <col min="2" max="2" width="30.75" customWidth="1"/>
    <col min="3" max="3" width="141.375" customWidth="1"/>
    <col min="4" max="4" width="131.875" customWidth="1"/>
  </cols>
  <sheetData>
    <row r="1" spans="1:20">
      <c r="A1" s="103"/>
      <c r="B1" s="103"/>
      <c r="C1" s="103"/>
      <c r="D1" s="103"/>
      <c r="E1" s="103"/>
      <c r="F1" s="103"/>
    </row>
    <row r="2" spans="1:20">
      <c r="A2" s="97"/>
      <c r="B2" s="97" t="s">
        <v>13</v>
      </c>
      <c r="C2" s="97"/>
      <c r="D2" s="97"/>
      <c r="E2" s="97"/>
      <c r="F2" s="97"/>
      <c r="G2" s="97"/>
      <c r="H2" s="97"/>
      <c r="I2" s="97"/>
      <c r="J2" s="97"/>
      <c r="K2" s="97"/>
      <c r="L2" s="97"/>
      <c r="M2" s="97"/>
      <c r="N2" s="97"/>
      <c r="O2" s="97"/>
      <c r="P2" s="97"/>
      <c r="Q2" s="97"/>
      <c r="R2" s="97"/>
      <c r="S2" s="97"/>
      <c r="T2" s="97"/>
    </row>
    <row r="3" spans="1:20">
      <c r="A3" s="103"/>
      <c r="B3" s="103"/>
      <c r="C3" s="103"/>
      <c r="D3" s="103"/>
      <c r="E3" s="103"/>
      <c r="F3" s="103"/>
    </row>
    <row r="4" spans="1:20" ht="12.75" customHeight="1">
      <c r="A4" s="103"/>
      <c r="B4" s="266" t="s">
        <v>14</v>
      </c>
      <c r="C4" s="266"/>
      <c r="D4" s="106"/>
      <c r="E4" s="106"/>
      <c r="F4" s="106"/>
    </row>
    <row r="5" spans="1:20">
      <c r="A5" s="103"/>
      <c r="B5" s="266"/>
      <c r="C5" s="266"/>
      <c r="D5" s="103"/>
      <c r="E5" s="103"/>
      <c r="F5" s="103"/>
    </row>
    <row r="6" spans="1:20">
      <c r="A6" s="103"/>
      <c r="B6" s="115"/>
      <c r="C6" s="115"/>
      <c r="D6" s="103"/>
      <c r="E6" s="103"/>
      <c r="F6" s="103"/>
    </row>
    <row r="7" spans="1:20">
      <c r="A7" s="103"/>
      <c r="B7" s="264" t="s">
        <v>15</v>
      </c>
      <c r="C7" s="265"/>
      <c r="D7" s="103"/>
      <c r="E7" s="103"/>
      <c r="F7" s="103"/>
    </row>
    <row r="8" spans="1:20" ht="12.75" customHeight="1">
      <c r="A8" s="103"/>
      <c r="B8" s="265"/>
      <c r="C8" s="265"/>
      <c r="D8" s="107"/>
      <c r="E8" s="107"/>
      <c r="F8" s="107"/>
    </row>
    <row r="9" spans="1:20">
      <c r="A9" s="103"/>
      <c r="B9" s="103"/>
      <c r="C9" s="103"/>
      <c r="D9" s="103"/>
      <c r="E9" s="103"/>
      <c r="F9" s="103"/>
    </row>
    <row r="10" spans="1:20">
      <c r="A10" s="103"/>
      <c r="B10" s="267" t="s">
        <v>16</v>
      </c>
      <c r="C10" s="267"/>
      <c r="D10" s="108"/>
      <c r="E10" s="108"/>
      <c r="F10" s="108"/>
    </row>
    <row r="11" spans="1:20">
      <c r="A11" s="103"/>
      <c r="B11" s="267"/>
      <c r="C11" s="267"/>
      <c r="D11" s="103"/>
      <c r="E11" s="103"/>
      <c r="F11" s="103"/>
    </row>
    <row r="12" spans="1:20">
      <c r="A12" s="103"/>
      <c r="B12" s="103"/>
      <c r="C12" s="103"/>
      <c r="D12" s="103"/>
      <c r="E12" s="103"/>
      <c r="F12" s="103"/>
    </row>
    <row r="13" spans="1:20">
      <c r="A13" s="103"/>
      <c r="B13" s="98"/>
      <c r="C13" s="104" t="s">
        <v>17</v>
      </c>
      <c r="D13" s="99"/>
      <c r="E13" s="103"/>
      <c r="F13" s="103"/>
    </row>
    <row r="14" spans="1:20">
      <c r="A14" s="103"/>
      <c r="B14" s="113"/>
      <c r="C14" s="104" t="s">
        <v>18</v>
      </c>
      <c r="D14" s="99"/>
      <c r="E14" s="103"/>
      <c r="F14" s="103"/>
    </row>
    <row r="15" spans="1:20">
      <c r="A15" s="103"/>
      <c r="B15" s="100"/>
      <c r="C15" s="104" t="s">
        <v>19</v>
      </c>
      <c r="D15" s="103"/>
      <c r="E15" s="103"/>
      <c r="F15" s="103"/>
    </row>
    <row r="16" spans="1:20">
      <c r="A16" s="103"/>
      <c r="C16" s="103"/>
      <c r="D16" s="103"/>
      <c r="E16" s="103"/>
      <c r="F16" s="103"/>
    </row>
    <row r="17" spans="1:20">
      <c r="A17" s="103"/>
      <c r="B17" s="221" t="s">
        <v>20</v>
      </c>
      <c r="C17" s="106"/>
      <c r="D17" s="106"/>
      <c r="E17" s="103"/>
      <c r="F17" s="103"/>
    </row>
    <row r="18" spans="1:20">
      <c r="A18" s="103"/>
      <c r="C18" s="106"/>
      <c r="D18" s="106"/>
      <c r="E18" s="103"/>
      <c r="F18" s="103"/>
    </row>
    <row r="19" spans="1:20">
      <c r="A19" s="103"/>
      <c r="B19" s="105" t="s">
        <v>21</v>
      </c>
      <c r="C19" s="106"/>
      <c r="D19" s="106"/>
      <c r="E19" s="103"/>
      <c r="F19" s="103"/>
    </row>
    <row r="20" spans="1:20">
      <c r="A20" s="103"/>
      <c r="B20" s="105"/>
      <c r="C20" s="106"/>
      <c r="D20" s="106"/>
      <c r="E20" s="103"/>
      <c r="F20" s="103"/>
    </row>
    <row r="21" spans="1:20">
      <c r="A21" s="97"/>
      <c r="B21" s="97" t="s">
        <v>22</v>
      </c>
      <c r="C21" s="97"/>
      <c r="D21" s="97"/>
      <c r="E21" s="97"/>
      <c r="F21" s="97"/>
      <c r="G21" s="97"/>
      <c r="H21" s="97"/>
      <c r="I21" s="97"/>
      <c r="J21" s="97"/>
      <c r="K21" s="97"/>
      <c r="L21" s="97"/>
      <c r="M21" s="97"/>
      <c r="N21" s="97"/>
      <c r="O21" s="97"/>
      <c r="P21" s="97"/>
      <c r="Q21" s="97"/>
      <c r="R21" s="97"/>
      <c r="S21" s="97"/>
      <c r="T21" s="97"/>
    </row>
    <row r="22" spans="1:20">
      <c r="A22" s="220"/>
      <c r="B22" s="103"/>
      <c r="C22" s="103"/>
      <c r="D22" s="103"/>
      <c r="E22" s="103"/>
      <c r="F22" s="103"/>
    </row>
    <row r="23" spans="1:20" ht="14.25">
      <c r="A23" s="83"/>
      <c r="B23" s="83"/>
      <c r="C23" s="83"/>
      <c r="D23" s="83"/>
      <c r="E23" s="83"/>
    </row>
    <row r="24" spans="1:20" ht="14.25">
      <c r="A24" s="83"/>
      <c r="B24" s="83"/>
      <c r="C24" s="83"/>
      <c r="D24" s="83"/>
      <c r="E24" s="83"/>
      <c r="F24" s="83"/>
      <c r="G24" s="83"/>
      <c r="H24" s="83"/>
      <c r="I24" s="83"/>
      <c r="J24" s="83"/>
      <c r="K24" s="83"/>
      <c r="L24" s="83"/>
      <c r="M24" s="83"/>
      <c r="N24" s="83"/>
    </row>
    <row r="25" spans="1:20" ht="14.25">
      <c r="A25" s="83"/>
      <c r="B25" s="83"/>
      <c r="C25" s="83"/>
      <c r="D25" s="83"/>
      <c r="E25" s="83"/>
      <c r="F25" s="83"/>
      <c r="G25" s="83"/>
      <c r="H25" s="83"/>
      <c r="I25" s="83"/>
      <c r="J25" s="83"/>
      <c r="K25" s="83"/>
      <c r="L25" s="83"/>
      <c r="M25" s="83"/>
      <c r="N25" s="83"/>
    </row>
    <row r="26" spans="1:20" ht="14.25">
      <c r="A26" s="83"/>
      <c r="B26" s="83"/>
      <c r="C26" s="83"/>
      <c r="D26" s="83"/>
      <c r="E26" s="83"/>
      <c r="F26" s="83"/>
      <c r="G26" s="83"/>
      <c r="H26" s="83"/>
      <c r="I26" s="83"/>
      <c r="J26" s="83"/>
      <c r="K26" s="83"/>
      <c r="L26" s="83"/>
      <c r="M26" s="83"/>
      <c r="N26" s="83"/>
    </row>
    <row r="27" spans="1:20" ht="14.25">
      <c r="A27" s="103"/>
      <c r="B27" s="103"/>
      <c r="C27" s="103"/>
      <c r="D27" s="83"/>
      <c r="E27" s="83"/>
      <c r="F27" s="83"/>
      <c r="G27" s="83"/>
      <c r="H27" s="83"/>
      <c r="I27" s="83"/>
      <c r="J27" s="83"/>
      <c r="L27" s="83"/>
      <c r="M27" s="83"/>
      <c r="N27" s="83"/>
    </row>
    <row r="28" spans="1:20" ht="14.25">
      <c r="A28" s="103"/>
      <c r="B28" s="103"/>
      <c r="C28" s="103"/>
      <c r="D28" s="83"/>
      <c r="E28" s="83"/>
      <c r="F28" s="83"/>
      <c r="G28" s="83"/>
      <c r="H28" s="83"/>
      <c r="I28" s="83"/>
      <c r="J28" s="83"/>
      <c r="K28" s="83"/>
      <c r="L28" s="83"/>
      <c r="M28" s="83"/>
      <c r="N28" s="83"/>
    </row>
    <row r="29" spans="1:20" ht="14.25">
      <c r="A29" s="103"/>
      <c r="B29" s="103"/>
      <c r="C29" s="103"/>
      <c r="D29" s="83"/>
      <c r="E29" s="83"/>
      <c r="F29" s="83"/>
      <c r="G29" s="83"/>
      <c r="H29" s="83"/>
      <c r="I29" s="83"/>
      <c r="J29" s="83"/>
      <c r="K29" s="83"/>
      <c r="L29" s="83"/>
      <c r="M29" s="83"/>
      <c r="N29" s="83"/>
    </row>
    <row r="30" spans="1:20">
      <c r="A30" s="103"/>
      <c r="B30" s="103"/>
      <c r="C30" s="103"/>
      <c r="D30" s="103"/>
      <c r="E30" s="103"/>
      <c r="F30" s="103"/>
    </row>
    <row r="31" spans="1:20">
      <c r="A31" s="103"/>
      <c r="B31" s="103"/>
      <c r="C31" s="103"/>
      <c r="D31" s="103"/>
      <c r="E31" s="103"/>
      <c r="F31" s="103"/>
    </row>
    <row r="32" spans="1:20">
      <c r="A32" s="103"/>
      <c r="B32" s="103"/>
      <c r="C32" s="103"/>
      <c r="D32" s="103"/>
      <c r="E32" s="103"/>
      <c r="F32" s="103"/>
    </row>
    <row r="33" spans="1:6">
      <c r="A33" s="103"/>
      <c r="B33" s="103"/>
      <c r="C33" s="103"/>
      <c r="D33" s="103"/>
      <c r="E33" s="103"/>
      <c r="F33" s="103"/>
    </row>
    <row r="34" spans="1:6">
      <c r="A34" s="103"/>
      <c r="B34" s="103"/>
      <c r="C34" s="103"/>
      <c r="D34" s="103"/>
      <c r="E34" s="103"/>
      <c r="F34" s="103"/>
    </row>
    <row r="35" spans="1:6">
      <c r="A35" s="103"/>
      <c r="B35" s="103"/>
      <c r="C35" s="103"/>
      <c r="D35" s="103"/>
      <c r="E35" s="103"/>
      <c r="F35" s="103"/>
    </row>
    <row r="36" spans="1:6">
      <c r="A36" s="103"/>
      <c r="B36" s="103"/>
      <c r="C36" s="103"/>
      <c r="D36" s="103"/>
      <c r="E36" s="103"/>
      <c r="F36" s="103"/>
    </row>
    <row r="37" spans="1:6">
      <c r="A37" s="103"/>
      <c r="B37" s="103"/>
      <c r="C37" s="103"/>
      <c r="D37" s="103"/>
      <c r="E37" s="103"/>
      <c r="F37" s="103"/>
    </row>
    <row r="38" spans="1:6">
      <c r="A38" s="103"/>
      <c r="B38" s="103"/>
      <c r="C38" s="103"/>
      <c r="D38" s="103"/>
      <c r="E38" s="103"/>
      <c r="F38" s="103"/>
    </row>
    <row r="39" spans="1:6">
      <c r="A39" s="103"/>
      <c r="B39" s="103"/>
      <c r="C39" s="103"/>
      <c r="D39" s="103"/>
      <c r="E39" s="103"/>
      <c r="F39" s="103"/>
    </row>
    <row r="40" spans="1:6">
      <c r="A40" s="103"/>
      <c r="B40" s="103"/>
      <c r="C40" s="103"/>
      <c r="D40" s="103"/>
      <c r="E40" s="103"/>
      <c r="F40" s="103"/>
    </row>
    <row r="41" spans="1:6">
      <c r="A41" s="103"/>
      <c r="B41" s="103"/>
      <c r="C41" s="103"/>
      <c r="D41" s="103"/>
      <c r="E41" s="103"/>
      <c r="F41" s="103"/>
    </row>
    <row r="42" spans="1:6">
      <c r="A42" s="103"/>
      <c r="B42" s="103"/>
      <c r="C42" s="103"/>
      <c r="D42" s="103"/>
      <c r="E42" s="103"/>
      <c r="F42" s="103"/>
    </row>
    <row r="43" spans="1:6">
      <c r="A43" s="103"/>
      <c r="B43" s="103"/>
      <c r="C43" s="103"/>
      <c r="D43" s="103"/>
      <c r="E43" s="103"/>
      <c r="F43" s="103"/>
    </row>
    <row r="44" spans="1:6">
      <c r="A44" s="103"/>
      <c r="B44" s="103"/>
      <c r="C44" s="103"/>
      <c r="D44" s="103"/>
      <c r="E44" s="103"/>
      <c r="F44" s="103"/>
    </row>
    <row r="45" spans="1:6">
      <c r="A45" s="103"/>
      <c r="B45" s="103"/>
      <c r="C45" s="103"/>
      <c r="D45" s="103"/>
      <c r="E45" s="103"/>
      <c r="F45" s="103"/>
    </row>
    <row r="46" spans="1:6">
      <c r="A46" s="103"/>
      <c r="B46" s="103"/>
      <c r="C46" s="103"/>
      <c r="D46" s="103"/>
      <c r="E46" s="103"/>
      <c r="F46" s="103"/>
    </row>
    <row r="47" spans="1:6">
      <c r="A47" s="103"/>
      <c r="B47" s="103"/>
      <c r="C47" s="103"/>
      <c r="D47" s="103"/>
      <c r="E47" s="103"/>
      <c r="F47" s="103"/>
    </row>
    <row r="48" spans="1:6">
      <c r="A48" s="103"/>
      <c r="B48" s="103"/>
      <c r="C48" s="103"/>
      <c r="D48" s="103"/>
      <c r="E48" s="103"/>
      <c r="F48" s="103"/>
    </row>
    <row r="49" spans="1:6">
      <c r="A49" s="103"/>
      <c r="B49" s="103"/>
      <c r="C49" s="103"/>
      <c r="D49" s="103"/>
      <c r="E49" s="103"/>
      <c r="F49" s="103"/>
    </row>
    <row r="50" spans="1:6">
      <c r="A50" s="97"/>
      <c r="B50" s="97" t="s">
        <v>23</v>
      </c>
      <c r="C50" s="97"/>
      <c r="D50" s="97"/>
      <c r="E50" s="97"/>
      <c r="F50" s="97"/>
    </row>
    <row r="51" spans="1:6">
      <c r="A51" s="103"/>
      <c r="B51" s="103"/>
      <c r="D51" s="103"/>
      <c r="E51" s="103"/>
      <c r="F51" s="103"/>
    </row>
    <row r="52" spans="1:6">
      <c r="A52" s="103"/>
      <c r="B52" s="101" t="s">
        <v>24</v>
      </c>
      <c r="C52" s="101" t="s">
        <v>13</v>
      </c>
      <c r="E52" s="96"/>
      <c r="F52" s="96"/>
    </row>
    <row r="53" spans="1:6">
      <c r="A53" s="103"/>
      <c r="B53" s="117" t="s">
        <v>25</v>
      </c>
      <c r="C53" s="102" t="s">
        <v>26</v>
      </c>
      <c r="E53" s="96"/>
      <c r="F53" s="96"/>
    </row>
    <row r="54" spans="1:6">
      <c r="A54" s="103"/>
      <c r="B54" s="117" t="s">
        <v>27</v>
      </c>
      <c r="C54" s="102" t="s">
        <v>28</v>
      </c>
      <c r="E54" s="96"/>
      <c r="F54" s="96"/>
    </row>
    <row r="55" spans="1:6">
      <c r="A55" s="103"/>
      <c r="B55" s="118" t="s">
        <v>29</v>
      </c>
      <c r="C55" s="109"/>
      <c r="E55" s="96"/>
      <c r="F55" s="96"/>
    </row>
    <row r="56" spans="1:6">
      <c r="A56" s="103"/>
      <c r="B56" s="117" t="s">
        <v>30</v>
      </c>
      <c r="C56" s="110" t="s">
        <v>31</v>
      </c>
      <c r="E56" s="96"/>
      <c r="F56" s="96"/>
    </row>
    <row r="57" spans="1:6">
      <c r="A57" s="103"/>
      <c r="B57" s="117" t="s">
        <v>30</v>
      </c>
      <c r="C57" s="110" t="s">
        <v>32</v>
      </c>
      <c r="E57" s="96"/>
      <c r="F57" s="96"/>
    </row>
    <row r="58" spans="1:6">
      <c r="A58" s="103"/>
      <c r="B58" s="117" t="s">
        <v>30</v>
      </c>
      <c r="C58" s="110" t="s">
        <v>33</v>
      </c>
      <c r="E58" s="96"/>
      <c r="F58" s="96"/>
    </row>
    <row r="59" spans="1:6">
      <c r="A59" s="103"/>
      <c r="B59" s="118" t="s">
        <v>34</v>
      </c>
      <c r="C59" s="111"/>
      <c r="E59" s="96"/>
      <c r="F59" s="96"/>
    </row>
    <row r="60" spans="1:6">
      <c r="A60" s="103"/>
      <c r="B60" s="119" t="s">
        <v>35</v>
      </c>
      <c r="C60" s="110" t="s">
        <v>36</v>
      </c>
      <c r="E60" s="96"/>
      <c r="F60" s="96"/>
    </row>
    <row r="61" spans="1:6">
      <c r="A61" s="103"/>
      <c r="B61" s="120" t="s">
        <v>37</v>
      </c>
      <c r="C61" s="110" t="s">
        <v>38</v>
      </c>
      <c r="E61" s="96"/>
      <c r="F61" s="96"/>
    </row>
    <row r="62" spans="1:6">
      <c r="A62" s="103"/>
      <c r="B62" s="118" t="s">
        <v>39</v>
      </c>
      <c r="C62" s="112"/>
      <c r="E62" s="96"/>
      <c r="F62" s="96"/>
    </row>
    <row r="63" spans="1:6" ht="25.5">
      <c r="A63" s="103"/>
      <c r="B63" s="119" t="s">
        <v>40</v>
      </c>
      <c r="C63" s="110" t="s">
        <v>41</v>
      </c>
      <c r="E63" s="96"/>
      <c r="F63" s="96"/>
    </row>
    <row r="64" spans="1:6" ht="25.5">
      <c r="A64" s="103"/>
      <c r="B64" s="119" t="s">
        <v>42</v>
      </c>
      <c r="C64" s="226" t="s">
        <v>43</v>
      </c>
      <c r="E64" s="96"/>
      <c r="F64" s="96"/>
    </row>
    <row r="65" spans="1:6">
      <c r="A65" s="103"/>
      <c r="B65" s="120" t="s">
        <v>44</v>
      </c>
      <c r="C65" s="110" t="s">
        <v>45</v>
      </c>
      <c r="E65" s="96"/>
      <c r="F65" s="96"/>
    </row>
    <row r="66" spans="1:6">
      <c r="A66" s="103"/>
      <c r="B66" s="120" t="s">
        <v>46</v>
      </c>
      <c r="C66" s="227" t="s">
        <v>47</v>
      </c>
      <c r="E66" s="96"/>
      <c r="F66" s="96"/>
    </row>
    <row r="67" spans="1:6">
      <c r="B67" s="121" t="s">
        <v>48</v>
      </c>
      <c r="C67" s="114"/>
    </row>
    <row r="68" spans="1:6">
      <c r="B68" s="122" t="s">
        <v>37</v>
      </c>
      <c r="C68" s="9" t="s">
        <v>38</v>
      </c>
    </row>
  </sheetData>
  <mergeCells count="3">
    <mergeCell ref="B7:C8"/>
    <mergeCell ref="B4:C5"/>
    <mergeCell ref="B10:C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DAC8-6A0E-4BCF-9D6A-96CD0264CDD2}">
  <sheetPr>
    <pageSetUpPr autoPageBreaks="0"/>
  </sheetPr>
  <dimension ref="A1:B5"/>
  <sheetViews>
    <sheetView workbookViewId="0">
      <selection activeCell="B5" sqref="B5"/>
    </sheetView>
  </sheetViews>
  <sheetFormatPr defaultRowHeight="12.75"/>
  <cols>
    <col min="2" max="2" width="20.25" customWidth="1"/>
  </cols>
  <sheetData>
    <row r="1" spans="1:2">
      <c r="A1" t="s">
        <v>49</v>
      </c>
      <c r="B1" s="128" t="s">
        <v>50</v>
      </c>
    </row>
    <row r="2" spans="1:2">
      <c r="A2" t="s">
        <v>51</v>
      </c>
      <c r="B2" s="128" t="s">
        <v>52</v>
      </c>
    </row>
    <row r="3" spans="1:2">
      <c r="A3" t="s">
        <v>53</v>
      </c>
      <c r="B3" s="128" t="s">
        <v>54</v>
      </c>
    </row>
    <row r="4" spans="1:2">
      <c r="A4" t="s">
        <v>55</v>
      </c>
      <c r="B4" s="128" t="s">
        <v>56</v>
      </c>
    </row>
    <row r="5" spans="1:2">
      <c r="A5" t="s">
        <v>57</v>
      </c>
      <c r="B5" s="129" t="s">
        <v>58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AD23-DA20-4886-97BB-E0CC04710A4B}">
  <sheetPr>
    <tabColor theme="5" tint="0.59999389629810485"/>
    <pageSetUpPr autoPageBreaks="0"/>
  </sheetPr>
  <dimension ref="A2:X228"/>
  <sheetViews>
    <sheetView zoomScaleNormal="100" workbookViewId="0">
      <pane xSplit="4" topLeftCell="E1" activePane="topRight" state="frozen"/>
      <selection pane="topRight" activeCell="J203" sqref="J203"/>
      <selection activeCell="A75" sqref="A75"/>
    </sheetView>
  </sheetViews>
  <sheetFormatPr defaultRowHeight="12.75"/>
  <cols>
    <col min="1" max="1" width="5.75" customWidth="1"/>
    <col min="2" max="2" width="18.125" style="166" bestFit="1" customWidth="1"/>
    <col min="3" max="3" width="18.25" customWidth="1"/>
    <col min="4" max="4" width="20.25" bestFit="1" customWidth="1"/>
    <col min="5" max="5" width="16.125" customWidth="1"/>
    <col min="6" max="6" width="16.875" bestFit="1" customWidth="1"/>
    <col min="7" max="7" width="15" bestFit="1" customWidth="1"/>
    <col min="8" max="10" width="15.625" style="161" bestFit="1" customWidth="1"/>
    <col min="11" max="11" width="15.625" bestFit="1" customWidth="1"/>
    <col min="12" max="12" width="16.625" bestFit="1" customWidth="1"/>
    <col min="13" max="14" width="17.75" bestFit="1" customWidth="1"/>
    <col min="15" max="17" width="15.625" bestFit="1" customWidth="1"/>
    <col min="18" max="18" width="16.375" bestFit="1" customWidth="1"/>
    <col min="19" max="24" width="15.625" bestFit="1" customWidth="1"/>
    <col min="25" max="25" width="16.625" bestFit="1" customWidth="1"/>
    <col min="26" max="26" width="14.125" customWidth="1"/>
  </cols>
  <sheetData>
    <row r="2" spans="1:11" s="24" customFormat="1">
      <c r="A2" s="23" t="s">
        <v>59</v>
      </c>
      <c r="B2" s="158"/>
      <c r="H2" s="159"/>
      <c r="I2" s="159"/>
      <c r="J2" s="159"/>
    </row>
    <row r="3" spans="1:11" s="34" customFormat="1">
      <c r="A3" s="33" t="s">
        <v>60</v>
      </c>
      <c r="B3" s="76"/>
      <c r="C3" s="33"/>
      <c r="H3" s="160"/>
      <c r="I3" s="160"/>
      <c r="J3" s="160"/>
    </row>
    <row r="4" spans="1:11">
      <c r="A4" s="4"/>
      <c r="B4" s="77"/>
      <c r="C4" s="4"/>
    </row>
    <row r="5" spans="1:11" ht="25.5">
      <c r="B5" s="14"/>
      <c r="C5" s="1"/>
      <c r="D5" s="1"/>
      <c r="E5" s="162" t="s">
        <v>50</v>
      </c>
      <c r="F5" s="162" t="s">
        <v>52</v>
      </c>
      <c r="G5" s="163" t="s">
        <v>54</v>
      </c>
      <c r="H5" s="164" t="s">
        <v>56</v>
      </c>
      <c r="I5" s="165" t="s">
        <v>58</v>
      </c>
      <c r="J5" s="165" t="s">
        <v>61</v>
      </c>
    </row>
    <row r="6" spans="1:11">
      <c r="B6" s="78" t="s">
        <v>62</v>
      </c>
      <c r="C6" s="2" t="s">
        <v>63</v>
      </c>
      <c r="D6" s="2" t="s">
        <v>64</v>
      </c>
      <c r="E6" s="13" t="s">
        <v>49</v>
      </c>
      <c r="F6" s="13" t="s">
        <v>51</v>
      </c>
      <c r="G6" s="68" t="s">
        <v>53</v>
      </c>
      <c r="H6" s="57" t="s">
        <v>55</v>
      </c>
      <c r="I6" s="126" t="s">
        <v>57</v>
      </c>
      <c r="J6" s="126" t="s">
        <v>65</v>
      </c>
      <c r="K6" t="s">
        <v>66</v>
      </c>
    </row>
    <row r="7" spans="1:11" ht="13.5" customHeight="1">
      <c r="B7" s="14" t="s">
        <v>67</v>
      </c>
      <c r="C7" s="1" t="s">
        <v>68</v>
      </c>
      <c r="D7" s="14" t="s">
        <v>69</v>
      </c>
      <c r="E7" s="38">
        <f>AVERAGE('North West'!E7,Northern!E7,Yorkshire!E7,'Northern Scotland'!E7,'Southern Scotland'!E7,Southern!E7,'N Wales and Mersey'!E7,London!E7,'South East'!E7,Eastern!E7,'East Midlands'!E7,Midlands!E7,'Southern Western'!E7,'South Wales'!E7)</f>
        <v>0.67470185210855449</v>
      </c>
      <c r="F7" s="38">
        <f>AVERAGE('North West'!F7,Northern!F7,Yorkshire!F7,'Northern Scotland'!F7,'Southern Scotland'!F7,Southern!F7,'N Wales and Mersey'!F7,London!F7,'South East'!F7,Eastern!F7,'East Midlands'!F7,Midlands!F7,'Southern Western'!F7,'South Wales'!F7)</f>
        <v>0.50604085777615571</v>
      </c>
      <c r="G7" s="185">
        <f>AVERAGE('North West'!G7,Northern!G7,Yorkshire!G7,'Northern Scotland'!G7,'Southern Scotland'!G7,Southern!G7,'N Wales and Mersey'!G7,London!G7,'South East'!G7,Eastern!G7,'East Midlands'!G7,Midlands!G7,'Southern Western'!G7,'South Wales'!G7)</f>
        <v>0.3011315798304583</v>
      </c>
      <c r="H7" s="62">
        <f>AVERAGE('North West'!H7,Northern!H7,Yorkshire!H7,'Northern Scotland'!H7,'Southern Scotland'!H7,Southern!H7,'N Wales and Mersey'!H7,London!H7,'South East'!H7,Eastern!H7,'East Midlands'!H7,Midlands!H7,'Southern Western'!H7,'South Wales'!H7)</f>
        <v>0.27351894895209705</v>
      </c>
      <c r="I7" s="62">
        <f>AVERAGE('North West'!I7,Northern!I7,Yorkshire!I7,'Northern Scotland'!I7,'Southern Scotland'!I7,Southern!I7,'N Wales and Mersey'!I7,London!I7,'South East'!I7,Eastern!I7,'East Midlands'!I7,Midlands!I7,'Southern Western'!I7,'South Wales'!I7)</f>
        <v>0.28616158013056542</v>
      </c>
      <c r="J7" s="62">
        <f>AVERAGE('North West'!J7,Northern!J7,Yorkshire!J7,'Northern Scotland'!J7,'Southern Scotland'!J7,Southern!J7,'N Wales and Mersey'!J7,London!J7,'South East'!J7,Eastern!J7,'East Midlands'!J7,Midlands!J7,'Southern Western'!J7,'South Wales'!J7)</f>
        <v>0.24499156912520886</v>
      </c>
      <c r="K7" s="4"/>
    </row>
    <row r="8" spans="1:11" ht="13.5" customHeight="1">
      <c r="B8" s="14" t="s">
        <v>67</v>
      </c>
      <c r="C8" s="1" t="s">
        <v>70</v>
      </c>
      <c r="D8" s="14" t="s">
        <v>69</v>
      </c>
      <c r="E8" s="38">
        <f>AVERAGE('North West'!E8,Northern!E8,Yorkshire!E8,'Northern Scotland'!E8,'Southern Scotland'!E8,Southern!E8,'N Wales and Mersey'!E8,London!E8,'South East'!E8,Eastern!E8,'East Midlands'!E8,Midlands!E8,'Southern Western'!E8,'South Wales'!E8)</f>
        <v>0.66434181421370297</v>
      </c>
      <c r="F8" s="38">
        <f>AVERAGE('North West'!F8,Northern!F8,Yorkshire!F8,'Northern Scotland'!F8,'Southern Scotland'!F8,Southern!F8,'N Wales and Mersey'!F8,London!F8,'South East'!F8,Eastern!F8,'East Midlands'!F8,Midlands!F8,'Southern Western'!F8,'South Wales'!F8)</f>
        <v>0.49449230644525766</v>
      </c>
      <c r="G8" s="185">
        <f>AVERAGE('North West'!G8,Northern!G8,Yorkshire!G8,'Northern Scotland'!G8,'Southern Scotland'!G8,Southern!G8,'N Wales and Mersey'!G8,London!G8,'South East'!G8,Eastern!G8,'East Midlands'!G8,Midlands!G8,'Southern Western'!G8,'South Wales'!G8)</f>
        <v>0.2905727044848882</v>
      </c>
      <c r="H8" s="62">
        <f>AVERAGE('North West'!H8,Northern!H8,Yorkshire!H8,'Northern Scotland'!H8,'Southern Scotland'!H8,Southern!H8,'N Wales and Mersey'!H8,London!H8,'South East'!H8,Eastern!H8,'East Midlands'!H8,Midlands!H8,'Southern Western'!H8,'South Wales'!H8)</f>
        <v>0.2691582423871311</v>
      </c>
      <c r="I8" s="62">
        <f>AVERAGE('North West'!I8,Northern!I8,Yorkshire!I8,'Northern Scotland'!I8,'Southern Scotland'!I8,Southern!I8,'N Wales and Mersey'!I8,London!I8,'South East'!I8,Eastern!I8,'East Midlands'!I8,Midlands!I8,'Southern Western'!I8,'South Wales'!I8)</f>
        <v>0.2817422129062766</v>
      </c>
      <c r="J8" s="62">
        <f>AVERAGE('North West'!J8,Northern!J8,Yorkshire!J8,'Northern Scotland'!J8,'Southern Scotland'!J8,Southern!J8,'N Wales and Mersey'!J8,London!J8,'South East'!J8,Eastern!J8,'East Midlands'!J8,Midlands!J8,'Southern Western'!J8,'South Wales'!J8)</f>
        <v>0.23718448603299339</v>
      </c>
    </row>
    <row r="9" spans="1:11" ht="13.5" customHeight="1">
      <c r="B9" s="14" t="s">
        <v>67</v>
      </c>
      <c r="C9" s="1" t="s">
        <v>71</v>
      </c>
      <c r="D9" s="14" t="s">
        <v>69</v>
      </c>
      <c r="E9" s="38">
        <f>AVERAGE('North West'!E9,Northern!E9,Yorkshire!E9,'Northern Scotland'!E9,'Southern Scotland'!E9,Southern!E9,'N Wales and Mersey'!E9,London!E9,'South East'!E9,Eastern!E9,'East Midlands'!E9,Midlands!E9,'Southern Western'!E9,'South Wales'!E9)</f>
        <v>0.71063224742976716</v>
      </c>
      <c r="F9" s="38">
        <f>AVERAGE('North West'!F9,Northern!F9,Yorkshire!F9,'Northern Scotland'!F9,'Southern Scotland'!F9,Southern!F9,'N Wales and Mersey'!F9,London!F9,'South East'!F9,Eastern!F9,'East Midlands'!F9,Midlands!F9,'Southern Western'!F9,'South Wales'!F9)</f>
        <v>0.53299754526020326</v>
      </c>
      <c r="G9" s="185">
        <f>AVERAGE('North West'!G9,Northern!G9,Yorkshire!G9,'Northern Scotland'!G9,'Southern Scotland'!G9,Southern!G9,'N Wales and Mersey'!G9,London!G9,'South East'!G9,Eastern!G9,'East Midlands'!G9,Midlands!G9,'Southern Western'!G9,'South Wales'!G9)</f>
        <v>0.31718755926350267</v>
      </c>
      <c r="H9" s="62">
        <f>AVERAGE('North West'!H9,Northern!H9,Yorkshire!H9,'Northern Scotland'!H9,'Southern Scotland'!H9,Southern!H9,'N Wales and Mersey'!H9,London!H9,'South East'!H9,Eastern!H9,'East Midlands'!H9,Midlands!H9,'Southern Western'!H9,'South Wales'!H9)</f>
        <v>0.28792458874941801</v>
      </c>
      <c r="I9" s="62">
        <f>AVERAGE('North West'!I9,Northern!I9,Yorkshire!I9,'Northern Scotland'!I9,'Southern Scotland'!I9,Southern!I9,'N Wales and Mersey'!I9,London!I9,'South East'!I9,Eastern!I9,'East Midlands'!I9,Midlands!I9,'Southern Western'!I9,'South Wales'!I9)</f>
        <v>0.30123961863435922</v>
      </c>
      <c r="J9" s="62">
        <f>AVERAGE('North West'!J9,Northern!J9,Yorkshire!J9,'Northern Scotland'!J9,'Southern Scotland'!J9,Southern!J9,'N Wales and Mersey'!J9,London!J9,'South East'!J9,Eastern!J9,'East Midlands'!J9,Midlands!J9,'Southern Western'!J9,'South Wales'!J9)</f>
        <v>0.25787393368363798</v>
      </c>
    </row>
    <row r="10" spans="1:11" ht="13.5" customHeight="1">
      <c r="B10" s="14" t="s">
        <v>72</v>
      </c>
      <c r="C10" s="1" t="s">
        <v>68</v>
      </c>
      <c r="D10" s="14" t="s">
        <v>69</v>
      </c>
      <c r="E10" s="38">
        <f>AVERAGE('North West'!E10,Northern!E10,Yorkshire!E10,'Northern Scotland'!E10,'Southern Scotland'!E10,Southern!E10,'N Wales and Mersey'!E10,London!E10,'South East'!E10,Eastern!E10,'East Midlands'!E10,Midlands!E10,'Southern Western'!E10,'South Wales'!E10)</f>
        <v>0.1707638073044393</v>
      </c>
      <c r="F10" s="38">
        <f>AVERAGE('North West'!F10,Northern!F10,Yorkshire!F10,'Northern Scotland'!F10,'Southern Scotland'!F10,Southern!F10,'N Wales and Mersey'!F10,London!F10,'South East'!F10,Eastern!F10,'East Midlands'!F10,Midlands!F10,'Southern Western'!F10,'South Wales'!F10)</f>
        <v>0.12606504134198332</v>
      </c>
      <c r="G10" s="185">
        <f>AVERAGE('North West'!G10,Northern!G10,Yorkshire!G10,'Northern Scotland'!G10,'Southern Scotland'!G10,Southern!G10,'N Wales and Mersey'!G10,London!G10,'South East'!G10,Eastern!G10,'East Midlands'!G10,Midlands!G10,'Southern Western'!G10,'South Wales'!G10)</f>
        <v>7.506959063616099E-2</v>
      </c>
      <c r="H10" s="62">
        <f>AVERAGE('North West'!H10,Northern!H10,Yorkshire!H10,'Northern Scotland'!H10,'Southern Scotland'!H10,Southern!H10,'N Wales and Mersey'!H10,London!H10,'South East'!H10,Eastern!H10,'East Midlands'!H10,Midlands!H10,'Southern Western'!H10,'South Wales'!H10)</f>
        <v>6.8923635162252375E-2</v>
      </c>
      <c r="I10" s="62">
        <f>AVERAGE('North West'!I10,Northern!I10,Yorkshire!I10,'Northern Scotland'!I10,'Southern Scotland'!I10,Southern!I10,'N Wales and Mersey'!I10,London!I10,'South East'!I10,Eastern!I10,'East Midlands'!I10,Midlands!I10,'Southern Western'!I10,'South Wales'!I10)</f>
        <v>7.4169904143658649E-2</v>
      </c>
      <c r="J10" s="62">
        <f>AVERAGE('North West'!J10,Northern!J10,Yorkshire!J10,'Northern Scotland'!J10,'Southern Scotland'!J10,Southern!J10,'N Wales and Mersey'!J10,London!J10,'South East'!J10,Eastern!J10,'East Midlands'!J10,Midlands!J10,'Southern Western'!J10,'South Wales'!J10)</f>
        <v>6.0410909850366047E-2</v>
      </c>
    </row>
    <row r="11" spans="1:11" ht="13.5" customHeight="1">
      <c r="B11" s="14" t="s">
        <v>72</v>
      </c>
      <c r="C11" s="1" t="s">
        <v>70</v>
      </c>
      <c r="D11" s="14" t="s">
        <v>69</v>
      </c>
      <c r="E11" s="38">
        <f>AVERAGE('North West'!E11,Northern!E11,Yorkshire!E11,'Northern Scotland'!E11,'Southern Scotland'!E11,Southern!E11,'N Wales and Mersey'!E11,London!E11,'South East'!E11,Eastern!E11,'East Midlands'!E11,Midlands!E11,'Southern Western'!E11,'South Wales'!E11)</f>
        <v>0.17561229085834462</v>
      </c>
      <c r="F11" s="38">
        <f>AVERAGE('North West'!F11,Northern!F11,Yorkshire!F11,'Northern Scotland'!F11,'Southern Scotland'!F11,Southern!F11,'N Wales and Mersey'!F11,London!F11,'South East'!F11,Eastern!F11,'East Midlands'!F11,Midlands!F11,'Southern Western'!F11,'South Wales'!F11)</f>
        <v>0.12839814493796969</v>
      </c>
      <c r="G11" s="185">
        <f>AVERAGE('North West'!G11,Northern!G11,Yorkshire!G11,'Northern Scotland'!G11,'Southern Scotland'!G11,Southern!G11,'N Wales and Mersey'!G11,London!G11,'South East'!G11,Eastern!G11,'East Midlands'!G11,Midlands!G11,'Southern Western'!G11,'South Wales'!G11)</f>
        <v>7.3721854406638948E-2</v>
      </c>
      <c r="H11" s="62">
        <f>AVERAGE('North West'!H11,Northern!H11,Yorkshire!H11,'Northern Scotland'!H11,'Southern Scotland'!H11,Southern!H11,'N Wales and Mersey'!H11,London!H11,'South East'!H11,Eastern!H11,'East Midlands'!H11,Midlands!H11,'Southern Western'!H11,'South Wales'!H11)</f>
        <v>6.6692004106576525E-2</v>
      </c>
      <c r="I11" s="62">
        <f>AVERAGE('North West'!I11,Northern!I11,Yorkshire!I11,'Northern Scotland'!I11,'Southern Scotland'!I11,Southern!I11,'N Wales and Mersey'!I11,London!I11,'South East'!I11,Eastern!I11,'East Midlands'!I11,Midlands!I11,'Southern Western'!I11,'South Wales'!I11)</f>
        <v>7.2358374662800345E-2</v>
      </c>
      <c r="J11" s="62">
        <f>AVERAGE('North West'!J11,Northern!J11,Yorkshire!J11,'Northern Scotland'!J11,'Southern Scotland'!J11,Southern!J11,'N Wales and Mersey'!J11,London!J11,'South East'!J11,Eastern!J11,'East Midlands'!J11,Midlands!J11,'Southern Western'!J11,'South Wales'!J11)</f>
        <v>5.8169535549865523E-2</v>
      </c>
    </row>
    <row r="12" spans="1:11" ht="13.5" customHeight="1">
      <c r="B12" s="14" t="s">
        <v>72</v>
      </c>
      <c r="C12" s="1" t="s">
        <v>71</v>
      </c>
      <c r="D12" s="14" t="s">
        <v>69</v>
      </c>
      <c r="E12" s="38">
        <f>AVERAGE('North West'!E12,Northern!E12,Yorkshire!E12,'Northern Scotland'!E12,'Southern Scotland'!E12,Southern!E12,'N Wales and Mersey'!E12,London!E12,'South East'!E12,Eastern!E12,'East Midlands'!E12,Midlands!E12,'Southern Western'!E12,'South Wales'!E12)</f>
        <v>0.17985525960048374</v>
      </c>
      <c r="F12" s="38">
        <f>AVERAGE('North West'!F12,Northern!F12,Yorkshire!F12,'Northern Scotland'!F12,'Southern Scotland'!F12,Southern!F12,'N Wales and Mersey'!F12,London!F12,'South East'!F12,Eastern!F12,'East Midlands'!F12,Midlands!F12,'Southern Western'!F12,'South Wales'!F12)</f>
        <v>0.13277962470670082</v>
      </c>
      <c r="G12" s="185">
        <f>AVERAGE('North West'!G12,Northern!G12,Yorkshire!G12,'Northern Scotland'!G12,'Southern Scotland'!G12,Southern!G12,'N Wales and Mersey'!G12,London!G12,'South East'!G12,Eastern!G12,'East Midlands'!G12,Midlands!G12,'Southern Western'!G12,'South Wales'!G12)</f>
        <v>7.9072687887323467E-2</v>
      </c>
      <c r="H12" s="62">
        <f>AVERAGE('North West'!H12,Northern!H12,Yorkshire!H12,'Northern Scotland'!H12,'Southern Scotland'!H12,Southern!H12,'N Wales and Mersey'!H12,London!H12,'South East'!H12,Eastern!H12,'East Midlands'!H12,Midlands!H12,'Southern Western'!H12,'South Wales'!H12)</f>
        <v>7.2548031005310473E-2</v>
      </c>
      <c r="I12" s="62">
        <f>AVERAGE('North West'!I12,Northern!I12,Yorkshire!I12,'Northern Scotland'!I12,'Southern Scotland'!I12,Southern!I12,'N Wales and Mersey'!I12,London!I12,'South East'!I12,Eastern!I12,'East Midlands'!I12,Midlands!I12,'Southern Western'!I12,'South Wales'!I12)</f>
        <v>7.8073502236255116E-2</v>
      </c>
      <c r="J12" s="62">
        <f>AVERAGE('North West'!J12,Northern!J12,Yorkshire!J12,'Northern Scotland'!J12,'Southern Scotland'!J12,Southern!J12,'N Wales and Mersey'!J12,London!J12,'South East'!J12,Eastern!J12,'East Midlands'!J12,Midlands!J12,'Southern Western'!J12,'South Wales'!J12)</f>
        <v>6.3581626061027796E-2</v>
      </c>
    </row>
    <row r="13" spans="1:11" ht="13.5" customHeight="1">
      <c r="B13" s="14" t="s">
        <v>67</v>
      </c>
      <c r="C13" s="1" t="s">
        <v>68</v>
      </c>
      <c r="D13" s="14" t="s">
        <v>73</v>
      </c>
      <c r="E13" s="38">
        <f>AVERAGE('North West'!E13,Northern!E13,Yorkshire!E13,'Northern Scotland'!E13,'Southern Scotland'!E13,Southern!E13,'N Wales and Mersey'!E13,London!E13,'South East'!E13,Eastern!E13,'East Midlands'!E13,Midlands!E13,'Southern Western'!E13,'South Wales'!E13)</f>
        <v>0.46355930062119682</v>
      </c>
      <c r="F13" s="38">
        <f>AVERAGE('North West'!F13,Northern!F13,Yorkshire!F13,'Northern Scotland'!F13,'Southern Scotland'!F13,Southern!F13,'N Wales and Mersey'!F13,London!F13,'South East'!F13,Eastern!F13,'East Midlands'!F13,Midlands!F13,'Southern Western'!F13,'South Wales'!F13)</f>
        <v>0.52966915376652146</v>
      </c>
      <c r="G13" s="185">
        <f>AVERAGE('North West'!G13,Northern!G13,Yorkshire!G13,'Northern Scotland'!G13,'Southern Scotland'!G13,Southern!G13,'N Wales and Mersey'!G13,London!G13,'South East'!G13,Eastern!G13,'East Midlands'!G13,Midlands!G13,'Southern Western'!G13,'South Wales'!G13)</f>
        <v>0.52966915376652146</v>
      </c>
      <c r="H13" s="62">
        <f>AVERAGE('North West'!H13,Northern!H13,Yorkshire!H13,'Northern Scotland'!H13,'Southern Scotland'!H13,Southern!H13,'N Wales and Mersey'!H13,London!H13,'South East'!H13,Eastern!H13,'East Midlands'!H13,Midlands!H13,'Southern Western'!H13,'South Wales'!H13)</f>
        <v>0.53366274089751242</v>
      </c>
      <c r="I13" s="62">
        <f>AVERAGE('North West'!I13,Northern!I13,Yorkshire!I13,'Northern Scotland'!I13,'Southern Scotland'!I13,Southern!I13,'N Wales and Mersey'!I13,London!I13,'South East'!I13,Eastern!I13,'East Midlands'!I13,Midlands!I13,'Southern Western'!I13,'South Wales'!I13)</f>
        <v>0.53346639834008602</v>
      </c>
      <c r="J13" s="62">
        <f>AVERAGE('North West'!J13,Northern!J13,Yorkshire!J13,'Northern Scotland'!J13,'Southern Scotland'!J13,Southern!J13,'N Wales and Mersey'!J13,London!J13,'South East'!J13,Eastern!J13,'East Midlands'!J13,Midlands!J13,'Southern Western'!J13,'South Wales'!J13)</f>
        <v>0.5888927193342578</v>
      </c>
    </row>
    <row r="14" spans="1:11" ht="13.5" customHeight="1">
      <c r="B14" s="14" t="s">
        <v>67</v>
      </c>
      <c r="C14" s="1" t="s">
        <v>70</v>
      </c>
      <c r="D14" s="14" t="s">
        <v>73</v>
      </c>
      <c r="E14" s="38">
        <f>AVERAGE('North West'!E14,Northern!E14,Yorkshire!E14,'Northern Scotland'!E14,'Southern Scotland'!E14,Southern!E14,'N Wales and Mersey'!E14,London!E14,'South East'!E14,Eastern!E14,'East Midlands'!E14,Midlands!E14,'Southern Western'!E14,'South Wales'!E14)</f>
        <v>0.51409688231138573</v>
      </c>
      <c r="F14" s="38">
        <f>AVERAGE('North West'!F14,Northern!F14,Yorkshire!F14,'Northern Scotland'!F14,'Southern Scotland'!F14,Southern!F14,'N Wales and Mersey'!F14,London!F14,'South East'!F14,Eastern!F14,'East Midlands'!F14,Midlands!F14,'Southern Western'!F14,'South Wales'!F14)</f>
        <v>0.58081587709356308</v>
      </c>
      <c r="G14" s="185">
        <f>AVERAGE('North West'!G14,Northern!G14,Yorkshire!G14,'Northern Scotland'!G14,'Southern Scotland'!G14,Southern!G14,'N Wales and Mersey'!G14,London!G14,'South East'!G14,Eastern!G14,'East Midlands'!G14,Midlands!G14,'Southern Western'!G14,'South Wales'!G14)</f>
        <v>0.58081587709356308</v>
      </c>
      <c r="H14" s="62">
        <f>AVERAGE('North West'!H14,Northern!H14,Yorkshire!H14,'Northern Scotland'!H14,'Southern Scotland'!H14,Southern!H14,'N Wales and Mersey'!H14,London!H14,'South East'!H14,Eastern!H14,'East Midlands'!H14,Midlands!H14,'Southern Western'!H14,'South Wales'!H14)</f>
        <v>0.60281035957422124</v>
      </c>
      <c r="I14" s="62">
        <f>AVERAGE('North West'!I14,Northern!I14,Yorkshire!I14,'Northern Scotland'!I14,'Southern Scotland'!I14,Southern!I14,'N Wales and Mersey'!I14,London!I14,'South East'!I14,Eastern!I14,'East Midlands'!I14,Midlands!I14,'Southern Western'!I14,'South Wales'!I14)</f>
        <v>0.60259449497673145</v>
      </c>
      <c r="J14" s="62">
        <f>AVERAGE('North West'!J14,Northern!J14,Yorkshire!J14,'Northern Scotland'!J14,'Southern Scotland'!J14,Southern!J14,'N Wales and Mersey'!J14,London!J14,'South East'!J14,Eastern!J14,'East Midlands'!J14,Midlands!J14,'Southern Western'!J14,'South Wales'!J14)</f>
        <v>0.66015312550976124</v>
      </c>
    </row>
    <row r="15" spans="1:11" ht="13.5" customHeight="1">
      <c r="B15" s="14" t="s">
        <v>67</v>
      </c>
      <c r="C15" s="1" t="s">
        <v>71</v>
      </c>
      <c r="D15" s="14" t="s">
        <v>73</v>
      </c>
      <c r="E15" s="38">
        <f>AVERAGE('North West'!E15,Northern!E15,Yorkshire!E15,'Northern Scotland'!E15,'Southern Scotland'!E15,Southern!E15,'N Wales and Mersey'!E15,London!E15,'South East'!E15,Eastern!E15,'East Midlands'!E15,Midlands!E15,'Southern Western'!E15,'South Wales'!E15)</f>
        <v>0.52398694329287421</v>
      </c>
      <c r="F15" s="38">
        <f>AVERAGE('North West'!F15,Northern!F15,Yorkshire!F15,'Northern Scotland'!F15,'Southern Scotland'!F15,Southern!F15,'N Wales and Mersey'!F15,London!F15,'South East'!F15,Eastern!F15,'East Midlands'!F15,Midlands!F15,'Southern Western'!F15,'South Wales'!F15)</f>
        <v>0.59507327164204693</v>
      </c>
      <c r="G15" s="185">
        <f>AVERAGE('North West'!G15,Northern!G15,Yorkshire!G15,'Northern Scotland'!G15,'Southern Scotland'!G15,Southern!G15,'N Wales and Mersey'!G15,London!G15,'South East'!G15,Eastern!G15,'East Midlands'!G15,Midlands!G15,'Southern Western'!G15,'South Wales'!G15)</f>
        <v>0.59507327164204693</v>
      </c>
      <c r="H15" s="62">
        <f>AVERAGE('North West'!H15,Northern!H15,Yorkshire!H15,'Northern Scotland'!H15,'Southern Scotland'!H15,Southern!H15,'N Wales and Mersey'!H15,London!H15,'South East'!H15,Eastern!H15,'East Midlands'!H15,Midlands!H15,'Southern Western'!H15,'South Wales'!H15)</f>
        <v>0.60029446082899596</v>
      </c>
      <c r="I15" s="62">
        <f>AVERAGE('North West'!I15,Northern!I15,Yorkshire!I15,'Northern Scotland'!I15,'Southern Scotland'!I15,Southern!I15,'N Wales and Mersey'!I15,London!I15,'South East'!I15,Eastern!I15,'East Midlands'!I15,Midlands!I15,'Southern Western'!I15,'South Wales'!I15)</f>
        <v>0.60008989550433045</v>
      </c>
      <c r="J15" s="62">
        <f>AVERAGE('North West'!J15,Northern!J15,Yorkshire!J15,'Northern Scotland'!J15,'Southern Scotland'!J15,Southern!J15,'N Wales and Mersey'!J15,London!J15,'South East'!J15,Eastern!J15,'East Midlands'!J15,Midlands!J15,'Southern Western'!J15,'South Wales'!J15)</f>
        <v>0.65877930033334742</v>
      </c>
    </row>
    <row r="16" spans="1:11" ht="13.5" customHeight="1">
      <c r="B16" s="14" t="s">
        <v>72</v>
      </c>
      <c r="C16" s="1" t="s">
        <v>68</v>
      </c>
      <c r="D16" s="14" t="s">
        <v>73</v>
      </c>
      <c r="E16" s="38">
        <f>AVERAGE('North West'!E16,Northern!E16,Yorkshire!E16,'Northern Scotland'!E16,'Southern Scotland'!E16,Southern!E16,'N Wales and Mersey'!E16,London!E16,'South East'!E16,Eastern!E16,'East Midlands'!E16,Midlands!E16,'Southern Western'!E16,'South Wales'!E16)</f>
        <v>0.28485186128517942</v>
      </c>
      <c r="F16" s="38">
        <f>AVERAGE('North West'!F16,Northern!F16,Yorkshire!F16,'Northern Scotland'!F16,'Southern Scotland'!F16,Southern!F16,'N Wales and Mersey'!F16,London!F16,'South East'!F16,Eastern!F16,'East Midlands'!F16,Midlands!F16,'Southern Western'!F16,'South Wales'!F16)</f>
        <v>0.2911174570678719</v>
      </c>
      <c r="G16" s="185">
        <f>AVERAGE('North West'!G16,Northern!G16,Yorkshire!G16,'Northern Scotland'!G16,'Southern Scotland'!G16,Southern!G16,'N Wales and Mersey'!G16,London!G16,'South East'!G16,Eastern!G16,'East Midlands'!G16,Midlands!G16,'Southern Western'!G16,'South Wales'!G16)</f>
        <v>0.2911174570678719</v>
      </c>
      <c r="H16" s="62">
        <f>AVERAGE('North West'!H16,Northern!H16,Yorkshire!H16,'Northern Scotland'!H16,'Southern Scotland'!H16,Southern!H16,'N Wales and Mersey'!H16,London!H16,'South East'!H16,Eastern!H16,'East Midlands'!H16,Midlands!H16,'Southern Western'!H16,'South Wales'!H16)</f>
        <v>0.29619486688990065</v>
      </c>
      <c r="I16" s="62">
        <f>AVERAGE('North West'!I16,Northern!I16,Yorkshire!I16,'Northern Scotland'!I16,'Southern Scotland'!I16,Southern!I16,'N Wales and Mersey'!I16,London!I16,'South East'!I16,Eastern!I16,'East Midlands'!I16,Midlands!I16,'Southern Western'!I16,'South Wales'!I16)</f>
        <v>0.29598368563068206</v>
      </c>
      <c r="J16" s="62">
        <f>AVERAGE('North West'!J16,Northern!J16,Yorkshire!J16,'Northern Scotland'!J16,'Southern Scotland'!J16,Southern!J16,'N Wales and Mersey'!J16,London!J16,'South East'!J16,Eastern!J16,'East Midlands'!J16,Midlands!J16,'Southern Western'!J16,'South Wales'!J16)</f>
        <v>0.29790268701213779</v>
      </c>
    </row>
    <row r="17" spans="2:16" ht="13.5" customHeight="1">
      <c r="B17" s="14" t="s">
        <v>72</v>
      </c>
      <c r="C17" s="1" t="s">
        <v>70</v>
      </c>
      <c r="D17" s="14" t="s">
        <v>73</v>
      </c>
      <c r="E17" s="38">
        <f>AVERAGE('North West'!E17,Northern!E17,Yorkshire!E17,'Northern Scotland'!E17,'Southern Scotland'!E17,Southern!E17,'N Wales and Mersey'!E17,London!E17,'South East'!E17,Eastern!E17,'East Midlands'!E17,Midlands!E17,'Southern Western'!E17,'South Wales'!E17)</f>
        <v>0.3750844265084296</v>
      </c>
      <c r="F17" s="38">
        <f>AVERAGE('North West'!F17,Northern!F17,Yorkshire!F17,'Northern Scotland'!F17,'Southern Scotland'!F17,Southern!F17,'N Wales and Mersey'!F17,London!F17,'South East'!F17,Eastern!F17,'East Midlands'!F17,Midlands!F17,'Southern Western'!F17,'South Wales'!F17)</f>
        <v>0.37799022515901154</v>
      </c>
      <c r="G17" s="185">
        <f>AVERAGE('North West'!G17,Northern!G17,Yorkshire!G17,'Northern Scotland'!G17,'Southern Scotland'!G17,Southern!G17,'N Wales and Mersey'!G17,London!G17,'South East'!G17,Eastern!G17,'East Midlands'!G17,Midlands!G17,'Southern Western'!G17,'South Wales'!G17)</f>
        <v>0.37799022515901154</v>
      </c>
      <c r="H17" s="62">
        <f>AVERAGE('North West'!H17,Northern!H17,Yorkshire!H17,'Northern Scotland'!H17,'Southern Scotland'!H17,Southern!H17,'N Wales and Mersey'!H17,London!H17,'South East'!H17,Eastern!H17,'East Midlands'!H17,Midlands!H17,'Southern Western'!H17,'South Wales'!H17)</f>
        <v>0.40445326227061024</v>
      </c>
      <c r="I17" s="62">
        <f>AVERAGE('North West'!I17,Northern!I17,Yorkshire!I17,'Northern Scotland'!I17,'Southern Scotland'!I17,Southern!I17,'N Wales and Mersey'!I17,London!I17,'South East'!I17,Eastern!I17,'East Midlands'!I17,Midlands!I17,'Southern Western'!I17,'South Wales'!I17)</f>
        <v>0.40415139954825724</v>
      </c>
      <c r="J17" s="62">
        <f>AVERAGE('North West'!J17,Northern!J17,Yorkshire!J17,'Northern Scotland'!J17,'Southern Scotland'!J17,Southern!J17,'N Wales and Mersey'!J17,London!J17,'South East'!J17,Eastern!J17,'East Midlands'!J17,Midlands!J17,'Southern Western'!J17,'South Wales'!J17)</f>
        <v>0.39744832631478733</v>
      </c>
    </row>
    <row r="18" spans="2:16" ht="13.5" customHeight="1">
      <c r="B18" s="14" t="s">
        <v>72</v>
      </c>
      <c r="C18" s="1" t="s">
        <v>71</v>
      </c>
      <c r="D18" s="14" t="s">
        <v>73</v>
      </c>
      <c r="E18" s="38">
        <f>AVERAGE('North West'!E18,Northern!E18,Yorkshire!E18,'Northern Scotland'!E18,'Southern Scotland'!E18,Southern!E18,'N Wales and Mersey'!E18,London!E18,'South East'!E18,Eastern!E18,'East Midlands'!E18,Midlands!E18,'Southern Western'!E18,'South Wales'!E18)</f>
        <v>0.33537728236404085</v>
      </c>
      <c r="F18" s="38">
        <f>AVERAGE('North West'!F18,Northern!F18,Yorkshire!F18,'Northern Scotland'!F18,'Southern Scotland'!F18,Southern!F18,'N Wales and Mersey'!F18,London!F18,'South East'!F18,Eastern!F18,'East Midlands'!F18,Midlands!F18,'Southern Western'!F18,'South Wales'!F18)</f>
        <v>0.34338533582610603</v>
      </c>
      <c r="G18" s="185">
        <f>AVERAGE('North West'!G18,Northern!G18,Yorkshire!G18,'Northern Scotland'!G18,'Southern Scotland'!G18,Southern!G18,'N Wales and Mersey'!G18,London!G18,'South East'!G18,Eastern!G18,'East Midlands'!G18,Midlands!G18,'Southern Western'!G18,'South Wales'!G18)</f>
        <v>0.34338533582610603</v>
      </c>
      <c r="H18" s="62">
        <f>AVERAGE('North West'!H18,Northern!H18,Yorkshire!H18,'Northern Scotland'!H18,'Southern Scotland'!H18,Southern!H18,'N Wales and Mersey'!H18,London!H18,'South East'!H18,Eastern!H18,'East Midlands'!H18,Midlands!H18,'Southern Western'!H18,'South Wales'!H18)</f>
        <v>0.34991408549533159</v>
      </c>
      <c r="I18" s="62">
        <f>AVERAGE('North West'!I18,Northern!I18,Yorkshire!I18,'Northern Scotland'!I18,'Southern Scotland'!I18,Southern!I18,'N Wales and Mersey'!I18,London!I18,'South East'!I18,Eastern!I18,'East Midlands'!I18,Midlands!I18,'Southern Western'!I18,'South Wales'!I18)</f>
        <v>0.34968338526475773</v>
      </c>
      <c r="J18" s="62">
        <f>AVERAGE('North West'!J18,Northern!J18,Yorkshire!J18,'Northern Scotland'!J18,'Southern Scotland'!J18,Southern!J18,'N Wales and Mersey'!J18,London!J18,'South East'!J18,Eastern!J18,'East Midlands'!J18,Midlands!J18,'Southern Western'!J18,'South Wales'!J18)</f>
        <v>0.35204923733004728</v>
      </c>
    </row>
    <row r="19" spans="2:16" ht="13.5" customHeight="1">
      <c r="D19" s="166"/>
      <c r="E19" s="42"/>
      <c r="F19" s="42"/>
      <c r="G19" s="42"/>
      <c r="H19" s="186"/>
      <c r="I19" s="186"/>
      <c r="J19" s="186"/>
    </row>
    <row r="20" spans="2:16" ht="13.5" customHeight="1">
      <c r="B20" s="79" t="s">
        <v>74</v>
      </c>
      <c r="C20" s="167"/>
      <c r="D20" s="167"/>
      <c r="E20" s="167"/>
      <c r="F20" s="167"/>
      <c r="G20" s="167"/>
      <c r="H20" s="168"/>
      <c r="I20" s="168"/>
      <c r="J20" s="168"/>
    </row>
    <row r="21" spans="2:16" ht="28.5" customHeight="1">
      <c r="B21" s="14"/>
      <c r="C21" s="1"/>
      <c r="D21" s="1"/>
      <c r="E21" s="162" t="s">
        <v>50</v>
      </c>
      <c r="F21" s="162" t="s">
        <v>52</v>
      </c>
      <c r="G21" s="163" t="s">
        <v>54</v>
      </c>
      <c r="H21" s="164" t="s">
        <v>56</v>
      </c>
      <c r="I21" s="165" t="s">
        <v>58</v>
      </c>
      <c r="J21" s="165" t="s">
        <v>61</v>
      </c>
    </row>
    <row r="22" spans="2:16" ht="13.5" customHeight="1">
      <c r="B22" s="148" t="s">
        <v>62</v>
      </c>
      <c r="C22" s="21" t="s">
        <v>63</v>
      </c>
      <c r="D22" s="21" t="s">
        <v>64</v>
      </c>
      <c r="E22" s="150" t="s">
        <v>49</v>
      </c>
      <c r="F22" s="150" t="s">
        <v>51</v>
      </c>
      <c r="G22" s="151" t="s">
        <v>53</v>
      </c>
      <c r="H22" s="152" t="s">
        <v>55</v>
      </c>
      <c r="I22" s="153" t="s">
        <v>57</v>
      </c>
      <c r="J22" s="153" t="s">
        <v>65</v>
      </c>
      <c r="K22" s="169" t="s">
        <v>75</v>
      </c>
    </row>
    <row r="23" spans="2:16" ht="13.5" customHeight="1">
      <c r="B23" s="268" t="s">
        <v>76</v>
      </c>
      <c r="C23" s="269"/>
      <c r="D23" s="269"/>
      <c r="E23" s="269"/>
      <c r="F23" s="269"/>
      <c r="G23" s="269"/>
      <c r="H23" s="269"/>
      <c r="I23" s="149"/>
      <c r="J23" s="149"/>
    </row>
    <row r="24" spans="2:16" ht="13.5" customHeight="1">
      <c r="B24" s="146" t="s">
        <v>67</v>
      </c>
      <c r="C24" s="22" t="s">
        <v>68</v>
      </c>
      <c r="D24" s="146" t="s">
        <v>69</v>
      </c>
      <c r="E24" s="154">
        <f>AVERAGE('North West'!E24,Northern!E24,Yorkshire!E24,'Northern Scotland'!E24,'Southern Scotland'!E24,Southern!E24,'N Wales and Mersey'!E24,London!E24,'South East'!E24,Eastern!E24,'East Midlands'!E24,Midlands!E24,'Southern Western'!E24,'South Wales'!E24)</f>
        <v>1956.6353711148079</v>
      </c>
      <c r="F24" s="154">
        <f>AVERAGE('North West'!F24,Northern!F24,Yorkshire!F24,'Northern Scotland'!F24,'Southern Scotland'!F24,Southern!F24,'N Wales and Mersey'!F24,London!F24,'South East'!F24,Eastern!F24,'East Midlands'!F24,Midlands!F24,'Southern Western'!F24,'South Wales'!F24)</f>
        <v>1467.5184875508514</v>
      </c>
      <c r="G24" s="154">
        <f>AVERAGE('North West'!G24,Northern!G24,Yorkshire!G24,'Northern Scotland'!G24,'Southern Scotland'!G24,Southern!G24,'N Wales and Mersey'!G24,London!G24,'South East'!G24,Eastern!G24,'East Midlands'!G24,Midlands!G24,'Southern Western'!G24,'South Wales'!G24)</f>
        <v>873.28158150832928</v>
      </c>
      <c r="H24" s="154">
        <f>AVERAGE('North West'!H24,Northern!H24,Yorkshire!H24,'Northern Scotland'!H24,'Southern Scotland'!H24,Southern!H24,'N Wales and Mersey'!H24,London!H24,'South East'!H24,Eastern!H24,'East Midlands'!H24,Midlands!H24,'Southern Western'!H24,'South Wales'!H24)</f>
        <v>738.50116217066204</v>
      </c>
      <c r="I24" s="154">
        <f>AVERAGE('North West'!I24,Northern!I24,Yorkshire!I24,'Northern Scotland'!I24,'Southern Scotland'!I24,Southern!I24,'N Wales and Mersey'!I24,London!I24,'South East'!I24,Eastern!I24,'East Midlands'!I24,Midlands!I24,'Southern Western'!I24,'South Wales'!I24)</f>
        <v>772.6362663525266</v>
      </c>
      <c r="J24" s="154">
        <f>AVERAGE('North West'!J24,Northern!J24,Yorkshire!J24,'Northern Scotland'!J24,'Southern Scotland'!J24,Southern!J24,'N Wales and Mersey'!J24,London!J24,'South East'!J24,Eastern!J24,'East Midlands'!J24,Midlands!J24,'Southern Western'!J24,'South Wales'!J24)</f>
        <v>661.47723663806391</v>
      </c>
      <c r="L24" s="171"/>
      <c r="M24" s="171"/>
      <c r="N24" s="171"/>
      <c r="O24" s="171"/>
      <c r="P24" s="171"/>
    </row>
    <row r="25" spans="2:16" ht="13.5" customHeight="1">
      <c r="B25" s="14" t="s">
        <v>67</v>
      </c>
      <c r="C25" s="1" t="s">
        <v>70</v>
      </c>
      <c r="D25" s="14" t="s">
        <v>69</v>
      </c>
      <c r="E25" s="36">
        <f>AVERAGE('North West'!E25,Northern!E25,Yorkshire!E25,'Northern Scotland'!E25,'Southern Scotland'!E25,Southern!E25,'N Wales and Mersey'!E25,London!E25,'South East'!E25,Eastern!E25,'East Midlands'!E25,Midlands!E25,'Southern Western'!E25,'South Wales'!E25)</f>
        <v>1926.5912612197392</v>
      </c>
      <c r="F25" s="36">
        <f>AVERAGE('North West'!F25,Northern!F25,Yorkshire!F25,'Northern Scotland'!F25,'Southern Scotland'!F25,Southern!F25,'N Wales and Mersey'!F25,London!F25,'South East'!F25,Eastern!F25,'East Midlands'!F25,Midlands!F25,'Southern Western'!F25,'South Wales'!F25)</f>
        <v>1434.0276886912472</v>
      </c>
      <c r="G25" s="36">
        <f>AVERAGE('North West'!G25,Northern!G25,Yorkshire!G25,'Northern Scotland'!G25,'Southern Scotland'!G25,Southern!G25,'N Wales and Mersey'!G25,London!G25,'South East'!G25,Eastern!G25,'East Midlands'!G25,Midlands!G25,'Southern Western'!G25,'South Wales'!G25)</f>
        <v>842.66084300617581</v>
      </c>
      <c r="H25" s="36">
        <f>AVERAGE('North West'!H25,Northern!H25,Yorkshire!H25,'Northern Scotland'!H25,'Southern Scotland'!H25,Southern!H25,'N Wales and Mersey'!H25,London!H25,'South East'!H25,Eastern!H25,'East Midlands'!H25,Midlands!H25,'Southern Western'!H25,'South Wales'!H25)</f>
        <v>726.72725444525372</v>
      </c>
      <c r="I25" s="36">
        <f>AVERAGE('North West'!I25,Northern!I25,Yorkshire!I25,'Northern Scotland'!I25,'Southern Scotland'!I25,Southern!I25,'N Wales and Mersey'!I25,London!I25,'South East'!I25,Eastern!I25,'East Midlands'!I25,Midlands!I25,'Southern Western'!I25,'South Wales'!I25)</f>
        <v>760.70397484694683</v>
      </c>
      <c r="J25" s="36">
        <f>AVERAGE('North West'!J25,Northern!J25,Yorkshire!J25,'Northern Scotland'!J25,'Southern Scotland'!J25,Southern!J25,'N Wales and Mersey'!J25,London!J25,'South East'!J25,Eastern!J25,'East Midlands'!J25,Midlands!J25,'Southern Western'!J25,'South Wales'!J25)</f>
        <v>640.39811228908206</v>
      </c>
      <c r="L25" s="171"/>
      <c r="M25" s="171"/>
      <c r="N25" s="171"/>
      <c r="O25" s="171"/>
      <c r="P25" s="171"/>
    </row>
    <row r="26" spans="2:16" ht="13.5" customHeight="1">
      <c r="B26" s="14" t="s">
        <v>67</v>
      </c>
      <c r="C26" s="1" t="s">
        <v>71</v>
      </c>
      <c r="D26" s="14" t="s">
        <v>69</v>
      </c>
      <c r="E26" s="36">
        <f>AVERAGE('North West'!E26,Northern!E26,Yorkshire!E26,'Northern Scotland'!E26,'Southern Scotland'!E26,Southern!E26,'N Wales and Mersey'!E26,London!E26,'South East'!E26,Eastern!E26,'East Midlands'!E26,Midlands!E26,'Southern Western'!E26,'South Wales'!E26)</f>
        <v>2060.8335175463244</v>
      </c>
      <c r="F26" s="36">
        <f>AVERAGE('North West'!F26,Northern!F26,Yorkshire!F26,'Northern Scotland'!F26,'Southern Scotland'!F26,Southern!F26,'N Wales and Mersey'!F26,London!F26,'South East'!F26,Eastern!F26,'East Midlands'!F26,Midlands!F26,'Southern Western'!F26,'South Wales'!F26)</f>
        <v>1545.6928812545891</v>
      </c>
      <c r="G26" s="36">
        <f>AVERAGE('North West'!G26,Northern!G26,Yorkshire!G26,'Northern Scotland'!G26,'Southern Scotland'!G26,Southern!G26,'N Wales and Mersey'!G26,London!G26,'South East'!G26,Eastern!G26,'East Midlands'!G26,Midlands!G26,'Southern Western'!G26,'South Wales'!G26)</f>
        <v>919.84392186415766</v>
      </c>
      <c r="H26" s="36">
        <f>AVERAGE('North West'!H26,Northern!H26,Yorkshire!H26,'Northern Scotland'!H26,'Southern Scotland'!H26,Southern!H26,'N Wales and Mersey'!H26,London!H26,'South East'!H26,Eastern!H26,'East Midlands'!H26,Midlands!H26,'Southern Western'!H26,'South Wales'!H26)</f>
        <v>777.39638962342883</v>
      </c>
      <c r="I26" s="36">
        <f>AVERAGE('North West'!I26,Northern!I26,Yorkshire!I26,'Northern Scotland'!I26,'Southern Scotland'!I26,Southern!I26,'N Wales and Mersey'!I26,London!I26,'South East'!I26,Eastern!I26,'East Midlands'!I26,Midlands!I26,'Southern Western'!I26,'South Wales'!I26)</f>
        <v>813.34697031276994</v>
      </c>
      <c r="J26" s="36">
        <f>AVERAGE('North West'!J26,Northern!J26,Yorkshire!J26,'Northern Scotland'!J26,'Southern Scotland'!J26,Southern!J26,'N Wales and Mersey'!J26,London!J26,'South East'!J26,Eastern!J26,'East Midlands'!J26,Midlands!J26,'Southern Western'!J26,'South Wales'!J26)</f>
        <v>696.25962094582258</v>
      </c>
      <c r="K26" s="171"/>
      <c r="L26" s="171"/>
      <c r="M26" s="171"/>
      <c r="N26" s="171"/>
      <c r="O26" s="171"/>
      <c r="P26" s="171"/>
    </row>
    <row r="27" spans="2:16" ht="13.5" customHeight="1">
      <c r="B27" s="14" t="s">
        <v>72</v>
      </c>
      <c r="C27" s="1" t="s">
        <v>68</v>
      </c>
      <c r="D27" s="14" t="s">
        <v>69</v>
      </c>
      <c r="E27" s="36">
        <f>AVERAGE('North West'!E27,Northern!E27,Yorkshire!E27,'Northern Scotland'!E27,'Southern Scotland'!E27,Southern!E27,'N Wales and Mersey'!E27,London!E27,'South East'!E27,Eastern!E27,'East Midlands'!E27,Midlands!E27,'Southern Western'!E27,'South Wales'!E27)</f>
        <v>2049.165687653272</v>
      </c>
      <c r="F27" s="36">
        <f>AVERAGE('North West'!F27,Northern!F27,Yorkshire!F27,'Northern Scotland'!F27,'Southern Scotland'!F27,Southern!F27,'N Wales and Mersey'!F27,London!F27,'South East'!F27,Eastern!F27,'East Midlands'!F27,Midlands!F27,'Southern Western'!F27,'South Wales'!F27)</f>
        <v>1512.7804961037996</v>
      </c>
      <c r="G27" s="36">
        <f>AVERAGE('North West'!G27,Northern!G27,Yorkshire!G27,'Northern Scotland'!G27,'Southern Scotland'!G27,Southern!G27,'N Wales and Mersey'!G27,London!G27,'South East'!G27,Eastern!G27,'East Midlands'!G27,Midlands!G27,'Southern Western'!G27,'South Wales'!G27)</f>
        <v>900.83508763393183</v>
      </c>
      <c r="H27" s="36">
        <f>AVERAGE('North West'!H27,Northern!H27,Yorkshire!H27,'Northern Scotland'!H27,'Southern Scotland'!H27,Southern!H27,'N Wales and Mersey'!H27,London!H27,'South East'!H27,Eastern!H27,'East Midlands'!H27,Midlands!H27,'Southern Western'!H27,'South Wales'!H27)</f>
        <v>792.62180436590188</v>
      </c>
      <c r="I27" s="36">
        <f>AVERAGE('North West'!I27,Northern!I27,Yorkshire!I27,'Northern Scotland'!I27,'Southern Scotland'!I27,Southern!I27,'N Wales and Mersey'!I27,London!I27,'South East'!I27,Eastern!I27,'East Midlands'!I27,Midlands!I27,'Southern Western'!I27,'South Wales'!I27)</f>
        <v>852.95389765207437</v>
      </c>
      <c r="J27" s="36">
        <f>AVERAGE('North West'!J27,Northern!J27,Yorkshire!J27,'Northern Scotland'!J27,'Southern Scotland'!J27,Southern!J27,'N Wales and Mersey'!J27,London!J27,'South East'!J27,Eastern!J27,'East Midlands'!J27,Midlands!J27,'Southern Western'!J27,'South Wales'!J27)</f>
        <v>694.72546327920952</v>
      </c>
      <c r="K27" s="171"/>
      <c r="L27" s="171"/>
      <c r="M27" s="171"/>
      <c r="N27" s="171"/>
      <c r="O27" s="171"/>
      <c r="P27" s="171"/>
    </row>
    <row r="28" spans="2:16" ht="13.5" customHeight="1">
      <c r="B28" s="14" t="s">
        <v>72</v>
      </c>
      <c r="C28" s="1" t="s">
        <v>70</v>
      </c>
      <c r="D28" s="14" t="s">
        <v>69</v>
      </c>
      <c r="E28" s="36">
        <f>AVERAGE('North West'!E28,Northern!E28,Yorkshire!E28,'Northern Scotland'!E28,'Southern Scotland'!E28,Southern!E28,'N Wales and Mersey'!E28,London!E28,'South East'!E28,Eastern!E28,'East Midlands'!E28,Midlands!E28,'Southern Western'!E28,'South Wales'!E28)</f>
        <v>2107.3474903001356</v>
      </c>
      <c r="F28" s="36">
        <f>AVERAGE('North West'!F28,Northern!F28,Yorkshire!F28,'Northern Scotland'!F28,'Southern Scotland'!F28,Southern!F28,'N Wales and Mersey'!F28,London!F28,'South East'!F28,Eastern!F28,'East Midlands'!F28,Midlands!F28,'Southern Western'!F28,'South Wales'!F28)</f>
        <v>1540.7777392556361</v>
      </c>
      <c r="G28" s="36">
        <f>AVERAGE('North West'!G28,Northern!G28,Yorkshire!G28,'Northern Scotland'!G28,'Southern Scotland'!G28,Southern!G28,'N Wales and Mersey'!G28,London!G28,'South East'!G28,Eastern!G28,'East Midlands'!G28,Midlands!G28,'Southern Western'!G28,'South Wales'!G28)</f>
        <v>884.66225287966734</v>
      </c>
      <c r="H28" s="36">
        <f>AVERAGE('North West'!H28,Northern!H28,Yorkshire!H28,'Northern Scotland'!H28,'Southern Scotland'!H28,Southern!H28,'N Wales and Mersey'!H28,London!H28,'South East'!H28,Eastern!H28,'East Midlands'!H28,Midlands!H28,'Southern Western'!H28,'South Wales'!H28)</f>
        <v>766.95804722563014</v>
      </c>
      <c r="I28" s="36">
        <f>AVERAGE('North West'!I28,Northern!I28,Yorkshire!I28,'Northern Scotland'!I28,'Southern Scotland'!I28,Southern!I28,'N Wales and Mersey'!I28,London!I28,'South East'!I28,Eastern!I28,'East Midlands'!I28,Midlands!I28,'Southern Western'!I28,'South Wales'!I28)</f>
        <v>832.1213086222042</v>
      </c>
      <c r="J28" s="36">
        <f>AVERAGE('North West'!J28,Northern!J28,Yorkshire!J28,'Northern Scotland'!J28,'Southern Scotland'!J28,Southern!J28,'N Wales and Mersey'!J28,London!J28,'South East'!J28,Eastern!J28,'East Midlands'!J28,Midlands!J28,'Southern Western'!J28,'South Wales'!J28)</f>
        <v>668.94965882345332</v>
      </c>
      <c r="K28" s="171"/>
      <c r="L28" s="171"/>
      <c r="M28" s="171"/>
      <c r="N28" s="171"/>
      <c r="O28" s="171"/>
      <c r="P28" s="171"/>
    </row>
    <row r="29" spans="2:16" ht="13.5" customHeight="1">
      <c r="B29" s="14" t="s">
        <v>72</v>
      </c>
      <c r="C29" s="1" t="s">
        <v>71</v>
      </c>
      <c r="D29" s="14" t="s">
        <v>69</v>
      </c>
      <c r="E29" s="36">
        <f>AVERAGE('North West'!E29,Northern!E29,Yorkshire!E29,'Northern Scotland'!E29,'Southern Scotland'!E29,Southern!E29,'N Wales and Mersey'!E29,London!E29,'South East'!E29,Eastern!E29,'East Midlands'!E29,Midlands!E29,'Southern Western'!E29,'South Wales'!E29)</f>
        <v>2158.2631152058052</v>
      </c>
      <c r="F29" s="36">
        <f>AVERAGE('North West'!F29,Northern!F29,Yorkshire!F29,'Northern Scotland'!F29,'Southern Scotland'!F29,Southern!F29,'N Wales and Mersey'!F29,London!F29,'South East'!F29,Eastern!F29,'East Midlands'!F29,Midlands!F29,'Southern Western'!F29,'South Wales'!F29)</f>
        <v>1593.3554964804098</v>
      </c>
      <c r="G29" s="36">
        <f>AVERAGE('North West'!G29,Northern!G29,Yorkshire!G29,'Northern Scotland'!G29,'Southern Scotland'!G29,Southern!G29,'N Wales and Mersey'!G29,London!G29,'South East'!G29,Eastern!G29,'East Midlands'!G29,Midlands!G29,'Southern Western'!G29,'South Wales'!G29)</f>
        <v>948.8722546478815</v>
      </c>
      <c r="H29" s="36">
        <f>AVERAGE('North West'!H29,Northern!H29,Yorkshire!H29,'Northern Scotland'!H29,'Southern Scotland'!H29,Southern!H29,'N Wales and Mersey'!H29,London!H29,'South East'!H29,Eastern!H29,'East Midlands'!H29,Midlands!H29,'Southern Western'!H29,'South Wales'!H29)</f>
        <v>834.30235656107038</v>
      </c>
      <c r="I29" s="36">
        <f>AVERAGE('North West'!I29,Northern!I29,Yorkshire!I29,'Northern Scotland'!I29,'Southern Scotland'!I29,Southern!I29,'N Wales and Mersey'!I29,London!I29,'South East'!I29,Eastern!I29,'East Midlands'!I29,Midlands!I29,'Southern Western'!I29,'South Wales'!I29)</f>
        <v>897.845275716934</v>
      </c>
      <c r="J29" s="36">
        <f>AVERAGE('North West'!J29,Northern!J29,Yorkshire!J29,'Northern Scotland'!J29,'Southern Scotland'!J29,Southern!J29,'N Wales and Mersey'!J29,London!J29,'South East'!J29,Eastern!J29,'East Midlands'!J29,Midlands!J29,'Southern Western'!J29,'South Wales'!J29)</f>
        <v>731.1886997018197</v>
      </c>
      <c r="K29" s="171"/>
      <c r="L29" s="171"/>
      <c r="M29" s="171"/>
      <c r="N29" s="171"/>
      <c r="O29" s="171"/>
      <c r="P29" s="171"/>
    </row>
    <row r="30" spans="2:16" ht="13.5" customHeight="1">
      <c r="B30" s="268" t="s">
        <v>77</v>
      </c>
      <c r="C30" s="269"/>
      <c r="D30" s="269"/>
      <c r="E30" s="269"/>
      <c r="F30" s="269"/>
      <c r="G30" s="269"/>
      <c r="H30" s="270"/>
      <c r="I30" s="127"/>
      <c r="J30" s="127"/>
      <c r="K30" t="s">
        <v>78</v>
      </c>
    </row>
    <row r="31" spans="2:16" ht="13.5" customHeight="1">
      <c r="B31" s="14" t="s">
        <v>67</v>
      </c>
      <c r="C31" s="1" t="s">
        <v>68</v>
      </c>
      <c r="D31" s="14" t="s">
        <v>73</v>
      </c>
      <c r="E31" s="8">
        <f>AVERAGE('North West'!E31,Northern!E31,Yorkshire!E31,'Northern Scotland'!E31,'Southern Scotland'!E31,Southern!E31,'N Wales and Mersey'!E31,London!E31,'South East'!E31,Eastern!E31,'East Midlands'!E31,Midlands!E31,'Southern Western'!E31,'South Wales'!E31)</f>
        <v>169.19914472673685</v>
      </c>
      <c r="F31" s="8">
        <f>AVERAGE('North West'!F31,Northern!F31,Yorkshire!F31,'Northern Scotland'!F31,'Southern Scotland'!F31,Southern!F31,'N Wales and Mersey'!F31,London!F31,'South East'!F31,Eastern!F31,'East Midlands'!F31,Midlands!F31,'Southern Western'!F31,'South Wales'!F31)</f>
        <v>193.32924112478031</v>
      </c>
      <c r="G31" s="70">
        <f>AVERAGE('North West'!G31,Northern!G31,Yorkshire!G31,'Northern Scotland'!G31,'Southern Scotland'!G31,Southern!G31,'N Wales and Mersey'!G31,London!G31,'South East'!G31,Eastern!G31,'East Midlands'!G31,Midlands!G31,'Southern Western'!G31,'South Wales'!G31)</f>
        <v>193.32924112478031</v>
      </c>
      <c r="H31" s="59">
        <f>AVERAGE('North West'!H31,Northern!H31,Yorkshire!H31,'Northern Scotland'!H31,'Southern Scotland'!H31,Southern!H31,'N Wales and Mersey'!H31,London!H31,'South East'!H31,Eastern!H31,'East Midlands'!H31,Midlands!H31,'Southern Western'!H31,'South Wales'!H31)</f>
        <v>194.78690042759203</v>
      </c>
      <c r="I31" s="59">
        <f>AVERAGE('North West'!I31,Northern!I31,Yorkshire!I31,'Northern Scotland'!I31,'Southern Scotland'!I31,Southern!I31,'N Wales and Mersey'!I31,London!I31,'South East'!I31,Eastern!I31,'East Midlands'!I31,Midlands!I31,'Southern Western'!I31,'South Wales'!I31)</f>
        <v>194.71523539413141</v>
      </c>
      <c r="J31" s="59">
        <f>AVERAGE('North West'!J31,Northern!J31,Yorkshire!J31,'Northern Scotland'!J31,'Southern Scotland'!J31,Southern!J31,'N Wales and Mersey'!J31,London!J31,'South East'!J31,Eastern!J31,'East Midlands'!J31,Midlands!J31,'Southern Western'!J31,'South Wales'!J31)</f>
        <v>214.94584255700417</v>
      </c>
    </row>
    <row r="32" spans="2:16" ht="13.5" customHeight="1">
      <c r="B32" s="14" t="s">
        <v>67</v>
      </c>
      <c r="C32" s="1" t="s">
        <v>70</v>
      </c>
      <c r="D32" s="14" t="s">
        <v>73</v>
      </c>
      <c r="E32" s="8">
        <f>AVERAGE('North West'!E32,Northern!E32,Yorkshire!E32,'Northern Scotland'!E32,'Southern Scotland'!E32,Southern!E32,'N Wales and Mersey'!E32,London!E32,'South East'!E32,Eastern!E32,'East Midlands'!E32,Midlands!E32,'Southern Western'!E32,'South Wales'!E32)</f>
        <v>187.64536204365575</v>
      </c>
      <c r="F32" s="8">
        <f>AVERAGE('North West'!F32,Northern!F32,Yorkshire!F32,'Northern Scotland'!F32,'Southern Scotland'!F32,Southern!F32,'N Wales and Mersey'!F32,London!F32,'South East'!F32,Eastern!F32,'East Midlands'!F32,Midlands!F32,'Southern Western'!F32,'South Wales'!F32)</f>
        <v>211.9977951391505</v>
      </c>
      <c r="G32" s="70">
        <f>AVERAGE('North West'!G32,Northern!G32,Yorkshire!G32,'Northern Scotland'!G32,'Southern Scotland'!G32,Southern!G32,'N Wales and Mersey'!G32,London!G32,'South East'!G32,Eastern!G32,'East Midlands'!G32,Midlands!G32,'Southern Western'!G32,'South Wales'!G32)</f>
        <v>211.9977951391505</v>
      </c>
      <c r="H32" s="59">
        <f>AVERAGE('North West'!H32,Northern!H32,Yorkshire!H32,'Northern Scotland'!H32,'Southern Scotland'!H32,Southern!H32,'N Wales and Mersey'!H32,London!H32,'South East'!H32,Eastern!H32,'East Midlands'!H32,Midlands!H32,'Southern Western'!H32,'South Wales'!H32)</f>
        <v>220.02578124459077</v>
      </c>
      <c r="I32" s="59">
        <f>AVERAGE('North West'!I32,Northern!I32,Yorkshire!I32,'Northern Scotland'!I32,'Southern Scotland'!I32,Southern!I32,'N Wales and Mersey'!I32,London!I32,'South East'!I32,Eastern!I32,'East Midlands'!I32,Midlands!I32,'Southern Western'!I32,'South Wales'!I32)</f>
        <v>219.94699066650699</v>
      </c>
      <c r="J32" s="59">
        <f>AVERAGE('North West'!J32,Northern!J32,Yorkshire!J32,'Northern Scotland'!J32,'Southern Scotland'!J32,Southern!J32,'N Wales and Mersey'!J32,London!J32,'South East'!J32,Eastern!J32,'East Midlands'!J32,Midlands!J32,'Southern Western'!J32,'South Wales'!J32)</f>
        <v>240.95589081106291</v>
      </c>
    </row>
    <row r="33" spans="2:13" ht="13.5" customHeight="1">
      <c r="B33" s="14" t="s">
        <v>67</v>
      </c>
      <c r="C33" s="1" t="s">
        <v>71</v>
      </c>
      <c r="D33" s="14" t="s">
        <v>73</v>
      </c>
      <c r="E33" s="8">
        <f>AVERAGE('North West'!E33,Northern!E33,Yorkshire!E33,'Northern Scotland'!E33,'Southern Scotland'!E33,Southern!E33,'N Wales and Mersey'!E33,London!E33,'South East'!E33,Eastern!E33,'East Midlands'!E33,Midlands!E33,'Southern Western'!E33,'South Wales'!E33)</f>
        <v>191.25523430189904</v>
      </c>
      <c r="F33" s="8">
        <f>AVERAGE('North West'!F33,Northern!F33,Yorkshire!F33,'Northern Scotland'!F33,'Southern Scotland'!F33,Southern!F33,'N Wales and Mersey'!F33,London!F33,'South East'!F33,Eastern!F33,'East Midlands'!F33,Midlands!F33,'Southern Western'!F33,'South Wales'!F33)</f>
        <v>217.20174414934715</v>
      </c>
      <c r="G33" s="70">
        <f>AVERAGE('North West'!G33,Northern!G33,Yorkshire!G33,'Northern Scotland'!G33,'Southern Scotland'!G33,Southern!G33,'N Wales and Mersey'!G33,London!G33,'South East'!G33,Eastern!G33,'East Midlands'!G33,Midlands!G33,'Southern Western'!G33,'South Wales'!G33)</f>
        <v>217.20174414934715</v>
      </c>
      <c r="H33" s="59">
        <f>AVERAGE('North West'!H33,Northern!H33,Yorkshire!H33,'Northern Scotland'!H33,'Southern Scotland'!H33,Southern!H33,'N Wales and Mersey'!H33,London!H33,'South East'!H33,Eastern!H33,'East Midlands'!H33,Midlands!H33,'Southern Western'!H33,'South Wales'!H33)</f>
        <v>219.10747820258345</v>
      </c>
      <c r="I33" s="59">
        <f>AVERAGE('North West'!I33,Northern!I33,Yorkshire!I33,'Northern Scotland'!I33,'Southern Scotland'!I33,Southern!I33,'N Wales and Mersey'!I33,London!I33,'South East'!I33,Eastern!I33,'East Midlands'!I33,Midlands!I33,'Southern Western'!I33,'South Wales'!I33)</f>
        <v>219.03281185908057</v>
      </c>
      <c r="J33" s="59">
        <f>AVERAGE('North West'!J33,Northern!J33,Yorkshire!J33,'Northern Scotland'!J33,'Southern Scotland'!J33,Southern!J33,'N Wales and Mersey'!J33,London!J33,'South East'!J33,Eastern!J33,'East Midlands'!J33,Midlands!J33,'Southern Western'!J33,'South Wales'!J33)</f>
        <v>240.45444462167188</v>
      </c>
    </row>
    <row r="34" spans="2:13" ht="13.5" customHeight="1">
      <c r="B34" s="14" t="s">
        <v>72</v>
      </c>
      <c r="C34" s="1" t="s">
        <v>68</v>
      </c>
      <c r="D34" s="14" t="s">
        <v>73</v>
      </c>
      <c r="E34" s="8">
        <f>AVERAGE('North West'!E34,Northern!E34,Yorkshire!E34,'Northern Scotland'!E34,'Southern Scotland'!E34,Southern!E34,'N Wales and Mersey'!E34,London!E34,'South East'!E34,Eastern!E34,'East Midlands'!E34,Midlands!E34,'Southern Western'!E34,'South Wales'!E34)</f>
        <v>103.97092936909051</v>
      </c>
      <c r="F34" s="8">
        <f>AVERAGE('North West'!F34,Northern!F34,Yorkshire!F34,'Northern Scotland'!F34,'Southern Scotland'!F34,Southern!F34,'N Wales and Mersey'!F34,London!F34,'South East'!F34,Eastern!F34,'East Midlands'!F34,Midlands!F34,'Southern Western'!F34,'South Wales'!F34)</f>
        <v>106.25787182977321</v>
      </c>
      <c r="G34" s="70">
        <f>AVERAGE('North West'!G34,Northern!G34,Yorkshire!G34,'Northern Scotland'!G34,'Southern Scotland'!G34,Southern!G34,'N Wales and Mersey'!G34,London!G34,'South East'!G34,Eastern!G34,'East Midlands'!G34,Midlands!G34,'Southern Western'!G34,'South Wales'!G34)</f>
        <v>106.25787182977321</v>
      </c>
      <c r="H34" s="59">
        <f>AVERAGE('North West'!H34,Northern!H34,Yorkshire!H34,'Northern Scotland'!H34,'Southern Scotland'!H34,Southern!H34,'N Wales and Mersey'!H34,London!H34,'South East'!H34,Eastern!H34,'East Midlands'!H34,Midlands!H34,'Southern Western'!H34,'South Wales'!H34)</f>
        <v>108.11112641481373</v>
      </c>
      <c r="I34" s="59">
        <f>AVERAGE('North West'!I34,Northern!I34,Yorkshire!I34,'Northern Scotland'!I34,'Southern Scotland'!I34,Southern!I34,'N Wales and Mersey'!I34,London!I34,'South East'!I34,Eastern!I34,'East Midlands'!I34,Midlands!I34,'Southern Western'!I34,'South Wales'!I34)</f>
        <v>108.03404525519895</v>
      </c>
      <c r="J34" s="59">
        <f>AVERAGE('North West'!J34,Northern!J34,Yorkshire!J34,'Northern Scotland'!J34,'Southern Scotland'!J34,Southern!J34,'N Wales and Mersey'!J34,London!J34,'South East'!J34,Eastern!J34,'East Midlands'!J34,Midlands!J34,'Southern Western'!J34,'South Wales'!J34)</f>
        <v>108.7344807594303</v>
      </c>
    </row>
    <row r="35" spans="2:13" ht="13.5" customHeight="1">
      <c r="B35" s="14" t="s">
        <v>72</v>
      </c>
      <c r="C35" s="1" t="s">
        <v>70</v>
      </c>
      <c r="D35" s="14" t="s">
        <v>73</v>
      </c>
      <c r="E35" s="8">
        <f>AVERAGE('North West'!E35,Northern!E35,Yorkshire!E35,'Northern Scotland'!E35,'Southern Scotland'!E35,Southern!E35,'N Wales and Mersey'!E35,London!E35,'South East'!E35,Eastern!E35,'East Midlands'!E35,Midlands!E35,'Southern Western'!E35,'South Wales'!E35)</f>
        <v>136.9058156755768</v>
      </c>
      <c r="F35" s="8">
        <f>AVERAGE('North West'!F35,Northern!F35,Yorkshire!F35,'Northern Scotland'!F35,'Southern Scotland'!F35,Southern!F35,'N Wales and Mersey'!F35,London!F35,'South East'!F35,Eastern!F35,'East Midlands'!F35,Midlands!F35,'Southern Western'!F35,'South Wales'!F35)</f>
        <v>137.96643218303919</v>
      </c>
      <c r="G35" s="70">
        <f>AVERAGE('North West'!G35,Northern!G35,Yorkshire!G35,'Northern Scotland'!G35,'Southern Scotland'!G35,Southern!G35,'N Wales and Mersey'!G35,London!G35,'South East'!G35,Eastern!G35,'East Midlands'!G35,Midlands!G35,'Southern Western'!G35,'South Wales'!G35)</f>
        <v>137.96643218303919</v>
      </c>
      <c r="H35" s="59">
        <f>AVERAGE('North West'!H35,Northern!H35,Yorkshire!H35,'Northern Scotland'!H35,'Southern Scotland'!H35,Southern!H35,'N Wales and Mersey'!H35,London!H35,'South East'!H35,Eastern!H35,'East Midlands'!H35,Midlands!H35,'Southern Western'!H35,'South Wales'!H35)</f>
        <v>147.62544072877267</v>
      </c>
      <c r="I35" s="59">
        <f>AVERAGE('North West'!I35,Northern!I35,Yorkshire!I35,'Northern Scotland'!I35,'Southern Scotland'!I35,Southern!I35,'N Wales and Mersey'!I35,London!I35,'South East'!I35,Eastern!I35,'East Midlands'!I35,Midlands!I35,'Southern Western'!I35,'South Wales'!I35)</f>
        <v>147.51526083511388</v>
      </c>
      <c r="J35" s="59">
        <f>AVERAGE('North West'!J35,Northern!J35,Yorkshire!J35,'Northern Scotland'!J35,'Southern Scotland'!J35,Southern!J35,'N Wales and Mersey'!J35,London!J35,'South East'!J35,Eastern!J35,'East Midlands'!J35,Midlands!J35,'Southern Western'!J35,'South Wales'!J35)</f>
        <v>145.06863910489736</v>
      </c>
    </row>
    <row r="36" spans="2:13" ht="13.5" customHeight="1">
      <c r="B36" s="14" t="s">
        <v>72</v>
      </c>
      <c r="C36" s="1" t="s">
        <v>71</v>
      </c>
      <c r="D36" s="14" t="s">
        <v>73</v>
      </c>
      <c r="E36" s="8">
        <f>AVERAGE('North West'!E36,Northern!E36,Yorkshire!E36,'Northern Scotland'!E36,'Southern Scotland'!E36,Southern!E36,'N Wales and Mersey'!E36,London!E36,'South East'!E36,Eastern!E36,'East Midlands'!E36,Midlands!E36,'Southern Western'!E36,'South Wales'!E36)</f>
        <v>122.41270806287496</v>
      </c>
      <c r="F36" s="8">
        <f>AVERAGE('North West'!F36,Northern!F36,Yorkshire!F36,'Northern Scotland'!F36,'Southern Scotland'!F36,Southern!F36,'N Wales and Mersey'!F36,London!F36,'South East'!F36,Eastern!F36,'East Midlands'!F36,Midlands!F36,'Southern Western'!F36,'South Wales'!F36)</f>
        <v>125.33564757652864</v>
      </c>
      <c r="G36" s="70">
        <f>AVERAGE('North West'!G36,Northern!G36,Yorkshire!G36,'Northern Scotland'!G36,'Southern Scotland'!G36,Southern!G36,'N Wales and Mersey'!G36,London!G36,'South East'!G36,Eastern!G36,'East Midlands'!G36,Midlands!G36,'Southern Western'!G36,'South Wales'!G36)</f>
        <v>125.33564757652864</v>
      </c>
      <c r="H36" s="59">
        <f>AVERAGE('North West'!H36,Northern!H36,Yorkshire!H36,'Northern Scotland'!H36,'Southern Scotland'!H36,Southern!H36,'N Wales and Mersey'!H36,London!H36,'South East'!H36,Eastern!H36,'East Midlands'!H36,Midlands!H36,'Southern Western'!H36,'South Wales'!H36)</f>
        <v>127.71864120579599</v>
      </c>
      <c r="I36" s="59">
        <f>AVERAGE('North West'!I36,Northern!I36,Yorkshire!I36,'Northern Scotland'!I36,'Southern Scotland'!I36,Southern!I36,'N Wales and Mersey'!I36,London!I36,'South East'!I36,Eastern!I36,'East Midlands'!I36,Midlands!I36,'Southern Western'!I36,'South Wales'!I36)</f>
        <v>127.63443562163654</v>
      </c>
      <c r="J36" s="59">
        <f>AVERAGE('North West'!J36,Northern!J36,Yorkshire!J36,'Northern Scotland'!J36,'Southern Scotland'!J36,Southern!J36,'N Wales and Mersey'!J36,London!J36,'South East'!J36,Eastern!J36,'East Midlands'!J36,Midlands!J36,'Southern Western'!J36,'South Wales'!J36)</f>
        <v>128.49797162546727</v>
      </c>
    </row>
    <row r="37" spans="2:13" ht="13.5" customHeight="1">
      <c r="B37" s="268" t="s">
        <v>79</v>
      </c>
      <c r="C37" s="269"/>
      <c r="D37" s="269"/>
      <c r="E37" s="269"/>
      <c r="F37" s="269"/>
      <c r="G37" s="269"/>
      <c r="H37" s="270"/>
      <c r="I37" s="127"/>
      <c r="J37" s="127"/>
      <c r="K37" t="s">
        <v>80</v>
      </c>
    </row>
    <row r="38" spans="2:13" ht="13.5" customHeight="1">
      <c r="B38" s="14" t="s">
        <v>67</v>
      </c>
      <c r="C38" s="1" t="s">
        <v>68</v>
      </c>
      <c r="D38" s="1"/>
      <c r="E38" s="8">
        <f>AVERAGE('North West'!E38,Northern!E38,Yorkshire!E38,'Northern Scotland'!E38,'Southern Scotland'!E38,Southern!E38,'N Wales and Mersey'!E38,London!E38,'South East'!E38,Eastern!E38,'East Midlands'!E38,Midlands!E38,'Southern Western'!E38,'South Wales'!E38)</f>
        <v>2125.834515841545</v>
      </c>
      <c r="F38" s="8">
        <f>AVERAGE('North West'!F38,Northern!F38,Yorkshire!F38,'Northern Scotland'!F38,'Southern Scotland'!F38,Southern!F38,'N Wales and Mersey'!F38,London!F38,'South East'!F38,Eastern!F38,'East Midlands'!F38,Midlands!F38,'Southern Western'!F38,'South Wales'!F38)</f>
        <v>1660.8477286756313</v>
      </c>
      <c r="G38" s="70">
        <f>AVERAGE('North West'!G38,Northern!G38,Yorkshire!G38,'Northern Scotland'!G38,'Southern Scotland'!G38,Southern!G38,'N Wales and Mersey'!G38,London!G38,'South East'!G38,Eastern!G38,'East Midlands'!G38,Midlands!G38,'Southern Western'!G38,'South Wales'!G38)</f>
        <v>1066.6108226331096</v>
      </c>
      <c r="H38" s="59">
        <f>AVERAGE('North West'!H38,Northern!H38,Yorkshire!H38,'Northern Scotland'!H38,'Southern Scotland'!H38,Southern!H38,'N Wales and Mersey'!H38,London!H38,'South East'!H38,Eastern!H38,'East Midlands'!H38,Midlands!H38,'Southern Western'!H38,'South Wales'!H38)</f>
        <v>933.2880625982541</v>
      </c>
      <c r="I38" s="59">
        <f>AVERAGE('North West'!I38,Northern!I38,Yorkshire!I38,'Northern Scotland'!I38,'Southern Scotland'!I38,Southern!I38,'N Wales and Mersey'!I38,London!I38,'South East'!I38,Eastern!I38,'East Midlands'!I38,Midlands!I38,'Southern Western'!I38,'South Wales'!I38)</f>
        <v>967.35150174665796</v>
      </c>
      <c r="J38" s="59">
        <f>AVERAGE('North West'!J38,Northern!J38,Yorkshire!J38,'Northern Scotland'!J38,'Southern Scotland'!J38,Southern!J38,'N Wales and Mersey'!J38,London!J38,'South East'!J38,Eastern!J38,'East Midlands'!J38,Midlands!J38,'Southern Western'!J38,'South Wales'!J38)</f>
        <v>876.42307919506823</v>
      </c>
    </row>
    <row r="39" spans="2:13" ht="13.5" customHeight="1">
      <c r="B39" s="14" t="s">
        <v>67</v>
      </c>
      <c r="C39" s="1" t="s">
        <v>70</v>
      </c>
      <c r="D39" s="1"/>
      <c r="E39" s="8">
        <f>AVERAGE('North West'!E39,Northern!E39,Yorkshire!E39,'Northern Scotland'!E39,'Southern Scotland'!E39,Southern!E39,'N Wales and Mersey'!E39,London!E39,'South East'!E39,Eastern!E39,'East Midlands'!E39,Midlands!E39,'Southern Western'!E39,'South Wales'!E39)</f>
        <v>2114.2366232633944</v>
      </c>
      <c r="F39" s="8">
        <f>AVERAGE('North West'!F39,Northern!F39,Yorkshire!F39,'Northern Scotland'!F39,'Southern Scotland'!F39,Southern!F39,'N Wales and Mersey'!F39,London!F39,'South East'!F39,Eastern!F39,'East Midlands'!F39,Midlands!F39,'Southern Western'!F39,'South Wales'!F39)</f>
        <v>1646.0254838303974</v>
      </c>
      <c r="G39" s="70">
        <f>AVERAGE('North West'!G39,Northern!G39,Yorkshire!G39,'Northern Scotland'!G39,'Southern Scotland'!G39,Southern!G39,'N Wales and Mersey'!G39,London!G39,'South East'!G39,Eastern!G39,'East Midlands'!G39,Midlands!G39,'Southern Western'!G39,'South Wales'!G39)</f>
        <v>1054.6586381453258</v>
      </c>
      <c r="H39" s="59">
        <f>AVERAGE('North West'!H39,Northern!H39,Yorkshire!H39,'Northern Scotland'!H39,'Southern Scotland'!H39,Southern!H39,'N Wales and Mersey'!H39,London!H39,'South East'!H39,Eastern!H39,'East Midlands'!H39,Midlands!H39,'Southern Western'!H39,'South Wales'!H39)</f>
        <v>946.75303568984452</v>
      </c>
      <c r="I39" s="59">
        <f>AVERAGE('North West'!I39,Northern!I39,Yorkshire!I39,'Northern Scotland'!I39,'Southern Scotland'!I39,Southern!I39,'N Wales and Mersey'!I39,London!I39,'South East'!I39,Eastern!I39,'East Midlands'!I39,Midlands!I39,'Southern Western'!I39,'South Wales'!I39)</f>
        <v>980.65096551345391</v>
      </c>
      <c r="J39" s="59">
        <f>AVERAGE('North West'!J39,Northern!J39,Yorkshire!J39,'Northern Scotland'!J39,'Southern Scotland'!J39,Southern!J39,'N Wales and Mersey'!J39,London!J39,'South East'!J39,Eastern!J39,'East Midlands'!J39,Midlands!J39,'Southern Western'!J39,'South Wales'!J39)</f>
        <v>881.35400310014495</v>
      </c>
    </row>
    <row r="40" spans="2:13" ht="13.5" customHeight="1">
      <c r="B40" s="14" t="s">
        <v>67</v>
      </c>
      <c r="C40" s="1" t="s">
        <v>71</v>
      </c>
      <c r="D40" s="1"/>
      <c r="E40" s="8">
        <f>AVERAGE('North West'!E40,Northern!E40,Yorkshire!E40,'Northern Scotland'!E40,'Southern Scotland'!E40,Southern!E40,'N Wales and Mersey'!E40,London!E40,'South East'!E40,Eastern!E40,'East Midlands'!E40,Midlands!E40,'Southern Western'!E40,'South Wales'!E40)</f>
        <v>2252.0887518482236</v>
      </c>
      <c r="F40" s="8">
        <f>AVERAGE('North West'!F40,Northern!F40,Yorkshire!F40,'Northern Scotland'!F40,'Southern Scotland'!F40,Southern!F40,'N Wales and Mersey'!F40,London!F40,'South East'!F40,Eastern!F40,'East Midlands'!F40,Midlands!F40,'Southern Western'!F40,'South Wales'!F40)</f>
        <v>1762.8946254039363</v>
      </c>
      <c r="G40" s="70">
        <f>AVERAGE('North West'!G40,Northern!G40,Yorkshire!G40,'Northern Scotland'!G40,'Southern Scotland'!G40,Southern!G40,'N Wales and Mersey'!G40,London!G40,'South East'!G40,Eastern!G40,'East Midlands'!G40,Midlands!G40,'Southern Western'!G40,'South Wales'!G40)</f>
        <v>1137.0456660135046</v>
      </c>
      <c r="H40" s="59">
        <f>AVERAGE('North West'!H40,Northern!H40,Yorkshire!H40,'Northern Scotland'!H40,'Southern Scotland'!H40,Southern!H40,'N Wales and Mersey'!H40,London!H40,'South East'!H40,Eastern!H40,'East Midlands'!H40,Midlands!H40,'Southern Western'!H40,'South Wales'!H40)</f>
        <v>996.5038678260122</v>
      </c>
      <c r="I40" s="59">
        <f>AVERAGE('North West'!I40,Northern!I40,Yorkshire!I40,'Northern Scotland'!I40,'Southern Scotland'!I40,Southern!I40,'N Wales and Mersey'!I40,London!I40,'South East'!I40,Eastern!I40,'East Midlands'!I40,Midlands!I40,'Southern Western'!I40,'South Wales'!I40)</f>
        <v>1032.3797821718506</v>
      </c>
      <c r="J40" s="59">
        <f>AVERAGE('North West'!J40,Northern!J40,Yorkshire!J40,'Northern Scotland'!J40,'Southern Scotland'!J40,Southern!J40,'N Wales and Mersey'!J40,London!J40,'South East'!J40,Eastern!J40,'East Midlands'!J40,Midlands!J40,'Southern Western'!J40,'South Wales'!J40)</f>
        <v>936.71406556749446</v>
      </c>
    </row>
    <row r="41" spans="2:13" ht="13.5" customHeight="1">
      <c r="B41" s="14" t="s">
        <v>72</v>
      </c>
      <c r="C41" s="1" t="s">
        <v>68</v>
      </c>
      <c r="D41" s="1"/>
      <c r="E41" s="8">
        <f>AVERAGE('North West'!E41,Northern!E41,Yorkshire!E41,'Northern Scotland'!E41,'Southern Scotland'!E41,Southern!E41,'N Wales and Mersey'!E41,London!E41,'South East'!E41,Eastern!E41,'East Midlands'!E41,Midlands!E41,'Southern Western'!E41,'South Wales'!E41)</f>
        <v>2153.1366170223623</v>
      </c>
      <c r="F41" s="8">
        <f>AVERAGE('North West'!F41,Northern!F41,Yorkshire!F41,'Northern Scotland'!F41,'Southern Scotland'!F41,Southern!F41,'N Wales and Mersey'!F41,London!F41,'South East'!F41,Eastern!F41,'East Midlands'!F41,Midlands!F41,'Southern Western'!F41,'South Wales'!F41)</f>
        <v>1619.0383679335725</v>
      </c>
      <c r="G41" s="70">
        <f>AVERAGE('North West'!G41,Northern!G41,Yorkshire!G41,'Northern Scotland'!G41,'Southern Scotland'!G41,Southern!G41,'N Wales and Mersey'!G41,London!G41,'South East'!G41,Eastern!G41,'East Midlands'!G41,Midlands!G41,'Southern Western'!G41,'South Wales'!G41)</f>
        <v>1007.0929594637051</v>
      </c>
      <c r="H41" s="59">
        <f>AVERAGE('North West'!H41,Northern!H41,Yorkshire!H41,'Northern Scotland'!H41,'Southern Scotland'!H41,Southern!H41,'N Wales and Mersey'!H41,London!H41,'South East'!H41,Eastern!H41,'East Midlands'!H41,Midlands!H41,'Southern Western'!H41,'South Wales'!H41)</f>
        <v>900.73293078071583</v>
      </c>
      <c r="I41" s="59">
        <f>AVERAGE('North West'!I41,Northern!I41,Yorkshire!I41,'Northern Scotland'!I41,'Southern Scotland'!I41,Southern!I41,'N Wales and Mersey'!I41,London!I41,'South East'!I41,Eastern!I41,'East Midlands'!I41,Midlands!I41,'Southern Western'!I41,'South Wales'!I41)</f>
        <v>960.98794290727346</v>
      </c>
      <c r="J41" s="59">
        <f>AVERAGE('North West'!J41,Northern!J41,Yorkshire!J41,'Northern Scotland'!J41,'Southern Scotland'!J41,Southern!J41,'N Wales and Mersey'!J41,London!J41,'South East'!J41,Eastern!J41,'East Midlands'!J41,Midlands!J41,'Southern Western'!J41,'South Wales'!J41)</f>
        <v>803.45994403864006</v>
      </c>
    </row>
    <row r="42" spans="2:13" ht="13.5" customHeight="1">
      <c r="B42" s="14" t="s">
        <v>72</v>
      </c>
      <c r="C42" s="1" t="s">
        <v>70</v>
      </c>
      <c r="D42" s="1"/>
      <c r="E42" s="8">
        <f>AVERAGE('North West'!E42,Northern!E42,Yorkshire!E42,'Northern Scotland'!E42,'Southern Scotland'!E42,Southern!E42,'N Wales and Mersey'!E42,London!E42,'South East'!E42,Eastern!E42,'East Midlands'!E42,Midlands!E42,'Southern Western'!E42,'South Wales'!E42)</f>
        <v>2244.2533059757125</v>
      </c>
      <c r="F42" s="8">
        <f>AVERAGE('North West'!F42,Northern!F42,Yorkshire!F42,'Northern Scotland'!F42,'Southern Scotland'!F42,Southern!F42,'N Wales and Mersey'!F42,London!F42,'South East'!F42,Eastern!F42,'East Midlands'!F42,Midlands!F42,'Southern Western'!F42,'South Wales'!F42)</f>
        <v>1678.744171438675</v>
      </c>
      <c r="G42" s="70">
        <f>AVERAGE('North West'!G42,Northern!G42,Yorkshire!G42,'Northern Scotland'!G42,'Southern Scotland'!G42,Southern!G42,'N Wales and Mersey'!G42,London!G42,'South East'!G42,Eastern!G42,'East Midlands'!G42,Midlands!G42,'Southern Western'!G42,'South Wales'!G42)</f>
        <v>1022.6286850627066</v>
      </c>
      <c r="H42" s="59">
        <f>AVERAGE('North West'!H42,Northern!H42,Yorkshire!H42,'Northern Scotland'!H42,'Southern Scotland'!H42,Southern!H42,'N Wales and Mersey'!H42,London!H42,'South East'!H42,Eastern!H42,'East Midlands'!H42,Midlands!H42,'Southern Western'!H42,'South Wales'!H42)</f>
        <v>914.5834879544027</v>
      </c>
      <c r="I42" s="59">
        <f>AVERAGE('North West'!I42,Northern!I42,Yorkshire!I42,'Northern Scotland'!I42,'Southern Scotland'!I42,Southern!I42,'N Wales and Mersey'!I42,London!I42,'South East'!I42,Eastern!I42,'East Midlands'!I42,Midlands!I42,'Southern Western'!I42,'South Wales'!I42)</f>
        <v>979.63656945731771</v>
      </c>
      <c r="J42" s="59">
        <f>AVERAGE('North West'!J42,Northern!J42,Yorkshire!J42,'Northern Scotland'!J42,'Southern Scotland'!J42,Southern!J42,'N Wales and Mersey'!J42,London!J42,'South East'!J42,Eastern!J42,'East Midlands'!J42,Midlands!J42,'Southern Western'!J42,'South Wales'!J42)</f>
        <v>814.01829792835076</v>
      </c>
    </row>
    <row r="43" spans="2:13" ht="13.5" customHeight="1">
      <c r="B43" s="14" t="s">
        <v>72</v>
      </c>
      <c r="C43" s="1" t="s">
        <v>71</v>
      </c>
      <c r="D43" s="1"/>
      <c r="E43" s="8">
        <f>AVERAGE('North West'!E43,Northern!E43,Yorkshire!E43,'Northern Scotland'!E43,'Southern Scotland'!E43,Southern!E43,'N Wales and Mersey'!E43,London!E43,'South East'!E43,Eastern!E43,'East Midlands'!E43,Midlands!E43,'Southern Western'!E43,'South Wales'!E43)</f>
        <v>2280.6758232686802</v>
      </c>
      <c r="F43" s="8">
        <f>AVERAGE('North West'!F43,Northern!F43,Yorkshire!F43,'Northern Scotland'!F43,'Southern Scotland'!F43,Southern!F43,'N Wales and Mersey'!F43,London!F43,'South East'!F43,Eastern!F43,'East Midlands'!F43,Midlands!F43,'Southern Western'!F43,'South Wales'!F43)</f>
        <v>1718.6911440569384</v>
      </c>
      <c r="G43" s="70">
        <f>AVERAGE('North West'!G43,Northern!G43,Yorkshire!G43,'Northern Scotland'!G43,'Southern Scotland'!G43,Southern!G43,'N Wales and Mersey'!G43,London!G43,'South East'!G43,Eastern!G43,'East Midlands'!G43,Midlands!G43,'Southern Western'!G43,'South Wales'!G43)</f>
        <v>1074.2079022244102</v>
      </c>
      <c r="H43" s="59">
        <f>AVERAGE('North West'!H43,Northern!H43,Yorkshire!H43,'Northern Scotland'!H43,'Southern Scotland'!H43,Southern!H43,'N Wales and Mersey'!H43,London!H43,'South East'!H43,Eastern!H43,'East Midlands'!H43,Midlands!H43,'Southern Western'!H43,'South Wales'!H43)</f>
        <v>962.02099776686634</v>
      </c>
      <c r="I43" s="59">
        <f>AVERAGE('North West'!I43,Northern!I43,Yorkshire!I43,'Northern Scotland'!I43,'Southern Scotland'!I43,Southern!I43,'N Wales and Mersey'!I43,London!I43,'South East'!I43,Eastern!I43,'East Midlands'!I43,Midlands!I43,'Southern Western'!I43,'South Wales'!I43)</f>
        <v>1025.4797113385705</v>
      </c>
      <c r="J43" s="59">
        <f>AVERAGE('North West'!J43,Northern!J43,Yorkshire!J43,'Northern Scotland'!J43,'Southern Scotland'!J43,Southern!J43,'N Wales and Mersey'!J43,London!J43,'South East'!J43,Eastern!J43,'East Midlands'!J43,Midlands!J43,'Southern Western'!J43,'South Wales'!J43)</f>
        <v>859.68667132728683</v>
      </c>
    </row>
    <row r="44" spans="2:13" ht="13.5" customHeight="1">
      <c r="B44" s="268" t="s">
        <v>79</v>
      </c>
      <c r="C44" s="269"/>
      <c r="D44" s="269"/>
      <c r="E44" s="269"/>
      <c r="F44" s="269"/>
      <c r="G44" s="269"/>
      <c r="H44" s="270"/>
      <c r="I44" s="127"/>
      <c r="J44" s="127"/>
      <c r="K44" t="s">
        <v>81</v>
      </c>
    </row>
    <row r="45" spans="2:13" ht="13.5" customHeight="1">
      <c r="B45" s="14" t="s">
        <v>82</v>
      </c>
      <c r="C45" s="1" t="s">
        <v>68</v>
      </c>
      <c r="D45" s="1"/>
      <c r="E45" s="8">
        <f>AVERAGE('North West'!E45,Northern!E45,Yorkshire!E45,'Northern Scotland'!E45,'Southern Scotland'!E45,Southern!E45,'N Wales and Mersey'!E45,London!E45,'South East'!E45,Eastern!E45,'East Midlands'!E45,Midlands!E45,'Southern Western'!E45,'South Wales'!E45)</f>
        <v>4278.9711328639069</v>
      </c>
      <c r="F45" s="8">
        <f>AVERAGE('North West'!F45,Northern!F45,Yorkshire!F45,'Northern Scotland'!F45,'Southern Scotland'!F45,Southern!F45,'N Wales and Mersey'!F45,London!F45,'South East'!F45,Eastern!F45,'East Midlands'!F45,Midlands!F45,'Southern Western'!F45,'South Wales'!F45)</f>
        <v>3279.8860966092047</v>
      </c>
      <c r="G45" s="70">
        <f>AVERAGE('North West'!G45,Northern!G45,Yorkshire!G45,'Northern Scotland'!G45,'Southern Scotland'!G45,Southern!G45,'N Wales and Mersey'!G45,London!G45,'South East'!G45,Eastern!G45,'East Midlands'!G45,Midlands!G45,'Southern Western'!G45,'South Wales'!G45)</f>
        <v>2073.7037820968139</v>
      </c>
      <c r="H45" s="59">
        <f>AVERAGE('North West'!H45,Northern!H45,Yorkshire!H45,'Northern Scotland'!H45,'Southern Scotland'!H45,Southern!H45,'N Wales and Mersey'!H45,London!H45,'South East'!H45,Eastern!H45,'East Midlands'!H45,Midlands!H45,'Southern Western'!H45,'South Wales'!H45)</f>
        <v>1834.0209933789702</v>
      </c>
      <c r="I45" s="59">
        <f>AVERAGE('North West'!I45,Northern!I45,Yorkshire!I45,'Northern Scotland'!I45,'Southern Scotland'!I45,Southern!I45,'N Wales and Mersey'!I45,London!I45,'South East'!I45,Eastern!I45,'East Midlands'!I45,Midlands!I45,'Southern Western'!I45,'South Wales'!I45)</f>
        <v>1928.3394446539319</v>
      </c>
      <c r="J45" s="59">
        <f>AVERAGE('North West'!J45,Northern!J45,Yorkshire!J45,'Northern Scotland'!J45,'Southern Scotland'!J45,Southern!J45,'N Wales and Mersey'!J45,London!J45,'South East'!J45,Eastern!J45,'East Midlands'!J45,Midlands!J45,'Southern Western'!J45,'South Wales'!J45)</f>
        <v>1679.8830232337079</v>
      </c>
      <c r="M45" s="130"/>
    </row>
    <row r="46" spans="2:13" ht="13.5" customHeight="1">
      <c r="B46" s="14" t="s">
        <v>82</v>
      </c>
      <c r="C46" s="1" t="s">
        <v>70</v>
      </c>
      <c r="D46" s="1"/>
      <c r="E46" s="8">
        <f>AVERAGE('North West'!E46,Northern!E46,Yorkshire!E46,'Northern Scotland'!E46,'Southern Scotland'!E46,Southern!E46,'N Wales and Mersey'!E46,London!E46,'South East'!E46,Eastern!E46,'East Midlands'!E46,Midlands!E46,'Southern Western'!E46,'South Wales'!E46)</f>
        <v>4358.4899292391074</v>
      </c>
      <c r="F46" s="8">
        <f>AVERAGE('North West'!F46,Northern!F46,Yorkshire!F46,'Northern Scotland'!F46,'Southern Scotland'!F46,Southern!F46,'N Wales and Mersey'!F46,London!F46,'South East'!F46,Eastern!F46,'East Midlands'!F46,Midlands!F46,'Southern Western'!F46,'South Wales'!F46)</f>
        <v>3324.7696552690732</v>
      </c>
      <c r="G46" s="70">
        <f>AVERAGE('North West'!G46,Northern!G46,Yorkshire!G46,'Northern Scotland'!G46,'Southern Scotland'!G46,Southern!G46,'N Wales and Mersey'!G46,London!G46,'South East'!G46,Eastern!G46,'East Midlands'!G46,Midlands!G46,'Southern Western'!G46,'South Wales'!G46)</f>
        <v>2077.2873232080328</v>
      </c>
      <c r="H46" s="59">
        <f>AVERAGE('North West'!H46,Northern!H46,Yorkshire!H46,'Northern Scotland'!H46,'Southern Scotland'!H46,Southern!H46,'N Wales and Mersey'!H46,London!H46,'South East'!H46,Eastern!H46,'East Midlands'!H46,Midlands!H46,'Southern Western'!H46,'South Wales'!H46)</f>
        <v>1861.3365236442471</v>
      </c>
      <c r="I46" s="59">
        <f>AVERAGE('North West'!I46,Northern!I46,Yorkshire!I46,'Northern Scotland'!I46,'Southern Scotland'!I46,Southern!I46,'N Wales and Mersey'!I46,London!I46,'South East'!I46,Eastern!I46,'East Midlands'!I46,Midlands!I46,'Southern Western'!I46,'South Wales'!I46)</f>
        <v>1960.287534970772</v>
      </c>
      <c r="J46" s="59">
        <f>AVERAGE('North West'!J46,Northern!J46,Yorkshire!J46,'Northern Scotland'!J46,'Southern Scotland'!J46,Southern!J46,'N Wales and Mersey'!J46,London!J46,'South East'!J46,Eastern!J46,'East Midlands'!J46,Midlands!J46,'Southern Western'!J46,'South Wales'!J46)</f>
        <v>1695.3723010284957</v>
      </c>
      <c r="M46" s="130"/>
    </row>
    <row r="47" spans="2:13" ht="13.5" customHeight="1">
      <c r="B47" s="14" t="s">
        <v>82</v>
      </c>
      <c r="C47" s="1" t="s">
        <v>71</v>
      </c>
      <c r="D47" s="1"/>
      <c r="E47" s="8">
        <f>AVERAGE('North West'!E47,Northern!E47,Yorkshire!E47,'Northern Scotland'!E47,'Southern Scotland'!E47,Southern!E47,'N Wales and Mersey'!E47,London!E47,'South East'!E47,Eastern!E47,'East Midlands'!E47,Midlands!E47,'Southern Western'!E47,'South Wales'!E47)</f>
        <v>4532.7645751169048</v>
      </c>
      <c r="F47" s="8">
        <f>AVERAGE('North West'!F47,Northern!F47,Yorkshire!F47,'Northern Scotland'!F47,'Southern Scotland'!F47,Southern!F47,'N Wales and Mersey'!F47,London!F47,'South East'!F47,Eastern!F47,'East Midlands'!F47,Midlands!F47,'Southern Western'!F47,'South Wales'!F47)</f>
        <v>3481.5857694608744</v>
      </c>
      <c r="G47" s="70">
        <f>AVERAGE('North West'!G47,Northern!G47,Yorkshire!G47,'Northern Scotland'!G47,'Southern Scotland'!G47,Southern!G47,'N Wales and Mersey'!G47,London!G47,'South East'!G47,Eastern!G47,'East Midlands'!G47,Midlands!G47,'Southern Western'!G47,'South Wales'!G47)</f>
        <v>2211.2535682379153</v>
      </c>
      <c r="H47" s="59">
        <f>AVERAGE('North West'!H47,Northern!H47,Yorkshire!H47,'Northern Scotland'!H47,'Southern Scotland'!H47,Southern!H47,'N Wales and Mersey'!H47,London!H47,'South East'!H47,Eastern!H47,'East Midlands'!H47,Midlands!H47,'Southern Western'!H47,'South Wales'!H47)</f>
        <v>1958.5248655928783</v>
      </c>
      <c r="I47" s="59">
        <f>AVERAGE('North West'!I47,Northern!I47,Yorkshire!I47,'Northern Scotland'!I47,'Southern Scotland'!I47,Southern!I47,'N Wales and Mersey'!I47,London!I47,'South East'!I47,Eastern!I47,'East Midlands'!I47,Midlands!I47,'Southern Western'!I47,'South Wales'!I47)</f>
        <v>2057.8594935104206</v>
      </c>
      <c r="J47" s="59">
        <f>AVERAGE('North West'!J47,Northern!J47,Yorkshire!J47,'Northern Scotland'!J47,'Southern Scotland'!J47,Southern!J47,'N Wales and Mersey'!J47,London!J47,'South East'!J47,Eastern!J47,'East Midlands'!J47,Midlands!J47,'Southern Western'!J47,'South Wales'!J47)</f>
        <v>1796.4007368947812</v>
      </c>
      <c r="K47" s="130"/>
      <c r="M47" s="130"/>
    </row>
    <row r="48" spans="2:13" ht="13.5" customHeight="1">
      <c r="E48" s="16"/>
      <c r="F48" s="16"/>
      <c r="G48" s="16"/>
      <c r="H48" s="60"/>
      <c r="I48" s="60"/>
      <c r="J48" s="60"/>
      <c r="K48" s="16"/>
    </row>
    <row r="49" spans="1:17" s="34" customFormat="1">
      <c r="A49" s="33" t="s">
        <v>83</v>
      </c>
      <c r="B49" s="170"/>
      <c r="E49" s="39"/>
      <c r="F49" s="39"/>
      <c r="G49" s="39"/>
      <c r="H49" s="63"/>
      <c r="I49" s="63"/>
      <c r="J49" s="63"/>
      <c r="K49" s="39"/>
    </row>
    <row r="50" spans="1:17">
      <c r="E50" s="16"/>
      <c r="F50" s="16"/>
      <c r="G50" s="16"/>
      <c r="H50" s="60"/>
      <c r="I50" s="60"/>
      <c r="J50" s="60"/>
    </row>
    <row r="51" spans="1:17" ht="25.5">
      <c r="B51" s="14"/>
      <c r="C51" s="1"/>
      <c r="D51" s="1"/>
      <c r="E51" s="162" t="s">
        <v>50</v>
      </c>
      <c r="F51" s="162" t="s">
        <v>52</v>
      </c>
      <c r="G51" s="163" t="s">
        <v>54</v>
      </c>
      <c r="H51" s="164" t="s">
        <v>56</v>
      </c>
      <c r="I51" s="165" t="s">
        <v>58</v>
      </c>
      <c r="J51" s="165" t="s">
        <v>61</v>
      </c>
    </row>
    <row r="52" spans="1:17">
      <c r="B52" s="78" t="s">
        <v>62</v>
      </c>
      <c r="C52" s="2" t="s">
        <v>63</v>
      </c>
      <c r="D52" s="2" t="s">
        <v>64</v>
      </c>
      <c r="E52" s="13" t="s">
        <v>49</v>
      </c>
      <c r="F52" s="13" t="s">
        <v>51</v>
      </c>
      <c r="G52" s="68" t="s">
        <v>53</v>
      </c>
      <c r="H52" s="57" t="s">
        <v>55</v>
      </c>
      <c r="I52" s="126" t="s">
        <v>57</v>
      </c>
      <c r="J52" s="126" t="s">
        <v>65</v>
      </c>
      <c r="K52" t="s">
        <v>84</v>
      </c>
    </row>
    <row r="53" spans="1:17">
      <c r="B53" s="14" t="s">
        <v>67</v>
      </c>
      <c r="C53" s="1" t="s">
        <v>68</v>
      </c>
      <c r="D53" s="14" t="s">
        <v>69</v>
      </c>
      <c r="E53" s="38">
        <f>AVERAGE('North West'!E61,Northern!E61,Yorkshire!E61,'Northern Scotland'!E61,'Southern Scotland'!E61,Southern!E61,'N Wales and Mersey'!E61,London!E61,'South East'!E61,Eastern!E61,'East Midlands'!E61,Midlands!E61,'Southern Western'!E61,'South Wales'!E61)</f>
        <v>0.67470185210855449</v>
      </c>
      <c r="F53" s="38">
        <f>AVERAGE('North West'!F61,Northern!F61,Yorkshire!F61,'Northern Scotland'!F61,'Southern Scotland'!F61,Southern!F61,'N Wales and Mersey'!F61,London!F61,'South East'!F61,Eastern!F61,'East Midlands'!F61,Midlands!F61,'Southern Western'!F61,'South Wales'!F61)</f>
        <v>0.50604085777615571</v>
      </c>
      <c r="G53" s="38">
        <f>AVERAGE('North West'!G61,Northern!G61,Yorkshire!G61,'Northern Scotland'!G61,'Southern Scotland'!G61,Southern!G61,'N Wales and Mersey'!G61,London!G61,'South East'!G61,Eastern!G61,'East Midlands'!G61,Midlands!G61,'Southern Western'!G61,'South Wales'!G61)</f>
        <v>0.3011315798304583</v>
      </c>
      <c r="H53" s="38">
        <f>AVERAGE('North West'!H61,Northern!H61,Yorkshire!H61,'Northern Scotland'!H61,'Southern Scotland'!H61,Southern!H61,'N Wales and Mersey'!H61,London!H61,'South East'!H61,Eastern!H61,'East Midlands'!H61,Midlands!H61,'Southern Western'!H61,'South Wales'!H61)</f>
        <v>0.27351894895209705</v>
      </c>
      <c r="I53" s="38">
        <f>AVERAGE('North West'!I61,Northern!I61,Yorkshire!I61,'Northern Scotland'!I61,'Southern Scotland'!I61,Southern!I61,'N Wales and Mersey'!I61,London!I61,'South East'!I61,Eastern!I61,'East Midlands'!I61,Midlands!I61,'Southern Western'!I61,'South Wales'!I61)</f>
        <v>0.28616158013056542</v>
      </c>
      <c r="J53" s="38">
        <f>AVERAGE('North West'!J61,Northern!J61,Yorkshire!J61,'Northern Scotland'!J61,'Southern Scotland'!J61,Southern!J61,'N Wales and Mersey'!J61,London!J61,'South East'!J61,Eastern!J61,'East Midlands'!J61,Midlands!J61,'Southern Western'!J61,'South Wales'!J61)</f>
        <v>0.24499156912520886</v>
      </c>
    </row>
    <row r="54" spans="1:17">
      <c r="B54" s="14" t="s">
        <v>67</v>
      </c>
      <c r="C54" s="1" t="s">
        <v>70</v>
      </c>
      <c r="D54" s="14" t="s">
        <v>69</v>
      </c>
      <c r="E54" s="38">
        <f>AVERAGE('North West'!E62,Northern!E62,Yorkshire!E62,'Northern Scotland'!E62,'Southern Scotland'!E62,Southern!E62,'N Wales and Mersey'!E62,London!E62,'South East'!E62,Eastern!E62,'East Midlands'!E62,Midlands!E62,'Southern Western'!E62,'South Wales'!E62)</f>
        <v>0.66434181421370297</v>
      </c>
      <c r="F54" s="38">
        <f>AVERAGE('North West'!F62,Northern!F62,Yorkshire!F62,'Northern Scotland'!F62,'Southern Scotland'!F62,Southern!F62,'N Wales and Mersey'!F62,London!F62,'South East'!F62,Eastern!F62,'East Midlands'!F62,Midlands!F62,'Southern Western'!F62,'South Wales'!F62)</f>
        <v>0.49449230644525766</v>
      </c>
      <c r="G54" s="38">
        <f>AVERAGE('North West'!G62,Northern!G62,Yorkshire!G62,'Northern Scotland'!G62,'Southern Scotland'!G62,Southern!G62,'N Wales and Mersey'!G62,London!G62,'South East'!G62,Eastern!G62,'East Midlands'!G62,Midlands!G62,'Southern Western'!G62,'South Wales'!G62)</f>
        <v>0.2905727044848882</v>
      </c>
      <c r="H54" s="38">
        <f>AVERAGE('North West'!H62,Northern!H62,Yorkshire!H62,'Northern Scotland'!H62,'Southern Scotland'!H62,Southern!H62,'N Wales and Mersey'!H62,London!H62,'South East'!H62,Eastern!H62,'East Midlands'!H62,Midlands!H62,'Southern Western'!H62,'South Wales'!H62)</f>
        <v>0.2691582423871311</v>
      </c>
      <c r="I54" s="38">
        <f>AVERAGE('North West'!I62,Northern!I62,Yorkshire!I62,'Northern Scotland'!I62,'Southern Scotland'!I62,Southern!I62,'N Wales and Mersey'!I62,London!I62,'South East'!I62,Eastern!I62,'East Midlands'!I62,Midlands!I62,'Southern Western'!I62,'South Wales'!I62)</f>
        <v>0.2817422129062766</v>
      </c>
      <c r="J54" s="38">
        <f>AVERAGE('North West'!J62,Northern!J62,Yorkshire!J62,'Northern Scotland'!J62,'Southern Scotland'!J62,Southern!J62,'N Wales and Mersey'!J62,London!J62,'South East'!J62,Eastern!J62,'East Midlands'!J62,Midlands!J62,'Southern Western'!J62,'South Wales'!J62)</f>
        <v>0.23718448603299339</v>
      </c>
    </row>
    <row r="55" spans="1:17">
      <c r="B55" s="14" t="s">
        <v>67</v>
      </c>
      <c r="C55" s="1" t="s">
        <v>71</v>
      </c>
      <c r="D55" s="14" t="s">
        <v>69</v>
      </c>
      <c r="E55" s="38">
        <f>AVERAGE('North West'!E63,Northern!E63,Yorkshire!E63,'Northern Scotland'!E63,'Southern Scotland'!E63,Southern!E63,'N Wales and Mersey'!E63,London!E63,'South East'!E63,Eastern!E63,'East Midlands'!E63,Midlands!E63,'Southern Western'!E63,'South Wales'!E63)</f>
        <v>0.71063224742976716</v>
      </c>
      <c r="F55" s="38">
        <f>AVERAGE('North West'!F63,Northern!F63,Yorkshire!F63,'Northern Scotland'!F63,'Southern Scotland'!F63,Southern!F63,'N Wales and Mersey'!F63,London!F63,'South East'!F63,Eastern!F63,'East Midlands'!F63,Midlands!F63,'Southern Western'!F63,'South Wales'!F63)</f>
        <v>0.53299754526020326</v>
      </c>
      <c r="G55" s="38">
        <f>AVERAGE('North West'!G63,Northern!G63,Yorkshire!G63,'Northern Scotland'!G63,'Southern Scotland'!G63,Southern!G63,'N Wales and Mersey'!G63,London!G63,'South East'!G63,Eastern!G63,'East Midlands'!G63,Midlands!G63,'Southern Western'!G63,'South Wales'!G63)</f>
        <v>0.31718755926350267</v>
      </c>
      <c r="H55" s="38">
        <f>AVERAGE('North West'!H63,Northern!H63,Yorkshire!H63,'Northern Scotland'!H63,'Southern Scotland'!H63,Southern!H63,'N Wales and Mersey'!H63,London!H63,'South East'!H63,Eastern!H63,'East Midlands'!H63,Midlands!H63,'Southern Western'!H63,'South Wales'!H63)</f>
        <v>0.28792458874941801</v>
      </c>
      <c r="I55" s="38">
        <f>AVERAGE('North West'!I63,Northern!I63,Yorkshire!I63,'Northern Scotland'!I63,'Southern Scotland'!I63,Southern!I63,'N Wales and Mersey'!I63,London!I63,'South East'!I63,Eastern!I63,'East Midlands'!I63,Midlands!I63,'Southern Western'!I63,'South Wales'!I63)</f>
        <v>0.30123961863435922</v>
      </c>
      <c r="J55" s="38">
        <f>AVERAGE('North West'!J63,Northern!J63,Yorkshire!J63,'Northern Scotland'!J63,'Southern Scotland'!J63,Southern!J63,'N Wales and Mersey'!J63,London!J63,'South East'!J63,Eastern!J63,'East Midlands'!J63,Midlands!J63,'Southern Western'!J63,'South Wales'!J63)</f>
        <v>0.25787393368363798</v>
      </c>
    </row>
    <row r="56" spans="1:17">
      <c r="B56" s="14" t="s">
        <v>72</v>
      </c>
      <c r="C56" s="1" t="s">
        <v>68</v>
      </c>
      <c r="D56" s="14" t="s">
        <v>69</v>
      </c>
      <c r="E56" s="38">
        <f>AVERAGE('North West'!E64,Northern!E64,Yorkshire!E64,'Northern Scotland'!E64,'Southern Scotland'!E64,Southern!E64,'N Wales and Mersey'!E64,London!E64,'South East'!E64,Eastern!E64,'East Midlands'!E64,Midlands!E64,'Southern Western'!E64,'South Wales'!E64)</f>
        <v>0.1707638073044393</v>
      </c>
      <c r="F56" s="38">
        <f>AVERAGE('North West'!F64,Northern!F64,Yorkshire!F64,'Northern Scotland'!F64,'Southern Scotland'!F64,Southern!F64,'N Wales and Mersey'!F64,London!F64,'South East'!F64,Eastern!F64,'East Midlands'!F64,Midlands!F64,'Southern Western'!F64,'South Wales'!F64)</f>
        <v>0.12606504134198332</v>
      </c>
      <c r="G56" s="38">
        <f>AVERAGE('North West'!G64,Northern!G64,Yorkshire!G64,'Northern Scotland'!G64,'Southern Scotland'!G64,Southern!G64,'N Wales and Mersey'!G64,London!G64,'South East'!G64,Eastern!G64,'East Midlands'!G64,Midlands!G64,'Southern Western'!G64,'South Wales'!G64)</f>
        <v>7.506959063616099E-2</v>
      </c>
      <c r="H56" s="38">
        <f>AVERAGE('North West'!H64,Northern!H64,Yorkshire!H64,'Northern Scotland'!H64,'Southern Scotland'!H64,Southern!H64,'N Wales and Mersey'!H64,London!H64,'South East'!H64,Eastern!H64,'East Midlands'!H64,Midlands!H64,'Southern Western'!H64,'South Wales'!H64)</f>
        <v>6.8923635162252375E-2</v>
      </c>
      <c r="I56" s="38">
        <f>AVERAGE('North West'!I64,Northern!I64,Yorkshire!I64,'Northern Scotland'!I64,'Southern Scotland'!I64,Southern!I64,'N Wales and Mersey'!I64,London!I64,'South East'!I64,Eastern!I64,'East Midlands'!I64,Midlands!I64,'Southern Western'!I64,'South Wales'!I64)</f>
        <v>7.4169904143658649E-2</v>
      </c>
      <c r="J56" s="38">
        <f>AVERAGE('North West'!J64,Northern!J64,Yorkshire!J64,'Northern Scotland'!J64,'Southern Scotland'!J64,Southern!J64,'N Wales and Mersey'!J64,London!J64,'South East'!J64,Eastern!J64,'East Midlands'!J64,Midlands!J64,'Southern Western'!J64,'South Wales'!J64)</f>
        <v>6.0410909850366047E-2</v>
      </c>
    </row>
    <row r="57" spans="1:17">
      <c r="B57" s="14" t="s">
        <v>72</v>
      </c>
      <c r="C57" s="1" t="s">
        <v>70</v>
      </c>
      <c r="D57" s="14" t="s">
        <v>69</v>
      </c>
      <c r="E57" s="38">
        <f>AVERAGE('North West'!E65,Northern!E65,Yorkshire!E65,'Northern Scotland'!E65,'Southern Scotland'!E65,Southern!E65,'N Wales and Mersey'!E65,London!E65,'South East'!E65,Eastern!E65,'East Midlands'!E65,Midlands!E65,'Southern Western'!E65,'South Wales'!E65)</f>
        <v>0.17561229085834462</v>
      </c>
      <c r="F57" s="38">
        <f>AVERAGE('North West'!F65,Northern!F65,Yorkshire!F65,'Northern Scotland'!F65,'Southern Scotland'!F65,Southern!F65,'N Wales and Mersey'!F65,London!F65,'South East'!F65,Eastern!F65,'East Midlands'!F65,Midlands!F65,'Southern Western'!F65,'South Wales'!F65)</f>
        <v>0.12839814493796969</v>
      </c>
      <c r="G57" s="38">
        <f>AVERAGE('North West'!G65,Northern!G65,Yorkshire!G65,'Northern Scotland'!G65,'Southern Scotland'!G65,Southern!G65,'N Wales and Mersey'!G65,London!G65,'South East'!G65,Eastern!G65,'East Midlands'!G65,Midlands!G65,'Southern Western'!G65,'South Wales'!G65)</f>
        <v>7.3721854406638948E-2</v>
      </c>
      <c r="H57" s="38">
        <f>AVERAGE('North West'!H65,Northern!H65,Yorkshire!H65,'Northern Scotland'!H65,'Southern Scotland'!H65,Southern!H65,'N Wales and Mersey'!H65,London!H65,'South East'!H65,Eastern!H65,'East Midlands'!H65,Midlands!H65,'Southern Western'!H65,'South Wales'!H65)</f>
        <v>6.6692004106576525E-2</v>
      </c>
      <c r="I57" s="38">
        <f>AVERAGE('North West'!I65,Northern!I65,Yorkshire!I65,'Northern Scotland'!I65,'Southern Scotland'!I65,Southern!I65,'N Wales and Mersey'!I65,London!I65,'South East'!I65,Eastern!I65,'East Midlands'!I65,Midlands!I65,'Southern Western'!I65,'South Wales'!I65)</f>
        <v>7.2358374662800345E-2</v>
      </c>
      <c r="J57" s="38">
        <f>AVERAGE('North West'!J65,Northern!J65,Yorkshire!J65,'Northern Scotland'!J65,'Southern Scotland'!J65,Southern!J65,'N Wales and Mersey'!J65,London!J65,'South East'!J65,Eastern!J65,'East Midlands'!J65,Midlands!J65,'Southern Western'!J65,'South Wales'!J65)</f>
        <v>5.8169535549865523E-2</v>
      </c>
    </row>
    <row r="58" spans="1:17">
      <c r="B58" s="14" t="s">
        <v>72</v>
      </c>
      <c r="C58" s="1" t="s">
        <v>71</v>
      </c>
      <c r="D58" s="14" t="s">
        <v>69</v>
      </c>
      <c r="E58" s="38">
        <f>AVERAGE('North West'!E66,Northern!E66,Yorkshire!E66,'Northern Scotland'!E66,'Southern Scotland'!E66,Southern!E66,'N Wales and Mersey'!E66,London!E66,'South East'!E66,Eastern!E66,'East Midlands'!E66,Midlands!E66,'Southern Western'!E66,'South Wales'!E66)</f>
        <v>0.17985525960048374</v>
      </c>
      <c r="F58" s="38">
        <f>AVERAGE('North West'!F66,Northern!F66,Yorkshire!F66,'Northern Scotland'!F66,'Southern Scotland'!F66,Southern!F66,'N Wales and Mersey'!F66,London!F66,'South East'!F66,Eastern!F66,'East Midlands'!F66,Midlands!F66,'Southern Western'!F66,'South Wales'!F66)</f>
        <v>0.13277962470670082</v>
      </c>
      <c r="G58" s="38">
        <f>AVERAGE('North West'!G66,Northern!G66,Yorkshire!G66,'Northern Scotland'!G66,'Southern Scotland'!G66,Southern!G66,'N Wales and Mersey'!G66,London!G66,'South East'!G66,Eastern!G66,'East Midlands'!G66,Midlands!G66,'Southern Western'!G66,'South Wales'!G66)</f>
        <v>7.9072687887323467E-2</v>
      </c>
      <c r="H58" s="38">
        <f>AVERAGE('North West'!H66,Northern!H66,Yorkshire!H66,'Northern Scotland'!H66,'Southern Scotland'!H66,Southern!H66,'N Wales and Mersey'!H66,London!H66,'South East'!H66,Eastern!H66,'East Midlands'!H66,Midlands!H66,'Southern Western'!H66,'South Wales'!H66)</f>
        <v>7.2548031005310473E-2</v>
      </c>
      <c r="I58" s="38">
        <f>AVERAGE('North West'!I66,Northern!I66,Yorkshire!I66,'Northern Scotland'!I66,'Southern Scotland'!I66,Southern!I66,'N Wales and Mersey'!I66,London!I66,'South East'!I66,Eastern!I66,'East Midlands'!I66,Midlands!I66,'Southern Western'!I66,'South Wales'!I66)</f>
        <v>7.8073502236255116E-2</v>
      </c>
      <c r="J58" s="38">
        <f>AVERAGE('North West'!J66,Northern!J66,Yorkshire!J66,'Northern Scotland'!J66,'Southern Scotland'!J66,Southern!J66,'N Wales and Mersey'!J66,London!J66,'South East'!J66,Eastern!J66,'East Midlands'!J66,Midlands!J66,'Southern Western'!J66,'South Wales'!J66)</f>
        <v>6.3581626061027796E-2</v>
      </c>
    </row>
    <row r="59" spans="1:17">
      <c r="B59" s="14" t="s">
        <v>67</v>
      </c>
      <c r="C59" s="1" t="s">
        <v>68</v>
      </c>
      <c r="D59" s="14" t="s">
        <v>73</v>
      </c>
      <c r="E59" s="155">
        <f>AVERAGE('North West'!E67,Northern!E67,Yorkshire!E67,'Northern Scotland'!E67,'Southern Scotland'!E67,Southern!E67,'N Wales and Mersey'!E67,London!E67,'South East'!E67,Eastern!E67,'East Midlands'!E67,Midlands!E67,'Southern Western'!E67,'South Wales'!E67)</f>
        <v>0.47213213993737307</v>
      </c>
      <c r="F59" s="155">
        <f>AVERAGE('North West'!F67,Northern!F67,Yorkshire!F67,'Northern Scotland'!F67,'Southern Scotland'!F67,Southern!F67,'N Wales and Mersey'!F67,London!F67,'South East'!F67,Eastern!F67,'East Midlands'!F67,Midlands!F67,'Southern Western'!F67,'South Wales'!F67)</f>
        <v>0.53834256595851104</v>
      </c>
      <c r="G59" s="155">
        <f>AVERAGE('North West'!G67,Northern!G67,Yorkshire!G67,'Northern Scotland'!G67,'Southern Scotland'!G67,Southern!G67,'N Wales and Mersey'!G67,London!G67,'South East'!G67,Eastern!G67,'East Midlands'!G67,Midlands!G67,'Southern Western'!G67,'South Wales'!G67)</f>
        <v>0.53834256595851104</v>
      </c>
      <c r="H59" s="155">
        <f>AVERAGE('North West'!H67,Northern!H67,Yorkshire!H67,'Northern Scotland'!H67,'Southern Scotland'!H67,Southern!H67,'N Wales and Mersey'!H67,London!H67,'South East'!H67,Eastern!H67,'East Midlands'!H67,Midlands!H67,'Southern Western'!H67,'South Wales'!H67)</f>
        <v>0.54538958145872551</v>
      </c>
      <c r="I59" s="155">
        <f>AVERAGE('North West'!I67,Northern!I67,Yorkshire!I67,'Northern Scotland'!I67,'Southern Scotland'!I67,Southern!I67,'N Wales and Mersey'!I67,London!I67,'South East'!I67,Eastern!I67,'East Midlands'!I67,Midlands!I67,'Southern Western'!I67,'South Wales'!I67)</f>
        <v>0.54518994018524825</v>
      </c>
      <c r="J59" s="155">
        <f>AVERAGE('North West'!J67,Northern!J67,Yorkshire!J67,'Northern Scotland'!J67,'Southern Scotland'!J67,Southern!J67,'N Wales and Mersey'!J67,London!J67,'South East'!J67,Eastern!J67,'East Midlands'!J67,Midlands!J67,'Southern Western'!J67,'South Wales'!J67)</f>
        <v>0.6009827846427388</v>
      </c>
      <c r="M59" s="42"/>
      <c r="N59" s="42"/>
      <c r="O59" s="42"/>
      <c r="P59" s="42"/>
      <c r="Q59" s="42"/>
    </row>
    <row r="60" spans="1:17">
      <c r="B60" s="14" t="s">
        <v>67</v>
      </c>
      <c r="C60" s="1" t="s">
        <v>70</v>
      </c>
      <c r="D60" s="14" t="s">
        <v>73</v>
      </c>
      <c r="E60" s="155">
        <f>AVERAGE('North West'!E68,Northern!E68,Yorkshire!E68,'Northern Scotland'!E68,'Southern Scotland'!E68,Southern!E68,'N Wales and Mersey'!E68,London!E68,'South East'!E68,Eastern!E68,'East Midlands'!E68,Midlands!E68,'Southern Western'!E68,'South Wales'!E68)</f>
        <v>0.47213213993737307</v>
      </c>
      <c r="F60" s="155">
        <f>AVERAGE('North West'!F68,Northern!F68,Yorkshire!F68,'Northern Scotland'!F68,'Southern Scotland'!F68,Southern!F68,'N Wales and Mersey'!F68,London!F68,'South East'!F68,Eastern!F68,'East Midlands'!F68,Midlands!F68,'Southern Western'!F68,'South Wales'!F68)</f>
        <v>0.53834256595851104</v>
      </c>
      <c r="G60" s="155">
        <f>AVERAGE('North West'!G68,Northern!G68,Yorkshire!G68,'Northern Scotland'!G68,'Southern Scotland'!G68,Southern!G68,'N Wales and Mersey'!G68,London!G68,'South East'!G68,Eastern!G68,'East Midlands'!G68,Midlands!G68,'Southern Western'!G68,'South Wales'!G68)</f>
        <v>0.53834256595851104</v>
      </c>
      <c r="H60" s="155">
        <f>AVERAGE('North West'!H68,Northern!H68,Yorkshire!H68,'Northern Scotland'!H68,'Southern Scotland'!H68,Southern!H68,'N Wales and Mersey'!H68,London!H68,'South East'!H68,Eastern!H68,'East Midlands'!H68,Midlands!H68,'Southern Western'!H68,'South Wales'!H68)</f>
        <v>0.54538958145872551</v>
      </c>
      <c r="I60" s="155">
        <f>AVERAGE('North West'!I68,Northern!I68,Yorkshire!I68,'Northern Scotland'!I68,'Southern Scotland'!I68,Southern!I68,'N Wales and Mersey'!I68,London!I68,'South East'!I68,Eastern!I68,'East Midlands'!I68,Midlands!I68,'Southern Western'!I68,'South Wales'!I68)</f>
        <v>0.54518994018524825</v>
      </c>
      <c r="J60" s="155">
        <f>AVERAGE('North West'!J68,Northern!J68,Yorkshire!J68,'Northern Scotland'!J68,'Southern Scotland'!J68,Southern!J68,'N Wales and Mersey'!J68,London!J68,'South East'!J68,Eastern!J68,'East Midlands'!J68,Midlands!J68,'Southern Western'!J68,'South Wales'!J68)</f>
        <v>0.6009827846427388</v>
      </c>
      <c r="M60" s="42"/>
      <c r="N60" s="42"/>
      <c r="O60" s="42"/>
      <c r="P60" s="42"/>
      <c r="Q60" s="42"/>
    </row>
    <row r="61" spans="1:17">
      <c r="B61" s="14" t="s">
        <v>67</v>
      </c>
      <c r="C61" s="1" t="s">
        <v>71</v>
      </c>
      <c r="D61" s="14" t="s">
        <v>73</v>
      </c>
      <c r="E61" s="38">
        <f>AVERAGE('North West'!E69,Northern!E69,Yorkshire!E69,'Northern Scotland'!E69,'Southern Scotland'!E69,Southern!E69,'N Wales and Mersey'!E69,London!E69,'South East'!E69,Eastern!E69,'East Midlands'!E69,Midlands!E69,'Southern Western'!E69,'South Wales'!E69)</f>
        <v>0.52398694329287421</v>
      </c>
      <c r="F61" s="38">
        <f>AVERAGE('North West'!F69,Northern!F69,Yorkshire!F69,'Northern Scotland'!F69,'Southern Scotland'!F69,Southern!F69,'N Wales and Mersey'!F69,London!F69,'South East'!F69,Eastern!F69,'East Midlands'!F69,Midlands!F69,'Southern Western'!F69,'South Wales'!F69)</f>
        <v>0.59507327164204693</v>
      </c>
      <c r="G61" s="38">
        <f>AVERAGE('North West'!G69,Northern!G69,Yorkshire!G69,'Northern Scotland'!G69,'Southern Scotland'!G69,Southern!G69,'N Wales and Mersey'!G69,London!G69,'South East'!G69,Eastern!G69,'East Midlands'!G69,Midlands!G69,'Southern Western'!G69,'South Wales'!G69)</f>
        <v>0.59507327164204693</v>
      </c>
      <c r="H61" s="38">
        <f>AVERAGE('North West'!H69,Northern!H69,Yorkshire!H69,'Northern Scotland'!H69,'Southern Scotland'!H69,Southern!H69,'N Wales and Mersey'!H69,London!H69,'South East'!H69,Eastern!H69,'East Midlands'!H69,Midlands!H69,'Southern Western'!H69,'South Wales'!H69)</f>
        <v>0.60029446082899596</v>
      </c>
      <c r="I61" s="38">
        <f>AVERAGE('North West'!I69,Northern!I69,Yorkshire!I69,'Northern Scotland'!I69,'Southern Scotland'!I69,Southern!I69,'N Wales and Mersey'!I69,London!I69,'South East'!I69,Eastern!I69,'East Midlands'!I69,Midlands!I69,'Southern Western'!I69,'South Wales'!I69)</f>
        <v>0.60008989550433045</v>
      </c>
      <c r="J61" s="38">
        <f>AVERAGE('North West'!J69,Northern!J69,Yorkshire!J69,'Northern Scotland'!J69,'Southern Scotland'!J69,Southern!J69,'N Wales and Mersey'!J69,London!J69,'South East'!J69,Eastern!J69,'East Midlands'!J69,Midlands!J69,'Southern Western'!J69,'South Wales'!J69)</f>
        <v>0.65877930033334742</v>
      </c>
      <c r="M61" s="42"/>
      <c r="N61" s="42"/>
      <c r="O61" s="42"/>
      <c r="P61" s="42"/>
      <c r="Q61" s="42"/>
    </row>
    <row r="62" spans="1:17">
      <c r="B62" s="14" t="s">
        <v>72</v>
      </c>
      <c r="C62" s="1" t="s">
        <v>68</v>
      </c>
      <c r="D62" s="14" t="s">
        <v>73</v>
      </c>
      <c r="E62" s="155">
        <f>AVERAGE('North West'!E70,Northern!E70,Yorkshire!E70,'Northern Scotland'!E70,'Southern Scotland'!E70,Southern!E70,'N Wales and Mersey'!E70,London!E70,'South East'!E70,Eastern!E70,'East Midlands'!E70,Midlands!E70,'Southern Western'!E70,'South Wales'!E70)</f>
        <v>0.29968560362000929</v>
      </c>
      <c r="F62" s="155">
        <f>AVERAGE('North West'!F70,Northern!F70,Yorkshire!F70,'Northern Scotland'!F70,'Southern Scotland'!F70,Southern!F70,'N Wales and Mersey'!F70,London!F70,'South East'!F70,Eastern!F70,'East Midlands'!F70,Midlands!F70,'Southern Western'!F70,'South Wales'!F70)</f>
        <v>0.30539886705094244</v>
      </c>
      <c r="G62" s="155">
        <f>AVERAGE('North West'!G70,Northern!G70,Yorkshire!G70,'Northern Scotland'!G70,'Southern Scotland'!G70,Southern!G70,'N Wales and Mersey'!G70,London!G70,'South East'!G70,Eastern!G70,'East Midlands'!G70,Midlands!G70,'Southern Western'!G70,'South Wales'!G70)</f>
        <v>0.30539886705094244</v>
      </c>
      <c r="H62" s="155">
        <f>AVERAGE('North West'!H70,Northern!H70,Yorkshire!H70,'Northern Scotland'!H70,'Southern Scotland'!H70,Southern!H70,'N Wales and Mersey'!H70,London!H70,'South East'!H70,Eastern!H70,'East Midlands'!H70,Midlands!H70,'Southern Western'!H70,'South Wales'!H70)</f>
        <v>0.31399222380953601</v>
      </c>
      <c r="I62" s="155">
        <f>AVERAGE('North West'!I70,Northern!I70,Yorkshire!I70,'Northern Scotland'!I70,'Southern Scotland'!I70,Southern!I70,'N Wales and Mersey'!I70,London!I70,'South East'!I70,Eastern!I70,'East Midlands'!I70,Midlands!I70,'Southern Western'!I70,'South Wales'!I70)</f>
        <v>0.31376609978518033</v>
      </c>
      <c r="J62" s="155">
        <f>AVERAGE('North West'!J70,Northern!J70,Yorkshire!J70,'Northern Scotland'!J70,'Southern Scotland'!J70,Southern!J70,'N Wales and Mersey'!J70,London!J70,'South East'!J70,Eastern!J70,'East Midlands'!J70,Midlands!J70,'Southern Western'!J70,'South Wales'!J70)</f>
        <v>0.31426792877804488</v>
      </c>
      <c r="M62" s="42"/>
      <c r="N62" s="42"/>
      <c r="O62" s="42"/>
      <c r="P62" s="42"/>
      <c r="Q62" s="42"/>
    </row>
    <row r="63" spans="1:17">
      <c r="B63" s="14" t="s">
        <v>72</v>
      </c>
      <c r="C63" s="1" t="s">
        <v>70</v>
      </c>
      <c r="D63" s="14" t="s">
        <v>73</v>
      </c>
      <c r="E63" s="155">
        <f>AVERAGE('North West'!E71,Northern!E71,Yorkshire!E71,'Northern Scotland'!E71,'Southern Scotland'!E71,Southern!E71,'N Wales and Mersey'!E71,London!E71,'South East'!E71,Eastern!E71,'East Midlands'!E71,Midlands!E71,'Southern Western'!E71,'South Wales'!E71)</f>
        <v>0.29968560362000929</v>
      </c>
      <c r="F63" s="155">
        <f>AVERAGE('North West'!F71,Northern!F71,Yorkshire!F71,'Northern Scotland'!F71,'Southern Scotland'!F71,Southern!F71,'N Wales and Mersey'!F71,London!F71,'South East'!F71,Eastern!F71,'East Midlands'!F71,Midlands!F71,'Southern Western'!F71,'South Wales'!F71)</f>
        <v>0.30539886705094244</v>
      </c>
      <c r="G63" s="155">
        <f>AVERAGE('North West'!G71,Northern!G71,Yorkshire!G71,'Northern Scotland'!G71,'Southern Scotland'!G71,Southern!G71,'N Wales and Mersey'!G71,London!G71,'South East'!G71,Eastern!G71,'East Midlands'!G71,Midlands!G71,'Southern Western'!G71,'South Wales'!G71)</f>
        <v>0.30539886705094244</v>
      </c>
      <c r="H63" s="155">
        <f>AVERAGE('North West'!H71,Northern!H71,Yorkshire!H71,'Northern Scotland'!H71,'Southern Scotland'!H71,Southern!H71,'N Wales and Mersey'!H71,London!H71,'South East'!H71,Eastern!H71,'East Midlands'!H71,Midlands!H71,'Southern Western'!H71,'South Wales'!H71)</f>
        <v>0.31399222380953601</v>
      </c>
      <c r="I63" s="155">
        <f>AVERAGE('North West'!I71,Northern!I71,Yorkshire!I71,'Northern Scotland'!I71,'Southern Scotland'!I71,Southern!I71,'N Wales and Mersey'!I71,London!I71,'South East'!I71,Eastern!I71,'East Midlands'!I71,Midlands!I71,'Southern Western'!I71,'South Wales'!I71)</f>
        <v>0.31376609978518033</v>
      </c>
      <c r="J63" s="155">
        <f>AVERAGE('North West'!J71,Northern!J71,Yorkshire!J71,'Northern Scotland'!J71,'Southern Scotland'!J71,Southern!J71,'N Wales and Mersey'!J71,London!J71,'South East'!J71,Eastern!J71,'East Midlands'!J71,Midlands!J71,'Southern Western'!J71,'South Wales'!J71)</f>
        <v>0.31426792877804488</v>
      </c>
      <c r="M63" s="42"/>
      <c r="N63" s="42"/>
      <c r="O63" s="42"/>
      <c r="P63" s="42"/>
      <c r="Q63" s="42"/>
    </row>
    <row r="64" spans="1:17">
      <c r="B64" s="14" t="s">
        <v>72</v>
      </c>
      <c r="C64" s="1" t="s">
        <v>71</v>
      </c>
      <c r="D64" s="14" t="s">
        <v>73</v>
      </c>
      <c r="E64" s="38">
        <f>AVERAGE('North West'!E72,Northern!E72,Yorkshire!E72,'Northern Scotland'!E72,'Southern Scotland'!E72,Southern!E72,'N Wales and Mersey'!E72,London!E72,'South East'!E72,Eastern!E72,'East Midlands'!E72,Midlands!E72,'Southern Western'!E72,'South Wales'!E72)</f>
        <v>0.33537728236404085</v>
      </c>
      <c r="F64" s="38">
        <f>AVERAGE('North West'!F72,Northern!F72,Yorkshire!F72,'Northern Scotland'!F72,'Southern Scotland'!F72,Southern!F72,'N Wales and Mersey'!F72,London!F72,'South East'!F72,Eastern!F72,'East Midlands'!F72,Midlands!F72,'Southern Western'!F72,'South Wales'!F72)</f>
        <v>0.34338533582610603</v>
      </c>
      <c r="G64" s="38">
        <f>AVERAGE('North West'!G72,Northern!G72,Yorkshire!G72,'Northern Scotland'!G72,'Southern Scotland'!G72,Southern!G72,'N Wales and Mersey'!G72,London!G72,'South East'!G72,Eastern!G72,'East Midlands'!G72,Midlands!G72,'Southern Western'!G72,'South Wales'!G72)</f>
        <v>0.34338533582610603</v>
      </c>
      <c r="H64" s="38">
        <f>AVERAGE('North West'!H72,Northern!H72,Yorkshire!H72,'Northern Scotland'!H72,'Southern Scotland'!H72,Southern!H72,'N Wales and Mersey'!H72,London!H72,'South East'!H72,Eastern!H72,'East Midlands'!H72,Midlands!H72,'Southern Western'!H72,'South Wales'!H72)</f>
        <v>0.34991408549533159</v>
      </c>
      <c r="I64" s="38">
        <f>AVERAGE('North West'!I72,Northern!I72,Yorkshire!I72,'Northern Scotland'!I72,'Southern Scotland'!I72,Southern!I72,'N Wales and Mersey'!I72,London!I72,'South East'!I72,Eastern!I72,'East Midlands'!I72,Midlands!I72,'Southern Western'!I72,'South Wales'!I72)</f>
        <v>0.34968338526475773</v>
      </c>
      <c r="J64" s="38">
        <f>AVERAGE('North West'!J72,Northern!J72,Yorkshire!J72,'Northern Scotland'!J72,'Southern Scotland'!J72,Southern!J72,'N Wales and Mersey'!J72,London!J72,'South East'!J72,Eastern!J72,'East Midlands'!J72,Midlands!J72,'Southern Western'!J72,'South Wales'!J72)</f>
        <v>0.35204923733004728</v>
      </c>
      <c r="M64" s="42"/>
      <c r="N64" s="42"/>
      <c r="O64" s="42"/>
      <c r="P64" s="42"/>
      <c r="Q64" s="42"/>
    </row>
    <row r="65" spans="2:17">
      <c r="E65" s="16"/>
      <c r="F65" s="16"/>
      <c r="G65" s="16"/>
      <c r="H65" s="60"/>
      <c r="I65" s="60"/>
      <c r="J65" s="60"/>
    </row>
    <row r="66" spans="2:17">
      <c r="B66" s="79" t="s">
        <v>74</v>
      </c>
      <c r="C66" s="167"/>
      <c r="D66" s="167"/>
      <c r="E66" s="167"/>
      <c r="F66" s="167"/>
      <c r="G66" s="167"/>
      <c r="H66" s="168"/>
      <c r="I66" s="168"/>
      <c r="J66" s="168"/>
    </row>
    <row r="67" spans="2:17" ht="25.5">
      <c r="B67" s="14"/>
      <c r="C67" s="1"/>
      <c r="D67" s="1"/>
      <c r="E67" s="162" t="s">
        <v>50</v>
      </c>
      <c r="F67" s="162" t="s">
        <v>52</v>
      </c>
      <c r="G67" s="163" t="s">
        <v>54</v>
      </c>
      <c r="H67" s="164" t="s">
        <v>56</v>
      </c>
      <c r="I67" s="165" t="s">
        <v>58</v>
      </c>
      <c r="J67" s="165" t="s">
        <v>61</v>
      </c>
    </row>
    <row r="68" spans="2:17">
      <c r="B68" s="78" t="s">
        <v>62</v>
      </c>
      <c r="C68" s="2" t="s">
        <v>63</v>
      </c>
      <c r="D68" s="2" t="s">
        <v>64</v>
      </c>
      <c r="E68" s="13" t="s">
        <v>49</v>
      </c>
      <c r="F68" s="13" t="s">
        <v>51</v>
      </c>
      <c r="G68" s="68" t="s">
        <v>53</v>
      </c>
      <c r="H68" s="57" t="s">
        <v>55</v>
      </c>
      <c r="I68" s="126" t="s">
        <v>57</v>
      </c>
      <c r="J68" s="126" t="s">
        <v>65</v>
      </c>
    </row>
    <row r="69" spans="2:17">
      <c r="B69" s="268" t="s">
        <v>76</v>
      </c>
      <c r="C69" s="269"/>
      <c r="D69" s="269"/>
      <c r="E69" s="269"/>
      <c r="F69" s="269"/>
      <c r="G69" s="269"/>
      <c r="H69" s="270"/>
      <c r="I69" s="127"/>
      <c r="J69" s="127"/>
      <c r="K69" t="s">
        <v>85</v>
      </c>
    </row>
    <row r="70" spans="2:17">
      <c r="B70" s="14" t="s">
        <v>67</v>
      </c>
      <c r="C70" s="1" t="s">
        <v>68</v>
      </c>
      <c r="D70" s="14" t="s">
        <v>69</v>
      </c>
      <c r="E70" s="36">
        <f>AVERAGE('North West'!E78,Northern!E78,Yorkshire!E78,'Northern Scotland'!E78,'Southern Scotland'!E78,Southern!E78,'N Wales and Mersey'!E78,London!E78,'South East'!E78,Eastern!E78,'East Midlands'!E78,Midlands!E78,'Southern Western'!E78,'South Wales'!E78)</f>
        <v>1956.6353711148079</v>
      </c>
      <c r="F70" s="36">
        <f>AVERAGE('North West'!F78,Northern!F78,Yorkshire!F78,'Northern Scotland'!F78,'Southern Scotland'!F78,Southern!F78,'N Wales and Mersey'!F78,London!F78,'South East'!F78,Eastern!F78,'East Midlands'!F78,Midlands!F78,'Southern Western'!F78,'South Wales'!F78)</f>
        <v>1467.5184875508514</v>
      </c>
      <c r="G70" s="36">
        <f>AVERAGE('North West'!G78,Northern!G78,Yorkshire!G78,'Northern Scotland'!G78,'Southern Scotland'!G78,Southern!G78,'N Wales and Mersey'!G78,London!G78,'South East'!G78,Eastern!G78,'East Midlands'!G78,Midlands!G78,'Southern Western'!G78,'South Wales'!G78)</f>
        <v>873.28158150832928</v>
      </c>
      <c r="H70" s="36">
        <f>AVERAGE('North West'!H78,Northern!H78,Yorkshire!H78,'Northern Scotland'!H78,'Southern Scotland'!H78,Southern!H78,'N Wales and Mersey'!H78,London!H78,'South East'!H78,Eastern!H78,'East Midlands'!H78,Midlands!H78,'Southern Western'!H78,'South Wales'!H78)</f>
        <v>738.50116217066204</v>
      </c>
      <c r="I70" s="36">
        <f>AVERAGE('North West'!I78,Northern!I78,Yorkshire!I78,'Northern Scotland'!I78,'Southern Scotland'!I78,Southern!I78,'N Wales and Mersey'!I78,London!I78,'South East'!I78,Eastern!I78,'East Midlands'!I78,Midlands!I78,'Southern Western'!I78,'South Wales'!I78)</f>
        <v>772.6362663525266</v>
      </c>
      <c r="J70" s="36">
        <f>AVERAGE('North West'!J78,Northern!J78,Yorkshire!J78,'Northern Scotland'!J78,'Southern Scotland'!J78,Southern!J78,'N Wales and Mersey'!J78,London!J78,'South East'!J78,Eastern!J78,'East Midlands'!J78,Midlands!J78,'Southern Western'!J78,'South Wales'!J78)</f>
        <v>661.47723663806391</v>
      </c>
    </row>
    <row r="71" spans="2:17">
      <c r="B71" s="14" t="s">
        <v>67</v>
      </c>
      <c r="C71" s="1" t="s">
        <v>70</v>
      </c>
      <c r="D71" s="14" t="s">
        <v>69</v>
      </c>
      <c r="E71" s="36">
        <f>AVERAGE('North West'!E79,Northern!E79,Yorkshire!E79,'Northern Scotland'!E79,'Southern Scotland'!E79,Southern!E79,'N Wales and Mersey'!E79,London!E79,'South East'!E79,Eastern!E79,'East Midlands'!E79,Midlands!E79,'Southern Western'!E79,'South Wales'!E79)</f>
        <v>1926.5912612197392</v>
      </c>
      <c r="F71" s="36">
        <f>AVERAGE('North West'!F79,Northern!F79,Yorkshire!F79,'Northern Scotland'!F79,'Southern Scotland'!F79,Southern!F79,'N Wales and Mersey'!F79,London!F79,'South East'!F79,Eastern!F79,'East Midlands'!F79,Midlands!F79,'Southern Western'!F79,'South Wales'!F79)</f>
        <v>1434.0276886912472</v>
      </c>
      <c r="G71" s="36">
        <f>AVERAGE('North West'!G79,Northern!G79,Yorkshire!G79,'Northern Scotland'!G79,'Southern Scotland'!G79,Southern!G79,'N Wales and Mersey'!G79,London!G79,'South East'!G79,Eastern!G79,'East Midlands'!G79,Midlands!G79,'Southern Western'!G79,'South Wales'!G79)</f>
        <v>842.66084300617581</v>
      </c>
      <c r="H71" s="36">
        <f>AVERAGE('North West'!H79,Northern!H79,Yorkshire!H79,'Northern Scotland'!H79,'Southern Scotland'!H79,Southern!H79,'N Wales and Mersey'!H79,London!H79,'South East'!H79,Eastern!H79,'East Midlands'!H79,Midlands!H79,'Southern Western'!H79,'South Wales'!H79)</f>
        <v>726.72725444525372</v>
      </c>
      <c r="I71" s="36">
        <f>AVERAGE('North West'!I79,Northern!I79,Yorkshire!I79,'Northern Scotland'!I79,'Southern Scotland'!I79,Southern!I79,'N Wales and Mersey'!I79,London!I79,'South East'!I79,Eastern!I79,'East Midlands'!I79,Midlands!I79,'Southern Western'!I79,'South Wales'!I79)</f>
        <v>760.70397484694683</v>
      </c>
      <c r="J71" s="36">
        <f>AVERAGE('North West'!J79,Northern!J79,Yorkshire!J79,'Northern Scotland'!J79,'Southern Scotland'!J79,Southern!J79,'N Wales and Mersey'!J79,London!J79,'South East'!J79,Eastern!J79,'East Midlands'!J79,Midlands!J79,'Southern Western'!J79,'South Wales'!J79)</f>
        <v>640.39811228908206</v>
      </c>
    </row>
    <row r="72" spans="2:17">
      <c r="B72" s="14" t="s">
        <v>67</v>
      </c>
      <c r="C72" s="1" t="s">
        <v>71</v>
      </c>
      <c r="D72" s="14" t="s">
        <v>69</v>
      </c>
      <c r="E72" s="36">
        <f>AVERAGE('North West'!E80,Northern!E80,Yorkshire!E80,'Northern Scotland'!E80,'Southern Scotland'!E80,Southern!E80,'N Wales and Mersey'!E80,London!E80,'South East'!E80,Eastern!E80,'East Midlands'!E80,Midlands!E80,'Southern Western'!E80,'South Wales'!E80)</f>
        <v>2060.8335175463244</v>
      </c>
      <c r="F72" s="36">
        <f>AVERAGE('North West'!F80,Northern!F80,Yorkshire!F80,'Northern Scotland'!F80,'Southern Scotland'!F80,Southern!F80,'N Wales and Mersey'!F80,London!F80,'South East'!F80,Eastern!F80,'East Midlands'!F80,Midlands!F80,'Southern Western'!F80,'South Wales'!F80)</f>
        <v>1545.6928812545891</v>
      </c>
      <c r="G72" s="36">
        <f>AVERAGE('North West'!G80,Northern!G80,Yorkshire!G80,'Northern Scotland'!G80,'Southern Scotland'!G80,Southern!G80,'N Wales and Mersey'!G80,London!G80,'South East'!G80,Eastern!G80,'East Midlands'!G80,Midlands!G80,'Southern Western'!G80,'South Wales'!G80)</f>
        <v>919.84392186415766</v>
      </c>
      <c r="H72" s="36">
        <f>AVERAGE('North West'!H80,Northern!H80,Yorkshire!H80,'Northern Scotland'!H80,'Southern Scotland'!H80,Southern!H80,'N Wales and Mersey'!H80,London!H80,'South East'!H80,Eastern!H80,'East Midlands'!H80,Midlands!H80,'Southern Western'!H80,'South Wales'!H80)</f>
        <v>777.39638962342883</v>
      </c>
      <c r="I72" s="36">
        <f>AVERAGE('North West'!I80,Northern!I80,Yorkshire!I80,'Northern Scotland'!I80,'Southern Scotland'!I80,Southern!I80,'N Wales and Mersey'!I80,London!I80,'South East'!I80,Eastern!I80,'East Midlands'!I80,Midlands!I80,'Southern Western'!I80,'South Wales'!I80)</f>
        <v>813.34697031276994</v>
      </c>
      <c r="J72" s="36">
        <f>AVERAGE('North West'!J80,Northern!J80,Yorkshire!J80,'Northern Scotland'!J80,'Southern Scotland'!J80,Southern!J80,'N Wales and Mersey'!J80,London!J80,'South East'!J80,Eastern!J80,'East Midlands'!J80,Midlands!J80,'Southern Western'!J80,'South Wales'!J80)</f>
        <v>696.25962094582258</v>
      </c>
    </row>
    <row r="73" spans="2:17">
      <c r="B73" s="14" t="s">
        <v>72</v>
      </c>
      <c r="C73" s="1" t="s">
        <v>68</v>
      </c>
      <c r="D73" s="14" t="s">
        <v>69</v>
      </c>
      <c r="E73" s="36">
        <f>AVERAGE('North West'!E81,Northern!E81,Yorkshire!E81,'Northern Scotland'!E81,'Southern Scotland'!E81,Southern!E81,'N Wales and Mersey'!E81,London!E81,'South East'!E81,Eastern!E81,'East Midlands'!E81,Midlands!E81,'Southern Western'!E81,'South Wales'!E81)</f>
        <v>2049.165687653272</v>
      </c>
      <c r="F73" s="36">
        <f>AVERAGE('North West'!F81,Northern!F81,Yorkshire!F81,'Northern Scotland'!F81,'Southern Scotland'!F81,Southern!F81,'N Wales and Mersey'!F81,London!F81,'South East'!F81,Eastern!F81,'East Midlands'!F81,Midlands!F81,'Southern Western'!F81,'South Wales'!F81)</f>
        <v>1512.7804961037996</v>
      </c>
      <c r="G73" s="36">
        <f>AVERAGE('North West'!G81,Northern!G81,Yorkshire!G81,'Northern Scotland'!G81,'Southern Scotland'!G81,Southern!G81,'N Wales and Mersey'!G81,London!G81,'South East'!G81,Eastern!G81,'East Midlands'!G81,Midlands!G81,'Southern Western'!G81,'South Wales'!G81)</f>
        <v>900.83508763393183</v>
      </c>
      <c r="H73" s="36">
        <f>AVERAGE('North West'!H81,Northern!H81,Yorkshire!H81,'Northern Scotland'!H81,'Southern Scotland'!H81,Southern!H81,'N Wales and Mersey'!H81,London!H81,'South East'!H81,Eastern!H81,'East Midlands'!H81,Midlands!H81,'Southern Western'!H81,'South Wales'!H81)</f>
        <v>792.62180436590188</v>
      </c>
      <c r="I73" s="36">
        <f>AVERAGE('North West'!I81,Northern!I81,Yorkshire!I81,'Northern Scotland'!I81,'Southern Scotland'!I81,Southern!I81,'N Wales and Mersey'!I81,London!I81,'South East'!I81,Eastern!I81,'East Midlands'!I81,Midlands!I81,'Southern Western'!I81,'South Wales'!I81)</f>
        <v>852.95389765207437</v>
      </c>
      <c r="J73" s="36">
        <f>AVERAGE('North West'!J81,Northern!J81,Yorkshire!J81,'Northern Scotland'!J81,'Southern Scotland'!J81,Southern!J81,'N Wales and Mersey'!J81,London!J81,'South East'!J81,Eastern!J81,'East Midlands'!J81,Midlands!J81,'Southern Western'!J81,'South Wales'!J81)</f>
        <v>694.72546327920952</v>
      </c>
    </row>
    <row r="74" spans="2:17">
      <c r="B74" s="14" t="s">
        <v>72</v>
      </c>
      <c r="C74" s="1" t="s">
        <v>70</v>
      </c>
      <c r="D74" s="14" t="s">
        <v>69</v>
      </c>
      <c r="E74" s="36">
        <f>AVERAGE('North West'!E82,Northern!E82,Yorkshire!E82,'Northern Scotland'!E82,'Southern Scotland'!E82,Southern!E82,'N Wales and Mersey'!E82,London!E82,'South East'!E82,Eastern!E82,'East Midlands'!E82,Midlands!E82,'Southern Western'!E82,'South Wales'!E82)</f>
        <v>2107.3474903001356</v>
      </c>
      <c r="F74" s="36">
        <f>AVERAGE('North West'!F82,Northern!F82,Yorkshire!F82,'Northern Scotland'!F82,'Southern Scotland'!F82,Southern!F82,'N Wales and Mersey'!F82,London!F82,'South East'!F82,Eastern!F82,'East Midlands'!F82,Midlands!F82,'Southern Western'!F82,'South Wales'!F82)</f>
        <v>1540.7777392556361</v>
      </c>
      <c r="G74" s="36">
        <f>AVERAGE('North West'!G82,Northern!G82,Yorkshire!G82,'Northern Scotland'!G82,'Southern Scotland'!G82,Southern!G82,'N Wales and Mersey'!G82,London!G82,'South East'!G82,Eastern!G82,'East Midlands'!G82,Midlands!G82,'Southern Western'!G82,'South Wales'!G82)</f>
        <v>884.66225287966734</v>
      </c>
      <c r="H74" s="36">
        <f>AVERAGE('North West'!H82,Northern!H82,Yorkshire!H82,'Northern Scotland'!H82,'Southern Scotland'!H82,Southern!H82,'N Wales and Mersey'!H82,London!H82,'South East'!H82,Eastern!H82,'East Midlands'!H82,Midlands!H82,'Southern Western'!H82,'South Wales'!H82)</f>
        <v>766.95804722563014</v>
      </c>
      <c r="I74" s="36">
        <f>AVERAGE('North West'!I82,Northern!I82,Yorkshire!I82,'Northern Scotland'!I82,'Southern Scotland'!I82,Southern!I82,'N Wales and Mersey'!I82,London!I82,'South East'!I82,Eastern!I82,'East Midlands'!I82,Midlands!I82,'Southern Western'!I82,'South Wales'!I82)</f>
        <v>832.1213086222042</v>
      </c>
      <c r="J74" s="36">
        <f>AVERAGE('North West'!J82,Northern!J82,Yorkshire!J82,'Northern Scotland'!J82,'Southern Scotland'!J82,Southern!J82,'N Wales and Mersey'!J82,London!J82,'South East'!J82,Eastern!J82,'East Midlands'!J82,Midlands!J82,'Southern Western'!J82,'South Wales'!J82)</f>
        <v>668.94965882345332</v>
      </c>
    </row>
    <row r="75" spans="2:17">
      <c r="B75" s="14" t="s">
        <v>72</v>
      </c>
      <c r="C75" s="1" t="s">
        <v>71</v>
      </c>
      <c r="D75" s="14" t="s">
        <v>69</v>
      </c>
      <c r="E75" s="36">
        <f>AVERAGE('North West'!E83,Northern!E83,Yorkshire!E83,'Northern Scotland'!E83,'Southern Scotland'!E83,Southern!E83,'N Wales and Mersey'!E83,London!E83,'South East'!E83,Eastern!E83,'East Midlands'!E83,Midlands!E83,'Southern Western'!E83,'South Wales'!E83)</f>
        <v>2158.2631152058052</v>
      </c>
      <c r="F75" s="36">
        <f>AVERAGE('North West'!F83,Northern!F83,Yorkshire!F83,'Northern Scotland'!F83,'Southern Scotland'!F83,Southern!F83,'N Wales and Mersey'!F83,London!F83,'South East'!F83,Eastern!F83,'East Midlands'!F83,Midlands!F83,'Southern Western'!F83,'South Wales'!F83)</f>
        <v>1593.3554964804098</v>
      </c>
      <c r="G75" s="36">
        <f>AVERAGE('North West'!G83,Northern!G83,Yorkshire!G83,'Northern Scotland'!G83,'Southern Scotland'!G83,Southern!G83,'N Wales and Mersey'!G83,London!G83,'South East'!G83,Eastern!G83,'East Midlands'!G83,Midlands!G83,'Southern Western'!G83,'South Wales'!G83)</f>
        <v>948.8722546478815</v>
      </c>
      <c r="H75" s="36">
        <f>AVERAGE('North West'!H83,Northern!H83,Yorkshire!H83,'Northern Scotland'!H83,'Southern Scotland'!H83,Southern!H83,'N Wales and Mersey'!H83,London!H83,'South East'!H83,Eastern!H83,'East Midlands'!H83,Midlands!H83,'Southern Western'!H83,'South Wales'!H83)</f>
        <v>834.30235656107038</v>
      </c>
      <c r="I75" s="36">
        <f>AVERAGE('North West'!I83,Northern!I83,Yorkshire!I83,'Northern Scotland'!I83,'Southern Scotland'!I83,Southern!I83,'N Wales and Mersey'!I83,London!I83,'South East'!I83,Eastern!I83,'East Midlands'!I83,Midlands!I83,'Southern Western'!I83,'South Wales'!I83)</f>
        <v>897.845275716934</v>
      </c>
      <c r="J75" s="36">
        <f>AVERAGE('North West'!J83,Northern!J83,Yorkshire!J83,'Northern Scotland'!J83,'Southern Scotland'!J83,Southern!J83,'N Wales and Mersey'!J83,London!J83,'South East'!J83,Eastern!J83,'East Midlands'!J83,Midlands!J83,'Southern Western'!J83,'South Wales'!J83)</f>
        <v>731.1886997018197</v>
      </c>
    </row>
    <row r="76" spans="2:17">
      <c r="B76" s="268" t="s">
        <v>77</v>
      </c>
      <c r="C76" s="269"/>
      <c r="D76" s="269"/>
      <c r="E76" s="269"/>
      <c r="F76" s="269"/>
      <c r="G76" s="269"/>
      <c r="H76" s="270"/>
      <c r="I76" s="127"/>
      <c r="J76" s="127"/>
      <c r="K76" t="s">
        <v>78</v>
      </c>
    </row>
    <row r="77" spans="2:17">
      <c r="B77" s="14" t="s">
        <v>67</v>
      </c>
      <c r="C77" s="1" t="s">
        <v>68</v>
      </c>
      <c r="D77" s="14" t="s">
        <v>73</v>
      </c>
      <c r="E77" s="8">
        <f>AVERAGE('North West'!E85,Northern!E85,Yorkshire!E85,'Northern Scotland'!E85,'Southern Scotland'!E85,Southern!E85,'N Wales and Mersey'!E85,London!E85,'South East'!E85,Eastern!E85,'East Midlands'!E85,Midlands!E85,'Southern Western'!E85,'South Wales'!E85)</f>
        <v>172.32823107714117</v>
      </c>
      <c r="F77" s="8">
        <f>AVERAGE('North West'!F85,Northern!F85,Yorkshire!F85,'Northern Scotland'!F85,'Southern Scotland'!F85,Southern!F85,'N Wales and Mersey'!F85,London!F85,'South East'!F85,Eastern!F85,'East Midlands'!F85,Midlands!F85,'Southern Western'!F85,'South Wales'!F85)</f>
        <v>196.49503657485653</v>
      </c>
      <c r="G77" s="70">
        <f>AVERAGE('North West'!G85,Northern!G85,Yorkshire!G85,'Northern Scotland'!G85,'Southern Scotland'!G85,Southern!G85,'N Wales and Mersey'!G85,London!G85,'South East'!G85,Eastern!G85,'East Midlands'!G85,Midlands!G85,'Southern Western'!G85,'South Wales'!G85)</f>
        <v>196.49503657485653</v>
      </c>
      <c r="H77" s="59">
        <f>AVERAGE('North West'!H85,Northern!H85,Yorkshire!H85,'Northern Scotland'!H85,'Southern Scotland'!H85,Southern!H85,'N Wales and Mersey'!H85,London!H85,'South East'!H85,Eastern!H85,'East Midlands'!H85,Midlands!H85,'Southern Western'!H85,'South Wales'!H85)</f>
        <v>199.06719723243486</v>
      </c>
      <c r="I77" s="59">
        <f>AVERAGE('North West'!I85,Northern!I85,Yorkshire!I85,'Northern Scotland'!I85,'Southern Scotland'!I85,Southern!I85,'N Wales and Mersey'!I85,London!I85,'South East'!I85,Eastern!I85,'East Midlands'!I85,Midlands!I85,'Southern Western'!I85,'South Wales'!I85)</f>
        <v>198.99432816761561</v>
      </c>
      <c r="J77" s="59">
        <f>AVERAGE('North West'!J85,Northern!J85,Yorkshire!J85,'Northern Scotland'!J85,'Southern Scotland'!J85,Southern!J85,'N Wales and Mersey'!J85,London!J85,'South East'!J85,Eastern!J85,'East Midlands'!J85,Midlands!J85,'Southern Western'!J85,'South Wales'!J85)</f>
        <v>219.3587163945997</v>
      </c>
      <c r="M77" s="27"/>
      <c r="N77" s="27"/>
      <c r="O77" s="27"/>
      <c r="P77" s="27"/>
      <c r="Q77" s="27"/>
    </row>
    <row r="78" spans="2:17">
      <c r="B78" s="14" t="s">
        <v>67</v>
      </c>
      <c r="C78" s="1" t="s">
        <v>70</v>
      </c>
      <c r="D78" s="14" t="s">
        <v>73</v>
      </c>
      <c r="E78" s="8">
        <f>AVERAGE('North West'!E86,Northern!E86,Yorkshire!E86,'Northern Scotland'!E86,'Southern Scotland'!E86,Southern!E86,'N Wales and Mersey'!E86,London!E86,'South East'!E86,Eastern!E86,'East Midlands'!E86,Midlands!E86,'Southern Western'!E86,'South Wales'!E86)</f>
        <v>172.32823107714117</v>
      </c>
      <c r="F78" s="8">
        <f>AVERAGE('North West'!F86,Northern!F86,Yorkshire!F86,'Northern Scotland'!F86,'Southern Scotland'!F86,Southern!F86,'N Wales and Mersey'!F86,London!F86,'South East'!F86,Eastern!F86,'East Midlands'!F86,Midlands!F86,'Southern Western'!F86,'South Wales'!F86)</f>
        <v>196.49503657485653</v>
      </c>
      <c r="G78" s="70">
        <f>AVERAGE('North West'!G86,Northern!G86,Yorkshire!G86,'Northern Scotland'!G86,'Southern Scotland'!G86,Southern!G86,'N Wales and Mersey'!G86,London!G86,'South East'!G86,Eastern!G86,'East Midlands'!G86,Midlands!G86,'Southern Western'!G86,'South Wales'!G86)</f>
        <v>196.49503657485653</v>
      </c>
      <c r="H78" s="59">
        <f>AVERAGE('North West'!H86,Northern!H86,Yorkshire!H86,'Northern Scotland'!H86,'Southern Scotland'!H86,Southern!H86,'N Wales and Mersey'!H86,London!H86,'South East'!H86,Eastern!H86,'East Midlands'!H86,Midlands!H86,'Southern Western'!H86,'South Wales'!H86)</f>
        <v>199.06719723243486</v>
      </c>
      <c r="I78" s="59">
        <f>AVERAGE('North West'!I86,Northern!I86,Yorkshire!I86,'Northern Scotland'!I86,'Southern Scotland'!I86,Southern!I86,'N Wales and Mersey'!I86,London!I86,'South East'!I86,Eastern!I86,'East Midlands'!I86,Midlands!I86,'Southern Western'!I86,'South Wales'!I86)</f>
        <v>198.99432816761561</v>
      </c>
      <c r="J78" s="59">
        <f>AVERAGE('North West'!J86,Northern!J86,Yorkshire!J86,'Northern Scotland'!J86,'Southern Scotland'!J86,Southern!J86,'N Wales and Mersey'!J86,London!J86,'South East'!J86,Eastern!J86,'East Midlands'!J86,Midlands!J86,'Southern Western'!J86,'South Wales'!J86)</f>
        <v>219.3587163945997</v>
      </c>
      <c r="M78" s="27"/>
      <c r="N78" s="27"/>
      <c r="O78" s="27"/>
      <c r="P78" s="27"/>
      <c r="Q78" s="27"/>
    </row>
    <row r="79" spans="2:17">
      <c r="B79" s="14" t="s">
        <v>67</v>
      </c>
      <c r="C79" s="1" t="s">
        <v>71</v>
      </c>
      <c r="D79" s="14" t="s">
        <v>73</v>
      </c>
      <c r="E79" s="8">
        <f>AVERAGE('North West'!E87,Northern!E87,Yorkshire!E87,'Northern Scotland'!E87,'Southern Scotland'!E87,Southern!E87,'N Wales and Mersey'!E87,London!E87,'South East'!E87,Eastern!E87,'East Midlands'!E87,Midlands!E87,'Southern Western'!E87,'South Wales'!E87)</f>
        <v>191.25523430189904</v>
      </c>
      <c r="F79" s="8">
        <f>AVERAGE('North West'!F87,Northern!F87,Yorkshire!F87,'Northern Scotland'!F87,'Southern Scotland'!F87,Southern!F87,'N Wales and Mersey'!F87,London!F87,'South East'!F87,Eastern!F87,'East Midlands'!F87,Midlands!F87,'Southern Western'!F87,'South Wales'!F87)</f>
        <v>217.20174414934715</v>
      </c>
      <c r="G79" s="70">
        <f>AVERAGE('North West'!G87,Northern!G87,Yorkshire!G87,'Northern Scotland'!G87,'Southern Scotland'!G87,Southern!G87,'N Wales and Mersey'!G87,London!G87,'South East'!G87,Eastern!G87,'East Midlands'!G87,Midlands!G87,'Southern Western'!G87,'South Wales'!G87)</f>
        <v>217.20174414934715</v>
      </c>
      <c r="H79" s="59">
        <f>AVERAGE('North West'!H87,Northern!H87,Yorkshire!H87,'Northern Scotland'!H87,'Southern Scotland'!H87,Southern!H87,'N Wales and Mersey'!H87,London!H87,'South East'!H87,Eastern!H87,'East Midlands'!H87,Midlands!H87,'Southern Western'!H87,'South Wales'!H87)</f>
        <v>219.10747820258345</v>
      </c>
      <c r="I79" s="59">
        <f>AVERAGE('North West'!I87,Northern!I87,Yorkshire!I87,'Northern Scotland'!I87,'Southern Scotland'!I87,Southern!I87,'N Wales and Mersey'!I87,London!I87,'South East'!I87,Eastern!I87,'East Midlands'!I87,Midlands!I87,'Southern Western'!I87,'South Wales'!I87)</f>
        <v>219.03281185908057</v>
      </c>
      <c r="J79" s="59">
        <f>AVERAGE('North West'!J87,Northern!J87,Yorkshire!J87,'Northern Scotland'!J87,'Southern Scotland'!J87,Southern!J87,'N Wales and Mersey'!J87,London!J87,'South East'!J87,Eastern!J87,'East Midlands'!J87,Midlands!J87,'Southern Western'!J87,'South Wales'!J87)</f>
        <v>240.45444462167188</v>
      </c>
      <c r="M79" s="27"/>
      <c r="N79" s="27"/>
      <c r="O79" s="27"/>
      <c r="P79" s="27"/>
      <c r="Q79" s="27"/>
    </row>
    <row r="80" spans="2:17">
      <c r="B80" s="14" t="s">
        <v>72</v>
      </c>
      <c r="C80" s="1" t="s">
        <v>68</v>
      </c>
      <c r="D80" s="14" t="s">
        <v>73</v>
      </c>
      <c r="E80" s="8">
        <f>AVERAGE('North West'!E88,Northern!E88,Yorkshire!E88,'Northern Scotland'!E88,'Southern Scotland'!E88,Southern!E88,'N Wales and Mersey'!E88,London!E88,'South East'!E88,Eastern!E88,'East Midlands'!E88,Midlands!E88,'Southern Western'!E88,'South Wales'!E88)</f>
        <v>109.38524532130339</v>
      </c>
      <c r="F80" s="8">
        <f>AVERAGE('North West'!F88,Northern!F88,Yorkshire!F88,'Northern Scotland'!F88,'Southern Scotland'!F88,Southern!F88,'N Wales and Mersey'!F88,London!F88,'South East'!F88,Eastern!F88,'East Midlands'!F88,Midlands!F88,'Southern Western'!F88,'South Wales'!F88)</f>
        <v>111.470586473594</v>
      </c>
      <c r="G80" s="70">
        <f>AVERAGE('North West'!G88,Northern!G88,Yorkshire!G88,'Northern Scotland'!G88,'Southern Scotland'!G88,Southern!G88,'N Wales and Mersey'!G88,London!G88,'South East'!G88,Eastern!G88,'East Midlands'!G88,Midlands!G88,'Southern Western'!G88,'South Wales'!G88)</f>
        <v>111.470586473594</v>
      </c>
      <c r="H80" s="59">
        <f>AVERAGE('North West'!H88,Northern!H88,Yorkshire!H88,'Northern Scotland'!H88,'Southern Scotland'!H88,Southern!H88,'N Wales and Mersey'!H88,London!H88,'South East'!H88,Eastern!H88,'East Midlands'!H88,Midlands!H88,'Southern Western'!H88,'South Wales'!H88)</f>
        <v>114.60716169048065</v>
      </c>
      <c r="I80" s="59">
        <f>AVERAGE('North West'!I88,Northern!I88,Yorkshire!I88,'Northern Scotland'!I88,'Southern Scotland'!I88,Southern!I88,'N Wales and Mersey'!I88,London!I88,'South East'!I88,Eastern!I88,'East Midlands'!I88,Midlands!I88,'Southern Western'!I88,'South Wales'!I88)</f>
        <v>114.52462642159082</v>
      </c>
      <c r="J80" s="59">
        <f>AVERAGE('North West'!J88,Northern!J88,Yorkshire!J88,'Northern Scotland'!J88,'Southern Scotland'!J88,Southern!J88,'N Wales and Mersey'!J88,London!J88,'South East'!J88,Eastern!J88,'East Midlands'!J88,Midlands!J88,'Southern Western'!J88,'South Wales'!J88)</f>
        <v>114.70779400398642</v>
      </c>
      <c r="M80" s="27"/>
      <c r="N80" s="27"/>
      <c r="O80" s="27"/>
      <c r="P80" s="27"/>
      <c r="Q80" s="27"/>
    </row>
    <row r="81" spans="2:17">
      <c r="B81" s="14" t="s">
        <v>72</v>
      </c>
      <c r="C81" s="1" t="s">
        <v>70</v>
      </c>
      <c r="D81" s="14" t="s">
        <v>73</v>
      </c>
      <c r="E81" s="8">
        <f>AVERAGE('North West'!E89,Northern!E89,Yorkshire!E89,'Northern Scotland'!E89,'Southern Scotland'!E89,Southern!E89,'N Wales and Mersey'!E89,London!E89,'South East'!E89,Eastern!E89,'East Midlands'!E89,Midlands!E89,'Southern Western'!E89,'South Wales'!E89)</f>
        <v>109.38524532130339</v>
      </c>
      <c r="F81" s="8">
        <f>AVERAGE('North West'!F89,Northern!F89,Yorkshire!F89,'Northern Scotland'!F89,'Southern Scotland'!F89,Southern!F89,'N Wales and Mersey'!F89,London!F89,'South East'!F89,Eastern!F89,'East Midlands'!F89,Midlands!F89,'Southern Western'!F89,'South Wales'!F89)</f>
        <v>111.470586473594</v>
      </c>
      <c r="G81" s="70">
        <f>AVERAGE('North West'!G89,Northern!G89,Yorkshire!G89,'Northern Scotland'!G89,'Southern Scotland'!G89,Southern!G89,'N Wales and Mersey'!G89,London!G89,'South East'!G89,Eastern!G89,'East Midlands'!G89,Midlands!G89,'Southern Western'!G89,'South Wales'!G89)</f>
        <v>111.470586473594</v>
      </c>
      <c r="H81" s="59">
        <f>AVERAGE('North West'!H89,Northern!H89,Yorkshire!H89,'Northern Scotland'!H89,'Southern Scotland'!H89,Southern!H89,'N Wales and Mersey'!H89,London!H89,'South East'!H89,Eastern!H89,'East Midlands'!H89,Midlands!H89,'Southern Western'!H89,'South Wales'!H89)</f>
        <v>114.60716169048065</v>
      </c>
      <c r="I81" s="59">
        <f>AVERAGE('North West'!I89,Northern!I89,Yorkshire!I89,'Northern Scotland'!I89,'Southern Scotland'!I89,Southern!I89,'N Wales and Mersey'!I89,London!I89,'South East'!I89,Eastern!I89,'East Midlands'!I89,Midlands!I89,'Southern Western'!I89,'South Wales'!I89)</f>
        <v>114.52462642159082</v>
      </c>
      <c r="J81" s="59">
        <f>AVERAGE('North West'!J89,Northern!J89,Yorkshire!J89,'Northern Scotland'!J89,'Southern Scotland'!J89,Southern!J89,'N Wales and Mersey'!J89,London!J89,'South East'!J89,Eastern!J89,'East Midlands'!J89,Midlands!J89,'Southern Western'!J89,'South Wales'!J89)</f>
        <v>114.70779400398642</v>
      </c>
      <c r="M81" s="27"/>
      <c r="N81" s="27"/>
      <c r="O81" s="27"/>
      <c r="P81" s="27"/>
      <c r="Q81" s="27"/>
    </row>
    <row r="82" spans="2:17">
      <c r="B82" s="14" t="s">
        <v>72</v>
      </c>
      <c r="C82" s="1" t="s">
        <v>71</v>
      </c>
      <c r="D82" s="14" t="s">
        <v>73</v>
      </c>
      <c r="E82" s="8">
        <f>AVERAGE('North West'!E90,Northern!E90,Yorkshire!E90,'Northern Scotland'!E90,'Southern Scotland'!E90,Southern!E90,'N Wales and Mersey'!E90,London!E90,'South East'!E90,Eastern!E90,'East Midlands'!E90,Midlands!E90,'Southern Western'!E90,'South Wales'!E90)</f>
        <v>122.41270806287496</v>
      </c>
      <c r="F82" s="8">
        <f>AVERAGE('North West'!F90,Northern!F90,Yorkshire!F90,'Northern Scotland'!F90,'Southern Scotland'!F90,Southern!F90,'N Wales and Mersey'!F90,London!F90,'South East'!F90,Eastern!F90,'East Midlands'!F90,Midlands!F90,'Southern Western'!F90,'South Wales'!F90)</f>
        <v>125.33564757652864</v>
      </c>
      <c r="G82" s="70">
        <f>AVERAGE('North West'!G90,Northern!G90,Yorkshire!G90,'Northern Scotland'!G90,'Southern Scotland'!G90,Southern!G90,'N Wales and Mersey'!G90,London!G90,'South East'!G90,Eastern!G90,'East Midlands'!G90,Midlands!G90,'Southern Western'!G90,'South Wales'!G90)</f>
        <v>125.33564757652864</v>
      </c>
      <c r="H82" s="59">
        <f>AVERAGE('North West'!H90,Northern!H90,Yorkshire!H90,'Northern Scotland'!H90,'Southern Scotland'!H90,Southern!H90,'N Wales and Mersey'!H90,London!H90,'South East'!H90,Eastern!H90,'East Midlands'!H90,Midlands!H90,'Southern Western'!H90,'South Wales'!H90)</f>
        <v>127.71864120579599</v>
      </c>
      <c r="I82" s="59">
        <f>AVERAGE('North West'!I90,Northern!I90,Yorkshire!I90,'Northern Scotland'!I90,'Southern Scotland'!I90,Southern!I90,'N Wales and Mersey'!I90,London!I90,'South East'!I90,Eastern!I90,'East Midlands'!I90,Midlands!I90,'Southern Western'!I90,'South Wales'!I90)</f>
        <v>127.63443562163654</v>
      </c>
      <c r="J82" s="59">
        <f>AVERAGE('North West'!J90,Northern!J90,Yorkshire!J90,'Northern Scotland'!J90,'Southern Scotland'!J90,Southern!J90,'N Wales and Mersey'!J90,London!J90,'South East'!J90,Eastern!J90,'East Midlands'!J90,Midlands!J90,'Southern Western'!J90,'South Wales'!J90)</f>
        <v>128.49797162546727</v>
      </c>
      <c r="M82" s="27"/>
      <c r="N82" s="27"/>
      <c r="O82" s="27"/>
      <c r="P82" s="27"/>
      <c r="Q82" s="27"/>
    </row>
    <row r="83" spans="2:17">
      <c r="B83" s="268" t="s">
        <v>79</v>
      </c>
      <c r="C83" s="269"/>
      <c r="D83" s="269"/>
      <c r="E83" s="269"/>
      <c r="F83" s="269"/>
      <c r="G83" s="269"/>
      <c r="H83" s="270"/>
      <c r="I83" s="127"/>
      <c r="J83" s="127"/>
      <c r="K83" t="s">
        <v>80</v>
      </c>
    </row>
    <row r="84" spans="2:17">
      <c r="B84" s="14" t="s">
        <v>67</v>
      </c>
      <c r="C84" s="1" t="s">
        <v>68</v>
      </c>
      <c r="D84" s="1"/>
      <c r="E84" s="8">
        <f>AVERAGE('North West'!E92,Northern!E92,Yorkshire!E92,'Northern Scotland'!E92,'Southern Scotland'!E92,Southern!E92,'N Wales and Mersey'!E92,London!E92,'South East'!E92,Eastern!E92,'East Midlands'!E92,Midlands!E92,'Southern Western'!E92,'South Wales'!E92)</f>
        <v>2128.9636021919491</v>
      </c>
      <c r="F84" s="8">
        <f>AVERAGE('North West'!F92,Northern!F92,Yorkshire!F92,'Northern Scotland'!F92,'Southern Scotland'!F92,Southern!F92,'N Wales and Mersey'!F92,London!F92,'South East'!F92,Eastern!F92,'East Midlands'!F92,Midlands!F92,'Southern Western'!F92,'South Wales'!F92)</f>
        <v>1664.0135241257083</v>
      </c>
      <c r="G84" s="70">
        <f>AVERAGE('North West'!G92,Northern!G92,Yorkshire!G92,'Northern Scotland'!G92,'Southern Scotland'!G92,Southern!G92,'N Wales and Mersey'!G92,London!G92,'South East'!G92,Eastern!G92,'East Midlands'!G92,Midlands!G92,'Southern Western'!G92,'South Wales'!G92)</f>
        <v>1069.7766180831857</v>
      </c>
      <c r="H84" s="59">
        <f>AVERAGE('North West'!H92,Northern!H92,Yorkshire!H92,'Northern Scotland'!H92,'Southern Scotland'!H92,Southern!H92,'N Wales and Mersey'!H92,London!H92,'South East'!H92,Eastern!H92,'East Midlands'!H92,Midlands!H92,'Southern Western'!H92,'South Wales'!H92)</f>
        <v>937.56835940309702</v>
      </c>
      <c r="I84" s="59">
        <f>AVERAGE('North West'!I92,Northern!I92,Yorkshire!I92,'Northern Scotland'!I92,'Southern Scotland'!I92,Southern!I92,'N Wales and Mersey'!I92,London!I92,'South East'!I92,Eastern!I92,'East Midlands'!I92,Midlands!I92,'Southern Western'!I92,'South Wales'!I92)</f>
        <v>971.63059452014204</v>
      </c>
      <c r="J84" s="59">
        <f>AVERAGE('North West'!J92,Northern!J92,Yorkshire!J92,'Northern Scotland'!J92,'Southern Scotland'!J92,Southern!J92,'N Wales and Mersey'!J92,London!J92,'South East'!J92,Eastern!J92,'East Midlands'!J92,Midlands!J92,'Southern Western'!J92,'South Wales'!J92)</f>
        <v>880.8359530326635</v>
      </c>
      <c r="M84" s="27"/>
      <c r="N84" s="27"/>
      <c r="O84" s="27"/>
      <c r="P84" s="27"/>
      <c r="Q84" s="27"/>
    </row>
    <row r="85" spans="2:17">
      <c r="B85" s="14" t="s">
        <v>67</v>
      </c>
      <c r="C85" s="1" t="s">
        <v>70</v>
      </c>
      <c r="D85" s="1"/>
      <c r="E85" s="8">
        <f>AVERAGE('North West'!E93,Northern!E93,Yorkshire!E93,'Northern Scotland'!E93,'Southern Scotland'!E93,Southern!E93,'N Wales and Mersey'!E93,London!E93,'South East'!E93,Eastern!E93,'East Midlands'!E93,Midlands!E93,'Southern Western'!E93,'South Wales'!E93)</f>
        <v>2098.9194922968804</v>
      </c>
      <c r="F85" s="8">
        <f>AVERAGE('North West'!F93,Northern!F93,Yorkshire!F93,'Northern Scotland'!F93,'Southern Scotland'!F93,Southern!F93,'N Wales and Mersey'!F93,London!F93,'South East'!F93,Eastern!F93,'East Midlands'!F93,Midlands!F93,'Southern Western'!F93,'South Wales'!F93)</f>
        <v>1630.5227252661036</v>
      </c>
      <c r="G85" s="70">
        <f>AVERAGE('North West'!G93,Northern!G93,Yorkshire!G93,'Northern Scotland'!G93,'Southern Scotland'!G93,Southern!G93,'N Wales and Mersey'!G93,London!G93,'South East'!G93,Eastern!G93,'East Midlands'!G93,Midlands!G93,'Southern Western'!G93,'South Wales'!G93)</f>
        <v>1039.155879581032</v>
      </c>
      <c r="H85" s="59">
        <f>AVERAGE('North West'!H93,Northern!H93,Yorkshire!H93,'Northern Scotland'!H93,'Southern Scotland'!H93,Southern!H93,'N Wales and Mersey'!H93,London!H93,'South East'!H93,Eastern!H93,'East Midlands'!H93,Midlands!H93,'Southern Western'!H93,'South Wales'!H93)</f>
        <v>925.7944516776887</v>
      </c>
      <c r="I85" s="59">
        <f>AVERAGE('North West'!I93,Northern!I93,Yorkshire!I93,'Northern Scotland'!I93,'Southern Scotland'!I93,Southern!I93,'N Wales and Mersey'!I93,London!I93,'South East'!I93,Eastern!I93,'East Midlands'!I93,Midlands!I93,'Southern Western'!I93,'South Wales'!I93)</f>
        <v>959.69830301456227</v>
      </c>
      <c r="J85" s="59">
        <f>AVERAGE('North West'!J93,Northern!J93,Yorkshire!J93,'Northern Scotland'!J93,'Southern Scotland'!J93,Southern!J93,'N Wales and Mersey'!J93,London!J93,'South East'!J93,Eastern!J93,'East Midlands'!J93,Midlands!J93,'Southern Western'!J93,'South Wales'!J93)</f>
        <v>859.75682868368199</v>
      </c>
      <c r="M85" s="27"/>
      <c r="N85" s="27"/>
      <c r="O85" s="27"/>
      <c r="P85" s="27"/>
      <c r="Q85" s="27"/>
    </row>
    <row r="86" spans="2:17">
      <c r="B86" s="14" t="s">
        <v>67</v>
      </c>
      <c r="C86" s="1" t="s">
        <v>71</v>
      </c>
      <c r="D86" s="1"/>
      <c r="E86" s="8">
        <f>AVERAGE('North West'!E94,Northern!E94,Yorkshire!E94,'Northern Scotland'!E94,'Southern Scotland'!E94,Southern!E94,'N Wales and Mersey'!E94,London!E94,'South East'!E94,Eastern!E94,'East Midlands'!E94,Midlands!E94,'Southern Western'!E94,'South Wales'!E94)</f>
        <v>2252.0887518482236</v>
      </c>
      <c r="F86" s="8">
        <f>AVERAGE('North West'!F94,Northern!F94,Yorkshire!F94,'Northern Scotland'!F94,'Southern Scotland'!F94,Southern!F94,'N Wales and Mersey'!F94,London!F94,'South East'!F94,Eastern!F94,'East Midlands'!F94,Midlands!F94,'Southern Western'!F94,'South Wales'!F94)</f>
        <v>1762.8946254039363</v>
      </c>
      <c r="G86" s="70">
        <f>AVERAGE('North West'!G94,Northern!G94,Yorkshire!G94,'Northern Scotland'!G94,'Southern Scotland'!G94,Southern!G94,'N Wales and Mersey'!G94,London!G94,'South East'!G94,Eastern!G94,'East Midlands'!G94,Midlands!G94,'Southern Western'!G94,'South Wales'!G94)</f>
        <v>1137.0456660135046</v>
      </c>
      <c r="H86" s="59">
        <f>AVERAGE('North West'!H94,Northern!H94,Yorkshire!H94,'Northern Scotland'!H94,'Southern Scotland'!H94,Southern!H94,'N Wales and Mersey'!H94,London!H94,'South East'!H94,Eastern!H94,'East Midlands'!H94,Midlands!H94,'Southern Western'!H94,'South Wales'!H94)</f>
        <v>996.5038678260122</v>
      </c>
      <c r="I86" s="59">
        <f>AVERAGE('North West'!I94,Northern!I94,Yorkshire!I94,'Northern Scotland'!I94,'Southern Scotland'!I94,Southern!I94,'N Wales and Mersey'!I94,London!I94,'South East'!I94,Eastern!I94,'East Midlands'!I94,Midlands!I94,'Southern Western'!I94,'South Wales'!I94)</f>
        <v>1032.3797821718506</v>
      </c>
      <c r="J86" s="59">
        <f>AVERAGE('North West'!J94,Northern!J94,Yorkshire!J94,'Northern Scotland'!J94,'Southern Scotland'!J94,Southern!J94,'N Wales and Mersey'!J94,London!J94,'South East'!J94,Eastern!J94,'East Midlands'!J94,Midlands!J94,'Southern Western'!J94,'South Wales'!J94)</f>
        <v>936.71406556749446</v>
      </c>
      <c r="M86" s="27"/>
      <c r="N86" s="27"/>
      <c r="O86" s="27"/>
      <c r="P86" s="27"/>
      <c r="Q86" s="27"/>
    </row>
    <row r="87" spans="2:17">
      <c r="B87" s="14" t="s">
        <v>72</v>
      </c>
      <c r="C87" s="1" t="s">
        <v>68</v>
      </c>
      <c r="D87" s="1"/>
      <c r="E87" s="8">
        <f>AVERAGE('North West'!E95,Northern!E95,Yorkshire!E95,'Northern Scotland'!E95,'Southern Scotland'!E95,Southern!E95,'N Wales and Mersey'!E95,London!E95,'South East'!E95,Eastern!E95,'East Midlands'!E95,Midlands!E95,'Southern Western'!E95,'South Wales'!E95)</f>
        <v>2158.5509329745755</v>
      </c>
      <c r="F87" s="8">
        <f>AVERAGE('North West'!F95,Northern!F95,Yorkshire!F95,'Northern Scotland'!F95,'Southern Scotland'!F95,Southern!F95,'N Wales and Mersey'!F95,London!F95,'South East'!F95,Eastern!F95,'East Midlands'!F95,Midlands!F95,'Southern Western'!F95,'South Wales'!F95)</f>
        <v>1624.2510825773938</v>
      </c>
      <c r="G87" s="70">
        <f>AVERAGE('North West'!G95,Northern!G95,Yorkshire!G95,'Northern Scotland'!G95,'Southern Scotland'!G95,Southern!G95,'N Wales and Mersey'!G95,London!G95,'South East'!G95,Eastern!G95,'East Midlands'!G95,Midlands!G95,'Southern Western'!G95,'South Wales'!G95)</f>
        <v>1012.3056741075259</v>
      </c>
      <c r="H87" s="59">
        <f>AVERAGE('North West'!H95,Northern!H95,Yorkshire!H95,'Northern Scotland'!H95,'Southern Scotland'!H95,Southern!H95,'N Wales and Mersey'!H95,London!H95,'South East'!H95,Eastern!H95,'East Midlands'!H95,Midlands!H95,'Southern Western'!H95,'South Wales'!H95)</f>
        <v>907.22896605638266</v>
      </c>
      <c r="I87" s="59">
        <f>AVERAGE('North West'!I95,Northern!I95,Yorkshire!I95,'Northern Scotland'!I95,'Southern Scotland'!I95,Southern!I95,'N Wales and Mersey'!I95,London!I95,'South East'!I95,Eastern!I95,'East Midlands'!I95,Midlands!I95,'Southern Western'!I95,'South Wales'!I95)</f>
        <v>967.47852407366543</v>
      </c>
      <c r="J87" s="59">
        <f>AVERAGE('North West'!J95,Northern!J95,Yorkshire!J95,'Northern Scotland'!J95,'Southern Scotland'!J95,Southern!J95,'N Wales and Mersey'!J95,London!J95,'South East'!J95,Eastern!J95,'East Midlands'!J95,Midlands!J95,'Southern Western'!J95,'South Wales'!J95)</f>
        <v>809.4332572831961</v>
      </c>
      <c r="M87" s="27"/>
      <c r="N87" s="27"/>
      <c r="O87" s="27"/>
      <c r="P87" s="27"/>
      <c r="Q87" s="27"/>
    </row>
    <row r="88" spans="2:17">
      <c r="B88" s="14" t="s">
        <v>72</v>
      </c>
      <c r="C88" s="1" t="s">
        <v>70</v>
      </c>
      <c r="D88" s="1"/>
      <c r="E88" s="8">
        <f>AVERAGE('North West'!E96,Northern!E96,Yorkshire!E96,'Northern Scotland'!E96,'Southern Scotland'!E96,Southern!E96,'N Wales and Mersey'!E96,London!E96,'South East'!E96,Eastern!E96,'East Midlands'!E96,Midlands!E96,'Southern Western'!E96,'South Wales'!E96)</f>
        <v>2216.7327356214387</v>
      </c>
      <c r="F88" s="8">
        <f>AVERAGE('North West'!F96,Northern!F96,Yorkshire!F96,'Northern Scotland'!F96,'Southern Scotland'!F96,Southern!F96,'N Wales and Mersey'!F96,London!F96,'South East'!F96,Eastern!F96,'East Midlands'!F96,Midlands!F96,'Southern Western'!F96,'South Wales'!F96)</f>
        <v>1652.2483257292301</v>
      </c>
      <c r="G88" s="70">
        <f>AVERAGE('North West'!G96,Northern!G96,Yorkshire!G96,'Northern Scotland'!G96,'Southern Scotland'!G96,Southern!G96,'N Wales and Mersey'!G96,London!G96,'South East'!G96,Eastern!G96,'East Midlands'!G96,Midlands!G96,'Southern Western'!G96,'South Wales'!G96)</f>
        <v>996.13283935326137</v>
      </c>
      <c r="H88" s="59">
        <f>AVERAGE('North West'!H96,Northern!H96,Yorkshire!H96,'Northern Scotland'!H96,'Southern Scotland'!H96,Southern!H96,'N Wales and Mersey'!H96,London!H96,'South East'!H96,Eastern!H96,'East Midlands'!H96,Midlands!H96,'Southern Western'!H96,'South Wales'!H96)</f>
        <v>881.56520891611046</v>
      </c>
      <c r="I88" s="59">
        <f>AVERAGE('North West'!I96,Northern!I96,Yorkshire!I96,'Northern Scotland'!I96,'Southern Scotland'!I96,Southern!I96,'N Wales and Mersey'!I96,London!I96,'South East'!I96,Eastern!I96,'East Midlands'!I96,Midlands!I96,'Southern Western'!I96,'South Wales'!I96)</f>
        <v>946.64593504379468</v>
      </c>
      <c r="J88" s="59">
        <f>AVERAGE('North West'!J96,Northern!J96,Yorkshire!J96,'Northern Scotland'!J96,'Southern Scotland'!J96,Southern!J96,'N Wales and Mersey'!J96,London!J96,'South East'!J96,Eastern!J96,'East Midlands'!J96,Midlands!J96,'Southern Western'!J96,'South Wales'!J96)</f>
        <v>783.65745282743978</v>
      </c>
      <c r="M88" s="27"/>
      <c r="N88" s="27"/>
      <c r="O88" s="27"/>
      <c r="P88" s="27"/>
      <c r="Q88" s="27"/>
    </row>
    <row r="89" spans="2:17">
      <c r="B89" s="14" t="s">
        <v>72</v>
      </c>
      <c r="C89" s="1" t="s">
        <v>71</v>
      </c>
      <c r="D89" s="1"/>
      <c r="E89" s="8">
        <f>AVERAGE('North West'!E97,Northern!E97,Yorkshire!E97,'Northern Scotland'!E97,'Southern Scotland'!E97,Southern!E97,'N Wales and Mersey'!E97,London!E97,'South East'!E97,Eastern!E97,'East Midlands'!E97,Midlands!E97,'Southern Western'!E97,'South Wales'!E97)</f>
        <v>2280.6758232686802</v>
      </c>
      <c r="F89" s="8">
        <f>AVERAGE('North West'!F97,Northern!F97,Yorkshire!F97,'Northern Scotland'!F97,'Southern Scotland'!F97,Southern!F97,'N Wales and Mersey'!F97,London!F97,'South East'!F97,Eastern!F97,'East Midlands'!F97,Midlands!F97,'Southern Western'!F97,'South Wales'!F97)</f>
        <v>1718.6911440569384</v>
      </c>
      <c r="G89" s="70">
        <f>AVERAGE('North West'!G97,Northern!G97,Yorkshire!G97,'Northern Scotland'!G97,'Southern Scotland'!G97,Southern!G97,'N Wales and Mersey'!G97,London!G97,'South East'!G97,Eastern!G97,'East Midlands'!G97,Midlands!G97,'Southern Western'!G97,'South Wales'!G97)</f>
        <v>1074.2079022244102</v>
      </c>
      <c r="H89" s="59">
        <f>AVERAGE('North West'!H97,Northern!H97,Yorkshire!H97,'Northern Scotland'!H97,'Southern Scotland'!H97,Southern!H97,'N Wales and Mersey'!H97,London!H97,'South East'!H97,Eastern!H97,'East Midlands'!H97,Midlands!H97,'Southern Western'!H97,'South Wales'!H97)</f>
        <v>962.02099776686634</v>
      </c>
      <c r="I89" s="59">
        <f>AVERAGE('North West'!I97,Northern!I97,Yorkshire!I97,'Northern Scotland'!I97,'Southern Scotland'!I97,Southern!I97,'N Wales and Mersey'!I97,London!I97,'South East'!I97,Eastern!I97,'East Midlands'!I97,Midlands!I97,'Southern Western'!I97,'South Wales'!I97)</f>
        <v>1025.4797113385705</v>
      </c>
      <c r="J89" s="59">
        <f>AVERAGE('North West'!J97,Northern!J97,Yorkshire!J97,'Northern Scotland'!J97,'Southern Scotland'!J97,Southern!J97,'N Wales and Mersey'!J97,London!J97,'South East'!J97,Eastern!J97,'East Midlands'!J97,Midlands!J97,'Southern Western'!J97,'South Wales'!J97)</f>
        <v>859.68667132728683</v>
      </c>
      <c r="M89" s="27"/>
      <c r="N89" s="27"/>
      <c r="O89" s="27"/>
      <c r="P89" s="27"/>
      <c r="Q89" s="27"/>
    </row>
    <row r="90" spans="2:17">
      <c r="B90" s="268" t="s">
        <v>79</v>
      </c>
      <c r="C90" s="269"/>
      <c r="D90" s="269"/>
      <c r="E90" s="269"/>
      <c r="F90" s="269"/>
      <c r="G90" s="269"/>
      <c r="H90" s="270"/>
      <c r="I90" s="127"/>
      <c r="J90" s="127"/>
      <c r="K90" t="s">
        <v>81</v>
      </c>
    </row>
    <row r="91" spans="2:17">
      <c r="B91" s="14" t="s">
        <v>82</v>
      </c>
      <c r="C91" s="1" t="s">
        <v>68</v>
      </c>
      <c r="D91" s="1"/>
      <c r="E91" s="8">
        <f>AVERAGE('North West'!E99,Northern!E99,Yorkshire!E99,'Northern Scotland'!E99,'Southern Scotland'!E99,Southern!E99,'N Wales and Mersey'!E99,London!E99,'South East'!E99,Eastern!E99,'East Midlands'!E99,Midlands!E99,'Southern Western'!E99,'South Wales'!E99)</f>
        <v>4287.5145351665242</v>
      </c>
      <c r="F91" s="8">
        <f>AVERAGE('North West'!F99,Northern!F99,Yorkshire!F99,'Northern Scotland'!F99,'Southern Scotland'!F99,Southern!F99,'N Wales and Mersey'!F99,London!F99,'South East'!F99,Eastern!F99,'East Midlands'!F99,Midlands!F99,'Southern Western'!F99,'South Wales'!F99)</f>
        <v>3288.2646067031014</v>
      </c>
      <c r="G91" s="70">
        <f>AVERAGE('North West'!G99,Northern!G99,Yorkshire!G99,'Northern Scotland'!G99,'Southern Scotland'!G99,Southern!G99,'N Wales and Mersey'!G99,London!G99,'South East'!G99,Eastern!G99,'East Midlands'!G99,Midlands!G99,'Southern Western'!G99,'South Wales'!G99)</f>
        <v>2082.082292190712</v>
      </c>
      <c r="H91" s="59">
        <f>AVERAGE('North West'!H99,Northern!H99,Yorkshire!H99,'Northern Scotland'!H99,'Southern Scotland'!H99,Southern!H99,'N Wales and Mersey'!H99,London!H99,'South East'!H99,Eastern!H99,'East Midlands'!H99,Midlands!H99,'Southern Western'!H99,'South Wales'!H99)</f>
        <v>1844.7973254594795</v>
      </c>
      <c r="I91" s="59">
        <f>AVERAGE('North West'!I99,Northern!I99,Yorkshire!I99,'Northern Scotland'!I99,'Southern Scotland'!I99,Southern!I99,'N Wales and Mersey'!I99,London!I99,'South East'!I99,Eastern!I99,'East Midlands'!I99,Midlands!I99,'Southern Western'!I99,'South Wales'!I99)</f>
        <v>1939.1091185938074</v>
      </c>
      <c r="J91" s="59">
        <f>AVERAGE('North West'!J99,Northern!J99,Yorkshire!J99,'Northern Scotland'!J99,'Southern Scotland'!J99,Southern!J99,'N Wales and Mersey'!J99,London!J99,'South East'!J99,Eastern!J99,'East Midlands'!J99,Midlands!J99,'Southern Western'!J99,'South Wales'!J99)</f>
        <v>1690.2692103158593</v>
      </c>
      <c r="M91" s="27"/>
      <c r="N91" s="27"/>
      <c r="O91" s="27"/>
      <c r="P91" s="27"/>
      <c r="Q91" s="27"/>
    </row>
    <row r="92" spans="2:17">
      <c r="B92" s="14" t="s">
        <v>82</v>
      </c>
      <c r="C92" s="1" t="s">
        <v>70</v>
      </c>
      <c r="D92" s="1"/>
      <c r="E92" s="8">
        <f>AVERAGE('North West'!E100,Northern!E100,Yorkshire!E100,'Northern Scotland'!E100,'Southern Scotland'!E100,Southern!E100,'N Wales and Mersey'!E100,London!E100,'South East'!E100,Eastern!E100,'East Midlands'!E100,Midlands!E100,'Southern Western'!E100,'South Wales'!E100)</f>
        <v>4315.6522279183191</v>
      </c>
      <c r="F92" s="8">
        <f>AVERAGE('North West'!F100,Northern!F100,Yorkshire!F100,'Northern Scotland'!F100,'Southern Scotland'!F100,Southern!F100,'N Wales and Mersey'!F100,London!F100,'South East'!F100,Eastern!F100,'East Midlands'!F100,Midlands!F100,'Southern Western'!F100,'South Wales'!F100)</f>
        <v>3282.7710509953331</v>
      </c>
      <c r="G92" s="70">
        <f>AVERAGE('North West'!G100,Northern!G100,Yorkshire!G100,'Northern Scotland'!G100,'Southern Scotland'!G100,Southern!G100,'N Wales and Mersey'!G100,London!G100,'South East'!G100,Eastern!G100,'East Midlands'!G100,Midlands!G100,'Southern Western'!G100,'South Wales'!G100)</f>
        <v>2035.2887189342939</v>
      </c>
      <c r="H92" s="59">
        <f>AVERAGE('North West'!H100,Northern!H100,Yorkshire!H100,'Northern Scotland'!H100,'Southern Scotland'!H100,Southern!H100,'N Wales and Mersey'!H100,London!H100,'South East'!H100,Eastern!H100,'East Midlands'!H100,Midlands!H100,'Southern Western'!H100,'South Wales'!H100)</f>
        <v>1807.3596605937994</v>
      </c>
      <c r="I92" s="59">
        <f>AVERAGE('North West'!I100,Northern!I100,Yorkshire!I100,'Northern Scotland'!I100,'Southern Scotland'!I100,Southern!I100,'N Wales and Mersey'!I100,London!I100,'South East'!I100,Eastern!I100,'East Midlands'!I100,Midlands!I100,'Southern Western'!I100,'South Wales'!I100)</f>
        <v>1906.3442380583572</v>
      </c>
      <c r="J92" s="59">
        <f>AVERAGE('North West'!J100,Northern!J100,Yorkshire!J100,'Northern Scotland'!J100,'Southern Scotland'!J100,Southern!J100,'N Wales and Mersey'!J100,London!J100,'South East'!J100,Eastern!J100,'East Midlands'!J100,Midlands!J100,'Southern Western'!J100,'South Wales'!J100)</f>
        <v>1643.414281511122</v>
      </c>
      <c r="M92" s="27"/>
      <c r="N92" s="27"/>
      <c r="O92" s="27"/>
      <c r="P92" s="27"/>
      <c r="Q92" s="27"/>
    </row>
    <row r="93" spans="2:17">
      <c r="B93" s="14" t="s">
        <v>82</v>
      </c>
      <c r="C93" s="1" t="s">
        <v>71</v>
      </c>
      <c r="D93" s="1"/>
      <c r="E93" s="8">
        <f>AVERAGE('North West'!E101,Northern!E101,Yorkshire!E101,'Northern Scotland'!E101,'Southern Scotland'!E101,Southern!E101,'N Wales and Mersey'!E101,London!E101,'South East'!E101,Eastern!E101,'East Midlands'!E101,Midlands!E101,'Southern Western'!E101,'South Wales'!E101)</f>
        <v>4532.7645751169048</v>
      </c>
      <c r="F93" s="8">
        <f>AVERAGE('North West'!F101,Northern!F101,Yorkshire!F101,'Northern Scotland'!F101,'Southern Scotland'!F101,Southern!F101,'N Wales and Mersey'!F101,London!F101,'South East'!F101,Eastern!F101,'East Midlands'!F101,Midlands!F101,'Southern Western'!F101,'South Wales'!F101)</f>
        <v>3481.5857694608744</v>
      </c>
      <c r="G93" s="70">
        <f>AVERAGE('North West'!G101,Northern!G101,Yorkshire!G101,'Northern Scotland'!G101,'Southern Scotland'!G101,Southern!G101,'N Wales and Mersey'!G101,London!G101,'South East'!G101,Eastern!G101,'East Midlands'!G101,Midlands!G101,'Southern Western'!G101,'South Wales'!G101)</f>
        <v>2211.2535682379153</v>
      </c>
      <c r="H93" s="59">
        <f>AVERAGE('North West'!H101,Northern!H101,Yorkshire!H101,'Northern Scotland'!H101,'Southern Scotland'!H101,Southern!H101,'N Wales and Mersey'!H101,London!H101,'South East'!H101,Eastern!H101,'East Midlands'!H101,Midlands!H101,'Southern Western'!H101,'South Wales'!H101)</f>
        <v>1958.5248655928783</v>
      </c>
      <c r="I93" s="59">
        <f>AVERAGE('North West'!I101,Northern!I101,Yorkshire!I101,'Northern Scotland'!I101,'Southern Scotland'!I101,Southern!I101,'N Wales and Mersey'!I101,London!I101,'South East'!I101,Eastern!I101,'East Midlands'!I101,Midlands!I101,'Southern Western'!I101,'South Wales'!I101)</f>
        <v>2057.8594935104206</v>
      </c>
      <c r="J93" s="59">
        <f>AVERAGE('North West'!J101,Northern!J101,Yorkshire!J101,'Northern Scotland'!J101,'Southern Scotland'!J101,Southern!J101,'N Wales and Mersey'!J101,London!J101,'South East'!J101,Eastern!J101,'East Midlands'!J101,Midlands!J101,'Southern Western'!J101,'South Wales'!J101)</f>
        <v>1796.4007368947812</v>
      </c>
      <c r="K93" s="27"/>
      <c r="M93" s="27"/>
      <c r="N93" s="27"/>
      <c r="O93" s="27"/>
      <c r="P93" s="27"/>
      <c r="Q93" s="27"/>
    </row>
    <row r="94" spans="2:17">
      <c r="E94" s="16"/>
      <c r="F94" s="16"/>
      <c r="G94" s="16"/>
      <c r="H94" s="60"/>
      <c r="I94" s="60"/>
      <c r="J94" s="60"/>
      <c r="K94" s="6"/>
    </row>
    <row r="95" spans="2:17">
      <c r="B95" s="80" t="s">
        <v>31</v>
      </c>
      <c r="C95" s="176"/>
      <c r="D95" s="176"/>
      <c r="E95" s="43"/>
      <c r="F95" s="43"/>
      <c r="G95" s="43"/>
      <c r="H95" s="64"/>
      <c r="I95" s="64"/>
      <c r="J95" s="64"/>
    </row>
    <row r="96" spans="2:17" ht="25.5">
      <c r="B96" s="14"/>
      <c r="C96" s="1"/>
      <c r="D96" s="1"/>
      <c r="E96" s="162" t="s">
        <v>50</v>
      </c>
      <c r="F96" s="162" t="s">
        <v>52</v>
      </c>
      <c r="G96" s="163" t="s">
        <v>54</v>
      </c>
      <c r="H96" s="164" t="s">
        <v>56</v>
      </c>
      <c r="I96" s="165" t="s">
        <v>58</v>
      </c>
      <c r="J96" s="165" t="s">
        <v>61</v>
      </c>
    </row>
    <row r="97" spans="1:17">
      <c r="B97" s="78" t="s">
        <v>62</v>
      </c>
      <c r="C97" s="2" t="s">
        <v>63</v>
      </c>
      <c r="D97" s="2" t="s">
        <v>64</v>
      </c>
      <c r="E97" s="13" t="s">
        <v>49</v>
      </c>
      <c r="F97" s="13" t="s">
        <v>51</v>
      </c>
      <c r="G97" s="68" t="s">
        <v>53</v>
      </c>
      <c r="H97" s="57" t="s">
        <v>55</v>
      </c>
      <c r="I97" s="126" t="s">
        <v>57</v>
      </c>
      <c r="J97" s="126" t="s">
        <v>65</v>
      </c>
    </row>
    <row r="98" spans="1:17">
      <c r="B98" s="268" t="s">
        <v>79</v>
      </c>
      <c r="C98" s="269"/>
      <c r="D98" s="269"/>
      <c r="E98" s="269"/>
      <c r="F98" s="269"/>
      <c r="G98" s="269"/>
      <c r="H98" s="270"/>
      <c r="I98" s="127"/>
      <c r="J98" s="127"/>
      <c r="K98" s="116" t="s">
        <v>86</v>
      </c>
    </row>
    <row r="99" spans="1:17">
      <c r="B99" s="14" t="s">
        <v>67</v>
      </c>
      <c r="C99" s="1" t="s">
        <v>68</v>
      </c>
      <c r="D99" s="1"/>
      <c r="E99" s="36">
        <f>AVERAGE('North West'!E107,Northern!E107,Yorkshire!E107,'Northern Scotland'!E107,'Southern Scotland'!E107,Southern!E107,'N Wales and Mersey'!E107,London!E107,'South East'!E107,Eastern!E107,'East Midlands'!E107,Midlands!E107,'Southern Western'!E107,'South Wales'!E107)</f>
        <v>3.1290863504043176</v>
      </c>
      <c r="F99" s="36">
        <f>AVERAGE('North West'!F107,Northern!F107,Yorkshire!F107,'Northern Scotland'!F107,'Southern Scotland'!F107,Southern!F107,'N Wales and Mersey'!F107,London!F107,'South East'!F107,Eastern!F107,'East Midlands'!F107,Midlands!F107,'Southern Western'!F107,'South Wales'!F107)</f>
        <v>3.1657954500762213</v>
      </c>
      <c r="G99" s="69">
        <f>AVERAGE('North West'!G107,Northern!G107,Yorkshire!G107,'Northern Scotland'!G107,'Southern Scotland'!G107,Southern!G107,'N Wales and Mersey'!G107,London!G107,'South East'!G107,Eastern!G107,'East Midlands'!G107,Midlands!G107,'Southern Western'!G107,'South Wales'!G107)</f>
        <v>3.1657954500762053</v>
      </c>
      <c r="H99" s="58">
        <f>AVERAGE('North West'!H107,Northern!H107,Yorkshire!H107,'Northern Scotland'!H107,'Southern Scotland'!H107,Southern!H107,'N Wales and Mersey'!H107,London!H107,'South East'!H107,Eastern!H107,'East Midlands'!H107,Midlands!H107,'Southern Western'!H107,'South Wales'!H107)</f>
        <v>4.2802968048428296</v>
      </c>
      <c r="I99" s="58">
        <f>AVERAGE('North West'!I107,Northern!I107,Yorkshire!I107,'Northern Scotland'!I107,'Southern Scotland'!I107,Southern!I107,'N Wales and Mersey'!I107,London!I107,'South East'!I107,Eastern!I107,'East Midlands'!I107,Midlands!I107,'Southern Western'!I107,'South Wales'!I107)</f>
        <v>4.2790927734842183</v>
      </c>
      <c r="J99" s="58">
        <f>AVERAGE('North West'!J107,Northern!J107,Yorkshire!J107,'Northern Scotland'!J107,'Southern Scotland'!J107,Southern!J107,'N Wales and Mersey'!J107,London!J107,'South East'!J107,Eastern!J107,'East Midlands'!J107,Midlands!J107,'Southern Western'!J107,'South Wales'!J107)</f>
        <v>4.4128738375955789</v>
      </c>
      <c r="K99" s="171"/>
      <c r="L99" s="171"/>
      <c r="M99" s="262"/>
      <c r="N99" s="27"/>
      <c r="O99" s="27"/>
      <c r="P99" s="27"/>
      <c r="Q99" s="27"/>
    </row>
    <row r="100" spans="1:17">
      <c r="B100" s="14" t="s">
        <v>67</v>
      </c>
      <c r="C100" s="1" t="s">
        <v>70</v>
      </c>
      <c r="D100" s="1"/>
      <c r="E100" s="36">
        <f>AVERAGE('North West'!E108,Northern!E108,Yorkshire!E108,'Northern Scotland'!E108,'Southern Scotland'!E108,Southern!E108,'N Wales and Mersey'!E108,London!E108,'South East'!E108,Eastern!E108,'East Midlands'!E108,Midlands!E108,'Southern Western'!E108,'South Wales'!E108)</f>
        <v>-15.317130966514664</v>
      </c>
      <c r="F100" s="36">
        <f>AVERAGE('North West'!F108,Northern!F108,Yorkshire!F108,'Northern Scotland'!F108,'Southern Scotland'!F108,Southern!F108,'N Wales and Mersey'!F108,London!F108,'South East'!F108,Eastern!F108,'East Midlands'!F108,Midlands!F108,'Southern Western'!F108,'South Wales'!F108)</f>
        <v>-15.502758564293995</v>
      </c>
      <c r="G100" s="69">
        <f>AVERAGE('North West'!G108,Northern!G108,Yorkshire!G108,'Northern Scotland'!G108,'Southern Scotland'!G108,Southern!G108,'N Wales and Mersey'!G108,London!G108,'South East'!G108,Eastern!G108,'East Midlands'!G108,Midlands!G108,'Southern Western'!G108,'South Wales'!G108)</f>
        <v>-15.502758564294018</v>
      </c>
      <c r="H100" s="58">
        <f>AVERAGE('North West'!H108,Northern!H108,Yorkshire!H108,'Northern Scotland'!H108,'Southern Scotland'!H108,Southern!H108,'N Wales and Mersey'!H108,London!H108,'South East'!H108,Eastern!H108,'East Midlands'!H108,Midlands!H108,'Southern Western'!H108,'South Wales'!H108)</f>
        <v>-20.958584012155882</v>
      </c>
      <c r="I100" s="58">
        <f>AVERAGE('North West'!I108,Northern!I108,Yorkshire!I108,'Northern Scotland'!I108,'Southern Scotland'!I108,Southern!I108,'N Wales and Mersey'!I108,London!I108,'South East'!I108,Eastern!I108,'East Midlands'!I108,Midlands!I108,'Southern Western'!I108,'South Wales'!I108)</f>
        <v>-20.952662498891357</v>
      </c>
      <c r="J100" s="58">
        <f>AVERAGE('North West'!J108,Northern!J108,Yorkshire!J108,'Northern Scotland'!J108,'Southern Scotland'!J108,Southern!J108,'N Wales and Mersey'!J108,London!J108,'South East'!J108,Eastern!J108,'East Midlands'!J108,Midlands!J108,'Southern Western'!J108,'South Wales'!J108)</f>
        <v>-21.597174416463215</v>
      </c>
      <c r="K100" s="171"/>
      <c r="L100" s="171"/>
      <c r="M100" s="27"/>
      <c r="N100" s="27"/>
      <c r="O100" s="27"/>
      <c r="P100" s="27"/>
      <c r="Q100" s="27"/>
    </row>
    <row r="101" spans="1:17">
      <c r="B101" s="14" t="s">
        <v>67</v>
      </c>
      <c r="C101" s="1" t="s">
        <v>71</v>
      </c>
      <c r="D101" s="1"/>
      <c r="E101" s="36">
        <f>AVERAGE('North West'!E109,Northern!E109,Yorkshire!E109,'Northern Scotland'!E109,'Southern Scotland'!E109,Southern!E109,'N Wales and Mersey'!E109,London!E109,'South East'!E109,Eastern!E109,'East Midlands'!E109,Midlands!E109,'Southern Western'!E109,'South Wales'!E109)</f>
        <v>0</v>
      </c>
      <c r="F101" s="36">
        <f>AVERAGE('North West'!F109,Northern!F109,Yorkshire!F109,'Northern Scotland'!F109,'Southern Scotland'!F109,Southern!F109,'N Wales and Mersey'!F109,London!F109,'South East'!F109,Eastern!F109,'East Midlands'!F109,Midlands!F109,'Southern Western'!F109,'South Wales'!F109)</f>
        <v>0</v>
      </c>
      <c r="G101" s="69">
        <f>AVERAGE('North West'!G109,Northern!G109,Yorkshire!G109,'Northern Scotland'!G109,'Southern Scotland'!G109,Southern!G109,'N Wales and Mersey'!G109,London!G109,'South East'!G109,Eastern!G109,'East Midlands'!G109,Midlands!G109,'Southern Western'!G109,'South Wales'!G109)</f>
        <v>0</v>
      </c>
      <c r="H101" s="58">
        <f>AVERAGE('North West'!H109,Northern!H109,Yorkshire!H109,'Northern Scotland'!H109,'Southern Scotland'!H109,Southern!H109,'N Wales and Mersey'!H109,London!H109,'South East'!H109,Eastern!H109,'East Midlands'!H109,Midlands!H109,'Southern Western'!H109,'South Wales'!H109)</f>
        <v>0</v>
      </c>
      <c r="I101" s="58">
        <f>AVERAGE('North West'!I109,Northern!I109,Yorkshire!I109,'Northern Scotland'!I109,'Southern Scotland'!I109,Southern!I109,'N Wales and Mersey'!I109,London!I109,'South East'!I109,Eastern!I109,'East Midlands'!I109,Midlands!I109,'Southern Western'!I109,'South Wales'!I109)</f>
        <v>0</v>
      </c>
      <c r="J101" s="58">
        <f>AVERAGE('North West'!J109,Northern!J109,Yorkshire!J109,'Northern Scotland'!J109,'Southern Scotland'!J109,Southern!J109,'N Wales and Mersey'!J109,London!J109,'South East'!J109,Eastern!J109,'East Midlands'!J109,Midlands!J109,'Southern Western'!J109,'South Wales'!J109)</f>
        <v>0</v>
      </c>
      <c r="K101" s="171"/>
      <c r="L101" s="171"/>
      <c r="M101" s="27"/>
      <c r="N101" s="27"/>
      <c r="O101" s="27"/>
      <c r="P101" s="27"/>
      <c r="Q101" s="27"/>
    </row>
    <row r="102" spans="1:17">
      <c r="B102" s="14" t="s">
        <v>72</v>
      </c>
      <c r="C102" s="1" t="s">
        <v>68</v>
      </c>
      <c r="D102" s="1"/>
      <c r="E102" s="36">
        <f>AVERAGE('North West'!E110,Northern!E110,Yorkshire!E110,'Northern Scotland'!E110,'Southern Scotland'!E110,Southern!E110,'N Wales and Mersey'!E110,London!E110,'South East'!E110,Eastern!E110,'East Midlands'!E110,Midlands!E110,'Southern Western'!E110,'South Wales'!E110)</f>
        <v>5.4143159522129736</v>
      </c>
      <c r="F102" s="36">
        <f>AVERAGE('North West'!F110,Northern!F110,Yorkshire!F110,'Northern Scotland'!F110,'Southern Scotland'!F110,Southern!F110,'N Wales and Mersey'!F110,London!F110,'South East'!F110,Eastern!F110,'East Midlands'!F110,Midlands!F110,'Southern Western'!F110,'South Wales'!F110)</f>
        <v>5.2127146438207967</v>
      </c>
      <c r="G102" s="69">
        <f>AVERAGE('North West'!G110,Northern!G110,Yorkshire!G110,'Northern Scotland'!G110,'Southern Scotland'!G110,Southern!G110,'N Wales and Mersey'!G110,London!G110,'South East'!G110,Eastern!G110,'East Midlands'!G110,Midlands!G110,'Southern Western'!G110,'South Wales'!G110)</f>
        <v>5.2127146438207808</v>
      </c>
      <c r="H102" s="58">
        <f>AVERAGE('North West'!H110,Northern!H110,Yorkshire!H110,'Northern Scotland'!H110,'Southern Scotland'!H110,Southern!H110,'N Wales and Mersey'!H110,London!H110,'South East'!H110,Eastern!H110,'East Midlands'!H110,Midlands!H110,'Southern Western'!H110,'South Wales'!H110)</f>
        <v>6.4960352756669</v>
      </c>
      <c r="I102" s="58">
        <f>AVERAGE('North West'!I110,Northern!I110,Yorkshire!I110,'Northern Scotland'!I110,'Southern Scotland'!I110,Southern!I110,'N Wales and Mersey'!I110,London!I110,'South East'!I110,Eastern!I110,'East Midlands'!I110,Midlands!I110,'Southern Western'!I110,'South Wales'!I110)</f>
        <v>6.4905811663918564</v>
      </c>
      <c r="J102" s="58">
        <f>AVERAGE('North West'!J110,Northern!J110,Yorkshire!J110,'Northern Scotland'!J110,'Southern Scotland'!J110,Southern!J110,'N Wales and Mersey'!J110,London!J110,'South East'!J110,Eastern!J110,'East Midlands'!J110,Midlands!J110,'Southern Western'!J110,'South Wales'!J110)</f>
        <v>5.9733132445560955</v>
      </c>
      <c r="K102" s="171"/>
      <c r="L102" s="171"/>
      <c r="M102" s="27"/>
      <c r="N102" s="27"/>
      <c r="O102" s="27"/>
      <c r="P102" s="27"/>
      <c r="Q102" s="27"/>
    </row>
    <row r="103" spans="1:17">
      <c r="B103" s="14" t="s">
        <v>72</v>
      </c>
      <c r="C103" s="1" t="s">
        <v>70</v>
      </c>
      <c r="D103" s="1"/>
      <c r="E103" s="36">
        <f>AVERAGE('North West'!E111,Northern!E111,Yorkshire!E111,'Northern Scotland'!E111,'Southern Scotland'!E111,Southern!E111,'N Wales and Mersey'!E111,London!E111,'South East'!E111,Eastern!E111,'East Midlands'!E111,Midlands!E111,'Southern Western'!E111,'South Wales'!E111)</f>
        <v>-27.520570354273463</v>
      </c>
      <c r="F103" s="36">
        <f>AVERAGE('North West'!F111,Northern!F111,Yorkshire!F111,'Northern Scotland'!F111,'Southern Scotland'!F111,Southern!F111,'N Wales and Mersey'!F111,London!F111,'South East'!F111,Eastern!F111,'East Midlands'!F111,Midlands!F111,'Southern Western'!F111,'South Wales'!F111)</f>
        <v>-26.49584570944517</v>
      </c>
      <c r="G103" s="69">
        <f>AVERAGE('North West'!G111,Northern!G111,Yorkshire!G111,'Northern Scotland'!G111,'Southern Scotland'!G111,Southern!G111,'N Wales and Mersey'!G111,London!G111,'South East'!G111,Eastern!G111,'East Midlands'!G111,Midlands!G111,'Southern Western'!G111,'South Wales'!G111)</f>
        <v>-26.495845709445177</v>
      </c>
      <c r="H103" s="58">
        <f>AVERAGE('North West'!H111,Northern!H111,Yorkshire!H111,'Northern Scotland'!H111,'Southern Scotland'!H111,Southern!H111,'N Wales and Mersey'!H111,London!H111,'South East'!H111,Eastern!H111,'East Midlands'!H111,Midlands!H111,'Southern Western'!H111,'South Wales'!H111)</f>
        <v>-33.018279038292029</v>
      </c>
      <c r="I103" s="58">
        <f>AVERAGE('North West'!I111,Northern!I111,Yorkshire!I111,'Northern Scotland'!I111,'Southern Scotland'!I111,Southern!I111,'N Wales and Mersey'!I111,London!I111,'South East'!I111,Eastern!I111,'East Midlands'!I111,Midlands!I111,'Southern Western'!I111,'South Wales'!I111)</f>
        <v>-32.990634413523068</v>
      </c>
      <c r="J103" s="58">
        <f>AVERAGE('North West'!J111,Northern!J111,Yorkshire!J111,'Northern Scotland'!J111,'Southern Scotland'!J111,Southern!J111,'N Wales and Mersey'!J111,London!J111,'South East'!J111,Eastern!J111,'East Midlands'!J111,Midlands!J111,'Southern Western'!J111,'South Wales'!J111)</f>
        <v>-30.360845100910939</v>
      </c>
      <c r="K103" s="171"/>
      <c r="L103" s="171"/>
      <c r="M103" s="27"/>
      <c r="N103" s="27"/>
      <c r="O103" s="27"/>
      <c r="P103" s="27"/>
      <c r="Q103" s="27"/>
    </row>
    <row r="104" spans="1:17">
      <c r="B104" s="14" t="s">
        <v>72</v>
      </c>
      <c r="C104" s="1" t="s">
        <v>71</v>
      </c>
      <c r="D104" s="1"/>
      <c r="E104" s="36">
        <f>AVERAGE('North West'!E112,Northern!E112,Yorkshire!E112,'Northern Scotland'!E112,'Southern Scotland'!E112,Southern!E112,'N Wales and Mersey'!E112,London!E112,'South East'!E112,Eastern!E112,'East Midlands'!E112,Midlands!E112,'Southern Western'!E112,'South Wales'!E112)</f>
        <v>0</v>
      </c>
      <c r="F104" s="36">
        <f>AVERAGE('North West'!F112,Northern!F112,Yorkshire!F112,'Northern Scotland'!F112,'Southern Scotland'!F112,Southern!F112,'N Wales and Mersey'!F112,London!F112,'South East'!F112,Eastern!F112,'East Midlands'!F112,Midlands!F112,'Southern Western'!F112,'South Wales'!F112)</f>
        <v>0</v>
      </c>
      <c r="G104" s="69">
        <f>AVERAGE('North West'!G112,Northern!G112,Yorkshire!G112,'Northern Scotland'!G112,'Southern Scotland'!G112,Southern!G112,'N Wales and Mersey'!G112,London!G112,'South East'!G112,Eastern!G112,'East Midlands'!G112,Midlands!G112,'Southern Western'!G112,'South Wales'!G112)</f>
        <v>0</v>
      </c>
      <c r="H104" s="58">
        <f>AVERAGE('North West'!H112,Northern!H112,Yorkshire!H112,'Northern Scotland'!H112,'Southern Scotland'!H112,Southern!H112,'N Wales and Mersey'!H112,London!H112,'South East'!H112,Eastern!H112,'East Midlands'!H112,Midlands!H112,'Southern Western'!H112,'South Wales'!H112)</f>
        <v>0</v>
      </c>
      <c r="I104" s="58">
        <f>AVERAGE('North West'!I112,Northern!I112,Yorkshire!I112,'Northern Scotland'!I112,'Southern Scotland'!I112,Southern!I112,'N Wales and Mersey'!I112,London!I112,'South East'!I112,Eastern!I112,'East Midlands'!I112,Midlands!I112,'Southern Western'!I112,'South Wales'!I112)</f>
        <v>0</v>
      </c>
      <c r="J104" s="58">
        <f>AVERAGE('North West'!J112,Northern!J112,Yorkshire!J112,'Northern Scotland'!J112,'Southern Scotland'!J112,Southern!J112,'N Wales and Mersey'!J112,London!J112,'South East'!J112,Eastern!J112,'East Midlands'!J112,Midlands!J112,'Southern Western'!J112,'South Wales'!J112)</f>
        <v>0</v>
      </c>
      <c r="K104" s="171"/>
      <c r="L104" s="171"/>
      <c r="M104" s="27"/>
      <c r="N104" s="27"/>
      <c r="O104" s="27"/>
      <c r="P104" s="27"/>
      <c r="Q104" s="27"/>
    </row>
    <row r="105" spans="1:17">
      <c r="B105" s="268" t="s">
        <v>79</v>
      </c>
      <c r="C105" s="269"/>
      <c r="D105" s="269"/>
      <c r="E105" s="269"/>
      <c r="F105" s="269"/>
      <c r="G105" s="269"/>
      <c r="H105" s="270"/>
      <c r="I105" s="127"/>
      <c r="J105" s="127"/>
    </row>
    <row r="106" spans="1:17">
      <c r="B106" s="14" t="s">
        <v>82</v>
      </c>
      <c r="C106" s="1" t="s">
        <v>68</v>
      </c>
      <c r="D106" s="1"/>
      <c r="E106" s="8">
        <f>AVERAGE('North West'!E114,Northern!E114,Yorkshire!E114,'Northern Scotland'!E114,'Southern Scotland'!E114,Southern!E114,'N Wales and Mersey'!E114,London!E114,'South East'!E114,Eastern!E114,'East Midlands'!E114,Midlands!E114,'Southern Western'!E114,'South Wales'!E114)</f>
        <v>8.5434023026172916</v>
      </c>
      <c r="F106" s="8">
        <f>AVERAGE('North West'!F114,Northern!F114,Yorkshire!F114,'Northern Scotland'!F114,'Southern Scotland'!F114,Southern!F114,'N Wales and Mersey'!F114,London!F114,'South East'!F114,Eastern!F114,'East Midlands'!F114,Midlands!F114,'Southern Western'!F114,'South Wales'!F114)</f>
        <v>8.3785100938970185</v>
      </c>
      <c r="G106" s="70">
        <f>AVERAGE('North West'!G114,Northern!G114,Yorkshire!G114,'Northern Scotland'!G114,'Southern Scotland'!G114,Southern!G114,'N Wales and Mersey'!G114,London!G114,'South East'!G114,Eastern!G114,'East Midlands'!G114,Midlands!G114,'Southern Western'!G114,'South Wales'!G114)</f>
        <v>8.3785100938969865</v>
      </c>
      <c r="H106" s="59">
        <f>AVERAGE('North West'!H114,Northern!H114,Yorkshire!H114,'Northern Scotland'!H114,'Southern Scotland'!H114,Southern!H114,'N Wales and Mersey'!H114,London!H114,'South East'!H114,Eastern!H114,'East Midlands'!H114,Midlands!H114,'Southern Western'!H114,'South Wales'!H114)</f>
        <v>10.77633208050973</v>
      </c>
      <c r="I106" s="59">
        <f>AVERAGE('North West'!I114,Northern!I114,Yorkshire!I114,'Northern Scotland'!I114,'Southern Scotland'!I114,Southern!I114,'N Wales and Mersey'!I114,London!I114,'South East'!I114,Eastern!I114,'East Midlands'!I114,Midlands!I114,'Southern Western'!I114,'South Wales'!I114)</f>
        <v>10.769673939876075</v>
      </c>
      <c r="J106" s="59">
        <f>AVERAGE('North West'!J114,Northern!J114,Yorkshire!J114,'Northern Scotland'!J114,'Southern Scotland'!J114,Southern!J114,'N Wales and Mersey'!J114,London!J114,'South East'!J114,Eastern!J114,'East Midlands'!J114,Midlands!J114,'Southern Western'!J114,'South Wales'!J114)</f>
        <v>10.386187082151675</v>
      </c>
      <c r="M106" s="27"/>
      <c r="N106" s="27"/>
      <c r="O106" s="27"/>
      <c r="P106" s="27"/>
      <c r="Q106" s="27"/>
    </row>
    <row r="107" spans="1:17">
      <c r="B107" s="14" t="s">
        <v>82</v>
      </c>
      <c r="C107" s="1" t="s">
        <v>70</v>
      </c>
      <c r="D107" s="1"/>
      <c r="E107" s="8">
        <f>AVERAGE('North West'!E115,Northern!E115,Yorkshire!E115,'Northern Scotland'!E115,'Southern Scotland'!E115,Southern!E115,'N Wales and Mersey'!E115,London!E115,'South East'!E115,Eastern!E115,'East Midlands'!E115,Midlands!E115,'Southern Western'!E115,'South Wales'!E115)</f>
        <v>-42.837701320788128</v>
      </c>
      <c r="F107" s="8">
        <f>AVERAGE('North West'!F115,Northern!F115,Yorkshire!F115,'Northern Scotland'!F115,'Southern Scotland'!F115,Southern!F115,'N Wales and Mersey'!F115,London!F115,'South East'!F115,Eastern!F115,'East Midlands'!F115,Midlands!F115,'Southern Western'!F115,'South Wales'!F115)</f>
        <v>-41.998604273739161</v>
      </c>
      <c r="G107" s="70">
        <f>AVERAGE('North West'!G115,Northern!G115,Yorkshire!G115,'Northern Scotland'!G115,'Southern Scotland'!G115,Southern!G115,'N Wales and Mersey'!G115,London!G115,'South East'!G115,Eastern!G115,'East Midlands'!G115,Midlands!G115,'Southern Western'!G115,'South Wales'!G115)</f>
        <v>-41.998604273739197</v>
      </c>
      <c r="H107" s="59">
        <f>AVERAGE('North West'!H115,Northern!H115,Yorkshire!H115,'Northern Scotland'!H115,'Southern Scotland'!H115,Southern!H115,'N Wales and Mersey'!H115,London!H115,'South East'!H115,Eastern!H115,'East Midlands'!H115,Midlands!H115,'Southern Western'!H115,'South Wales'!H115)</f>
        <v>-53.976863050447911</v>
      </c>
      <c r="I107" s="59">
        <f>AVERAGE('North West'!I115,Northern!I115,Yorkshire!I115,'Northern Scotland'!I115,'Southern Scotland'!I115,Southern!I115,'N Wales and Mersey'!I115,London!I115,'South East'!I115,Eastern!I115,'East Midlands'!I115,Midlands!I115,'Southern Western'!I115,'South Wales'!I115)</f>
        <v>-53.943296912414425</v>
      </c>
      <c r="J107" s="59">
        <f>AVERAGE('North West'!J115,Northern!J115,Yorkshire!J115,'Northern Scotland'!J115,'Southern Scotland'!J115,Southern!J115,'N Wales and Mersey'!J115,London!J115,'South East'!J115,Eastern!J115,'East Midlands'!J115,Midlands!J115,'Southern Western'!J115,'South Wales'!J115)</f>
        <v>-51.958019517374154</v>
      </c>
      <c r="M107" s="27"/>
      <c r="N107" s="27"/>
      <c r="O107" s="27"/>
      <c r="P107" s="27"/>
      <c r="Q107" s="27"/>
    </row>
    <row r="108" spans="1:17">
      <c r="B108" s="14" t="s">
        <v>82</v>
      </c>
      <c r="C108" s="1" t="s">
        <v>71</v>
      </c>
      <c r="D108" s="1"/>
      <c r="E108" s="8">
        <f>AVERAGE('North West'!E116,Northern!E116,Yorkshire!E116,'Northern Scotland'!E116,'Southern Scotland'!E116,Southern!E116,'N Wales and Mersey'!E116,London!E116,'South East'!E116,Eastern!E116,'East Midlands'!E116,Midlands!E116,'Southern Western'!E116,'South Wales'!E116)</f>
        <v>0</v>
      </c>
      <c r="F108" s="8">
        <f>AVERAGE('North West'!F116,Northern!F116,Yorkshire!F116,'Northern Scotland'!F116,'Southern Scotland'!F116,Southern!F116,'N Wales and Mersey'!F116,London!F116,'South East'!F116,Eastern!F116,'East Midlands'!F116,Midlands!F116,'Southern Western'!F116,'South Wales'!F116)</f>
        <v>0</v>
      </c>
      <c r="G108" s="70">
        <f>AVERAGE('North West'!G116,Northern!G116,Yorkshire!G116,'Northern Scotland'!G116,'Southern Scotland'!G116,Southern!G116,'N Wales and Mersey'!G116,London!G116,'South East'!G116,Eastern!G116,'East Midlands'!G116,Midlands!G116,'Southern Western'!G116,'South Wales'!G116)</f>
        <v>0</v>
      </c>
      <c r="H108" s="59">
        <f>AVERAGE('North West'!H116,Northern!H116,Yorkshire!H116,'Northern Scotland'!H116,'Southern Scotland'!H116,Southern!H116,'N Wales and Mersey'!H116,London!H116,'South East'!H116,Eastern!H116,'East Midlands'!H116,Midlands!H116,'Southern Western'!H116,'South Wales'!H116)</f>
        <v>0</v>
      </c>
      <c r="I108" s="59">
        <f>AVERAGE('North West'!I116,Northern!I116,Yorkshire!I116,'Northern Scotland'!I116,'Southern Scotland'!I116,Southern!I116,'N Wales and Mersey'!I116,London!I116,'South East'!I116,Eastern!I116,'East Midlands'!I116,Midlands!I116,'Southern Western'!I116,'South Wales'!I116)</f>
        <v>0</v>
      </c>
      <c r="J108" s="59">
        <f>AVERAGE('North West'!J116,Northern!J116,Yorkshire!J116,'Northern Scotland'!J116,'Southern Scotland'!J116,Southern!J116,'N Wales and Mersey'!J116,London!J116,'South East'!J116,Eastern!J116,'East Midlands'!J116,Midlands!J116,'Southern Western'!J116,'South Wales'!J116)</f>
        <v>0</v>
      </c>
      <c r="K108" s="171"/>
      <c r="M108" s="27"/>
      <c r="N108" s="27"/>
      <c r="O108" s="27"/>
      <c r="P108" s="27"/>
      <c r="Q108" s="27"/>
    </row>
    <row r="109" spans="1:17">
      <c r="E109" s="16"/>
      <c r="F109" s="16"/>
      <c r="G109" s="16"/>
      <c r="H109" s="60"/>
      <c r="I109" s="60"/>
      <c r="J109" s="60"/>
      <c r="K109" s="178"/>
    </row>
    <row r="110" spans="1:17" s="33" customFormat="1">
      <c r="A110" s="33" t="s">
        <v>87</v>
      </c>
      <c r="B110" s="76"/>
      <c r="E110" s="37"/>
      <c r="F110" s="37"/>
      <c r="G110" s="37"/>
      <c r="H110" s="61"/>
      <c r="I110" s="61"/>
      <c r="J110" s="61"/>
    </row>
    <row r="111" spans="1:17" s="4" customFormat="1">
      <c r="B111" s="77"/>
      <c r="E111" s="28"/>
      <c r="F111" s="28"/>
      <c r="G111" s="28"/>
      <c r="H111" s="65"/>
      <c r="I111" s="65"/>
      <c r="J111" s="65"/>
      <c r="M111" s="73"/>
      <c r="N111" s="73"/>
      <c r="O111" s="73"/>
    </row>
    <row r="112" spans="1:17">
      <c r="B112" s="77" t="s">
        <v>88</v>
      </c>
      <c r="E112" s="16"/>
      <c r="F112" s="16"/>
      <c r="G112" s="16"/>
      <c r="H112" s="60"/>
      <c r="I112" s="60"/>
      <c r="J112" s="60"/>
      <c r="K112" s="45"/>
      <c r="M112" s="74"/>
      <c r="N112" s="74"/>
      <c r="O112" s="74"/>
    </row>
    <row r="113" spans="2:15" ht="25.5">
      <c r="B113" s="14"/>
      <c r="C113" s="1"/>
      <c r="D113" s="1"/>
      <c r="E113" s="162" t="s">
        <v>50</v>
      </c>
      <c r="F113" s="162" t="s">
        <v>52</v>
      </c>
      <c r="G113" s="163" t="s">
        <v>54</v>
      </c>
      <c r="H113" s="164" t="s">
        <v>56</v>
      </c>
      <c r="I113" s="165" t="s">
        <v>58</v>
      </c>
      <c r="J113" s="165" t="s">
        <v>61</v>
      </c>
      <c r="K113" s="45"/>
      <c r="M113" s="74"/>
      <c r="N113" s="74"/>
      <c r="O113" s="74"/>
    </row>
    <row r="114" spans="2:15">
      <c r="B114" s="78" t="s">
        <v>62</v>
      </c>
      <c r="C114" s="2" t="s">
        <v>89</v>
      </c>
      <c r="D114" s="2" t="s">
        <v>64</v>
      </c>
      <c r="E114" s="13" t="s">
        <v>49</v>
      </c>
      <c r="F114" s="13" t="s">
        <v>51</v>
      </c>
      <c r="G114" s="68" t="s">
        <v>53</v>
      </c>
      <c r="H114" s="57" t="s">
        <v>55</v>
      </c>
      <c r="I114" s="126" t="s">
        <v>57</v>
      </c>
      <c r="J114" s="126" t="s">
        <v>65</v>
      </c>
      <c r="K114" t="s">
        <v>90</v>
      </c>
    </row>
    <row r="115" spans="2:15">
      <c r="B115" s="14" t="s">
        <v>67</v>
      </c>
      <c r="C115" s="1" t="s">
        <v>68</v>
      </c>
      <c r="D115" s="1" t="s">
        <v>69</v>
      </c>
      <c r="E115" s="147">
        <f>AVERAGE('North West'!E123,Northern!E123,Yorkshire!E123,'Northern Scotland'!E123,'Southern Scotland'!E123,Southern!E123,'N Wales and Mersey'!E123,London!E123,'South East'!E123,Eastern!E123,'East Midlands'!E123,Midlands!E123,'Southern Western'!E123,'South Wales'!E123)</f>
        <v>6.9190055658404073E-3</v>
      </c>
      <c r="F115" s="147">
        <f>AVERAGE('North West'!F123,Northern!F123,Yorkshire!F123,'Northern Scotland'!F123,'Southern Scotland'!F123,Southern!F123,'N Wales and Mersey'!F123,London!F123,'South East'!F123,Eastern!F123,'East Midlands'!F123,Midlands!F123,'Southern Western'!F123,'South Wales'!F123)</f>
        <v>5.1909662855457398E-3</v>
      </c>
      <c r="G115" s="179">
        <f>AVERAGE('North West'!G123,Northern!G123,Yorkshire!G123,'Northern Scotland'!G123,'Southern Scotland'!G123,Southern!G123,'N Wales and Mersey'!G123,London!G123,'South East'!G123,Eastern!G123,'East Midlands'!G123,Midlands!G123,'Southern Western'!G123,'South Wales'!G123)</f>
        <v>3.0918505089941564E-3</v>
      </c>
      <c r="H115" s="180">
        <f>AVERAGE('North West'!H123,Northern!H123,Yorkshire!H123,'Northern Scotland'!H123,'Southern Scotland'!H123,Southern!H123,'N Wales and Mersey'!H123,London!H123,'South East'!H123,Eastern!H123,'East Midlands'!H123,Midlands!H123,'Southern Western'!H123,'South Wales'!H123)</f>
        <v>2.79551440681821E-3</v>
      </c>
      <c r="I115" s="180">
        <f>AVERAGE('North West'!I123,Northern!I123,Yorkshire!I123,'Northern Scotland'!I123,'Southern Scotland'!I123,Southern!I123,'N Wales and Mersey'!I123,London!I123,'South East'!I123,Eastern!I123,'East Midlands'!I123,Midlands!I123,'Southern Western'!I123,'South Wales'!I123)</f>
        <v>2.9075995389095726E-3</v>
      </c>
      <c r="J115" s="180">
        <f>AVERAGE('North West'!J123,Northern!J123,Yorkshire!J123,'Northern Scotland'!J123,'Southern Scotland'!J123,Southern!J123,'N Wales and Mersey'!J123,London!J123,'South East'!J123,Eastern!J123,'East Midlands'!J123,Midlands!J123,'Southern Western'!J123,'South Wales'!J123)</f>
        <v>2.5179287036766126E-3</v>
      </c>
      <c r="K115" s="47"/>
      <c r="N115" s="187"/>
    </row>
    <row r="116" spans="2:15">
      <c r="B116" s="14" t="s">
        <v>67</v>
      </c>
      <c r="C116" s="1" t="s">
        <v>70</v>
      </c>
      <c r="D116" s="1" t="s">
        <v>69</v>
      </c>
      <c r="E116" s="48">
        <f>AVERAGE('North West'!E124,Northern!E124,Yorkshire!E124,'Northern Scotland'!E124,'Southern Scotland'!E124,Southern!E124,'N Wales and Mersey'!E124,London!E124,'South East'!E124,Eastern!E124,'East Midlands'!E124,Midlands!E124,'Southern Western'!E124,'South Wales'!E124)</f>
        <v>0</v>
      </c>
      <c r="F116" s="48">
        <f>AVERAGE('North West'!F124,Northern!F124,Yorkshire!F124,'Northern Scotland'!F124,'Southern Scotland'!F124,Southern!F124,'N Wales and Mersey'!F124,London!F124,'South East'!F124,Eastern!F124,'East Midlands'!F124,Midlands!F124,'Southern Western'!F124,'South Wales'!F124)</f>
        <v>0</v>
      </c>
      <c r="G116" s="71">
        <f>AVERAGE('North West'!G124,Northern!G124,Yorkshire!G124,'Northern Scotland'!G124,'Southern Scotland'!G124,Southern!G124,'N Wales and Mersey'!G124,London!G124,'South East'!G124,Eastern!G124,'East Midlands'!G124,Midlands!G124,'Southern Western'!G124,'South Wales'!G124)</f>
        <v>0</v>
      </c>
      <c r="H116" s="66">
        <f>AVERAGE('North West'!H124,Northern!H124,Yorkshire!H124,'Northern Scotland'!H124,'Southern Scotland'!H124,Southern!H124,'N Wales and Mersey'!H124,London!H124,'South East'!H124,Eastern!H124,'East Midlands'!H124,Midlands!H124,'Southern Western'!H124,'South Wales'!H124)</f>
        <v>0</v>
      </c>
      <c r="I116" s="66">
        <f>AVERAGE('North West'!I124,Northern!I124,Yorkshire!I124,'Northern Scotland'!I124,'Southern Scotland'!I124,Southern!I124,'N Wales and Mersey'!I124,London!I124,'South East'!I124,Eastern!I124,'East Midlands'!I124,Midlands!I124,'Southern Western'!I124,'South Wales'!I124)</f>
        <v>0</v>
      </c>
      <c r="J116" s="66">
        <f>AVERAGE('North West'!J124,Northern!J124,Yorkshire!J124,'Northern Scotland'!J124,'Southern Scotland'!J124,Southern!J124,'N Wales and Mersey'!J124,London!J124,'South East'!J124,Eastern!J124,'East Midlands'!J124,Midlands!J124,'Southern Western'!J124,'South Wales'!J124)</f>
        <v>0</v>
      </c>
      <c r="K116" s="47"/>
      <c r="L116" s="187"/>
      <c r="N116" s="187"/>
    </row>
    <row r="117" spans="2:15">
      <c r="B117" s="14" t="s">
        <v>67</v>
      </c>
      <c r="C117" s="1" t="s">
        <v>91</v>
      </c>
      <c r="D117" s="14" t="s">
        <v>69</v>
      </c>
      <c r="E117" s="147">
        <f>AVERAGE('North West'!E125,Northern!E125,Yorkshire!E125,'Northern Scotland'!E125,'Southern Scotland'!E125,Southern!E125,'N Wales and Mersey'!E125,London!E125,'South East'!E125,Eastern!E125,'East Midlands'!E125,Midlands!E125,'Southern Western'!E125,'South Wales'!E125)</f>
        <v>2.7784130307056492E-2</v>
      </c>
      <c r="F117" s="147">
        <f>AVERAGE('North West'!F125,Northern!F125,Yorkshire!F125,'Northern Scotland'!F125,'Southern Scotland'!F125,Southern!F125,'N Wales and Mersey'!F125,London!F125,'South East'!F125,Eastern!F125,'East Midlands'!F125,Midlands!F125,'Southern Western'!F125,'South Wales'!F125)</f>
        <v>2.0844972926340109E-2</v>
      </c>
      <c r="G117" s="179">
        <f>AVERAGE('North West'!G125,Northern!G125,Yorkshire!G125,'Northern Scotland'!G125,'Southern Scotland'!G125,Southern!G125,'N Wales and Mersey'!G125,London!G125,'South East'!G125,Eastern!G125,'East Midlands'!G125,Midlands!G125,'Southern Western'!G125,'South Wales'!G125)</f>
        <v>1.2415711566406052E-2</v>
      </c>
      <c r="H117" s="180">
        <f>AVERAGE('North West'!H125,Northern!H125,Yorkshire!H125,'Northern Scotland'!H125,'Southern Scotland'!H125,Southern!H125,'N Wales and Mersey'!H125,London!H125,'South East'!H125,Eastern!H125,'East Midlands'!H125,Midlands!H125,'Southern Western'!H125,'South Wales'!H125)</f>
        <v>1.1225736966849319E-2</v>
      </c>
      <c r="I117" s="180">
        <f>AVERAGE('North West'!I125,Northern!I125,Yorkshire!I125,'Northern Scotland'!I125,'Southern Scotland'!I125,Southern!I125,'N Wales and Mersey'!I125,London!I125,'South East'!I125,Eastern!I125,'East Midlands'!I125,Midlands!I125,'Southern Western'!I125,'South Wales'!I125)</f>
        <v>1.1675828802428264E-2</v>
      </c>
      <c r="J117" s="180">
        <f>AVERAGE('North West'!J125,Northern!J125,Yorkshire!J125,'Northern Scotland'!J125,'Southern Scotland'!J125,Southern!J125,'N Wales and Mersey'!J125,London!J125,'South East'!J125,Eastern!J125,'East Midlands'!J125,Midlands!J125,'Southern Western'!J125,'South Wales'!J125)</f>
        <v>1.011105693457141E-2</v>
      </c>
      <c r="K117" s="188"/>
      <c r="N117" s="187"/>
    </row>
    <row r="118" spans="2:15">
      <c r="B118" s="14" t="s">
        <v>72</v>
      </c>
      <c r="C118" s="1" t="s">
        <v>68</v>
      </c>
      <c r="D118" s="1" t="s">
        <v>69</v>
      </c>
      <c r="E118" s="147">
        <f>AVERAGE('North West'!E126,Northern!E126,Yorkshire!E126,'Northern Scotland'!E126,'Southern Scotland'!E126,Southern!E126,'N Wales and Mersey'!E126,London!E126,'South East'!E126,Eastern!E126,'East Midlands'!E126,Midlands!E126,'Southern Western'!E126,'South Wales'!E126)</f>
        <v>1.6388881854090924E-3</v>
      </c>
      <c r="F118" s="147">
        <f>AVERAGE('North West'!F126,Northern!F126,Yorkshire!F126,'Northern Scotland'!F126,'Southern Scotland'!F126,Southern!F126,'N Wales and Mersey'!F126,London!F126,'South East'!F126,Eastern!F126,'East Midlands'!F126,Midlands!F126,'Southern Western'!F126,'South Wales'!F126)</f>
        <v>1.2104173225621889E-3</v>
      </c>
      <c r="G118" s="179">
        <f>AVERAGE('North West'!G126,Northern!G126,Yorkshire!G126,'Northern Scotland'!G126,'Southern Scotland'!G126,Southern!G126,'N Wales and Mersey'!G126,London!G126,'South East'!G126,Eastern!G126,'East Midlands'!G126,Midlands!G126,'Southern Western'!G126,'South Wales'!G126)</f>
        <v>7.2162604788987051E-4</v>
      </c>
      <c r="H118" s="180">
        <f>AVERAGE('North West'!H126,Northern!H126,Yorkshire!H126,'Northern Scotland'!H126,'Southern Scotland'!H126,Southern!H126,'N Wales and Mersey'!H126,London!H126,'South East'!H126,Eastern!H126,'East Midlands'!H126,Midlands!H126,'Southern Western'!H126,'South Wales'!H126)</f>
        <v>6.587925725089729E-4</v>
      </c>
      <c r="I118" s="180">
        <f>AVERAGE('North West'!I126,Northern!I126,Yorkshire!I126,'Northern Scotland'!I126,'Southern Scotland'!I126,Southern!I126,'N Wales and Mersey'!I126,London!I126,'South East'!I126,Eastern!I126,'East Midlands'!I126,Midlands!I126,'Southern Western'!I126,'South Wales'!I126)</f>
        <v>7.0987122318707911E-4</v>
      </c>
      <c r="J118" s="180">
        <f>AVERAGE('North West'!J126,Northern!J126,Yorkshire!J126,'Northern Scotland'!J126,'Southern Scotland'!J126,Southern!J126,'N Wales and Mersey'!J126,London!J126,'South East'!J126,Eastern!J126,'East Midlands'!J126,Midlands!J126,'Southern Western'!J126,'South Wales'!J126)</f>
        <v>5.6903726123877832E-4</v>
      </c>
      <c r="K118" s="189"/>
    </row>
    <row r="119" spans="2:15">
      <c r="B119" s="14" t="s">
        <v>72</v>
      </c>
      <c r="C119" s="1" t="s">
        <v>70</v>
      </c>
      <c r="D119" s="1" t="s">
        <v>69</v>
      </c>
      <c r="E119" s="48">
        <f>AVERAGE('North West'!E127,Northern!E127,Yorkshire!E127,'Northern Scotland'!E127,'Southern Scotland'!E127,Southern!E127,'N Wales and Mersey'!E127,London!E127,'South East'!E127,Eastern!E127,'East Midlands'!E127,Midlands!E127,'Southern Western'!E127,'South Wales'!E127)</f>
        <v>0</v>
      </c>
      <c r="F119" s="48">
        <f>AVERAGE('North West'!F127,Northern!F127,Yorkshire!F127,'Northern Scotland'!F127,'Southern Scotland'!F127,Southern!F127,'N Wales and Mersey'!F127,London!F127,'South East'!F127,Eastern!F127,'East Midlands'!F127,Midlands!F127,'Southern Western'!F127,'South Wales'!F127)</f>
        <v>0</v>
      </c>
      <c r="G119" s="71">
        <f>AVERAGE('North West'!G127,Northern!G127,Yorkshire!G127,'Northern Scotland'!G127,'Southern Scotland'!G127,Southern!G127,'N Wales and Mersey'!G127,London!G127,'South East'!G127,Eastern!G127,'East Midlands'!G127,Midlands!G127,'Southern Western'!G127,'South Wales'!G127)</f>
        <v>0</v>
      </c>
      <c r="H119" s="66">
        <f>AVERAGE('North West'!H127,Northern!H127,Yorkshire!H127,'Northern Scotland'!H127,'Southern Scotland'!H127,Southern!H127,'N Wales and Mersey'!H127,London!H127,'South East'!H127,Eastern!H127,'East Midlands'!H127,Midlands!H127,'Southern Western'!H127,'South Wales'!H127)</f>
        <v>0</v>
      </c>
      <c r="I119" s="66">
        <f>AVERAGE('North West'!I127,Northern!I127,Yorkshire!I127,'Northern Scotland'!I127,'Southern Scotland'!I127,Southern!I127,'N Wales and Mersey'!I127,London!I127,'South East'!I127,Eastern!I127,'East Midlands'!I127,Midlands!I127,'Southern Western'!I127,'South Wales'!I127)</f>
        <v>0</v>
      </c>
      <c r="J119" s="66">
        <f>AVERAGE('North West'!J127,Northern!J127,Yorkshire!J127,'Northern Scotland'!J127,'Southern Scotland'!J127,Southern!J127,'N Wales and Mersey'!J127,London!J127,'South East'!J127,Eastern!J127,'East Midlands'!J127,Midlands!J127,'Southern Western'!J127,'South Wales'!J127)</f>
        <v>0</v>
      </c>
      <c r="L119" s="187"/>
      <c r="M119" s="189"/>
    </row>
    <row r="120" spans="2:15">
      <c r="B120" s="14" t="s">
        <v>72</v>
      </c>
      <c r="C120" s="1" t="s">
        <v>91</v>
      </c>
      <c r="D120" s="14" t="s">
        <v>69</v>
      </c>
      <c r="E120" s="147">
        <f>AVERAGE('North West'!E128,Northern!E128,Yorkshire!E128,'Northern Scotland'!E128,'Southern Scotland'!E128,Southern!E128,'N Wales and Mersey'!E128,London!E128,'South East'!E128,Eastern!E128,'East Midlands'!E128,Midlands!E128,'Southern Western'!E128,'South Wales'!E128)</f>
        <v>6.9140230730442911E-3</v>
      </c>
      <c r="F120" s="147">
        <f>AVERAGE('North West'!F128,Northern!F128,Yorkshire!F128,'Northern Scotland'!F128,'Southern Scotland'!F128,Southern!F128,'N Wales and Mersey'!F128,London!F128,'South East'!F128,Eastern!F128,'East Midlands'!F128,Midlands!F128,'Southern Western'!F128,'South Wales'!F128)</f>
        <v>5.1064211522877448E-3</v>
      </c>
      <c r="G120" s="179">
        <f>AVERAGE('North West'!G128,Northern!G128,Yorkshire!G128,'Northern Scotland'!G128,'Southern Scotland'!G128,Southern!G128,'N Wales and Mersey'!G128,London!G128,'South East'!G128,Eastern!G128,'East Midlands'!G128,Midlands!G128,'Southern Western'!G128,'South Wales'!G128)</f>
        <v>3.0443438360469427E-3</v>
      </c>
      <c r="H120" s="180">
        <f>AVERAGE('North West'!H128,Northern!H128,Yorkshire!H128,'Northern Scotland'!H128,'Southern Scotland'!H128,Southern!H128,'N Wales and Mersey'!H128,London!H128,'South East'!H128,Eastern!H128,'East Midlands'!H128,Midlands!H128,'Southern Western'!H128,'South Wales'!H128)</f>
        <v>2.7792665095942881E-3</v>
      </c>
      <c r="I120" s="180">
        <f>AVERAGE('North West'!I128,Northern!I128,Yorkshire!I128,'Northern Scotland'!I128,'Southern Scotland'!I128,Southern!I128,'N Wales and Mersey'!I128,London!I128,'South East'!I128,Eastern!I128,'East Midlands'!I128,Midlands!I128,'Southern Western'!I128,'South Wales'!I128)</f>
        <v>2.9947534308330552E-3</v>
      </c>
      <c r="J120" s="180">
        <f>AVERAGE('North West'!J128,Northern!J128,Yorkshire!J128,'Northern Scotland'!J128,'Southern Scotland'!J128,Southern!J128,'N Wales and Mersey'!J128,London!J128,'South East'!J128,Eastern!J128,'East Midlands'!J128,Midlands!J128,'Southern Western'!J128,'South Wales'!J128)</f>
        <v>2.4006132868941094E-3</v>
      </c>
      <c r="K120" s="188"/>
    </row>
    <row r="121" spans="2:15">
      <c r="B121" s="14" t="s">
        <v>67</v>
      </c>
      <c r="C121" s="1" t="s">
        <v>68</v>
      </c>
      <c r="D121" s="1" t="s">
        <v>73</v>
      </c>
      <c r="E121" s="147">
        <f>AVERAGE('North West'!E129,Northern!E129,Yorkshire!E129,'Northern Scotland'!E129,'Southern Scotland'!E129,Southern!E129,'N Wales and Mersey'!E129,London!E129,'South East'!E129,Eastern!E129,'East Midlands'!E129,Midlands!E129,'Southern Western'!E129,'South Wales'!E129)</f>
        <v>4.662862237950741E-3</v>
      </c>
      <c r="F121" s="147">
        <f>AVERAGE('North West'!F129,Northern!F129,Yorkshire!F129,'Northern Scotland'!F129,'Southern Scotland'!F129,Southern!F129,'N Wales and Mersey'!F129,London!F129,'South East'!F129,Eastern!F129,'East Midlands'!F129,Midlands!F129,'Southern Western'!F129,'South Wales'!F129)</f>
        <v>5.3433840568123895E-3</v>
      </c>
      <c r="G121" s="179">
        <f>AVERAGE('North West'!G129,Northern!G129,Yorkshire!G129,'Northern Scotland'!G129,'Southern Scotland'!G129,Southern!G129,'N Wales and Mersey'!G129,London!G129,'South East'!G129,Eastern!G129,'East Midlands'!G129,Midlands!G129,'Southern Western'!G129,'South Wales'!G129)</f>
        <v>5.3433840568123895E-3</v>
      </c>
      <c r="H121" s="180">
        <f>AVERAGE('North West'!H129,Northern!H129,Yorkshire!H129,'Northern Scotland'!H129,'Southern Scotland'!H129,Southern!H129,'N Wales and Mersey'!H129,London!H129,'South East'!H129,Eastern!H129,'East Midlands'!H129,Midlands!H129,'Southern Western'!H129,'South Wales'!H129)</f>
        <v>5.3537581723025907E-3</v>
      </c>
      <c r="I121" s="180">
        <f>AVERAGE('North West'!I129,Northern!I129,Yorkshire!I129,'Northern Scotland'!I129,'Southern Scotland'!I129,Southern!I129,'N Wales and Mersey'!I129,London!I129,'South East'!I129,Eastern!I129,'East Midlands'!I129,Midlands!I129,'Southern Western'!I129,'South Wales'!I129)</f>
        <v>5.1925139661509892E-3</v>
      </c>
      <c r="J121" s="180">
        <f>AVERAGE('North West'!J129,Northern!J129,Yorkshire!J129,'Northern Scotland'!J129,'Southern Scotland'!J129,Southern!J129,'N Wales and Mersey'!J129,London!J129,'South East'!J129,Eastern!J129,'East Midlands'!J129,Midlands!J129,'Southern Western'!J129,'South Wales'!J129)</f>
        <v>4.9855447465165037E-3</v>
      </c>
      <c r="K121" s="47"/>
    </row>
    <row r="122" spans="2:15">
      <c r="B122" s="14" t="s">
        <v>67</v>
      </c>
      <c r="C122" s="1" t="s">
        <v>70</v>
      </c>
      <c r="D122" s="1" t="s">
        <v>73</v>
      </c>
      <c r="E122" s="48">
        <f>AVERAGE('North West'!E130,Northern!E130,Yorkshire!E130,'Northern Scotland'!E130,'Southern Scotland'!E130,Southern!E130,'N Wales and Mersey'!E130,London!E130,'South East'!E130,Eastern!E130,'East Midlands'!E130,Midlands!E130,'Southern Western'!E130,'South Wales'!E130)</f>
        <v>0</v>
      </c>
      <c r="F122" s="48">
        <f>AVERAGE('North West'!F130,Northern!F130,Yorkshire!F130,'Northern Scotland'!F130,'Southern Scotland'!F130,Southern!F130,'N Wales and Mersey'!F130,London!F130,'South East'!F130,Eastern!F130,'East Midlands'!F130,Midlands!F130,'Southern Western'!F130,'South Wales'!F130)</f>
        <v>0</v>
      </c>
      <c r="G122" s="71">
        <f>AVERAGE('North West'!G130,Northern!G130,Yorkshire!G130,'Northern Scotland'!G130,'Southern Scotland'!G130,Southern!G130,'N Wales and Mersey'!G130,London!G130,'South East'!G130,Eastern!G130,'East Midlands'!G130,Midlands!G130,'Southern Western'!G130,'South Wales'!G130)</f>
        <v>0</v>
      </c>
      <c r="H122" s="66">
        <f>AVERAGE('North West'!H130,Northern!H130,Yorkshire!H130,'Northern Scotland'!H130,'Southern Scotland'!H130,Southern!H130,'N Wales and Mersey'!H130,London!H130,'South East'!H130,Eastern!H130,'East Midlands'!H130,Midlands!H130,'Southern Western'!H130,'South Wales'!H130)</f>
        <v>0</v>
      </c>
      <c r="I122" s="66">
        <f>AVERAGE('North West'!I130,Northern!I130,Yorkshire!I130,'Northern Scotland'!I130,'Southern Scotland'!I130,Southern!I130,'N Wales and Mersey'!I130,London!I130,'South East'!I130,Eastern!I130,'East Midlands'!I130,Midlands!I130,'Southern Western'!I130,'South Wales'!I130)</f>
        <v>0</v>
      </c>
      <c r="J122" s="66">
        <f>AVERAGE('North West'!J130,Northern!J130,Yorkshire!J130,'Northern Scotland'!J130,'Southern Scotland'!J130,Southern!J130,'N Wales and Mersey'!J130,London!J130,'South East'!J130,Eastern!J130,'East Midlands'!J130,Midlands!J130,'Southern Western'!J130,'South Wales'!J130)</f>
        <v>0</v>
      </c>
      <c r="K122" s="47"/>
    </row>
    <row r="123" spans="2:15">
      <c r="B123" s="14" t="s">
        <v>67</v>
      </c>
      <c r="C123" s="1" t="s">
        <v>91</v>
      </c>
      <c r="D123" s="14" t="s">
        <v>73</v>
      </c>
      <c r="E123" s="147">
        <f>AVERAGE('North West'!E131,Northern!E131,Yorkshire!E131,'Northern Scotland'!E131,'Southern Scotland'!E131,Southern!E131,'N Wales and Mersey'!E131,London!E131,'South East'!E131,Eastern!E131,'East Midlands'!E131,Midlands!E131,'Southern Western'!E131,'South Wales'!E131)</f>
        <v>1.8724305218468251E-2</v>
      </c>
      <c r="F123" s="147">
        <f>AVERAGE('North West'!F131,Northern!F131,Yorkshire!F131,'Northern Scotland'!F131,'Southern Scotland'!F131,Southern!F131,'N Wales and Mersey'!F131,London!F131,'South East'!F131,Eastern!F131,'East Midlands'!F131,Midlands!F131,'Southern Western'!F131,'South Wales'!F131)</f>
        <v>2.1457025507839862E-2</v>
      </c>
      <c r="G123" s="179">
        <f>AVERAGE('North West'!G131,Northern!G131,Yorkshire!G131,'Northern Scotland'!G131,'Southern Scotland'!G131,Southern!G131,'N Wales and Mersey'!G131,London!G131,'South East'!G131,Eastern!G131,'East Midlands'!G131,Midlands!G131,'Southern Western'!G131,'South Wales'!G131)</f>
        <v>2.1457025507839862E-2</v>
      </c>
      <c r="H123" s="180">
        <f>AVERAGE('North West'!H131,Northern!H131,Yorkshire!H131,'Northern Scotland'!H131,'Southern Scotland'!H131,Southern!H131,'N Wales and Mersey'!H131,London!H131,'South East'!H131,Eastern!H131,'East Midlands'!H131,Midlands!H131,'Southern Western'!H131,'South Wales'!H131)</f>
        <v>2.1498684063228687E-2</v>
      </c>
      <c r="I123" s="180">
        <f>AVERAGE('North West'!I131,Northern!I131,Yorkshire!I131,'Northern Scotland'!I131,'Southern Scotland'!I131,Southern!I131,'N Wales and Mersey'!I131,London!I131,'South East'!I131,Eastern!I131,'East Midlands'!I131,Midlands!I131,'Southern Western'!I131,'South Wales'!I131)</f>
        <v>2.085118783095332E-2</v>
      </c>
      <c r="J123" s="180">
        <f>AVERAGE('North West'!J131,Northern!J131,Yorkshire!J131,'Northern Scotland'!J131,'Southern Scotland'!J131,Southern!J131,'N Wales and Mersey'!J131,London!J131,'South East'!J131,Eastern!J131,'East Midlands'!J131,Midlands!J131,'Southern Western'!J131,'South Wales'!J131)</f>
        <v>2.0020077100783549E-2</v>
      </c>
      <c r="K123" s="47"/>
    </row>
    <row r="124" spans="2:15">
      <c r="B124" s="14" t="s">
        <v>72</v>
      </c>
      <c r="C124" s="1" t="s">
        <v>68</v>
      </c>
      <c r="D124" s="1" t="s">
        <v>73</v>
      </c>
      <c r="E124" s="147">
        <f>AVERAGE('North West'!E132,Northern!E132,Yorkshire!E132,'Northern Scotland'!E132,'Southern Scotland'!E132,Southern!E132,'N Wales and Mersey'!E132,London!E132,'South East'!E132,Eastern!E132,'East Midlands'!E132,Midlands!E132,'Southern Western'!E132,'South Wales'!E132)</f>
        <v>2.623177123074145E-3</v>
      </c>
      <c r="F124" s="147">
        <f>AVERAGE('North West'!F132,Northern!F132,Yorkshire!F132,'Northern Scotland'!F132,'Southern Scotland'!F132,Southern!F132,'N Wales and Mersey'!F132,London!F132,'South East'!F132,Eastern!F132,'East Midlands'!F132,Midlands!F132,'Southern Western'!F132,'South Wales'!F132)</f>
        <v>2.6789655325239791E-3</v>
      </c>
      <c r="G124" s="179">
        <f>AVERAGE('North West'!G132,Northern!G132,Yorkshire!G132,'Northern Scotland'!G132,'Southern Scotland'!G132,Southern!G132,'N Wales and Mersey'!G132,London!G132,'South East'!G132,Eastern!G132,'East Midlands'!G132,Midlands!G132,'Southern Western'!G132,'South Wales'!G132)</f>
        <v>2.6789655325239791E-3</v>
      </c>
      <c r="H124" s="180">
        <f>AVERAGE('North West'!H132,Northern!H132,Yorkshire!H132,'Northern Scotland'!H132,'Southern Scotland'!H132,Southern!H132,'N Wales and Mersey'!H132,London!H132,'South East'!H132,Eastern!H132,'East Midlands'!H132,Midlands!H132,'Southern Western'!H132,'South Wales'!H132)</f>
        <v>2.7070504909638702E-3</v>
      </c>
      <c r="I124" s="180">
        <f>AVERAGE('North West'!I132,Northern!I132,Yorkshire!I132,'Northern Scotland'!I132,'Southern Scotland'!I132,Southern!I132,'N Wales and Mersey'!I132,London!I132,'South East'!I132,Eastern!I132,'East Midlands'!I132,Midlands!I132,'Southern Western'!I132,'South Wales'!I132)</f>
        <v>2.7070504909638702E-3</v>
      </c>
      <c r="J124" s="180">
        <f>AVERAGE('North West'!J132,Northern!J132,Yorkshire!J132,'Northern Scotland'!J132,'Southern Scotland'!J132,Southern!J132,'N Wales and Mersey'!J132,London!J132,'South East'!J132,Eastern!J132,'East Midlands'!J132,Midlands!J132,'Southern Western'!J132,'South Wales'!J132)</f>
        <v>2.7183771159391898E-3</v>
      </c>
      <c r="K124" s="47"/>
    </row>
    <row r="125" spans="2:15">
      <c r="B125" s="14" t="s">
        <v>72</v>
      </c>
      <c r="C125" s="1" t="s">
        <v>70</v>
      </c>
      <c r="D125" s="1" t="s">
        <v>73</v>
      </c>
      <c r="E125" s="48">
        <f>AVERAGE('North West'!E133,Northern!E133,Yorkshire!E133,'Northern Scotland'!E133,'Southern Scotland'!E133,Southern!E133,'N Wales and Mersey'!E133,London!E133,'South East'!E133,Eastern!E133,'East Midlands'!E133,Midlands!E133,'Southern Western'!E133,'South Wales'!E133)</f>
        <v>0</v>
      </c>
      <c r="F125" s="48">
        <f>AVERAGE('North West'!F133,Northern!F133,Yorkshire!F133,'Northern Scotland'!F133,'Southern Scotland'!F133,Southern!F133,'N Wales and Mersey'!F133,London!F133,'South East'!F133,Eastern!F133,'East Midlands'!F133,Midlands!F133,'Southern Western'!F133,'South Wales'!F133)</f>
        <v>0</v>
      </c>
      <c r="G125" s="71">
        <f>AVERAGE('North West'!G133,Northern!G133,Yorkshire!G133,'Northern Scotland'!G133,'Southern Scotland'!G133,Southern!G133,'N Wales and Mersey'!G133,London!G133,'South East'!G133,Eastern!G133,'East Midlands'!G133,Midlands!G133,'Southern Western'!G133,'South Wales'!G133)</f>
        <v>0</v>
      </c>
      <c r="H125" s="66">
        <f>AVERAGE('North West'!H133,Northern!H133,Yorkshire!H133,'Northern Scotland'!H133,'Southern Scotland'!H133,Southern!H133,'N Wales and Mersey'!H133,London!H133,'South East'!H133,Eastern!H133,'East Midlands'!H133,Midlands!H133,'Southern Western'!H133,'South Wales'!H133)</f>
        <v>0</v>
      </c>
      <c r="I125" s="66">
        <f>AVERAGE('North West'!I133,Northern!I133,Yorkshire!I133,'Northern Scotland'!I133,'Southern Scotland'!I133,Southern!I133,'N Wales and Mersey'!I133,London!I133,'South East'!I133,Eastern!I133,'East Midlands'!I133,Midlands!I133,'Southern Western'!I133,'South Wales'!I133)</f>
        <v>0</v>
      </c>
      <c r="J125" s="66">
        <f>AVERAGE('North West'!J133,Northern!J133,Yorkshire!J133,'Northern Scotland'!J133,'Southern Scotland'!J133,Southern!J133,'N Wales and Mersey'!J133,London!J133,'South East'!J133,Eastern!J133,'East Midlands'!J133,Midlands!J133,'Southern Western'!J133,'South Wales'!J133)</f>
        <v>0</v>
      </c>
      <c r="K125" s="47"/>
    </row>
    <row r="126" spans="2:15">
      <c r="B126" s="14" t="s">
        <v>72</v>
      </c>
      <c r="C126" s="1" t="s">
        <v>91</v>
      </c>
      <c r="D126" s="14" t="s">
        <v>73</v>
      </c>
      <c r="E126" s="147">
        <f>AVERAGE('North West'!E134,Northern!E134,Yorkshire!E134,'Northern Scotland'!E134,'Southern Scotland'!E134,Southern!E134,'N Wales and Mersey'!E134,London!E134,'South East'!E134,Eastern!E134,'East Midlands'!E134,Midlands!E134,'Southern Western'!E134,'South Wales'!E134)</f>
        <v>1.1066470132060522E-2</v>
      </c>
      <c r="F126" s="147">
        <f>AVERAGE('North West'!F134,Northern!F134,Yorkshire!F134,'Northern Scotland'!F134,'Southern Scotland'!F134,Southern!F134,'N Wales and Mersey'!F134,London!F134,'South East'!F134,Eastern!F134,'East Midlands'!F134,Midlands!F134,'Southern Western'!F134,'South Wales'!F134)</f>
        <v>1.1301826243342946E-2</v>
      </c>
      <c r="G126" s="179">
        <f>AVERAGE('North West'!G134,Northern!G134,Yorkshire!G134,'Northern Scotland'!G134,'Southern Scotland'!G134,Southern!G134,'N Wales and Mersey'!G134,London!G134,'South East'!G134,Eastern!G134,'East Midlands'!G134,Midlands!G134,'Southern Western'!G134,'South Wales'!G134)</f>
        <v>1.1301826243342946E-2</v>
      </c>
      <c r="H126" s="180">
        <f>AVERAGE('North West'!H134,Northern!H134,Yorkshire!H134,'Northern Scotland'!H134,'Southern Scotland'!H134,Southern!H134,'N Wales and Mersey'!H134,London!H134,'South East'!H134,Eastern!H134,'East Midlands'!H134,Midlands!H134,'Southern Western'!H134,'South Wales'!H134)</f>
        <v>1.142030903697565E-2</v>
      </c>
      <c r="I126" s="180">
        <f>AVERAGE('North West'!I134,Northern!I134,Yorkshire!I134,'Northern Scotland'!I134,'Southern Scotland'!I134,Southern!I134,'N Wales and Mersey'!I134,London!I134,'South East'!I134,Eastern!I134,'East Midlands'!I134,Midlands!I134,'Southern Western'!I134,'South Wales'!I134)</f>
        <v>1.142030903697565E-2</v>
      </c>
      <c r="J126" s="180">
        <f>AVERAGE('North West'!J134,Northern!J134,Yorkshire!J134,'Northern Scotland'!J134,'Southern Scotland'!J134,Southern!J134,'N Wales and Mersey'!J134,London!J134,'South East'!J134,Eastern!J134,'East Midlands'!J134,Midlands!J134,'Southern Western'!J134,'South Wales'!J134)</f>
        <v>1.146809298411511E-2</v>
      </c>
      <c r="K126" s="47"/>
    </row>
    <row r="127" spans="2:15" s="4" customFormat="1">
      <c r="B127" s="77"/>
      <c r="E127" s="28"/>
      <c r="F127" s="28"/>
      <c r="G127" s="28"/>
      <c r="H127" s="65"/>
      <c r="I127" s="65"/>
      <c r="J127" s="65"/>
      <c r="K127" s="49"/>
      <c r="M127" s="50"/>
    </row>
    <row r="128" spans="2:15">
      <c r="B128" s="77" t="s">
        <v>92</v>
      </c>
      <c r="D128" s="166"/>
      <c r="E128" s="16"/>
      <c r="F128" s="16"/>
      <c r="G128" s="16"/>
      <c r="H128" s="60"/>
      <c r="I128" s="60"/>
      <c r="J128" s="60"/>
      <c r="K128" s="45"/>
    </row>
    <row r="129" spans="2:17" ht="25.5">
      <c r="B129" s="14"/>
      <c r="C129" s="1"/>
      <c r="D129" s="1"/>
      <c r="E129" s="162" t="s">
        <v>50</v>
      </c>
      <c r="F129" s="162" t="s">
        <v>52</v>
      </c>
      <c r="G129" s="163" t="s">
        <v>54</v>
      </c>
      <c r="H129" s="164" t="s">
        <v>56</v>
      </c>
      <c r="I129" s="165" t="s">
        <v>58</v>
      </c>
      <c r="J129" s="165" t="s">
        <v>61</v>
      </c>
      <c r="K129" s="45"/>
    </row>
    <row r="130" spans="2:17">
      <c r="B130" s="78" t="s">
        <v>62</v>
      </c>
      <c r="C130" s="2" t="s">
        <v>89</v>
      </c>
      <c r="D130" s="2" t="s">
        <v>64</v>
      </c>
      <c r="E130" s="13" t="s">
        <v>49</v>
      </c>
      <c r="F130" s="13" t="s">
        <v>51</v>
      </c>
      <c r="G130" s="68" t="s">
        <v>53</v>
      </c>
      <c r="H130" s="57" t="s">
        <v>55</v>
      </c>
      <c r="I130" s="126" t="s">
        <v>57</v>
      </c>
      <c r="J130" s="126" t="s">
        <v>65</v>
      </c>
      <c r="K130" t="s">
        <v>93</v>
      </c>
    </row>
    <row r="131" spans="2:17">
      <c r="B131" s="14" t="s">
        <v>67</v>
      </c>
      <c r="C131" s="1" t="s">
        <v>68</v>
      </c>
      <c r="D131" s="1" t="s">
        <v>69</v>
      </c>
      <c r="E131" s="8">
        <f>AVERAGE('North West'!E139,Northern!E139,Yorkshire!E139,'Northern Scotland'!E139,'Southern Scotland'!E139,Southern!E139,'N Wales and Mersey'!E139,London!E139,'South East'!E139,Eastern!E139,'East Midlands'!E139,Midlands!E139,'Southern Western'!E139,'South Wales'!E139)</f>
        <v>0.66778284654271403</v>
      </c>
      <c r="F131" s="8">
        <f>AVERAGE('North West'!F139,Northern!F139,Yorkshire!F139,'Northern Scotland'!F139,'Southern Scotland'!F139,Southern!F139,'N Wales and Mersey'!F139,London!F139,'South East'!F139,Eastern!F139,'East Midlands'!F139,Midlands!F139,'Southern Western'!F139,'South Wales'!F139)</f>
        <v>0.50084989149060977</v>
      </c>
      <c r="G131" s="70">
        <f>AVERAGE('North West'!G139,Northern!G139,Yorkshire!G139,'Northern Scotland'!G139,'Southern Scotland'!G139,Southern!G139,'N Wales and Mersey'!G139,London!G139,'South East'!G139,Eastern!G139,'East Midlands'!G139,Midlands!G139,'Southern Western'!G139,'South Wales'!G139)</f>
        <v>0.29803972932146422</v>
      </c>
      <c r="H131" s="59">
        <f>AVERAGE('North West'!H139,Northern!H139,Yorkshire!H139,'Northern Scotland'!H139,'Southern Scotland'!H139,Southern!H139,'N Wales and Mersey'!H139,London!H139,'South East'!H139,Eastern!H139,'East Midlands'!H139,Midlands!H139,'Southern Western'!H139,'South Wales'!H139)</f>
        <v>0.27072343454527886</v>
      </c>
      <c r="I131" s="59">
        <f>AVERAGE('North West'!I139,Northern!I139,Yorkshire!I139,'Northern Scotland'!I139,'Southern Scotland'!I139,Southern!I139,'N Wales and Mersey'!I139,London!I139,'South East'!I139,Eastern!I139,'East Midlands'!I139,Midlands!I139,'Southern Western'!I139,'South Wales'!I139)</f>
        <v>0.28325398059165585</v>
      </c>
      <c r="J131" s="59">
        <f>AVERAGE('North West'!J139,Northern!J139,Yorkshire!J139,'Northern Scotland'!J139,'Southern Scotland'!J139,Southern!J139,'N Wales and Mersey'!J139,London!J139,'South East'!J139,Eastern!J139,'East Midlands'!J139,Midlands!J139,'Southern Western'!J139,'South Wales'!J139)</f>
        <v>0.24247364042153222</v>
      </c>
    </row>
    <row r="132" spans="2:17">
      <c r="B132" s="14" t="s">
        <v>67</v>
      </c>
      <c r="C132" s="1" t="s">
        <v>70</v>
      </c>
      <c r="D132" s="1" t="s">
        <v>69</v>
      </c>
      <c r="E132" s="8">
        <f>AVERAGE('North West'!E140,Northern!E140,Yorkshire!E140,'Northern Scotland'!E140,'Southern Scotland'!E140,Southern!E140,'N Wales and Mersey'!E140,London!E140,'South East'!E140,Eastern!E140,'East Midlands'!E140,Midlands!E140,'Southern Western'!E140,'South Wales'!E140)</f>
        <v>0.66434181421370297</v>
      </c>
      <c r="F132" s="8">
        <f>AVERAGE('North West'!F140,Northern!F140,Yorkshire!F140,'Northern Scotland'!F140,'Southern Scotland'!F140,Southern!F140,'N Wales and Mersey'!F140,London!F140,'South East'!F140,Eastern!F140,'East Midlands'!F140,Midlands!F140,'Southern Western'!F140,'South Wales'!F140)</f>
        <v>0.49449230644525766</v>
      </c>
      <c r="G132" s="70">
        <f>AVERAGE('North West'!G140,Northern!G140,Yorkshire!G140,'Northern Scotland'!G140,'Southern Scotland'!G140,Southern!G140,'N Wales and Mersey'!G140,London!G140,'South East'!G140,Eastern!G140,'East Midlands'!G140,Midlands!G140,'Southern Western'!G140,'South Wales'!G140)</f>
        <v>0.2905727044848882</v>
      </c>
      <c r="H132" s="59">
        <f>AVERAGE('North West'!H140,Northern!H140,Yorkshire!H140,'Northern Scotland'!H140,'Southern Scotland'!H140,Southern!H140,'N Wales and Mersey'!H140,London!H140,'South East'!H140,Eastern!H140,'East Midlands'!H140,Midlands!H140,'Southern Western'!H140,'South Wales'!H140)</f>
        <v>0.2691582423871311</v>
      </c>
      <c r="I132" s="59">
        <f>AVERAGE('North West'!I140,Northern!I140,Yorkshire!I140,'Northern Scotland'!I140,'Southern Scotland'!I140,Southern!I140,'N Wales and Mersey'!I140,London!I140,'South East'!I140,Eastern!I140,'East Midlands'!I140,Midlands!I140,'Southern Western'!I140,'South Wales'!I140)</f>
        <v>0.2817422129062766</v>
      </c>
      <c r="J132" s="59">
        <f>AVERAGE('North West'!J140,Northern!J140,Yorkshire!J140,'Northern Scotland'!J140,'Southern Scotland'!J140,Southern!J140,'N Wales and Mersey'!J140,London!J140,'South East'!J140,Eastern!J140,'East Midlands'!J140,Midlands!J140,'Southern Western'!J140,'South Wales'!J140)</f>
        <v>0.23718448603299339</v>
      </c>
    </row>
    <row r="133" spans="2:17">
      <c r="B133" s="14" t="s">
        <v>67</v>
      </c>
      <c r="C133" s="1" t="s">
        <v>91</v>
      </c>
      <c r="D133" s="14" t="s">
        <v>69</v>
      </c>
      <c r="E133" s="8">
        <f>AVERAGE('North West'!E141,Northern!E141,Yorkshire!E141,'Northern Scotland'!E141,'Southern Scotland'!E141,Southern!E141,'N Wales and Mersey'!E141,London!E141,'South East'!E141,Eastern!E141,'East Midlands'!E141,Midlands!E141,'Southern Western'!E141,'South Wales'!E141)</f>
        <v>0.68284811712271065</v>
      </c>
      <c r="F133" s="8">
        <f>AVERAGE('North West'!F141,Northern!F141,Yorkshire!F141,'Northern Scotland'!F141,'Southern Scotland'!F141,Southern!F141,'N Wales and Mersey'!F141,London!F141,'South East'!F141,Eastern!F141,'East Midlands'!F141,Midlands!F141,'Southern Western'!F141,'South Wales'!F141)</f>
        <v>0.51215257233386302</v>
      </c>
      <c r="G133" s="70">
        <f>AVERAGE('North West'!G141,Northern!G141,Yorkshire!G141,'Northern Scotland'!G141,'Southern Scotland'!G141,Southern!G141,'N Wales and Mersey'!G141,London!G141,'South East'!G141,Eastern!G141,'East Midlands'!G141,Midlands!G141,'Southern Western'!G141,'South Wales'!G141)</f>
        <v>0.30477184769709659</v>
      </c>
      <c r="H133" s="59">
        <f>AVERAGE('North West'!H141,Northern!H141,Yorkshire!H141,'Northern Scotland'!H141,'Southern Scotland'!H141,Southern!H141,'N Wales and Mersey'!H141,London!H141,'South East'!H141,Eastern!H141,'East Midlands'!H141,Midlands!H141,'Southern Western'!H141,'South Wales'!H141)</f>
        <v>0.2766988517825687</v>
      </c>
      <c r="I133" s="59">
        <f>AVERAGE('North West'!I141,Northern!I141,Yorkshire!I141,'Northern Scotland'!I141,'Southern Scotland'!I141,Southern!I141,'N Wales and Mersey'!I141,London!I141,'South East'!I141,Eastern!I141,'East Midlands'!I141,Midlands!I141,'Southern Western'!I141,'South Wales'!I141)</f>
        <v>0.28956378983193093</v>
      </c>
      <c r="J133" s="59">
        <f>AVERAGE('North West'!J141,Northern!J141,Yorkshire!J141,'Northern Scotland'!J141,'Southern Scotland'!J141,Southern!J141,'N Wales and Mersey'!J141,London!J141,'South East'!J141,Eastern!J141,'East Midlands'!J141,Midlands!J141,'Southern Western'!J141,'South Wales'!J141)</f>
        <v>0.24776287674906655</v>
      </c>
    </row>
    <row r="134" spans="2:17">
      <c r="B134" s="14" t="s">
        <v>72</v>
      </c>
      <c r="C134" s="1" t="s">
        <v>68</v>
      </c>
      <c r="D134" s="1" t="s">
        <v>69</v>
      </c>
      <c r="E134" s="8">
        <f>AVERAGE('North West'!E142,Northern!E142,Yorkshire!E142,'Northern Scotland'!E142,'Southern Scotland'!E142,Southern!E142,'N Wales and Mersey'!E142,London!E142,'South East'!E142,Eastern!E142,'East Midlands'!E142,Midlands!E142,'Southern Western'!E142,'South Wales'!E142)</f>
        <v>0.16912491911903027</v>
      </c>
      <c r="F134" s="8">
        <f>AVERAGE('North West'!F142,Northern!F142,Yorkshire!F142,'Northern Scotland'!F142,'Southern Scotland'!F142,Southern!F142,'N Wales and Mersey'!F142,London!F142,'South East'!F142,Eastern!F142,'East Midlands'!F142,Midlands!F142,'Southern Western'!F142,'South Wales'!F142)</f>
        <v>0.12485462401942113</v>
      </c>
      <c r="G134" s="70">
        <f>AVERAGE('North West'!G142,Northern!G142,Yorkshire!G142,'Northern Scotland'!G142,'Southern Scotland'!G142,Southern!G142,'N Wales and Mersey'!G142,London!G142,'South East'!G142,Eastern!G142,'East Midlands'!G142,Midlands!G142,'Southern Western'!G142,'South Wales'!G142)</f>
        <v>7.4347964588271101E-2</v>
      </c>
      <c r="H134" s="59">
        <f>AVERAGE('North West'!H142,Northern!H142,Yorkshire!H142,'Northern Scotland'!H142,'Southern Scotland'!H142,Southern!H142,'N Wales and Mersey'!H142,London!H142,'South East'!H142,Eastern!H142,'East Midlands'!H142,Midlands!H142,'Southern Western'!H142,'South Wales'!H142)</f>
        <v>6.8264842589743385E-2</v>
      </c>
      <c r="I134" s="59">
        <f>AVERAGE('North West'!I142,Northern!I142,Yorkshire!I142,'Northern Scotland'!I142,'Southern Scotland'!I142,Southern!I142,'N Wales and Mersey'!I142,London!I142,'South East'!I142,Eastern!I142,'East Midlands'!I142,Midlands!I142,'Southern Western'!I142,'South Wales'!I142)</f>
        <v>7.3460032920471569E-2</v>
      </c>
      <c r="J134" s="59">
        <f>AVERAGE('North West'!J142,Northern!J142,Yorkshire!J142,'Northern Scotland'!J142,'Southern Scotland'!J142,Southern!J142,'N Wales and Mersey'!J142,London!J142,'South East'!J142,Eastern!J142,'East Midlands'!J142,Midlands!J142,'Southern Western'!J142,'South Wales'!J142)</f>
        <v>5.9841872589127286E-2</v>
      </c>
    </row>
    <row r="135" spans="2:17">
      <c r="B135" s="14" t="s">
        <v>72</v>
      </c>
      <c r="C135" s="1" t="s">
        <v>70</v>
      </c>
      <c r="D135" s="1" t="s">
        <v>69</v>
      </c>
      <c r="E135" s="8">
        <f>AVERAGE('North West'!E143,Northern!E143,Yorkshire!E143,'Northern Scotland'!E143,'Southern Scotland'!E143,Southern!E143,'N Wales and Mersey'!E143,London!E143,'South East'!E143,Eastern!E143,'East Midlands'!E143,Midlands!E143,'Southern Western'!E143,'South Wales'!E143)</f>
        <v>0.17561229085834462</v>
      </c>
      <c r="F135" s="8">
        <f>AVERAGE('North West'!F143,Northern!F143,Yorkshire!F143,'Northern Scotland'!F143,'Southern Scotland'!F143,Southern!F143,'N Wales and Mersey'!F143,London!F143,'South East'!F143,Eastern!F143,'East Midlands'!F143,Midlands!F143,'Southern Western'!F143,'South Wales'!F143)</f>
        <v>0.12839814493796969</v>
      </c>
      <c r="G135" s="70">
        <f>AVERAGE('North West'!G143,Northern!G143,Yorkshire!G143,'Northern Scotland'!G143,'Southern Scotland'!G143,Southern!G143,'N Wales and Mersey'!G143,London!G143,'South East'!G143,Eastern!G143,'East Midlands'!G143,Midlands!G143,'Southern Western'!G143,'South Wales'!G143)</f>
        <v>7.3721854406638948E-2</v>
      </c>
      <c r="H135" s="59">
        <f>AVERAGE('North West'!H143,Northern!H143,Yorkshire!H143,'Northern Scotland'!H143,'Southern Scotland'!H143,Southern!H143,'N Wales and Mersey'!H143,London!H143,'South East'!H143,Eastern!H143,'East Midlands'!H143,Midlands!H143,'Southern Western'!H143,'South Wales'!H143)</f>
        <v>6.6692004106576525E-2</v>
      </c>
      <c r="I135" s="59">
        <f>AVERAGE('North West'!I143,Northern!I143,Yorkshire!I143,'Northern Scotland'!I143,'Southern Scotland'!I143,Southern!I143,'N Wales and Mersey'!I143,London!I143,'South East'!I143,Eastern!I143,'East Midlands'!I143,Midlands!I143,'Southern Western'!I143,'South Wales'!I143)</f>
        <v>7.2358374662800345E-2</v>
      </c>
      <c r="J135" s="59">
        <f>AVERAGE('North West'!J143,Northern!J143,Yorkshire!J143,'Northern Scotland'!J143,'Southern Scotland'!J143,Southern!J143,'N Wales and Mersey'!J143,London!J143,'South East'!J143,Eastern!J143,'East Midlands'!J143,Midlands!J143,'Southern Western'!J143,'South Wales'!J143)</f>
        <v>5.8169535549865523E-2</v>
      </c>
    </row>
    <row r="136" spans="2:17">
      <c r="B136" s="14" t="s">
        <v>72</v>
      </c>
      <c r="C136" s="1" t="s">
        <v>91</v>
      </c>
      <c r="D136" s="14" t="s">
        <v>69</v>
      </c>
      <c r="E136" s="8">
        <f>AVERAGE('North West'!E144,Northern!E144,Yorkshire!E144,'Northern Scotland'!E144,'Southern Scotland'!E144,Southern!E144,'N Wales and Mersey'!E144,London!E144,'South East'!E144,Eastern!E144,'East Midlands'!E144,Midlands!E144,'Southern Western'!E144,'South Wales'!E144)</f>
        <v>0.17294123652743942</v>
      </c>
      <c r="F136" s="8">
        <f>AVERAGE('North West'!F144,Northern!F144,Yorkshire!F144,'Northern Scotland'!F144,'Southern Scotland'!F144,Southern!F144,'N Wales and Mersey'!F144,London!F144,'South East'!F144,Eastern!F144,'East Midlands'!F144,Midlands!F144,'Southern Western'!F144,'South Wales'!F144)</f>
        <v>0.12767320355441308</v>
      </c>
      <c r="G136" s="70">
        <f>AVERAGE('North West'!G144,Northern!G144,Yorkshire!G144,'Northern Scotland'!G144,'Southern Scotland'!G144,Southern!G144,'N Wales and Mersey'!G144,London!G144,'South East'!G144,Eastern!G144,'East Midlands'!G144,Midlands!G144,'Southern Western'!G144,'South Wales'!G144)</f>
        <v>7.6028344051276536E-2</v>
      </c>
      <c r="H136" s="59">
        <f>AVERAGE('North West'!H144,Northern!H144,Yorkshire!H144,'Northern Scotland'!H144,'Southern Scotland'!H144,Southern!H144,'N Wales and Mersey'!H144,London!H144,'South East'!H144,Eastern!H144,'East Midlands'!H144,Midlands!H144,'Southern Western'!H144,'South Wales'!H144)</f>
        <v>6.9768764495716187E-2</v>
      </c>
      <c r="I136" s="59">
        <f>AVERAGE('North West'!I144,Northern!I144,Yorkshire!I144,'Northern Scotland'!I144,'Southern Scotland'!I144,Southern!I144,'N Wales and Mersey'!I144,London!I144,'South East'!I144,Eastern!I144,'East Midlands'!I144,Midlands!I144,'Southern Western'!I144,'South Wales'!I144)</f>
        <v>7.5078748805422091E-2</v>
      </c>
      <c r="J136" s="59">
        <f>AVERAGE('North West'!J144,Northern!J144,Yorkshire!J144,'Northern Scotland'!J144,'Southern Scotland'!J144,Southern!J144,'N Wales and Mersey'!J144,London!J144,'South East'!J144,Eastern!J144,'East Midlands'!J144,Midlands!J144,'Southern Western'!J144,'South Wales'!J144)</f>
        <v>6.1181012774133681E-2</v>
      </c>
    </row>
    <row r="137" spans="2:17">
      <c r="B137" s="14" t="s">
        <v>67</v>
      </c>
      <c r="C137" s="1" t="s">
        <v>68</v>
      </c>
      <c r="D137" s="1" t="s">
        <v>73</v>
      </c>
      <c r="E137" s="8">
        <f>AVERAGE('North West'!E145,Northern!E145,Yorkshire!E145,'Northern Scotland'!E145,'Southern Scotland'!E145,Southern!E145,'N Wales and Mersey'!E145,London!E145,'South East'!E145,Eastern!E145,'East Midlands'!E145,Midlands!E145,'Southern Western'!E145,'South Wales'!E145)</f>
        <v>0.46746927769942231</v>
      </c>
      <c r="F137" s="8">
        <f>AVERAGE('North West'!F145,Northern!F145,Yorkshire!F145,'Northern Scotland'!F145,'Southern Scotland'!F145,Southern!F145,'N Wales and Mersey'!F145,London!F145,'South East'!F145,Eastern!F145,'East Midlands'!F145,Midlands!F145,'Southern Western'!F145,'South Wales'!F145)</f>
        <v>0.53299918190169859</v>
      </c>
      <c r="G137" s="70">
        <f>AVERAGE('North West'!G145,Northern!G145,Yorkshire!G145,'Northern Scotland'!G145,'Southern Scotland'!G145,Southern!G145,'N Wales and Mersey'!G145,London!G145,'South East'!G145,Eastern!G145,'East Midlands'!G145,Midlands!G145,'Southern Western'!G145,'South Wales'!G145)</f>
        <v>0.53299918190169859</v>
      </c>
      <c r="H137" s="59">
        <f>AVERAGE('North West'!H145,Northern!H145,Yorkshire!H145,'Northern Scotland'!H145,'Southern Scotland'!H145,Southern!H145,'N Wales and Mersey'!H145,London!H145,'South East'!H145,Eastern!H145,'East Midlands'!H145,Midlands!H145,'Southern Western'!H145,'South Wales'!H145)</f>
        <v>0.54003582328642319</v>
      </c>
      <c r="I137" s="59">
        <f>AVERAGE('North West'!I145,Northern!I145,Yorkshire!I145,'Northern Scotland'!I145,'Southern Scotland'!I145,Southern!I145,'N Wales and Mersey'!I145,London!I145,'South East'!I145,Eastern!I145,'East Midlands'!I145,Midlands!I145,'Southern Western'!I145,'South Wales'!I145)</f>
        <v>0.5399974262190973</v>
      </c>
      <c r="J137" s="59">
        <f>AVERAGE('North West'!J145,Northern!J145,Yorkshire!J145,'Northern Scotland'!J145,'Southern Scotland'!J145,Southern!J145,'N Wales and Mersey'!J145,London!J145,'South East'!J145,Eastern!J145,'East Midlands'!J145,Midlands!J145,'Southern Western'!J145,'South Wales'!J145)</f>
        <v>0.59599723989622244</v>
      </c>
      <c r="M137" s="27"/>
      <c r="N137" s="27"/>
      <c r="O137" s="27"/>
      <c r="P137" s="27"/>
      <c r="Q137" s="27"/>
    </row>
    <row r="138" spans="2:17">
      <c r="B138" s="14" t="s">
        <v>67</v>
      </c>
      <c r="C138" s="1" t="s">
        <v>70</v>
      </c>
      <c r="D138" s="1" t="s">
        <v>73</v>
      </c>
      <c r="E138" s="8">
        <f>AVERAGE('North West'!E146,Northern!E146,Yorkshire!E146,'Northern Scotland'!E146,'Southern Scotland'!E146,Southern!E146,'N Wales and Mersey'!E146,London!E146,'South East'!E146,Eastern!E146,'East Midlands'!E146,Midlands!E146,'Southern Western'!E146,'South Wales'!E146)</f>
        <v>0.47213213993737307</v>
      </c>
      <c r="F138" s="8">
        <f>AVERAGE('North West'!F146,Northern!F146,Yorkshire!F146,'Northern Scotland'!F146,'Southern Scotland'!F146,Southern!F146,'N Wales and Mersey'!F146,London!F146,'South East'!F146,Eastern!F146,'East Midlands'!F146,Midlands!F146,'Southern Western'!F146,'South Wales'!F146)</f>
        <v>0.53834256595851104</v>
      </c>
      <c r="G138" s="70">
        <f>AVERAGE('North West'!G146,Northern!G146,Yorkshire!G146,'Northern Scotland'!G146,'Southern Scotland'!G146,Southern!G146,'N Wales and Mersey'!G146,London!G146,'South East'!G146,Eastern!G146,'East Midlands'!G146,Midlands!G146,'Southern Western'!G146,'South Wales'!G146)</f>
        <v>0.53834256595851104</v>
      </c>
      <c r="H138" s="59">
        <f>AVERAGE('North West'!H146,Northern!H146,Yorkshire!H146,'Northern Scotland'!H146,'Southern Scotland'!H146,Southern!H146,'N Wales and Mersey'!H146,London!H146,'South East'!H146,Eastern!H146,'East Midlands'!H146,Midlands!H146,'Southern Western'!H146,'South Wales'!H146)</f>
        <v>0.54538958145872551</v>
      </c>
      <c r="I138" s="59">
        <f>AVERAGE('North West'!I146,Northern!I146,Yorkshire!I146,'Northern Scotland'!I146,'Southern Scotland'!I146,Southern!I146,'N Wales and Mersey'!I146,London!I146,'South East'!I146,Eastern!I146,'East Midlands'!I146,Midlands!I146,'Southern Western'!I146,'South Wales'!I146)</f>
        <v>0.54518994018524825</v>
      </c>
      <c r="J138" s="59">
        <f>AVERAGE('North West'!J146,Northern!J146,Yorkshire!J146,'Northern Scotland'!J146,'Southern Scotland'!J146,Southern!J146,'N Wales and Mersey'!J146,London!J146,'South East'!J146,Eastern!J146,'East Midlands'!J146,Midlands!J146,'Southern Western'!J146,'South Wales'!J146)</f>
        <v>0.6009827846427388</v>
      </c>
      <c r="M138" s="27"/>
      <c r="N138" s="27"/>
      <c r="O138" s="27"/>
      <c r="P138" s="27"/>
      <c r="Q138" s="27"/>
    </row>
    <row r="139" spans="2:17">
      <c r="B139" s="14" t="s">
        <v>67</v>
      </c>
      <c r="C139" s="1" t="s">
        <v>91</v>
      </c>
      <c r="D139" s="14" t="s">
        <v>73</v>
      </c>
      <c r="E139" s="8">
        <f>AVERAGE('North West'!E147,Northern!E147,Yorkshire!E147,'Northern Scotland'!E147,'Southern Scotland'!E147,Southern!E147,'N Wales and Mersey'!E147,London!E147,'South East'!E147,Eastern!E147,'East Midlands'!E147,Midlands!E147,'Southern Western'!E147,'South Wales'!E147)</f>
        <v>0.50526263807440586</v>
      </c>
      <c r="F139" s="8">
        <f>AVERAGE('North West'!F147,Northern!F147,Yorkshire!F147,'Northern Scotland'!F147,'Southern Scotland'!F147,Southern!F147,'N Wales and Mersey'!F147,London!F147,'South East'!F147,Eastern!F147,'East Midlands'!F147,Midlands!F147,'Southern Western'!F147,'South Wales'!F147)</f>
        <v>0.57361624613420692</v>
      </c>
      <c r="G139" s="70">
        <f>AVERAGE('North West'!G147,Northern!G147,Yorkshire!G147,'Northern Scotland'!G147,'Southern Scotland'!G147,Southern!G147,'N Wales and Mersey'!G147,London!G147,'South East'!G147,Eastern!G147,'East Midlands'!G147,Midlands!G147,'Southern Western'!G147,'South Wales'!G147)</f>
        <v>0.57361624613420692</v>
      </c>
      <c r="H139" s="59">
        <f>AVERAGE('North West'!H147,Northern!H147,Yorkshire!H147,'Northern Scotland'!H147,'Southern Scotland'!H147,Southern!H147,'N Wales and Mersey'!H147,London!H147,'South East'!H147,Eastern!H147,'East Midlands'!H147,Midlands!H147,'Southern Western'!H147,'South Wales'!H147)</f>
        <v>0.5787957767657671</v>
      </c>
      <c r="I139" s="59">
        <f>AVERAGE('North West'!I147,Northern!I147,Yorkshire!I147,'Northern Scotland'!I147,'Southern Scotland'!I147,Southern!I147,'N Wales and Mersey'!I147,London!I147,'South East'!I147,Eastern!I147,'East Midlands'!I147,Midlands!I147,'Southern Western'!I147,'South Wales'!I147)</f>
        <v>0.57923870767337704</v>
      </c>
      <c r="J139" s="59">
        <f>AVERAGE('North West'!J147,Northern!J147,Yorkshire!J147,'Northern Scotland'!J147,'Southern Scotland'!J147,Southern!J147,'N Wales and Mersey'!J147,London!J147,'South East'!J147,Eastern!J147,'East Midlands'!J147,Midlands!J147,'Southern Western'!J147,'South Wales'!J147)</f>
        <v>0.63875922323256396</v>
      </c>
      <c r="M139" s="27"/>
      <c r="N139" s="27"/>
      <c r="O139" s="27"/>
      <c r="P139" s="27"/>
      <c r="Q139" s="27"/>
    </row>
    <row r="140" spans="2:17">
      <c r="B140" s="14" t="s">
        <v>72</v>
      </c>
      <c r="C140" s="1" t="s">
        <v>68</v>
      </c>
      <c r="D140" s="1" t="s">
        <v>73</v>
      </c>
      <c r="E140" s="8">
        <f>AVERAGE('North West'!E148,Northern!E148,Yorkshire!E148,'Northern Scotland'!E148,'Southern Scotland'!E148,Southern!E148,'N Wales and Mersey'!E148,London!E148,'South East'!E148,Eastern!E148,'East Midlands'!E148,Midlands!E148,'Southern Western'!E148,'South Wales'!E148)</f>
        <v>0.29706242649693509</v>
      </c>
      <c r="F140" s="8">
        <f>AVERAGE('North West'!F148,Northern!F148,Yorkshire!F148,'Northern Scotland'!F148,'Southern Scotland'!F148,Southern!F148,'N Wales and Mersey'!F148,London!F148,'South East'!F148,Eastern!F148,'East Midlands'!F148,Midlands!F148,'Southern Western'!F148,'South Wales'!F148)</f>
        <v>0.30271990151841849</v>
      </c>
      <c r="G140" s="70">
        <f>AVERAGE('North West'!G148,Northern!G148,Yorkshire!G148,'Northern Scotland'!G148,'Southern Scotland'!G148,Southern!G148,'N Wales and Mersey'!G148,London!G148,'South East'!G148,Eastern!G148,'East Midlands'!G148,Midlands!G148,'Southern Western'!G148,'South Wales'!G148)</f>
        <v>0.30271990151841849</v>
      </c>
      <c r="H140" s="59">
        <f>AVERAGE('North West'!H148,Northern!H148,Yorkshire!H148,'Northern Scotland'!H148,'Southern Scotland'!H148,Southern!H148,'N Wales and Mersey'!H148,London!H148,'South East'!H148,Eastern!H148,'East Midlands'!H148,Midlands!H148,'Southern Western'!H148,'South Wales'!H148)</f>
        <v>0.31128517331857214</v>
      </c>
      <c r="I140" s="59">
        <f>AVERAGE('North West'!I148,Northern!I148,Yorkshire!I148,'Northern Scotland'!I148,'Southern Scotland'!I148,Southern!I148,'N Wales and Mersey'!I148,London!I148,'South East'!I148,Eastern!I148,'East Midlands'!I148,Midlands!I148,'Southern Western'!I148,'South Wales'!I148)</f>
        <v>0.31105904929421646</v>
      </c>
      <c r="J140" s="59">
        <f>AVERAGE('North West'!J148,Northern!J148,Yorkshire!J148,'Northern Scotland'!J148,'Southern Scotland'!J148,Southern!J148,'N Wales and Mersey'!J148,London!J148,'South East'!J148,Eastern!J148,'East Midlands'!J148,Midlands!J148,'Southern Western'!J148,'South Wales'!J148)</f>
        <v>0.31154955166210574</v>
      </c>
      <c r="M140" s="27"/>
      <c r="N140" s="27"/>
      <c r="O140" s="27"/>
      <c r="P140" s="27"/>
      <c r="Q140" s="27"/>
    </row>
    <row r="141" spans="2:17">
      <c r="B141" s="14" t="s">
        <v>72</v>
      </c>
      <c r="C141" s="1" t="s">
        <v>70</v>
      </c>
      <c r="D141" s="1" t="s">
        <v>73</v>
      </c>
      <c r="E141" s="8">
        <f>AVERAGE('North West'!E149,Northern!E149,Yorkshire!E149,'Northern Scotland'!E149,'Southern Scotland'!E149,Southern!E149,'N Wales and Mersey'!E149,London!E149,'South East'!E149,Eastern!E149,'East Midlands'!E149,Midlands!E149,'Southern Western'!E149,'South Wales'!E149)</f>
        <v>0.29968560362000929</v>
      </c>
      <c r="F141" s="8">
        <f>AVERAGE('North West'!F149,Northern!F149,Yorkshire!F149,'Northern Scotland'!F149,'Southern Scotland'!F149,Southern!F149,'N Wales and Mersey'!F149,London!F149,'South East'!F149,Eastern!F149,'East Midlands'!F149,Midlands!F149,'Southern Western'!F149,'South Wales'!F149)</f>
        <v>0.30539886705094244</v>
      </c>
      <c r="G141" s="70">
        <f>AVERAGE('North West'!G149,Northern!G149,Yorkshire!G149,'Northern Scotland'!G149,'Southern Scotland'!G149,Southern!G149,'N Wales and Mersey'!G149,London!G149,'South East'!G149,Eastern!G149,'East Midlands'!G149,Midlands!G149,'Southern Western'!G149,'South Wales'!G149)</f>
        <v>0.30539886705094244</v>
      </c>
      <c r="H141" s="59">
        <f>AVERAGE('North West'!H149,Northern!H149,Yorkshire!H149,'Northern Scotland'!H149,'Southern Scotland'!H149,Southern!H149,'N Wales and Mersey'!H149,London!H149,'South East'!H149,Eastern!H149,'East Midlands'!H149,Midlands!H149,'Southern Western'!H149,'South Wales'!H149)</f>
        <v>0.31399222380953601</v>
      </c>
      <c r="I141" s="59">
        <f>AVERAGE('North West'!I149,Northern!I149,Yorkshire!I149,'Northern Scotland'!I149,'Southern Scotland'!I149,Southern!I149,'N Wales and Mersey'!I149,London!I149,'South East'!I149,Eastern!I149,'East Midlands'!I149,Midlands!I149,'Southern Western'!I149,'South Wales'!I149)</f>
        <v>0.31376609978518033</v>
      </c>
      <c r="J141" s="59">
        <f>AVERAGE('North West'!J149,Northern!J149,Yorkshire!J149,'Northern Scotland'!J149,'Southern Scotland'!J149,Southern!J149,'N Wales and Mersey'!J149,London!J149,'South East'!J149,Eastern!J149,'East Midlands'!J149,Midlands!J149,'Southern Western'!J149,'South Wales'!J149)</f>
        <v>0.31426792877804488</v>
      </c>
      <c r="M141" s="27"/>
      <c r="N141" s="27"/>
      <c r="O141" s="27"/>
      <c r="P141" s="27"/>
      <c r="Q141" s="27"/>
    </row>
    <row r="142" spans="2:17">
      <c r="B142" s="14" t="s">
        <v>72</v>
      </c>
      <c r="C142" s="1" t="s">
        <v>91</v>
      </c>
      <c r="D142" s="14" t="s">
        <v>73</v>
      </c>
      <c r="E142" s="8">
        <f>AVERAGE('North West'!E150,Northern!E150,Yorkshire!E150,'Northern Scotland'!E150,'Southern Scotland'!E150,Southern!E150,'N Wales and Mersey'!E150,London!E150,'South East'!E150,Eastern!E150,'East Midlands'!E150,Midlands!E150,'Southern Western'!E150,'South Wales'!E150)</f>
        <v>0.32431081223198038</v>
      </c>
      <c r="F142" s="8">
        <f>AVERAGE('North West'!F150,Northern!F150,Yorkshire!F150,'Northern Scotland'!F150,'Southern Scotland'!F150,Southern!F150,'N Wales and Mersey'!F150,London!F150,'South East'!F150,Eastern!F150,'East Midlands'!F150,Midlands!F150,'Southern Western'!F150,'South Wales'!F150)</f>
        <v>0.33208350958276295</v>
      </c>
      <c r="G142" s="70">
        <f>AVERAGE('North West'!G150,Northern!G150,Yorkshire!G150,'Northern Scotland'!G150,'Southern Scotland'!G150,Southern!G150,'N Wales and Mersey'!G150,London!G150,'South East'!G150,Eastern!G150,'East Midlands'!G150,Midlands!G150,'Southern Western'!G150,'South Wales'!G150)</f>
        <v>0.33208350958276295</v>
      </c>
      <c r="H142" s="59">
        <f>AVERAGE('North West'!H150,Northern!H150,Yorkshire!H150,'Northern Scotland'!H150,'Southern Scotland'!H150,Southern!H150,'N Wales and Mersey'!H150,London!H150,'South East'!H150,Eastern!H150,'East Midlands'!H150,Midlands!H150,'Southern Western'!H150,'South Wales'!H150)</f>
        <v>0.33849377645835588</v>
      </c>
      <c r="I142" s="59">
        <f>AVERAGE('North West'!I150,Northern!I150,Yorkshire!I150,'Northern Scotland'!I150,'Southern Scotland'!I150,Southern!I150,'N Wales and Mersey'!I150,London!I150,'South East'!I150,Eastern!I150,'East Midlands'!I150,Midlands!I150,'Southern Western'!I150,'South Wales'!I150)</f>
        <v>0.33826307622778201</v>
      </c>
      <c r="J142" s="59">
        <f>AVERAGE('North West'!J150,Northern!J150,Yorkshire!J150,'Northern Scotland'!J150,'Southern Scotland'!J150,Southern!J150,'N Wales and Mersey'!J150,London!J150,'South East'!J150,Eastern!J150,'East Midlands'!J150,Midlands!J150,'Southern Western'!J150,'South Wales'!J150)</f>
        <v>0.34058114434593223</v>
      </c>
      <c r="M142" s="27"/>
      <c r="N142" s="27"/>
      <c r="O142" s="27"/>
      <c r="P142" s="27"/>
      <c r="Q142" s="27"/>
    </row>
    <row r="143" spans="2:17" s="4" customFormat="1">
      <c r="B143" s="77"/>
      <c r="E143" s="28"/>
      <c r="F143" s="28"/>
      <c r="G143" s="28"/>
      <c r="H143" s="65"/>
      <c r="I143" s="65"/>
      <c r="J143" s="65"/>
    </row>
    <row r="144" spans="2:17">
      <c r="B144" s="82" t="s">
        <v>94</v>
      </c>
      <c r="C144" s="167"/>
      <c r="D144" s="167"/>
      <c r="E144" s="167"/>
      <c r="F144" s="181"/>
      <c r="G144" s="167"/>
      <c r="H144" s="168"/>
      <c r="I144" s="168"/>
      <c r="J144" s="168"/>
      <c r="K144" s="45"/>
    </row>
    <row r="145" spans="2:24" ht="25.5">
      <c r="B145" s="14"/>
      <c r="C145" s="1"/>
      <c r="D145" s="1"/>
      <c r="E145" s="162" t="s">
        <v>50</v>
      </c>
      <c r="F145" s="162" t="s">
        <v>52</v>
      </c>
      <c r="G145" s="163" t="s">
        <v>54</v>
      </c>
      <c r="H145" s="164" t="s">
        <v>56</v>
      </c>
      <c r="I145" s="165" t="s">
        <v>58</v>
      </c>
      <c r="J145" s="165" t="s">
        <v>61</v>
      </c>
      <c r="K145" s="45"/>
    </row>
    <row r="146" spans="2:24">
      <c r="B146" s="78" t="s">
        <v>62</v>
      </c>
      <c r="C146" s="2" t="s">
        <v>63</v>
      </c>
      <c r="D146" s="2" t="s">
        <v>64</v>
      </c>
      <c r="E146" s="150" t="s">
        <v>49</v>
      </c>
      <c r="F146" s="150" t="s">
        <v>51</v>
      </c>
      <c r="G146" s="151" t="s">
        <v>53</v>
      </c>
      <c r="H146" s="152" t="s">
        <v>55</v>
      </c>
      <c r="I146" s="153" t="s">
        <v>57</v>
      </c>
      <c r="J146" s="153" t="s">
        <v>65</v>
      </c>
      <c r="K146" t="s">
        <v>95</v>
      </c>
      <c r="S146" s="52"/>
    </row>
    <row r="147" spans="2:24">
      <c r="B147" s="14" t="s">
        <v>67</v>
      </c>
      <c r="C147" s="1" t="s">
        <v>68</v>
      </c>
      <c r="D147" s="190" t="s">
        <v>69</v>
      </c>
      <c r="E147" s="36">
        <f>AVERAGE('North West'!E155,Northern!E155,Yorkshire!E155,'Northern Scotland'!E155,'Southern Scotland'!E155,Southern!E155,'N Wales and Mersey'!E155,London!E155,'South East'!E155,Eastern!E155,'East Midlands'!E155,Midlands!E155,'Southern Western'!E155,'South Wales'!E155)</f>
        <v>1.1148634493679874E-2</v>
      </c>
      <c r="F147" s="36">
        <f>AVERAGE('North West'!F155,Northern!F155,Yorkshire!F155,'Northern Scotland'!F155,'Southern Scotland'!F155,Southern!F155,'N Wales and Mersey'!F155,London!F155,'South East'!F155,Eastern!F155,'East Midlands'!F155,Midlands!F155,'Southern Western'!F155,'South Wales'!F155)</f>
        <v>8.3640192269149229E-3</v>
      </c>
      <c r="G147" s="36">
        <f>AVERAGE('North West'!G155,Northern!G155,Yorkshire!G155,'Northern Scotland'!G155,'Southern Scotland'!G155,Southern!G155,'N Wales and Mersey'!G155,London!G155,'South East'!G155,Eastern!G155,'East Midlands'!G155,Midlands!G155,'Southern Western'!G155,'South Wales'!G155)</f>
        <v>4.9821670037652659E-3</v>
      </c>
      <c r="H147" s="36">
        <f>AVERAGE('North West'!H155,Northern!H155,Yorkshire!H155,'Northern Scotland'!H155,'Southern Scotland'!H155,Southern!H155,'N Wales and Mersey'!H155,London!H155,'South East'!H155,Eastern!H155,'East Midlands'!H155,Midlands!H155,'Southern Western'!H155,'South Wales'!H155)</f>
        <v>4.5048738154936209E-3</v>
      </c>
      <c r="I147" s="36">
        <f>AVERAGE('North West'!I155,Northern!I155,Yorkshire!I155,'Northern Scotland'!I155,'Southern Scotland'!I155,Southern!I155,'N Wales and Mersey'!I155,London!I155,'South East'!I155,Eastern!I155,'East Midlands'!I155,Midlands!I155,'Southern Western'!I155,'South Wales'!I155)</f>
        <v>4.6829728615805869E-3</v>
      </c>
      <c r="J147" s="36">
        <f>AVERAGE('North West'!J155,Northern!J155,Yorkshire!J155,'Northern Scotland'!J155,'Southern Scotland'!J155,Southern!J155,'N Wales and Mersey'!J155,London!J155,'South East'!J155,Eastern!J155,'East Midlands'!J155,Midlands!J155,'Southern Western'!J155,'South Wales'!J155)</f>
        <v>4.0553699465554508E-3</v>
      </c>
      <c r="M147" s="27"/>
      <c r="N147" s="27"/>
      <c r="O147" s="27"/>
      <c r="P147" s="27"/>
      <c r="Q147" s="27"/>
      <c r="R147" s="6"/>
      <c r="S147" s="27"/>
      <c r="T147" s="27"/>
      <c r="U147" s="27"/>
      <c r="V147" s="27"/>
      <c r="W147" s="27"/>
      <c r="X147" s="53"/>
    </row>
    <row r="148" spans="2:24">
      <c r="B148" s="14" t="s">
        <v>67</v>
      </c>
      <c r="C148" s="1" t="s">
        <v>70</v>
      </c>
      <c r="D148" s="190" t="s">
        <v>69</v>
      </c>
      <c r="E148" s="156">
        <f>AVERAGE('North West'!E156,Northern!E156,Yorkshire!E156,'Northern Scotland'!E156,'Southern Scotland'!E156,Southern!E156,'N Wales and Mersey'!E156,London!E156,'South East'!E156,Eastern!E156,'East Midlands'!E156,Midlands!E156,'Southern Western'!E156,'South Wales'!E156)</f>
        <v>0</v>
      </c>
      <c r="F148" s="156">
        <f>AVERAGE('North West'!F156,Northern!F156,Yorkshire!F156,'Northern Scotland'!F156,'Southern Scotland'!F156,Southern!F156,'N Wales and Mersey'!F156,London!F156,'South East'!F156,Eastern!F156,'East Midlands'!F156,Midlands!F156,'Southern Western'!F156,'South Wales'!F156)</f>
        <v>0</v>
      </c>
      <c r="G148" s="156">
        <f>AVERAGE('North West'!G156,Northern!G156,Yorkshire!G156,'Northern Scotland'!G156,'Southern Scotland'!G156,Southern!G156,'N Wales and Mersey'!G156,London!G156,'South East'!G156,Eastern!G156,'East Midlands'!G156,Midlands!G156,'Southern Western'!G156,'South Wales'!G156)</f>
        <v>0</v>
      </c>
      <c r="H148" s="156">
        <f>AVERAGE('North West'!H156,Northern!H156,Yorkshire!H156,'Northern Scotland'!H156,'Southern Scotland'!H156,Southern!H156,'N Wales and Mersey'!H156,London!H156,'South East'!H156,Eastern!H156,'East Midlands'!H156,Midlands!H156,'Southern Western'!H156,'South Wales'!H156)</f>
        <v>0</v>
      </c>
      <c r="I148" s="156">
        <f>AVERAGE('North West'!I156,Northern!I156,Yorkshire!I156,'Northern Scotland'!I156,'Southern Scotland'!I156,Southern!I156,'N Wales and Mersey'!I156,London!I156,'South East'!I156,Eastern!I156,'East Midlands'!I156,Midlands!I156,'Southern Western'!I156,'South Wales'!I156)</f>
        <v>0</v>
      </c>
      <c r="J148" s="156">
        <f>AVERAGE('North West'!J156,Northern!J156,Yorkshire!J156,'Northern Scotland'!J156,'Southern Scotland'!J156,Southern!J156,'N Wales and Mersey'!J156,London!J156,'South East'!J156,Eastern!J156,'East Midlands'!J156,Midlands!J156,'Southern Western'!J156,'South Wales'!J156)</f>
        <v>0</v>
      </c>
      <c r="K148" s="47"/>
      <c r="M148" s="27"/>
      <c r="N148" s="27"/>
      <c r="O148" s="27"/>
      <c r="P148" s="27"/>
      <c r="Q148" s="27"/>
      <c r="R148" s="6"/>
      <c r="S148" s="27"/>
      <c r="T148" s="27"/>
      <c r="U148" s="27"/>
      <c r="V148" s="27"/>
      <c r="W148" s="27"/>
      <c r="X148" s="53"/>
    </row>
    <row r="149" spans="2:24">
      <c r="B149" s="14" t="s">
        <v>67</v>
      </c>
      <c r="C149" s="1" t="s">
        <v>71</v>
      </c>
      <c r="D149" s="190" t="s">
        <v>69</v>
      </c>
      <c r="E149" s="36">
        <f>AVERAGE('North West'!E157,Northern!E157,Yorkshire!E157,'Northern Scotland'!E157,'Southern Scotland'!E157,Southern!E157,'N Wales and Mersey'!E157,London!E157,'South East'!E157,Eastern!E157,'East Midlands'!E157,Midlands!E157,'Southern Western'!E157,'South Wales'!E157)</f>
        <v>1.1148634493679874E-2</v>
      </c>
      <c r="F149" s="36">
        <f>AVERAGE('North West'!F157,Northern!F157,Yorkshire!F157,'Northern Scotland'!F157,'Southern Scotland'!F157,Southern!F157,'N Wales and Mersey'!F157,London!F157,'South East'!F157,Eastern!F157,'East Midlands'!F157,Midlands!F157,'Southern Western'!F157,'South Wales'!F157)</f>
        <v>8.3640192269149229E-3</v>
      </c>
      <c r="G149" s="36">
        <f>AVERAGE('North West'!G157,Northern!G157,Yorkshire!G157,'Northern Scotland'!G157,'Southern Scotland'!G157,Southern!G157,'N Wales and Mersey'!G157,London!G157,'South East'!G157,Eastern!G157,'East Midlands'!G157,Midlands!G157,'Southern Western'!G157,'South Wales'!G157)</f>
        <v>4.9821670037652659E-3</v>
      </c>
      <c r="H149" s="36">
        <f>AVERAGE('North West'!H157,Northern!H157,Yorkshire!H157,'Northern Scotland'!H157,'Southern Scotland'!H157,Southern!H157,'N Wales and Mersey'!H157,London!H157,'South East'!H157,Eastern!H157,'East Midlands'!H157,Midlands!H157,'Southern Western'!H157,'South Wales'!H157)</f>
        <v>4.5048738154936209E-3</v>
      </c>
      <c r="I149" s="36">
        <f>AVERAGE('North West'!I157,Northern!I157,Yorkshire!I157,'Northern Scotland'!I157,'Southern Scotland'!I157,Southern!I157,'N Wales and Mersey'!I157,London!I157,'South East'!I157,Eastern!I157,'East Midlands'!I157,Midlands!I157,'Southern Western'!I157,'South Wales'!I157)</f>
        <v>4.6829728615805869E-3</v>
      </c>
      <c r="J149" s="36">
        <f>AVERAGE('North West'!J157,Northern!J157,Yorkshire!J157,'Northern Scotland'!J157,'Southern Scotland'!J157,Southern!J157,'N Wales and Mersey'!J157,London!J157,'South East'!J157,Eastern!J157,'East Midlands'!J157,Midlands!J157,'Southern Western'!J157,'South Wales'!J157)</f>
        <v>4.0553699465554508E-3</v>
      </c>
      <c r="K149" s="47"/>
      <c r="M149" s="27"/>
      <c r="N149" s="27"/>
      <c r="O149" s="27"/>
      <c r="P149" s="27"/>
      <c r="Q149" s="27"/>
      <c r="R149" s="6"/>
      <c r="S149" s="27"/>
      <c r="T149" s="27"/>
      <c r="U149" s="27"/>
      <c r="V149" s="27"/>
      <c r="W149" s="27"/>
      <c r="X149" s="53"/>
    </row>
    <row r="150" spans="2:24">
      <c r="B150" s="14" t="s">
        <v>72</v>
      </c>
      <c r="C150" s="1" t="s">
        <v>68</v>
      </c>
      <c r="D150" s="190" t="s">
        <v>69</v>
      </c>
      <c r="E150" s="36">
        <f>AVERAGE('North West'!E158,Northern!E158,Yorkshire!E158,'Northern Scotland'!E158,'Southern Scotland'!E158,Southern!E158,'N Wales and Mersey'!E158,London!E158,'South East'!E158,Eastern!E158,'East Midlands'!E158,Midlands!E158,'Southern Western'!E158,'South Wales'!E158)</f>
        <v>2.680563300926178E-3</v>
      </c>
      <c r="F150" s="36">
        <f>AVERAGE('North West'!F158,Northern!F158,Yorkshire!F158,'Northern Scotland'!F158,'Southern Scotland'!F158,Southern!F158,'N Wales and Mersey'!F158,London!F158,'South East'!F158,Eastern!F158,'East Midlands'!F158,Midlands!F158,'Southern Western'!F158,'South Wales'!F158)</f>
        <v>1.9793866377718294E-3</v>
      </c>
      <c r="G150" s="36">
        <f>AVERAGE('North West'!G158,Northern!G158,Yorkshire!G158,'Northern Scotland'!G158,'Southern Scotland'!G158,Southern!G158,'N Wales and Mersey'!G158,London!G158,'South East'!G158,Eastern!G158,'East Midlands'!G158,Midlands!G158,'Southern Western'!G158,'South Wales'!G158)</f>
        <v>1.1800139008641358E-3</v>
      </c>
      <c r="H150" s="36">
        <f>AVERAGE('North West'!H158,Northern!H158,Yorkshire!H158,'Northern Scotland'!H158,'Southern Scotland'!H158,Southern!H158,'N Wales and Mersey'!H158,London!H158,'South East'!H158,Eastern!H158,'East Midlands'!H158,Midlands!H158,'Southern Western'!H158,'South Wales'!H158)</f>
        <v>1.0772555870642144E-3</v>
      </c>
      <c r="I150" s="36">
        <f>AVERAGE('North West'!I158,Northern!I158,Yorkshire!I158,'Northern Scotland'!I158,'Southern Scotland'!I158,Southern!I158,'N Wales and Mersey'!I158,London!I158,'South East'!I158,Eastern!I158,'East Midlands'!I158,Midlands!I158,'Southern Western'!I158,'South Wales'!I158)</f>
        <v>1.1609284615636448E-3</v>
      </c>
      <c r="J150" s="36">
        <f>AVERAGE('North West'!J158,Northern!J158,Yorkshire!J158,'Northern Scotland'!J158,'Southern Scotland'!J158,Southern!J158,'N Wales and Mersey'!J158,London!J158,'South East'!J158,Eastern!J158,'East Midlands'!J158,Midlands!J158,'Southern Western'!J158,'South Wales'!J158)</f>
        <v>9.3060759569377172E-4</v>
      </c>
      <c r="K150" s="47"/>
      <c r="M150" s="27"/>
      <c r="N150" s="27"/>
      <c r="O150" s="27"/>
      <c r="P150" s="27"/>
      <c r="Q150" s="27"/>
      <c r="S150" s="27"/>
      <c r="T150" s="27"/>
      <c r="U150" s="27"/>
      <c r="V150" s="27"/>
      <c r="W150" s="27"/>
    </row>
    <row r="151" spans="2:24">
      <c r="B151" s="14" t="s">
        <v>72</v>
      </c>
      <c r="C151" s="1" t="s">
        <v>70</v>
      </c>
      <c r="D151" s="190" t="s">
        <v>69</v>
      </c>
      <c r="E151" s="156">
        <f>AVERAGE('North West'!E159,Northern!E159,Yorkshire!E159,'Northern Scotland'!E159,'Southern Scotland'!E159,Southern!E159,'N Wales and Mersey'!E159,London!E159,'South East'!E159,Eastern!E159,'East Midlands'!E159,Midlands!E159,'Southern Western'!E159,'South Wales'!E159)</f>
        <v>0</v>
      </c>
      <c r="F151" s="156">
        <f>AVERAGE('North West'!F159,Northern!F159,Yorkshire!F159,'Northern Scotland'!F159,'Southern Scotland'!F159,Southern!F159,'N Wales and Mersey'!F159,London!F159,'South East'!F159,Eastern!F159,'East Midlands'!F159,Midlands!F159,'Southern Western'!F159,'South Wales'!F159)</f>
        <v>0</v>
      </c>
      <c r="G151" s="156">
        <f>AVERAGE('North West'!G159,Northern!G159,Yorkshire!G159,'Northern Scotland'!G159,'Southern Scotland'!G159,Southern!G159,'N Wales and Mersey'!G159,London!G159,'South East'!G159,Eastern!G159,'East Midlands'!G159,Midlands!G159,'Southern Western'!G159,'South Wales'!G159)</f>
        <v>0</v>
      </c>
      <c r="H151" s="156">
        <f>AVERAGE('North West'!H159,Northern!H159,Yorkshire!H159,'Northern Scotland'!H159,'Southern Scotland'!H159,Southern!H159,'N Wales and Mersey'!H159,London!H159,'South East'!H159,Eastern!H159,'East Midlands'!H159,Midlands!H159,'Southern Western'!H159,'South Wales'!H159)</f>
        <v>0</v>
      </c>
      <c r="I151" s="156">
        <f>AVERAGE('North West'!I159,Northern!I159,Yorkshire!I159,'Northern Scotland'!I159,'Southern Scotland'!I159,Southern!I159,'N Wales and Mersey'!I159,London!I159,'South East'!I159,Eastern!I159,'East Midlands'!I159,Midlands!I159,'Southern Western'!I159,'South Wales'!I159)</f>
        <v>0</v>
      </c>
      <c r="J151" s="156">
        <f>AVERAGE('North West'!J159,Northern!J159,Yorkshire!J159,'Northern Scotland'!J159,'Southern Scotland'!J159,Southern!J159,'N Wales and Mersey'!J159,London!J159,'South East'!J159,Eastern!J159,'East Midlands'!J159,Midlands!J159,'Southern Western'!J159,'South Wales'!J159)</f>
        <v>0</v>
      </c>
      <c r="K151" s="47"/>
      <c r="M151" s="27"/>
      <c r="N151" s="27"/>
      <c r="O151" s="27"/>
      <c r="P151" s="27"/>
      <c r="Q151" s="27"/>
      <c r="S151" s="27"/>
      <c r="T151" s="27"/>
      <c r="U151" s="27"/>
      <c r="V151" s="27"/>
      <c r="W151" s="27"/>
    </row>
    <row r="152" spans="2:24">
      <c r="B152" s="14" t="s">
        <v>72</v>
      </c>
      <c r="C152" s="1" t="s">
        <v>71</v>
      </c>
      <c r="D152" s="190" t="s">
        <v>69</v>
      </c>
      <c r="E152" s="36">
        <f>AVERAGE('North West'!E160,Northern!E160,Yorkshire!E160,'Northern Scotland'!E160,'Southern Scotland'!E160,Southern!E160,'N Wales and Mersey'!E160,London!E160,'South East'!E160,Eastern!E160,'East Midlands'!E160,Midlands!E160,'Southern Western'!E160,'South Wales'!E160)</f>
        <v>2.680563300926178E-3</v>
      </c>
      <c r="F152" s="36">
        <f>AVERAGE('North West'!F160,Northern!F160,Yorkshire!F160,'Northern Scotland'!F160,'Southern Scotland'!F160,Southern!F160,'N Wales and Mersey'!F160,London!F160,'South East'!F160,Eastern!F160,'East Midlands'!F160,Midlands!F160,'Southern Western'!F160,'South Wales'!F160)</f>
        <v>1.9793866377718294E-3</v>
      </c>
      <c r="G152" s="36">
        <f>AVERAGE('North West'!G160,Northern!G160,Yorkshire!G160,'Northern Scotland'!G160,'Southern Scotland'!G160,Southern!G160,'N Wales and Mersey'!G160,London!G160,'South East'!G160,Eastern!G160,'East Midlands'!G160,Midlands!G160,'Southern Western'!G160,'South Wales'!G160)</f>
        <v>1.1800139008641358E-3</v>
      </c>
      <c r="H152" s="36">
        <f>AVERAGE('North West'!H160,Northern!H160,Yorkshire!H160,'Northern Scotland'!H160,'Southern Scotland'!H160,Southern!H160,'N Wales and Mersey'!H160,London!H160,'South East'!H160,Eastern!H160,'East Midlands'!H160,Midlands!H160,'Southern Western'!H160,'South Wales'!H160)</f>
        <v>1.0772555870642144E-3</v>
      </c>
      <c r="I152" s="36">
        <f>AVERAGE('North West'!I160,Northern!I160,Yorkshire!I160,'Northern Scotland'!I160,'Southern Scotland'!I160,Southern!I160,'N Wales and Mersey'!I160,London!I160,'South East'!I160,Eastern!I160,'East Midlands'!I160,Midlands!I160,'Southern Western'!I160,'South Wales'!I160)</f>
        <v>1.1609284615636448E-3</v>
      </c>
      <c r="J152" s="36">
        <f>AVERAGE('North West'!J160,Northern!J160,Yorkshire!J160,'Northern Scotland'!J160,'Southern Scotland'!J160,Southern!J160,'N Wales and Mersey'!J160,London!J160,'South East'!J160,Eastern!J160,'East Midlands'!J160,Midlands!J160,'Southern Western'!J160,'South Wales'!J160)</f>
        <v>9.3060759569377172E-4</v>
      </c>
      <c r="K152" s="47"/>
      <c r="M152" s="27"/>
      <c r="N152" s="27"/>
      <c r="O152" s="27"/>
      <c r="P152" s="27"/>
      <c r="Q152" s="27"/>
      <c r="S152" s="27"/>
      <c r="T152" s="27"/>
      <c r="U152" s="27"/>
      <c r="V152" s="27"/>
      <c r="W152" s="27"/>
    </row>
    <row r="153" spans="2:24">
      <c r="B153" s="14" t="s">
        <v>67</v>
      </c>
      <c r="C153" s="1" t="s">
        <v>68</v>
      </c>
      <c r="D153" s="190" t="s">
        <v>73</v>
      </c>
      <c r="E153" s="36">
        <f>AVERAGE('North West'!E161,Northern!E161,Yorkshire!E161,'Northern Scotland'!E161,'Southern Scotland'!E161,Southern!E161,'N Wales and Mersey'!E161,London!E161,'South East'!E161,Eastern!E161,'East Midlands'!E161,Midlands!E161,'Southern Western'!E161,'South Wales'!E161)</f>
        <v>7.4772443829789143E-3</v>
      </c>
      <c r="F153" s="36">
        <f>AVERAGE('North West'!F161,Northern!F161,Yorkshire!F161,'Northern Scotland'!F161,'Southern Scotland'!F161,Southern!F161,'N Wales and Mersey'!F161,London!F161,'South East'!F161,Eastern!F161,'East Midlands'!F161,Midlands!F161,'Southern Western'!F161,'South Wales'!F161)</f>
        <v>8.572125592479312E-3</v>
      </c>
      <c r="G153" s="36">
        <f>AVERAGE('North West'!G161,Northern!G161,Yorkshire!G161,'Northern Scotland'!G161,'Southern Scotland'!G161,Southern!G161,'N Wales and Mersey'!G161,London!G161,'South East'!G161,Eastern!G161,'East Midlands'!G161,Midlands!G161,'Southern Western'!G161,'South Wales'!G161)</f>
        <v>8.572125592479312E-3</v>
      </c>
      <c r="H153" s="36">
        <f>AVERAGE('North West'!H161,Northern!H161,Yorkshire!H161,'Northern Scotland'!H161,'Southern Scotland'!H161,Southern!H161,'N Wales and Mersey'!H161,London!H161,'South East'!H161,Eastern!H161,'East Midlands'!H161,Midlands!H161,'Southern Western'!H161,'South Wales'!H161)</f>
        <v>8.5888341180700538E-3</v>
      </c>
      <c r="I153" s="36">
        <f>AVERAGE('North West'!I161,Northern!I161,Yorkshire!I161,'Northern Scotland'!I161,'Southern Scotland'!I161,Southern!I161,'N Wales and Mersey'!I161,London!I161,'South East'!I161,Eastern!I161,'East Midlands'!I161,Midlands!I161,'Southern Western'!I161,'South Wales'!I161)</f>
        <v>8.3630505719445008E-3</v>
      </c>
      <c r="J153" s="36">
        <f>AVERAGE('North West'!J161,Northern!J161,Yorkshire!J161,'Northern Scotland'!J161,'Southern Scotland'!J161,Southern!J161,'N Wales and Mersey'!J161,London!J161,'South East'!J161,Eastern!J161,'East Midlands'!J161,Midlands!J161,'Southern Western'!J161,'South Wales'!J161)</f>
        <v>8.0297064419291644E-3</v>
      </c>
      <c r="K153" s="47"/>
      <c r="M153" s="27"/>
      <c r="N153" s="27"/>
      <c r="O153" s="27"/>
      <c r="P153" s="27"/>
      <c r="Q153" s="27"/>
      <c r="S153" s="27"/>
      <c r="T153" s="27"/>
      <c r="U153" s="27"/>
      <c r="V153" s="27"/>
      <c r="W153" s="27"/>
    </row>
    <row r="154" spans="2:24">
      <c r="B154" s="14" t="s">
        <v>67</v>
      </c>
      <c r="C154" s="1" t="s">
        <v>70</v>
      </c>
      <c r="D154" s="190" t="s">
        <v>73</v>
      </c>
      <c r="E154" s="156">
        <f>AVERAGE('North West'!E162,Northern!E162,Yorkshire!E162,'Northern Scotland'!E162,'Southern Scotland'!E162,Southern!E162,'N Wales and Mersey'!E162,London!E162,'South East'!E162,Eastern!E162,'East Midlands'!E162,Midlands!E162,'Southern Western'!E162,'South Wales'!E162)</f>
        <v>0</v>
      </c>
      <c r="F154" s="156">
        <f>AVERAGE('North West'!F162,Northern!F162,Yorkshire!F162,'Northern Scotland'!F162,'Southern Scotland'!F162,Southern!F162,'N Wales and Mersey'!F162,London!F162,'South East'!F162,Eastern!F162,'East Midlands'!F162,Midlands!F162,'Southern Western'!F162,'South Wales'!F162)</f>
        <v>0</v>
      </c>
      <c r="G154" s="156">
        <f>AVERAGE('North West'!G162,Northern!G162,Yorkshire!G162,'Northern Scotland'!G162,'Southern Scotland'!G162,Southern!G162,'N Wales and Mersey'!G162,London!G162,'South East'!G162,Eastern!G162,'East Midlands'!G162,Midlands!G162,'Southern Western'!G162,'South Wales'!G162)</f>
        <v>0</v>
      </c>
      <c r="H154" s="156">
        <f>AVERAGE('North West'!H162,Northern!H162,Yorkshire!H162,'Northern Scotland'!H162,'Southern Scotland'!H162,Southern!H162,'N Wales and Mersey'!H162,London!H162,'South East'!H162,Eastern!H162,'East Midlands'!H162,Midlands!H162,'Southern Western'!H162,'South Wales'!H162)</f>
        <v>0</v>
      </c>
      <c r="I154" s="156">
        <f>AVERAGE('North West'!I162,Northern!I162,Yorkshire!I162,'Northern Scotland'!I162,'Southern Scotland'!I162,Southern!I162,'N Wales and Mersey'!I162,London!I162,'South East'!I162,Eastern!I162,'East Midlands'!I162,Midlands!I162,'Southern Western'!I162,'South Wales'!I162)</f>
        <v>0</v>
      </c>
      <c r="J154" s="156">
        <f>AVERAGE('North West'!J162,Northern!J162,Yorkshire!J162,'Northern Scotland'!J162,'Southern Scotland'!J162,Southern!J162,'N Wales and Mersey'!J162,London!J162,'South East'!J162,Eastern!J162,'East Midlands'!J162,Midlands!J162,'Southern Western'!J162,'South Wales'!J162)</f>
        <v>0</v>
      </c>
      <c r="K154" s="47"/>
      <c r="M154" s="27"/>
      <c r="N154" s="27"/>
      <c r="O154" s="27"/>
      <c r="P154" s="27"/>
      <c r="Q154" s="27"/>
      <c r="S154" s="27"/>
      <c r="T154" s="27"/>
      <c r="U154" s="27"/>
      <c r="V154" s="27"/>
      <c r="W154" s="27"/>
    </row>
    <row r="155" spans="2:24">
      <c r="B155" s="14" t="s">
        <v>67</v>
      </c>
      <c r="C155" s="1" t="s">
        <v>71</v>
      </c>
      <c r="D155" s="190" t="s">
        <v>73</v>
      </c>
      <c r="E155" s="36">
        <f>AVERAGE('North West'!E163,Northern!E163,Yorkshire!E163,'Northern Scotland'!E163,'Southern Scotland'!E163,Southern!E163,'N Wales and Mersey'!E163,London!E163,'South East'!E163,Eastern!E163,'East Midlands'!E163,Midlands!E163,'Southern Western'!E163,'South Wales'!E163)</f>
        <v>7.4772443829789143E-3</v>
      </c>
      <c r="F155" s="36">
        <f>AVERAGE('North West'!F163,Northern!F163,Yorkshire!F163,'Northern Scotland'!F163,'Southern Scotland'!F163,Southern!F163,'N Wales and Mersey'!F163,London!F163,'South East'!F163,Eastern!F163,'East Midlands'!F163,Midlands!F163,'Southern Western'!F163,'South Wales'!F163)</f>
        <v>8.572125592479312E-3</v>
      </c>
      <c r="G155" s="36">
        <f>AVERAGE('North West'!G163,Northern!G163,Yorkshire!G163,'Northern Scotland'!G163,'Southern Scotland'!G163,Southern!G163,'N Wales and Mersey'!G163,London!G163,'South East'!G163,Eastern!G163,'East Midlands'!G163,Midlands!G163,'Southern Western'!G163,'South Wales'!G163)</f>
        <v>8.572125592479312E-3</v>
      </c>
      <c r="H155" s="36">
        <f>AVERAGE('North West'!H163,Northern!H163,Yorkshire!H163,'Northern Scotland'!H163,'Southern Scotland'!H163,Southern!H163,'N Wales and Mersey'!H163,London!H163,'South East'!H163,Eastern!H163,'East Midlands'!H163,Midlands!H163,'Southern Western'!H163,'South Wales'!H163)</f>
        <v>8.5888341180700538E-3</v>
      </c>
      <c r="I155" s="36">
        <f>AVERAGE('North West'!I163,Northern!I163,Yorkshire!I163,'Northern Scotland'!I163,'Southern Scotland'!I163,Southern!I163,'N Wales and Mersey'!I163,London!I163,'South East'!I163,Eastern!I163,'East Midlands'!I163,Midlands!I163,'Southern Western'!I163,'South Wales'!I163)</f>
        <v>8.3630505719445008E-3</v>
      </c>
      <c r="J155" s="36">
        <f>AVERAGE('North West'!J163,Northern!J163,Yorkshire!J163,'Northern Scotland'!J163,'Southern Scotland'!J163,Southern!J163,'N Wales and Mersey'!J163,London!J163,'South East'!J163,Eastern!J163,'East Midlands'!J163,Midlands!J163,'Southern Western'!J163,'South Wales'!J163)</f>
        <v>8.0297064419291644E-3</v>
      </c>
      <c r="K155" s="47"/>
      <c r="M155" s="27"/>
      <c r="N155" s="27"/>
      <c r="O155" s="27"/>
      <c r="P155" s="27"/>
      <c r="Q155" s="27"/>
      <c r="S155" s="27"/>
      <c r="T155" s="27"/>
      <c r="U155" s="27"/>
      <c r="V155" s="27"/>
      <c r="W155" s="27"/>
    </row>
    <row r="156" spans="2:24">
      <c r="B156" s="14" t="s">
        <v>72</v>
      </c>
      <c r="C156" s="1" t="s">
        <v>68</v>
      </c>
      <c r="D156" s="190" t="s">
        <v>73</v>
      </c>
      <c r="E156" s="36">
        <f>AVERAGE('North West'!E164,Northern!E164,Yorkshire!E164,'Northern Scotland'!E164,'Southern Scotland'!E164,Southern!E164,'N Wales and Mersey'!E164,London!E164,'South East'!E164,Eastern!E164,'East Midlands'!E164,Midlands!E164,'Southern Western'!E164,'South Wales'!E164)</f>
        <v>4.2899625769121392E-3</v>
      </c>
      <c r="F156" s="36">
        <f>AVERAGE('North West'!F164,Northern!F164,Yorkshire!F164,'Northern Scotland'!F164,'Southern Scotland'!F164,Southern!F164,'N Wales and Mersey'!F164,London!F164,'South East'!F164,Eastern!F164,'East Midlands'!F164,Midlands!F164,'Southern Western'!F164,'South Wales'!F164)</f>
        <v>4.3811993396377794E-3</v>
      </c>
      <c r="G156" s="36">
        <f>AVERAGE('North West'!G164,Northern!G164,Yorkshire!G164,'Northern Scotland'!G164,'Southern Scotland'!G164,Southern!G164,'N Wales and Mersey'!G164,London!G164,'South East'!G164,Eastern!G164,'East Midlands'!G164,Midlands!G164,'Southern Western'!G164,'South Wales'!G164)</f>
        <v>4.3811993396377794E-3</v>
      </c>
      <c r="H156" s="36">
        <f>AVERAGE('North West'!H164,Northern!H164,Yorkshire!H164,'Northern Scotland'!H164,'Southern Scotland'!H164,Southern!H164,'N Wales and Mersey'!H164,London!H164,'South East'!H164,Eastern!H164,'East Midlands'!H164,Midlands!H164,'Southern Western'!H164,'South Wales'!H164)</f>
        <v>4.4271296809866205E-3</v>
      </c>
      <c r="I156" s="36">
        <f>AVERAGE('North West'!I164,Northern!I164,Yorkshire!I164,'Northern Scotland'!I164,'Southern Scotland'!I164,Southern!I164,'N Wales and Mersey'!I164,London!I164,'South East'!I164,Eastern!I164,'East Midlands'!I164,Midlands!I164,'Southern Western'!I164,'South Wales'!I164)</f>
        <v>4.4271296809866205E-3</v>
      </c>
      <c r="J156" s="36">
        <f>AVERAGE('North West'!J164,Northern!J164,Yorkshire!J164,'Northern Scotland'!J164,'Southern Scotland'!J164,Southern!J164,'N Wales and Mersey'!J164,London!J164,'South East'!J164,Eastern!J164,'East Midlands'!J164,Midlands!J164,'Southern Western'!J164,'South Wales'!J164)</f>
        <v>4.4456533242585219E-3</v>
      </c>
      <c r="K156" s="47"/>
      <c r="M156" s="27"/>
      <c r="N156" s="27"/>
      <c r="O156" s="27"/>
      <c r="P156" s="27"/>
      <c r="Q156" s="27"/>
      <c r="S156" s="27"/>
      <c r="T156" s="27"/>
      <c r="U156" s="27"/>
      <c r="V156" s="27"/>
      <c r="W156" s="27"/>
    </row>
    <row r="157" spans="2:24">
      <c r="B157" s="14" t="s">
        <v>72</v>
      </c>
      <c r="C157" s="1" t="s">
        <v>70</v>
      </c>
      <c r="D157" s="190" t="s">
        <v>73</v>
      </c>
      <c r="E157" s="156">
        <f>AVERAGE('North West'!E165,Northern!E165,Yorkshire!E165,'Northern Scotland'!E165,'Southern Scotland'!E165,Southern!E165,'N Wales and Mersey'!E165,London!E165,'South East'!E165,Eastern!E165,'East Midlands'!E165,Midlands!E165,'Southern Western'!E165,'South Wales'!E165)</f>
        <v>0</v>
      </c>
      <c r="F157" s="156">
        <f>AVERAGE('North West'!F165,Northern!F165,Yorkshire!F165,'Northern Scotland'!F165,'Southern Scotland'!F165,Southern!F165,'N Wales and Mersey'!F165,London!F165,'South East'!F165,Eastern!F165,'East Midlands'!F165,Midlands!F165,'Southern Western'!F165,'South Wales'!F165)</f>
        <v>0</v>
      </c>
      <c r="G157" s="156">
        <f>AVERAGE('North West'!G165,Northern!G165,Yorkshire!G165,'Northern Scotland'!G165,'Southern Scotland'!G165,Southern!G165,'N Wales and Mersey'!G165,London!G165,'South East'!G165,Eastern!G165,'East Midlands'!G165,Midlands!G165,'Southern Western'!G165,'South Wales'!G165)</f>
        <v>0</v>
      </c>
      <c r="H157" s="156">
        <f>AVERAGE('North West'!H165,Northern!H165,Yorkshire!H165,'Northern Scotland'!H165,'Southern Scotland'!H165,Southern!H165,'N Wales and Mersey'!H165,London!H165,'South East'!H165,Eastern!H165,'East Midlands'!H165,Midlands!H165,'Southern Western'!H165,'South Wales'!H165)</f>
        <v>0</v>
      </c>
      <c r="I157" s="156">
        <f>AVERAGE('North West'!I165,Northern!I165,Yorkshire!I165,'Northern Scotland'!I165,'Southern Scotland'!I165,Southern!I165,'N Wales and Mersey'!I165,London!I165,'South East'!I165,Eastern!I165,'East Midlands'!I165,Midlands!I165,'Southern Western'!I165,'South Wales'!I165)</f>
        <v>0</v>
      </c>
      <c r="J157" s="156">
        <f>AVERAGE('North West'!J165,Northern!J165,Yorkshire!J165,'Northern Scotland'!J165,'Southern Scotland'!J165,Southern!J165,'N Wales and Mersey'!J165,London!J165,'South East'!J165,Eastern!J165,'East Midlands'!J165,Midlands!J165,'Southern Western'!J165,'South Wales'!J165)</f>
        <v>0</v>
      </c>
      <c r="K157" s="47"/>
      <c r="M157" s="27"/>
      <c r="N157" s="27"/>
      <c r="O157" s="27"/>
      <c r="P157" s="27"/>
      <c r="Q157" s="27"/>
      <c r="S157" s="27"/>
      <c r="T157" s="27"/>
      <c r="U157" s="27"/>
      <c r="V157" s="27"/>
      <c r="W157" s="27"/>
    </row>
    <row r="158" spans="2:24">
      <c r="B158" s="14" t="s">
        <v>72</v>
      </c>
      <c r="C158" s="1" t="s">
        <v>71</v>
      </c>
      <c r="D158" s="190" t="s">
        <v>73</v>
      </c>
      <c r="E158" s="36">
        <f>AVERAGE('North West'!E166,Northern!E166,Yorkshire!E166,'Northern Scotland'!E166,'Southern Scotland'!E166,Southern!E166,'N Wales and Mersey'!E166,London!E166,'South East'!E166,Eastern!E166,'East Midlands'!E166,Midlands!E166,'Southern Western'!E166,'South Wales'!E166)</f>
        <v>4.2899625769121392E-3</v>
      </c>
      <c r="F158" s="36">
        <f>AVERAGE('North West'!F166,Northern!F166,Yorkshire!F166,'Northern Scotland'!F166,'Southern Scotland'!F166,Southern!F166,'N Wales and Mersey'!F166,London!F166,'South East'!F166,Eastern!F166,'East Midlands'!F166,Midlands!F166,'Southern Western'!F166,'South Wales'!F166)</f>
        <v>4.3811993396377794E-3</v>
      </c>
      <c r="G158" s="36">
        <f>AVERAGE('North West'!G166,Northern!G166,Yorkshire!G166,'Northern Scotland'!G166,'Southern Scotland'!G166,Southern!G166,'N Wales and Mersey'!G166,London!G166,'South East'!G166,Eastern!G166,'East Midlands'!G166,Midlands!G166,'Southern Western'!G166,'South Wales'!G166)</f>
        <v>4.3811993396377794E-3</v>
      </c>
      <c r="H158" s="36">
        <f>AVERAGE('North West'!H166,Northern!H166,Yorkshire!H166,'Northern Scotland'!H166,'Southern Scotland'!H166,Southern!H166,'N Wales and Mersey'!H166,London!H166,'South East'!H166,Eastern!H166,'East Midlands'!H166,Midlands!H166,'Southern Western'!H166,'South Wales'!H166)</f>
        <v>4.4271296809866205E-3</v>
      </c>
      <c r="I158" s="36">
        <f>AVERAGE('North West'!I166,Northern!I166,Yorkshire!I166,'Northern Scotland'!I166,'Southern Scotland'!I166,Southern!I166,'N Wales and Mersey'!I166,London!I166,'South East'!I166,Eastern!I166,'East Midlands'!I166,Midlands!I166,'Southern Western'!I166,'South Wales'!I166)</f>
        <v>4.4271296809866205E-3</v>
      </c>
      <c r="J158" s="36">
        <f>AVERAGE('North West'!J166,Northern!J166,Yorkshire!J166,'Northern Scotland'!J166,'Southern Scotland'!J166,Southern!J166,'N Wales and Mersey'!J166,London!J166,'South East'!J166,Eastern!J166,'East Midlands'!J166,Midlands!J166,'Southern Western'!J166,'South Wales'!J166)</f>
        <v>4.4456533242585219E-3</v>
      </c>
      <c r="K158" s="47"/>
      <c r="M158" s="27"/>
      <c r="N158" s="27"/>
      <c r="O158" s="27"/>
      <c r="P158" s="27"/>
      <c r="Q158" s="27"/>
      <c r="S158" s="27"/>
      <c r="T158" s="27"/>
      <c r="U158" s="27"/>
      <c r="V158" s="27"/>
      <c r="W158" s="27"/>
    </row>
    <row r="159" spans="2:24">
      <c r="E159" s="16"/>
      <c r="F159" s="16"/>
      <c r="G159" s="16"/>
      <c r="H159" s="60"/>
      <c r="I159" s="60"/>
      <c r="J159" s="60"/>
      <c r="K159" s="75"/>
    </row>
    <row r="160" spans="2:24" s="176" customFormat="1">
      <c r="B160" s="80" t="s">
        <v>32</v>
      </c>
      <c r="F160" s="182"/>
      <c r="G160" s="54"/>
      <c r="H160" s="183"/>
      <c r="I160" s="183"/>
      <c r="J160" s="183"/>
      <c r="K160" s="55"/>
    </row>
    <row r="161" spans="2:17" ht="25.5">
      <c r="B161" s="14"/>
      <c r="C161" s="1"/>
      <c r="D161" s="1"/>
      <c r="E161" s="162" t="s">
        <v>50</v>
      </c>
      <c r="F161" s="162" t="s">
        <v>52</v>
      </c>
      <c r="G161" s="163" t="s">
        <v>54</v>
      </c>
      <c r="H161" s="164" t="s">
        <v>56</v>
      </c>
      <c r="I161" s="165" t="s">
        <v>58</v>
      </c>
      <c r="J161" s="165" t="s">
        <v>61</v>
      </c>
    </row>
    <row r="162" spans="2:17">
      <c r="B162" s="78" t="s">
        <v>62</v>
      </c>
      <c r="C162" s="2" t="s">
        <v>63</v>
      </c>
      <c r="D162" s="2" t="s">
        <v>64</v>
      </c>
      <c r="E162" s="13" t="s">
        <v>49</v>
      </c>
      <c r="F162" s="13" t="s">
        <v>51</v>
      </c>
      <c r="G162" s="68" t="s">
        <v>53</v>
      </c>
      <c r="H162" s="57" t="s">
        <v>55</v>
      </c>
      <c r="I162" s="126" t="s">
        <v>57</v>
      </c>
      <c r="J162" s="126" t="s">
        <v>65</v>
      </c>
      <c r="K162" t="s">
        <v>96</v>
      </c>
    </row>
    <row r="163" spans="2:17">
      <c r="B163" s="14" t="s">
        <v>67</v>
      </c>
      <c r="C163" s="1" t="s">
        <v>68</v>
      </c>
      <c r="D163" s="14" t="s">
        <v>69</v>
      </c>
      <c r="E163" s="8">
        <f>AVERAGE('North West'!E171,Northern!E171,Yorkshire!E171,'Northern Scotland'!E171,'Southern Scotland'!E171,Southern!E171,'N Wales and Mersey'!E171,London!E171,'South East'!E171,Eastern!E171,'East Midlands'!E171,Midlands!E171,'Southern Western'!E171,'South Wales'!E171)</f>
        <v>0.67893148103639389</v>
      </c>
      <c r="F163" s="8">
        <f>AVERAGE('North West'!F171,Northern!F171,Yorkshire!F171,'Northern Scotland'!F171,'Southern Scotland'!F171,Southern!F171,'N Wales and Mersey'!F171,London!F171,'South East'!F171,Eastern!F171,'East Midlands'!F171,Midlands!F171,'Southern Western'!F171,'South Wales'!F171)</f>
        <v>0.50921391071752475</v>
      </c>
      <c r="G163" s="70">
        <f>AVERAGE('North West'!G171,Northern!G171,Yorkshire!G171,'Northern Scotland'!G171,'Southern Scotland'!G171,Southern!G171,'N Wales and Mersey'!G171,London!G171,'South East'!G171,Eastern!G171,'East Midlands'!G171,Midlands!G171,'Southern Western'!G171,'South Wales'!G171)</f>
        <v>0.30302189632522947</v>
      </c>
      <c r="H163" s="59">
        <f>AVERAGE('North West'!H171,Northern!H171,Yorkshire!H171,'Northern Scotland'!H171,'Southern Scotland'!H171,Southern!H171,'N Wales and Mersey'!H171,London!H171,'South East'!H171,Eastern!H171,'East Midlands'!H171,Midlands!H171,'Southern Western'!H171,'South Wales'!H171)</f>
        <v>0.2752283083607725</v>
      </c>
      <c r="I163" s="59">
        <f>AVERAGE('North West'!I171,Northern!I171,Yorkshire!I171,'Northern Scotland'!I171,'Southern Scotland'!I171,Southern!I171,'N Wales and Mersey'!I171,London!I171,'South East'!I171,Eastern!I171,'East Midlands'!I171,Midlands!I171,'Southern Western'!I171,'South Wales'!I171)</f>
        <v>0.28793695345323644</v>
      </c>
      <c r="J163" s="59">
        <f>AVERAGE('North West'!J171,Northern!J171,Yorkshire!J171,'Northern Scotland'!J171,'Southern Scotland'!J171,Southern!J171,'N Wales and Mersey'!J171,London!J171,'South East'!J171,Eastern!J171,'East Midlands'!J171,Midlands!J171,'Southern Western'!J171,'South Wales'!J171)</f>
        <v>0.24652901036808764</v>
      </c>
      <c r="K163" s="4"/>
      <c r="N163" s="27"/>
      <c r="O163" s="27"/>
      <c r="P163" s="27"/>
      <c r="Q163" s="27"/>
    </row>
    <row r="164" spans="2:17">
      <c r="B164" s="14" t="s">
        <v>67</v>
      </c>
      <c r="C164" s="1" t="s">
        <v>70</v>
      </c>
      <c r="D164" s="14" t="s">
        <v>69</v>
      </c>
      <c r="E164" s="8">
        <f>AVERAGE('North West'!E172,Northern!E172,Yorkshire!E172,'Northern Scotland'!E172,'Southern Scotland'!E172,Southern!E172,'N Wales and Mersey'!E172,London!E172,'South East'!E172,Eastern!E172,'East Midlands'!E172,Midlands!E172,'Southern Western'!E172,'South Wales'!E172)</f>
        <v>0.66434181421370297</v>
      </c>
      <c r="F164" s="8">
        <f>AVERAGE('North West'!F172,Northern!F172,Yorkshire!F172,'Northern Scotland'!F172,'Southern Scotland'!F172,Southern!F172,'N Wales and Mersey'!F172,London!F172,'South East'!F172,Eastern!F172,'East Midlands'!F172,Midlands!F172,'Southern Western'!F172,'South Wales'!F172)</f>
        <v>0.49449230644525766</v>
      </c>
      <c r="G164" s="70">
        <f>AVERAGE('North West'!G172,Northern!G172,Yorkshire!G172,'Northern Scotland'!G172,'Southern Scotland'!G172,Southern!G172,'N Wales and Mersey'!G172,London!G172,'South East'!G172,Eastern!G172,'East Midlands'!G172,Midlands!G172,'Southern Western'!G172,'South Wales'!G172)</f>
        <v>0.2905727044848882</v>
      </c>
      <c r="H164" s="59">
        <f>AVERAGE('North West'!H172,Northern!H172,Yorkshire!H172,'Northern Scotland'!H172,'Southern Scotland'!H172,Southern!H172,'N Wales and Mersey'!H172,London!H172,'South East'!H172,Eastern!H172,'East Midlands'!H172,Midlands!H172,'Southern Western'!H172,'South Wales'!H172)</f>
        <v>0.2691582423871311</v>
      </c>
      <c r="I164" s="59">
        <f>AVERAGE('North West'!I172,Northern!I172,Yorkshire!I172,'Northern Scotland'!I172,'Southern Scotland'!I172,Southern!I172,'N Wales and Mersey'!I172,London!I172,'South East'!I172,Eastern!I172,'East Midlands'!I172,Midlands!I172,'Southern Western'!I172,'South Wales'!I172)</f>
        <v>0.2817422129062766</v>
      </c>
      <c r="J164" s="59">
        <f>AVERAGE('North West'!J172,Northern!J172,Yorkshire!J172,'Northern Scotland'!J172,'Southern Scotland'!J172,Southern!J172,'N Wales and Mersey'!J172,London!J172,'South East'!J172,Eastern!J172,'East Midlands'!J172,Midlands!J172,'Southern Western'!J172,'South Wales'!J172)</f>
        <v>0.23718448603299339</v>
      </c>
      <c r="M164" s="27"/>
      <c r="N164" s="27"/>
      <c r="O164" s="27"/>
      <c r="P164" s="27"/>
      <c r="Q164" s="27"/>
    </row>
    <row r="165" spans="2:17">
      <c r="B165" s="14" t="s">
        <v>67</v>
      </c>
      <c r="C165" s="1" t="s">
        <v>71</v>
      </c>
      <c r="D165" s="14" t="s">
        <v>69</v>
      </c>
      <c r="E165" s="8">
        <f>AVERAGE('North West'!E173,Northern!E173,Yorkshire!E173,'Northern Scotland'!E173,'Southern Scotland'!E173,Southern!E173,'N Wales and Mersey'!E173,London!E173,'South East'!E173,Eastern!E173,'East Midlands'!E173,Midlands!E173,'Southern Western'!E173,'South Wales'!E173)</f>
        <v>0.69399675161639052</v>
      </c>
      <c r="F165" s="8">
        <f>AVERAGE('North West'!F173,Northern!F173,Yorkshire!F173,'Northern Scotland'!F173,'Southern Scotland'!F173,Southern!F173,'N Wales and Mersey'!F173,London!F173,'South East'!F173,Eastern!F173,'East Midlands'!F173,Midlands!F173,'Southern Western'!F173,'South Wales'!F173)</f>
        <v>0.52051659156077801</v>
      </c>
      <c r="G165" s="70">
        <f>AVERAGE('North West'!G173,Northern!G173,Yorkshire!G173,'Northern Scotland'!G173,'Southern Scotland'!G173,Southern!G173,'N Wales and Mersey'!G173,London!G173,'South East'!G173,Eastern!G173,'East Midlands'!G173,Midlands!G173,'Southern Western'!G173,'South Wales'!G173)</f>
        <v>0.30975401470086183</v>
      </c>
      <c r="H165" s="59">
        <f>AVERAGE('North West'!H173,Northern!H173,Yorkshire!H173,'Northern Scotland'!H173,'Southern Scotland'!H173,Southern!H173,'N Wales and Mersey'!H173,London!H173,'South East'!H173,Eastern!H173,'East Midlands'!H173,Midlands!H173,'Southern Western'!H173,'South Wales'!H173)</f>
        <v>0.28120372559806239</v>
      </c>
      <c r="I165" s="59">
        <f>AVERAGE('North West'!I173,Northern!I173,Yorkshire!I173,'Northern Scotland'!I173,'Southern Scotland'!I173,Southern!I173,'N Wales and Mersey'!I173,London!I173,'South East'!I173,Eastern!I173,'East Midlands'!I173,Midlands!I173,'Southern Western'!I173,'South Wales'!I173)</f>
        <v>0.29424676269351158</v>
      </c>
      <c r="J165" s="59">
        <f>AVERAGE('North West'!J173,Northern!J173,Yorkshire!J173,'Northern Scotland'!J173,'Southern Scotland'!J173,Southern!J173,'N Wales and Mersey'!J173,London!J173,'South East'!J173,Eastern!J173,'East Midlands'!J173,Midlands!J173,'Southern Western'!J173,'South Wales'!J173)</f>
        <v>0.25181824669562197</v>
      </c>
      <c r="M165" s="27"/>
      <c r="N165" s="27"/>
      <c r="O165" s="27"/>
      <c r="P165" s="27"/>
      <c r="Q165" s="27"/>
    </row>
    <row r="166" spans="2:17">
      <c r="B166" s="14" t="s">
        <v>72</v>
      </c>
      <c r="C166" s="1" t="s">
        <v>68</v>
      </c>
      <c r="D166" s="14" t="s">
        <v>69</v>
      </c>
      <c r="E166" s="8">
        <f>AVERAGE('North West'!E174,Northern!E174,Yorkshire!E174,'Northern Scotland'!E174,'Southern Scotland'!E174,Southern!E174,'N Wales and Mersey'!E174,London!E174,'South East'!E174,Eastern!E174,'East Midlands'!E174,Midlands!E174,'Southern Western'!E174,'South Wales'!E174)</f>
        <v>0.17180548241995641</v>
      </c>
      <c r="F166" s="8">
        <f>AVERAGE('North West'!F174,Northern!F174,Yorkshire!F174,'Northern Scotland'!F174,'Southern Scotland'!F174,Southern!F174,'N Wales and Mersey'!F174,London!F174,'South East'!F174,Eastern!F174,'East Midlands'!F174,Midlands!F174,'Southern Western'!F174,'South Wales'!F174)</f>
        <v>0.12683401065719294</v>
      </c>
      <c r="G166" s="70">
        <f>AVERAGE('North West'!G174,Northern!G174,Yorkshire!G174,'Northern Scotland'!G174,'Southern Scotland'!G174,Southern!G174,'N Wales and Mersey'!G174,London!G174,'South East'!G174,Eastern!G174,'East Midlands'!G174,Midlands!G174,'Southern Western'!G174,'South Wales'!G174)</f>
        <v>7.5527978489135256E-2</v>
      </c>
      <c r="H166" s="59">
        <f>AVERAGE('North West'!H174,Northern!H174,Yorkshire!H174,'Northern Scotland'!H174,'Southern Scotland'!H174,Southern!H174,'N Wales and Mersey'!H174,London!H174,'South East'!H174,Eastern!H174,'East Midlands'!H174,Midlands!H174,'Southern Western'!H174,'South Wales'!H174)</f>
        <v>6.9342098176807587E-2</v>
      </c>
      <c r="I166" s="59">
        <f>AVERAGE('North West'!I174,Northern!I174,Yorkshire!I174,'Northern Scotland'!I174,'Southern Scotland'!I174,Southern!I174,'N Wales and Mersey'!I174,London!I174,'South East'!I174,Eastern!I174,'East Midlands'!I174,Midlands!I174,'Southern Western'!I174,'South Wales'!I174)</f>
        <v>7.4620961382035209E-2</v>
      </c>
      <c r="J166" s="59">
        <f>AVERAGE('North West'!J174,Northern!J174,Yorkshire!J174,'Northern Scotland'!J174,'Southern Scotland'!J174,Southern!J174,'N Wales and Mersey'!J174,London!J174,'South East'!J174,Eastern!J174,'East Midlands'!J174,Midlands!J174,'Southern Western'!J174,'South Wales'!J174)</f>
        <v>6.0772480184821044E-2</v>
      </c>
      <c r="M166" s="27"/>
      <c r="N166" s="27"/>
      <c r="O166" s="27"/>
      <c r="P166" s="27"/>
      <c r="Q166" s="27"/>
    </row>
    <row r="167" spans="2:17">
      <c r="B167" s="14" t="s">
        <v>72</v>
      </c>
      <c r="C167" s="1" t="s">
        <v>70</v>
      </c>
      <c r="D167" s="14" t="s">
        <v>69</v>
      </c>
      <c r="E167" s="8">
        <f>AVERAGE('North West'!E175,Northern!E175,Yorkshire!E175,'Northern Scotland'!E175,'Southern Scotland'!E175,Southern!E175,'N Wales and Mersey'!E175,London!E175,'South East'!E175,Eastern!E175,'East Midlands'!E175,Midlands!E175,'Southern Western'!E175,'South Wales'!E175)</f>
        <v>0.17561229085834462</v>
      </c>
      <c r="F167" s="8">
        <f>AVERAGE('North West'!F175,Northern!F175,Yorkshire!F175,'Northern Scotland'!F175,'Southern Scotland'!F175,Southern!F175,'N Wales and Mersey'!F175,London!F175,'South East'!F175,Eastern!F175,'East Midlands'!F175,Midlands!F175,'Southern Western'!F175,'South Wales'!F175)</f>
        <v>0.12839814493796969</v>
      </c>
      <c r="G167" s="70">
        <f>AVERAGE('North West'!G175,Northern!G175,Yorkshire!G175,'Northern Scotland'!G175,'Southern Scotland'!G175,Southern!G175,'N Wales and Mersey'!G175,London!G175,'South East'!G175,Eastern!G175,'East Midlands'!G175,Midlands!G175,'Southern Western'!G175,'South Wales'!G175)</f>
        <v>7.3721854406638948E-2</v>
      </c>
      <c r="H167" s="59">
        <f>AVERAGE('North West'!H175,Northern!H175,Yorkshire!H175,'Northern Scotland'!H175,'Southern Scotland'!H175,Southern!H175,'N Wales and Mersey'!H175,London!H175,'South East'!H175,Eastern!H175,'East Midlands'!H175,Midlands!H175,'Southern Western'!H175,'South Wales'!H175)</f>
        <v>6.6692004106576525E-2</v>
      </c>
      <c r="I167" s="59">
        <f>AVERAGE('North West'!I175,Northern!I175,Yorkshire!I175,'Northern Scotland'!I175,'Southern Scotland'!I175,Southern!I175,'N Wales and Mersey'!I175,London!I175,'South East'!I175,Eastern!I175,'East Midlands'!I175,Midlands!I175,'Southern Western'!I175,'South Wales'!I175)</f>
        <v>7.2358374662800345E-2</v>
      </c>
      <c r="J167" s="59">
        <f>AVERAGE('North West'!J175,Northern!J175,Yorkshire!J175,'Northern Scotland'!J175,'Southern Scotland'!J175,Southern!J175,'N Wales and Mersey'!J175,London!J175,'South East'!J175,Eastern!J175,'East Midlands'!J175,Midlands!J175,'Southern Western'!J175,'South Wales'!J175)</f>
        <v>5.8169535549865523E-2</v>
      </c>
      <c r="M167" s="27"/>
      <c r="N167" s="27"/>
      <c r="O167" s="27"/>
      <c r="P167" s="27"/>
      <c r="Q167" s="27"/>
    </row>
    <row r="168" spans="2:17">
      <c r="B168" s="14" t="s">
        <v>72</v>
      </c>
      <c r="C168" s="1" t="s">
        <v>71</v>
      </c>
      <c r="D168" s="14" t="s">
        <v>69</v>
      </c>
      <c r="E168" s="8">
        <f>AVERAGE('North West'!E176,Northern!E176,Yorkshire!E176,'Northern Scotland'!E176,'Southern Scotland'!E176,Southern!E176,'N Wales and Mersey'!E176,London!E176,'South East'!E176,Eastern!E176,'East Midlands'!E176,Midlands!E176,'Southern Western'!E176,'South Wales'!E176)</f>
        <v>0.17562179982836565</v>
      </c>
      <c r="F168" s="8">
        <f>AVERAGE('North West'!F176,Northern!F176,Yorkshire!F176,'Northern Scotland'!F176,'Southern Scotland'!F176,Southern!F176,'N Wales and Mersey'!F176,London!F176,'South East'!F176,Eastern!F176,'East Midlands'!F176,Midlands!F176,'Southern Western'!F176,'South Wales'!F176)</f>
        <v>0.12965259019218492</v>
      </c>
      <c r="G168" s="70">
        <f>AVERAGE('North West'!G176,Northern!G176,Yorkshire!G176,'Northern Scotland'!G176,'Southern Scotland'!G176,Southern!G176,'N Wales and Mersey'!G176,London!G176,'South East'!G176,Eastern!G176,'East Midlands'!G176,Midlands!G176,'Southern Western'!G176,'South Wales'!G176)</f>
        <v>7.7208357952140649E-2</v>
      </c>
      <c r="H168" s="59">
        <f>AVERAGE('North West'!H176,Northern!H176,Yorkshire!H176,'Northern Scotland'!H176,'Southern Scotland'!H176,Southern!H176,'N Wales and Mersey'!H176,London!H176,'South East'!H176,Eastern!H176,'East Midlands'!H176,Midlands!H176,'Southern Western'!H176,'South Wales'!H176)</f>
        <v>7.0846020082780389E-2</v>
      </c>
      <c r="I168" s="59">
        <f>AVERAGE('North West'!I176,Northern!I176,Yorkshire!I176,'Northern Scotland'!I176,'Southern Scotland'!I176,Southern!I176,'N Wales and Mersey'!I176,London!I176,'South East'!I176,Eastern!I176,'East Midlands'!I176,Midlands!I176,'Southern Western'!I176,'South Wales'!I176)</f>
        <v>7.6239677266985689E-2</v>
      </c>
      <c r="J168" s="59">
        <f>AVERAGE('North West'!J176,Northern!J176,Yorkshire!J176,'Northern Scotland'!J176,'Southern Scotland'!J176,Southern!J176,'N Wales and Mersey'!J176,London!J176,'South East'!J176,Eastern!J176,'East Midlands'!J176,Midlands!J176,'Southern Western'!J176,'South Wales'!J176)</f>
        <v>6.2111620369827467E-2</v>
      </c>
      <c r="M168" s="27"/>
      <c r="N168" s="27"/>
      <c r="O168" s="27"/>
      <c r="P168" s="27"/>
      <c r="Q168" s="27"/>
    </row>
    <row r="169" spans="2:17">
      <c r="B169" s="14" t="s">
        <v>67</v>
      </c>
      <c r="C169" s="1" t="s">
        <v>68</v>
      </c>
      <c r="D169" s="14" t="s">
        <v>73</v>
      </c>
      <c r="E169" s="8">
        <f>AVERAGE('North West'!E177,Northern!E177,Yorkshire!E177,'Northern Scotland'!E177,'Southern Scotland'!E177,Southern!E177,'N Wales and Mersey'!E177,London!E177,'South East'!E177,Eastern!E177,'East Midlands'!E177,Midlands!E177,'Southern Western'!E177,'South Wales'!E177)</f>
        <v>0.47494652208240123</v>
      </c>
      <c r="F169" s="8">
        <f>AVERAGE('North West'!F177,Northern!F177,Yorkshire!F177,'Northern Scotland'!F177,'Southern Scotland'!F177,Southern!F177,'N Wales and Mersey'!F177,London!F177,'South East'!F177,Eastern!F177,'East Midlands'!F177,Midlands!F177,'Southern Western'!F177,'South Wales'!F177)</f>
        <v>0.54157130749417781</v>
      </c>
      <c r="G169" s="70">
        <f>AVERAGE('North West'!G177,Northern!G177,Yorkshire!G177,'Northern Scotland'!G177,'Southern Scotland'!G177,Southern!G177,'N Wales and Mersey'!G177,London!G177,'South East'!G177,Eastern!G177,'East Midlands'!G177,Midlands!G177,'Southern Western'!G177,'South Wales'!G177)</f>
        <v>0.54157130749417781</v>
      </c>
      <c r="H169" s="59">
        <f>AVERAGE('North West'!H177,Northern!H177,Yorkshire!H177,'Northern Scotland'!H177,'Southern Scotland'!H177,Southern!H177,'N Wales and Mersey'!H177,London!H177,'South East'!H177,Eastern!H177,'East Midlands'!H177,Midlands!H177,'Southern Western'!H177,'South Wales'!H177)</f>
        <v>0.54862465740449307</v>
      </c>
      <c r="I169" s="59">
        <f>AVERAGE('North West'!I177,Northern!I177,Yorkshire!I177,'Northern Scotland'!I177,'Southern Scotland'!I177,Southern!I177,'N Wales and Mersey'!I177,London!I177,'South East'!I177,Eastern!I177,'East Midlands'!I177,Midlands!I177,'Southern Western'!I177,'South Wales'!I177)</f>
        <v>0.54836047679104183</v>
      </c>
      <c r="J169" s="59">
        <f>AVERAGE('North West'!J177,Northern!J177,Yorkshire!J177,'Northern Scotland'!J177,'Southern Scotland'!J177,Southern!J177,'N Wales and Mersey'!J177,London!J177,'South East'!J177,Eastern!J177,'East Midlands'!J177,Midlands!J177,'Southern Western'!J177,'South Wales'!J177)</f>
        <v>0.60402694633815146</v>
      </c>
      <c r="M169" s="27"/>
      <c r="N169" s="27"/>
      <c r="O169" s="27"/>
      <c r="P169" s="27"/>
      <c r="Q169" s="27"/>
    </row>
    <row r="170" spans="2:17">
      <c r="B170" s="14" t="s">
        <v>67</v>
      </c>
      <c r="C170" s="1" t="s">
        <v>70</v>
      </c>
      <c r="D170" s="14" t="s">
        <v>73</v>
      </c>
      <c r="E170" s="8">
        <f>AVERAGE('North West'!E178,Northern!E178,Yorkshire!E178,'Northern Scotland'!E178,'Southern Scotland'!E178,Southern!E178,'N Wales and Mersey'!E178,London!E178,'South East'!E178,Eastern!E178,'East Midlands'!E178,Midlands!E178,'Southern Western'!E178,'South Wales'!E178)</f>
        <v>0.47213213993737307</v>
      </c>
      <c r="F170" s="8">
        <f>AVERAGE('North West'!F178,Northern!F178,Yorkshire!F178,'Northern Scotland'!F178,'Southern Scotland'!F178,Southern!F178,'N Wales and Mersey'!F178,London!F178,'South East'!F178,Eastern!F178,'East Midlands'!F178,Midlands!F178,'Southern Western'!F178,'South Wales'!F178)</f>
        <v>0.53834256595851104</v>
      </c>
      <c r="G170" s="70">
        <f>AVERAGE('North West'!G178,Northern!G178,Yorkshire!G178,'Northern Scotland'!G178,'Southern Scotland'!G178,Southern!G178,'N Wales and Mersey'!G178,London!G178,'South East'!G178,Eastern!G178,'East Midlands'!G178,Midlands!G178,'Southern Western'!G178,'South Wales'!G178)</f>
        <v>0.53834256595851104</v>
      </c>
      <c r="H170" s="59">
        <f>AVERAGE('North West'!H178,Northern!H178,Yorkshire!H178,'Northern Scotland'!H178,'Southern Scotland'!H178,Southern!H178,'N Wales and Mersey'!H178,London!H178,'South East'!H178,Eastern!H178,'East Midlands'!H178,Midlands!H178,'Southern Western'!H178,'South Wales'!H178)</f>
        <v>0.54538958145872551</v>
      </c>
      <c r="I170" s="59">
        <f>AVERAGE('North West'!I178,Northern!I178,Yorkshire!I178,'Northern Scotland'!I178,'Southern Scotland'!I178,Southern!I178,'N Wales and Mersey'!I178,London!I178,'South East'!I178,Eastern!I178,'East Midlands'!I178,Midlands!I178,'Southern Western'!I178,'South Wales'!I178)</f>
        <v>0.54518994018524825</v>
      </c>
      <c r="J170" s="59">
        <f>AVERAGE('North West'!J178,Northern!J178,Yorkshire!J178,'Northern Scotland'!J178,'Southern Scotland'!J178,Southern!J178,'N Wales and Mersey'!J178,London!J178,'South East'!J178,Eastern!J178,'East Midlands'!J178,Midlands!J178,'Southern Western'!J178,'South Wales'!J178)</f>
        <v>0.6009827846427388</v>
      </c>
      <c r="M170" s="27"/>
      <c r="N170" s="27"/>
      <c r="O170" s="27"/>
      <c r="P170" s="27"/>
      <c r="Q170" s="27"/>
    </row>
    <row r="171" spans="2:17">
      <c r="B171" s="14" t="s">
        <v>67</v>
      </c>
      <c r="C171" s="1" t="s">
        <v>71</v>
      </c>
      <c r="D171" s="14" t="s">
        <v>73</v>
      </c>
      <c r="E171" s="8">
        <f>AVERAGE('North West'!E179,Northern!E179,Yorkshire!E179,'Northern Scotland'!E179,'Southern Scotland'!E179,Southern!E179,'N Wales and Mersey'!E179,London!E179,'South East'!E179,Eastern!E179,'East Midlands'!E179,Midlands!E179,'Southern Western'!E179,'South Wales'!E179)</f>
        <v>0.51273988245738478</v>
      </c>
      <c r="F171" s="8">
        <f>AVERAGE('North West'!F179,Northern!F179,Yorkshire!F179,'Northern Scotland'!F179,'Southern Scotland'!F179,Southern!F179,'N Wales and Mersey'!F179,London!F179,'South East'!F179,Eastern!F179,'East Midlands'!F179,Midlands!F179,'Southern Western'!F179,'South Wales'!F179)</f>
        <v>0.58218837172668625</v>
      </c>
      <c r="G171" s="70">
        <f>AVERAGE('North West'!G179,Northern!G179,Yorkshire!G179,'Northern Scotland'!G179,'Southern Scotland'!G179,Southern!G179,'N Wales and Mersey'!G179,London!G179,'South East'!G179,Eastern!G179,'East Midlands'!G179,Midlands!G179,'Southern Western'!G179,'South Wales'!G179)</f>
        <v>0.58218837172668625</v>
      </c>
      <c r="H171" s="59">
        <f>AVERAGE('North West'!H179,Northern!H179,Yorkshire!H179,'Northern Scotland'!H179,'Southern Scotland'!H179,Southern!H179,'N Wales and Mersey'!H179,London!H179,'South East'!H179,Eastern!H179,'East Midlands'!H179,Midlands!H179,'Southern Western'!H179,'South Wales'!H179)</f>
        <v>0.5873846108838372</v>
      </c>
      <c r="I171" s="59">
        <f>AVERAGE('North West'!I179,Northern!I179,Yorkshire!I179,'Northern Scotland'!I179,'Southern Scotland'!I179,Southern!I179,'N Wales and Mersey'!I179,London!I179,'South East'!I179,Eastern!I179,'East Midlands'!I179,Midlands!I179,'Southern Western'!I179,'South Wales'!I179)</f>
        <v>0.58760175824532157</v>
      </c>
      <c r="J171" s="59">
        <f>AVERAGE('North West'!J179,Northern!J179,Yorkshire!J179,'Northern Scotland'!J179,'Southern Scotland'!J179,Southern!J179,'N Wales and Mersey'!J179,London!J179,'South East'!J179,Eastern!J179,'East Midlands'!J179,Midlands!J179,'Southern Western'!J179,'South Wales'!J179)</f>
        <v>0.64678892967449308</v>
      </c>
      <c r="M171" s="27"/>
      <c r="N171" s="27"/>
      <c r="O171" s="27"/>
      <c r="P171" s="27"/>
      <c r="Q171" s="27"/>
    </row>
    <row r="172" spans="2:17">
      <c r="B172" s="14" t="s">
        <v>72</v>
      </c>
      <c r="C172" s="1" t="s">
        <v>68</v>
      </c>
      <c r="D172" s="14" t="s">
        <v>73</v>
      </c>
      <c r="E172" s="8">
        <f>AVERAGE('North West'!E180,Northern!E180,Yorkshire!E180,'Northern Scotland'!E180,'Southern Scotland'!E180,Southern!E180,'N Wales and Mersey'!E180,London!E180,'South East'!E180,Eastern!E180,'East Midlands'!E180,Midlands!E180,'Southern Western'!E180,'South Wales'!E180)</f>
        <v>0.30135238907384726</v>
      </c>
      <c r="F172" s="8">
        <f>AVERAGE('North West'!F180,Northern!F180,Yorkshire!F180,'Northern Scotland'!F180,'Southern Scotland'!F180,Southern!F180,'N Wales and Mersey'!F180,London!F180,'South East'!F180,Eastern!F180,'East Midlands'!F180,Midlands!F180,'Southern Western'!F180,'South Wales'!F180)</f>
        <v>0.30710110085805625</v>
      </c>
      <c r="G172" s="70">
        <f>AVERAGE('North West'!G180,Northern!G180,Yorkshire!G180,'Northern Scotland'!G180,'Southern Scotland'!G180,Southern!G180,'N Wales and Mersey'!G180,London!G180,'South East'!G180,Eastern!G180,'East Midlands'!G180,Midlands!G180,'Southern Western'!G180,'South Wales'!G180)</f>
        <v>0.30710110085805625</v>
      </c>
      <c r="H172" s="59">
        <f>AVERAGE('North West'!H180,Northern!H180,Yorkshire!H180,'Northern Scotland'!H180,'Southern Scotland'!H180,Southern!H180,'N Wales and Mersey'!H180,London!H180,'South East'!H180,Eastern!H180,'East Midlands'!H180,Midlands!H180,'Southern Western'!H180,'South Wales'!H180)</f>
        <v>0.31571230299955877</v>
      </c>
      <c r="I172" s="59">
        <f>AVERAGE('North West'!I180,Northern!I180,Yorkshire!I180,'Northern Scotland'!I180,'Southern Scotland'!I180,Southern!I180,'N Wales and Mersey'!I180,London!I180,'South East'!I180,Eastern!I180,'East Midlands'!I180,Midlands!I180,'Southern Western'!I180,'South Wales'!I180)</f>
        <v>0.31548617897520309</v>
      </c>
      <c r="J172" s="59">
        <f>AVERAGE('North West'!J180,Northern!J180,Yorkshire!J180,'Northern Scotland'!J180,'Southern Scotland'!J180,Southern!J180,'N Wales and Mersey'!J180,London!J180,'South East'!J180,Eastern!J180,'East Midlands'!J180,Midlands!J180,'Southern Western'!J180,'South Wales'!J180)</f>
        <v>0.3159952049863643</v>
      </c>
      <c r="M172" s="27"/>
      <c r="N172" s="27"/>
      <c r="O172" s="27"/>
      <c r="P172" s="27"/>
      <c r="Q172" s="27"/>
    </row>
    <row r="173" spans="2:17">
      <c r="B173" s="14" t="s">
        <v>72</v>
      </c>
      <c r="C173" s="1" t="s">
        <v>70</v>
      </c>
      <c r="D173" s="14" t="s">
        <v>73</v>
      </c>
      <c r="E173" s="8">
        <f>AVERAGE('North West'!E181,Northern!E181,Yorkshire!E181,'Northern Scotland'!E181,'Southern Scotland'!E181,Southern!E181,'N Wales and Mersey'!E181,London!E181,'South East'!E181,Eastern!E181,'East Midlands'!E181,Midlands!E181,'Southern Western'!E181,'South Wales'!E181)</f>
        <v>0.29968560362000929</v>
      </c>
      <c r="F173" s="8">
        <f>AVERAGE('North West'!F181,Northern!F181,Yorkshire!F181,'Northern Scotland'!F181,'Southern Scotland'!F181,Southern!F181,'N Wales and Mersey'!F181,London!F181,'South East'!F181,Eastern!F181,'East Midlands'!F181,Midlands!F181,'Southern Western'!F181,'South Wales'!F181)</f>
        <v>0.30539886705094244</v>
      </c>
      <c r="G173" s="70">
        <f>AVERAGE('North West'!G181,Northern!G181,Yorkshire!G181,'Northern Scotland'!G181,'Southern Scotland'!G181,Southern!G181,'N Wales and Mersey'!G181,London!G181,'South East'!G181,Eastern!G181,'East Midlands'!G181,Midlands!G181,'Southern Western'!G181,'South Wales'!G181)</f>
        <v>0.30539886705094244</v>
      </c>
      <c r="H173" s="59">
        <f>AVERAGE('North West'!H181,Northern!H181,Yorkshire!H181,'Northern Scotland'!H181,'Southern Scotland'!H181,Southern!H181,'N Wales and Mersey'!H181,London!H181,'South East'!H181,Eastern!H181,'East Midlands'!H181,Midlands!H181,'Southern Western'!H181,'South Wales'!H181)</f>
        <v>0.31399222380953601</v>
      </c>
      <c r="I173" s="59">
        <f>AVERAGE('North West'!I181,Northern!I181,Yorkshire!I181,'Northern Scotland'!I181,'Southern Scotland'!I181,Southern!I181,'N Wales and Mersey'!I181,London!I181,'South East'!I181,Eastern!I181,'East Midlands'!I181,Midlands!I181,'Southern Western'!I181,'South Wales'!I181)</f>
        <v>0.31376609978518033</v>
      </c>
      <c r="J173" s="59">
        <f>AVERAGE('North West'!J181,Northern!J181,Yorkshire!J181,'Northern Scotland'!J181,'Southern Scotland'!J181,Southern!J181,'N Wales and Mersey'!J181,London!J181,'South East'!J181,Eastern!J181,'East Midlands'!J181,Midlands!J181,'Southern Western'!J181,'South Wales'!J181)</f>
        <v>0.31426792877804488</v>
      </c>
      <c r="M173" s="27"/>
      <c r="N173" s="27"/>
      <c r="O173" s="27"/>
      <c r="P173" s="27"/>
      <c r="Q173" s="27"/>
    </row>
    <row r="174" spans="2:17">
      <c r="B174" s="14" t="s">
        <v>72</v>
      </c>
      <c r="C174" s="1" t="s">
        <v>71</v>
      </c>
      <c r="D174" s="14" t="s">
        <v>73</v>
      </c>
      <c r="E174" s="8">
        <f>AVERAGE('North West'!E182,Northern!E182,Yorkshire!E182,'Northern Scotland'!E182,'Southern Scotland'!E182,Southern!E182,'N Wales and Mersey'!E182,London!E182,'South East'!E182,Eastern!E182,'East Midlands'!E182,Midlands!E182,'Southern Western'!E182,'South Wales'!E182)</f>
        <v>0.32860077480889244</v>
      </c>
      <c r="F174" s="8">
        <f>AVERAGE('North West'!F182,Northern!F182,Yorkshire!F182,'Northern Scotland'!F182,'Southern Scotland'!F182,Southern!F182,'N Wales and Mersey'!F182,London!F182,'South East'!F182,Eastern!F182,'East Midlands'!F182,Midlands!F182,'Southern Western'!F182,'South Wales'!F182)</f>
        <v>0.33646470892240077</v>
      </c>
      <c r="G174" s="70">
        <f>AVERAGE('North West'!G182,Northern!G182,Yorkshire!G182,'Northern Scotland'!G182,'Southern Scotland'!G182,Southern!G182,'N Wales and Mersey'!G182,London!G182,'South East'!G182,Eastern!G182,'East Midlands'!G182,Midlands!G182,'Southern Western'!G182,'South Wales'!G182)</f>
        <v>0.33646470892240077</v>
      </c>
      <c r="H174" s="59">
        <f>AVERAGE('North West'!H182,Northern!H182,Yorkshire!H182,'Northern Scotland'!H182,'Southern Scotland'!H182,Southern!H182,'N Wales and Mersey'!H182,London!H182,'South East'!H182,Eastern!H182,'East Midlands'!H182,Midlands!H182,'Southern Western'!H182,'South Wales'!H182)</f>
        <v>0.34292090613934256</v>
      </c>
      <c r="I174" s="59">
        <f>AVERAGE('North West'!I182,Northern!I182,Yorkshire!I182,'Northern Scotland'!I182,'Southern Scotland'!I182,Southern!I182,'N Wales and Mersey'!I182,London!I182,'South East'!I182,Eastern!I182,'East Midlands'!I182,Midlands!I182,'Southern Western'!I182,'South Wales'!I182)</f>
        <v>0.3426902059087687</v>
      </c>
      <c r="J174" s="59">
        <f>AVERAGE('North West'!J182,Northern!J182,Yorkshire!J182,'Northern Scotland'!J182,'Southern Scotland'!J182,Southern!J182,'N Wales and Mersey'!J182,London!J182,'South East'!J182,Eastern!J182,'East Midlands'!J182,Midlands!J182,'Southern Western'!J182,'South Wales'!J182)</f>
        <v>0.34502679767019068</v>
      </c>
      <c r="M174" s="27"/>
      <c r="N174" s="27"/>
      <c r="O174" s="27"/>
      <c r="P174" s="27"/>
      <c r="Q174" s="27"/>
    </row>
    <row r="175" spans="2:17">
      <c r="D175" s="166"/>
      <c r="E175" s="16"/>
      <c r="F175" s="16"/>
      <c r="G175" s="16"/>
      <c r="H175" s="60"/>
      <c r="I175" s="60"/>
      <c r="J175" s="60"/>
    </row>
    <row r="176" spans="2:17">
      <c r="B176" s="79" t="s">
        <v>74</v>
      </c>
      <c r="C176" s="167"/>
      <c r="D176" s="167"/>
      <c r="E176" s="167"/>
      <c r="F176" s="167"/>
      <c r="G176" s="167"/>
      <c r="H176" s="168"/>
      <c r="I176" s="168"/>
      <c r="J176" s="168"/>
    </row>
    <row r="177" spans="2:12" ht="25.5">
      <c r="B177" s="14"/>
      <c r="C177" s="1"/>
      <c r="D177" s="1"/>
      <c r="E177" s="162" t="s">
        <v>50</v>
      </c>
      <c r="F177" s="162" t="s">
        <v>52</v>
      </c>
      <c r="G177" s="163" t="s">
        <v>54</v>
      </c>
      <c r="H177" s="164" t="s">
        <v>56</v>
      </c>
      <c r="I177" s="165" t="s">
        <v>58</v>
      </c>
      <c r="J177" s="165" t="s">
        <v>61</v>
      </c>
    </row>
    <row r="178" spans="2:12">
      <c r="B178" s="78" t="s">
        <v>62</v>
      </c>
      <c r="C178" s="2" t="s">
        <v>63</v>
      </c>
      <c r="D178" s="2" t="s">
        <v>64</v>
      </c>
      <c r="E178" s="13" t="s">
        <v>49</v>
      </c>
      <c r="F178" s="13" t="s">
        <v>51</v>
      </c>
      <c r="G178" s="68" t="s">
        <v>53</v>
      </c>
      <c r="H178" s="57" t="s">
        <v>55</v>
      </c>
      <c r="I178" s="126" t="s">
        <v>57</v>
      </c>
      <c r="J178" s="126" t="s">
        <v>65</v>
      </c>
    </row>
    <row r="179" spans="2:12">
      <c r="B179" s="268" t="s">
        <v>76</v>
      </c>
      <c r="C179" s="269"/>
      <c r="D179" s="269"/>
      <c r="E179" s="269"/>
      <c r="F179" s="269"/>
      <c r="G179" s="269"/>
      <c r="H179" s="270"/>
      <c r="I179" s="127"/>
      <c r="J179" s="127"/>
      <c r="K179" t="s">
        <v>85</v>
      </c>
    </row>
    <row r="180" spans="2:12">
      <c r="B180" s="14" t="s">
        <v>67</v>
      </c>
      <c r="C180" s="1" t="s">
        <v>68</v>
      </c>
      <c r="D180" s="14" t="s">
        <v>69</v>
      </c>
      <c r="E180" s="36">
        <f>AVERAGE('North West'!E188,Northern!E188,Yorkshire!E188,'Northern Scotland'!E188,'Southern Scotland'!E188,Southern!E188,'N Wales and Mersey'!E188,London!E188,'South East'!E188,Eastern!E188,'East Midlands'!E188,Midlands!E188,'Southern Western'!E188,'South Wales'!E188)</f>
        <v>1968.9012950055419</v>
      </c>
      <c r="F180" s="36">
        <f>AVERAGE('North West'!F188,Northern!F188,Yorkshire!F188,'Northern Scotland'!F188,'Southern Scotland'!F188,Southern!F188,'N Wales and Mersey'!F188,London!F188,'South East'!F188,Eastern!F188,'East Midlands'!F188,Midlands!F188,'Southern Western'!F188,'South Wales'!F188)</f>
        <v>1476.720341080822</v>
      </c>
      <c r="G180" s="36">
        <f>AVERAGE('North West'!G188,Northern!G188,Yorkshire!G188,'Northern Scotland'!G188,'Southern Scotland'!G188,Southern!G188,'N Wales and Mersey'!G188,London!G188,'South East'!G188,Eastern!G188,'East Midlands'!G188,Midlands!G188,'Southern Western'!G188,'South Wales'!G188)</f>
        <v>878.76349934316556</v>
      </c>
      <c r="H180" s="36">
        <f>AVERAGE('North West'!H188,Northern!H188,Yorkshire!H188,'Northern Scotland'!H188,'Southern Scotland'!H188,Southern!H188,'N Wales and Mersey'!H188,London!H188,'South East'!H188,Eastern!H188,'East Midlands'!H188,Midlands!H188,'Southern Western'!H188,'South Wales'!H188)</f>
        <v>743.11643257408571</v>
      </c>
      <c r="I180" s="36">
        <f>AVERAGE('North West'!I188,Northern!I188,Yorkshire!I188,'Northern Scotland'!I188,'Southern Scotland'!I188,Southern!I188,'N Wales and Mersey'!I188,London!I188,'South East'!I188,Eastern!I188,'East Midlands'!I188,Midlands!I188,'Southern Western'!I188,'South Wales'!I188)</f>
        <v>777.42977432373846</v>
      </c>
      <c r="J180" s="36">
        <f>AVERAGE('North West'!J188,Northern!J188,Yorkshire!J188,'Northern Scotland'!J188,'Southern Scotland'!J188,Southern!J188,'N Wales and Mersey'!J188,London!J188,'South East'!J188,Eastern!J188,'East Midlands'!J188,Midlands!J188,'Southern Western'!J188,'South Wales'!J188)</f>
        <v>665.62832799383671</v>
      </c>
      <c r="K180" s="130"/>
      <c r="L180" s="130"/>
    </row>
    <row r="181" spans="2:12">
      <c r="B181" s="14" t="s">
        <v>67</v>
      </c>
      <c r="C181" s="1" t="s">
        <v>70</v>
      </c>
      <c r="D181" s="14" t="s">
        <v>69</v>
      </c>
      <c r="E181" s="36">
        <f>AVERAGE('North West'!E189,Northern!E189,Yorkshire!E189,'Northern Scotland'!E189,'Southern Scotland'!E189,Southern!E189,'N Wales and Mersey'!E189,London!E189,'South East'!E189,Eastern!E189,'East Midlands'!E189,Midlands!E189,'Southern Western'!E189,'South Wales'!E189)</f>
        <v>1926.5912612197392</v>
      </c>
      <c r="F181" s="36">
        <f>AVERAGE('North West'!F189,Northern!F189,Yorkshire!F189,'Northern Scotland'!F189,'Southern Scotland'!F189,Southern!F189,'N Wales and Mersey'!F189,London!F189,'South East'!F189,Eastern!F189,'East Midlands'!F189,Midlands!F189,'Southern Western'!F189,'South Wales'!F189)</f>
        <v>1434.0276886912472</v>
      </c>
      <c r="G181" s="36">
        <f>AVERAGE('North West'!G189,Northern!G189,Yorkshire!G189,'Northern Scotland'!G189,'Southern Scotland'!G189,Southern!G189,'N Wales and Mersey'!G189,London!G189,'South East'!G189,Eastern!G189,'East Midlands'!G189,Midlands!G189,'Southern Western'!G189,'South Wales'!G189)</f>
        <v>842.66084300617581</v>
      </c>
      <c r="H181" s="36">
        <f>AVERAGE('North West'!H189,Northern!H189,Yorkshire!H189,'Northern Scotland'!H189,'Southern Scotland'!H189,Southern!H189,'N Wales and Mersey'!H189,London!H189,'South East'!H189,Eastern!H189,'East Midlands'!H189,Midlands!H189,'Southern Western'!H189,'South Wales'!H189)</f>
        <v>726.72725444525372</v>
      </c>
      <c r="I181" s="36">
        <f>AVERAGE('North West'!I189,Northern!I189,Yorkshire!I189,'Northern Scotland'!I189,'Southern Scotland'!I189,Southern!I189,'N Wales and Mersey'!I189,London!I189,'South East'!I189,Eastern!I189,'East Midlands'!I189,Midlands!I189,'Southern Western'!I189,'South Wales'!I189)</f>
        <v>760.70397484694683</v>
      </c>
      <c r="J181" s="36">
        <f>AVERAGE('North West'!J189,Northern!J189,Yorkshire!J189,'Northern Scotland'!J189,'Southern Scotland'!J189,Southern!J189,'N Wales and Mersey'!J189,London!J189,'South East'!J189,Eastern!J189,'East Midlands'!J189,Midlands!J189,'Southern Western'!J189,'South Wales'!J189)</f>
        <v>640.39811228908206</v>
      </c>
      <c r="K181" s="130"/>
      <c r="L181" s="130"/>
    </row>
    <row r="182" spans="2:12">
      <c r="B182" s="14" t="s">
        <v>67</v>
      </c>
      <c r="C182" s="1" t="s">
        <v>71</v>
      </c>
      <c r="D182" s="14" t="s">
        <v>69</v>
      </c>
      <c r="E182" s="36">
        <f>AVERAGE('North West'!E190,Northern!E190,Yorkshire!E190,'Northern Scotland'!E190,'Southern Scotland'!E190,Southern!E190,'N Wales and Mersey'!E190,London!E190,'South East'!E190,Eastern!E190,'East Midlands'!E190,Midlands!E190,'Southern Western'!E190,'South Wales'!E190)</f>
        <v>2012.5905796875325</v>
      </c>
      <c r="F182" s="36">
        <f>AVERAGE('North West'!F190,Northern!F190,Yorkshire!F190,'Northern Scotland'!F190,'Southern Scotland'!F190,Southern!F190,'N Wales and Mersey'!F190,London!F190,'South East'!F190,Eastern!F190,'East Midlands'!F190,Midlands!F190,'Southern Western'!F190,'South Wales'!F190)</f>
        <v>1509.4981155262562</v>
      </c>
      <c r="G182" s="36">
        <f>AVERAGE('North West'!G190,Northern!G190,Yorkshire!G190,'Northern Scotland'!G190,'Southern Scotland'!G190,Southern!G190,'N Wales and Mersey'!G190,London!G190,'South East'!G190,Eastern!G190,'East Midlands'!G190,Midlands!G190,'Southern Western'!G190,'South Wales'!G190)</f>
        <v>898.28664263249925</v>
      </c>
      <c r="H182" s="36">
        <f>AVERAGE('North West'!H190,Northern!H190,Yorkshire!H190,'Northern Scotland'!H190,'Southern Scotland'!H190,Southern!H190,'N Wales and Mersey'!H190,London!H190,'South East'!H190,Eastern!H190,'East Midlands'!H190,Midlands!H190,'Southern Western'!H190,'South Wales'!H190)</f>
        <v>759.25005911476842</v>
      </c>
      <c r="I182" s="36">
        <f>AVERAGE('North West'!I190,Northern!I190,Yorkshire!I190,'Northern Scotland'!I190,'Southern Scotland'!I190,Southern!I190,'N Wales and Mersey'!I190,London!I190,'South East'!I190,Eastern!I190,'East Midlands'!I190,Midlands!I190,'Southern Western'!I190,'South Wales'!I190)</f>
        <v>794.46625927248101</v>
      </c>
      <c r="J182" s="36">
        <f>AVERAGE('North West'!J190,Northern!J190,Yorkshire!J190,'Northern Scotland'!J190,'Southern Scotland'!J190,Southern!J190,'N Wales and Mersey'!J190,London!J190,'South East'!J190,Eastern!J190,'East Midlands'!J190,Midlands!J190,'Southern Western'!J190,'South Wales'!J190)</f>
        <v>679.9092660781796</v>
      </c>
      <c r="K182" s="130"/>
      <c r="L182" s="130"/>
    </row>
    <row r="183" spans="2:12">
      <c r="B183" s="14" t="s">
        <v>72</v>
      </c>
      <c r="C183" s="1" t="s">
        <v>68</v>
      </c>
      <c r="D183" s="14" t="s">
        <v>69</v>
      </c>
      <c r="E183" s="36">
        <f>AVERAGE('North West'!E191,Northern!E191,Yorkshire!E191,'Northern Scotland'!E191,'Southern Scotland'!E191,Southern!E191,'N Wales and Mersey'!E191,London!E191,'South East'!E191,Eastern!E191,'East Midlands'!E191,Midlands!E191,'Southern Western'!E191,'South Wales'!E191)</f>
        <v>2061.6657890394772</v>
      </c>
      <c r="F183" s="36">
        <f>AVERAGE('North West'!F191,Northern!F191,Yorkshire!F191,'Northern Scotland'!F191,'Southern Scotland'!F191,Southern!F191,'N Wales and Mersey'!F191,London!F191,'South East'!F191,Eastern!F191,'East Midlands'!F191,Midlands!F191,'Southern Western'!F191,'South Wales'!F191)</f>
        <v>1522.0081278863152</v>
      </c>
      <c r="G183" s="36">
        <f>AVERAGE('North West'!G191,Northern!G191,Yorkshire!G191,'Northern Scotland'!G191,'Southern Scotland'!G191,Southern!G191,'N Wales and Mersey'!G191,London!G191,'South East'!G191,Eastern!G191,'East Midlands'!G191,Midlands!G191,'Southern Western'!G191,'South Wales'!G191)</f>
        <v>906.33574186962301</v>
      </c>
      <c r="H183" s="36">
        <f>AVERAGE('North West'!H191,Northern!H191,Yorkshire!H191,'Northern Scotland'!H191,'Southern Scotland'!H191,Southern!H191,'N Wales and Mersey'!H191,London!H191,'South East'!H191,Eastern!H191,'East Midlands'!H191,Midlands!H191,'Southern Western'!H191,'South Wales'!H191)</f>
        <v>797.43412903328738</v>
      </c>
      <c r="I183" s="36">
        <f>AVERAGE('North West'!I191,Northern!I191,Yorkshire!I191,'Northern Scotland'!I191,'Southern Scotland'!I191,Southern!I191,'N Wales and Mersey'!I191,London!I191,'South East'!I191,Eastern!I191,'East Midlands'!I191,Midlands!I191,'Southern Western'!I191,'South Wales'!I191)</f>
        <v>858.141055893405</v>
      </c>
      <c r="J183" s="36">
        <f>AVERAGE('North West'!J191,Northern!J191,Yorkshire!J191,'Northern Scotland'!J191,'Southern Scotland'!J191,Southern!J191,'N Wales and Mersey'!J191,London!J191,'South East'!J191,Eastern!J191,'East Midlands'!J191,Midlands!J191,'Southern Western'!J191,'South Wales'!J191)</f>
        <v>698.88352212544214</v>
      </c>
      <c r="K183" s="130"/>
    </row>
    <row r="184" spans="2:12">
      <c r="B184" s="14" t="s">
        <v>72</v>
      </c>
      <c r="C184" s="1" t="s">
        <v>70</v>
      </c>
      <c r="D184" s="14" t="s">
        <v>69</v>
      </c>
      <c r="E184" s="36">
        <f>AVERAGE('North West'!E192,Northern!E192,Yorkshire!E192,'Northern Scotland'!E192,'Southern Scotland'!E192,Southern!E192,'N Wales and Mersey'!E192,London!E192,'South East'!E192,Eastern!E192,'East Midlands'!E192,Midlands!E192,'Southern Western'!E192,'South Wales'!E192)</f>
        <v>2107.3474903001356</v>
      </c>
      <c r="F184" s="36">
        <f>AVERAGE('North West'!F192,Northern!F192,Yorkshire!F192,'Northern Scotland'!F192,'Southern Scotland'!F192,Southern!F192,'N Wales and Mersey'!F192,London!F192,'South East'!F192,Eastern!F192,'East Midlands'!F192,Midlands!F192,'Southern Western'!F192,'South Wales'!F192)</f>
        <v>1540.7777392556361</v>
      </c>
      <c r="G184" s="36">
        <f>AVERAGE('North West'!G192,Northern!G192,Yorkshire!G192,'Northern Scotland'!G192,'Southern Scotland'!G192,Southern!G192,'N Wales and Mersey'!G192,London!G192,'South East'!G192,Eastern!G192,'East Midlands'!G192,Midlands!G192,'Southern Western'!G192,'South Wales'!G192)</f>
        <v>884.66225287966734</v>
      </c>
      <c r="H184" s="36">
        <f>AVERAGE('North West'!H192,Northern!H192,Yorkshire!H192,'Northern Scotland'!H192,'Southern Scotland'!H192,Southern!H192,'N Wales and Mersey'!H192,London!H192,'South East'!H192,Eastern!H192,'East Midlands'!H192,Midlands!H192,'Southern Western'!H192,'South Wales'!H192)</f>
        <v>766.95804722563014</v>
      </c>
      <c r="I184" s="36">
        <f>AVERAGE('North West'!I192,Northern!I192,Yorkshire!I192,'Northern Scotland'!I192,'Southern Scotland'!I192,Southern!I192,'N Wales and Mersey'!I192,London!I192,'South East'!I192,Eastern!I192,'East Midlands'!I192,Midlands!I192,'Southern Western'!I192,'South Wales'!I192)</f>
        <v>832.1213086222042</v>
      </c>
      <c r="J184" s="36">
        <f>AVERAGE('North West'!J192,Northern!J192,Yorkshire!J192,'Northern Scotland'!J192,'Southern Scotland'!J192,Southern!J192,'N Wales and Mersey'!J192,London!J192,'South East'!J192,Eastern!J192,'East Midlands'!J192,Midlands!J192,'Southern Western'!J192,'South Wales'!J192)</f>
        <v>668.94965882345332</v>
      </c>
      <c r="K184" s="130"/>
    </row>
    <row r="185" spans="2:12">
      <c r="B185" s="14" t="s">
        <v>72</v>
      </c>
      <c r="C185" s="1" t="s">
        <v>71</v>
      </c>
      <c r="D185" s="14" t="s">
        <v>69</v>
      </c>
      <c r="E185" s="36">
        <f>AVERAGE('North West'!E193,Northern!E193,Yorkshire!E193,'Northern Scotland'!E193,'Southern Scotland'!E193,Southern!E193,'N Wales and Mersey'!E193,London!E193,'South East'!E193,Eastern!E193,'East Midlands'!E193,Midlands!E193,'Southern Western'!E193,'South Wales'!E193)</f>
        <v>2107.4615979403879</v>
      </c>
      <c r="F185" s="36">
        <f>AVERAGE('North West'!F193,Northern!F193,Yorkshire!F193,'Northern Scotland'!F193,'Southern Scotland'!F193,Southern!F193,'N Wales and Mersey'!F193,London!F193,'South East'!F193,Eastern!F193,'East Midlands'!F193,Midlands!F193,'Southern Western'!F193,'South Wales'!F193)</f>
        <v>1555.8310823062186</v>
      </c>
      <c r="G185" s="36">
        <f>AVERAGE('North West'!G193,Northern!G193,Yorkshire!G193,'Northern Scotland'!G193,'Southern Scotland'!G193,Southern!G193,'N Wales and Mersey'!G193,London!G193,'South East'!G193,Eastern!G193,'East Midlands'!G193,Midlands!G193,'Southern Western'!G193,'South Wales'!G193)</f>
        <v>926.50029542568791</v>
      </c>
      <c r="H185" s="36">
        <f>AVERAGE('North West'!H193,Northern!H193,Yorkshire!H193,'Northern Scotland'!H193,'Southern Scotland'!H193,Southern!H193,'N Wales and Mersey'!H193,London!H193,'South East'!H193,Eastern!H193,'East Midlands'!H193,Midlands!H193,'Southern Western'!H193,'South Wales'!H193)</f>
        <v>814.72923095197461</v>
      </c>
      <c r="I185" s="36">
        <f>AVERAGE('North West'!I193,Northern!I193,Yorkshire!I193,'Northern Scotland'!I193,'Southern Scotland'!I193,Southern!I193,'N Wales and Mersey'!I193,London!I193,'South East'!I193,Eastern!I193,'East Midlands'!I193,Midlands!I193,'Southern Western'!I193,'South Wales'!I193)</f>
        <v>876.75628857033564</v>
      </c>
      <c r="J185" s="36">
        <f>AVERAGE('North West'!J193,Northern!J193,Yorkshire!J193,'Northern Scotland'!J193,'Southern Scotland'!J193,Southern!J193,'N Wales and Mersey'!J193,London!J193,'South East'!J193,Eastern!J193,'East Midlands'!J193,Midlands!J193,'Southern Western'!J193,'South Wales'!J193)</f>
        <v>714.28363425301563</v>
      </c>
      <c r="K185" s="130"/>
    </row>
    <row r="186" spans="2:12">
      <c r="B186" s="268" t="s">
        <v>77</v>
      </c>
      <c r="C186" s="269"/>
      <c r="D186" s="269"/>
      <c r="E186" s="269"/>
      <c r="F186" s="269"/>
      <c r="G186" s="269"/>
      <c r="H186" s="270"/>
      <c r="I186" s="127"/>
      <c r="J186" s="127"/>
      <c r="K186" t="s">
        <v>78</v>
      </c>
    </row>
    <row r="187" spans="2:12">
      <c r="B187" s="14" t="s">
        <v>67</v>
      </c>
      <c r="C187" s="1" t="s">
        <v>68</v>
      </c>
      <c r="D187" s="14" t="s">
        <v>73</v>
      </c>
      <c r="E187" s="8">
        <f>AVERAGE('North West'!E195,Northern!E195,Yorkshire!E195,'Northern Scotland'!E195,'Southern Scotland'!E195,Southern!E195,'N Wales and Mersey'!E195,London!E195,'South East'!E195,Eastern!E195,'East Midlands'!E195,Midlands!E195,'Southern Western'!E195,'South Wales'!E195)</f>
        <v>173.35548056007647</v>
      </c>
      <c r="F187" s="8">
        <f>AVERAGE('North West'!F195,Northern!F195,Yorkshire!F195,'Northern Scotland'!F195,'Southern Scotland'!F195,Southern!F195,'N Wales and Mersey'!F195,London!F195,'South East'!F195,Eastern!F195,'East Midlands'!F195,Midlands!F195,'Southern Western'!F195,'South Wales'!F195)</f>
        <v>197.67352723537493</v>
      </c>
      <c r="G187" s="70">
        <f>AVERAGE('North West'!G195,Northern!G195,Yorkshire!G195,'Northern Scotland'!G195,'Southern Scotland'!G195,Southern!G195,'N Wales and Mersey'!G195,London!G195,'South East'!G195,Eastern!G195,'East Midlands'!G195,Midlands!G195,'Southern Western'!G195,'South Wales'!G195)</f>
        <v>197.67352723537493</v>
      </c>
      <c r="H187" s="59">
        <f>AVERAGE('North West'!H195,Northern!H195,Yorkshire!H195,'Northern Scotland'!H195,'Southern Scotland'!H195,Southern!H195,'N Wales and Mersey'!H195,London!H195,'South East'!H195,Eastern!H195,'East Midlands'!H195,Midlands!H195,'Southern Western'!H195,'South Wales'!H195)</f>
        <v>200.24799995263999</v>
      </c>
      <c r="I187" s="59">
        <f>AVERAGE('North West'!I195,Northern!I195,Yorkshire!I195,'Northern Scotland'!I195,'Southern Scotland'!I195,Southern!I195,'N Wales and Mersey'!I195,London!I195,'South East'!I195,Eastern!I195,'East Midlands'!I195,Midlands!I195,'Southern Western'!I195,'South Wales'!I195)</f>
        <v>200.15157402873027</v>
      </c>
      <c r="J187" s="59">
        <f>AVERAGE('North West'!J195,Northern!J195,Yorkshire!J195,'Northern Scotland'!J195,'Southern Scotland'!J195,Southern!J195,'N Wales and Mersey'!J195,London!J195,'South East'!J195,Eastern!J195,'East Midlands'!J195,Midlands!J195,'Southern Western'!J195,'South Wales'!J195)</f>
        <v>220.46983541342539</v>
      </c>
      <c r="K187" s="130"/>
      <c r="L187" s="130"/>
    </row>
    <row r="188" spans="2:12">
      <c r="B188" s="14" t="s">
        <v>67</v>
      </c>
      <c r="C188" s="1" t="s">
        <v>70</v>
      </c>
      <c r="D188" s="14" t="s">
        <v>73</v>
      </c>
      <c r="E188" s="8">
        <f>AVERAGE('North West'!E196,Northern!E196,Yorkshire!E196,'Northern Scotland'!E196,'Southern Scotland'!E196,Southern!E196,'N Wales and Mersey'!E196,London!E196,'South East'!E196,Eastern!E196,'East Midlands'!E196,Midlands!E196,'Southern Western'!E196,'South Wales'!E196)</f>
        <v>172.32823107714117</v>
      </c>
      <c r="F188" s="8">
        <f>AVERAGE('North West'!F196,Northern!F196,Yorkshire!F196,'Northern Scotland'!F196,'Southern Scotland'!F196,Southern!F196,'N Wales and Mersey'!F196,London!F196,'South East'!F196,Eastern!F196,'East Midlands'!F196,Midlands!F196,'Southern Western'!F196,'South Wales'!F196)</f>
        <v>196.49503657485653</v>
      </c>
      <c r="G188" s="70">
        <f>AVERAGE('North West'!G196,Northern!G196,Yorkshire!G196,'Northern Scotland'!G196,'Southern Scotland'!G196,Southern!G196,'N Wales and Mersey'!G196,London!G196,'South East'!G196,Eastern!G196,'East Midlands'!G196,Midlands!G196,'Southern Western'!G196,'South Wales'!G196)</f>
        <v>196.49503657485653</v>
      </c>
      <c r="H188" s="59">
        <f>AVERAGE('North West'!H196,Northern!H196,Yorkshire!H196,'Northern Scotland'!H196,'Southern Scotland'!H196,Southern!H196,'N Wales and Mersey'!H196,London!H196,'South East'!H196,Eastern!H196,'East Midlands'!H196,Midlands!H196,'Southern Western'!H196,'South Wales'!H196)</f>
        <v>199.06719723243486</v>
      </c>
      <c r="I188" s="59">
        <f>AVERAGE('North West'!I196,Northern!I196,Yorkshire!I196,'Northern Scotland'!I196,'Southern Scotland'!I196,Southern!I196,'N Wales and Mersey'!I196,London!I196,'South East'!I196,Eastern!I196,'East Midlands'!I196,Midlands!I196,'Southern Western'!I196,'South Wales'!I196)</f>
        <v>198.99432816761561</v>
      </c>
      <c r="J188" s="59">
        <f>AVERAGE('North West'!J196,Northern!J196,Yorkshire!J196,'Northern Scotland'!J196,'Southern Scotland'!J196,Southern!J196,'N Wales and Mersey'!J196,London!J196,'South East'!J196,Eastern!J196,'East Midlands'!J196,Midlands!J196,'Southern Western'!J196,'South Wales'!J196)</f>
        <v>219.3587163945997</v>
      </c>
      <c r="K188" s="130"/>
      <c r="L188" s="130"/>
    </row>
    <row r="189" spans="2:12">
      <c r="B189" s="14" t="s">
        <v>67</v>
      </c>
      <c r="C189" s="1" t="s">
        <v>71</v>
      </c>
      <c r="D189" s="14" t="s">
        <v>73</v>
      </c>
      <c r="E189" s="8">
        <f>AVERAGE('North West'!E197,Northern!E197,Yorkshire!E197,'Northern Scotland'!E197,'Southern Scotland'!E197,Southern!E197,'N Wales and Mersey'!E197,London!E197,'South East'!E197,Eastern!E197,'East Midlands'!E197,Midlands!E197,'Southern Western'!E197,'South Wales'!E197)</f>
        <v>187.15005709694543</v>
      </c>
      <c r="F189" s="8">
        <f>AVERAGE('North West'!F197,Northern!F197,Yorkshire!F197,'Northern Scotland'!F197,'Southern Scotland'!F197,Southern!F197,'N Wales and Mersey'!F197,London!F197,'South East'!F197,Eastern!F197,'East Midlands'!F197,Midlands!F197,'Southern Western'!F197,'South Wales'!F197)</f>
        <v>212.49875568024046</v>
      </c>
      <c r="G189" s="70">
        <f>AVERAGE('North West'!G197,Northern!G197,Yorkshire!G197,'Northern Scotland'!G197,'Southern Scotland'!G197,Southern!G197,'N Wales and Mersey'!G197,London!G197,'South East'!G197,Eastern!G197,'East Midlands'!G197,Midlands!G197,'Southern Western'!G197,'South Wales'!G197)</f>
        <v>212.49875568024046</v>
      </c>
      <c r="H189" s="59">
        <f>AVERAGE('North West'!H197,Northern!H197,Yorkshire!H197,'Northern Scotland'!H197,'Southern Scotland'!H197,Southern!H197,'N Wales and Mersey'!H197,London!H197,'South East'!H197,Eastern!H197,'East Midlands'!H197,Midlands!H197,'Southern Western'!H197,'South Wales'!H197)</f>
        <v>214.3953829726006</v>
      </c>
      <c r="I189" s="59">
        <f>AVERAGE('North West'!I197,Northern!I197,Yorkshire!I197,'Northern Scotland'!I197,'Southern Scotland'!I197,Southern!I197,'N Wales and Mersey'!I197,London!I197,'South East'!I197,Eastern!I197,'East Midlands'!I197,Midlands!I197,'Southern Western'!I197,'South Wales'!I197)</f>
        <v>214.47464175954238</v>
      </c>
      <c r="J189" s="59">
        <f>AVERAGE('North West'!J197,Northern!J197,Yorkshire!J197,'Northern Scotland'!J197,'Southern Scotland'!J197,Southern!J197,'N Wales and Mersey'!J197,London!J197,'South East'!J197,Eastern!J197,'East Midlands'!J197,Midlands!J197,'Southern Western'!J197,'South Wales'!J197)</f>
        <v>236.07795933118999</v>
      </c>
      <c r="K189" s="130"/>
      <c r="L189" s="130"/>
    </row>
    <row r="190" spans="2:12">
      <c r="B190" s="14" t="s">
        <v>72</v>
      </c>
      <c r="C190" s="1" t="s">
        <v>68</v>
      </c>
      <c r="D190" s="14" t="s">
        <v>73</v>
      </c>
      <c r="E190" s="8">
        <f>AVERAGE('North West'!E198,Northern!E198,Yorkshire!E198,'Northern Scotland'!E198,'Southern Scotland'!E198,Southern!E198,'N Wales and Mersey'!E198,London!E198,'South East'!E198,Eastern!E198,'East Midlands'!E198,Midlands!E198,'Southern Western'!E198,'South Wales'!E198)</f>
        <v>109.99362201195423</v>
      </c>
      <c r="F190" s="8">
        <f>AVERAGE('North West'!F198,Northern!F198,Yorkshire!F198,'Northern Scotland'!F198,'Southern Scotland'!F198,Southern!F198,'N Wales and Mersey'!F198,London!F198,'South East'!F198,Eastern!F198,'East Midlands'!F198,Midlands!F198,'Southern Western'!F198,'South Wales'!F198)</f>
        <v>112.09190181319055</v>
      </c>
      <c r="G190" s="70">
        <f>AVERAGE('North West'!G198,Northern!G198,Yorkshire!G198,'Northern Scotland'!G198,'Southern Scotland'!G198,Southern!G198,'N Wales and Mersey'!G198,London!G198,'South East'!G198,Eastern!G198,'East Midlands'!G198,Midlands!G198,'Southern Western'!G198,'South Wales'!G198)</f>
        <v>112.09190181319055</v>
      </c>
      <c r="H190" s="59">
        <f>AVERAGE('North West'!H198,Northern!H198,Yorkshire!H198,'Northern Scotland'!H198,'Southern Scotland'!H198,Southern!H198,'N Wales and Mersey'!H198,London!H198,'South East'!H198,Eastern!H198,'East Midlands'!H198,Midlands!H198,'Southern Western'!H198,'South Wales'!H198)</f>
        <v>115.23499059483893</v>
      </c>
      <c r="I190" s="59">
        <f>AVERAGE('North West'!I198,Northern!I198,Yorkshire!I198,'Northern Scotland'!I198,'Southern Scotland'!I198,Southern!I198,'N Wales and Mersey'!I198,London!I198,'South East'!I198,Eastern!I198,'East Midlands'!I198,Midlands!I198,'Southern Western'!I198,'South Wales'!I198)</f>
        <v>115.15245532594913</v>
      </c>
      <c r="J190" s="59">
        <f>AVERAGE('North West'!J198,Northern!J198,Yorkshire!J198,'Northern Scotland'!J198,'Southern Scotland'!J198,Southern!J198,'N Wales and Mersey'!J198,London!J198,'South East'!J198,Eastern!J198,'East Midlands'!J198,Midlands!J198,'Southern Western'!J198,'South Wales'!J198)</f>
        <v>115.33824982002295</v>
      </c>
      <c r="K190" s="130"/>
    </row>
    <row r="191" spans="2:12">
      <c r="B191" s="14" t="s">
        <v>72</v>
      </c>
      <c r="C191" s="1" t="s">
        <v>70</v>
      </c>
      <c r="D191" s="14" t="s">
        <v>73</v>
      </c>
      <c r="E191" s="8">
        <f>AVERAGE('North West'!E199,Northern!E199,Yorkshire!E199,'Northern Scotland'!E199,'Southern Scotland'!E199,Southern!E199,'N Wales and Mersey'!E199,London!E199,'South East'!E199,Eastern!E199,'East Midlands'!E199,Midlands!E199,'Southern Western'!E199,'South Wales'!E199)</f>
        <v>109.38524532130339</v>
      </c>
      <c r="F191" s="8">
        <f>AVERAGE('North West'!F199,Northern!F199,Yorkshire!F199,'Northern Scotland'!F199,'Southern Scotland'!F199,Southern!F199,'N Wales and Mersey'!F199,London!F199,'South East'!F199,Eastern!F199,'East Midlands'!F199,Midlands!F199,'Southern Western'!F199,'South Wales'!F199)</f>
        <v>111.470586473594</v>
      </c>
      <c r="G191" s="70">
        <f>AVERAGE('North West'!G199,Northern!G199,Yorkshire!G199,'Northern Scotland'!G199,'Southern Scotland'!G199,Southern!G199,'N Wales and Mersey'!G199,London!G199,'South East'!G199,Eastern!G199,'East Midlands'!G199,Midlands!G199,'Southern Western'!G199,'South Wales'!G199)</f>
        <v>111.470586473594</v>
      </c>
      <c r="H191" s="59">
        <f>AVERAGE('North West'!H199,Northern!H199,Yorkshire!H199,'Northern Scotland'!H199,'Southern Scotland'!H199,Southern!H199,'N Wales and Mersey'!H199,London!H199,'South East'!H199,Eastern!H199,'East Midlands'!H199,Midlands!H199,'Southern Western'!H199,'South Wales'!H199)</f>
        <v>114.60716169048065</v>
      </c>
      <c r="I191" s="59">
        <f>AVERAGE('North West'!I199,Northern!I199,Yorkshire!I199,'Northern Scotland'!I199,'Southern Scotland'!I199,Southern!I199,'N Wales and Mersey'!I199,London!I199,'South East'!I199,Eastern!I199,'East Midlands'!I199,Midlands!I199,'Southern Western'!I199,'South Wales'!I199)</f>
        <v>114.52462642159082</v>
      </c>
      <c r="J191" s="59">
        <f>AVERAGE('North West'!J199,Northern!J199,Yorkshire!J199,'Northern Scotland'!J199,'Southern Scotland'!J199,Southern!J199,'N Wales and Mersey'!J199,London!J199,'South East'!J199,Eastern!J199,'East Midlands'!J199,Midlands!J199,'Southern Western'!J199,'South Wales'!J199)</f>
        <v>114.70779400398642</v>
      </c>
      <c r="K191" s="130"/>
    </row>
    <row r="192" spans="2:12">
      <c r="B192" s="14" t="s">
        <v>72</v>
      </c>
      <c r="C192" s="1" t="s">
        <v>71</v>
      </c>
      <c r="D192" s="14" t="s">
        <v>73</v>
      </c>
      <c r="E192" s="8">
        <f>AVERAGE('North West'!E200,Northern!E200,Yorkshire!E200,'Northern Scotland'!E200,'Southern Scotland'!E200,Southern!E200,'N Wales and Mersey'!E200,London!E200,'South East'!E200,Eastern!E200,'East Midlands'!E200,Midlands!E200,'Southern Western'!E200,'South Wales'!E200)</f>
        <v>119.93928280524575</v>
      </c>
      <c r="F192" s="8">
        <f>AVERAGE('North West'!F200,Northern!F200,Yorkshire!F200,'Northern Scotland'!F200,'Southern Scotland'!F200,Southern!F200,'N Wales and Mersey'!F200,London!F200,'South East'!F200,Eastern!F200,'East Midlands'!F200,Midlands!F200,'Southern Western'!F200,'South Wales'!F200)</f>
        <v>122.80961875667629</v>
      </c>
      <c r="G192" s="70">
        <f>AVERAGE('North West'!G200,Northern!G200,Yorkshire!G200,'Northern Scotland'!G200,'Southern Scotland'!G200,Southern!G200,'N Wales and Mersey'!G200,London!G200,'South East'!G200,Eastern!G200,'East Midlands'!G200,Midlands!G200,'Southern Western'!G200,'South Wales'!G200)</f>
        <v>122.80961875667629</v>
      </c>
      <c r="H192" s="59">
        <f>AVERAGE('North West'!H200,Northern!H200,Yorkshire!H200,'Northern Scotland'!H200,'Southern Scotland'!H200,Southern!H200,'N Wales and Mersey'!H200,London!H200,'South East'!H200,Eastern!H200,'East Midlands'!H200,Midlands!H200,'Southern Western'!H200,'South Wales'!H200)</f>
        <v>125.16613074086</v>
      </c>
      <c r="I192" s="59">
        <f>AVERAGE('North West'!I200,Northern!I200,Yorkshire!I200,'Northern Scotland'!I200,'Southern Scotland'!I200,Southern!I200,'N Wales and Mersey'!I200,London!I200,'South East'!I200,Eastern!I200,'East Midlands'!I200,Midlands!I200,'Southern Western'!I200,'South Wales'!I200)</f>
        <v>125.08192515670055</v>
      </c>
      <c r="J192" s="59">
        <f>AVERAGE('North West'!J200,Northern!J200,Yorkshire!J200,'Northern Scotland'!J200,'Southern Scotland'!J200,Southern!J200,'N Wales and Mersey'!J200,London!J200,'South East'!J200,Eastern!J200,'East Midlands'!J200,Midlands!J200,'Southern Western'!J200,'South Wales'!J200)</f>
        <v>125.93478114961958</v>
      </c>
      <c r="K192" s="130"/>
    </row>
    <row r="193" spans="2:17">
      <c r="B193" s="268" t="s">
        <v>79</v>
      </c>
      <c r="C193" s="269"/>
      <c r="D193" s="269"/>
      <c r="E193" s="269"/>
      <c r="F193" s="269"/>
      <c r="G193" s="269"/>
      <c r="H193" s="270"/>
      <c r="I193" s="127"/>
      <c r="J193" s="127"/>
      <c r="K193" t="s">
        <v>80</v>
      </c>
    </row>
    <row r="194" spans="2:17">
      <c r="B194" s="14" t="s">
        <v>67</v>
      </c>
      <c r="C194" s="1" t="s">
        <v>68</v>
      </c>
      <c r="D194" s="1"/>
      <c r="E194" s="8">
        <f>AVERAGE('North West'!E202,Northern!E202,Yorkshire!E202,'Northern Scotland'!E202,'Southern Scotland'!E202,Southern!E202,'N Wales and Mersey'!E202,London!E202,'South East'!E202,Eastern!E202,'East Midlands'!E202,Midlands!E202,'Southern Western'!E202,'South Wales'!E202)</f>
        <v>2142.2567755656187</v>
      </c>
      <c r="F194" s="8">
        <f>AVERAGE('North West'!F202,Northern!F202,Yorkshire!F202,'Northern Scotland'!F202,'Southern Scotland'!F202,Southern!F202,'N Wales and Mersey'!F202,London!F202,'South East'!F202,Eastern!F202,'East Midlands'!F202,Midlands!F202,'Southern Western'!F202,'South Wales'!F202)</f>
        <v>1674.3938683161971</v>
      </c>
      <c r="G194" s="70">
        <f>AVERAGE('North West'!G202,Northern!G202,Yorkshire!G202,'Northern Scotland'!G202,'Southern Scotland'!G202,Southern!G202,'N Wales and Mersey'!G202,London!G202,'South East'!G202,Eastern!G202,'East Midlands'!G202,Midlands!G202,'Southern Western'!G202,'South Wales'!G202)</f>
        <v>1076.4370265785406</v>
      </c>
      <c r="H194" s="59">
        <f>AVERAGE('North West'!H202,Northern!H202,Yorkshire!H202,'Northern Scotland'!H202,'Southern Scotland'!H202,Southern!H202,'N Wales and Mersey'!H202,London!H202,'South East'!H202,Eastern!H202,'East Midlands'!H202,Midlands!H202,'Southern Western'!H202,'South Wales'!H202)</f>
        <v>943.36443252672586</v>
      </c>
      <c r="I194" s="59">
        <f>AVERAGE('North West'!I202,Northern!I202,Yorkshire!I202,'Northern Scotland'!I202,'Southern Scotland'!I202,Southern!I202,'N Wales and Mersey'!I202,London!I202,'South East'!I202,Eastern!I202,'East Midlands'!I202,Midlands!I202,'Southern Western'!I202,'South Wales'!I202)</f>
        <v>977.58134835246869</v>
      </c>
      <c r="J194" s="59">
        <f>AVERAGE('North West'!J202,Northern!J202,Yorkshire!J202,'Northern Scotland'!J202,'Southern Scotland'!J202,Southern!J202,'N Wales and Mersey'!J202,London!J202,'South East'!J202,Eastern!J202,'East Midlands'!J202,Midlands!J202,'Southern Western'!J202,'South Wales'!J202)</f>
        <v>886.09816340726195</v>
      </c>
    </row>
    <row r="195" spans="2:17">
      <c r="B195" s="14" t="s">
        <v>67</v>
      </c>
      <c r="C195" s="1" t="s">
        <v>70</v>
      </c>
      <c r="D195" s="1"/>
      <c r="E195" s="8">
        <f>AVERAGE('North West'!E203,Northern!E203,Yorkshire!E203,'Northern Scotland'!E203,'Southern Scotland'!E203,Southern!E203,'N Wales and Mersey'!E203,London!E203,'South East'!E203,Eastern!E203,'East Midlands'!E203,Midlands!E203,'Southern Western'!E203,'South Wales'!E203)</f>
        <v>2098.9194922968804</v>
      </c>
      <c r="F195" s="8">
        <f>AVERAGE('North West'!F203,Northern!F203,Yorkshire!F203,'Northern Scotland'!F203,'Southern Scotland'!F203,Southern!F203,'N Wales and Mersey'!F203,London!F203,'South East'!F203,Eastern!F203,'East Midlands'!F203,Midlands!F203,'Southern Western'!F203,'South Wales'!F203)</f>
        <v>1630.5227252661036</v>
      </c>
      <c r="G195" s="70">
        <f>AVERAGE('North West'!G203,Northern!G203,Yorkshire!G203,'Northern Scotland'!G203,'Southern Scotland'!G203,Southern!G203,'N Wales and Mersey'!G203,London!G203,'South East'!G203,Eastern!G203,'East Midlands'!G203,Midlands!G203,'Southern Western'!G203,'South Wales'!G203)</f>
        <v>1039.155879581032</v>
      </c>
      <c r="H195" s="59">
        <f>AVERAGE('North West'!H203,Northern!H203,Yorkshire!H203,'Northern Scotland'!H203,'Southern Scotland'!H203,Southern!H203,'N Wales and Mersey'!H203,London!H203,'South East'!H203,Eastern!H203,'East Midlands'!H203,Midlands!H203,'Southern Western'!H203,'South Wales'!H203)</f>
        <v>925.7944516776887</v>
      </c>
      <c r="I195" s="59">
        <f>AVERAGE('North West'!I203,Northern!I203,Yorkshire!I203,'Northern Scotland'!I203,'Southern Scotland'!I203,Southern!I203,'N Wales and Mersey'!I203,London!I203,'South East'!I203,Eastern!I203,'East Midlands'!I203,Midlands!I203,'Southern Western'!I203,'South Wales'!I203)</f>
        <v>959.69830301456227</v>
      </c>
      <c r="J195" s="59">
        <f>AVERAGE('North West'!J203,Northern!J203,Yorkshire!J203,'Northern Scotland'!J203,'Southern Scotland'!J203,Southern!J203,'N Wales and Mersey'!J203,London!J203,'South East'!J203,Eastern!J203,'East Midlands'!J203,Midlands!J203,'Southern Western'!J203,'South Wales'!J203)</f>
        <v>859.75682868368199</v>
      </c>
    </row>
    <row r="196" spans="2:17">
      <c r="B196" s="14" t="s">
        <v>67</v>
      </c>
      <c r="C196" s="1" t="s">
        <v>71</v>
      </c>
      <c r="D196" s="1"/>
      <c r="E196" s="8">
        <f>AVERAGE('North West'!E204,Northern!E204,Yorkshire!E204,'Northern Scotland'!E204,'Southern Scotland'!E204,Southern!E204,'N Wales and Mersey'!E204,London!E204,'South East'!E204,Eastern!E204,'East Midlands'!E204,Midlands!E204,'Southern Western'!E204,'South Wales'!E204)</f>
        <v>2199.7406367844774</v>
      </c>
      <c r="F196" s="8">
        <f>AVERAGE('North West'!F204,Northern!F204,Yorkshire!F204,'Northern Scotland'!F204,'Southern Scotland'!F204,Southern!F204,'N Wales and Mersey'!F204,London!F204,'South East'!F204,Eastern!F204,'East Midlands'!F204,Midlands!F204,'Southern Western'!F204,'South Wales'!F204)</f>
        <v>1721.9968712064967</v>
      </c>
      <c r="G196" s="70">
        <f>AVERAGE('North West'!G204,Northern!G204,Yorkshire!G204,'Northern Scotland'!G204,'Southern Scotland'!G204,Southern!G204,'N Wales and Mersey'!G204,London!G204,'South East'!G204,Eastern!G204,'East Midlands'!G204,Midlands!G204,'Southern Western'!G204,'South Wales'!G204)</f>
        <v>1110.7853983127397</v>
      </c>
      <c r="H196" s="59">
        <f>AVERAGE('North West'!H204,Northern!H204,Yorkshire!H204,'Northern Scotland'!H204,'Southern Scotland'!H204,Southern!H204,'N Wales and Mersey'!H204,London!H204,'South East'!H204,Eastern!H204,'East Midlands'!H204,Midlands!H204,'Southern Western'!H204,'South Wales'!H204)</f>
        <v>973.64544208736891</v>
      </c>
      <c r="I196" s="59">
        <f>AVERAGE('North West'!I204,Northern!I204,Yorkshire!I204,'Northern Scotland'!I204,'Southern Scotland'!I204,Southern!I204,'N Wales and Mersey'!I204,London!I204,'South East'!I204,Eastern!I204,'East Midlands'!I204,Midlands!I204,'Southern Western'!I204,'South Wales'!I204)</f>
        <v>1008.9409010320236</v>
      </c>
      <c r="J196" s="59">
        <f>AVERAGE('North West'!J204,Northern!J204,Yorkshire!J204,'Northern Scotland'!J204,'Southern Scotland'!J204,Southern!J204,'N Wales and Mersey'!J204,London!J204,'South East'!J204,Eastern!J204,'East Midlands'!J204,Midlands!J204,'Southern Western'!J204,'South Wales'!J204)</f>
        <v>915.98722540936956</v>
      </c>
    </row>
    <row r="197" spans="2:17">
      <c r="B197" s="14" t="s">
        <v>72</v>
      </c>
      <c r="C197" s="1" t="s">
        <v>68</v>
      </c>
      <c r="D197" s="1"/>
      <c r="E197" s="8">
        <f>AVERAGE('North West'!E205,Northern!E205,Yorkshire!E205,'Northern Scotland'!E205,'Southern Scotland'!E205,Southern!E205,'N Wales and Mersey'!E205,London!E205,'South East'!E205,Eastern!E205,'East Midlands'!E205,Midlands!E205,'Southern Western'!E205,'South Wales'!E205)</f>
        <v>2171.6594110514316</v>
      </c>
      <c r="F197" s="8">
        <f>AVERAGE('North West'!F205,Northern!F205,Yorkshire!F205,'Northern Scotland'!F205,'Southern Scotland'!F205,Southern!F205,'N Wales and Mersey'!F205,London!F205,'South East'!F205,Eastern!F205,'East Midlands'!F205,Midlands!F205,'Southern Western'!F205,'South Wales'!F205)</f>
        <v>1634.1000296995062</v>
      </c>
      <c r="G197" s="70">
        <f>AVERAGE('North West'!G205,Northern!G205,Yorkshire!G205,'Northern Scotland'!G205,'Southern Scotland'!G205,Southern!G205,'N Wales and Mersey'!G205,London!G205,'South East'!G205,Eastern!G205,'East Midlands'!G205,Midlands!G205,'Southern Western'!G205,'South Wales'!G205)</f>
        <v>1018.4276436828135</v>
      </c>
      <c r="H197" s="59">
        <f>AVERAGE('North West'!H205,Northern!H205,Yorkshire!H205,'Northern Scotland'!H205,'Southern Scotland'!H205,Southern!H205,'N Wales and Mersey'!H205,London!H205,'South East'!H205,Eastern!H205,'East Midlands'!H205,Midlands!H205,'Southern Western'!H205,'South Wales'!H205)</f>
        <v>912.66911962812628</v>
      </c>
      <c r="I197" s="59">
        <f>AVERAGE('North West'!I205,Northern!I205,Yorkshire!I205,'Northern Scotland'!I205,'Southern Scotland'!I205,Southern!I205,'N Wales and Mersey'!I205,London!I205,'South East'!I205,Eastern!I205,'East Midlands'!I205,Midlands!I205,'Southern Western'!I205,'South Wales'!I205)</f>
        <v>973.29351121935429</v>
      </c>
      <c r="J197" s="59">
        <f>AVERAGE('North West'!J205,Northern!J205,Yorkshire!J205,'Northern Scotland'!J205,'Southern Scotland'!J205,Southern!J205,'N Wales and Mersey'!J205,London!J205,'South East'!J205,Eastern!J205,'East Midlands'!J205,Midlands!J205,'Southern Western'!J205,'South Wales'!J205)</f>
        <v>814.22177194546509</v>
      </c>
    </row>
    <row r="198" spans="2:17">
      <c r="B198" s="14" t="s">
        <v>72</v>
      </c>
      <c r="C198" s="1" t="s">
        <v>70</v>
      </c>
      <c r="D198" s="1"/>
      <c r="E198" s="8">
        <f>AVERAGE('North West'!E206,Northern!E206,Yorkshire!E206,'Northern Scotland'!E206,'Southern Scotland'!E206,Southern!E206,'N Wales and Mersey'!E206,London!E206,'South East'!E206,Eastern!E206,'East Midlands'!E206,Midlands!E206,'Southern Western'!E206,'South Wales'!E206)</f>
        <v>2216.7327356214387</v>
      </c>
      <c r="F198" s="8">
        <f>AVERAGE('North West'!F206,Northern!F206,Yorkshire!F206,'Northern Scotland'!F206,'Southern Scotland'!F206,Southern!F206,'N Wales and Mersey'!F206,London!F206,'South East'!F206,Eastern!F206,'East Midlands'!F206,Midlands!F206,'Southern Western'!F206,'South Wales'!F206)</f>
        <v>1652.2483257292301</v>
      </c>
      <c r="G198" s="70">
        <f>AVERAGE('North West'!G206,Northern!G206,Yorkshire!G206,'Northern Scotland'!G206,'Southern Scotland'!G206,Southern!G206,'N Wales and Mersey'!G206,London!G206,'South East'!G206,Eastern!G206,'East Midlands'!G206,Midlands!G206,'Southern Western'!G206,'South Wales'!G206)</f>
        <v>996.13283935326137</v>
      </c>
      <c r="H198" s="59">
        <f>AVERAGE('North West'!H206,Northern!H206,Yorkshire!H206,'Northern Scotland'!H206,'Southern Scotland'!H206,Southern!H206,'N Wales and Mersey'!H206,London!H206,'South East'!H206,Eastern!H206,'East Midlands'!H206,Midlands!H206,'Southern Western'!H206,'South Wales'!H206)</f>
        <v>881.56520891611046</v>
      </c>
      <c r="I198" s="59">
        <f>AVERAGE('North West'!I206,Northern!I206,Yorkshire!I206,'Northern Scotland'!I206,'Southern Scotland'!I206,Southern!I206,'N Wales and Mersey'!I206,London!I206,'South East'!I206,Eastern!I206,'East Midlands'!I206,Midlands!I206,'Southern Western'!I206,'South Wales'!I206)</f>
        <v>946.64593504379468</v>
      </c>
      <c r="J198" s="59">
        <f>AVERAGE('North West'!J206,Northern!J206,Yorkshire!J206,'Northern Scotland'!J206,'Southern Scotland'!J206,Southern!J206,'N Wales and Mersey'!J206,London!J206,'South East'!J206,Eastern!J206,'East Midlands'!J206,Midlands!J206,'Southern Western'!J206,'South Wales'!J206)</f>
        <v>783.65745282743978</v>
      </c>
    </row>
    <row r="199" spans="2:17">
      <c r="B199" s="14" t="s">
        <v>72</v>
      </c>
      <c r="C199" s="1" t="s">
        <v>71</v>
      </c>
      <c r="D199" s="1"/>
      <c r="E199" s="8">
        <f>AVERAGE('North West'!E207,Northern!E207,Yorkshire!E207,'Northern Scotland'!E207,'Southern Scotland'!E207,Southern!E207,'N Wales and Mersey'!E207,London!E207,'South East'!E207,Eastern!E207,'East Midlands'!E207,Midlands!E207,'Southern Western'!E207,'South Wales'!E207)</f>
        <v>2227.400880745633</v>
      </c>
      <c r="F199" s="8">
        <f>AVERAGE('North West'!F207,Northern!F207,Yorkshire!F207,'Northern Scotland'!F207,'Southern Scotland'!F207,Southern!F207,'N Wales and Mersey'!F207,London!F207,'South East'!F207,Eastern!F207,'East Midlands'!F207,Midlands!F207,'Southern Western'!F207,'South Wales'!F207)</f>
        <v>1678.640701062895</v>
      </c>
      <c r="G199" s="70">
        <f>AVERAGE('North West'!G207,Northern!G207,Yorkshire!G207,'Northern Scotland'!G207,'Southern Scotland'!G207,Southern!G207,'N Wales and Mersey'!G207,London!G207,'South East'!G207,Eastern!G207,'East Midlands'!G207,Midlands!G207,'Southern Western'!G207,'South Wales'!G207)</f>
        <v>1049.3099141823639</v>
      </c>
      <c r="H199" s="59">
        <f>AVERAGE('North West'!H207,Northern!H207,Yorkshire!H207,'Northern Scotland'!H207,'Southern Scotland'!H207,Southern!H207,'N Wales and Mersey'!H207,London!H207,'South East'!H207,Eastern!H207,'East Midlands'!H207,Midlands!H207,'Southern Western'!H207,'South Wales'!H207)</f>
        <v>939.89536169283451</v>
      </c>
      <c r="I199" s="59">
        <f>AVERAGE('North West'!I207,Northern!I207,Yorkshire!I207,'Northern Scotland'!I207,'Southern Scotland'!I207,Southern!I207,'N Wales and Mersey'!I207,London!I207,'South East'!I207,Eastern!I207,'East Midlands'!I207,Midlands!I207,'Southern Western'!I207,'South Wales'!I207)</f>
        <v>1001.8382137270362</v>
      </c>
      <c r="J199" s="59">
        <f>AVERAGE('North West'!J207,Northern!J207,Yorkshire!J207,'Northern Scotland'!J207,'Southern Scotland'!J207,Southern!J207,'N Wales and Mersey'!J207,London!J207,'South East'!J207,Eastern!J207,'East Midlands'!J207,Midlands!J207,'Southern Western'!J207,'South Wales'!J207)</f>
        <v>840.21841540263563</v>
      </c>
    </row>
    <row r="200" spans="2:17">
      <c r="B200" s="268" t="s">
        <v>79</v>
      </c>
      <c r="C200" s="269"/>
      <c r="D200" s="269"/>
      <c r="E200" s="269"/>
      <c r="F200" s="269"/>
      <c r="G200" s="269"/>
      <c r="H200" s="270"/>
      <c r="I200" s="127"/>
      <c r="J200" s="127"/>
      <c r="K200" t="s">
        <v>81</v>
      </c>
    </row>
    <row r="201" spans="2:17">
      <c r="B201" s="14" t="s">
        <v>82</v>
      </c>
      <c r="C201" s="1" t="s">
        <v>68</v>
      </c>
      <c r="D201" s="1"/>
      <c r="E201" s="8">
        <f>AVERAGE('North West'!E209,Northern!E209,Yorkshire!E209,'Northern Scotland'!E209,'Southern Scotland'!E209,Southern!E209,'N Wales and Mersey'!E209,London!E209,'South East'!E209,Eastern!E209,'East Midlands'!E209,Midlands!E209,'Southern Western'!E209,'South Wales'!E209)</f>
        <v>4313.9161866170498</v>
      </c>
      <c r="F201" s="8">
        <f>AVERAGE('North West'!F209,Northern!F209,Yorkshire!F209,'Northern Scotland'!F209,'Southern Scotland'!F209,Southern!F209,'N Wales and Mersey'!F209,London!F209,'South East'!F209,Eastern!F209,'East Midlands'!F209,Midlands!F209,'Southern Western'!F209,'South Wales'!F209)</f>
        <v>3308.4938980157021</v>
      </c>
      <c r="G201" s="70">
        <f>AVERAGE('North West'!G209,Northern!G209,Yorkshire!G209,'Northern Scotland'!G209,'Southern Scotland'!G209,Southern!G209,'N Wales and Mersey'!G209,London!G209,'South East'!G209,Eastern!G209,'East Midlands'!G209,Midlands!G209,'Southern Western'!G209,'South Wales'!G209)</f>
        <v>2094.8646702613537</v>
      </c>
      <c r="H201" s="59">
        <f>AVERAGE('North West'!H209,Northern!H209,Yorkshire!H209,'Northern Scotland'!H209,'Southern Scotland'!H209,Southern!H209,'N Wales and Mersey'!H209,London!H209,'South East'!H209,Eastern!H209,'East Midlands'!H209,Midlands!H209,'Southern Western'!H209,'South Wales'!H209)</f>
        <v>1856.0335521548518</v>
      </c>
      <c r="I201" s="59">
        <f>AVERAGE('North West'!I209,Northern!I209,Yorkshire!I209,'Northern Scotland'!I209,'Southern Scotland'!I209,Southern!I209,'N Wales and Mersey'!I209,London!I209,'South East'!I209,Eastern!I209,'East Midlands'!I209,Midlands!I209,'Southern Western'!I209,'South Wales'!I209)</f>
        <v>1950.8748595718228</v>
      </c>
      <c r="J201" s="59">
        <f>AVERAGE('North West'!J209,Northern!J209,Yorkshire!J209,'Northern Scotland'!J209,'Southern Scotland'!J209,Southern!J209,'N Wales and Mersey'!J209,London!J209,'South East'!J209,Eastern!J209,'East Midlands'!J209,Midlands!J209,'Southern Western'!J209,'South Wales'!J209)</f>
        <v>1700.3199353527268</v>
      </c>
    </row>
    <row r="202" spans="2:17">
      <c r="B202" s="14" t="s">
        <v>82</v>
      </c>
      <c r="C202" s="1" t="s">
        <v>70</v>
      </c>
      <c r="D202" s="1"/>
      <c r="E202" s="8">
        <f>AVERAGE('North West'!E210,Northern!E210,Yorkshire!E210,'Northern Scotland'!E210,'Southern Scotland'!E210,Southern!E210,'N Wales and Mersey'!E210,London!E210,'South East'!E210,Eastern!E210,'East Midlands'!E210,Midlands!E210,'Southern Western'!E210,'South Wales'!E210)</f>
        <v>4315.6522279183191</v>
      </c>
      <c r="F202" s="8">
        <f>AVERAGE('North West'!F210,Northern!F210,Yorkshire!F210,'Northern Scotland'!F210,'Southern Scotland'!F210,Southern!F210,'N Wales and Mersey'!F210,London!F210,'South East'!F210,Eastern!F210,'East Midlands'!F210,Midlands!F210,'Southern Western'!F210,'South Wales'!F210)</f>
        <v>3282.7710509953331</v>
      </c>
      <c r="G202" s="70">
        <f>AVERAGE('North West'!G210,Northern!G210,Yorkshire!G210,'Northern Scotland'!G210,'Southern Scotland'!G210,Southern!G210,'N Wales and Mersey'!G210,London!G210,'South East'!G210,Eastern!G210,'East Midlands'!G210,Midlands!G210,'Southern Western'!G210,'South Wales'!G210)</f>
        <v>2035.2887189342939</v>
      </c>
      <c r="H202" s="59">
        <f>AVERAGE('North West'!H210,Northern!H210,Yorkshire!H210,'Northern Scotland'!H210,'Southern Scotland'!H210,Southern!H210,'N Wales and Mersey'!H210,London!H210,'South East'!H210,Eastern!H210,'East Midlands'!H210,Midlands!H210,'Southern Western'!H210,'South Wales'!H210)</f>
        <v>1807.3596605937994</v>
      </c>
      <c r="I202" s="59">
        <f>AVERAGE('North West'!I210,Northern!I210,Yorkshire!I210,'Northern Scotland'!I210,'Southern Scotland'!I210,Southern!I210,'N Wales and Mersey'!I210,London!I210,'South East'!I210,Eastern!I210,'East Midlands'!I210,Midlands!I210,'Southern Western'!I210,'South Wales'!I210)</f>
        <v>1906.3442380583572</v>
      </c>
      <c r="J202" s="59">
        <f>AVERAGE('North West'!J210,Northern!J210,Yorkshire!J210,'Northern Scotland'!J210,'Southern Scotland'!J210,Southern!J210,'N Wales and Mersey'!J210,London!J210,'South East'!J210,Eastern!J210,'East Midlands'!J210,Midlands!J210,'Southern Western'!J210,'South Wales'!J210)</f>
        <v>1643.414281511122</v>
      </c>
    </row>
    <row r="203" spans="2:17">
      <c r="B203" s="14" t="s">
        <v>82</v>
      </c>
      <c r="C203" s="1" t="s">
        <v>71</v>
      </c>
      <c r="D203" s="1"/>
      <c r="E203" s="8">
        <f>AVERAGE('North West'!E211,Northern!E211,Yorkshire!E211,'Northern Scotland'!E211,'Southern Scotland'!E211,Southern!E211,'N Wales and Mersey'!E211,London!E211,'South East'!E211,Eastern!E211,'East Midlands'!E211,Midlands!E211,'Southern Western'!E211,'South Wales'!E211)</f>
        <v>4427.1415175301108</v>
      </c>
      <c r="F203" s="8">
        <f>AVERAGE('North West'!F211,Northern!F211,Yorkshire!F211,'Northern Scotland'!F211,'Southern Scotland'!F211,Southern!F211,'N Wales and Mersey'!F211,London!F211,'South East'!F211,Eastern!F211,'East Midlands'!F211,Midlands!F211,'Southern Western'!F211,'South Wales'!F211)</f>
        <v>3400.637572269392</v>
      </c>
      <c r="G203" s="70">
        <f>AVERAGE('North West'!G211,Northern!G211,Yorkshire!G211,'Northern Scotland'!G211,'Southern Scotland'!G211,Southern!G211,'N Wales and Mersey'!G211,London!G211,'South East'!G211,Eastern!G211,'East Midlands'!G211,Midlands!G211,'Southern Western'!G211,'South Wales'!G211)</f>
        <v>2160.0953124951043</v>
      </c>
      <c r="H203" s="59">
        <f>AVERAGE('North West'!H211,Northern!H211,Yorkshire!H211,'Northern Scotland'!H211,'Southern Scotland'!H211,Southern!H211,'N Wales and Mersey'!H211,London!H211,'South East'!H211,Eastern!H211,'East Midlands'!H211,Midlands!H211,'Southern Western'!H211,'South Wales'!H211)</f>
        <v>1913.5408037802031</v>
      </c>
      <c r="I203" s="59">
        <f>AVERAGE('North West'!I211,Northern!I211,Yorkshire!I211,'Northern Scotland'!I211,'Southern Scotland'!I211,Southern!I211,'N Wales and Mersey'!I211,London!I211,'South East'!I211,Eastern!I211,'East Midlands'!I211,Midlands!I211,'Southern Western'!I211,'South Wales'!I211)</f>
        <v>2010.7791147590599</v>
      </c>
      <c r="J203" s="59">
        <f>AVERAGE('North West'!J211,Northern!J211,Yorkshire!J211,'Northern Scotland'!J211,'Southern Scotland'!J211,Southern!J211,'N Wales and Mersey'!J211,London!J211,'South East'!J211,Eastern!J211,'East Midlands'!J211,Midlands!J211,'Southern Western'!J211,'South Wales'!J211)</f>
        <v>1756.2056408120047</v>
      </c>
      <c r="K203" s="130"/>
    </row>
    <row r="204" spans="2:17">
      <c r="D204" s="166"/>
      <c r="E204" s="16"/>
      <c r="F204" s="16"/>
      <c r="G204" s="16"/>
      <c r="H204" s="60"/>
      <c r="I204" s="60"/>
      <c r="J204" s="60"/>
    </row>
    <row r="205" spans="2:17">
      <c r="B205" s="40" t="s">
        <v>97</v>
      </c>
      <c r="C205" s="176"/>
      <c r="D205" s="176"/>
      <c r="E205" s="43"/>
      <c r="F205" s="43"/>
      <c r="G205" s="43"/>
      <c r="H205" s="64"/>
      <c r="I205" s="64"/>
      <c r="J205" s="64"/>
    </row>
    <row r="206" spans="2:17" ht="25.5">
      <c r="B206" s="14"/>
      <c r="C206" s="1"/>
      <c r="D206" s="1"/>
      <c r="E206" s="162" t="s">
        <v>50</v>
      </c>
      <c r="F206" s="162" t="s">
        <v>52</v>
      </c>
      <c r="G206" s="163" t="s">
        <v>54</v>
      </c>
      <c r="H206" s="164" t="s">
        <v>56</v>
      </c>
      <c r="I206" s="165" t="s">
        <v>58</v>
      </c>
      <c r="J206" s="165" t="s">
        <v>61</v>
      </c>
      <c r="K206" t="s">
        <v>98</v>
      </c>
    </row>
    <row r="207" spans="2:17">
      <c r="B207" s="78" t="s">
        <v>62</v>
      </c>
      <c r="C207" s="2" t="s">
        <v>63</v>
      </c>
      <c r="D207" s="2" t="s">
        <v>64</v>
      </c>
      <c r="E207" s="13" t="s">
        <v>49</v>
      </c>
      <c r="F207" s="13" t="s">
        <v>51</v>
      </c>
      <c r="G207" s="68" t="s">
        <v>53</v>
      </c>
      <c r="H207" s="57" t="s">
        <v>55</v>
      </c>
      <c r="I207" s="126" t="s">
        <v>57</v>
      </c>
      <c r="J207" s="126" t="s">
        <v>65</v>
      </c>
    </row>
    <row r="208" spans="2:17">
      <c r="B208" s="268" t="s">
        <v>79</v>
      </c>
      <c r="C208" s="269"/>
      <c r="D208" s="269"/>
      <c r="E208" s="269"/>
      <c r="F208" s="269"/>
      <c r="G208" s="269"/>
      <c r="H208" s="270"/>
      <c r="I208" s="127"/>
      <c r="J208" s="127"/>
      <c r="M208" s="184"/>
      <c r="N208" s="184"/>
      <c r="O208" s="184"/>
      <c r="P208" s="184"/>
      <c r="Q208" s="184"/>
    </row>
    <row r="209" spans="2:17">
      <c r="B209" s="14" t="s">
        <v>67</v>
      </c>
      <c r="C209" s="1" t="s">
        <v>68</v>
      </c>
      <c r="D209" s="1"/>
      <c r="E209" s="8">
        <f>AVERAGE('North West'!E217,Northern!E217,Yorkshire!E217,'Northern Scotland'!E217,'Southern Scotland'!E217,Southern!E217,'N Wales and Mersey'!E217,London!E217,'South East'!E217,Eastern!E217,'East Midlands'!E217,Midlands!E217,'Southern Western'!E217,'South Wales'!E217)</f>
        <v>16.422259724074042</v>
      </c>
      <c r="F209" s="8">
        <f>AVERAGE('North West'!F217,Northern!F217,Yorkshire!F217,'Northern Scotland'!F217,'Southern Scotland'!F217,Southern!F217,'N Wales and Mersey'!F217,London!F217,'South East'!F217,Eastern!F217,'East Midlands'!F217,Midlands!F217,'Southern Western'!F217,'South Wales'!F217)</f>
        <v>13.546139640565277</v>
      </c>
      <c r="G209" s="70">
        <f>AVERAGE('North West'!G217,Northern!G217,Yorkshire!G217,'Northern Scotland'!G217,'Southern Scotland'!G217,Southern!G217,'N Wales and Mersey'!G217,London!G217,'South East'!G217,Eastern!G217,'East Midlands'!G217,Midlands!G217,'Southern Western'!G217,'South Wales'!G217)</f>
        <v>9.8262039454308958</v>
      </c>
      <c r="H209" s="59">
        <f>AVERAGE('North West'!H217,Northern!H217,Yorkshire!H217,'Northern Scotland'!H217,'Southern Scotland'!H217,Southern!H217,'N Wales and Mersey'!H217,London!H217,'South East'!H217,Eastern!H217,'East Midlands'!H217,Midlands!H217,'Southern Western'!H217,'South Wales'!H217)</f>
        <v>10.076369928471577</v>
      </c>
      <c r="I209" s="59">
        <f>AVERAGE('North West'!I217,Northern!I217,Yorkshire!I217,'Northern Scotland'!I217,'Southern Scotland'!I217,Southern!I217,'N Wales and Mersey'!I217,London!I217,'South East'!I217,Eastern!I217,'East Midlands'!I217,Midlands!I217,'Southern Western'!I217,'South Wales'!I217)</f>
        <v>10.229846605810605</v>
      </c>
      <c r="J209" s="59">
        <f>AVERAGE('North West'!J217,Northern!J217,Yorkshire!J217,'Northern Scotland'!J217,'Southern Scotland'!J217,Southern!J217,'N Wales and Mersey'!J217,London!J217,'South East'!J217,Eastern!J217,'East Midlands'!J217,Midlands!J217,'Southern Western'!J217,'South Wales'!J217)</f>
        <v>9.675084212194033</v>
      </c>
      <c r="K209" s="178"/>
      <c r="M209" s="184"/>
      <c r="N209" s="184"/>
      <c r="O209" s="184"/>
      <c r="P209" s="184"/>
      <c r="Q209" s="184"/>
    </row>
    <row r="210" spans="2:17">
      <c r="B210" s="14" t="s">
        <v>67</v>
      </c>
      <c r="C210" s="1" t="s">
        <v>70</v>
      </c>
      <c r="D210" s="1"/>
      <c r="E210" s="8">
        <f>AVERAGE('North West'!E218,Northern!E218,Yorkshire!E218,'Northern Scotland'!E218,'Southern Scotland'!E218,Southern!E218,'N Wales and Mersey'!E218,London!E218,'South East'!E218,Eastern!E218,'East Midlands'!E218,Midlands!E218,'Southern Western'!E218,'South Wales'!E218)</f>
        <v>-15.317130966514664</v>
      </c>
      <c r="F210" s="8">
        <f>AVERAGE('North West'!F218,Northern!F218,Yorkshire!F218,'Northern Scotland'!F218,'Southern Scotland'!F218,Southern!F218,'N Wales and Mersey'!F218,London!F218,'South East'!F218,Eastern!F218,'East Midlands'!F218,Midlands!F218,'Southern Western'!F218,'South Wales'!F218)</f>
        <v>-15.502758564293995</v>
      </c>
      <c r="G210" s="70">
        <f>AVERAGE('North West'!G218,Northern!G218,Yorkshire!G218,'Northern Scotland'!G218,'Southern Scotland'!G218,Southern!G218,'N Wales and Mersey'!G218,London!G218,'South East'!G218,Eastern!G218,'East Midlands'!G218,Midlands!G218,'Southern Western'!G218,'South Wales'!G218)</f>
        <v>-15.502758564294018</v>
      </c>
      <c r="H210" s="59">
        <f>AVERAGE('North West'!H218,Northern!H218,Yorkshire!H218,'Northern Scotland'!H218,'Southern Scotland'!H218,Southern!H218,'N Wales and Mersey'!H218,London!H218,'South East'!H218,Eastern!H218,'East Midlands'!H218,Midlands!H218,'Southern Western'!H218,'South Wales'!H218)</f>
        <v>-20.958584012155882</v>
      </c>
      <c r="I210" s="59">
        <f>AVERAGE('North West'!I218,Northern!I218,Yorkshire!I218,'Northern Scotland'!I218,'Southern Scotland'!I218,Southern!I218,'N Wales and Mersey'!I218,London!I218,'South East'!I218,Eastern!I218,'East Midlands'!I218,Midlands!I218,'Southern Western'!I218,'South Wales'!I218)</f>
        <v>-20.952662498891357</v>
      </c>
      <c r="J210" s="59">
        <f>AVERAGE('North West'!J218,Northern!J218,Yorkshire!J218,'Northern Scotland'!J218,'Southern Scotland'!J218,Southern!J218,'N Wales and Mersey'!J218,London!J218,'South East'!J218,Eastern!J218,'East Midlands'!J218,Midlands!J218,'Southern Western'!J218,'South Wales'!J218)</f>
        <v>-21.597174416463215</v>
      </c>
      <c r="K210" s="178"/>
      <c r="M210" s="184"/>
      <c r="N210" s="184"/>
      <c r="O210" s="184"/>
      <c r="P210" s="184"/>
      <c r="Q210" s="184"/>
    </row>
    <row r="211" spans="2:17">
      <c r="B211" s="14" t="s">
        <v>67</v>
      </c>
      <c r="C211" s="1" t="s">
        <v>71</v>
      </c>
      <c r="D211" s="1"/>
      <c r="E211" s="8">
        <f>AVERAGE('North West'!E219,Northern!E219,Yorkshire!E219,'Northern Scotland'!E219,'Southern Scotland'!E219,Southern!E219,'N Wales and Mersey'!E219,London!E219,'South East'!E219,Eastern!E219,'East Midlands'!E219,Midlands!E219,'Southern Western'!E219,'South Wales'!E219)</f>
        <v>-52.348115063745873</v>
      </c>
      <c r="F211" s="8">
        <f>AVERAGE('North West'!F219,Northern!F219,Yorkshire!F219,'Northern Scotland'!F219,'Southern Scotland'!F219,Southern!F219,'N Wales and Mersey'!F219,London!F219,'South East'!F219,Eastern!F219,'East Midlands'!F219,Midlands!F219,'Southern Western'!F219,'South Wales'!F219)</f>
        <v>-40.897754197439667</v>
      </c>
      <c r="G211" s="70">
        <f>AVERAGE('North West'!G219,Northern!G219,Yorkshire!G219,'Northern Scotland'!G219,'Southern Scotland'!G219,Southern!G219,'N Wales and Mersey'!G219,London!G219,'South East'!G219,Eastern!G219,'East Midlands'!G219,Midlands!G219,'Southern Western'!G219,'South Wales'!G219)</f>
        <v>-26.260267700764871</v>
      </c>
      <c r="H211" s="59">
        <f>AVERAGE('North West'!H219,Northern!H219,Yorkshire!H219,'Northern Scotland'!H219,'Southern Scotland'!H219,Southern!H219,'N Wales and Mersey'!H219,London!H219,'South East'!H219,Eastern!H219,'East Midlands'!H219,Midlands!H219,'Southern Western'!H219,'South Wales'!H219)</f>
        <v>-22.858425738643341</v>
      </c>
      <c r="I211" s="59">
        <f>AVERAGE('North West'!I219,Northern!I219,Yorkshire!I219,'Northern Scotland'!I219,'Southern Scotland'!I219,Southern!I219,'N Wales and Mersey'!I219,London!I219,'South East'!I219,Eastern!I219,'East Midlands'!I219,Midlands!I219,'Southern Western'!I219,'South Wales'!I219)</f>
        <v>-23.438881139827028</v>
      </c>
      <c r="J211" s="59">
        <f>AVERAGE('North West'!J219,Northern!J219,Yorkshire!J219,'Northern Scotland'!J219,'Southern Scotland'!J219,Southern!J219,'N Wales and Mersey'!J219,London!J219,'South East'!J219,Eastern!J219,'East Midlands'!J219,Midlands!J219,'Southern Western'!J219,'South Wales'!J219)</f>
        <v>-20.726840158124951</v>
      </c>
      <c r="M211" s="184"/>
      <c r="N211" s="184"/>
      <c r="O211" s="184"/>
      <c r="P211" s="184"/>
      <c r="Q211" s="184"/>
    </row>
    <row r="212" spans="2:17">
      <c r="B212" s="14" t="s">
        <v>72</v>
      </c>
      <c r="C212" s="1" t="s">
        <v>68</v>
      </c>
      <c r="D212" s="1"/>
      <c r="E212" s="8">
        <f>AVERAGE('North West'!E220,Northern!E220,Yorkshire!E220,'Northern Scotland'!E220,'Southern Scotland'!E220,Southern!E220,'N Wales and Mersey'!E220,London!E220,'South East'!E220,Eastern!E220,'East Midlands'!E220,Midlands!E220,'Southern Western'!E220,'South Wales'!E220)</f>
        <v>18.522794029068887</v>
      </c>
      <c r="F212" s="8">
        <f>AVERAGE('North West'!F220,Northern!F220,Yorkshire!F220,'Northern Scotland'!F220,'Southern Scotland'!F220,Southern!F220,'N Wales and Mersey'!F220,London!F220,'South East'!F220,Eastern!F220,'East Midlands'!F220,Midlands!F220,'Southern Western'!F220,'South Wales'!F220)</f>
        <v>15.061661765933016</v>
      </c>
      <c r="G212" s="70">
        <f>AVERAGE('North West'!G220,Northern!G220,Yorkshire!G220,'Northern Scotland'!G220,'Southern Scotland'!G220,Southern!G220,'N Wales and Mersey'!G220,London!G220,'South East'!G220,Eastern!G220,'East Midlands'!G220,Midlands!G220,'Southern Western'!G220,'South Wales'!G220)</f>
        <v>11.33468421910851</v>
      </c>
      <c r="H212" s="59">
        <f>AVERAGE('North West'!H220,Northern!H220,Yorkshire!H220,'Northern Scotland'!H220,'Southern Scotland'!H220,Southern!H220,'N Wales and Mersey'!H220,London!H220,'South East'!H220,Eastern!H220,'East Midlands'!H220,Midlands!H220,'Southern Western'!H220,'South Wales'!H220)</f>
        <v>11.936188847410497</v>
      </c>
      <c r="I212" s="59">
        <f>AVERAGE('North West'!I220,Northern!I220,Yorkshire!I220,'Northern Scotland'!I220,'Southern Scotland'!I220,Southern!I220,'N Wales and Mersey'!I220,London!I220,'South East'!I220,Eastern!I220,'East Midlands'!I220,Midlands!I220,'Southern Western'!I220,'South Wales'!I220)</f>
        <v>12.305568312080627</v>
      </c>
      <c r="J212" s="59">
        <f>AVERAGE('North West'!J220,Northern!J220,Yorkshire!J220,'Northern Scotland'!J220,'Southern Scotland'!J220,Southern!J220,'N Wales and Mersey'!J220,London!J220,'South East'!J220,Eastern!J220,'East Midlands'!J220,Midlands!J220,'Southern Western'!J220,'South Wales'!J220)</f>
        <v>10.761827906825122</v>
      </c>
      <c r="K212" s="130"/>
      <c r="M212" s="184"/>
      <c r="N212" s="184"/>
      <c r="O212" s="184"/>
      <c r="P212" s="184"/>
      <c r="Q212" s="184"/>
    </row>
    <row r="213" spans="2:17">
      <c r="B213" s="14" t="s">
        <v>72</v>
      </c>
      <c r="C213" s="1" t="s">
        <v>70</v>
      </c>
      <c r="D213" s="1"/>
      <c r="E213" s="8">
        <f>AVERAGE('North West'!E221,Northern!E221,Yorkshire!E221,'Northern Scotland'!E221,'Southern Scotland'!E221,Southern!E221,'N Wales and Mersey'!E221,London!E221,'South East'!E221,Eastern!E221,'East Midlands'!E221,Midlands!E221,'Southern Western'!E221,'South Wales'!E221)</f>
        <v>-27.520570354273463</v>
      </c>
      <c r="F213" s="8">
        <f>AVERAGE('North West'!F221,Northern!F221,Yorkshire!F221,'Northern Scotland'!F221,'Southern Scotland'!F221,Southern!F221,'N Wales and Mersey'!F221,London!F221,'South East'!F221,Eastern!F221,'East Midlands'!F221,Midlands!F221,'Southern Western'!F221,'South Wales'!F221)</f>
        <v>-26.49584570944517</v>
      </c>
      <c r="G213" s="70">
        <f>AVERAGE('North West'!G221,Northern!G221,Yorkshire!G221,'Northern Scotland'!G221,'Southern Scotland'!G221,Southern!G221,'N Wales and Mersey'!G221,London!G221,'South East'!G221,Eastern!G221,'East Midlands'!G221,Midlands!G221,'Southern Western'!G221,'South Wales'!G221)</f>
        <v>-26.495845709445177</v>
      </c>
      <c r="H213" s="59">
        <f>AVERAGE('North West'!H221,Northern!H221,Yorkshire!H221,'Northern Scotland'!H221,'Southern Scotland'!H221,Southern!H221,'N Wales and Mersey'!H221,London!H221,'South East'!H221,Eastern!H221,'East Midlands'!H221,Midlands!H221,'Southern Western'!H221,'South Wales'!H221)</f>
        <v>-33.018279038292029</v>
      </c>
      <c r="I213" s="59">
        <f>AVERAGE('North West'!I221,Northern!I221,Yorkshire!I221,'Northern Scotland'!I221,'Southern Scotland'!I221,Southern!I221,'N Wales and Mersey'!I221,London!I221,'South East'!I221,Eastern!I221,'East Midlands'!I221,Midlands!I221,'Southern Western'!I221,'South Wales'!I221)</f>
        <v>-32.990634413523068</v>
      </c>
      <c r="J213" s="59">
        <f>AVERAGE('North West'!J221,Northern!J221,Yorkshire!J221,'Northern Scotland'!J221,'Southern Scotland'!J221,Southern!J221,'N Wales and Mersey'!J221,London!J221,'South East'!J221,Eastern!J221,'East Midlands'!J221,Midlands!J221,'Southern Western'!J221,'South Wales'!J221)</f>
        <v>-30.360845100910939</v>
      </c>
      <c r="M213" s="184"/>
      <c r="N213" s="184"/>
      <c r="O213" s="184"/>
      <c r="P213" s="184"/>
      <c r="Q213" s="184"/>
    </row>
    <row r="214" spans="2:17">
      <c r="B214" s="14" t="s">
        <v>72</v>
      </c>
      <c r="C214" s="1" t="s">
        <v>71</v>
      </c>
      <c r="D214" s="1"/>
      <c r="E214" s="8">
        <f>AVERAGE('North West'!E222,Northern!E222,Yorkshire!E222,'Northern Scotland'!E222,'Southern Scotland'!E222,Southern!E222,'N Wales and Mersey'!E222,London!E222,'South East'!E222,Eastern!E222,'East Midlands'!E222,Midlands!E222,'Southern Western'!E222,'South Wales'!E222)</f>
        <v>-53.274942523046676</v>
      </c>
      <c r="F214" s="8">
        <f>AVERAGE('North West'!F222,Northern!F222,Yorkshire!F222,'Northern Scotland'!F222,'Southern Scotland'!F222,Southern!F222,'N Wales and Mersey'!F222,London!F222,'South East'!F222,Eastern!F222,'East Midlands'!F222,Midlands!F222,'Southern Western'!F222,'South Wales'!F222)</f>
        <v>-40.050442994043287</v>
      </c>
      <c r="G214" s="70">
        <f>AVERAGE('North West'!G222,Northern!G222,Yorkshire!G222,'Northern Scotland'!G222,'Southern Scotland'!G222,Southern!G222,'N Wales and Mersey'!G222,London!G222,'South East'!G222,Eastern!G222,'East Midlands'!G222,Midlands!G222,'Southern Western'!G222,'South Wales'!G222)</f>
        <v>-24.897988042046059</v>
      </c>
      <c r="H214" s="59">
        <f>AVERAGE('North West'!H222,Northern!H222,Yorkshire!H222,'Northern Scotland'!H222,'Southern Scotland'!H222,Southern!H222,'N Wales and Mersey'!H222,London!H222,'South East'!H222,Eastern!H222,'East Midlands'!H222,Midlands!H222,'Southern Western'!H222,'South Wales'!H222)</f>
        <v>-22.125636074031814</v>
      </c>
      <c r="I214" s="59">
        <f>AVERAGE('North West'!I222,Northern!I222,Yorkshire!I222,'Northern Scotland'!I222,'Southern Scotland'!I222,Southern!I222,'N Wales and Mersey'!I222,London!I222,'South East'!I222,Eastern!I222,'East Midlands'!I222,Midlands!I222,'Southern Western'!I222,'South Wales'!I222)</f>
        <v>-23.641497611534241</v>
      </c>
      <c r="J214" s="59">
        <f>AVERAGE('North West'!J222,Northern!J222,Yorkshire!J222,'Northern Scotland'!J222,'Southern Scotland'!J222,Southern!J222,'N Wales and Mersey'!J222,London!J222,'South East'!J222,Eastern!J222,'East Midlands'!J222,Midlands!J222,'Southern Western'!J222,'South Wales'!J222)</f>
        <v>-19.468255924651544</v>
      </c>
      <c r="M214" s="184"/>
      <c r="N214" s="184"/>
      <c r="O214" s="184"/>
      <c r="P214" s="184"/>
      <c r="Q214" s="184"/>
    </row>
    <row r="215" spans="2:17">
      <c r="B215" s="271" t="s">
        <v>79</v>
      </c>
      <c r="C215" s="272"/>
      <c r="D215" s="272"/>
      <c r="E215" s="272"/>
      <c r="F215" s="272"/>
      <c r="G215" s="272"/>
      <c r="H215" s="273"/>
      <c r="I215" s="127"/>
      <c r="J215" s="127"/>
      <c r="M215" s="184"/>
      <c r="N215" s="184"/>
      <c r="O215" s="184"/>
      <c r="P215" s="184"/>
      <c r="Q215" s="184"/>
    </row>
    <row r="216" spans="2:17">
      <c r="B216" s="191" t="s">
        <v>82</v>
      </c>
      <c r="C216" s="9" t="s">
        <v>68</v>
      </c>
      <c r="D216" s="9"/>
      <c r="E216" s="56">
        <f>AVERAGE('North West'!E224,Northern!E224,Yorkshire!E224,'Northern Scotland'!E224,'Southern Scotland'!E224,Southern!E224,'N Wales and Mersey'!E224,London!E224,'South East'!E224,Eastern!E224,'East Midlands'!E224,Midlands!E224,'Southern Western'!E224,'South Wales'!E224)</f>
        <v>34.945053753142929</v>
      </c>
      <c r="F216" s="56">
        <f>AVERAGE('North West'!F224,Northern!F224,Yorkshire!F224,'Northern Scotland'!F224,'Southern Scotland'!F224,Southern!F224,'N Wales and Mersey'!F224,London!F224,'South East'!F224,Eastern!F224,'East Midlands'!F224,Midlands!F224,'Southern Western'!F224,'South Wales'!F224)</f>
        <v>28.607801406498293</v>
      </c>
      <c r="G216" s="72">
        <f>AVERAGE('North West'!G224,Northern!G224,Yorkshire!G224,'Northern Scotland'!G224,'Southern Scotland'!G224,Southern!G224,'N Wales and Mersey'!G224,London!G224,'South East'!G224,Eastern!G224,'East Midlands'!G224,Midlands!G224,'Southern Western'!G224,'South Wales'!G224)</f>
        <v>21.160888164539408</v>
      </c>
      <c r="H216" s="67">
        <f>AVERAGE('North West'!H224,Northern!H224,Yorkshire!H224,'Northern Scotland'!H224,'Southern Scotland'!H224,Southern!H224,'N Wales and Mersey'!H224,London!H224,'South East'!H224,Eastern!H224,'East Midlands'!H224,Midlands!H224,'Southern Western'!H224,'South Wales'!H224)</f>
        <v>22.012558775882074</v>
      </c>
      <c r="I216" s="67">
        <f>AVERAGE('North West'!I224,Northern!I224,Yorkshire!I224,'Northern Scotland'!I224,'Southern Scotland'!I224,Southern!I224,'N Wales and Mersey'!I224,London!I224,'South East'!I224,Eastern!I224,'East Midlands'!I224,Midlands!I224,'Southern Western'!I224,'South Wales'!I224)</f>
        <v>22.535414917891234</v>
      </c>
      <c r="J216" s="67">
        <f>AVERAGE('North West'!J224,Northern!J224,Yorkshire!J224,'Northern Scotland'!J224,'Southern Scotland'!J224,Southern!J224,'N Wales and Mersey'!J224,London!J224,'South East'!J224,Eastern!J224,'East Midlands'!J224,Midlands!J224,'Southern Western'!J224,'South Wales'!J224)</f>
        <v>20.436912119019155</v>
      </c>
      <c r="K216" s="130"/>
      <c r="L216" s="184"/>
      <c r="M216" s="184"/>
      <c r="N216" s="184"/>
      <c r="O216" s="184"/>
      <c r="P216" s="184"/>
      <c r="Q216" s="184"/>
    </row>
    <row r="217" spans="2:17">
      <c r="B217" s="191" t="s">
        <v>82</v>
      </c>
      <c r="C217" s="9" t="s">
        <v>70</v>
      </c>
      <c r="D217" s="9"/>
      <c r="E217" s="56">
        <f>AVERAGE('North West'!E225,Northern!E225,Yorkshire!E225,'Northern Scotland'!E225,'Southern Scotland'!E225,Southern!E225,'N Wales and Mersey'!E225,London!E225,'South East'!E225,Eastern!E225,'East Midlands'!E225,Midlands!E225,'Southern Western'!E225,'South Wales'!E225)</f>
        <v>-42.837701320788128</v>
      </c>
      <c r="F217" s="56">
        <f>AVERAGE('North West'!F225,Northern!F225,Yorkshire!F225,'Northern Scotland'!F225,'Southern Scotland'!F225,Southern!F225,'N Wales and Mersey'!F225,London!F225,'South East'!F225,Eastern!F225,'East Midlands'!F225,Midlands!F225,'Southern Western'!F225,'South Wales'!F225)</f>
        <v>-41.998604273739161</v>
      </c>
      <c r="G217" s="72">
        <f>AVERAGE('North West'!G225,Northern!G225,Yorkshire!G225,'Northern Scotland'!G225,'Southern Scotland'!G225,Southern!G225,'N Wales and Mersey'!G225,London!G225,'South East'!G225,Eastern!G225,'East Midlands'!G225,Midlands!G225,'Southern Western'!G225,'South Wales'!G225)</f>
        <v>-41.998604273739197</v>
      </c>
      <c r="H217" s="67">
        <f>AVERAGE('North West'!H225,Northern!H225,Yorkshire!H225,'Northern Scotland'!H225,'Southern Scotland'!H225,Southern!H225,'N Wales and Mersey'!H225,London!H225,'South East'!H225,Eastern!H225,'East Midlands'!H225,Midlands!H225,'Southern Western'!H225,'South Wales'!H225)</f>
        <v>-53.976863050447911</v>
      </c>
      <c r="I217" s="67">
        <f>AVERAGE('North West'!I225,Northern!I225,Yorkshire!I225,'Northern Scotland'!I225,'Southern Scotland'!I225,Southern!I225,'N Wales and Mersey'!I225,London!I225,'South East'!I225,Eastern!I225,'East Midlands'!I225,Midlands!I225,'Southern Western'!I225,'South Wales'!I225)</f>
        <v>-53.943296912414425</v>
      </c>
      <c r="J217" s="67">
        <f>AVERAGE('North West'!J225,Northern!J225,Yorkshire!J225,'Northern Scotland'!J225,'Southern Scotland'!J225,Southern!J225,'N Wales and Mersey'!J225,London!J225,'South East'!J225,Eastern!J225,'East Midlands'!J225,Midlands!J225,'Southern Western'!J225,'South Wales'!J225)</f>
        <v>-51.958019517374154</v>
      </c>
      <c r="L217" s="184"/>
      <c r="M217" s="184"/>
      <c r="N217" s="184"/>
      <c r="O217" s="184"/>
      <c r="P217" s="184"/>
      <c r="Q217" s="184"/>
    </row>
    <row r="218" spans="2:17">
      <c r="B218" s="191" t="s">
        <v>82</v>
      </c>
      <c r="C218" s="9" t="s">
        <v>71</v>
      </c>
      <c r="D218" s="9"/>
      <c r="E218" s="56">
        <f>AVERAGE('North West'!E226,Northern!E226,Yorkshire!E226,'Northern Scotland'!E226,'Southern Scotland'!E226,Southern!E226,'N Wales and Mersey'!E226,London!E226,'South East'!E226,Eastern!E226,'East Midlands'!E226,Midlands!E226,'Southern Western'!E226,'South Wales'!E226)</f>
        <v>-105.62305758679256</v>
      </c>
      <c r="F218" s="56">
        <f>AVERAGE('North West'!F226,Northern!F226,Yorkshire!F226,'Northern Scotland'!F226,'Southern Scotland'!F226,Southern!F226,'N Wales and Mersey'!F226,London!F226,'South East'!F226,Eastern!F226,'East Midlands'!F226,Midlands!F226,'Southern Western'!F226,'South Wales'!F226)</f>
        <v>-80.948197191482947</v>
      </c>
      <c r="G218" s="72">
        <f>AVERAGE('North West'!G226,Northern!G226,Yorkshire!G226,'Northern Scotland'!G226,'Southern Scotland'!G226,Southern!G226,'N Wales and Mersey'!G226,London!G226,'South East'!G226,Eastern!G226,'East Midlands'!G226,Midlands!G226,'Southern Western'!G226,'South Wales'!G226)</f>
        <v>-51.15825574281093</v>
      </c>
      <c r="H218" s="67">
        <f>AVERAGE('North West'!H226,Northern!H226,Yorkshire!H226,'Northern Scotland'!H226,'Southern Scotland'!H226,Southern!H226,'N Wales and Mersey'!H226,London!H226,'South East'!H226,Eastern!H226,'East Midlands'!H226,Midlands!H226,'Southern Western'!H226,'South Wales'!H226)</f>
        <v>-44.984061812675158</v>
      </c>
      <c r="I218" s="67">
        <f>AVERAGE('North West'!I226,Northern!I226,Yorkshire!I226,'Northern Scotland'!I226,'Southern Scotland'!I226,Southern!I226,'N Wales and Mersey'!I226,London!I226,'South East'!I226,Eastern!I226,'East Midlands'!I226,Midlands!I226,'Southern Western'!I226,'South Wales'!I226)</f>
        <v>-47.080378751361266</v>
      </c>
      <c r="J218" s="67">
        <f>AVERAGE('North West'!J226,Northern!J226,Yorkshire!J226,'Northern Scotland'!J226,'Southern Scotland'!J226,Southern!J226,'N Wales and Mersey'!J226,London!J226,'South East'!J226,Eastern!J226,'East Midlands'!J226,Midlands!J226,'Southern Western'!J226,'South Wales'!J226)</f>
        <v>-40.195096082776494</v>
      </c>
      <c r="L218" s="184"/>
    </row>
    <row r="219" spans="2:17">
      <c r="E219" s="16"/>
      <c r="F219" s="16"/>
      <c r="G219" s="16"/>
      <c r="H219" s="60"/>
      <c r="I219" s="60"/>
      <c r="J219" s="60"/>
      <c r="K219" s="16"/>
    </row>
    <row r="220" spans="2:17">
      <c r="K220" s="16"/>
    </row>
    <row r="221" spans="2:17">
      <c r="K221" s="16"/>
    </row>
    <row r="222" spans="2:17">
      <c r="K222" s="16"/>
    </row>
    <row r="223" spans="2:17">
      <c r="K223" s="16"/>
    </row>
    <row r="224" spans="2:17">
      <c r="K224" s="16"/>
    </row>
    <row r="225" spans="11:11">
      <c r="K225" s="16"/>
    </row>
    <row r="226" spans="11:11">
      <c r="K226" s="16"/>
    </row>
    <row r="227" spans="11:11">
      <c r="K227" s="16"/>
    </row>
    <row r="228" spans="11:11">
      <c r="K228" s="16"/>
    </row>
  </sheetData>
  <mergeCells count="16">
    <mergeCell ref="B76:H76"/>
    <mergeCell ref="B200:H200"/>
    <mergeCell ref="B83:H83"/>
    <mergeCell ref="B208:H208"/>
    <mergeCell ref="B215:H215"/>
    <mergeCell ref="B90:H90"/>
    <mergeCell ref="B98:H98"/>
    <mergeCell ref="B105:H105"/>
    <mergeCell ref="B179:H179"/>
    <mergeCell ref="B186:H186"/>
    <mergeCell ref="B193:H193"/>
    <mergeCell ref="B23:H23"/>
    <mergeCell ref="B30:H30"/>
    <mergeCell ref="B37:H37"/>
    <mergeCell ref="B44:H44"/>
    <mergeCell ref="B69:H6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417D-4B68-400E-BF8A-0C587B3C21DD}">
  <sheetPr>
    <tabColor theme="5" tint="0.59999389629810485"/>
    <pageSetUpPr autoPageBreaks="0"/>
  </sheetPr>
  <dimension ref="A1"/>
  <sheetViews>
    <sheetView workbookViewId="0">
      <selection activeCell="I31" sqref="I31"/>
    </sheetView>
  </sheetViews>
  <sheetFormatPr defaultRowHeight="12.7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F3768-C396-4433-AC8C-D54CCA63C08B}">
  <sheetPr>
    <tabColor theme="5" tint="0.59999389629810485"/>
    <pageSetUpPr autoPageBreaks="0"/>
  </sheetPr>
  <dimension ref="A2:X236"/>
  <sheetViews>
    <sheetView topLeftCell="A5" zoomScale="85" zoomScaleNormal="85" workbookViewId="0">
      <selection activeCell="E165" sqref="E165"/>
    </sheetView>
  </sheetViews>
  <sheetFormatPr defaultRowHeight="12.75"/>
  <cols>
    <col min="1" max="1" width="15" customWidth="1"/>
    <col min="2" max="2" width="18.125" style="166" bestFit="1" customWidth="1"/>
    <col min="3" max="3" width="18.25" customWidth="1"/>
    <col min="4" max="4" width="20.25" bestFit="1" customWidth="1"/>
    <col min="5" max="5" width="16.125" customWidth="1"/>
    <col min="6" max="6" width="16.875" bestFit="1" customWidth="1"/>
    <col min="7" max="7" width="15" bestFit="1" customWidth="1"/>
    <col min="8" max="10" width="15.625" style="161" bestFit="1" customWidth="1"/>
    <col min="11" max="11" width="15.625" bestFit="1" customWidth="1"/>
    <col min="12" max="12" width="16.625" bestFit="1" customWidth="1"/>
    <col min="13" max="14" width="17.75" bestFit="1" customWidth="1"/>
    <col min="15" max="17" width="15.625" bestFit="1" customWidth="1"/>
    <col min="18" max="18" width="16.375" bestFit="1" customWidth="1"/>
    <col min="19" max="24" width="15.625" bestFit="1" customWidth="1"/>
    <col min="25" max="25" width="16.625" bestFit="1" customWidth="1"/>
    <col min="26" max="26" width="14.125" customWidth="1"/>
  </cols>
  <sheetData>
    <row r="2" spans="1:11" s="24" customFormat="1">
      <c r="A2" s="23" t="s">
        <v>99</v>
      </c>
      <c r="B2" s="158"/>
      <c r="H2" s="159"/>
      <c r="I2" s="159"/>
      <c r="J2" s="159"/>
    </row>
    <row r="3" spans="1:11" s="34" customFormat="1">
      <c r="A3" s="33" t="s">
        <v>60</v>
      </c>
      <c r="B3" s="76"/>
      <c r="C3" s="33"/>
      <c r="H3" s="160"/>
      <c r="I3" s="160"/>
      <c r="J3" s="160"/>
    </row>
    <row r="4" spans="1:11">
      <c r="A4" s="4"/>
      <c r="B4" s="77"/>
      <c r="C4" s="4"/>
    </row>
    <row r="5" spans="1:11" ht="25.5">
      <c r="A5" s="1"/>
      <c r="B5" s="14"/>
      <c r="C5" s="1"/>
      <c r="D5" s="1"/>
      <c r="E5" s="162" t="s">
        <v>50</v>
      </c>
      <c r="F5" s="162" t="s">
        <v>52</v>
      </c>
      <c r="G5" s="163" t="s">
        <v>54</v>
      </c>
      <c r="H5" s="164" t="s">
        <v>56</v>
      </c>
      <c r="I5" s="165" t="s">
        <v>58</v>
      </c>
      <c r="J5" s="165" t="s">
        <v>61</v>
      </c>
    </row>
    <row r="6" spans="1:11">
      <c r="A6" s="2" t="s">
        <v>100</v>
      </c>
      <c r="B6" s="78" t="s">
        <v>62</v>
      </c>
      <c r="C6" s="2" t="s">
        <v>63</v>
      </c>
      <c r="D6" s="2" t="s">
        <v>64</v>
      </c>
      <c r="E6" s="13" t="s">
        <v>49</v>
      </c>
      <c r="F6" s="13" t="s">
        <v>51</v>
      </c>
      <c r="G6" s="68" t="s">
        <v>53</v>
      </c>
      <c r="H6" s="57" t="s">
        <v>55</v>
      </c>
      <c r="I6" s="126" t="s">
        <v>57</v>
      </c>
      <c r="J6" s="126" t="s">
        <v>65</v>
      </c>
      <c r="K6" t="s">
        <v>66</v>
      </c>
    </row>
    <row r="7" spans="1:11" ht="13.5" customHeight="1">
      <c r="A7" s="1" t="s">
        <v>101</v>
      </c>
      <c r="B7" s="14" t="s">
        <v>67</v>
      </c>
      <c r="C7" s="1" t="s">
        <v>68</v>
      </c>
      <c r="D7" s="14" t="s">
        <v>69</v>
      </c>
      <c r="E7" s="38" cm="1">
        <f t="array" ref="E7">INDEX('Regional Cap levels'!$F$386:$K$553,MATCH($A7&amp;$B7&amp;$C7&amp;$D7,'Regional Cap levels'!$B$386:$B$553&amp;'Regional Cap levels'!$C$386:$C$553&amp;'Regional Cap levels'!$D$386:$D$553&amp;'Regional Cap levels'!$E$386:$E$553,0),MATCH(E$6,'Regional Cap levels'!$F$385:$K$385,0))</f>
        <v>0.66761416448311883</v>
      </c>
      <c r="F7" s="38" cm="1">
        <f t="array" ref="F7">INDEX('Regional Cap levels'!$F$386:$K$553,MATCH($A7&amp;$B7&amp;$C7&amp;$D7,'Regional Cap levels'!$B$386:$B$553&amp;'Regional Cap levels'!$C$386:$C$553&amp;'Regional Cap levels'!$D$386:$D$553&amp;'Regional Cap levels'!$E$386:$E$553,0),MATCH(F$6,'Regional Cap levels'!$F$385:$K$385,0))</f>
        <v>0.501168038960627</v>
      </c>
      <c r="G7" s="185" cm="1">
        <f t="array" ref="G7">INDEX('Regional Cap levels'!$F$386:$K$553,MATCH($A7&amp;$B7&amp;$C7&amp;$D7,'Regional Cap levels'!$B$386:$B$553&amp;'Regional Cap levels'!$C$386:$C$553&amp;'Regional Cap levels'!$D$386:$D$553&amp;'Regional Cap levels'!$E$386:$E$553,0),MATCH(G$6,'Regional Cap levels'!$F$385:$K$385,0))</f>
        <v>0.29935561160381624</v>
      </c>
      <c r="H7" s="62" cm="1">
        <f t="array" ref="H7">INDEX('Regional Cap levels'!$F$386:$K$553,MATCH($A7&amp;$B7&amp;$C7&amp;$D7,'Regional Cap levels'!$B$386:$B$553&amp;'Regional Cap levels'!$C$386:$C$553&amp;'Regional Cap levels'!$D$386:$D$553&amp;'Regional Cap levels'!$E$386:$E$553,0),MATCH(H$6,'Regional Cap levels'!$F$385:$K$385,0))</f>
        <v>0.27211990030037075</v>
      </c>
      <c r="I7" s="62" cm="1">
        <f t="array" ref="I7">INDEX('Regional Cap levels'!$F$386:$K$553,MATCH($A7&amp;$B7&amp;$C7&amp;$D7,'Regional Cap levels'!$B$386:$B$553&amp;'Regional Cap levels'!$C$386:$C$553&amp;'Regional Cap levels'!$D$386:$D$553&amp;'Regional Cap levels'!$E$386:$E$553,0),MATCH(I$6,'Regional Cap levels'!$F$385:$K$385,0))</f>
        <v>0.28441092664452916</v>
      </c>
      <c r="J7" s="62" cm="1">
        <f t="array" ref="J7">INDEX('Regional Cap levels'!$F$386:$K$553,MATCH($A7&amp;$B7&amp;$C7&amp;$D7,'Regional Cap levels'!$B$386:$B$553&amp;'Regional Cap levels'!$C$386:$C$553&amp;'Regional Cap levels'!$D$386:$D$553&amp;'Regional Cap levels'!$E$386:$E$553,0),MATCH(J$6,'Regional Cap levels'!$F$385:$K$385,0))</f>
        <v>0.24665505802797746</v>
      </c>
      <c r="K7" s="4"/>
    </row>
    <row r="8" spans="1:11" ht="13.5" customHeight="1">
      <c r="A8" s="1" t="s">
        <v>101</v>
      </c>
      <c r="B8" s="14" t="s">
        <v>67</v>
      </c>
      <c r="C8" s="1" t="s">
        <v>70</v>
      </c>
      <c r="D8" s="14" t="s">
        <v>69</v>
      </c>
      <c r="E8" s="38" cm="1">
        <f t="array" ref="E8">INDEX('Regional Cap levels'!$F$386:$K$553,MATCH($A8&amp;$B8&amp;$C8&amp;$D8,'Regional Cap levels'!$B$386:$B$553&amp;'Regional Cap levels'!$C$386:$C$553&amp;'Regional Cap levels'!$D$386:$D$553&amp;'Regional Cap levels'!$E$386:$E$553,0),MATCH(E$6,'Regional Cap levels'!$F$385:$K$385,0))</f>
        <v>0.65733665321585877</v>
      </c>
      <c r="F8" s="38" cm="1">
        <f t="array" ref="F8">INDEX('Regional Cap levels'!$F$386:$K$553,MATCH($A8&amp;$B8&amp;$C8&amp;$D8,'Regional Cap levels'!$B$386:$B$553&amp;'Regional Cap levels'!$C$386:$C$553&amp;'Regional Cap levels'!$D$386:$D$553&amp;'Regional Cap levels'!$E$386:$E$553,0),MATCH(F$6,'Regional Cap levels'!$F$385:$K$385,0))</f>
        <v>0.48969107816261892</v>
      </c>
      <c r="G8" s="185" cm="1">
        <f t="array" ref="G8">INDEX('Regional Cap levels'!$F$386:$K$553,MATCH($A8&amp;$B8&amp;$C8&amp;$D8,'Regional Cap levels'!$B$386:$B$553&amp;'Regional Cap levels'!$C$386:$C$553&amp;'Regional Cap levels'!$D$386:$D$553&amp;'Regional Cap levels'!$E$386:$E$553,0),MATCH(G$6,'Regional Cap levels'!$F$385:$K$385,0))</f>
        <v>0.2888533701607815</v>
      </c>
      <c r="H8" s="62" cm="1">
        <f t="array" ref="H8">INDEX('Regional Cap levels'!$F$386:$K$553,MATCH($A8&amp;$B8&amp;$C8&amp;$D8,'Regional Cap levels'!$B$386:$B$553&amp;'Regional Cap levels'!$C$386:$C$553&amp;'Regional Cap levels'!$D$386:$D$553&amp;'Regional Cap levels'!$E$386:$E$553,0),MATCH(H$6,'Regional Cap levels'!$F$385:$K$385,0))</f>
        <v>0.26776503647550798</v>
      </c>
      <c r="I8" s="62" cm="1">
        <f t="array" ref="I8">INDEX('Regional Cap levels'!$F$386:$K$553,MATCH($A8&amp;$B8&amp;$C8&amp;$D8,'Regional Cap levels'!$B$386:$B$553&amp;'Regional Cap levels'!$C$386:$C$553&amp;'Regional Cap levels'!$D$386:$D$553&amp;'Regional Cap levels'!$E$386:$E$553,0),MATCH(I$6,'Regional Cap levels'!$F$385:$K$385,0))</f>
        <v>0.27999908544373231</v>
      </c>
      <c r="J8" s="62" cm="1">
        <f t="array" ref="J8">INDEX('Regional Cap levels'!$F$386:$K$553,MATCH($A8&amp;$B8&amp;$C8&amp;$D8,'Regional Cap levels'!$B$386:$B$553&amp;'Regional Cap levels'!$C$386:$C$553&amp;'Regional Cap levels'!$D$386:$D$553&amp;'Regional Cap levels'!$E$386:$E$553,0),MATCH(J$6,'Regional Cap levels'!$F$385:$K$385,0))</f>
        <v>0.23883684342227407</v>
      </c>
    </row>
    <row r="9" spans="1:11" ht="13.5" customHeight="1">
      <c r="A9" s="1" t="s">
        <v>101</v>
      </c>
      <c r="B9" s="14" t="s">
        <v>67</v>
      </c>
      <c r="C9" s="1" t="s">
        <v>71</v>
      </c>
      <c r="D9" s="14" t="s">
        <v>69</v>
      </c>
      <c r="E9" s="38" cm="1">
        <f t="array" ref="E9">INDEX('Regional Cap levels'!$F$386:$K$553,MATCH($A9&amp;$B9&amp;$C9&amp;$D9,'Regional Cap levels'!$B$386:$B$553&amp;'Regional Cap levels'!$C$386:$C$553&amp;'Regional Cap levels'!$D$386:$D$553&amp;'Regional Cap levels'!$E$386:$E$553,0),MATCH(E$6,'Regional Cap levels'!$F$385:$K$385,0))</f>
        <v>0.70316614895357821</v>
      </c>
      <c r="F9" s="38" cm="1">
        <f t="array" ref="F9">INDEX('Regional Cap levels'!$F$386:$K$553,MATCH($A9&amp;$B9&amp;$C9&amp;$D9,'Regional Cap levels'!$B$386:$B$553&amp;'Regional Cap levels'!$C$386:$C$553&amp;'Regional Cap levels'!$D$386:$D$553&amp;'Regional Cap levels'!$E$386:$E$553,0),MATCH(F$6,'Regional Cap levels'!$F$385:$K$385,0))</f>
        <v>0.5278667703461063</v>
      </c>
      <c r="G9" s="185" cm="1">
        <f t="array" ref="G9">INDEX('Regional Cap levels'!$F$386:$K$553,MATCH($A9&amp;$B9&amp;$C9&amp;$D9,'Regional Cap levels'!$B$386:$B$553&amp;'Regional Cap levels'!$C$386:$C$553&amp;'Regional Cap levels'!$D$386:$D$553&amp;'Regional Cap levels'!$E$386:$E$553,0),MATCH(G$6,'Regional Cap levels'!$F$385:$K$385,0))</f>
        <v>0.31531837356319425</v>
      </c>
      <c r="H9" s="62" cm="1">
        <f t="array" ref="H9">INDEX('Regional Cap levels'!$F$386:$K$553,MATCH($A9&amp;$B9&amp;$C9&amp;$D9,'Regional Cap levels'!$B$386:$B$553&amp;'Regional Cap levels'!$C$386:$C$553&amp;'Regional Cap levels'!$D$386:$D$553&amp;'Regional Cap levels'!$E$386:$E$553,0),MATCH(H$6,'Regional Cap levels'!$F$385:$K$385,0))</f>
        <v>0.28645129497554012</v>
      </c>
      <c r="I9" s="62" cm="1">
        <f t="array" ref="I9">INDEX('Regional Cap levels'!$F$386:$K$553,MATCH($A9&amp;$B9&amp;$C9&amp;$D9,'Regional Cap levels'!$B$386:$B$553&amp;'Regional Cap levels'!$C$386:$C$553&amp;'Regional Cap levels'!$D$386:$D$553&amp;'Regional Cap levels'!$E$386:$E$553,0),MATCH(I$6,'Regional Cap levels'!$F$385:$K$385,0))</f>
        <v>0.29939605366943994</v>
      </c>
      <c r="J9" s="62" cm="1">
        <f t="array" ref="J9">INDEX('Regional Cap levels'!$F$386:$K$553,MATCH($A9&amp;$B9&amp;$C9&amp;$D9,'Regional Cap levels'!$B$386:$B$553&amp;'Regional Cap levels'!$C$386:$C$553&amp;'Regional Cap levels'!$D$386:$D$553&amp;'Regional Cap levels'!$E$386:$E$553,0),MATCH(J$6,'Regional Cap levels'!$F$385:$K$385,0))</f>
        <v>0.25962178034591182</v>
      </c>
    </row>
    <row r="10" spans="1:11" ht="13.5" customHeight="1">
      <c r="A10" s="1" t="s">
        <v>101</v>
      </c>
      <c r="B10" s="14" t="s">
        <v>72</v>
      </c>
      <c r="C10" s="1" t="s">
        <v>68</v>
      </c>
      <c r="D10" s="14" t="s">
        <v>69</v>
      </c>
      <c r="E10" s="38" cm="1">
        <f t="array" ref="E10">INDEX('Regional Cap levels'!$F$386:$K$553,MATCH($A10&amp;$B10&amp;$C10&amp;$D10,'Regional Cap levels'!$B$386:$B$553&amp;'Regional Cap levels'!$C$386:$C$553&amp;'Regional Cap levels'!$D$386:$D$553&amp;'Regional Cap levels'!$E$386:$E$553,0),MATCH(E$6,'Regional Cap levels'!$F$385:$K$385,0))</f>
        <v>0.17072820265294575</v>
      </c>
      <c r="F10" s="38" cm="1">
        <f t="array" ref="F10">INDEX('Regional Cap levels'!$F$386:$K$553,MATCH($A10&amp;$B10&amp;$C10&amp;$D10,'Regional Cap levels'!$B$386:$B$553&amp;'Regional Cap levels'!$C$386:$C$553&amp;'Regional Cap levels'!$D$386:$D$553&amp;'Regional Cap levels'!$E$386:$E$553,0),MATCH(F$6,'Regional Cap levels'!$F$385:$K$385,0))</f>
        <v>0.12612548321441716</v>
      </c>
      <c r="G10" s="185" cm="1">
        <f t="array" ref="G10">INDEX('Regional Cap levels'!$F$386:$K$553,MATCH($A10&amp;$B10&amp;$C10&amp;$D10,'Regional Cap levels'!$B$386:$B$553&amp;'Regional Cap levels'!$C$386:$C$553&amp;'Regional Cap levels'!$D$386:$D$553&amp;'Regional Cap levels'!$E$386:$E$553,0),MATCH(G$6,'Regional Cap levels'!$F$385:$K$385,0))</f>
        <v>7.5130032508594846E-2</v>
      </c>
      <c r="H10" s="62" cm="1">
        <f t="array" ref="H10">INDEX('Regional Cap levels'!$F$386:$K$553,MATCH($A10&amp;$B10&amp;$C10&amp;$D10,'Regional Cap levels'!$B$386:$B$553&amp;'Regional Cap levels'!$C$386:$C$553&amp;'Regional Cap levels'!$D$386:$D$553&amp;'Regional Cap levels'!$E$386:$E$553,0),MATCH(H$6,'Regional Cap levels'!$F$385:$K$385,0))</f>
        <v>6.8983847987742139E-2</v>
      </c>
      <c r="I10" s="62" cm="1">
        <f t="array" ref="I10">INDEX('Regional Cap levels'!$F$386:$K$553,MATCH($A10&amp;$B10&amp;$C10&amp;$D10,'Regional Cap levels'!$B$386:$B$553&amp;'Regional Cap levels'!$C$386:$C$553&amp;'Regional Cap levels'!$D$386:$D$553&amp;'Regional Cap levels'!$E$386:$E$553,0),MATCH(I$6,'Regional Cap levels'!$F$385:$K$385,0))</f>
        <v>7.4230104392998889E-2</v>
      </c>
      <c r="J10" s="62" cm="1">
        <f t="array" ref="J10">INDEX('Regional Cap levels'!$F$386:$K$553,MATCH($A10&amp;$B10&amp;$C10&amp;$D10,'Regional Cap levels'!$B$386:$B$553&amp;'Regional Cap levels'!$C$386:$C$553&amp;'Regional Cap levels'!$D$386:$D$553&amp;'Regional Cap levels'!$E$386:$E$553,0),MATCH(J$6,'Regional Cap levels'!$F$385:$K$385,0))</f>
        <v>5.9608930463901144E-2</v>
      </c>
    </row>
    <row r="11" spans="1:11" ht="13.5" customHeight="1">
      <c r="A11" s="1" t="s">
        <v>101</v>
      </c>
      <c r="B11" s="14" t="s">
        <v>72</v>
      </c>
      <c r="C11" s="1" t="s">
        <v>70</v>
      </c>
      <c r="D11" s="14" t="s">
        <v>69</v>
      </c>
      <c r="E11" s="38" cm="1">
        <f t="array" ref="E11">INDEX('Regional Cap levels'!$F$386:$K$553,MATCH($A11&amp;$B11&amp;$C11&amp;$D11,'Regional Cap levels'!$B$386:$B$553&amp;'Regional Cap levels'!$C$386:$C$553&amp;'Regional Cap levels'!$D$386:$D$553&amp;'Regional Cap levels'!$E$386:$E$553,0),MATCH(E$6,'Regional Cap levels'!$F$385:$K$385,0))</f>
        <v>0.17545132105569741</v>
      </c>
      <c r="F11" s="38" cm="1">
        <f t="array" ref="F11">INDEX('Regional Cap levels'!$F$386:$K$553,MATCH($A11&amp;$B11&amp;$C11&amp;$D11,'Regional Cap levels'!$B$386:$B$553&amp;'Regional Cap levels'!$C$386:$C$553&amp;'Regional Cap levels'!$D$386:$D$553&amp;'Regional Cap levels'!$E$386:$E$553,0),MATCH(F$6,'Regional Cap levels'!$F$385:$K$385,0))</f>
        <v>0.12827331094636105</v>
      </c>
      <c r="G11" s="185" cm="1">
        <f t="array" ref="G11">INDEX('Regional Cap levels'!$F$386:$K$553,MATCH($A11&amp;$B11&amp;$C11&amp;$D11,'Regional Cap levels'!$B$386:$B$553&amp;'Regional Cap levels'!$C$386:$C$553&amp;'Regional Cap levels'!$D$386:$D$553&amp;'Regional Cap levels'!$E$386:$E$553,0),MATCH(G$6,'Regional Cap levels'!$F$385:$K$385,0))</f>
        <v>7.3597020415030356E-2</v>
      </c>
      <c r="H11" s="62" cm="1">
        <f t="array" ref="H11">INDEX('Regional Cap levels'!$F$386:$K$553,MATCH($A11&amp;$B11&amp;$C11&amp;$D11,'Regional Cap levels'!$B$386:$B$553&amp;'Regional Cap levels'!$C$386:$C$553&amp;'Regional Cap levels'!$D$386:$D$553&amp;'Regional Cap levels'!$E$386:$E$553,0),MATCH(H$6,'Regional Cap levels'!$F$385:$K$385,0))</f>
        <v>6.6567641386573451E-2</v>
      </c>
      <c r="I11" s="62" cm="1">
        <f t="array" ref="I11">INDEX('Regional Cap levels'!$F$386:$K$553,MATCH($A11&amp;$B11&amp;$C11&amp;$D11,'Regional Cap levels'!$B$386:$B$553&amp;'Regional Cap levels'!$C$386:$C$553&amp;'Regional Cap levels'!$D$386:$D$553&amp;'Regional Cap levels'!$E$386:$E$553,0),MATCH(I$6,'Regional Cap levels'!$F$385:$K$385,0))</f>
        <v>7.2234036622335476E-2</v>
      </c>
      <c r="J11" s="62" cm="1">
        <f t="array" ref="J11">INDEX('Regional Cap levels'!$F$386:$K$553,MATCH($A11&amp;$B11&amp;$C11&amp;$D11,'Regional Cap levels'!$B$386:$B$553&amp;'Regional Cap levels'!$C$386:$C$553&amp;'Regional Cap levels'!$D$386:$D$553&amp;'Regional Cap levels'!$E$386:$E$553,0),MATCH(J$6,'Regional Cap levels'!$F$385:$K$385,0))</f>
        <v>5.7062292429162283E-2</v>
      </c>
    </row>
    <row r="12" spans="1:11" ht="13.5" customHeight="1">
      <c r="A12" s="1" t="s">
        <v>101</v>
      </c>
      <c r="B12" s="14" t="s">
        <v>72</v>
      </c>
      <c r="C12" s="1" t="s">
        <v>71</v>
      </c>
      <c r="D12" s="14" t="s">
        <v>69</v>
      </c>
      <c r="E12" s="38" cm="1">
        <f t="array" ref="E12">INDEX('Regional Cap levels'!$F$386:$K$553,MATCH($A12&amp;$B12&amp;$C12&amp;$D12,'Regional Cap levels'!$B$386:$B$553&amp;'Regional Cap levels'!$C$386:$C$553&amp;'Regional Cap levels'!$D$386:$D$553&amp;'Regional Cap levels'!$E$386:$E$553,0),MATCH(E$6,'Regional Cap levels'!$F$385:$K$385,0))</f>
        <v>0.1798177347394497</v>
      </c>
      <c r="F12" s="38" cm="1">
        <f t="array" ref="F12">INDEX('Regional Cap levels'!$F$386:$K$553,MATCH($A12&amp;$B12&amp;$C12&amp;$D12,'Regional Cap levels'!$B$386:$B$553&amp;'Regional Cap levels'!$C$386:$C$553&amp;'Regional Cap levels'!$D$386:$D$553&amp;'Regional Cap levels'!$E$386:$E$553,0),MATCH(F$6,'Regional Cap levels'!$F$385:$K$385,0))</f>
        <v>0.13284332629535775</v>
      </c>
      <c r="G12" s="185" cm="1">
        <f t="array" ref="G12">INDEX('Regional Cap levels'!$F$386:$K$553,MATCH($A12&amp;$B12&amp;$C12&amp;$D12,'Regional Cap levels'!$B$386:$B$553&amp;'Regional Cap levels'!$C$386:$C$553&amp;'Regional Cap levels'!$D$386:$D$553&amp;'Regional Cap levels'!$E$386:$E$553,0),MATCH(G$6,'Regional Cap levels'!$F$385:$K$385,0))</f>
        <v>7.9136389475980409E-2</v>
      </c>
      <c r="H12" s="62" cm="1">
        <f t="array" ref="H12">INDEX('Regional Cap levels'!$F$386:$K$553,MATCH($A12&amp;$B12&amp;$C12&amp;$D12,'Regional Cap levels'!$B$386:$B$553&amp;'Regional Cap levels'!$C$386:$C$553&amp;'Regional Cap levels'!$D$386:$D$553&amp;'Regional Cap levels'!$E$386:$E$553,0),MATCH(H$6,'Regional Cap levels'!$F$385:$K$385,0))</f>
        <v>7.2611494784872388E-2</v>
      </c>
      <c r="I12" s="62" cm="1">
        <f t="array" ref="I12">INDEX('Regional Cap levels'!$F$386:$K$553,MATCH($A12&amp;$B12&amp;$C12&amp;$D12,'Regional Cap levels'!$B$386:$B$553&amp;'Regional Cap levels'!$C$386:$C$553&amp;'Regional Cap levels'!$D$386:$D$553&amp;'Regional Cap levels'!$E$386:$E$553,0),MATCH(I$6,'Regional Cap levels'!$F$385:$K$385,0))</f>
        <v>7.8136952502500356E-2</v>
      </c>
      <c r="J12" s="62" cm="1">
        <f t="array" ref="J12">INDEX('Regional Cap levels'!$F$386:$K$553,MATCH($A12&amp;$B12&amp;$C12&amp;$D12,'Regional Cap levels'!$B$386:$B$553&amp;'Regional Cap levels'!$C$386:$C$553&amp;'Regional Cap levels'!$D$386:$D$553&amp;'Regional Cap levels'!$E$386:$E$553,0),MATCH(J$6,'Regional Cap levels'!$F$385:$K$385,0))</f>
        <v>6.2736345569964727E-2</v>
      </c>
    </row>
    <row r="13" spans="1:11" ht="13.5" customHeight="1">
      <c r="A13" s="1" t="s">
        <v>101</v>
      </c>
      <c r="B13" s="14" t="s">
        <v>67</v>
      </c>
      <c r="C13" s="1" t="s">
        <v>68</v>
      </c>
      <c r="D13" s="14" t="s">
        <v>73</v>
      </c>
      <c r="E13" s="38" cm="1">
        <f t="array" ref="E13">INDEX('Regional Cap levels'!$F$386:$K$553,MATCH($A13&amp;$B13&amp;$C13&amp;$D13,'Regional Cap levels'!$B$386:$B$553&amp;'Regional Cap levels'!$C$386:$C$553&amp;'Regional Cap levels'!$D$386:$D$553&amp;'Regional Cap levels'!$E$386:$E$553,0),MATCH(E$6,'Regional Cap levels'!$F$385:$K$385,0))</f>
        <v>0.43261164384630746</v>
      </c>
      <c r="F13" s="38" cm="1">
        <f t="array" ref="F13">INDEX('Regional Cap levels'!$F$386:$K$553,MATCH($A13&amp;$B13&amp;$C13&amp;$D13,'Regional Cap levels'!$B$386:$B$553&amp;'Regional Cap levels'!$C$386:$C$553&amp;'Regional Cap levels'!$D$386:$D$553&amp;'Regional Cap levels'!$E$386:$E$553,0),MATCH(F$6,'Regional Cap levels'!$F$385:$K$385,0))</f>
        <v>0.5141530576581278</v>
      </c>
      <c r="G13" s="185" cm="1">
        <f t="array" ref="G13">INDEX('Regional Cap levels'!$F$386:$K$553,MATCH($A13&amp;$B13&amp;$C13&amp;$D13,'Regional Cap levels'!$B$386:$B$553&amp;'Regional Cap levels'!$C$386:$C$553&amp;'Regional Cap levels'!$D$386:$D$553&amp;'Regional Cap levels'!$E$386:$E$553,0),MATCH(G$6,'Regional Cap levels'!$F$385:$K$385,0))</f>
        <v>0.5141530576581278</v>
      </c>
      <c r="H13" s="62" cm="1">
        <f t="array" ref="H13">INDEX('Regional Cap levels'!$F$386:$K$553,MATCH($A13&amp;$B13&amp;$C13&amp;$D13,'Regional Cap levels'!$B$386:$B$553&amp;'Regional Cap levels'!$C$386:$C$553&amp;'Regional Cap levels'!$D$386:$D$553&amp;'Regional Cap levels'!$E$386:$E$553,0),MATCH(H$6,'Regional Cap levels'!$F$385:$K$385,0))</f>
        <v>0.51812924652436942</v>
      </c>
      <c r="I13" s="62" cm="1">
        <f t="array" ref="I13">INDEX('Regional Cap levels'!$F$386:$K$553,MATCH($A13&amp;$B13&amp;$C13&amp;$D13,'Regional Cap levels'!$B$386:$B$553&amp;'Regional Cap levels'!$C$386:$C$553&amp;'Regional Cap levels'!$D$386:$D$553&amp;'Regional Cap levels'!$E$386:$E$553,0),MATCH(I$6,'Regional Cap levels'!$F$385:$K$385,0))</f>
        <v>0.51793959461234607</v>
      </c>
      <c r="J13" s="62" cm="1">
        <f t="array" ref="J13">INDEX('Regional Cap levels'!$F$386:$K$553,MATCH($A13&amp;$B13&amp;$C13&amp;$D13,'Regional Cap levels'!$B$386:$B$553&amp;'Regional Cap levels'!$C$386:$C$553&amp;'Regional Cap levels'!$D$386:$D$553&amp;'Regional Cap levels'!$E$386:$E$553,0),MATCH(J$6,'Regional Cap levels'!$F$385:$K$385,0))</f>
        <v>0.49873864352717717</v>
      </c>
    </row>
    <row r="14" spans="1:11" ht="13.5" customHeight="1">
      <c r="A14" s="1" t="s">
        <v>101</v>
      </c>
      <c r="B14" s="14" t="s">
        <v>67</v>
      </c>
      <c r="C14" s="1" t="s">
        <v>70</v>
      </c>
      <c r="D14" s="14" t="s">
        <v>73</v>
      </c>
      <c r="E14" s="38" cm="1">
        <f t="array" ref="E14">INDEX('Regional Cap levels'!$F$386:$K$553,MATCH($A14&amp;$B14&amp;$C14&amp;$D14,'Regional Cap levels'!$B$386:$B$553&amp;'Regional Cap levels'!$C$386:$C$553&amp;'Regional Cap levels'!$D$386:$D$553&amp;'Regional Cap levels'!$E$386:$E$553,0),MATCH(E$6,'Regional Cap levels'!$F$385:$K$385,0))</f>
        <v>0.48330085586245092</v>
      </c>
      <c r="F14" s="38" cm="1">
        <f t="array" ref="F14">INDEX('Regional Cap levels'!$F$386:$K$553,MATCH($A14&amp;$B14&amp;$C14&amp;$D14,'Regional Cap levels'!$B$386:$B$553&amp;'Regional Cap levels'!$C$386:$C$553&amp;'Regional Cap levels'!$D$386:$D$553&amp;'Regional Cap levels'!$E$386:$E$553,0),MATCH(F$6,'Regional Cap levels'!$F$385:$K$385,0))</f>
        <v>0.56537580324196157</v>
      </c>
      <c r="G14" s="185" cm="1">
        <f t="array" ref="G14">INDEX('Regional Cap levels'!$F$386:$K$553,MATCH($A14&amp;$B14&amp;$C14&amp;$D14,'Regional Cap levels'!$B$386:$B$553&amp;'Regional Cap levels'!$C$386:$C$553&amp;'Regional Cap levels'!$D$386:$D$553&amp;'Regional Cap levels'!$E$386:$E$553,0),MATCH(G$6,'Regional Cap levels'!$F$385:$K$385,0))</f>
        <v>0.56537580324196157</v>
      </c>
      <c r="H14" s="62" cm="1">
        <f t="array" ref="H14">INDEX('Regional Cap levels'!$F$386:$K$553,MATCH($A14&amp;$B14&amp;$C14&amp;$D14,'Regional Cap levels'!$B$386:$B$553&amp;'Regional Cap levels'!$C$386:$C$553&amp;'Regional Cap levels'!$D$386:$D$553&amp;'Regional Cap levels'!$E$386:$E$553,0),MATCH(H$6,'Regional Cap levels'!$F$385:$K$385,0))</f>
        <v>0.58735975819742414</v>
      </c>
      <c r="I14" s="62" cm="1">
        <f t="array" ref="I14">INDEX('Regional Cap levels'!$F$386:$K$553,MATCH($A14&amp;$B14&amp;$C14&amp;$D14,'Regional Cap levels'!$B$386:$B$553&amp;'Regional Cap levels'!$C$386:$C$553&amp;'Regional Cap levels'!$D$386:$D$553&amp;'Regional Cap levels'!$E$386:$E$553,0),MATCH(I$6,'Regional Cap levels'!$F$385:$K$385,0))</f>
        <v>0.58715068070086007</v>
      </c>
      <c r="J14" s="62" cm="1">
        <f t="array" ref="J14">INDEX('Regional Cap levels'!$F$386:$K$553,MATCH($A14&amp;$B14&amp;$C14&amp;$D14,'Regional Cap levels'!$B$386:$B$553&amp;'Regional Cap levels'!$C$386:$C$553&amp;'Regional Cap levels'!$D$386:$D$553&amp;'Regional Cap levels'!$E$386:$E$553,0),MATCH(J$6,'Regional Cap levels'!$F$385:$K$385,0))</f>
        <v>0.57046443849645168</v>
      </c>
    </row>
    <row r="15" spans="1:11" ht="13.5" customHeight="1">
      <c r="A15" s="1" t="s">
        <v>101</v>
      </c>
      <c r="B15" s="14" t="s">
        <v>67</v>
      </c>
      <c r="C15" s="1" t="s">
        <v>71</v>
      </c>
      <c r="D15" s="14" t="s">
        <v>73</v>
      </c>
      <c r="E15" s="38" cm="1">
        <f t="array" ref="E15">INDEX('Regional Cap levels'!$F$386:$K$553,MATCH($A15&amp;$B15&amp;$C15&amp;$D15,'Regional Cap levels'!$B$386:$B$553&amp;'Regional Cap levels'!$C$386:$C$553&amp;'Regional Cap levels'!$D$386:$D$553&amp;'Regional Cap levels'!$E$386:$E$553,0),MATCH(E$6,'Regional Cap levels'!$F$385:$K$385,0))</f>
        <v>0.49136916625699811</v>
      </c>
      <c r="F15" s="38" cm="1">
        <f t="array" ref="F15">INDEX('Regional Cap levels'!$F$386:$K$553,MATCH($A15&amp;$B15&amp;$C15&amp;$D15,'Regional Cap levels'!$B$386:$B$553&amp;'Regional Cap levels'!$C$386:$C$553&amp;'Regional Cap levels'!$D$386:$D$553&amp;'Regional Cap levels'!$E$386:$E$553,0),MATCH(F$6,'Regional Cap levels'!$F$385:$K$385,0))</f>
        <v>0.57871983438467578</v>
      </c>
      <c r="G15" s="185" cm="1">
        <f t="array" ref="G15">INDEX('Regional Cap levels'!$F$386:$K$553,MATCH($A15&amp;$B15&amp;$C15&amp;$D15,'Regional Cap levels'!$B$386:$B$553&amp;'Regional Cap levels'!$C$386:$C$553&amp;'Regional Cap levels'!$D$386:$D$553&amp;'Regional Cap levels'!$E$386:$E$553,0),MATCH(G$6,'Regional Cap levels'!$F$385:$K$385,0))</f>
        <v>0.57871983438467578</v>
      </c>
      <c r="H15" s="62" cm="1">
        <f t="array" ref="H15">INDEX('Regional Cap levels'!$F$386:$K$553,MATCH($A15&amp;$B15&amp;$C15&amp;$D15,'Regional Cap levels'!$B$386:$B$553&amp;'Regional Cap levels'!$C$386:$C$553&amp;'Regional Cap levels'!$D$386:$D$553&amp;'Regional Cap levels'!$E$386:$E$553,0),MATCH(H$6,'Regional Cap levels'!$F$385:$K$385,0))</f>
        <v>0.58393195148306154</v>
      </c>
      <c r="I15" s="62" cm="1">
        <f t="array" ref="I15">INDEX('Regional Cap levels'!$F$386:$K$553,MATCH($A15&amp;$B15&amp;$C15&amp;$D15,'Regional Cap levels'!$B$386:$B$553&amp;'Regional Cap levels'!$C$386:$C$553&amp;'Regional Cap levels'!$D$386:$D$553&amp;'Regional Cap levels'!$E$386:$E$553,0),MATCH(I$6,'Regional Cap levels'!$F$385:$K$385,0))</f>
        <v>0.58373408423893047</v>
      </c>
      <c r="J15" s="62" cm="1">
        <f t="array" ref="J15">INDEX('Regional Cap levels'!$F$386:$K$553,MATCH($A15&amp;$B15&amp;$C15&amp;$D15,'Regional Cap levels'!$B$386:$B$553&amp;'Regional Cap levels'!$C$386:$C$553&amp;'Regional Cap levels'!$D$386:$D$553&amp;'Regional Cap levels'!$E$386:$E$553,0),MATCH(J$6,'Regional Cap levels'!$F$385:$K$385,0))</f>
        <v>0.56382409444464077</v>
      </c>
    </row>
    <row r="16" spans="1:11" ht="13.5" customHeight="1">
      <c r="A16" s="1" t="s">
        <v>101</v>
      </c>
      <c r="B16" s="14" t="s">
        <v>72</v>
      </c>
      <c r="C16" s="1" t="s">
        <v>68</v>
      </c>
      <c r="D16" s="14" t="s">
        <v>73</v>
      </c>
      <c r="E16" s="38" cm="1">
        <f t="array" ref="E16">INDEX('Regional Cap levels'!$F$386:$K$553,MATCH($A16&amp;$B16&amp;$C16&amp;$D16,'Regional Cap levels'!$B$386:$B$553&amp;'Regional Cap levels'!$C$386:$C$553&amp;'Regional Cap levels'!$D$386:$D$553&amp;'Regional Cap levels'!$E$386:$E$553,0),MATCH(E$6,'Regional Cap levels'!$F$385:$K$385,0))</f>
        <v>0.28485186128517942</v>
      </c>
      <c r="F16" s="38" cm="1">
        <f t="array" ref="F16">INDEX('Regional Cap levels'!$F$386:$K$553,MATCH($A16&amp;$B16&amp;$C16&amp;$D16,'Regional Cap levels'!$B$386:$B$553&amp;'Regional Cap levels'!$C$386:$C$553&amp;'Regional Cap levels'!$D$386:$D$553&amp;'Regional Cap levels'!$E$386:$E$553,0),MATCH(F$6,'Regional Cap levels'!$F$385:$K$385,0))</f>
        <v>0.2911174570678719</v>
      </c>
      <c r="G16" s="185" cm="1">
        <f t="array" ref="G16">INDEX('Regional Cap levels'!$F$386:$K$553,MATCH($A16&amp;$B16&amp;$C16&amp;$D16,'Regional Cap levels'!$B$386:$B$553&amp;'Regional Cap levels'!$C$386:$C$553&amp;'Regional Cap levels'!$D$386:$D$553&amp;'Regional Cap levels'!$E$386:$E$553,0),MATCH(G$6,'Regional Cap levels'!$F$385:$K$385,0))</f>
        <v>0.2911174570678719</v>
      </c>
      <c r="H16" s="62" cm="1">
        <f t="array" ref="H16">INDEX('Regional Cap levels'!$F$386:$K$553,MATCH($A16&amp;$B16&amp;$C16&amp;$D16,'Regional Cap levels'!$B$386:$B$553&amp;'Regional Cap levels'!$C$386:$C$553&amp;'Regional Cap levels'!$D$386:$D$553&amp;'Regional Cap levels'!$E$386:$E$553,0),MATCH(H$6,'Regional Cap levels'!$F$385:$K$385,0))</f>
        <v>0.29619173367356894</v>
      </c>
      <c r="I16" s="62" cm="1">
        <f t="array" ref="I16">INDEX('Regional Cap levels'!$F$386:$K$553,MATCH($A16&amp;$B16&amp;$C16&amp;$D16,'Regional Cap levels'!$B$386:$B$553&amp;'Regional Cap levels'!$C$386:$C$553&amp;'Regional Cap levels'!$D$386:$D$553&amp;'Regional Cap levels'!$E$386:$E$553,0),MATCH(I$6,'Regional Cap levels'!$F$385:$K$385,0))</f>
        <v>0.29598096587680151</v>
      </c>
      <c r="J16" s="62" cm="1">
        <f t="array" ref="J16">INDEX('Regional Cap levels'!$F$386:$K$553,MATCH($A16&amp;$B16&amp;$C16&amp;$D16,'Regional Cap levels'!$B$386:$B$553&amp;'Regional Cap levels'!$C$386:$C$553&amp;'Regional Cap levels'!$D$386:$D$553&amp;'Regional Cap levels'!$E$386:$E$553,0),MATCH(J$6,'Regional Cap levels'!$F$385:$K$385,0))</f>
        <v>0.29794676173283358</v>
      </c>
    </row>
    <row r="17" spans="1:16" ht="13.5" customHeight="1">
      <c r="A17" s="1" t="s">
        <v>101</v>
      </c>
      <c r="B17" s="14" t="s">
        <v>72</v>
      </c>
      <c r="C17" s="1" t="s">
        <v>70</v>
      </c>
      <c r="D17" s="14" t="s">
        <v>73</v>
      </c>
      <c r="E17" s="38" cm="1">
        <f t="array" ref="E17">INDEX('Regional Cap levels'!$F$386:$K$553,MATCH($A17&amp;$B17&amp;$C17&amp;$D17,'Regional Cap levels'!$B$386:$B$553&amp;'Regional Cap levels'!$C$386:$C$553&amp;'Regional Cap levels'!$D$386:$D$553&amp;'Regional Cap levels'!$E$386:$E$553,0),MATCH(E$6,'Regional Cap levels'!$F$385:$K$385,0))</f>
        <v>0.3750844265084296</v>
      </c>
      <c r="F17" s="38" cm="1">
        <f t="array" ref="F17">INDEX('Regional Cap levels'!$F$386:$K$553,MATCH($A17&amp;$B17&amp;$C17&amp;$D17,'Regional Cap levels'!$B$386:$B$553&amp;'Regional Cap levels'!$C$386:$C$553&amp;'Regional Cap levels'!$D$386:$D$553&amp;'Regional Cap levels'!$E$386:$E$553,0),MATCH(F$6,'Regional Cap levels'!$F$385:$K$385,0))</f>
        <v>0.37799022515901148</v>
      </c>
      <c r="G17" s="185" cm="1">
        <f t="array" ref="G17">INDEX('Regional Cap levels'!$F$386:$K$553,MATCH($A17&amp;$B17&amp;$C17&amp;$D17,'Regional Cap levels'!$B$386:$B$553&amp;'Regional Cap levels'!$C$386:$C$553&amp;'Regional Cap levels'!$D$386:$D$553&amp;'Regional Cap levels'!$E$386:$E$553,0),MATCH(G$6,'Regional Cap levels'!$F$385:$K$385,0))</f>
        <v>0.37799022515901148</v>
      </c>
      <c r="H17" s="62" cm="1">
        <f t="array" ref="H17">INDEX('Regional Cap levels'!$F$386:$K$553,MATCH($A17&amp;$B17&amp;$C17&amp;$D17,'Regional Cap levels'!$B$386:$B$553&amp;'Regional Cap levels'!$C$386:$C$553&amp;'Regional Cap levels'!$D$386:$D$553&amp;'Regional Cap levels'!$E$386:$E$553,0),MATCH(H$6,'Regional Cap levels'!$F$385:$K$385,0))</f>
        <v>0.40445979299960294</v>
      </c>
      <c r="I17" s="62" cm="1">
        <f t="array" ref="I17">INDEX('Regional Cap levels'!$F$386:$K$553,MATCH($A17&amp;$B17&amp;$C17&amp;$D17,'Regional Cap levels'!$B$386:$B$553&amp;'Regional Cap levels'!$C$386:$C$553&amp;'Regional Cap levels'!$D$386:$D$553&amp;'Regional Cap levels'!$E$386:$E$553,0),MATCH(I$6,'Regional Cap levels'!$F$385:$K$385,0))</f>
        <v>0.40415711889517181</v>
      </c>
      <c r="J17" s="62" cm="1">
        <f t="array" ref="J17">INDEX('Regional Cap levels'!$F$386:$K$553,MATCH($A17&amp;$B17&amp;$C17&amp;$D17,'Regional Cap levels'!$B$386:$B$553&amp;'Regional Cap levels'!$C$386:$C$553&amp;'Regional Cap levels'!$D$386:$D$553&amp;'Regional Cap levels'!$E$386:$E$553,0),MATCH(J$6,'Regional Cap levels'!$F$385:$K$385,0))</f>
        <v>0.39752825306580497</v>
      </c>
    </row>
    <row r="18" spans="1:16" ht="13.5" customHeight="1">
      <c r="A18" s="1" t="s">
        <v>101</v>
      </c>
      <c r="B18" s="14" t="s">
        <v>72</v>
      </c>
      <c r="C18" s="1" t="s">
        <v>71</v>
      </c>
      <c r="D18" s="14" t="s">
        <v>73</v>
      </c>
      <c r="E18" s="38" cm="1">
        <f t="array" ref="E18">INDEX('Regional Cap levels'!$F$386:$K$553,MATCH($A18&amp;$B18&amp;$C18&amp;$D18,'Regional Cap levels'!$B$386:$B$553&amp;'Regional Cap levels'!$C$386:$C$553&amp;'Regional Cap levels'!$D$386:$D$553&amp;'Regional Cap levels'!$E$386:$E$553,0),MATCH(E$6,'Regional Cap levels'!$F$385:$K$385,0))</f>
        <v>0.33537728236404085</v>
      </c>
      <c r="F18" s="38" cm="1">
        <f t="array" ref="F18">INDEX('Regional Cap levels'!$F$386:$K$553,MATCH($A18&amp;$B18&amp;$C18&amp;$D18,'Regional Cap levels'!$B$386:$B$553&amp;'Regional Cap levels'!$C$386:$C$553&amp;'Regional Cap levels'!$D$386:$D$553&amp;'Regional Cap levels'!$E$386:$E$553,0),MATCH(F$6,'Regional Cap levels'!$F$385:$K$385,0))</f>
        <v>0.34338533582610592</v>
      </c>
      <c r="G18" s="185" cm="1">
        <f t="array" ref="G18">INDEX('Regional Cap levels'!$F$386:$K$553,MATCH($A18&amp;$B18&amp;$C18&amp;$D18,'Regional Cap levels'!$B$386:$B$553&amp;'Regional Cap levels'!$C$386:$C$553&amp;'Regional Cap levels'!$D$386:$D$553&amp;'Regional Cap levels'!$E$386:$E$553,0),MATCH(G$6,'Regional Cap levels'!$F$385:$K$385,0))</f>
        <v>0.34338533582610592</v>
      </c>
      <c r="H18" s="62" cm="1">
        <f t="array" ref="H18">INDEX('Regional Cap levels'!$F$386:$K$553,MATCH($A18&amp;$B18&amp;$C18&amp;$D18,'Regional Cap levels'!$B$386:$B$553&amp;'Regional Cap levels'!$C$386:$C$553&amp;'Regional Cap levels'!$D$386:$D$553&amp;'Regional Cap levels'!$E$386:$E$553,0),MATCH(H$6,'Regional Cap levels'!$F$385:$K$385,0))</f>
        <v>0.34991067335769388</v>
      </c>
      <c r="I18" s="62" cm="1">
        <f t="array" ref="I18">INDEX('Regional Cap levels'!$F$386:$K$553,MATCH($A18&amp;$B18&amp;$C18&amp;$D18,'Regional Cap levels'!$B$386:$B$553&amp;'Regional Cap levels'!$C$386:$C$553&amp;'Regional Cap levels'!$D$386:$D$553&amp;'Regional Cap levels'!$E$386:$E$553,0),MATCH(I$6,'Regional Cap levels'!$F$385:$K$385,0))</f>
        <v>0.34968041740054606</v>
      </c>
      <c r="J18" s="62" cm="1">
        <f t="array" ref="J18">INDEX('Regional Cap levels'!$F$386:$K$553,MATCH($A18&amp;$B18&amp;$C18&amp;$D18,'Regional Cap levels'!$B$386:$B$553&amp;'Regional Cap levels'!$C$386:$C$553&amp;'Regional Cap levels'!$D$386:$D$553&amp;'Regional Cap levels'!$E$386:$E$553,0),MATCH(J$6,'Regional Cap levels'!$F$385:$K$385,0))</f>
        <v>0.35209719725576816</v>
      </c>
    </row>
    <row r="19" spans="1:16" ht="13.5" customHeight="1">
      <c r="D19" s="166"/>
      <c r="E19" s="42"/>
      <c r="F19" s="42"/>
      <c r="G19" s="42"/>
      <c r="H19" s="186"/>
      <c r="I19" s="186"/>
      <c r="J19" s="186"/>
    </row>
    <row r="20" spans="1:16" ht="13.5" customHeight="1">
      <c r="B20" s="79" t="s">
        <v>74</v>
      </c>
      <c r="C20" s="167"/>
      <c r="D20" s="167"/>
      <c r="E20" s="167"/>
      <c r="F20" s="167"/>
      <c r="G20" s="167"/>
      <c r="H20" s="168"/>
      <c r="I20" s="168"/>
      <c r="J20" s="168"/>
    </row>
    <row r="21" spans="1:16" ht="28.5" customHeight="1">
      <c r="B21" s="14"/>
      <c r="C21" s="1"/>
      <c r="D21" s="1"/>
      <c r="E21" s="162" t="s">
        <v>50</v>
      </c>
      <c r="F21" s="162" t="s">
        <v>52</v>
      </c>
      <c r="G21" s="163" t="s">
        <v>54</v>
      </c>
      <c r="H21" s="164" t="s">
        <v>56</v>
      </c>
      <c r="I21" s="165" t="s">
        <v>58</v>
      </c>
      <c r="J21" s="165" t="s">
        <v>61</v>
      </c>
    </row>
    <row r="22" spans="1:16" ht="13.5" customHeight="1">
      <c r="B22" s="148" t="s">
        <v>62</v>
      </c>
      <c r="C22" s="21" t="s">
        <v>63</v>
      </c>
      <c r="D22" s="21" t="s">
        <v>64</v>
      </c>
      <c r="E22" s="150" t="s">
        <v>49</v>
      </c>
      <c r="F22" s="150" t="s">
        <v>51</v>
      </c>
      <c r="G22" s="151" t="s">
        <v>53</v>
      </c>
      <c r="H22" s="152" t="s">
        <v>55</v>
      </c>
      <c r="I22" s="153" t="s">
        <v>57</v>
      </c>
      <c r="J22" s="153" t="s">
        <v>65</v>
      </c>
      <c r="K22" s="169" t="s">
        <v>75</v>
      </c>
    </row>
    <row r="23" spans="1:16" ht="13.5" customHeight="1">
      <c r="B23" s="268" t="s">
        <v>76</v>
      </c>
      <c r="C23" s="269"/>
      <c r="D23" s="269"/>
      <c r="E23" s="269"/>
      <c r="F23" s="269"/>
      <c r="G23" s="269"/>
      <c r="H23" s="269"/>
      <c r="I23" s="149"/>
      <c r="J23" s="149"/>
    </row>
    <row r="24" spans="1:16" ht="13.5" customHeight="1">
      <c r="B24" s="146" t="s">
        <v>67</v>
      </c>
      <c r="C24" s="22" t="s">
        <v>68</v>
      </c>
      <c r="D24" s="146" t="s">
        <v>69</v>
      </c>
      <c r="E24" s="154" cm="1">
        <f t="array" ref="E24">E7*INDEX('TDCV Values'!$D$11:$I$16,MATCH($B24&amp;$C24,'TDCV Values'!$B$11:$B$16&amp;'TDCV Values'!$C$11:$C$16,0),MATCH(E$22,'TDCV Values'!$D$10:$I$10,0))</f>
        <v>1936.0810770010446</v>
      </c>
      <c r="F24" s="154" cm="1">
        <f t="array" ref="F24">F7*INDEX('TDCV Values'!$D$11:$I$16,MATCH($B24&amp;$C24,'TDCV Values'!$B$11:$B$16&amp;'TDCV Values'!$C$11:$C$16,0),MATCH(F$22,'TDCV Values'!$D$10:$I$10,0))</f>
        <v>1453.3873129858184</v>
      </c>
      <c r="G24" s="154" cm="1">
        <f t="array" ref="G24">G7*INDEX('TDCV Values'!$D$11:$I$16,MATCH($B24&amp;$C24,'TDCV Values'!$B$11:$B$16&amp;'TDCV Values'!$C$11:$C$16,0),MATCH(G$22,'TDCV Values'!$D$10:$I$10,0))</f>
        <v>868.13127365106709</v>
      </c>
      <c r="H24" s="154" cm="1">
        <f t="array" ref="H24">H7*INDEX('TDCV Values'!$D$11:$I$16,MATCH($B24&amp;$C24,'TDCV Values'!$B$11:$B$16&amp;'TDCV Values'!$C$11:$C$16,0),MATCH(H$22,'TDCV Values'!$D$10:$I$10,0))</f>
        <v>734.72373081100102</v>
      </c>
      <c r="I24" s="154" cm="1">
        <f t="array" ref="I24">I7*INDEX('TDCV Values'!$D$11:$I$16,MATCH($B24&amp;$C24,'TDCV Values'!$B$11:$B$16&amp;'TDCV Values'!$C$11:$C$16,0),MATCH(I$22,'TDCV Values'!$D$10:$I$10,0))</f>
        <v>767.90950194022878</v>
      </c>
      <c r="J24" s="154" cm="1">
        <f t="array" ref="J24">J7*INDEX('TDCV Values'!$D$11:$I$16,MATCH($B24&amp;$C24,'TDCV Values'!$B$11:$B$16&amp;'TDCV Values'!$C$11:$C$16,0),MATCH(J$22,'TDCV Values'!$D$10:$I$10,0))</f>
        <v>665.96865667553914</v>
      </c>
      <c r="L24" s="171"/>
      <c r="M24" s="171"/>
      <c r="N24" s="171"/>
      <c r="O24" s="171"/>
      <c r="P24" s="171"/>
    </row>
    <row r="25" spans="1:16" ht="13.5" customHeight="1">
      <c r="B25" s="14" t="s">
        <v>67</v>
      </c>
      <c r="C25" s="1" t="s">
        <v>70</v>
      </c>
      <c r="D25" s="14" t="s">
        <v>69</v>
      </c>
      <c r="E25" s="36" cm="1">
        <f t="array" ref="E25">E8*INDEX('TDCV Values'!$D$11:$I$16,MATCH($B25&amp;$C25,'TDCV Values'!$B$11:$B$16&amp;'TDCV Values'!$C$11:$C$16,0),MATCH(E$22,'TDCV Values'!$D$10:$I$10,0))</f>
        <v>1906.2762943259904</v>
      </c>
      <c r="F25" s="36" cm="1">
        <f t="array" ref="F25">F8*INDEX('TDCV Values'!$D$11:$I$16,MATCH($B25&amp;$C25,'TDCV Values'!$B$11:$B$16&amp;'TDCV Values'!$C$11:$C$16,0),MATCH(F$22,'TDCV Values'!$D$10:$I$10,0))</f>
        <v>1420.1041266715949</v>
      </c>
      <c r="G25" s="36" cm="1">
        <f t="array" ref="G25">G8*INDEX('TDCV Values'!$D$11:$I$16,MATCH($B25&amp;$C25,'TDCV Values'!$B$11:$B$16&amp;'TDCV Values'!$C$11:$C$16,0),MATCH(G$22,'TDCV Values'!$D$10:$I$10,0))</f>
        <v>837.67477346626629</v>
      </c>
      <c r="H25" s="36" cm="1">
        <f t="array" ref="H25">H8*INDEX('TDCV Values'!$D$11:$I$16,MATCH($B25&amp;$C25,'TDCV Values'!$B$11:$B$16&amp;'TDCV Values'!$C$11:$C$16,0),MATCH(H$22,'TDCV Values'!$D$10:$I$10,0))</f>
        <v>722.96559848387153</v>
      </c>
      <c r="I25" s="36" cm="1">
        <f t="array" ref="I25">I8*INDEX('TDCV Values'!$D$11:$I$16,MATCH($B25&amp;$C25,'TDCV Values'!$B$11:$B$16&amp;'TDCV Values'!$C$11:$C$16,0),MATCH(I$22,'TDCV Values'!$D$10:$I$10,0))</f>
        <v>755.99753069807718</v>
      </c>
      <c r="J25" s="36" cm="1">
        <f t="array" ref="J25">J8*INDEX('TDCV Values'!$D$11:$I$16,MATCH($B25&amp;$C25,'TDCV Values'!$B$11:$B$16&amp;'TDCV Values'!$C$11:$C$16,0),MATCH(J$22,'TDCV Values'!$D$10:$I$10,0))</f>
        <v>644.85947724014</v>
      </c>
      <c r="L25" s="171"/>
      <c r="M25" s="171"/>
      <c r="N25" s="171"/>
      <c r="O25" s="171"/>
      <c r="P25" s="171"/>
    </row>
    <row r="26" spans="1:16" ht="13.5" customHeight="1">
      <c r="B26" s="14" t="s">
        <v>67</v>
      </c>
      <c r="C26" s="1" t="s">
        <v>71</v>
      </c>
      <c r="D26" s="14" t="s">
        <v>69</v>
      </c>
      <c r="E26" s="36" cm="1">
        <f t="array" ref="E26">E9*INDEX('TDCV Values'!$D$11:$I$16,MATCH($B26&amp;$C26,'TDCV Values'!$B$11:$B$16&amp;'TDCV Values'!$C$11:$C$16,0),MATCH(E$22,'TDCV Values'!$D$10:$I$10,0))</f>
        <v>2039.1818319653769</v>
      </c>
      <c r="F26" s="36" cm="1">
        <f t="array" ref="F26">F9*INDEX('TDCV Values'!$D$11:$I$16,MATCH($B26&amp;$C26,'TDCV Values'!$B$11:$B$16&amp;'TDCV Values'!$C$11:$C$16,0),MATCH(F$22,'TDCV Values'!$D$10:$I$10,0))</f>
        <v>1530.8136340037083</v>
      </c>
      <c r="G26" s="36" cm="1">
        <f t="array" ref="G26">G9*INDEX('TDCV Values'!$D$11:$I$16,MATCH($B26&amp;$C26,'TDCV Values'!$B$11:$B$16&amp;'TDCV Values'!$C$11:$C$16,0),MATCH(G$22,'TDCV Values'!$D$10:$I$10,0))</f>
        <v>914.42328333326338</v>
      </c>
      <c r="H26" s="36" cm="1">
        <f t="array" ref="H26">H9*INDEX('TDCV Values'!$D$11:$I$16,MATCH($B26&amp;$C26,'TDCV Values'!$B$11:$B$16&amp;'TDCV Values'!$C$11:$C$16,0),MATCH(H$22,'TDCV Values'!$D$10:$I$10,0))</f>
        <v>773.41849643395835</v>
      </c>
      <c r="I26" s="36" cm="1">
        <f t="array" ref="I26">I9*INDEX('TDCV Values'!$D$11:$I$16,MATCH($B26&amp;$C26,'TDCV Values'!$B$11:$B$16&amp;'TDCV Values'!$C$11:$C$16,0),MATCH(I$22,'TDCV Values'!$D$10:$I$10,0))</f>
        <v>808.36934490748786</v>
      </c>
      <c r="J26" s="36" cm="1">
        <f t="array" ref="J26">J9*INDEX('TDCV Values'!$D$11:$I$16,MATCH($B26&amp;$C26,'TDCV Values'!$B$11:$B$16&amp;'TDCV Values'!$C$11:$C$16,0),MATCH(J$22,'TDCV Values'!$D$10:$I$10,0))</f>
        <v>700.97880693396189</v>
      </c>
      <c r="K26" s="171"/>
      <c r="L26" s="171"/>
      <c r="M26" s="171"/>
      <c r="N26" s="171"/>
      <c r="O26" s="171"/>
      <c r="P26" s="171"/>
    </row>
    <row r="27" spans="1:16" ht="13.5" customHeight="1">
      <c r="B27" s="14" t="s">
        <v>72</v>
      </c>
      <c r="C27" s="1" t="s">
        <v>68</v>
      </c>
      <c r="D27" s="14" t="s">
        <v>69</v>
      </c>
      <c r="E27" s="36" cm="1">
        <f t="array" ref="E27">E10*INDEX('TDCV Values'!$D$11:$I$16,MATCH($B27&amp;$C27,'TDCV Values'!$B$11:$B$16&amp;'TDCV Values'!$C$11:$C$16,0),MATCH(E$22,'TDCV Values'!$D$10:$I$10,0))</f>
        <v>2048.7384318353488</v>
      </c>
      <c r="F27" s="36" cm="1">
        <f t="array" ref="F27">F10*INDEX('TDCV Values'!$D$11:$I$16,MATCH($B27&amp;$C27,'TDCV Values'!$B$11:$B$16&amp;'TDCV Values'!$C$11:$C$16,0),MATCH(F$22,'TDCV Values'!$D$10:$I$10,0))</f>
        <v>1513.5057985730059</v>
      </c>
      <c r="G27" s="36" cm="1">
        <f t="array" ref="G27">G10*INDEX('TDCV Values'!$D$11:$I$16,MATCH($B27&amp;$C27,'TDCV Values'!$B$11:$B$16&amp;'TDCV Values'!$C$11:$C$16,0),MATCH(G$22,'TDCV Values'!$D$10:$I$10,0))</f>
        <v>901.56039010313816</v>
      </c>
      <c r="H27" s="36" cm="1">
        <f t="array" ref="H27">H10*INDEX('TDCV Values'!$D$11:$I$16,MATCH($B27&amp;$C27,'TDCV Values'!$B$11:$B$16&amp;'TDCV Values'!$C$11:$C$16,0),MATCH(H$22,'TDCV Values'!$D$10:$I$10,0))</f>
        <v>793.31425185903458</v>
      </c>
      <c r="I27" s="36" cm="1">
        <f t="array" ref="I27">I10*INDEX('TDCV Values'!$D$11:$I$16,MATCH($B27&amp;$C27,'TDCV Values'!$B$11:$B$16&amp;'TDCV Values'!$C$11:$C$16,0),MATCH(I$22,'TDCV Values'!$D$10:$I$10,0))</f>
        <v>853.64620051948725</v>
      </c>
      <c r="J27" s="36" cm="1">
        <f t="array" ref="J27">J10*INDEX('TDCV Values'!$D$11:$I$16,MATCH($B27&amp;$C27,'TDCV Values'!$B$11:$B$16&amp;'TDCV Values'!$C$11:$C$16,0),MATCH(J$22,'TDCV Values'!$D$10:$I$10,0))</f>
        <v>685.50270033486311</v>
      </c>
      <c r="K27" s="171"/>
      <c r="L27" s="171"/>
      <c r="M27" s="171"/>
      <c r="N27" s="171"/>
      <c r="O27" s="171"/>
      <c r="P27" s="171"/>
    </row>
    <row r="28" spans="1:16" ht="13.5" customHeight="1">
      <c r="B28" s="14" t="s">
        <v>72</v>
      </c>
      <c r="C28" s="1" t="s">
        <v>70</v>
      </c>
      <c r="D28" s="14" t="s">
        <v>69</v>
      </c>
      <c r="E28" s="36" cm="1">
        <f t="array" ref="E28">E11*INDEX('TDCV Values'!$D$11:$I$16,MATCH($B28&amp;$C28,'TDCV Values'!$B$11:$B$16&amp;'TDCV Values'!$C$11:$C$16,0),MATCH(E$22,'TDCV Values'!$D$10:$I$10,0))</f>
        <v>2105.4158526683691</v>
      </c>
      <c r="F28" s="36" cm="1">
        <f t="array" ref="F28">F11*INDEX('TDCV Values'!$D$11:$I$16,MATCH($B28&amp;$C28,'TDCV Values'!$B$11:$B$16&amp;'TDCV Values'!$C$11:$C$16,0),MATCH(F$22,'TDCV Values'!$D$10:$I$10,0))</f>
        <v>1539.2797313563326</v>
      </c>
      <c r="G28" s="36" cm="1">
        <f t="array" ref="G28">G11*INDEX('TDCV Values'!$D$11:$I$16,MATCH($B28&amp;$C28,'TDCV Values'!$B$11:$B$16&amp;'TDCV Values'!$C$11:$C$16,0),MATCH(G$22,'TDCV Values'!$D$10:$I$10,0))</f>
        <v>883.16424498036429</v>
      </c>
      <c r="H28" s="36" cm="1">
        <f t="array" ref="H28">H11*INDEX('TDCV Values'!$D$11:$I$16,MATCH($B28&amp;$C28,'TDCV Values'!$B$11:$B$16&amp;'TDCV Values'!$C$11:$C$16,0),MATCH(H$22,'TDCV Values'!$D$10:$I$10,0))</f>
        <v>765.5278759455947</v>
      </c>
      <c r="I28" s="36" cm="1">
        <f t="array" ref="I28">I11*INDEX('TDCV Values'!$D$11:$I$16,MATCH($B28&amp;$C28,'TDCV Values'!$B$11:$B$16&amp;'TDCV Values'!$C$11:$C$16,0),MATCH(I$22,'TDCV Values'!$D$10:$I$10,0))</f>
        <v>830.69142115685793</v>
      </c>
      <c r="J28" s="36" cm="1">
        <f t="array" ref="J28">J11*INDEX('TDCV Values'!$D$11:$I$16,MATCH($B28&amp;$C28,'TDCV Values'!$B$11:$B$16&amp;'TDCV Values'!$C$11:$C$16,0),MATCH(J$22,'TDCV Values'!$D$10:$I$10,0))</f>
        <v>656.21636293536631</v>
      </c>
      <c r="K28" s="171"/>
      <c r="L28" s="171"/>
      <c r="M28" s="171"/>
      <c r="N28" s="171"/>
      <c r="O28" s="171"/>
      <c r="P28" s="171"/>
    </row>
    <row r="29" spans="1:16" ht="13.5" customHeight="1">
      <c r="B29" s="14" t="s">
        <v>72</v>
      </c>
      <c r="C29" s="1" t="s">
        <v>71</v>
      </c>
      <c r="D29" s="14" t="s">
        <v>69</v>
      </c>
      <c r="E29" s="36" cm="1">
        <f t="array" ref="E29">E12*INDEX('TDCV Values'!$D$11:$I$16,MATCH($B29&amp;$C29,'TDCV Values'!$B$11:$B$16&amp;'TDCV Values'!$C$11:$C$16,0),MATCH(E$22,'TDCV Values'!$D$10:$I$10,0))</f>
        <v>2157.8128168733965</v>
      </c>
      <c r="F29" s="36" cm="1">
        <f t="array" ref="F29">F12*INDEX('TDCV Values'!$D$11:$I$16,MATCH($B29&amp;$C29,'TDCV Values'!$B$11:$B$16&amp;'TDCV Values'!$C$11:$C$16,0),MATCH(F$22,'TDCV Values'!$D$10:$I$10,0))</f>
        <v>1594.119915544293</v>
      </c>
      <c r="G29" s="36" cm="1">
        <f t="array" ref="G29">G12*INDEX('TDCV Values'!$D$11:$I$16,MATCH($B29&amp;$C29,'TDCV Values'!$B$11:$B$16&amp;'TDCV Values'!$C$11:$C$16,0),MATCH(G$22,'TDCV Values'!$D$10:$I$10,0))</f>
        <v>949.63667371176496</v>
      </c>
      <c r="H29" s="36" cm="1">
        <f t="array" ref="H29">H12*INDEX('TDCV Values'!$D$11:$I$16,MATCH($B29&amp;$C29,'TDCV Values'!$B$11:$B$16&amp;'TDCV Values'!$C$11:$C$16,0),MATCH(H$22,'TDCV Values'!$D$10:$I$10,0))</f>
        <v>835.03219002603248</v>
      </c>
      <c r="I29" s="36" cm="1">
        <f t="array" ref="I29">I12*INDEX('TDCV Values'!$D$11:$I$16,MATCH($B29&amp;$C29,'TDCV Values'!$B$11:$B$16&amp;'TDCV Values'!$C$11:$C$16,0),MATCH(I$22,'TDCV Values'!$D$10:$I$10,0))</f>
        <v>898.57495377875409</v>
      </c>
      <c r="J29" s="36" cm="1">
        <f t="array" ref="J29">J12*INDEX('TDCV Values'!$D$11:$I$16,MATCH($B29&amp;$C29,'TDCV Values'!$B$11:$B$16&amp;'TDCV Values'!$C$11:$C$16,0),MATCH(J$22,'TDCV Values'!$D$10:$I$10,0))</f>
        <v>721.46797405459438</v>
      </c>
      <c r="K29" s="171"/>
      <c r="L29" s="171"/>
      <c r="M29" s="171"/>
      <c r="N29" s="171"/>
      <c r="O29" s="171"/>
      <c r="P29" s="171"/>
    </row>
    <row r="30" spans="1:16" ht="13.5" customHeight="1">
      <c r="B30" s="268" t="s">
        <v>77</v>
      </c>
      <c r="C30" s="269"/>
      <c r="D30" s="269"/>
      <c r="E30" s="269"/>
      <c r="F30" s="269"/>
      <c r="G30" s="269"/>
      <c r="H30" s="270"/>
      <c r="I30" s="127"/>
      <c r="J30" s="127"/>
      <c r="K30" t="s">
        <v>78</v>
      </c>
    </row>
    <row r="31" spans="1:16" ht="13.5" customHeight="1">
      <c r="B31" s="14" t="s">
        <v>67</v>
      </c>
      <c r="C31" s="1" t="s">
        <v>68</v>
      </c>
      <c r="D31" s="14" t="s">
        <v>73</v>
      </c>
      <c r="E31" s="8">
        <f>E13*365</f>
        <v>157.90325000390223</v>
      </c>
      <c r="F31" s="8">
        <f t="shared" ref="F31:H31" si="0">F13*365</f>
        <v>187.66586604521666</v>
      </c>
      <c r="G31" s="70">
        <f t="shared" si="0"/>
        <v>187.66586604521666</v>
      </c>
      <c r="H31" s="59">
        <f t="shared" si="0"/>
        <v>189.11717498139484</v>
      </c>
      <c r="I31" s="59">
        <f t="shared" ref="I31:J31" si="1">I13*365</f>
        <v>189.04795203350631</v>
      </c>
      <c r="J31" s="59">
        <f t="shared" si="1"/>
        <v>182.03960488741967</v>
      </c>
    </row>
    <row r="32" spans="1:16" ht="13.5" customHeight="1">
      <c r="B32" s="14" t="s">
        <v>67</v>
      </c>
      <c r="C32" s="1" t="s">
        <v>70</v>
      </c>
      <c r="D32" s="14" t="s">
        <v>73</v>
      </c>
      <c r="E32" s="8">
        <f t="shared" ref="E32:H36" si="2">E14*365</f>
        <v>176.40481238979459</v>
      </c>
      <c r="F32" s="8">
        <f t="shared" si="2"/>
        <v>206.36216818331599</v>
      </c>
      <c r="G32" s="70">
        <f t="shared" si="2"/>
        <v>206.36216818331599</v>
      </c>
      <c r="H32" s="59">
        <f t="shared" si="2"/>
        <v>214.3863117420598</v>
      </c>
      <c r="I32" s="59">
        <f t="shared" ref="I32:J32" si="3">I14*365</f>
        <v>214.30999845581394</v>
      </c>
      <c r="J32" s="59">
        <f t="shared" si="3"/>
        <v>208.21952005120485</v>
      </c>
    </row>
    <row r="33" spans="2:13" ht="13.5" customHeight="1">
      <c r="B33" s="14" t="s">
        <v>67</v>
      </c>
      <c r="C33" s="1" t="s">
        <v>71</v>
      </c>
      <c r="D33" s="14" t="s">
        <v>73</v>
      </c>
      <c r="E33" s="8">
        <f t="shared" si="2"/>
        <v>179.34974568380431</v>
      </c>
      <c r="F33" s="8">
        <f t="shared" si="2"/>
        <v>211.23273955040665</v>
      </c>
      <c r="G33" s="70">
        <f t="shared" si="2"/>
        <v>211.23273955040665</v>
      </c>
      <c r="H33" s="59">
        <f t="shared" si="2"/>
        <v>213.13516229131747</v>
      </c>
      <c r="I33" s="59">
        <f t="shared" ref="I33:J33" si="4">I15*365</f>
        <v>213.06294074720961</v>
      </c>
      <c r="J33" s="59">
        <f t="shared" si="4"/>
        <v>205.79579447229389</v>
      </c>
    </row>
    <row r="34" spans="2:13" ht="13.5" customHeight="1">
      <c r="B34" s="14" t="s">
        <v>72</v>
      </c>
      <c r="C34" s="1" t="s">
        <v>68</v>
      </c>
      <c r="D34" s="14" t="s">
        <v>73</v>
      </c>
      <c r="E34" s="8">
        <f t="shared" si="2"/>
        <v>103.97092936909048</v>
      </c>
      <c r="F34" s="8">
        <f t="shared" si="2"/>
        <v>106.25787182977324</v>
      </c>
      <c r="G34" s="70">
        <f t="shared" si="2"/>
        <v>106.25787182977324</v>
      </c>
      <c r="H34" s="59">
        <f t="shared" si="2"/>
        <v>108.10998279085265</v>
      </c>
      <c r="I34" s="59">
        <f t="shared" ref="I34:J34" si="5">I16*365</f>
        <v>108.03305254503255</v>
      </c>
      <c r="J34" s="59">
        <f t="shared" si="5"/>
        <v>108.75056803248425</v>
      </c>
    </row>
    <row r="35" spans="2:13" ht="13.5" customHeight="1">
      <c r="B35" s="14" t="s">
        <v>72</v>
      </c>
      <c r="C35" s="1" t="s">
        <v>70</v>
      </c>
      <c r="D35" s="14" t="s">
        <v>73</v>
      </c>
      <c r="E35" s="8">
        <f t="shared" si="2"/>
        <v>136.9058156755768</v>
      </c>
      <c r="F35" s="8">
        <f t="shared" si="2"/>
        <v>137.96643218303919</v>
      </c>
      <c r="G35" s="70">
        <f t="shared" si="2"/>
        <v>137.96643218303919</v>
      </c>
      <c r="H35" s="59">
        <f t="shared" si="2"/>
        <v>147.62782444485507</v>
      </c>
      <c r="I35" s="59">
        <f t="shared" ref="I35:J35" si="6">I17*365</f>
        <v>147.5173483967377</v>
      </c>
      <c r="J35" s="59">
        <f t="shared" si="6"/>
        <v>145.09781236901881</v>
      </c>
    </row>
    <row r="36" spans="2:13" ht="13.5" customHeight="1">
      <c r="B36" s="14" t="s">
        <v>72</v>
      </c>
      <c r="C36" s="1" t="s">
        <v>71</v>
      </c>
      <c r="D36" s="14" t="s">
        <v>73</v>
      </c>
      <c r="E36" s="8">
        <f t="shared" si="2"/>
        <v>122.41270806287491</v>
      </c>
      <c r="F36" s="8">
        <f t="shared" si="2"/>
        <v>125.33564757652866</v>
      </c>
      <c r="G36" s="70">
        <f t="shared" si="2"/>
        <v>125.33564757652866</v>
      </c>
      <c r="H36" s="59">
        <f t="shared" si="2"/>
        <v>127.71739577555826</v>
      </c>
      <c r="I36" s="59">
        <f t="shared" ref="I36:J36" si="7">I18*365</f>
        <v>127.63335235119931</v>
      </c>
      <c r="J36" s="59">
        <f t="shared" si="7"/>
        <v>128.51547699835538</v>
      </c>
    </row>
    <row r="37" spans="2:13" ht="13.5" customHeight="1">
      <c r="B37" s="268" t="s">
        <v>79</v>
      </c>
      <c r="C37" s="269"/>
      <c r="D37" s="269"/>
      <c r="E37" s="269"/>
      <c r="F37" s="269"/>
      <c r="G37" s="269"/>
      <c r="H37" s="270"/>
      <c r="I37" s="127"/>
      <c r="J37" s="127"/>
      <c r="K37" t="s">
        <v>80</v>
      </c>
    </row>
    <row r="38" spans="2:13" ht="13.5" customHeight="1">
      <c r="B38" s="14" t="s">
        <v>67</v>
      </c>
      <c r="C38" s="1" t="s">
        <v>68</v>
      </c>
      <c r="D38" s="1"/>
      <c r="E38" s="8">
        <f t="shared" ref="E38:E43" si="8">E24+E31</f>
        <v>2093.9843270049469</v>
      </c>
      <c r="F38" s="8">
        <f t="shared" ref="F38:H43" si="9">F24+F31</f>
        <v>1641.0531790310351</v>
      </c>
      <c r="G38" s="70">
        <f t="shared" si="9"/>
        <v>1055.7971396962837</v>
      </c>
      <c r="H38" s="59">
        <f t="shared" si="9"/>
        <v>923.84090579239592</v>
      </c>
      <c r="I38" s="59">
        <f t="shared" ref="I38:J38" si="10">I24+I31</f>
        <v>956.95745397373503</v>
      </c>
      <c r="J38" s="59">
        <f t="shared" si="10"/>
        <v>848.00826156295875</v>
      </c>
    </row>
    <row r="39" spans="2:13" ht="13.5" customHeight="1">
      <c r="B39" s="14" t="s">
        <v>67</v>
      </c>
      <c r="C39" s="1" t="s">
        <v>70</v>
      </c>
      <c r="D39" s="1"/>
      <c r="E39" s="8">
        <f t="shared" si="8"/>
        <v>2082.6811067157851</v>
      </c>
      <c r="F39" s="8">
        <f t="shared" si="9"/>
        <v>1626.466294854911</v>
      </c>
      <c r="G39" s="70">
        <f t="shared" si="9"/>
        <v>1044.0369416495823</v>
      </c>
      <c r="H39" s="59">
        <f t="shared" si="9"/>
        <v>937.35191022593131</v>
      </c>
      <c r="I39" s="59">
        <f t="shared" ref="I39:J39" si="11">I25+I32</f>
        <v>970.3075291538911</v>
      </c>
      <c r="J39" s="59">
        <f t="shared" si="11"/>
        <v>853.07899729134488</v>
      </c>
    </row>
    <row r="40" spans="2:13" ht="13.5" customHeight="1">
      <c r="B40" s="14" t="s">
        <v>67</v>
      </c>
      <c r="C40" s="1" t="s">
        <v>71</v>
      </c>
      <c r="D40" s="1"/>
      <c r="E40" s="8">
        <f t="shared" si="8"/>
        <v>2218.5315776491811</v>
      </c>
      <c r="F40" s="8">
        <f t="shared" si="9"/>
        <v>1742.046373554115</v>
      </c>
      <c r="G40" s="70">
        <f t="shared" si="9"/>
        <v>1125.6560228836699</v>
      </c>
      <c r="H40" s="59">
        <f t="shared" si="9"/>
        <v>986.5536587252758</v>
      </c>
      <c r="I40" s="59">
        <f t="shared" ref="I40:J40" si="12">I26+I33</f>
        <v>1021.4322856546975</v>
      </c>
      <c r="J40" s="59">
        <f t="shared" si="12"/>
        <v>906.77460140625578</v>
      </c>
    </row>
    <row r="41" spans="2:13" ht="13.5" customHeight="1">
      <c r="B41" s="14" t="s">
        <v>72</v>
      </c>
      <c r="C41" s="1" t="s">
        <v>68</v>
      </c>
      <c r="D41" s="1"/>
      <c r="E41" s="8">
        <f t="shared" si="8"/>
        <v>2152.7093612044391</v>
      </c>
      <c r="F41" s="8">
        <f t="shared" si="9"/>
        <v>1619.7636704027791</v>
      </c>
      <c r="G41" s="70">
        <f t="shared" si="9"/>
        <v>1007.8182619329114</v>
      </c>
      <c r="H41" s="59">
        <f t="shared" si="9"/>
        <v>901.42423464988724</v>
      </c>
      <c r="I41" s="59">
        <f t="shared" ref="I41:J41" si="13">I27+I34</f>
        <v>961.6792530645198</v>
      </c>
      <c r="J41" s="59">
        <f t="shared" si="13"/>
        <v>794.25326836734735</v>
      </c>
    </row>
    <row r="42" spans="2:13" ht="13.5" customHeight="1">
      <c r="B42" s="14" t="s">
        <v>72</v>
      </c>
      <c r="C42" s="1" t="s">
        <v>70</v>
      </c>
      <c r="D42" s="1"/>
      <c r="E42" s="8">
        <f t="shared" si="8"/>
        <v>2242.3216683439459</v>
      </c>
      <c r="F42" s="8">
        <f t="shared" si="9"/>
        <v>1677.2461635393718</v>
      </c>
      <c r="G42" s="70">
        <f t="shared" si="9"/>
        <v>1021.1306771634034</v>
      </c>
      <c r="H42" s="59">
        <f t="shared" si="9"/>
        <v>913.15570039044974</v>
      </c>
      <c r="I42" s="59">
        <f t="shared" ref="I42:J42" si="14">I28+I35</f>
        <v>978.20876955359563</v>
      </c>
      <c r="J42" s="59">
        <f t="shared" si="14"/>
        <v>801.31417530438512</v>
      </c>
    </row>
    <row r="43" spans="2:13" ht="13.5" customHeight="1">
      <c r="B43" s="14" t="s">
        <v>72</v>
      </c>
      <c r="C43" s="1" t="s">
        <v>71</v>
      </c>
      <c r="D43" s="1"/>
      <c r="E43" s="8">
        <f t="shared" si="8"/>
        <v>2280.2255249362715</v>
      </c>
      <c r="F43" s="8">
        <f t="shared" si="9"/>
        <v>1719.4555631208216</v>
      </c>
      <c r="G43" s="70">
        <f t="shared" si="9"/>
        <v>1074.9723212882936</v>
      </c>
      <c r="H43" s="59">
        <f t="shared" si="9"/>
        <v>962.74958580159068</v>
      </c>
      <c r="I43" s="59">
        <f t="shared" ref="I43:J43" si="15">I29+I36</f>
        <v>1026.2083061299534</v>
      </c>
      <c r="J43" s="59">
        <f t="shared" si="15"/>
        <v>849.9834510529497</v>
      </c>
    </row>
    <row r="44" spans="2:13" ht="13.5" customHeight="1">
      <c r="B44" s="268" t="s">
        <v>79</v>
      </c>
      <c r="C44" s="269"/>
      <c r="D44" s="269"/>
      <c r="E44" s="269"/>
      <c r="F44" s="269"/>
      <c r="G44" s="269"/>
      <c r="H44" s="270"/>
      <c r="I44" s="127"/>
      <c r="J44" s="127"/>
      <c r="K44" t="s">
        <v>81</v>
      </c>
    </row>
    <row r="45" spans="2:13" ht="13.5" customHeight="1">
      <c r="B45" s="14" t="s">
        <v>82</v>
      </c>
      <c r="C45" s="1" t="s">
        <v>68</v>
      </c>
      <c r="D45" s="1"/>
      <c r="E45" s="8">
        <f>E38+E41</f>
        <v>4246.693688209386</v>
      </c>
      <c r="F45" s="8">
        <f t="shared" ref="F45:H45" si="16">F38+F41</f>
        <v>3260.8168494338142</v>
      </c>
      <c r="G45" s="70">
        <f t="shared" si="16"/>
        <v>2063.6154016291948</v>
      </c>
      <c r="H45" s="59">
        <f t="shared" si="16"/>
        <v>1825.2651404422832</v>
      </c>
      <c r="I45" s="59">
        <f t="shared" ref="I45:J45" si="17">I38+I41</f>
        <v>1918.6367070382548</v>
      </c>
      <c r="J45" s="59">
        <f t="shared" si="17"/>
        <v>1642.2615299303061</v>
      </c>
      <c r="M45" s="130"/>
    </row>
    <row r="46" spans="2:13" ht="13.5" customHeight="1">
      <c r="B46" s="14" t="s">
        <v>82</v>
      </c>
      <c r="C46" s="1" t="s">
        <v>70</v>
      </c>
      <c r="D46" s="1"/>
      <c r="E46" s="8">
        <f t="shared" ref="E46:H47" si="18">E39+E42</f>
        <v>4325.002775059731</v>
      </c>
      <c r="F46" s="8">
        <f t="shared" si="18"/>
        <v>3303.7124583942827</v>
      </c>
      <c r="G46" s="70">
        <f t="shared" si="18"/>
        <v>2065.1676188129859</v>
      </c>
      <c r="H46" s="59">
        <f t="shared" si="18"/>
        <v>1850.507610616381</v>
      </c>
      <c r="I46" s="59">
        <f t="shared" ref="I46:J46" si="19">I39+I42</f>
        <v>1948.5162987074868</v>
      </c>
      <c r="J46" s="59">
        <f t="shared" si="19"/>
        <v>1654.39317259573</v>
      </c>
      <c r="M46" s="130"/>
    </row>
    <row r="47" spans="2:13" ht="13.5" customHeight="1">
      <c r="B47" s="14" t="s">
        <v>82</v>
      </c>
      <c r="C47" s="1" t="s">
        <v>71</v>
      </c>
      <c r="D47" s="1"/>
      <c r="E47" s="8">
        <f t="shared" si="18"/>
        <v>4498.7571025854522</v>
      </c>
      <c r="F47" s="8">
        <f t="shared" si="18"/>
        <v>3461.5019366749366</v>
      </c>
      <c r="G47" s="70">
        <f t="shared" si="18"/>
        <v>2200.6283441719634</v>
      </c>
      <c r="H47" s="59">
        <f t="shared" si="18"/>
        <v>1949.3032445268664</v>
      </c>
      <c r="I47" s="59">
        <f t="shared" ref="I47:J47" si="20">I40+I43</f>
        <v>2047.640591784651</v>
      </c>
      <c r="J47" s="59">
        <f t="shared" si="20"/>
        <v>1756.7580524592054</v>
      </c>
      <c r="M47" s="130"/>
    </row>
    <row r="48" spans="2:13" ht="13.5" customHeight="1">
      <c r="E48" s="16"/>
      <c r="F48" s="16"/>
      <c r="G48" s="16"/>
      <c r="H48" s="60"/>
      <c r="I48" s="60"/>
      <c r="J48" s="60"/>
      <c r="K48" s="16"/>
    </row>
    <row r="49" spans="1:16" s="34" customFormat="1">
      <c r="A49" s="33" t="s">
        <v>83</v>
      </c>
      <c r="B49" s="170"/>
      <c r="E49" s="39"/>
      <c r="F49" s="39"/>
      <c r="G49" s="39"/>
      <c r="H49" s="63"/>
      <c r="I49" s="63"/>
      <c r="J49" s="63"/>
      <c r="K49" s="39"/>
    </row>
    <row r="50" spans="1:16">
      <c r="F50" s="171"/>
      <c r="G50" s="171"/>
      <c r="H50" s="172"/>
      <c r="I50" s="172"/>
      <c r="J50" s="172"/>
    </row>
    <row r="51" spans="1:16">
      <c r="B51" s="77" t="s">
        <v>102</v>
      </c>
      <c r="E51" s="6"/>
    </row>
    <row r="52" spans="1:16" ht="25.5" customHeight="1">
      <c r="B52" s="81" t="s">
        <v>62</v>
      </c>
      <c r="C52" s="13" t="s">
        <v>70</v>
      </c>
      <c r="D52" s="13" t="s">
        <v>68</v>
      </c>
      <c r="E52" s="276" t="s">
        <v>103</v>
      </c>
      <c r="F52" s="276"/>
      <c r="H52" s="173"/>
      <c r="I52" s="173"/>
      <c r="J52" s="173"/>
    </row>
    <row r="53" spans="1:16" ht="13.5" customHeight="1">
      <c r="B53" s="14" t="s">
        <v>67</v>
      </c>
      <c r="C53" s="26">
        <f>'Customer Numbers - North West'!$D$5</f>
        <v>330760</v>
      </c>
      <c r="D53" s="26">
        <f>'Customer Numbers - North West'!$C$5</f>
        <v>1476064</v>
      </c>
      <c r="E53" s="277">
        <f>C53/(C53+D53)</f>
        <v>0.18306154888356585</v>
      </c>
      <c r="F53" s="277"/>
    </row>
    <row r="54" spans="1:16">
      <c r="B54" s="14" t="s">
        <v>72</v>
      </c>
      <c r="C54" s="26">
        <f>'Customer Numbers - North West'!$D$10</f>
        <v>313302</v>
      </c>
      <c r="D54" s="26">
        <f>'Customer Numbers - North West'!$C$10</f>
        <v>1392544</v>
      </c>
      <c r="E54" s="277">
        <f>C54/(C54+D54)</f>
        <v>0.18366370704037763</v>
      </c>
      <c r="F54" s="277"/>
      <c r="K54" s="174"/>
      <c r="M54" s="41"/>
      <c r="N54" s="41"/>
      <c r="O54" s="274"/>
      <c r="P54" s="274"/>
    </row>
    <row r="56" spans="1:16">
      <c r="B56" s="77" t="s">
        <v>104</v>
      </c>
    </row>
    <row r="57" spans="1:16">
      <c r="B57" s="275" t="s">
        <v>105</v>
      </c>
      <c r="C57" s="275"/>
      <c r="D57" s="175">
        <v>1</v>
      </c>
    </row>
    <row r="58" spans="1:16">
      <c r="E58" s="16"/>
      <c r="F58" s="16"/>
      <c r="G58" s="16"/>
      <c r="H58" s="60"/>
      <c r="I58" s="60"/>
      <c r="J58" s="60"/>
    </row>
    <row r="59" spans="1:16" ht="25.5">
      <c r="B59" s="14"/>
      <c r="C59" s="1"/>
      <c r="D59" s="1"/>
      <c r="E59" s="162" t="s">
        <v>50</v>
      </c>
      <c r="F59" s="162" t="s">
        <v>52</v>
      </c>
      <c r="G59" s="163" t="s">
        <v>54</v>
      </c>
      <c r="H59" s="164" t="s">
        <v>56</v>
      </c>
      <c r="I59" s="165" t="s">
        <v>58</v>
      </c>
      <c r="J59" s="165" t="s">
        <v>61</v>
      </c>
    </row>
    <row r="60" spans="1:16">
      <c r="B60" s="78" t="s">
        <v>62</v>
      </c>
      <c r="C60" s="2" t="s">
        <v>63</v>
      </c>
      <c r="D60" s="2" t="s">
        <v>64</v>
      </c>
      <c r="E60" s="13" t="s">
        <v>49</v>
      </c>
      <c r="F60" s="13" t="s">
        <v>51</v>
      </c>
      <c r="G60" s="68" t="s">
        <v>53</v>
      </c>
      <c r="H60" s="57" t="s">
        <v>55</v>
      </c>
      <c r="I60" s="126" t="s">
        <v>57</v>
      </c>
      <c r="J60" s="126" t="s">
        <v>65</v>
      </c>
      <c r="K60" t="s">
        <v>84</v>
      </c>
    </row>
    <row r="61" spans="1:16">
      <c r="B61" s="14" t="s">
        <v>67</v>
      </c>
      <c r="C61" s="1" t="s">
        <v>68</v>
      </c>
      <c r="D61" s="14" t="s">
        <v>69</v>
      </c>
      <c r="E61" s="38">
        <f>E7</f>
        <v>0.66761416448311883</v>
      </c>
      <c r="F61" s="38">
        <f t="shared" ref="F61:H61" si="21">F7</f>
        <v>0.501168038960627</v>
      </c>
      <c r="G61" s="38">
        <f t="shared" si="21"/>
        <v>0.29935561160381624</v>
      </c>
      <c r="H61" s="38">
        <f t="shared" si="21"/>
        <v>0.27211990030037075</v>
      </c>
      <c r="I61" s="38">
        <f t="shared" ref="I61:J61" si="22">I7</f>
        <v>0.28441092664452916</v>
      </c>
      <c r="J61" s="38">
        <f t="shared" si="22"/>
        <v>0.24665505802797746</v>
      </c>
    </row>
    <row r="62" spans="1:16">
      <c r="B62" s="14" t="s">
        <v>67</v>
      </c>
      <c r="C62" s="1" t="s">
        <v>70</v>
      </c>
      <c r="D62" s="14" t="s">
        <v>69</v>
      </c>
      <c r="E62" s="38">
        <f t="shared" ref="E62:H66" si="23">E8</f>
        <v>0.65733665321585877</v>
      </c>
      <c r="F62" s="38">
        <f t="shared" si="23"/>
        <v>0.48969107816261892</v>
      </c>
      <c r="G62" s="38">
        <f t="shared" si="23"/>
        <v>0.2888533701607815</v>
      </c>
      <c r="H62" s="38">
        <f t="shared" si="23"/>
        <v>0.26776503647550798</v>
      </c>
      <c r="I62" s="38">
        <f t="shared" ref="I62:J62" si="24">I8</f>
        <v>0.27999908544373231</v>
      </c>
      <c r="J62" s="38">
        <f t="shared" si="24"/>
        <v>0.23883684342227407</v>
      </c>
    </row>
    <row r="63" spans="1:16">
      <c r="B63" s="14" t="s">
        <v>67</v>
      </c>
      <c r="C63" s="1" t="s">
        <v>71</v>
      </c>
      <c r="D63" s="14" t="s">
        <v>69</v>
      </c>
      <c r="E63" s="38">
        <f t="shared" si="23"/>
        <v>0.70316614895357821</v>
      </c>
      <c r="F63" s="38">
        <f t="shared" si="23"/>
        <v>0.5278667703461063</v>
      </c>
      <c r="G63" s="38">
        <f t="shared" si="23"/>
        <v>0.31531837356319425</v>
      </c>
      <c r="H63" s="38">
        <f t="shared" si="23"/>
        <v>0.28645129497554012</v>
      </c>
      <c r="I63" s="38">
        <f t="shared" ref="I63:J63" si="25">I9</f>
        <v>0.29939605366943994</v>
      </c>
      <c r="J63" s="38">
        <f t="shared" si="25"/>
        <v>0.25962178034591182</v>
      </c>
    </row>
    <row r="64" spans="1:16">
      <c r="B64" s="14" t="s">
        <v>72</v>
      </c>
      <c r="C64" s="1" t="s">
        <v>68</v>
      </c>
      <c r="D64" s="14" t="s">
        <v>69</v>
      </c>
      <c r="E64" s="38">
        <f t="shared" si="23"/>
        <v>0.17072820265294575</v>
      </c>
      <c r="F64" s="38">
        <f t="shared" si="23"/>
        <v>0.12612548321441716</v>
      </c>
      <c r="G64" s="38">
        <f t="shared" si="23"/>
        <v>7.5130032508594846E-2</v>
      </c>
      <c r="H64" s="38">
        <f t="shared" si="23"/>
        <v>6.8983847987742139E-2</v>
      </c>
      <c r="I64" s="38">
        <f t="shared" ref="I64:J64" si="26">I10</f>
        <v>7.4230104392998889E-2</v>
      </c>
      <c r="J64" s="38">
        <f t="shared" si="26"/>
        <v>5.9608930463901144E-2</v>
      </c>
    </row>
    <row r="65" spans="2:17">
      <c r="B65" s="14" t="s">
        <v>72</v>
      </c>
      <c r="C65" s="1" t="s">
        <v>70</v>
      </c>
      <c r="D65" s="14" t="s">
        <v>69</v>
      </c>
      <c r="E65" s="38">
        <f t="shared" si="23"/>
        <v>0.17545132105569741</v>
      </c>
      <c r="F65" s="38">
        <f t="shared" si="23"/>
        <v>0.12827331094636105</v>
      </c>
      <c r="G65" s="38">
        <f t="shared" si="23"/>
        <v>7.3597020415030356E-2</v>
      </c>
      <c r="H65" s="38">
        <f t="shared" si="23"/>
        <v>6.6567641386573451E-2</v>
      </c>
      <c r="I65" s="38">
        <f t="shared" ref="I65:J65" si="27">I11</f>
        <v>7.2234036622335476E-2</v>
      </c>
      <c r="J65" s="38">
        <f t="shared" si="27"/>
        <v>5.7062292429162283E-2</v>
      </c>
    </row>
    <row r="66" spans="2:17">
      <c r="B66" s="14" t="s">
        <v>72</v>
      </c>
      <c r="C66" s="1" t="s">
        <v>71</v>
      </c>
      <c r="D66" s="14" t="s">
        <v>69</v>
      </c>
      <c r="E66" s="38">
        <f t="shared" si="23"/>
        <v>0.1798177347394497</v>
      </c>
      <c r="F66" s="38">
        <f t="shared" si="23"/>
        <v>0.13284332629535775</v>
      </c>
      <c r="G66" s="38">
        <f t="shared" si="23"/>
        <v>7.9136389475980409E-2</v>
      </c>
      <c r="H66" s="38">
        <f t="shared" si="23"/>
        <v>7.2611494784872388E-2</v>
      </c>
      <c r="I66" s="38">
        <f t="shared" ref="I66:J66" si="28">I12</f>
        <v>7.8136952502500356E-2</v>
      </c>
      <c r="J66" s="38">
        <f t="shared" si="28"/>
        <v>6.2736345569964727E-2</v>
      </c>
    </row>
    <row r="67" spans="2:17">
      <c r="B67" s="14" t="s">
        <v>67</v>
      </c>
      <c r="C67" s="1" t="s">
        <v>68</v>
      </c>
      <c r="D67" s="14" t="s">
        <v>73</v>
      </c>
      <c r="E67" s="155">
        <f>IF((E14-E13)&lt;0,E13,E13+($E$53*(E14-E13))*$D$57)</f>
        <v>0.44189088950967015</v>
      </c>
      <c r="F67" s="155">
        <f t="shared" ref="F67:H67" si="29">IF((F14-F13)&lt;0,F13,F13+($E$53*(F14-F13))*$D$57)</f>
        <v>0.52352997280277325</v>
      </c>
      <c r="G67" s="155">
        <f t="shared" si="29"/>
        <v>0.52352997280277325</v>
      </c>
      <c r="H67" s="155">
        <f t="shared" si="29"/>
        <v>0.53080269122124057</v>
      </c>
      <c r="I67" s="155">
        <f t="shared" ref="I67:J67" si="30">IF((I14-I13)&lt;0,I13,I13+($E$53*(I14-I13))*$D$57)</f>
        <v>0.53060948323162327</v>
      </c>
      <c r="J67" s="155">
        <f t="shared" si="30"/>
        <v>0.51186887864915764</v>
      </c>
      <c r="M67" s="42"/>
      <c r="N67" s="42"/>
      <c r="O67" s="42"/>
      <c r="P67" s="42"/>
      <c r="Q67" s="42"/>
    </row>
    <row r="68" spans="2:17">
      <c r="B68" s="14" t="s">
        <v>67</v>
      </c>
      <c r="C68" s="1" t="s">
        <v>70</v>
      </c>
      <c r="D68" s="14" t="s">
        <v>73</v>
      </c>
      <c r="E68" s="155">
        <f t="shared" ref="E68:J68" si="31">IF((E14-E13)&lt;=0,E14,E67+(E14-E13)*(1-$D$57))</f>
        <v>0.44189088950967015</v>
      </c>
      <c r="F68" s="155">
        <f t="shared" si="31"/>
        <v>0.52352997280277325</v>
      </c>
      <c r="G68" s="155">
        <f t="shared" si="31"/>
        <v>0.52352997280277325</v>
      </c>
      <c r="H68" s="155">
        <f t="shared" si="31"/>
        <v>0.53080269122124057</v>
      </c>
      <c r="I68" s="155">
        <f t="shared" si="31"/>
        <v>0.53060948323162327</v>
      </c>
      <c r="J68" s="155">
        <f t="shared" si="31"/>
        <v>0.51186887864915764</v>
      </c>
      <c r="M68" s="42"/>
      <c r="N68" s="42"/>
      <c r="O68" s="42"/>
      <c r="P68" s="42"/>
      <c r="Q68" s="42"/>
    </row>
    <row r="69" spans="2:17">
      <c r="B69" s="14" t="s">
        <v>67</v>
      </c>
      <c r="C69" s="1" t="s">
        <v>71</v>
      </c>
      <c r="D69" s="14" t="s">
        <v>73</v>
      </c>
      <c r="E69" s="38">
        <f>E15</f>
        <v>0.49136916625699811</v>
      </c>
      <c r="F69" s="38">
        <f t="shared" ref="F69:H69" si="32">F15</f>
        <v>0.57871983438467578</v>
      </c>
      <c r="G69" s="38">
        <f t="shared" si="32"/>
        <v>0.57871983438467578</v>
      </c>
      <c r="H69" s="38">
        <f t="shared" si="32"/>
        <v>0.58393195148306154</v>
      </c>
      <c r="I69" s="38">
        <f t="shared" ref="I69:J69" si="33">I15</f>
        <v>0.58373408423893047</v>
      </c>
      <c r="J69" s="38">
        <f t="shared" si="33"/>
        <v>0.56382409444464077</v>
      </c>
      <c r="M69" s="42"/>
      <c r="N69" s="42"/>
      <c r="O69" s="42"/>
      <c r="P69" s="42"/>
      <c r="Q69" s="42"/>
    </row>
    <row r="70" spans="2:17">
      <c r="B70" s="14" t="s">
        <v>72</v>
      </c>
      <c r="C70" s="1" t="s">
        <v>68</v>
      </c>
      <c r="D70" s="14" t="s">
        <v>73</v>
      </c>
      <c r="E70" s="155">
        <f>IF((E17-E16)&lt;0,E16,E16+($E$54*(E17-E16))*$D$57)</f>
        <v>0.30142430870984421</v>
      </c>
      <c r="F70" s="155">
        <f t="shared" ref="F70:H70" si="34">IF((F17-F16)&lt;0,F16,F16+($E$54*(F17-F16))*$D$57)</f>
        <v>0.30707283169634964</v>
      </c>
      <c r="G70" s="155">
        <f t="shared" si="34"/>
        <v>0.30707283169634964</v>
      </c>
      <c r="H70" s="155">
        <f t="shared" si="34"/>
        <v>0.31607664680345587</v>
      </c>
      <c r="I70" s="155">
        <f t="shared" ref="I70:J70" si="35">IF((I17-I16)&lt;0,I16,I16+($E$54*(I17-I16))*$D$57)</f>
        <v>0.31584899915352255</v>
      </c>
      <c r="J70" s="155">
        <f t="shared" si="35"/>
        <v>0.31623626758365636</v>
      </c>
      <c r="M70" s="42"/>
      <c r="N70" s="42"/>
      <c r="O70" s="42"/>
      <c r="P70" s="42"/>
      <c r="Q70" s="42"/>
    </row>
    <row r="71" spans="2:17">
      <c r="B71" s="14" t="s">
        <v>72</v>
      </c>
      <c r="C71" s="1" t="s">
        <v>70</v>
      </c>
      <c r="D71" s="14" t="s">
        <v>73</v>
      </c>
      <c r="E71" s="155">
        <f t="shared" ref="E71:J71" si="36">IF((E17-E16)&lt;=0,E17,E70+(E17-E16)*(1-$D$57))</f>
        <v>0.30142430870984421</v>
      </c>
      <c r="F71" s="155">
        <f t="shared" si="36"/>
        <v>0.30707283169634964</v>
      </c>
      <c r="G71" s="155">
        <f t="shared" si="36"/>
        <v>0.30707283169634964</v>
      </c>
      <c r="H71" s="155">
        <f t="shared" si="36"/>
        <v>0.31607664680345587</v>
      </c>
      <c r="I71" s="155">
        <f t="shared" si="36"/>
        <v>0.31584899915352255</v>
      </c>
      <c r="J71" s="155">
        <f t="shared" si="36"/>
        <v>0.31623626758365636</v>
      </c>
      <c r="M71" s="42"/>
      <c r="N71" s="42"/>
      <c r="O71" s="42"/>
      <c r="P71" s="42"/>
      <c r="Q71" s="42"/>
    </row>
    <row r="72" spans="2:17">
      <c r="B72" s="14" t="s">
        <v>72</v>
      </c>
      <c r="C72" s="1" t="s">
        <v>71</v>
      </c>
      <c r="D72" s="14" t="s">
        <v>73</v>
      </c>
      <c r="E72" s="38">
        <f>E18</f>
        <v>0.33537728236404085</v>
      </c>
      <c r="F72" s="38">
        <f t="shared" ref="F72:H72" si="37">F18</f>
        <v>0.34338533582610592</v>
      </c>
      <c r="G72" s="38">
        <f t="shared" si="37"/>
        <v>0.34338533582610592</v>
      </c>
      <c r="H72" s="38">
        <f t="shared" si="37"/>
        <v>0.34991067335769388</v>
      </c>
      <c r="I72" s="38">
        <f t="shared" ref="I72:J72" si="38">I18</f>
        <v>0.34968041740054606</v>
      </c>
      <c r="J72" s="38">
        <f t="shared" si="38"/>
        <v>0.35209719725576816</v>
      </c>
      <c r="M72" s="42"/>
      <c r="N72" s="42"/>
      <c r="O72" s="42"/>
      <c r="P72" s="42"/>
      <c r="Q72" s="42"/>
    </row>
    <row r="73" spans="2:17">
      <c r="E73" s="16"/>
      <c r="F73" s="16"/>
      <c r="G73" s="16"/>
      <c r="H73" s="60"/>
      <c r="I73" s="60"/>
      <c r="J73" s="60"/>
    </row>
    <row r="74" spans="2:17">
      <c r="B74" s="79" t="s">
        <v>74</v>
      </c>
      <c r="C74" s="167"/>
      <c r="D74" s="167"/>
      <c r="E74" s="167"/>
      <c r="F74" s="167"/>
      <c r="G74" s="167"/>
      <c r="H74" s="168"/>
      <c r="I74" s="168"/>
      <c r="J74" s="168"/>
    </row>
    <row r="75" spans="2:17" ht="25.5">
      <c r="B75" s="14"/>
      <c r="C75" s="1"/>
      <c r="D75" s="1"/>
      <c r="E75" s="162" t="s">
        <v>50</v>
      </c>
      <c r="F75" s="162" t="s">
        <v>52</v>
      </c>
      <c r="G75" s="163" t="s">
        <v>54</v>
      </c>
      <c r="H75" s="164" t="s">
        <v>56</v>
      </c>
      <c r="I75" s="165" t="s">
        <v>58</v>
      </c>
      <c r="J75" s="165" t="s">
        <v>61</v>
      </c>
    </row>
    <row r="76" spans="2:17">
      <c r="B76" s="78" t="s">
        <v>62</v>
      </c>
      <c r="C76" s="2" t="s">
        <v>63</v>
      </c>
      <c r="D76" s="2" t="s">
        <v>64</v>
      </c>
      <c r="E76" s="13" t="s">
        <v>49</v>
      </c>
      <c r="F76" s="13" t="s">
        <v>51</v>
      </c>
      <c r="G76" s="68" t="s">
        <v>53</v>
      </c>
      <c r="H76" s="57" t="s">
        <v>55</v>
      </c>
      <c r="I76" s="126" t="s">
        <v>57</v>
      </c>
      <c r="J76" s="126" t="s">
        <v>65</v>
      </c>
    </row>
    <row r="77" spans="2:17">
      <c r="B77" s="268" t="s">
        <v>76</v>
      </c>
      <c r="C77" s="269"/>
      <c r="D77" s="269"/>
      <c r="E77" s="269"/>
      <c r="F77" s="269"/>
      <c r="G77" s="269"/>
      <c r="H77" s="270"/>
      <c r="I77" s="127"/>
      <c r="J77" s="127"/>
      <c r="K77" t="s">
        <v>85</v>
      </c>
    </row>
    <row r="78" spans="2:17">
      <c r="B78" s="14" t="s">
        <v>67</v>
      </c>
      <c r="C78" s="1" t="s">
        <v>68</v>
      </c>
      <c r="D78" s="14" t="s">
        <v>69</v>
      </c>
      <c r="E78" s="36" cm="1">
        <f t="array" ref="E78">E61*INDEX('TDCV Values'!$D$11:$I$16,MATCH($B78&amp;$C78,'TDCV Values'!$B$11:$B$16&amp;'TDCV Values'!$C$11:$C$16,0),MATCH(E$22,'TDCV Values'!$D$10:$I$10,0))</f>
        <v>1936.0810770010446</v>
      </c>
      <c r="F78" s="36" cm="1">
        <f t="array" ref="F78">F61*INDEX('TDCV Values'!$D$11:$I$16,MATCH($B78&amp;$C78,'TDCV Values'!$B$11:$B$16&amp;'TDCV Values'!$C$11:$C$16,0),MATCH(F$22,'TDCV Values'!$D$10:$I$10,0))</f>
        <v>1453.3873129858184</v>
      </c>
      <c r="G78" s="36" cm="1">
        <f t="array" ref="G78">G61*INDEX('TDCV Values'!$D$11:$I$16,MATCH($B78&amp;$C78,'TDCV Values'!$B$11:$B$16&amp;'TDCV Values'!$C$11:$C$16,0),MATCH(G$22,'TDCV Values'!$D$10:$I$10,0))</f>
        <v>868.13127365106709</v>
      </c>
      <c r="H78" s="36" cm="1">
        <f t="array" ref="H78">H61*INDEX('TDCV Values'!$D$11:$I$16,MATCH($B78&amp;$C78,'TDCV Values'!$B$11:$B$16&amp;'TDCV Values'!$C$11:$C$16,0),MATCH(H$22,'TDCV Values'!$D$10:$I$10,0))</f>
        <v>734.72373081100102</v>
      </c>
      <c r="I78" s="36" cm="1">
        <f t="array" ref="I78">I61*INDEX('TDCV Values'!$D$11:$I$16,MATCH($B78&amp;$C78,'TDCV Values'!$B$11:$B$16&amp;'TDCV Values'!$C$11:$C$16,0),MATCH(I$22,'TDCV Values'!$D$10:$I$10,0))</f>
        <v>767.90950194022878</v>
      </c>
      <c r="J78" s="36" cm="1">
        <f t="array" ref="J78">J61*INDEX('TDCV Values'!$D$11:$I$16,MATCH($B78&amp;$C78,'TDCV Values'!$B$11:$B$16&amp;'TDCV Values'!$C$11:$C$16,0),MATCH(J$22,'TDCV Values'!$D$10:$I$10,0))</f>
        <v>665.96865667553914</v>
      </c>
    </row>
    <row r="79" spans="2:17">
      <c r="B79" s="14" t="s">
        <v>67</v>
      </c>
      <c r="C79" s="1" t="s">
        <v>70</v>
      </c>
      <c r="D79" s="14" t="s">
        <v>69</v>
      </c>
      <c r="E79" s="36" cm="1">
        <f t="array" ref="E79">E62*INDEX('TDCV Values'!$D$11:$I$16,MATCH($B79&amp;$C79,'TDCV Values'!$B$11:$B$16&amp;'TDCV Values'!$C$11:$C$16,0),MATCH(E$22,'TDCV Values'!$D$10:$I$10,0))</f>
        <v>1906.2762943259904</v>
      </c>
      <c r="F79" s="36" cm="1">
        <f t="array" ref="F79">F62*INDEX('TDCV Values'!$D$11:$I$16,MATCH($B79&amp;$C79,'TDCV Values'!$B$11:$B$16&amp;'TDCV Values'!$C$11:$C$16,0),MATCH(F$22,'TDCV Values'!$D$10:$I$10,0))</f>
        <v>1420.1041266715949</v>
      </c>
      <c r="G79" s="36" cm="1">
        <f t="array" ref="G79">G62*INDEX('TDCV Values'!$D$11:$I$16,MATCH($B79&amp;$C79,'TDCV Values'!$B$11:$B$16&amp;'TDCV Values'!$C$11:$C$16,0),MATCH(G$22,'TDCV Values'!$D$10:$I$10,0))</f>
        <v>837.67477346626629</v>
      </c>
      <c r="H79" s="36" cm="1">
        <f t="array" ref="H79">H62*INDEX('TDCV Values'!$D$11:$I$16,MATCH($B79&amp;$C79,'TDCV Values'!$B$11:$B$16&amp;'TDCV Values'!$C$11:$C$16,0),MATCH(H$22,'TDCV Values'!$D$10:$I$10,0))</f>
        <v>722.96559848387153</v>
      </c>
      <c r="I79" s="36" cm="1">
        <f t="array" ref="I79">I62*INDEX('TDCV Values'!$D$11:$I$16,MATCH($B79&amp;$C79,'TDCV Values'!$B$11:$B$16&amp;'TDCV Values'!$C$11:$C$16,0),MATCH(I$22,'TDCV Values'!$D$10:$I$10,0))</f>
        <v>755.99753069807718</v>
      </c>
      <c r="J79" s="36" cm="1">
        <f t="array" ref="J79">J62*INDEX('TDCV Values'!$D$11:$I$16,MATCH($B79&amp;$C79,'TDCV Values'!$B$11:$B$16&amp;'TDCV Values'!$C$11:$C$16,0),MATCH(J$22,'TDCV Values'!$D$10:$I$10,0))</f>
        <v>644.85947724014</v>
      </c>
    </row>
    <row r="80" spans="2:17">
      <c r="B80" s="14" t="s">
        <v>67</v>
      </c>
      <c r="C80" s="1" t="s">
        <v>71</v>
      </c>
      <c r="D80" s="14" t="s">
        <v>69</v>
      </c>
      <c r="E80" s="36" cm="1">
        <f t="array" ref="E80">E63*INDEX('TDCV Values'!$D$11:$I$16,MATCH($B80&amp;$C80,'TDCV Values'!$B$11:$B$16&amp;'TDCV Values'!$C$11:$C$16,0),MATCH(E$22,'TDCV Values'!$D$10:$I$10,0))</f>
        <v>2039.1818319653769</v>
      </c>
      <c r="F80" s="36" cm="1">
        <f t="array" ref="F80">F63*INDEX('TDCV Values'!$D$11:$I$16,MATCH($B80&amp;$C80,'TDCV Values'!$B$11:$B$16&amp;'TDCV Values'!$C$11:$C$16,0),MATCH(F$22,'TDCV Values'!$D$10:$I$10,0))</f>
        <v>1530.8136340037083</v>
      </c>
      <c r="G80" s="36" cm="1">
        <f t="array" ref="G80">G63*INDEX('TDCV Values'!$D$11:$I$16,MATCH($B80&amp;$C80,'TDCV Values'!$B$11:$B$16&amp;'TDCV Values'!$C$11:$C$16,0),MATCH(G$22,'TDCV Values'!$D$10:$I$10,0))</f>
        <v>914.42328333326338</v>
      </c>
      <c r="H80" s="36" cm="1">
        <f t="array" ref="H80">H63*INDEX('TDCV Values'!$D$11:$I$16,MATCH($B80&amp;$C80,'TDCV Values'!$B$11:$B$16&amp;'TDCV Values'!$C$11:$C$16,0),MATCH(H$22,'TDCV Values'!$D$10:$I$10,0))</f>
        <v>773.41849643395835</v>
      </c>
      <c r="I80" s="36" cm="1">
        <f t="array" ref="I80">I63*INDEX('TDCV Values'!$D$11:$I$16,MATCH($B80&amp;$C80,'TDCV Values'!$B$11:$B$16&amp;'TDCV Values'!$C$11:$C$16,0),MATCH(I$22,'TDCV Values'!$D$10:$I$10,0))</f>
        <v>808.36934490748786</v>
      </c>
      <c r="J80" s="36" cm="1">
        <f t="array" ref="J80">J63*INDEX('TDCV Values'!$D$11:$I$16,MATCH($B80&amp;$C80,'TDCV Values'!$B$11:$B$16&amp;'TDCV Values'!$C$11:$C$16,0),MATCH(J$22,'TDCV Values'!$D$10:$I$10,0))</f>
        <v>700.97880693396189</v>
      </c>
    </row>
    <row r="81" spans="2:17">
      <c r="B81" s="14" t="s">
        <v>72</v>
      </c>
      <c r="C81" s="1" t="s">
        <v>68</v>
      </c>
      <c r="D81" s="14" t="s">
        <v>69</v>
      </c>
      <c r="E81" s="36" cm="1">
        <f t="array" ref="E81">E64*INDEX('TDCV Values'!$D$11:$I$16,MATCH($B81&amp;$C81,'TDCV Values'!$B$11:$B$16&amp;'TDCV Values'!$C$11:$C$16,0),MATCH(E$22,'TDCV Values'!$D$10:$I$10,0))</f>
        <v>2048.7384318353488</v>
      </c>
      <c r="F81" s="36" cm="1">
        <f t="array" ref="F81">F64*INDEX('TDCV Values'!$D$11:$I$16,MATCH($B81&amp;$C81,'TDCV Values'!$B$11:$B$16&amp;'TDCV Values'!$C$11:$C$16,0),MATCH(F$22,'TDCV Values'!$D$10:$I$10,0))</f>
        <v>1513.5057985730059</v>
      </c>
      <c r="G81" s="36" cm="1">
        <f t="array" ref="G81">G64*INDEX('TDCV Values'!$D$11:$I$16,MATCH($B81&amp;$C81,'TDCV Values'!$B$11:$B$16&amp;'TDCV Values'!$C$11:$C$16,0),MATCH(G$22,'TDCV Values'!$D$10:$I$10,0))</f>
        <v>901.56039010313816</v>
      </c>
      <c r="H81" s="36" cm="1">
        <f t="array" ref="H81">H64*INDEX('TDCV Values'!$D$11:$I$16,MATCH($B81&amp;$C81,'TDCV Values'!$B$11:$B$16&amp;'TDCV Values'!$C$11:$C$16,0),MATCH(H$22,'TDCV Values'!$D$10:$I$10,0))</f>
        <v>793.31425185903458</v>
      </c>
      <c r="I81" s="36" cm="1">
        <f t="array" ref="I81">I64*INDEX('TDCV Values'!$D$11:$I$16,MATCH($B81&amp;$C81,'TDCV Values'!$B$11:$B$16&amp;'TDCV Values'!$C$11:$C$16,0),MATCH(I$22,'TDCV Values'!$D$10:$I$10,0))</f>
        <v>853.64620051948725</v>
      </c>
      <c r="J81" s="36" cm="1">
        <f t="array" ref="J81">J64*INDEX('TDCV Values'!$D$11:$I$16,MATCH($B81&amp;$C81,'TDCV Values'!$B$11:$B$16&amp;'TDCV Values'!$C$11:$C$16,0),MATCH(J$22,'TDCV Values'!$D$10:$I$10,0))</f>
        <v>685.50270033486311</v>
      </c>
    </row>
    <row r="82" spans="2:17">
      <c r="B82" s="14" t="s">
        <v>72</v>
      </c>
      <c r="C82" s="1" t="s">
        <v>70</v>
      </c>
      <c r="D82" s="14" t="s">
        <v>69</v>
      </c>
      <c r="E82" s="36" cm="1">
        <f t="array" ref="E82">E65*INDEX('TDCV Values'!$D$11:$I$16,MATCH($B82&amp;$C82,'TDCV Values'!$B$11:$B$16&amp;'TDCV Values'!$C$11:$C$16,0),MATCH(E$22,'TDCV Values'!$D$10:$I$10,0))</f>
        <v>2105.4158526683691</v>
      </c>
      <c r="F82" s="36" cm="1">
        <f t="array" ref="F82">F65*INDEX('TDCV Values'!$D$11:$I$16,MATCH($B82&amp;$C82,'TDCV Values'!$B$11:$B$16&amp;'TDCV Values'!$C$11:$C$16,0),MATCH(F$22,'TDCV Values'!$D$10:$I$10,0))</f>
        <v>1539.2797313563326</v>
      </c>
      <c r="G82" s="36" cm="1">
        <f t="array" ref="G82">G65*INDEX('TDCV Values'!$D$11:$I$16,MATCH($B82&amp;$C82,'TDCV Values'!$B$11:$B$16&amp;'TDCV Values'!$C$11:$C$16,0),MATCH(G$22,'TDCV Values'!$D$10:$I$10,0))</f>
        <v>883.16424498036429</v>
      </c>
      <c r="H82" s="36" cm="1">
        <f t="array" ref="H82">H65*INDEX('TDCV Values'!$D$11:$I$16,MATCH($B82&amp;$C82,'TDCV Values'!$B$11:$B$16&amp;'TDCV Values'!$C$11:$C$16,0),MATCH(H$22,'TDCV Values'!$D$10:$I$10,0))</f>
        <v>765.5278759455947</v>
      </c>
      <c r="I82" s="36" cm="1">
        <f t="array" ref="I82">I65*INDEX('TDCV Values'!$D$11:$I$16,MATCH($B82&amp;$C82,'TDCV Values'!$B$11:$B$16&amp;'TDCV Values'!$C$11:$C$16,0),MATCH(I$22,'TDCV Values'!$D$10:$I$10,0))</f>
        <v>830.69142115685793</v>
      </c>
      <c r="J82" s="36" cm="1">
        <f t="array" ref="J82">J65*INDEX('TDCV Values'!$D$11:$I$16,MATCH($B82&amp;$C82,'TDCV Values'!$B$11:$B$16&amp;'TDCV Values'!$C$11:$C$16,0),MATCH(J$22,'TDCV Values'!$D$10:$I$10,0))</f>
        <v>656.21636293536631</v>
      </c>
    </row>
    <row r="83" spans="2:17">
      <c r="B83" s="14" t="s">
        <v>72</v>
      </c>
      <c r="C83" s="1" t="s">
        <v>71</v>
      </c>
      <c r="D83" s="14" t="s">
        <v>69</v>
      </c>
      <c r="E83" s="36" cm="1">
        <f t="array" ref="E83">E66*INDEX('TDCV Values'!$D$11:$I$16,MATCH($B83&amp;$C83,'TDCV Values'!$B$11:$B$16&amp;'TDCV Values'!$C$11:$C$16,0),MATCH(E$22,'TDCV Values'!$D$10:$I$10,0))</f>
        <v>2157.8128168733965</v>
      </c>
      <c r="F83" s="36" cm="1">
        <f t="array" ref="F83">F66*INDEX('TDCV Values'!$D$11:$I$16,MATCH($B83&amp;$C83,'TDCV Values'!$B$11:$B$16&amp;'TDCV Values'!$C$11:$C$16,0),MATCH(F$22,'TDCV Values'!$D$10:$I$10,0))</f>
        <v>1594.119915544293</v>
      </c>
      <c r="G83" s="36" cm="1">
        <f t="array" ref="G83">G66*INDEX('TDCV Values'!$D$11:$I$16,MATCH($B83&amp;$C83,'TDCV Values'!$B$11:$B$16&amp;'TDCV Values'!$C$11:$C$16,0),MATCH(G$22,'TDCV Values'!$D$10:$I$10,0))</f>
        <v>949.63667371176496</v>
      </c>
      <c r="H83" s="36" cm="1">
        <f t="array" ref="H83">H66*INDEX('TDCV Values'!$D$11:$I$16,MATCH($B83&amp;$C83,'TDCV Values'!$B$11:$B$16&amp;'TDCV Values'!$C$11:$C$16,0),MATCH(H$22,'TDCV Values'!$D$10:$I$10,0))</f>
        <v>835.03219002603248</v>
      </c>
      <c r="I83" s="36" cm="1">
        <f t="array" ref="I83">I66*INDEX('TDCV Values'!$D$11:$I$16,MATCH($B83&amp;$C83,'TDCV Values'!$B$11:$B$16&amp;'TDCV Values'!$C$11:$C$16,0),MATCH(I$22,'TDCV Values'!$D$10:$I$10,0))</f>
        <v>898.57495377875409</v>
      </c>
      <c r="J83" s="36" cm="1">
        <f t="array" ref="J83">J66*INDEX('TDCV Values'!$D$11:$I$16,MATCH($B83&amp;$C83,'TDCV Values'!$B$11:$B$16&amp;'TDCV Values'!$C$11:$C$16,0),MATCH(J$22,'TDCV Values'!$D$10:$I$10,0))</f>
        <v>721.46797405459438</v>
      </c>
    </row>
    <row r="84" spans="2:17">
      <c r="B84" s="268" t="s">
        <v>77</v>
      </c>
      <c r="C84" s="269"/>
      <c r="D84" s="269"/>
      <c r="E84" s="269"/>
      <c r="F84" s="269"/>
      <c r="G84" s="269"/>
      <c r="H84" s="270"/>
      <c r="I84" s="127"/>
      <c r="J84" s="127"/>
      <c r="K84" t="s">
        <v>78</v>
      </c>
    </row>
    <row r="85" spans="2:17">
      <c r="B85" s="14" t="s">
        <v>67</v>
      </c>
      <c r="C85" s="1" t="s">
        <v>68</v>
      </c>
      <c r="D85" s="14" t="s">
        <v>73</v>
      </c>
      <c r="E85" s="8">
        <f>E67*365</f>
        <v>161.2901746710296</v>
      </c>
      <c r="F85" s="8">
        <f t="shared" ref="E85:H90" si="39">F67*365</f>
        <v>191.08844007301224</v>
      </c>
      <c r="G85" s="70">
        <f t="shared" si="39"/>
        <v>191.08844007301224</v>
      </c>
      <c r="H85" s="59">
        <f t="shared" si="39"/>
        <v>193.7429822957528</v>
      </c>
      <c r="I85" s="59">
        <f t="shared" ref="I85:J85" si="40">I67*365</f>
        <v>193.67246137954248</v>
      </c>
      <c r="J85" s="59">
        <f t="shared" si="40"/>
        <v>186.83214070694254</v>
      </c>
      <c r="M85" s="27"/>
      <c r="N85" s="27"/>
      <c r="O85" s="27"/>
      <c r="P85" s="27"/>
      <c r="Q85" s="27"/>
    </row>
    <row r="86" spans="2:17">
      <c r="B86" s="14" t="s">
        <v>67</v>
      </c>
      <c r="C86" s="1" t="s">
        <v>70</v>
      </c>
      <c r="D86" s="14" t="s">
        <v>73</v>
      </c>
      <c r="E86" s="8">
        <f>E68*365</f>
        <v>161.2901746710296</v>
      </c>
      <c r="F86" s="8">
        <f t="shared" si="39"/>
        <v>191.08844007301224</v>
      </c>
      <c r="G86" s="70">
        <f t="shared" si="39"/>
        <v>191.08844007301224</v>
      </c>
      <c r="H86" s="59">
        <f t="shared" si="39"/>
        <v>193.7429822957528</v>
      </c>
      <c r="I86" s="59">
        <f t="shared" ref="I86:J86" si="41">I68*365</f>
        <v>193.67246137954248</v>
      </c>
      <c r="J86" s="59">
        <f t="shared" si="41"/>
        <v>186.83214070694254</v>
      </c>
      <c r="M86" s="27"/>
      <c r="N86" s="27"/>
      <c r="O86" s="27"/>
      <c r="P86" s="27"/>
      <c r="Q86" s="27"/>
    </row>
    <row r="87" spans="2:17">
      <c r="B87" s="14" t="s">
        <v>67</v>
      </c>
      <c r="C87" s="1" t="s">
        <v>71</v>
      </c>
      <c r="D87" s="14" t="s">
        <v>73</v>
      </c>
      <c r="E87" s="8">
        <f t="shared" si="39"/>
        <v>179.34974568380431</v>
      </c>
      <c r="F87" s="8">
        <f t="shared" si="39"/>
        <v>211.23273955040665</v>
      </c>
      <c r="G87" s="70">
        <f t="shared" si="39"/>
        <v>211.23273955040665</v>
      </c>
      <c r="H87" s="59">
        <f t="shared" si="39"/>
        <v>213.13516229131747</v>
      </c>
      <c r="I87" s="59">
        <f t="shared" ref="I87:J87" si="42">I69*365</f>
        <v>213.06294074720961</v>
      </c>
      <c r="J87" s="59">
        <f t="shared" si="42"/>
        <v>205.79579447229389</v>
      </c>
      <c r="M87" s="27"/>
      <c r="N87" s="27"/>
      <c r="O87" s="27"/>
      <c r="P87" s="27"/>
      <c r="Q87" s="27"/>
    </row>
    <row r="88" spans="2:17">
      <c r="B88" s="14" t="s">
        <v>72</v>
      </c>
      <c r="C88" s="1" t="s">
        <v>68</v>
      </c>
      <c r="D88" s="14" t="s">
        <v>73</v>
      </c>
      <c r="E88" s="8">
        <f>E70*365</f>
        <v>110.01987267909314</v>
      </c>
      <c r="F88" s="8">
        <f t="shared" si="39"/>
        <v>112.08158356916762</v>
      </c>
      <c r="G88" s="70">
        <f t="shared" si="39"/>
        <v>112.08158356916762</v>
      </c>
      <c r="H88" s="59">
        <f t="shared" si="39"/>
        <v>115.3679760832614</v>
      </c>
      <c r="I88" s="59">
        <f t="shared" ref="I88:J88" si="43">I70*365</f>
        <v>115.28488469103573</v>
      </c>
      <c r="J88" s="59">
        <f t="shared" si="43"/>
        <v>115.42623766803457</v>
      </c>
      <c r="M88" s="27"/>
      <c r="N88" s="27"/>
      <c r="O88" s="27"/>
      <c r="P88" s="27"/>
      <c r="Q88" s="27"/>
    </row>
    <row r="89" spans="2:17">
      <c r="B89" s="14" t="s">
        <v>72</v>
      </c>
      <c r="C89" s="1" t="s">
        <v>70</v>
      </c>
      <c r="D89" s="14" t="s">
        <v>73</v>
      </c>
      <c r="E89" s="8">
        <f>E71*365</f>
        <v>110.01987267909314</v>
      </c>
      <c r="F89" s="8">
        <f t="shared" si="39"/>
        <v>112.08158356916762</v>
      </c>
      <c r="G89" s="70">
        <f t="shared" si="39"/>
        <v>112.08158356916762</v>
      </c>
      <c r="H89" s="59">
        <f t="shared" si="39"/>
        <v>115.3679760832614</v>
      </c>
      <c r="I89" s="59">
        <f t="shared" ref="I89:J89" si="44">I71*365</f>
        <v>115.28488469103573</v>
      </c>
      <c r="J89" s="59">
        <f t="shared" si="44"/>
        <v>115.42623766803457</v>
      </c>
      <c r="M89" s="27"/>
      <c r="N89" s="27"/>
      <c r="O89" s="27"/>
      <c r="P89" s="27"/>
      <c r="Q89" s="27"/>
    </row>
    <row r="90" spans="2:17">
      <c r="B90" s="14" t="s">
        <v>72</v>
      </c>
      <c r="C90" s="1" t="s">
        <v>71</v>
      </c>
      <c r="D90" s="14" t="s">
        <v>73</v>
      </c>
      <c r="E90" s="8">
        <f>E72*365</f>
        <v>122.41270806287491</v>
      </c>
      <c r="F90" s="8">
        <f t="shared" si="39"/>
        <v>125.33564757652866</v>
      </c>
      <c r="G90" s="70">
        <f t="shared" si="39"/>
        <v>125.33564757652866</v>
      </c>
      <c r="H90" s="59">
        <f t="shared" si="39"/>
        <v>127.71739577555826</v>
      </c>
      <c r="I90" s="59">
        <f t="shared" ref="I90:J90" si="45">I72*365</f>
        <v>127.63335235119931</v>
      </c>
      <c r="J90" s="59">
        <f t="shared" si="45"/>
        <v>128.51547699835538</v>
      </c>
      <c r="M90" s="27"/>
      <c r="N90" s="27"/>
      <c r="O90" s="27"/>
      <c r="P90" s="27"/>
      <c r="Q90" s="27"/>
    </row>
    <row r="91" spans="2:17">
      <c r="B91" s="268" t="s">
        <v>79</v>
      </c>
      <c r="C91" s="269"/>
      <c r="D91" s="269"/>
      <c r="E91" s="269"/>
      <c r="F91" s="269"/>
      <c r="G91" s="269"/>
      <c r="H91" s="270"/>
      <c r="I91" s="127"/>
      <c r="J91" s="127"/>
      <c r="K91" t="s">
        <v>80</v>
      </c>
    </row>
    <row r="92" spans="2:17">
      <c r="B92" s="14" t="s">
        <v>67</v>
      </c>
      <c r="C92" s="1" t="s">
        <v>68</v>
      </c>
      <c r="D92" s="1"/>
      <c r="E92" s="8">
        <f>E78+E85</f>
        <v>2097.3712516720743</v>
      </c>
      <c r="F92" s="8">
        <f t="shared" ref="E92:H97" si="46">F78+F85</f>
        <v>1644.4757530588306</v>
      </c>
      <c r="G92" s="70">
        <f t="shared" si="46"/>
        <v>1059.2197137240794</v>
      </c>
      <c r="H92" s="59">
        <f t="shared" si="46"/>
        <v>928.46671310675379</v>
      </c>
      <c r="I92" s="59">
        <f t="shared" ref="I92:J92" si="47">I78+I85</f>
        <v>961.58196331977126</v>
      </c>
      <c r="J92" s="59">
        <f t="shared" si="47"/>
        <v>852.80079738248173</v>
      </c>
      <c r="M92" s="27"/>
      <c r="N92" s="27"/>
      <c r="O92" s="27"/>
      <c r="P92" s="27"/>
      <c r="Q92" s="27"/>
    </row>
    <row r="93" spans="2:17">
      <c r="B93" s="14" t="s">
        <v>67</v>
      </c>
      <c r="C93" s="1" t="s">
        <v>70</v>
      </c>
      <c r="D93" s="1"/>
      <c r="E93" s="8">
        <f>E79+E86</f>
        <v>2067.5664689970199</v>
      </c>
      <c r="F93" s="8">
        <f t="shared" si="46"/>
        <v>1611.1925667446071</v>
      </c>
      <c r="G93" s="70">
        <f t="shared" si="46"/>
        <v>1028.7632135392785</v>
      </c>
      <c r="H93" s="59">
        <f t="shared" si="46"/>
        <v>916.7085807796243</v>
      </c>
      <c r="I93" s="59">
        <f t="shared" ref="I93:J93" si="48">I79+I86</f>
        <v>949.66999207761967</v>
      </c>
      <c r="J93" s="59">
        <f t="shared" si="48"/>
        <v>831.69161794708248</v>
      </c>
      <c r="M93" s="27"/>
      <c r="N93" s="27"/>
      <c r="O93" s="27"/>
      <c r="P93" s="27"/>
      <c r="Q93" s="27"/>
    </row>
    <row r="94" spans="2:17">
      <c r="B94" s="14" t="s">
        <v>67</v>
      </c>
      <c r="C94" s="1" t="s">
        <v>71</v>
      </c>
      <c r="D94" s="1"/>
      <c r="E94" s="8">
        <f t="shared" si="46"/>
        <v>2218.5315776491811</v>
      </c>
      <c r="F94" s="8">
        <f t="shared" si="46"/>
        <v>1742.046373554115</v>
      </c>
      <c r="G94" s="70">
        <f t="shared" si="46"/>
        <v>1125.6560228836699</v>
      </c>
      <c r="H94" s="59">
        <f>H80+H87</f>
        <v>986.5536587252758</v>
      </c>
      <c r="I94" s="59">
        <f>I80+I87</f>
        <v>1021.4322856546975</v>
      </c>
      <c r="J94" s="59">
        <f>J80+J87</f>
        <v>906.77460140625578</v>
      </c>
      <c r="M94" s="27"/>
      <c r="N94" s="27"/>
      <c r="O94" s="27"/>
      <c r="P94" s="27"/>
      <c r="Q94" s="27"/>
    </row>
    <row r="95" spans="2:17">
      <c r="B95" s="14" t="s">
        <v>72</v>
      </c>
      <c r="C95" s="1" t="s">
        <v>68</v>
      </c>
      <c r="D95" s="1"/>
      <c r="E95" s="8">
        <f t="shared" si="46"/>
        <v>2158.758304514442</v>
      </c>
      <c r="F95" s="8">
        <f t="shared" si="46"/>
        <v>1625.5873821421735</v>
      </c>
      <c r="G95" s="70">
        <f>G81+G88</f>
        <v>1013.6419736723058</v>
      </c>
      <c r="H95" s="59">
        <f t="shared" si="46"/>
        <v>908.68222794229598</v>
      </c>
      <c r="I95" s="59">
        <f t="shared" ref="I95:J95" si="49">I81+I88</f>
        <v>968.93108521052295</v>
      </c>
      <c r="J95" s="59">
        <f t="shared" si="49"/>
        <v>800.92893800289767</v>
      </c>
      <c r="M95" s="27"/>
      <c r="N95" s="27"/>
      <c r="O95" s="27"/>
      <c r="P95" s="27"/>
      <c r="Q95" s="27"/>
    </row>
    <row r="96" spans="2:17">
      <c r="B96" s="14" t="s">
        <v>72</v>
      </c>
      <c r="C96" s="1" t="s">
        <v>70</v>
      </c>
      <c r="D96" s="1"/>
      <c r="E96" s="8">
        <f t="shared" si="46"/>
        <v>2215.4357253474623</v>
      </c>
      <c r="F96" s="8">
        <f t="shared" si="46"/>
        <v>1651.3613149255002</v>
      </c>
      <c r="G96" s="70">
        <f t="shared" si="46"/>
        <v>995.24582854953189</v>
      </c>
      <c r="H96" s="59">
        <f t="shared" si="46"/>
        <v>880.8958520288561</v>
      </c>
      <c r="I96" s="59">
        <f t="shared" ref="I96:J96" si="50">I82+I89</f>
        <v>945.97630584789363</v>
      </c>
      <c r="J96" s="59">
        <f t="shared" si="50"/>
        <v>771.64260060340087</v>
      </c>
      <c r="M96" s="27"/>
      <c r="N96" s="27"/>
      <c r="O96" s="27"/>
      <c r="P96" s="27"/>
      <c r="Q96" s="27"/>
    </row>
    <row r="97" spans="2:17">
      <c r="B97" s="14" t="s">
        <v>72</v>
      </c>
      <c r="C97" s="1" t="s">
        <v>71</v>
      </c>
      <c r="D97" s="1"/>
      <c r="E97" s="8">
        <f>E83+E90</f>
        <v>2280.2255249362715</v>
      </c>
      <c r="F97" s="8">
        <f t="shared" si="46"/>
        <v>1719.4555631208216</v>
      </c>
      <c r="G97" s="70">
        <f t="shared" si="46"/>
        <v>1074.9723212882936</v>
      </c>
      <c r="H97" s="59">
        <f t="shared" si="46"/>
        <v>962.74958580159068</v>
      </c>
      <c r="I97" s="59">
        <f t="shared" ref="I97:J97" si="51">I83+I90</f>
        <v>1026.2083061299534</v>
      </c>
      <c r="J97" s="59">
        <f t="shared" si="51"/>
        <v>849.9834510529497</v>
      </c>
      <c r="M97" s="27"/>
      <c r="N97" s="27"/>
      <c r="O97" s="27"/>
      <c r="P97" s="27"/>
      <c r="Q97" s="27"/>
    </row>
    <row r="98" spans="2:17">
      <c r="B98" s="268" t="s">
        <v>79</v>
      </c>
      <c r="C98" s="269"/>
      <c r="D98" s="269"/>
      <c r="E98" s="269"/>
      <c r="F98" s="269"/>
      <c r="G98" s="269"/>
      <c r="H98" s="270"/>
      <c r="I98" s="127"/>
      <c r="J98" s="127"/>
      <c r="K98" t="s">
        <v>81</v>
      </c>
    </row>
    <row r="99" spans="2:17">
      <c r="B99" s="14" t="s">
        <v>82</v>
      </c>
      <c r="C99" s="1" t="s">
        <v>68</v>
      </c>
      <c r="D99" s="1"/>
      <c r="E99" s="8">
        <f>E92+E95</f>
        <v>4256.1295561865163</v>
      </c>
      <c r="F99" s="8">
        <f t="shared" ref="F99:H99" si="52">F92+F95</f>
        <v>3270.0631352010041</v>
      </c>
      <c r="G99" s="70">
        <f>G92+G95</f>
        <v>2072.8616873963852</v>
      </c>
      <c r="H99" s="59">
        <f t="shared" si="52"/>
        <v>1837.1489410490499</v>
      </c>
      <c r="I99" s="59">
        <f t="shared" ref="I99:J99" si="53">I92+I95</f>
        <v>1930.5130485302943</v>
      </c>
      <c r="J99" s="59">
        <f t="shared" si="53"/>
        <v>1653.7297353853794</v>
      </c>
      <c r="M99" s="27"/>
      <c r="N99" s="27"/>
      <c r="O99" s="27"/>
      <c r="P99" s="27"/>
      <c r="Q99" s="27"/>
    </row>
    <row r="100" spans="2:17">
      <c r="B100" s="14" t="s">
        <v>82</v>
      </c>
      <c r="C100" s="1" t="s">
        <v>70</v>
      </c>
      <c r="D100" s="1"/>
      <c r="E100" s="8">
        <f t="shared" ref="E100:H101" si="54">E93+E96</f>
        <v>4283.0021943444826</v>
      </c>
      <c r="F100" s="8">
        <f t="shared" si="54"/>
        <v>3262.5538816701073</v>
      </c>
      <c r="G100" s="70">
        <f>G93+G96</f>
        <v>2024.0090420888105</v>
      </c>
      <c r="H100" s="59">
        <f t="shared" si="54"/>
        <v>1797.6044328084804</v>
      </c>
      <c r="I100" s="59">
        <f t="shared" ref="I100:J100" si="55">I93+I96</f>
        <v>1895.6462979255134</v>
      </c>
      <c r="J100" s="59">
        <f t="shared" si="55"/>
        <v>1603.3342185504835</v>
      </c>
      <c r="M100" s="27"/>
      <c r="N100" s="27"/>
      <c r="O100" s="27"/>
      <c r="P100" s="27"/>
      <c r="Q100" s="27"/>
    </row>
    <row r="101" spans="2:17">
      <c r="B101" s="14" t="s">
        <v>82</v>
      </c>
      <c r="C101" s="1" t="s">
        <v>71</v>
      </c>
      <c r="D101" s="1"/>
      <c r="E101" s="8">
        <f t="shared" si="54"/>
        <v>4498.7571025854522</v>
      </c>
      <c r="F101" s="8">
        <f t="shared" si="54"/>
        <v>3461.5019366749366</v>
      </c>
      <c r="G101" s="70">
        <f>G94+G97</f>
        <v>2200.6283441719634</v>
      </c>
      <c r="H101" s="59">
        <f t="shared" si="54"/>
        <v>1949.3032445268664</v>
      </c>
      <c r="I101" s="59">
        <f t="shared" ref="I101:J101" si="56">I94+I97</f>
        <v>2047.640591784651</v>
      </c>
      <c r="J101" s="59">
        <f t="shared" si="56"/>
        <v>1756.7580524592054</v>
      </c>
      <c r="K101" s="27"/>
      <c r="M101" s="27"/>
      <c r="N101" s="27"/>
      <c r="O101" s="27"/>
      <c r="P101" s="27"/>
      <c r="Q101" s="27"/>
    </row>
    <row r="102" spans="2:17">
      <c r="E102" s="16"/>
      <c r="F102" s="16"/>
      <c r="G102" s="16"/>
      <c r="H102" s="60"/>
      <c r="I102" s="60"/>
      <c r="J102" s="60"/>
      <c r="K102" s="6"/>
    </row>
    <row r="103" spans="2:17">
      <c r="B103" s="80" t="s">
        <v>31</v>
      </c>
      <c r="C103" s="176"/>
      <c r="D103" s="176"/>
      <c r="E103" s="43"/>
      <c r="F103" s="43"/>
      <c r="G103" s="43"/>
      <c r="H103" s="64"/>
      <c r="I103" s="64"/>
      <c r="J103" s="64"/>
    </row>
    <row r="104" spans="2:17" ht="25.5">
      <c r="B104" s="14"/>
      <c r="C104" s="1"/>
      <c r="D104" s="1"/>
      <c r="E104" s="162" t="s">
        <v>50</v>
      </c>
      <c r="F104" s="162" t="s">
        <v>52</v>
      </c>
      <c r="G104" s="163" t="s">
        <v>54</v>
      </c>
      <c r="H104" s="164" t="s">
        <v>56</v>
      </c>
      <c r="I104" s="165" t="s">
        <v>58</v>
      </c>
      <c r="J104" s="165" t="s">
        <v>61</v>
      </c>
    </row>
    <row r="105" spans="2:17">
      <c r="B105" s="78" t="s">
        <v>62</v>
      </c>
      <c r="C105" s="2" t="s">
        <v>63</v>
      </c>
      <c r="D105" s="2" t="s">
        <v>64</v>
      </c>
      <c r="E105" s="13" t="s">
        <v>49</v>
      </c>
      <c r="F105" s="13" t="s">
        <v>51</v>
      </c>
      <c r="G105" s="68" t="s">
        <v>53</v>
      </c>
      <c r="H105" s="57" t="s">
        <v>55</v>
      </c>
      <c r="I105" s="126" t="s">
        <v>57</v>
      </c>
      <c r="J105" s="126" t="s">
        <v>65</v>
      </c>
    </row>
    <row r="106" spans="2:17">
      <c r="B106" s="268" t="s">
        <v>79</v>
      </c>
      <c r="C106" s="269"/>
      <c r="D106" s="269"/>
      <c r="E106" s="269"/>
      <c r="F106" s="269"/>
      <c r="G106" s="269"/>
      <c r="H106" s="270"/>
      <c r="I106" s="127"/>
      <c r="J106" s="127"/>
      <c r="K106" s="116" t="s">
        <v>86</v>
      </c>
    </row>
    <row r="107" spans="2:17" ht="13.5" thickBot="1">
      <c r="B107" s="14" t="s">
        <v>67</v>
      </c>
      <c r="C107" s="1" t="s">
        <v>68</v>
      </c>
      <c r="D107" s="1"/>
      <c r="E107" s="36">
        <f>E92-E38</f>
        <v>3.3869246671274595</v>
      </c>
      <c r="F107" s="36">
        <f t="shared" ref="E107:I112" si="57">F92-F38</f>
        <v>3.4225740277954628</v>
      </c>
      <c r="G107" s="69">
        <f t="shared" si="57"/>
        <v>3.4225740277956902</v>
      </c>
      <c r="H107" s="58">
        <f t="shared" si="57"/>
        <v>4.6258073143578713</v>
      </c>
      <c r="I107" s="58">
        <f t="shared" si="57"/>
        <v>4.6245093460362341</v>
      </c>
      <c r="J107" s="58">
        <f t="shared" ref="J107" si="58">J92-J38</f>
        <v>4.7925358195229819</v>
      </c>
      <c r="M107" s="27"/>
      <c r="N107" s="27"/>
      <c r="O107" s="27"/>
      <c r="P107" s="27"/>
      <c r="Q107" s="27"/>
    </row>
    <row r="108" spans="2:17">
      <c r="B108" s="14" t="s">
        <v>67</v>
      </c>
      <c r="C108" s="1" t="s">
        <v>70</v>
      </c>
      <c r="D108" s="1"/>
      <c r="E108" s="36">
        <f t="shared" si="57"/>
        <v>-15.114637718765152</v>
      </c>
      <c r="F108" s="36">
        <f t="shared" si="57"/>
        <v>-15.273728110303864</v>
      </c>
      <c r="G108" s="69">
        <f t="shared" si="57"/>
        <v>-15.273728110303864</v>
      </c>
      <c r="H108" s="58">
        <f t="shared" si="57"/>
        <v>-20.643329446307007</v>
      </c>
      <c r="I108" s="58">
        <f t="shared" si="57"/>
        <v>-20.637537076271428</v>
      </c>
      <c r="J108" s="58">
        <f t="shared" ref="J108" si="59">J93-J39</f>
        <v>-21.387379344262399</v>
      </c>
      <c r="L108" s="143" t="s">
        <v>106</v>
      </c>
      <c r="M108" s="27"/>
      <c r="N108" s="27"/>
      <c r="O108" s="27"/>
      <c r="P108" s="27"/>
      <c r="Q108" s="27"/>
    </row>
    <row r="109" spans="2:17" ht="13.5" thickBot="1">
      <c r="B109" s="14" t="s">
        <v>67</v>
      </c>
      <c r="C109" s="1" t="s">
        <v>71</v>
      </c>
      <c r="D109" s="1"/>
      <c r="E109" s="36">
        <f t="shared" si="57"/>
        <v>0</v>
      </c>
      <c r="F109" s="36">
        <f t="shared" si="57"/>
        <v>0</v>
      </c>
      <c r="G109" s="69">
        <f t="shared" si="57"/>
        <v>0</v>
      </c>
      <c r="H109" s="58">
        <f t="shared" si="57"/>
        <v>0</v>
      </c>
      <c r="I109" s="58">
        <f t="shared" si="57"/>
        <v>0</v>
      </c>
      <c r="J109" s="58">
        <f t="shared" ref="J109" si="60">J94-J40</f>
        <v>0</v>
      </c>
      <c r="L109" s="177">
        <f>(J107*'Customer Numbers - North West'!$C$5)+(J108*'Customer Numbers - North West'!$D$5)+(J109*'Customer Numbers - North West'!$E$5)+(J110*'Customer Numbers - North West'!$C$10)+(J111*'Customer Numbers - North West'!$D$10)+(J112*'Customer Numbers - North West'!$E$10)</f>
        <v>1.5832483768463135E-7</v>
      </c>
      <c r="M109" s="27"/>
      <c r="N109" s="27"/>
      <c r="O109" s="27"/>
      <c r="P109" s="27"/>
      <c r="Q109" s="27"/>
    </row>
    <row r="110" spans="2:17">
      <c r="B110" s="14" t="s">
        <v>72</v>
      </c>
      <c r="C110" s="1" t="s">
        <v>68</v>
      </c>
      <c r="D110" s="1"/>
      <c r="E110" s="36">
        <f t="shared" si="57"/>
        <v>6.0489433100028691</v>
      </c>
      <c r="F110" s="36">
        <f t="shared" si="57"/>
        <v>5.8237117393944118</v>
      </c>
      <c r="G110" s="69">
        <f t="shared" si="57"/>
        <v>5.8237117393944118</v>
      </c>
      <c r="H110" s="58">
        <f t="shared" si="57"/>
        <v>7.2579932924087416</v>
      </c>
      <c r="I110" s="58">
        <f t="shared" si="57"/>
        <v>7.251832146003153</v>
      </c>
      <c r="J110" s="58">
        <f t="shared" ref="J110" si="61">J95-J41</f>
        <v>6.6756696355503209</v>
      </c>
      <c r="M110" s="27"/>
      <c r="N110" s="27"/>
      <c r="O110" s="27"/>
      <c r="P110" s="27"/>
      <c r="Q110" s="27"/>
    </row>
    <row r="111" spans="2:17">
      <c r="B111" s="14" t="s">
        <v>72</v>
      </c>
      <c r="C111" s="1" t="s">
        <v>70</v>
      </c>
      <c r="D111" s="1"/>
      <c r="E111" s="36">
        <f t="shared" si="57"/>
        <v>-26.885942996483664</v>
      </c>
      <c r="F111" s="36">
        <f t="shared" si="57"/>
        <v>-25.884848613871554</v>
      </c>
      <c r="G111" s="69">
        <f t="shared" si="57"/>
        <v>-25.884848613871554</v>
      </c>
      <c r="H111" s="58">
        <f t="shared" si="57"/>
        <v>-32.25984836159364</v>
      </c>
      <c r="I111" s="58">
        <f t="shared" si="57"/>
        <v>-32.232463705702003</v>
      </c>
      <c r="J111" s="58">
        <f t="shared" ref="J111" si="62">J96-J42</f>
        <v>-29.671574700984252</v>
      </c>
      <c r="M111" s="27"/>
      <c r="N111" s="27"/>
      <c r="O111" s="27"/>
      <c r="P111" s="27"/>
      <c r="Q111" s="27"/>
    </row>
    <row r="112" spans="2:17">
      <c r="B112" s="14" t="s">
        <v>72</v>
      </c>
      <c r="C112" s="1" t="s">
        <v>71</v>
      </c>
      <c r="D112" s="1"/>
      <c r="E112" s="36">
        <f t="shared" si="57"/>
        <v>0</v>
      </c>
      <c r="F112" s="36">
        <f t="shared" si="57"/>
        <v>0</v>
      </c>
      <c r="G112" s="69">
        <f t="shared" si="57"/>
        <v>0</v>
      </c>
      <c r="H112" s="58">
        <f t="shared" si="57"/>
        <v>0</v>
      </c>
      <c r="I112" s="58">
        <f t="shared" si="57"/>
        <v>0</v>
      </c>
      <c r="J112" s="58">
        <f t="shared" ref="J112" si="63">J97-J43</f>
        <v>0</v>
      </c>
      <c r="M112" s="27"/>
      <c r="N112" s="27"/>
      <c r="O112" s="27"/>
      <c r="P112" s="27"/>
      <c r="Q112" s="27"/>
    </row>
    <row r="113" spans="1:17">
      <c r="B113" s="268" t="s">
        <v>79</v>
      </c>
      <c r="C113" s="269"/>
      <c r="D113" s="269"/>
      <c r="E113" s="269"/>
      <c r="F113" s="269"/>
      <c r="G113" s="269"/>
      <c r="H113" s="270"/>
      <c r="I113" s="127"/>
      <c r="J113" s="127"/>
    </row>
    <row r="114" spans="1:17">
      <c r="B114" s="14" t="s">
        <v>82</v>
      </c>
      <c r="C114" s="1" t="s">
        <v>68</v>
      </c>
      <c r="D114" s="1"/>
      <c r="E114" s="8">
        <f>E107+E110</f>
        <v>9.4358679771303287</v>
      </c>
      <c r="F114" s="8">
        <f t="shared" ref="F114:H114" si="64">F107+F110</f>
        <v>9.2462857671898746</v>
      </c>
      <c r="G114" s="70">
        <f>G107+G110</f>
        <v>9.246285767190102</v>
      </c>
      <c r="H114" s="59">
        <f t="shared" si="64"/>
        <v>11.883800606766613</v>
      </c>
      <c r="I114" s="59">
        <f t="shared" ref="I114:J114" si="65">I107+I110</f>
        <v>11.876341492039387</v>
      </c>
      <c r="J114" s="59">
        <f t="shared" si="65"/>
        <v>11.468205455073303</v>
      </c>
      <c r="M114" s="27"/>
      <c r="N114" s="27"/>
      <c r="O114" s="27"/>
      <c r="P114" s="27"/>
      <c r="Q114" s="27"/>
    </row>
    <row r="115" spans="1:17">
      <c r="B115" s="14" t="s">
        <v>82</v>
      </c>
      <c r="C115" s="1" t="s">
        <v>70</v>
      </c>
      <c r="D115" s="1"/>
      <c r="E115" s="8">
        <f t="shared" ref="E115:H116" si="66">E108+E111</f>
        <v>-42.000580715248816</v>
      </c>
      <c r="F115" s="8">
        <f t="shared" si="66"/>
        <v>-41.158576724175418</v>
      </c>
      <c r="G115" s="70">
        <f>G108+G111</f>
        <v>-41.158576724175418</v>
      </c>
      <c r="H115" s="59">
        <f t="shared" si="66"/>
        <v>-52.903177807900647</v>
      </c>
      <c r="I115" s="59">
        <f t="shared" ref="I115:J115" si="67">I108+I111</f>
        <v>-52.870000781973431</v>
      </c>
      <c r="J115" s="59">
        <f t="shared" si="67"/>
        <v>-51.058954045246651</v>
      </c>
      <c r="M115" s="27"/>
      <c r="N115" s="27"/>
      <c r="O115" s="27"/>
      <c r="P115" s="27"/>
      <c r="Q115" s="27"/>
    </row>
    <row r="116" spans="1:17">
      <c r="B116" s="14" t="s">
        <v>82</v>
      </c>
      <c r="C116" s="1" t="s">
        <v>71</v>
      </c>
      <c r="D116" s="1"/>
      <c r="E116" s="8">
        <f>E109+E112</f>
        <v>0</v>
      </c>
      <c r="F116" s="8">
        <f t="shared" si="66"/>
        <v>0</v>
      </c>
      <c r="G116" s="70">
        <f>G109+G112</f>
        <v>0</v>
      </c>
      <c r="H116" s="59">
        <f t="shared" si="66"/>
        <v>0</v>
      </c>
      <c r="I116" s="59">
        <f t="shared" ref="I116:J116" si="68">I109+I112</f>
        <v>0</v>
      </c>
      <c r="J116" s="59">
        <f t="shared" si="68"/>
        <v>0</v>
      </c>
      <c r="K116" s="171"/>
      <c r="M116" s="27"/>
      <c r="N116" s="27"/>
      <c r="O116" s="27"/>
      <c r="P116" s="27"/>
      <c r="Q116" s="27"/>
    </row>
    <row r="117" spans="1:17">
      <c r="E117" s="16"/>
      <c r="F117" s="16"/>
      <c r="G117" s="16"/>
      <c r="H117" s="60"/>
      <c r="I117" s="60"/>
      <c r="J117" s="60"/>
      <c r="K117" s="178"/>
    </row>
    <row r="118" spans="1:17" s="33" customFormat="1">
      <c r="A118" s="33" t="s">
        <v>87</v>
      </c>
      <c r="B118" s="76"/>
      <c r="E118" s="37"/>
      <c r="F118" s="37"/>
      <c r="G118" s="37"/>
      <c r="H118" s="61"/>
      <c r="I118" s="61"/>
      <c r="J118" s="61"/>
    </row>
    <row r="119" spans="1:17" s="4" customFormat="1">
      <c r="B119" s="77"/>
      <c r="E119" s="28"/>
      <c r="F119" s="28"/>
      <c r="G119" s="28"/>
      <c r="H119" s="65"/>
      <c r="I119" s="65"/>
      <c r="J119" s="65"/>
      <c r="M119" s="73"/>
      <c r="N119" s="73"/>
      <c r="O119" s="73"/>
    </row>
    <row r="120" spans="1:17">
      <c r="B120" s="77" t="s">
        <v>88</v>
      </c>
      <c r="E120" s="16"/>
      <c r="F120" s="16"/>
      <c r="G120" s="16"/>
      <c r="H120" s="60"/>
      <c r="I120" s="60"/>
      <c r="J120" s="60"/>
      <c r="K120" s="45"/>
      <c r="M120" s="74"/>
      <c r="N120" s="74"/>
      <c r="O120" s="74"/>
    </row>
    <row r="121" spans="1:17" ht="25.5">
      <c r="B121" s="14"/>
      <c r="C121" s="1"/>
      <c r="D121" s="1"/>
      <c r="E121" s="162" t="s">
        <v>50</v>
      </c>
      <c r="F121" s="162" t="s">
        <v>52</v>
      </c>
      <c r="G121" s="163" t="s">
        <v>54</v>
      </c>
      <c r="H121" s="164" t="s">
        <v>56</v>
      </c>
      <c r="I121" s="165" t="s">
        <v>58</v>
      </c>
      <c r="J121" s="165" t="s">
        <v>61</v>
      </c>
      <c r="K121" s="45"/>
      <c r="M121" s="74"/>
      <c r="N121" s="74"/>
      <c r="O121" s="74"/>
    </row>
    <row r="122" spans="1:17">
      <c r="B122" s="78" t="s">
        <v>62</v>
      </c>
      <c r="C122" s="2" t="s">
        <v>89</v>
      </c>
      <c r="D122" s="2" t="s">
        <v>64</v>
      </c>
      <c r="E122" s="13" t="s">
        <v>49</v>
      </c>
      <c r="F122" s="13" t="s">
        <v>51</v>
      </c>
      <c r="G122" s="68" t="s">
        <v>53</v>
      </c>
      <c r="H122" s="57" t="s">
        <v>55</v>
      </c>
      <c r="I122" s="126" t="s">
        <v>57</v>
      </c>
      <c r="J122" s="126" t="s">
        <v>65</v>
      </c>
      <c r="K122" t="s">
        <v>90</v>
      </c>
    </row>
    <row r="123" spans="1:17">
      <c r="B123" s="14" t="s">
        <v>67</v>
      </c>
      <c r="C123" s="1" t="s">
        <v>68</v>
      </c>
      <c r="D123" s="1" t="s">
        <v>69</v>
      </c>
      <c r="E123" s="147">
        <f>'Regional Cap levels'!F680</f>
        <v>6.8461361537693853E-3</v>
      </c>
      <c r="F123" s="147">
        <f>'Regional Cap levels'!G680</f>
        <v>5.1412924741172815E-3</v>
      </c>
      <c r="G123" s="179">
        <f>'Regional Cap levels'!H680</f>
        <v>3.073899907188502E-3</v>
      </c>
      <c r="H123" s="180">
        <f>'Regional Cap levels'!I680</f>
        <v>2.7812300195106973E-3</v>
      </c>
      <c r="I123" s="180">
        <f>'Regional Cap levels'!J680</f>
        <v>2.9075995389095718E-3</v>
      </c>
      <c r="J123" s="180">
        <f>'Regional Cap levels'!K680</f>
        <v>2.5179287036766126E-3</v>
      </c>
      <c r="K123" s="47"/>
      <c r="N123" s="187"/>
    </row>
    <row r="124" spans="1:17">
      <c r="B124" s="14" t="s">
        <v>67</v>
      </c>
      <c r="C124" s="1" t="s">
        <v>70</v>
      </c>
      <c r="D124" s="1" t="s">
        <v>69</v>
      </c>
      <c r="E124" s="48">
        <v>0</v>
      </c>
      <c r="F124" s="48">
        <v>0</v>
      </c>
      <c r="G124" s="71">
        <v>0</v>
      </c>
      <c r="H124" s="66">
        <v>0</v>
      </c>
      <c r="I124" s="66">
        <v>0</v>
      </c>
      <c r="J124" s="66">
        <v>0</v>
      </c>
      <c r="K124" s="47"/>
      <c r="L124" s="187"/>
      <c r="N124" s="187"/>
    </row>
    <row r="125" spans="1:17">
      <c r="B125" s="14" t="s">
        <v>67</v>
      </c>
      <c r="C125" s="1" t="s">
        <v>91</v>
      </c>
      <c r="D125" s="14" t="s">
        <v>69</v>
      </c>
      <c r="E125" s="147">
        <f>'Regional Cap levels'!F676</f>
        <v>2.7491514089145706E-2</v>
      </c>
      <c r="F125" s="147">
        <f>'Regional Cap levels'!G676</f>
        <v>2.0645501537504943E-2</v>
      </c>
      <c r="G125" s="179">
        <f>'Regional Cap levels'!H676</f>
        <v>1.2343628684709767E-2</v>
      </c>
      <c r="H125" s="180">
        <f>'Regional Cap levels'!I676</f>
        <v>1.1168376226995628E-2</v>
      </c>
      <c r="I125" s="180">
        <f>'Regional Cap levels'!J676</f>
        <v>1.1675828802428264E-2</v>
      </c>
      <c r="J125" s="180">
        <f>'Regional Cap levels'!K676</f>
        <v>1.0111056934571408E-2</v>
      </c>
      <c r="K125" s="188"/>
      <c r="N125" s="187"/>
    </row>
    <row r="126" spans="1:17">
      <c r="B126" s="14" t="s">
        <v>72</v>
      </c>
      <c r="C126" s="1" t="s">
        <v>68</v>
      </c>
      <c r="D126" s="1" t="s">
        <v>69</v>
      </c>
      <c r="E126" s="147">
        <f>'Regional Cap levels'!F682</f>
        <v>1.6385420351322276E-3</v>
      </c>
      <c r="F126" s="147">
        <f>'Regional Cap levels'!G682</f>
        <v>1.2110049415950837E-3</v>
      </c>
      <c r="G126" s="179">
        <f>'Regional Cap levels'!H682</f>
        <v>7.2221366692276526E-4</v>
      </c>
      <c r="H126" s="180">
        <f>'Regional Cap levels'!I682</f>
        <v>6.5938019147459084E-4</v>
      </c>
      <c r="I126" s="180">
        <f>'Regional Cap levels'!J682</f>
        <v>7.0987122318707933E-4</v>
      </c>
      <c r="J126" s="180">
        <f>'Regional Cap levels'!K682</f>
        <v>5.6903726123877822E-4</v>
      </c>
      <c r="K126" s="189"/>
    </row>
    <row r="127" spans="1:17">
      <c r="B127" s="14" t="s">
        <v>72</v>
      </c>
      <c r="C127" s="1" t="s">
        <v>70</v>
      </c>
      <c r="D127" s="1" t="s">
        <v>69</v>
      </c>
      <c r="E127" s="48">
        <v>0</v>
      </c>
      <c r="F127" s="48">
        <v>0</v>
      </c>
      <c r="G127" s="71">
        <v>0</v>
      </c>
      <c r="H127" s="66">
        <v>0</v>
      </c>
      <c r="I127" s="66">
        <v>0</v>
      </c>
      <c r="J127" s="66">
        <v>0</v>
      </c>
      <c r="L127" s="187"/>
      <c r="M127" s="189"/>
    </row>
    <row r="128" spans="1:17">
      <c r="B128" s="14" t="s">
        <v>72</v>
      </c>
      <c r="C128" s="1" t="s">
        <v>91</v>
      </c>
      <c r="D128" s="14" t="s">
        <v>69</v>
      </c>
      <c r="E128" s="147">
        <f>'Regional Cap levels'!F678</f>
        <v>6.9125627592643204E-3</v>
      </c>
      <c r="F128" s="147">
        <f>'Regional Cap levels'!G678</f>
        <v>5.1089001570104372E-3</v>
      </c>
      <c r="G128" s="179">
        <f>'Regional Cap levels'!H678</f>
        <v>3.046822840769636E-3</v>
      </c>
      <c r="H128" s="180">
        <f>'Regional Cap levels'!I678</f>
        <v>2.781745514033158E-3</v>
      </c>
      <c r="I128" s="180">
        <f>'Regional Cap levels'!J678</f>
        <v>2.9947534308330556E-3</v>
      </c>
      <c r="J128" s="180">
        <f>'Regional Cap levels'!K678</f>
        <v>2.4006132868941103E-3</v>
      </c>
      <c r="K128" s="188"/>
    </row>
    <row r="129" spans="2:13">
      <c r="B129" s="14" t="s">
        <v>67</v>
      </c>
      <c r="C129" s="1" t="s">
        <v>68</v>
      </c>
      <c r="D129" s="1" t="s">
        <v>73</v>
      </c>
      <c r="E129" s="147">
        <f>'Regional Cap levels'!F681</f>
        <v>4.3412523230559929E-3</v>
      </c>
      <c r="F129" s="147">
        <f>'Regional Cap levels'!G681</f>
        <v>5.1821398506607906E-3</v>
      </c>
      <c r="G129" s="179">
        <f>'Regional Cap levels'!H681</f>
        <v>5.1821398506607906E-3</v>
      </c>
      <c r="H129" s="180">
        <f>'Regional Cap levels'!I681</f>
        <v>5.1925139661509892E-3</v>
      </c>
      <c r="I129" s="180">
        <f>'Regional Cap levels'!J681</f>
        <v>5.1925139661509892E-3</v>
      </c>
      <c r="J129" s="180">
        <f>'Regional Cap levels'!K681</f>
        <v>4.9855447465165046E-3</v>
      </c>
      <c r="K129" s="47"/>
    </row>
    <row r="130" spans="2:13">
      <c r="B130" s="14" t="s">
        <v>67</v>
      </c>
      <c r="C130" s="1" t="s">
        <v>70</v>
      </c>
      <c r="D130" s="1" t="s">
        <v>73</v>
      </c>
      <c r="E130" s="48">
        <v>0</v>
      </c>
      <c r="F130" s="48">
        <v>0</v>
      </c>
      <c r="G130" s="71">
        <v>0</v>
      </c>
      <c r="H130" s="66">
        <v>0</v>
      </c>
      <c r="I130" s="66">
        <v>0</v>
      </c>
      <c r="J130" s="66">
        <v>0</v>
      </c>
      <c r="K130" s="47"/>
    </row>
    <row r="131" spans="2:13">
      <c r="B131" s="14" t="s">
        <v>67</v>
      </c>
      <c r="C131" s="1" t="s">
        <v>91</v>
      </c>
      <c r="D131" s="14" t="s">
        <v>73</v>
      </c>
      <c r="E131" s="147">
        <f>'Regional Cap levels'!F677</f>
        <v>1.7432840469893261E-2</v>
      </c>
      <c r="F131" s="147">
        <f>'Regional Cap levels'!G677</f>
        <v>2.0809529275564495E-2</v>
      </c>
      <c r="G131" s="179">
        <f>'Regional Cap levels'!H677</f>
        <v>2.0809529275564495E-2</v>
      </c>
      <c r="H131" s="180">
        <f>'Regional Cap levels'!I677</f>
        <v>2.085118783095332E-2</v>
      </c>
      <c r="I131" s="180">
        <f>'Regional Cap levels'!J677</f>
        <v>2.085118783095332E-2</v>
      </c>
      <c r="J131" s="180">
        <f>'Regional Cap levels'!K677</f>
        <v>2.0020077100783552E-2</v>
      </c>
      <c r="K131" s="47"/>
    </row>
    <row r="132" spans="2:13">
      <c r="B132" s="14" t="s">
        <v>72</v>
      </c>
      <c r="C132" s="1" t="s">
        <v>68</v>
      </c>
      <c r="D132" s="1" t="s">
        <v>73</v>
      </c>
      <c r="E132" s="147">
        <f>'Regional Cap levels'!F683</f>
        <v>2.6231771230741442E-3</v>
      </c>
      <c r="F132" s="147">
        <f>'Regional Cap levels'!G683</f>
        <v>2.6789655325239795E-3</v>
      </c>
      <c r="G132" s="179">
        <f>'Regional Cap levels'!H683</f>
        <v>2.6789655325239795E-3</v>
      </c>
      <c r="H132" s="180">
        <f>'Regional Cap levels'!I683</f>
        <v>2.707050490963871E-3</v>
      </c>
      <c r="I132" s="180">
        <f>'Regional Cap levels'!J683</f>
        <v>2.707050490963871E-3</v>
      </c>
      <c r="J132" s="180">
        <f>'Regional Cap levels'!K683</f>
        <v>2.7183771159391898E-3</v>
      </c>
      <c r="K132" s="47"/>
    </row>
    <row r="133" spans="2:13">
      <c r="B133" s="14" t="s">
        <v>72</v>
      </c>
      <c r="C133" s="1" t="s">
        <v>70</v>
      </c>
      <c r="D133" s="1" t="s">
        <v>73</v>
      </c>
      <c r="E133" s="48">
        <v>0</v>
      </c>
      <c r="F133" s="48">
        <v>0</v>
      </c>
      <c r="G133" s="71">
        <v>0</v>
      </c>
      <c r="H133" s="66">
        <v>0</v>
      </c>
      <c r="I133" s="66">
        <v>0</v>
      </c>
      <c r="J133" s="66">
        <v>0</v>
      </c>
      <c r="K133" s="47"/>
    </row>
    <row r="134" spans="2:13">
      <c r="B134" s="14" t="s">
        <v>72</v>
      </c>
      <c r="C134" s="1" t="s">
        <v>91</v>
      </c>
      <c r="D134" s="14" t="s">
        <v>73</v>
      </c>
      <c r="E134" s="147">
        <f>'Regional Cap levels'!F679</f>
        <v>1.1066470132060519E-2</v>
      </c>
      <c r="F134" s="147">
        <f>'Regional Cap levels'!G679</f>
        <v>1.1301826243342947E-2</v>
      </c>
      <c r="G134" s="179">
        <f>'Regional Cap levels'!H679</f>
        <v>1.1301826243342947E-2</v>
      </c>
      <c r="H134" s="180">
        <f>'Regional Cap levels'!I679</f>
        <v>1.1420309036975648E-2</v>
      </c>
      <c r="I134" s="180">
        <f>'Regional Cap levels'!J679</f>
        <v>1.1420309036975648E-2</v>
      </c>
      <c r="J134" s="180">
        <f>'Regional Cap levels'!K679</f>
        <v>1.1468092984115111E-2</v>
      </c>
      <c r="K134" s="47"/>
    </row>
    <row r="135" spans="2:13" s="4" customFormat="1">
      <c r="B135" s="77"/>
      <c r="E135" s="28"/>
      <c r="F135" s="28"/>
      <c r="G135" s="28"/>
      <c r="H135" s="65"/>
      <c r="I135" s="65"/>
      <c r="J135" s="65"/>
      <c r="K135" s="49"/>
      <c r="M135" s="50"/>
    </row>
    <row r="136" spans="2:13">
      <c r="B136" s="77" t="s">
        <v>92</v>
      </c>
      <c r="D136" s="166"/>
      <c r="E136" s="16"/>
      <c r="F136" s="16"/>
      <c r="G136" s="16"/>
      <c r="H136" s="60"/>
      <c r="I136" s="60"/>
      <c r="J136" s="60"/>
      <c r="K136" s="45"/>
    </row>
    <row r="137" spans="2:13" ht="25.5">
      <c r="B137" s="14"/>
      <c r="C137" s="1"/>
      <c r="D137" s="1"/>
      <c r="E137" s="162" t="s">
        <v>50</v>
      </c>
      <c r="F137" s="162" t="s">
        <v>52</v>
      </c>
      <c r="G137" s="163" t="s">
        <v>54</v>
      </c>
      <c r="H137" s="164" t="s">
        <v>56</v>
      </c>
      <c r="I137" s="165" t="s">
        <v>58</v>
      </c>
      <c r="J137" s="165" t="s">
        <v>61</v>
      </c>
      <c r="K137" s="45"/>
    </row>
    <row r="138" spans="2:13">
      <c r="B138" s="78" t="s">
        <v>62</v>
      </c>
      <c r="C138" s="2" t="s">
        <v>89</v>
      </c>
      <c r="D138" s="2" t="s">
        <v>64</v>
      </c>
      <c r="E138" s="13" t="s">
        <v>49</v>
      </c>
      <c r="F138" s="13" t="s">
        <v>51</v>
      </c>
      <c r="G138" s="68" t="s">
        <v>53</v>
      </c>
      <c r="H138" s="57" t="s">
        <v>55</v>
      </c>
      <c r="I138" s="126" t="s">
        <v>57</v>
      </c>
      <c r="J138" s="126" t="s">
        <v>65</v>
      </c>
      <c r="K138" t="s">
        <v>93</v>
      </c>
    </row>
    <row r="139" spans="2:13">
      <c r="B139" s="14" t="s">
        <v>67</v>
      </c>
      <c r="C139" s="1" t="s">
        <v>68</v>
      </c>
      <c r="D139" s="1" t="s">
        <v>69</v>
      </c>
      <c r="E139" s="8">
        <f>E61-E123</f>
        <v>0.66076802832934944</v>
      </c>
      <c r="F139" s="8">
        <f t="shared" ref="E139:H150" si="69">F61-F123</f>
        <v>0.49602674648650974</v>
      </c>
      <c r="G139" s="70">
        <f t="shared" si="69"/>
        <v>0.29628171169662776</v>
      </c>
      <c r="H139" s="59">
        <f t="shared" si="69"/>
        <v>0.26933867028086006</v>
      </c>
      <c r="I139" s="59">
        <f t="shared" ref="I139:J139" si="70">I61-I123</f>
        <v>0.28150332710561959</v>
      </c>
      <c r="J139" s="59">
        <f t="shared" si="70"/>
        <v>0.24413712932430084</v>
      </c>
    </row>
    <row r="140" spans="2:13">
      <c r="B140" s="14" t="s">
        <v>67</v>
      </c>
      <c r="C140" s="1" t="s">
        <v>70</v>
      </c>
      <c r="D140" s="1" t="s">
        <v>69</v>
      </c>
      <c r="E140" s="8">
        <f>E62-E124</f>
        <v>0.65733665321585877</v>
      </c>
      <c r="F140" s="8">
        <f t="shared" si="69"/>
        <v>0.48969107816261892</v>
      </c>
      <c r="G140" s="70">
        <f t="shared" si="69"/>
        <v>0.2888533701607815</v>
      </c>
      <c r="H140" s="59">
        <f t="shared" si="69"/>
        <v>0.26776503647550798</v>
      </c>
      <c r="I140" s="59">
        <f t="shared" ref="I140:J140" si="71">I62-I124</f>
        <v>0.27999908544373231</v>
      </c>
      <c r="J140" s="59">
        <f t="shared" si="71"/>
        <v>0.23883684342227407</v>
      </c>
    </row>
    <row r="141" spans="2:13">
      <c r="B141" s="14" t="s">
        <v>67</v>
      </c>
      <c r="C141" s="1" t="s">
        <v>91</v>
      </c>
      <c r="D141" s="14" t="s">
        <v>69</v>
      </c>
      <c r="E141" s="8">
        <f t="shared" si="69"/>
        <v>0.67567463486443247</v>
      </c>
      <c r="F141" s="8">
        <f t="shared" si="69"/>
        <v>0.5072212688086013</v>
      </c>
      <c r="G141" s="70">
        <f t="shared" si="69"/>
        <v>0.30297474487848447</v>
      </c>
      <c r="H141" s="59">
        <f t="shared" si="69"/>
        <v>0.27528291874854449</v>
      </c>
      <c r="I141" s="59">
        <f t="shared" ref="I141:J141" si="72">I63-I125</f>
        <v>0.28772022486701165</v>
      </c>
      <c r="J141" s="59">
        <f t="shared" si="72"/>
        <v>0.24951072341134042</v>
      </c>
    </row>
    <row r="142" spans="2:13">
      <c r="B142" s="14" t="s">
        <v>72</v>
      </c>
      <c r="C142" s="1" t="s">
        <v>68</v>
      </c>
      <c r="D142" s="1" t="s">
        <v>69</v>
      </c>
      <c r="E142" s="8">
        <f>E64-E126</f>
        <v>0.16908966061781353</v>
      </c>
      <c r="F142" s="8">
        <f t="shared" si="69"/>
        <v>0.12491447827282208</v>
      </c>
      <c r="G142" s="70">
        <f t="shared" si="69"/>
        <v>7.440781884167208E-2</v>
      </c>
      <c r="H142" s="59">
        <f t="shared" si="69"/>
        <v>6.8324467796267552E-2</v>
      </c>
      <c r="I142" s="59">
        <f t="shared" ref="I142:J142" si="73">I64-I126</f>
        <v>7.3520233169811808E-2</v>
      </c>
      <c r="J142" s="59">
        <f t="shared" si="73"/>
        <v>5.9039893202662369E-2</v>
      </c>
    </row>
    <row r="143" spans="2:13">
      <c r="B143" s="14" t="s">
        <v>72</v>
      </c>
      <c r="C143" s="1" t="s">
        <v>70</v>
      </c>
      <c r="D143" s="1" t="s">
        <v>69</v>
      </c>
      <c r="E143" s="8">
        <f t="shared" si="69"/>
        <v>0.17545132105569741</v>
      </c>
      <c r="F143" s="8">
        <f t="shared" si="69"/>
        <v>0.12827331094636105</v>
      </c>
      <c r="G143" s="70">
        <f t="shared" si="69"/>
        <v>7.3597020415030356E-2</v>
      </c>
      <c r="H143" s="59">
        <f t="shared" si="69"/>
        <v>6.6567641386573451E-2</v>
      </c>
      <c r="I143" s="59">
        <f t="shared" ref="I143:J143" si="74">I65-I127</f>
        <v>7.2234036622335476E-2</v>
      </c>
      <c r="J143" s="59">
        <f t="shared" si="74"/>
        <v>5.7062292429162283E-2</v>
      </c>
    </row>
    <row r="144" spans="2:13">
      <c r="B144" s="14" t="s">
        <v>72</v>
      </c>
      <c r="C144" s="1" t="s">
        <v>91</v>
      </c>
      <c r="D144" s="14" t="s">
        <v>69</v>
      </c>
      <c r="E144" s="8">
        <f t="shared" si="69"/>
        <v>0.17290517198018537</v>
      </c>
      <c r="F144" s="8">
        <f t="shared" si="69"/>
        <v>0.12773442613834732</v>
      </c>
      <c r="G144" s="70">
        <f t="shared" si="69"/>
        <v>7.608956663521077E-2</v>
      </c>
      <c r="H144" s="59">
        <f t="shared" si="69"/>
        <v>6.9829749270839236E-2</v>
      </c>
      <c r="I144" s="59">
        <f t="shared" ref="I144:J144" si="75">I66-I128</f>
        <v>7.5142199071667304E-2</v>
      </c>
      <c r="J144" s="59">
        <f t="shared" si="75"/>
        <v>6.0335732283070619E-2</v>
      </c>
    </row>
    <row r="145" spans="2:24">
      <c r="B145" s="14" t="s">
        <v>67</v>
      </c>
      <c r="C145" s="1" t="s">
        <v>68</v>
      </c>
      <c r="D145" s="1" t="s">
        <v>73</v>
      </c>
      <c r="E145" s="8">
        <f>E67-E129</f>
        <v>0.43754963718661416</v>
      </c>
      <c r="F145" s="8">
        <f t="shared" si="69"/>
        <v>0.51834783295211251</v>
      </c>
      <c r="G145" s="70">
        <f t="shared" si="69"/>
        <v>0.51834783295211251</v>
      </c>
      <c r="H145" s="59">
        <f t="shared" si="69"/>
        <v>0.52561017725508963</v>
      </c>
      <c r="I145" s="59">
        <f t="shared" ref="I145:J145" si="76">I67-I129</f>
        <v>0.52541696926547232</v>
      </c>
      <c r="J145" s="59">
        <f t="shared" si="76"/>
        <v>0.50688333390264118</v>
      </c>
      <c r="M145" s="27"/>
      <c r="N145" s="27"/>
      <c r="O145" s="27"/>
      <c r="P145" s="27"/>
      <c r="Q145" s="27"/>
    </row>
    <row r="146" spans="2:24">
      <c r="B146" s="14" t="s">
        <v>67</v>
      </c>
      <c r="C146" s="1" t="s">
        <v>70</v>
      </c>
      <c r="D146" s="1" t="s">
        <v>73</v>
      </c>
      <c r="E146" s="8">
        <f>E68-E130</f>
        <v>0.44189088950967015</v>
      </c>
      <c r="F146" s="8">
        <f t="shared" si="69"/>
        <v>0.52352997280277325</v>
      </c>
      <c r="G146" s="70">
        <f t="shared" si="69"/>
        <v>0.52352997280277325</v>
      </c>
      <c r="H146" s="59">
        <f t="shared" si="69"/>
        <v>0.53080269122124057</v>
      </c>
      <c r="I146" s="59">
        <f t="shared" ref="I146:J146" si="77">I68-I130</f>
        <v>0.53060948323162327</v>
      </c>
      <c r="J146" s="59">
        <f t="shared" si="77"/>
        <v>0.51186887864915764</v>
      </c>
      <c r="M146" s="27"/>
      <c r="N146" s="27"/>
      <c r="O146" s="27"/>
      <c r="P146" s="27"/>
      <c r="Q146" s="27"/>
    </row>
    <row r="147" spans="2:24">
      <c r="B147" s="14" t="s">
        <v>67</v>
      </c>
      <c r="C147" s="1" t="s">
        <v>91</v>
      </c>
      <c r="D147" s="14" t="s">
        <v>73</v>
      </c>
      <c r="E147" s="8">
        <f t="shared" si="69"/>
        <v>0.47393632578710487</v>
      </c>
      <c r="F147" s="8">
        <f t="shared" si="69"/>
        <v>0.55791030510911133</v>
      </c>
      <c r="G147" s="70">
        <f t="shared" si="69"/>
        <v>0.55791030510911133</v>
      </c>
      <c r="H147" s="59">
        <f t="shared" si="69"/>
        <v>0.56308076365210824</v>
      </c>
      <c r="I147" s="59">
        <f t="shared" ref="I147:J147" si="78">I69-I131</f>
        <v>0.56288289640797717</v>
      </c>
      <c r="J147" s="59">
        <f t="shared" si="78"/>
        <v>0.54380401734385719</v>
      </c>
      <c r="M147" s="27"/>
      <c r="N147" s="27"/>
      <c r="O147" s="27"/>
      <c r="P147" s="27"/>
      <c r="Q147" s="27"/>
    </row>
    <row r="148" spans="2:24">
      <c r="B148" s="14" t="s">
        <v>72</v>
      </c>
      <c r="C148" s="1" t="s">
        <v>68</v>
      </c>
      <c r="D148" s="1" t="s">
        <v>73</v>
      </c>
      <c r="E148" s="8">
        <f t="shared" si="69"/>
        <v>0.29880113158677007</v>
      </c>
      <c r="F148" s="8">
        <f t="shared" si="69"/>
        <v>0.30439386616382563</v>
      </c>
      <c r="G148" s="70">
        <f t="shared" si="69"/>
        <v>0.30439386616382563</v>
      </c>
      <c r="H148" s="59">
        <f t="shared" si="69"/>
        <v>0.313369596312492</v>
      </c>
      <c r="I148" s="59">
        <f t="shared" ref="I148:J148" si="79">I70-I132</f>
        <v>0.31314194866255868</v>
      </c>
      <c r="J148" s="59">
        <f t="shared" si="79"/>
        <v>0.31351789046771716</v>
      </c>
      <c r="M148" s="27"/>
      <c r="N148" s="27"/>
      <c r="O148" s="27"/>
      <c r="P148" s="27"/>
      <c r="Q148" s="27"/>
    </row>
    <row r="149" spans="2:24">
      <c r="B149" s="14" t="s">
        <v>72</v>
      </c>
      <c r="C149" s="1" t="s">
        <v>70</v>
      </c>
      <c r="D149" s="1" t="s">
        <v>73</v>
      </c>
      <c r="E149" s="8">
        <f t="shared" si="69"/>
        <v>0.30142430870984421</v>
      </c>
      <c r="F149" s="8">
        <f t="shared" si="69"/>
        <v>0.30707283169634964</v>
      </c>
      <c r="G149" s="70">
        <f t="shared" si="69"/>
        <v>0.30707283169634964</v>
      </c>
      <c r="H149" s="59">
        <f t="shared" si="69"/>
        <v>0.31607664680345587</v>
      </c>
      <c r="I149" s="59">
        <f t="shared" ref="I149:J149" si="80">I71-I133</f>
        <v>0.31584899915352255</v>
      </c>
      <c r="J149" s="59">
        <f t="shared" si="80"/>
        <v>0.31623626758365636</v>
      </c>
      <c r="M149" s="27"/>
      <c r="N149" s="27"/>
      <c r="O149" s="27"/>
      <c r="P149" s="27"/>
      <c r="Q149" s="27"/>
    </row>
    <row r="150" spans="2:24">
      <c r="B150" s="14" t="s">
        <v>72</v>
      </c>
      <c r="C150" s="1" t="s">
        <v>91</v>
      </c>
      <c r="D150" s="14" t="s">
        <v>73</v>
      </c>
      <c r="E150" s="8">
        <f t="shared" si="69"/>
        <v>0.32431081223198033</v>
      </c>
      <c r="F150" s="8">
        <f t="shared" si="69"/>
        <v>0.33208350958276295</v>
      </c>
      <c r="G150" s="70">
        <f t="shared" si="69"/>
        <v>0.33208350958276295</v>
      </c>
      <c r="H150" s="59">
        <f t="shared" si="69"/>
        <v>0.33849036432071822</v>
      </c>
      <c r="I150" s="59">
        <f t="shared" ref="I150:J150" si="81">I72-I134</f>
        <v>0.3382601083635704</v>
      </c>
      <c r="J150" s="59">
        <f t="shared" si="81"/>
        <v>0.34062910427165305</v>
      </c>
      <c r="M150" s="27"/>
      <c r="N150" s="27"/>
      <c r="O150" s="27"/>
      <c r="P150" s="27"/>
      <c r="Q150" s="27"/>
    </row>
    <row r="151" spans="2:24" s="4" customFormat="1">
      <c r="B151" s="77"/>
      <c r="E151" s="28"/>
      <c r="F151" s="28"/>
      <c r="G151" s="28"/>
      <c r="H151" s="65"/>
      <c r="I151" s="65"/>
      <c r="J151" s="65"/>
    </row>
    <row r="152" spans="2:24">
      <c r="B152" s="82" t="s">
        <v>94</v>
      </c>
      <c r="C152" s="167"/>
      <c r="D152" s="167"/>
      <c r="E152" s="167"/>
      <c r="F152" s="181"/>
      <c r="G152" s="167"/>
      <c r="H152" s="168"/>
      <c r="I152" s="168"/>
      <c r="J152" s="168"/>
      <c r="K152" s="45"/>
    </row>
    <row r="153" spans="2:24" ht="25.5">
      <c r="B153" s="14"/>
      <c r="C153" s="1"/>
      <c r="D153" s="1"/>
      <c r="E153" s="162" t="s">
        <v>50</v>
      </c>
      <c r="F153" s="162" t="s">
        <v>52</v>
      </c>
      <c r="G153" s="163" t="s">
        <v>54</v>
      </c>
      <c r="H153" s="164" t="s">
        <v>56</v>
      </c>
      <c r="I153" s="165" t="s">
        <v>58</v>
      </c>
      <c r="J153" s="165" t="s">
        <v>61</v>
      </c>
      <c r="K153" s="45"/>
    </row>
    <row r="154" spans="2:24">
      <c r="B154" s="78" t="s">
        <v>62</v>
      </c>
      <c r="C154" s="2" t="s">
        <v>63</v>
      </c>
      <c r="D154" s="2" t="s">
        <v>64</v>
      </c>
      <c r="E154" s="150" t="s">
        <v>49</v>
      </c>
      <c r="F154" s="150" t="s">
        <v>51</v>
      </c>
      <c r="G154" s="151" t="s">
        <v>53</v>
      </c>
      <c r="H154" s="152" t="s">
        <v>55</v>
      </c>
      <c r="I154" s="153" t="s">
        <v>57</v>
      </c>
      <c r="J154" s="153" t="s">
        <v>65</v>
      </c>
      <c r="K154" t="s">
        <v>95</v>
      </c>
      <c r="S154" s="52"/>
    </row>
    <row r="155" spans="2:24">
      <c r="B155" s="14" t="s">
        <v>67</v>
      </c>
      <c r="C155" s="1" t="s">
        <v>68</v>
      </c>
      <c r="D155" s="190" t="s">
        <v>69</v>
      </c>
      <c r="E155" s="36" cm="1">
        <f t="array" ref="E155">((E123*INDEX('TDCV Values'!$D$11:$I$16,MATCH($B155&amp;$C155,'TDCV Values'!$B$11:$B$16&amp;'TDCV Values'!$C$11:$C$16,0),MATCH(E$154,'TDCV Values'!$D$10:$I$10,0))*'Customer Numbers - North West'!$C$5)+(E125*INDEX('TDCV Values'!$D$11:$I$16,MATCH($B157&amp;$C157,'TDCV Values'!$B$11:$B$16&amp;'TDCV Values'!$C$11:$C$16,0),MATCH(E$154,'TDCV Values'!$D$10:$I$10,0))*'Customer Numbers - North West'!$E$5))/((INDEX('TDCV Values'!$D$11:$I$16,MATCH($B155&amp;$C155,'TDCV Values'!$B$11:$B$16&amp;'TDCV Values'!$C$11:$C$16,0),MATCH(E$154,'TDCV Values'!$D$10:$I$10,0))*'Customer Numbers - North West'!$C$5)+('Customer Numbers - North West'!$E$5*INDEX('TDCV Values'!$D$11:$I$16,MATCH($B157&amp;$C157,'TDCV Values'!$B$11:$B$16&amp;'TDCV Values'!$C$11:$C$16,0),MATCH(E$154,'TDCV Values'!$D$10:$I$10,0))))</f>
        <v>1.1044340359804825E-2</v>
      </c>
      <c r="F155" s="36" cm="1">
        <f t="array" ref="F155">((F123*INDEX('TDCV Values'!$D$11:$I$16,MATCH($B155&amp;$C155,'TDCV Values'!$B$11:$B$16&amp;'TDCV Values'!$C$11:$C$16,0),MATCH(F$154,'TDCV Values'!$D$10:$I$10,0))*'Customer Numbers - North West'!$C$5)+(F125*INDEX('TDCV Values'!$D$11:$I$16,MATCH($B157&amp;$C157,'TDCV Values'!$B$11:$B$16&amp;'TDCV Values'!$C$11:$C$16,0),MATCH(F$154,'TDCV Values'!$D$10:$I$10,0))*'Customer Numbers - North West'!$E$5))/((INDEX('TDCV Values'!$D$11:$I$16,MATCH($B155&amp;$C155,'TDCV Values'!$B$11:$B$16&amp;'TDCV Values'!$C$11:$C$16,0),MATCH(F$154,'TDCV Values'!$D$10:$I$10,0))*'Customer Numbers - North West'!$C$5)+('Customer Numbers - North West'!$E$5*INDEX('TDCV Values'!$D$11:$I$16,MATCH($B157&amp;$C157,'TDCV Values'!$B$11:$B$16&amp;'TDCV Values'!$C$11:$C$16,0),MATCH(F$154,'TDCV Values'!$D$10:$I$10,0))))</f>
        <v>8.2940483066774578E-3</v>
      </c>
      <c r="G155" s="36" cm="1">
        <f t="array" ref="G155">((G123*INDEX('TDCV Values'!$D$11:$I$16,MATCH($B155&amp;$C155,'TDCV Values'!$B$11:$B$16&amp;'TDCV Values'!$C$11:$C$16,0),MATCH(G$154,'TDCV Values'!$D$10:$I$10,0))*'Customer Numbers - North West'!$C$5)+(G125*INDEX('TDCV Values'!$D$11:$I$16,MATCH($B157&amp;$C157,'TDCV Values'!$B$11:$B$16&amp;'TDCV Values'!$C$11:$C$16,0),MATCH(G$154,'TDCV Values'!$D$10:$I$10,0))*'Customer Numbers - North West'!$E$5))/((INDEX('TDCV Values'!$D$11:$I$16,MATCH($B155&amp;$C155,'TDCV Values'!$B$11:$B$16&amp;'TDCV Values'!$C$11:$C$16,0),MATCH(G$154,'TDCV Values'!$D$10:$I$10,0))*'Customer Numbers - North West'!$C$5)+('Customer Numbers - North West'!$E$5*INDEX('TDCV Values'!$D$11:$I$16,MATCH($B157&amp;$C157,'TDCV Values'!$B$11:$B$16&amp;'TDCV Values'!$C$11:$C$16,0),MATCH(G$154,'TDCV Values'!$D$10:$I$10,0))))</f>
        <v>4.9588842588633485E-3</v>
      </c>
      <c r="H155" s="36" cm="1">
        <f t="array" ref="H155">((H123*INDEX('TDCV Values'!$D$11:$I$16,MATCH($B155&amp;$C155,'TDCV Values'!$B$11:$B$16&amp;'TDCV Values'!$C$11:$C$16,0),MATCH(H$154,'TDCV Values'!$D$10:$I$10,0))*'Customer Numbers - North West'!$C$5)+(H125*INDEX('TDCV Values'!$D$11:$I$16,MATCH($B157&amp;$C157,'TDCV Values'!$B$11:$B$16&amp;'TDCV Values'!$C$11:$C$16,0),MATCH(H$154,'TDCV Values'!$D$10:$I$10,0))*'Customer Numbers - North West'!$E$5))/((INDEX('TDCV Values'!$D$11:$I$16,MATCH($B155&amp;$C155,'TDCV Values'!$B$11:$B$16&amp;'TDCV Values'!$C$11:$C$16,0),MATCH(H$154,'TDCV Values'!$D$10:$I$10,0))*'Customer Numbers - North West'!$C$5)+('Customer Numbers - North West'!$E$5*INDEX('TDCV Values'!$D$11:$I$16,MATCH($B157&amp;$C157,'TDCV Values'!$B$11:$B$16&amp;'TDCV Values'!$C$11:$C$16,0),MATCH(H$154,'TDCV Values'!$D$10:$I$10,0))))</f>
        <v>4.4867426332838101E-3</v>
      </c>
      <c r="I155" s="36" cm="1">
        <f t="array" ref="I155">((I123*INDEX('TDCV Values'!$D$11:$I$16,MATCH($B155&amp;$C155,'TDCV Values'!$B$11:$B$16&amp;'TDCV Values'!$C$11:$C$16,0),MATCH(I$154,'TDCV Values'!$D$10:$I$10,0))*'Customer Numbers - North West'!$C$5)+(I125*INDEX('TDCV Values'!$D$11:$I$16,MATCH($B157&amp;$C157,'TDCV Values'!$B$11:$B$16&amp;'TDCV Values'!$C$11:$C$16,0),MATCH(I$154,'TDCV Values'!$D$10:$I$10,0))*'Customer Numbers - North West'!$E$5))/((INDEX('TDCV Values'!$D$11:$I$16,MATCH($B155&amp;$C155,'TDCV Values'!$B$11:$B$16&amp;'TDCV Values'!$C$11:$C$16,0),MATCH(I$154,'TDCV Values'!$D$10:$I$10,0))*'Customer Numbers - North West'!$C$5)+('Customer Numbers - North West'!$E$5*INDEX('TDCV Values'!$D$11:$I$16,MATCH($B157&amp;$C157,'TDCV Values'!$B$11:$B$16&amp;'TDCV Values'!$C$11:$C$16,0),MATCH(I$154,'TDCV Values'!$D$10:$I$10,0))))</f>
        <v>4.6906047756657869E-3</v>
      </c>
      <c r="J155" s="36" cm="1">
        <f t="array" ref="J155">((J123*INDEX('TDCV Values'!$D$11:$I$16,MATCH($B155&amp;$C155,'TDCV Values'!$B$11:$B$16&amp;'TDCV Values'!$C$11:$C$16,0),MATCH(J$154,'TDCV Values'!$D$10:$I$10,0))*'Customer Numbers - North West'!$C$5)+(J125*INDEX('TDCV Values'!$D$11:$I$16,MATCH($B157&amp;$C157,'TDCV Values'!$B$11:$B$16&amp;'TDCV Values'!$C$11:$C$16,0),MATCH(J$154,'TDCV Values'!$D$10:$I$10,0))*'Customer Numbers - North West'!$E$5))/((INDEX('TDCV Values'!$D$11:$I$16,MATCH($B155&amp;$C155,'TDCV Values'!$B$11:$B$16&amp;'TDCV Values'!$C$11:$C$16,0),MATCH(J$154,'TDCV Values'!$D$10:$I$10,0))*'Customer Numbers - North West'!$C$5)+('Customer Numbers - North West'!$E$5*INDEX('TDCV Values'!$D$11:$I$16,MATCH($B157&amp;$C157,'TDCV Values'!$B$11:$B$16&amp;'TDCV Values'!$C$11:$C$16,0),MATCH(J$154,'TDCV Values'!$D$10:$I$10,0))))</f>
        <v>4.0619790463582127E-3</v>
      </c>
      <c r="M155" s="27"/>
      <c r="N155" s="27"/>
      <c r="O155" s="27"/>
      <c r="P155" s="27"/>
      <c r="Q155" s="27"/>
      <c r="R155" s="6"/>
      <c r="S155" s="27"/>
      <c r="T155" s="27"/>
      <c r="U155" s="27"/>
      <c r="V155" s="27"/>
      <c r="W155" s="27"/>
      <c r="X155" s="53"/>
    </row>
    <row r="156" spans="2:24">
      <c r="B156" s="14" t="s">
        <v>67</v>
      </c>
      <c r="C156" s="1" t="s">
        <v>70</v>
      </c>
      <c r="D156" s="190" t="s">
        <v>69</v>
      </c>
      <c r="E156" s="156">
        <v>0</v>
      </c>
      <c r="F156" s="156">
        <v>0</v>
      </c>
      <c r="G156" s="156">
        <v>0</v>
      </c>
      <c r="H156" s="156">
        <v>0</v>
      </c>
      <c r="I156" s="156">
        <v>0</v>
      </c>
      <c r="J156" s="156">
        <v>0</v>
      </c>
      <c r="K156" s="47"/>
      <c r="M156" s="27"/>
      <c r="N156" s="27"/>
      <c r="O156" s="27"/>
      <c r="P156" s="27"/>
      <c r="Q156" s="27"/>
      <c r="R156" s="6"/>
      <c r="S156" s="27"/>
      <c r="T156" s="27"/>
      <c r="U156" s="27"/>
      <c r="V156" s="27"/>
      <c r="W156" s="27"/>
      <c r="X156" s="53"/>
    </row>
    <row r="157" spans="2:24">
      <c r="B157" s="14" t="s">
        <v>67</v>
      </c>
      <c r="C157" s="1" t="s">
        <v>71</v>
      </c>
      <c r="D157" s="190" t="s">
        <v>69</v>
      </c>
      <c r="E157" s="36" cm="1">
        <f t="array" ref="E157">((E123*INDEX('TDCV Values'!$D$11:$I$16,MATCH($B155&amp;$C155,'TDCV Values'!$B$11:$B$16&amp;'TDCV Values'!$C$11:$C$16,0),MATCH(E$154,'TDCV Values'!$D$10:$I$10,0))*'Customer Numbers - North West'!$C$5)+(E125*INDEX('TDCV Values'!$D$11:$I$16,MATCH($B157&amp;$C157,'TDCV Values'!$B$11:$B$16&amp;'TDCV Values'!$C$11:$C$16,0),MATCH(E$154,'TDCV Values'!$D$10:$I$10,0))*'Customer Numbers - North West'!$E$5))/((INDEX('TDCV Values'!$D$11:$I$16,MATCH($B155&amp;$C155,'TDCV Values'!$B$11:$B$16&amp;'TDCV Values'!$C$11:$C$16,0),MATCH(E$154,'TDCV Values'!$D$10:$I$10,0))*'Customer Numbers - North West'!$C$5)+('Customer Numbers - North West'!$E$5*INDEX('TDCV Values'!$D$11:$I$16,MATCH($B157&amp;$C157,'TDCV Values'!$B$11:$B$16&amp;'TDCV Values'!$C$11:$C$16,0),MATCH(E$154,'TDCV Values'!$D$10:$I$10,0))))</f>
        <v>1.1044340359804825E-2</v>
      </c>
      <c r="F157" s="36" cm="1">
        <f t="array" ref="F157">((F123*INDEX('TDCV Values'!$D$11:$I$16,MATCH($B155&amp;$C155,'TDCV Values'!$B$11:$B$16&amp;'TDCV Values'!$C$11:$C$16,0),MATCH(F$154,'TDCV Values'!$D$10:$I$10,0))*'Customer Numbers - North West'!$C$5)+(F125*INDEX('TDCV Values'!$D$11:$I$16,MATCH($B157&amp;$C157,'TDCV Values'!$B$11:$B$16&amp;'TDCV Values'!$C$11:$C$16,0),MATCH(F$154,'TDCV Values'!$D$10:$I$10,0))*'Customer Numbers - North West'!$E$5))/((INDEX('TDCV Values'!$D$11:$I$16,MATCH($B155&amp;$C155,'TDCV Values'!$B$11:$B$16&amp;'TDCV Values'!$C$11:$C$16,0),MATCH(F$154,'TDCV Values'!$D$10:$I$10,0))*'Customer Numbers - North West'!$C$5)+('Customer Numbers - North West'!$E$5*INDEX('TDCV Values'!$D$11:$I$16,MATCH($B157&amp;$C157,'TDCV Values'!$B$11:$B$16&amp;'TDCV Values'!$C$11:$C$16,0),MATCH(F$154,'TDCV Values'!$D$10:$I$10,0))))</f>
        <v>8.2940483066774578E-3</v>
      </c>
      <c r="G157" s="36" cm="1">
        <f t="array" ref="G157">((G123*INDEX('TDCV Values'!$D$11:$I$16,MATCH($B155&amp;$C155,'TDCV Values'!$B$11:$B$16&amp;'TDCV Values'!$C$11:$C$16,0),MATCH(G$154,'TDCV Values'!$D$10:$I$10,0))*'Customer Numbers - North West'!$C$5)+(G125*INDEX('TDCV Values'!$D$11:$I$16,MATCH($B157&amp;$C157,'TDCV Values'!$B$11:$B$16&amp;'TDCV Values'!$C$11:$C$16,0),MATCH(G$154,'TDCV Values'!$D$10:$I$10,0))*'Customer Numbers - North West'!$E$5))/((INDEX('TDCV Values'!$D$11:$I$16,MATCH($B155&amp;$C155,'TDCV Values'!$B$11:$B$16&amp;'TDCV Values'!$C$11:$C$16,0),MATCH(G$154,'TDCV Values'!$D$10:$I$10,0))*'Customer Numbers - North West'!$C$5)+('Customer Numbers - North West'!$E$5*INDEX('TDCV Values'!$D$11:$I$16,MATCH($B157&amp;$C157,'TDCV Values'!$B$11:$B$16&amp;'TDCV Values'!$C$11:$C$16,0),MATCH(G$154,'TDCV Values'!$D$10:$I$10,0))))</f>
        <v>4.9588842588633485E-3</v>
      </c>
      <c r="H157" s="36" cm="1">
        <f t="array" ref="H157">((H123*INDEX('TDCV Values'!$D$11:$I$16,MATCH($B155&amp;$C155,'TDCV Values'!$B$11:$B$16&amp;'TDCV Values'!$C$11:$C$16,0),MATCH(H$154,'TDCV Values'!$D$10:$I$10,0))*'Customer Numbers - North West'!$C$5)+(H125*INDEX('TDCV Values'!$D$11:$I$16,MATCH($B157&amp;$C157,'TDCV Values'!$B$11:$B$16&amp;'TDCV Values'!$C$11:$C$16,0),MATCH(H$154,'TDCV Values'!$D$10:$I$10,0))*'Customer Numbers - North West'!$E$5))/((INDEX('TDCV Values'!$D$11:$I$16,MATCH($B155&amp;$C155,'TDCV Values'!$B$11:$B$16&amp;'TDCV Values'!$C$11:$C$16,0),MATCH(H$154,'TDCV Values'!$D$10:$I$10,0))*'Customer Numbers - North West'!$C$5)+('Customer Numbers - North West'!$E$5*INDEX('TDCV Values'!$D$11:$I$16,MATCH($B157&amp;$C157,'TDCV Values'!$B$11:$B$16&amp;'TDCV Values'!$C$11:$C$16,0),MATCH(H$154,'TDCV Values'!$D$10:$I$10,0))))</f>
        <v>4.4867426332838101E-3</v>
      </c>
      <c r="I157" s="36" cm="1">
        <f t="array" ref="I157">((I123*INDEX('TDCV Values'!$D$11:$I$16,MATCH($B155&amp;$C155,'TDCV Values'!$B$11:$B$16&amp;'TDCV Values'!$C$11:$C$16,0),MATCH(I$154,'TDCV Values'!$D$10:$I$10,0))*'Customer Numbers - North West'!$C$5)+(I125*INDEX('TDCV Values'!$D$11:$I$16,MATCH($B157&amp;$C157,'TDCV Values'!$B$11:$B$16&amp;'TDCV Values'!$C$11:$C$16,0),MATCH(I$154,'TDCV Values'!$D$10:$I$10,0))*'Customer Numbers - North West'!$E$5))/((INDEX('TDCV Values'!$D$11:$I$16,MATCH($B155&amp;$C155,'TDCV Values'!$B$11:$B$16&amp;'TDCV Values'!$C$11:$C$16,0),MATCH(I$154,'TDCV Values'!$D$10:$I$10,0))*'Customer Numbers - North West'!$C$5)+('Customer Numbers - North West'!$E$5*INDEX('TDCV Values'!$D$11:$I$16,MATCH($B157&amp;$C157,'TDCV Values'!$B$11:$B$16&amp;'TDCV Values'!$C$11:$C$16,0),MATCH(I$154,'TDCV Values'!$D$10:$I$10,0))))</f>
        <v>4.6906047756657869E-3</v>
      </c>
      <c r="J157" s="36" cm="1">
        <f t="array" ref="J157">((J123*INDEX('TDCV Values'!$D$11:$I$16,MATCH($B155&amp;$C155,'TDCV Values'!$B$11:$B$16&amp;'TDCV Values'!$C$11:$C$16,0),MATCH(J$154,'TDCV Values'!$D$10:$I$10,0))*'Customer Numbers - North West'!$C$5)+(J125*INDEX('TDCV Values'!$D$11:$I$16,MATCH($B157&amp;$C157,'TDCV Values'!$B$11:$B$16&amp;'TDCV Values'!$C$11:$C$16,0),MATCH(J$154,'TDCV Values'!$D$10:$I$10,0))*'Customer Numbers - North West'!$E$5))/((INDEX('TDCV Values'!$D$11:$I$16,MATCH($B155&amp;$C155,'TDCV Values'!$B$11:$B$16&amp;'TDCV Values'!$C$11:$C$16,0),MATCH(J$154,'TDCV Values'!$D$10:$I$10,0))*'Customer Numbers - North West'!$C$5)+('Customer Numbers - North West'!$E$5*INDEX('TDCV Values'!$D$11:$I$16,MATCH($B157&amp;$C157,'TDCV Values'!$B$11:$B$16&amp;'TDCV Values'!$C$11:$C$16,0),MATCH(J$154,'TDCV Values'!$D$10:$I$10,0))))</f>
        <v>4.0619790463582127E-3</v>
      </c>
      <c r="K157" s="47"/>
      <c r="M157" s="27"/>
      <c r="N157" s="27"/>
      <c r="O157" s="27"/>
      <c r="P157" s="27"/>
      <c r="Q157" s="27"/>
      <c r="R157" s="6"/>
      <c r="S157" s="27"/>
      <c r="T157" s="27"/>
      <c r="U157" s="27"/>
      <c r="V157" s="27"/>
      <c r="W157" s="27"/>
      <c r="X157" s="53"/>
    </row>
    <row r="158" spans="2:24">
      <c r="B158" s="14" t="s">
        <v>72</v>
      </c>
      <c r="C158" s="1" t="s">
        <v>68</v>
      </c>
      <c r="D158" s="190" t="s">
        <v>69</v>
      </c>
      <c r="E158" s="36" cm="1">
        <f t="array" ref="E158">((E126*INDEX('TDCV Values'!$D$11:$I$16,MATCH($B158&amp;$C158,'TDCV Values'!$B$11:$B$16&amp;'TDCV Values'!$C$11:$C$16,0),MATCH(E$154,'TDCV Values'!$D$10:$I$10,0))*'Customer Numbers - North West'!$C$10)+(E128*INDEX('TDCV Values'!$D$11:$I$16,MATCH($B160&amp;$C160,'TDCV Values'!$B$11:$B$16&amp;'TDCV Values'!$C$11:$C$16,0),MATCH(E$154,'TDCV Values'!$D$10:$I$10,0))*'Customer Numbers - North West'!$E$10))/((INDEX('TDCV Values'!$D$11:$I$16,MATCH($B158&amp;$C158,'TDCV Values'!$B$11:$B$16&amp;'TDCV Values'!$C$11:$C$16,0),MATCH(E$154,'TDCV Values'!$D$10:$I$10,0))*'Customer Numbers - North West'!$C$10)+('Customer Numbers - North West'!$E$10*INDEX('TDCV Values'!$D$11:$I$16,MATCH($B160&amp;$C160,'TDCV Values'!$B$11:$B$16&amp;'TDCV Values'!$C$11:$C$16,0),MATCH(E$154,'TDCV Values'!$D$10:$I$10,0))))</f>
        <v>2.6650576220064491E-3</v>
      </c>
      <c r="F158" s="36" cm="1">
        <f t="array" ref="F158">((F126*INDEX('TDCV Values'!$D$11:$I$16,MATCH($B158&amp;$C158,'TDCV Values'!$B$11:$B$16&amp;'TDCV Values'!$C$11:$C$16,0),MATCH(F$154,'TDCV Values'!$D$10:$I$10,0))*'Customer Numbers - North West'!$C$10)+(F128*INDEX('TDCV Values'!$D$11:$I$16,MATCH($B160&amp;$C160,'TDCV Values'!$B$11:$B$16&amp;'TDCV Values'!$C$11:$C$16,0),MATCH(F$154,'TDCV Values'!$D$10:$I$10,0))*'Customer Numbers - North West'!$E$10))/((INDEX('TDCV Values'!$D$11:$I$16,MATCH($B158&amp;$C158,'TDCV Values'!$B$11:$B$16&amp;'TDCV Values'!$C$11:$C$16,0),MATCH(F$154,'TDCV Values'!$D$10:$I$10,0))*'Customer Numbers - North West'!$C$10)+('Customer Numbers - North West'!$E$10*INDEX('TDCV Values'!$D$11:$I$16,MATCH($B160&amp;$C160,'TDCV Values'!$B$11:$B$16&amp;'TDCV Values'!$C$11:$C$16,0),MATCH(F$154,'TDCV Values'!$D$10:$I$10,0))))</f>
        <v>1.9696766275666571E-3</v>
      </c>
      <c r="G158" s="36" cm="1">
        <f t="array" ref="G158">((G126*INDEX('TDCV Values'!$D$11:$I$16,MATCH($B158&amp;$C158,'TDCV Values'!$B$11:$B$16&amp;'TDCV Values'!$C$11:$C$16,0),MATCH(G$154,'TDCV Values'!$D$10:$I$10,0))*'Customer Numbers - North West'!$C$10)+(G128*INDEX('TDCV Values'!$D$11:$I$16,MATCH($B160&amp;$C160,'TDCV Values'!$B$11:$B$16&amp;'TDCV Values'!$C$11:$C$16,0),MATCH(G$154,'TDCV Values'!$D$10:$I$10,0))*'Customer Numbers - North West'!$E$10))/((INDEX('TDCV Values'!$D$11:$I$16,MATCH($B158&amp;$C158,'TDCV Values'!$B$11:$B$16&amp;'TDCV Values'!$C$11:$C$16,0),MATCH(G$154,'TDCV Values'!$D$10:$I$10,0))*'Customer Numbers - North West'!$C$10)+('Customer Numbers - North West'!$E$10*INDEX('TDCV Values'!$D$11:$I$16,MATCH($B160&amp;$C160,'TDCV Values'!$B$11:$B$16&amp;'TDCV Values'!$C$11:$C$16,0),MATCH(G$154,'TDCV Values'!$D$10:$I$10,0))))</f>
        <v>1.1746668663245002E-3</v>
      </c>
      <c r="H158" s="36" cm="1">
        <f t="array" ref="H158">((H126*INDEX('TDCV Values'!$D$11:$I$16,MATCH($B158&amp;$C158,'TDCV Values'!$B$11:$B$16&amp;'TDCV Values'!$C$11:$C$16,0),MATCH(H$154,'TDCV Values'!$D$10:$I$10,0))*'Customer Numbers - North West'!$C$10)+(H128*INDEX('TDCV Values'!$D$11:$I$16,MATCH($B160&amp;$C160,'TDCV Values'!$B$11:$B$16&amp;'TDCV Values'!$C$11:$C$16,0),MATCH(H$154,'TDCV Values'!$D$10:$I$10,0))*'Customer Numbers - North West'!$E$10))/((INDEX('TDCV Values'!$D$11:$I$16,MATCH($B158&amp;$C158,'TDCV Values'!$B$11:$B$16&amp;'TDCV Values'!$C$11:$C$16,0),MATCH(H$154,'TDCV Values'!$D$10:$I$10,0))*'Customer Numbers - North West'!$C$10)+('Customer Numbers - North West'!$E$10*INDEX('TDCV Values'!$D$11:$I$16,MATCH($B160&amp;$C160,'TDCV Values'!$B$11:$B$16&amp;'TDCV Values'!$C$11:$C$16,0),MATCH(H$154,'TDCV Values'!$D$10:$I$10,0))))</f>
        <v>1.0724694071993217E-3</v>
      </c>
      <c r="I158" s="36" cm="1">
        <f t="array" ref="I158">((I126*INDEX('TDCV Values'!$D$11:$I$16,MATCH($B158&amp;$C158,'TDCV Values'!$B$11:$B$16&amp;'TDCV Values'!$C$11:$C$16,0),MATCH(I$154,'TDCV Values'!$D$10:$I$10,0))*'Customer Numbers - North West'!$C$10)+(I128*INDEX('TDCV Values'!$D$11:$I$16,MATCH($B160&amp;$C160,'TDCV Values'!$B$11:$B$16&amp;'TDCV Values'!$C$11:$C$16,0),MATCH(I$154,'TDCV Values'!$D$10:$I$10,0))*'Customer Numbers - North West'!$E$10))/((INDEX('TDCV Values'!$D$11:$I$16,MATCH($B158&amp;$C158,'TDCV Values'!$B$11:$B$16&amp;'TDCV Values'!$C$11:$C$16,0),MATCH(I$154,'TDCV Values'!$D$10:$I$10,0))*'Customer Numbers - North West'!$C$10)+('Customer Numbers - North West'!$E$10*INDEX('TDCV Values'!$D$11:$I$16,MATCH($B160&amp;$C160,'TDCV Values'!$B$11:$B$16&amp;'TDCV Values'!$C$11:$C$16,0),MATCH(I$154,'TDCV Values'!$D$10:$I$10,0))))</f>
        <v>1.154592115084248E-3</v>
      </c>
      <c r="J158" s="36" cm="1">
        <f t="array" ref="J158">((J126*INDEX('TDCV Values'!$D$11:$I$16,MATCH($B158&amp;$C158,'TDCV Values'!$B$11:$B$16&amp;'TDCV Values'!$C$11:$C$16,0),MATCH(J$154,'TDCV Values'!$D$10:$I$10,0))*'Customer Numbers - North West'!$C$10)+(J128*INDEX('TDCV Values'!$D$11:$I$16,MATCH($B160&amp;$C160,'TDCV Values'!$B$11:$B$16&amp;'TDCV Values'!$C$11:$C$16,0),MATCH(J$154,'TDCV Values'!$D$10:$I$10,0))*'Customer Numbers - North West'!$E$10))/((INDEX('TDCV Values'!$D$11:$I$16,MATCH($B158&amp;$C158,'TDCV Values'!$B$11:$B$16&amp;'TDCV Values'!$C$11:$C$16,0),MATCH(J$154,'TDCV Values'!$D$10:$I$10,0))*'Customer Numbers - North West'!$C$10)+('Customer Numbers - North West'!$E$10*INDEX('TDCV Values'!$D$11:$I$16,MATCH($B160&amp;$C160,'TDCV Values'!$B$11:$B$16&amp;'TDCV Values'!$C$11:$C$16,0),MATCH(J$154,'TDCV Values'!$D$10:$I$10,0))))</f>
        <v>9.2552834028923798E-4</v>
      </c>
      <c r="K158" s="47"/>
      <c r="M158" s="27"/>
      <c r="N158" s="27"/>
      <c r="O158" s="27"/>
      <c r="P158" s="27"/>
      <c r="Q158" s="27"/>
      <c r="S158" s="27"/>
      <c r="T158" s="27"/>
      <c r="U158" s="27"/>
      <c r="V158" s="27"/>
      <c r="W158" s="27"/>
    </row>
    <row r="159" spans="2:24">
      <c r="B159" s="14" t="s">
        <v>72</v>
      </c>
      <c r="C159" s="1" t="s">
        <v>70</v>
      </c>
      <c r="D159" s="190" t="s">
        <v>69</v>
      </c>
      <c r="E159" s="156">
        <v>0</v>
      </c>
      <c r="F159" s="156">
        <v>0</v>
      </c>
      <c r="G159" s="156">
        <v>0</v>
      </c>
      <c r="H159" s="156">
        <v>0</v>
      </c>
      <c r="I159" s="156">
        <v>0</v>
      </c>
      <c r="J159" s="156">
        <v>0</v>
      </c>
      <c r="K159" s="47"/>
      <c r="M159" s="27"/>
      <c r="N159" s="27"/>
      <c r="O159" s="27"/>
      <c r="P159" s="27"/>
      <c r="Q159" s="27"/>
      <c r="S159" s="27"/>
      <c r="T159" s="27"/>
      <c r="U159" s="27"/>
      <c r="V159" s="27"/>
      <c r="W159" s="27"/>
    </row>
    <row r="160" spans="2:24">
      <c r="B160" s="14" t="s">
        <v>72</v>
      </c>
      <c r="C160" s="1" t="s">
        <v>71</v>
      </c>
      <c r="D160" s="190" t="s">
        <v>69</v>
      </c>
      <c r="E160" s="36" cm="1">
        <f t="array" ref="E160">((E126*INDEX('TDCV Values'!$D$11:$I$16,MATCH($B158&amp;$C158,'TDCV Values'!$B$11:$B$16&amp;'TDCV Values'!$C$11:$C$16,0),MATCH(E$154,'TDCV Values'!$D$10:$I$10,0))*'Customer Numbers - North West'!$C$10)+(E128*INDEX('TDCV Values'!$D$11:$I$16,MATCH($B160&amp;$C160,'TDCV Values'!$B$11:$B$16&amp;'TDCV Values'!$C$11:$C$16,0),MATCH(E$154,'TDCV Values'!$D$10:$I$10,0))*'Customer Numbers - North West'!$E$10))/((INDEX('TDCV Values'!$D$11:$I$16,MATCH($B158&amp;$C158,'TDCV Values'!$B$11:$B$16&amp;'TDCV Values'!$C$11:$C$16,0),MATCH(E$154,'TDCV Values'!$D$10:$I$10,0))*'Customer Numbers - North West'!$C$10)+('Customer Numbers - North West'!$E$10*INDEX('TDCV Values'!$D$11:$I$16,MATCH($B160&amp;$C160,'TDCV Values'!$B$11:$B$16&amp;'TDCV Values'!$C$11:$C$16,0),MATCH(E$154,'TDCV Values'!$D$10:$I$10,0))))</f>
        <v>2.6650576220064491E-3</v>
      </c>
      <c r="F160" s="36" cm="1">
        <f t="array" ref="F160">((F126*INDEX('TDCV Values'!$D$11:$I$16,MATCH($B158&amp;$C158,'TDCV Values'!$B$11:$B$16&amp;'TDCV Values'!$C$11:$C$16,0),MATCH(F$154,'TDCV Values'!$D$10:$I$10,0))*'Customer Numbers - North West'!$C$10)+(F128*INDEX('TDCV Values'!$D$11:$I$16,MATCH($B160&amp;$C160,'TDCV Values'!$B$11:$B$16&amp;'TDCV Values'!$C$11:$C$16,0),MATCH(F$154,'TDCV Values'!$D$10:$I$10,0))*'Customer Numbers - North West'!$E$10))/((INDEX('TDCV Values'!$D$11:$I$16,MATCH($B158&amp;$C158,'TDCV Values'!$B$11:$B$16&amp;'TDCV Values'!$C$11:$C$16,0),MATCH(F$154,'TDCV Values'!$D$10:$I$10,0))*'Customer Numbers - North West'!$C$10)+('Customer Numbers - North West'!$E$10*INDEX('TDCV Values'!$D$11:$I$16,MATCH($B160&amp;$C160,'TDCV Values'!$B$11:$B$16&amp;'TDCV Values'!$C$11:$C$16,0),MATCH(F$154,'TDCV Values'!$D$10:$I$10,0))))</f>
        <v>1.9696766275666571E-3</v>
      </c>
      <c r="G160" s="36" cm="1">
        <f t="array" ref="G160">((G126*INDEX('TDCV Values'!$D$11:$I$16,MATCH($B158&amp;$C158,'TDCV Values'!$B$11:$B$16&amp;'TDCV Values'!$C$11:$C$16,0),MATCH(G$154,'TDCV Values'!$D$10:$I$10,0))*'Customer Numbers - North West'!$C$10)+(G128*INDEX('TDCV Values'!$D$11:$I$16,MATCH($B160&amp;$C160,'TDCV Values'!$B$11:$B$16&amp;'TDCV Values'!$C$11:$C$16,0),MATCH(G$154,'TDCV Values'!$D$10:$I$10,0))*'Customer Numbers - North West'!$E$10))/((INDEX('TDCV Values'!$D$11:$I$16,MATCH($B158&amp;$C158,'TDCV Values'!$B$11:$B$16&amp;'TDCV Values'!$C$11:$C$16,0),MATCH(G$154,'TDCV Values'!$D$10:$I$10,0))*'Customer Numbers - North West'!$C$10)+('Customer Numbers - North West'!$E$10*INDEX('TDCV Values'!$D$11:$I$16,MATCH($B160&amp;$C160,'TDCV Values'!$B$11:$B$16&amp;'TDCV Values'!$C$11:$C$16,0),MATCH(G$154,'TDCV Values'!$D$10:$I$10,0))))</f>
        <v>1.1746668663245002E-3</v>
      </c>
      <c r="H160" s="36" cm="1">
        <f t="array" ref="H160">((H126*INDEX('TDCV Values'!$D$11:$I$16,MATCH($B158&amp;$C158,'TDCV Values'!$B$11:$B$16&amp;'TDCV Values'!$C$11:$C$16,0),MATCH(H$154,'TDCV Values'!$D$10:$I$10,0))*'Customer Numbers - North West'!$C$10)+(H128*INDEX('TDCV Values'!$D$11:$I$16,MATCH($B160&amp;$C160,'TDCV Values'!$B$11:$B$16&amp;'TDCV Values'!$C$11:$C$16,0),MATCH(H$154,'TDCV Values'!$D$10:$I$10,0))*'Customer Numbers - North West'!$E$10))/((INDEX('TDCV Values'!$D$11:$I$16,MATCH($B158&amp;$C158,'TDCV Values'!$B$11:$B$16&amp;'TDCV Values'!$C$11:$C$16,0),MATCH(H$154,'TDCV Values'!$D$10:$I$10,0))*'Customer Numbers - North West'!$C$10)+('Customer Numbers - North West'!$E$10*INDEX('TDCV Values'!$D$11:$I$16,MATCH($B160&amp;$C160,'TDCV Values'!$B$11:$B$16&amp;'TDCV Values'!$C$11:$C$16,0),MATCH(H$154,'TDCV Values'!$D$10:$I$10,0))))</f>
        <v>1.0724694071993217E-3</v>
      </c>
      <c r="I160" s="36" cm="1">
        <f t="array" ref="I160">((I126*INDEX('TDCV Values'!$D$11:$I$16,MATCH($B158&amp;$C158,'TDCV Values'!$B$11:$B$16&amp;'TDCV Values'!$C$11:$C$16,0),MATCH(I$154,'TDCV Values'!$D$10:$I$10,0))*'Customer Numbers - North West'!$C$10)+(I128*INDEX('TDCV Values'!$D$11:$I$16,MATCH($B160&amp;$C160,'TDCV Values'!$B$11:$B$16&amp;'TDCV Values'!$C$11:$C$16,0),MATCH(I$154,'TDCV Values'!$D$10:$I$10,0))*'Customer Numbers - North West'!$E$10))/((INDEX('TDCV Values'!$D$11:$I$16,MATCH($B158&amp;$C158,'TDCV Values'!$B$11:$B$16&amp;'TDCV Values'!$C$11:$C$16,0),MATCH(I$154,'TDCV Values'!$D$10:$I$10,0))*'Customer Numbers - North West'!$C$10)+('Customer Numbers - North West'!$E$10*INDEX('TDCV Values'!$D$11:$I$16,MATCH($B160&amp;$C160,'TDCV Values'!$B$11:$B$16&amp;'TDCV Values'!$C$11:$C$16,0),MATCH(I$154,'TDCV Values'!$D$10:$I$10,0))))</f>
        <v>1.154592115084248E-3</v>
      </c>
      <c r="J160" s="36" cm="1">
        <f t="array" ref="J160">((J126*INDEX('TDCV Values'!$D$11:$I$16,MATCH($B158&amp;$C158,'TDCV Values'!$B$11:$B$16&amp;'TDCV Values'!$C$11:$C$16,0),MATCH(J$154,'TDCV Values'!$D$10:$I$10,0))*'Customer Numbers - North West'!$C$10)+(J128*INDEX('TDCV Values'!$D$11:$I$16,MATCH($B160&amp;$C160,'TDCV Values'!$B$11:$B$16&amp;'TDCV Values'!$C$11:$C$16,0),MATCH(J$154,'TDCV Values'!$D$10:$I$10,0))*'Customer Numbers - North West'!$E$10))/((INDEX('TDCV Values'!$D$11:$I$16,MATCH($B158&amp;$C158,'TDCV Values'!$B$11:$B$16&amp;'TDCV Values'!$C$11:$C$16,0),MATCH(J$154,'TDCV Values'!$D$10:$I$10,0))*'Customer Numbers - North West'!$C$10)+('Customer Numbers - North West'!$E$10*INDEX('TDCV Values'!$D$11:$I$16,MATCH($B160&amp;$C160,'TDCV Values'!$B$11:$B$16&amp;'TDCV Values'!$C$11:$C$16,0),MATCH(J$154,'TDCV Values'!$D$10:$I$10,0))))</f>
        <v>9.2552834028923798E-4</v>
      </c>
      <c r="K160" s="47"/>
      <c r="M160" s="27"/>
      <c r="N160" s="27"/>
      <c r="O160" s="27"/>
      <c r="P160" s="27"/>
      <c r="Q160" s="27"/>
      <c r="S160" s="27"/>
      <c r="T160" s="27"/>
      <c r="U160" s="27"/>
      <c r="V160" s="27"/>
      <c r="W160" s="27"/>
    </row>
    <row r="161" spans="2:23">
      <c r="B161" s="14" t="s">
        <v>67</v>
      </c>
      <c r="C161" s="1" t="s">
        <v>68</v>
      </c>
      <c r="D161" s="190" t="s">
        <v>73</v>
      </c>
      <c r="E161" s="36">
        <f>(('Customer Numbers - North West'!$D$21*E$129)+('Customer Numbers - North West'!$D$17*E$130)+('Customer Numbers - North West'!$D$20*E$131))</f>
        <v>7.0034055950267959E-3</v>
      </c>
      <c r="F161" s="36">
        <f>(('Customer Numbers - North West'!$D$21*F$129)+('Customer Numbers - North West'!$D$17*F$130)+('Customer Numbers - North West'!$D$20*F$131))</f>
        <v>8.35994421047178E-3</v>
      </c>
      <c r="G161" s="36">
        <f>(('Customer Numbers - North West'!$D$21*G$129)+('Customer Numbers - North West'!$D$17*G$130)+('Customer Numbers - North West'!$D$20*G$131))</f>
        <v>8.35994421047178E-3</v>
      </c>
      <c r="H161" s="36">
        <f>(('Customer Numbers - North West'!$D$21*H$129)+('Customer Numbers - North West'!$D$17*H$130)+('Customer Numbers - North West'!$D$20*H$131))</f>
        <v>8.3766799662078964E-3</v>
      </c>
      <c r="I161" s="36">
        <f>(('Customer Numbers - North West'!$D$21*I$129)+('Customer Numbers - North West'!$D$17*I$130)+('Customer Numbers - North West'!$D$20*I$131))</f>
        <v>8.3766799662078964E-3</v>
      </c>
      <c r="J161" s="36">
        <f>(('Customer Numbers - North West'!$D$21*J$129)+('Customer Numbers - North West'!$D$17*J$130)+('Customer Numbers - North West'!$D$20*J$131))</f>
        <v>8.0427925800524366E-3</v>
      </c>
      <c r="K161" s="47"/>
      <c r="M161" s="27"/>
      <c r="N161" s="27"/>
      <c r="O161" s="27"/>
      <c r="P161" s="27"/>
      <c r="Q161" s="27"/>
      <c r="S161" s="27"/>
      <c r="T161" s="27"/>
      <c r="U161" s="27"/>
      <c r="V161" s="27"/>
      <c r="W161" s="27"/>
    </row>
    <row r="162" spans="2:23">
      <c r="B162" s="14" t="s">
        <v>67</v>
      </c>
      <c r="C162" s="1" t="s">
        <v>70</v>
      </c>
      <c r="D162" s="190" t="s">
        <v>73</v>
      </c>
      <c r="E162" s="156">
        <v>0</v>
      </c>
      <c r="F162" s="156">
        <v>0</v>
      </c>
      <c r="G162" s="156">
        <v>0</v>
      </c>
      <c r="H162" s="156">
        <v>0</v>
      </c>
      <c r="I162" s="156">
        <v>0</v>
      </c>
      <c r="J162" s="156">
        <v>0</v>
      </c>
      <c r="K162" s="47"/>
      <c r="M162" s="27"/>
      <c r="N162" s="27"/>
      <c r="O162" s="27"/>
      <c r="P162" s="27"/>
      <c r="Q162" s="27"/>
      <c r="S162" s="27"/>
      <c r="T162" s="27"/>
      <c r="U162" s="27"/>
      <c r="V162" s="27"/>
      <c r="W162" s="27"/>
    </row>
    <row r="163" spans="2:23">
      <c r="B163" s="14" t="s">
        <v>67</v>
      </c>
      <c r="C163" s="1" t="s">
        <v>71</v>
      </c>
      <c r="D163" s="190" t="s">
        <v>73</v>
      </c>
      <c r="E163" s="36">
        <f>(('Customer Numbers - North West'!$D$21*E$129)+('Customer Numbers - North West'!$D$17*E$130)+('Customer Numbers - North West'!$D$20*E$131))</f>
        <v>7.0034055950267959E-3</v>
      </c>
      <c r="F163" s="36">
        <f>(('Customer Numbers - North West'!$D$21*F$129)+('Customer Numbers - North West'!$D$17*F$130)+('Customer Numbers - North West'!$D$20*F$131))</f>
        <v>8.35994421047178E-3</v>
      </c>
      <c r="G163" s="36">
        <f>(('Customer Numbers - North West'!$D$21*G$129)+('Customer Numbers - North West'!$D$17*G$130)+('Customer Numbers - North West'!$D$20*G$131))</f>
        <v>8.35994421047178E-3</v>
      </c>
      <c r="H163" s="36">
        <f>(('Customer Numbers - North West'!$D$21*H$129)+('Customer Numbers - North West'!$D$17*H$130)+('Customer Numbers - North West'!$D$20*H$131))</f>
        <v>8.3766799662078964E-3</v>
      </c>
      <c r="I163" s="36">
        <f>(('Customer Numbers - North West'!$D$21*I$129)+('Customer Numbers - North West'!$D$17*I$130)+('Customer Numbers - North West'!$D$20*I$131))</f>
        <v>8.3766799662078964E-3</v>
      </c>
      <c r="J163" s="36">
        <f>(('Customer Numbers - North West'!$D$21*J$129)+('Customer Numbers - North West'!$D$17*J$130)+('Customer Numbers - North West'!$D$20*J$131))</f>
        <v>8.0427925800524366E-3</v>
      </c>
      <c r="K163" s="47"/>
      <c r="M163" s="27"/>
      <c r="N163" s="27"/>
      <c r="O163" s="27"/>
      <c r="P163" s="27"/>
      <c r="Q163" s="27"/>
      <c r="S163" s="27"/>
      <c r="T163" s="27"/>
      <c r="U163" s="27"/>
      <c r="V163" s="27"/>
      <c r="W163" s="27"/>
    </row>
    <row r="164" spans="2:23">
      <c r="B164" s="14" t="s">
        <v>72</v>
      </c>
      <c r="C164" s="1" t="s">
        <v>68</v>
      </c>
      <c r="D164" s="190" t="s">
        <v>73</v>
      </c>
      <c r="E164" s="36">
        <f>(('Customer Numbers - North West'!$D$27*E$132)+('Customer Numbers - North West'!$D$23*E$133)+('Customer Numbers - North West'!$D$26*E$134))</f>
        <v>4.266547965098462E-3</v>
      </c>
      <c r="F164" s="36">
        <f>(('Customer Numbers - North West'!$D$27*F$132)+('Customer Numbers - North West'!$D$23*F$133)+('Customer Numbers - North West'!$D$26*F$134))</f>
        <v>4.3572867576567509E-3</v>
      </c>
      <c r="G164" s="36">
        <f>(('Customer Numbers - North West'!$D$27*G$132)+('Customer Numbers - North West'!$D$23*G$133)+('Customer Numbers - North West'!$D$26*G$134))</f>
        <v>4.3572867576567509E-3</v>
      </c>
      <c r="H164" s="36">
        <f>(('Customer Numbers - North West'!$D$27*H$132)+('Customer Numbers - North West'!$D$23*H$133)+('Customer Numbers - North West'!$D$26*H$134))</f>
        <v>4.4029664112445986E-3</v>
      </c>
      <c r="I164" s="36">
        <f>(('Customer Numbers - North West'!$D$27*I$132)+('Customer Numbers - North West'!$D$23*I$133)+('Customer Numbers - North West'!$D$26*I$134))</f>
        <v>4.4029664112445986E-3</v>
      </c>
      <c r="J164" s="36">
        <f>(('Customer Numbers - North West'!$D$27*J$132)+('Customer Numbers - North West'!$D$23*J$133)+('Customer Numbers - North West'!$D$26*J$134))</f>
        <v>4.4213889524884961E-3</v>
      </c>
      <c r="K164" s="47"/>
      <c r="M164" s="27"/>
      <c r="N164" s="27"/>
      <c r="O164" s="27"/>
      <c r="P164" s="27"/>
      <c r="Q164" s="27"/>
      <c r="S164" s="27"/>
      <c r="T164" s="27"/>
      <c r="U164" s="27"/>
      <c r="V164" s="27"/>
      <c r="W164" s="27"/>
    </row>
    <row r="165" spans="2:23">
      <c r="B165" s="14" t="s">
        <v>72</v>
      </c>
      <c r="C165" s="1" t="s">
        <v>70</v>
      </c>
      <c r="D165" s="190" t="s">
        <v>73</v>
      </c>
      <c r="E165" s="156">
        <v>0</v>
      </c>
      <c r="F165" s="156">
        <v>0</v>
      </c>
      <c r="G165" s="156">
        <v>0</v>
      </c>
      <c r="H165" s="156">
        <v>0</v>
      </c>
      <c r="I165" s="156">
        <v>0</v>
      </c>
      <c r="J165" s="156">
        <v>0</v>
      </c>
      <c r="K165" s="47"/>
      <c r="M165" s="27"/>
      <c r="N165" s="27"/>
      <c r="O165" s="27"/>
      <c r="P165" s="27"/>
      <c r="Q165" s="27"/>
      <c r="S165" s="27"/>
      <c r="T165" s="27"/>
      <c r="U165" s="27"/>
      <c r="V165" s="27"/>
      <c r="W165" s="27"/>
    </row>
    <row r="166" spans="2:23">
      <c r="B166" s="14" t="s">
        <v>72</v>
      </c>
      <c r="C166" s="1" t="s">
        <v>71</v>
      </c>
      <c r="D166" s="190" t="s">
        <v>73</v>
      </c>
      <c r="E166" s="36">
        <f>(('Customer Numbers - North West'!$D$27*E$132)+('Customer Numbers - North West'!$D$23*E$133)+('Customer Numbers - North West'!$D$26*E$134))</f>
        <v>4.266547965098462E-3</v>
      </c>
      <c r="F166" s="36">
        <f>(('Customer Numbers - North West'!$D$27*F$132)+('Customer Numbers - North West'!$D$23*F$133)+('Customer Numbers - North West'!$D$26*F$134))</f>
        <v>4.3572867576567509E-3</v>
      </c>
      <c r="G166" s="36">
        <f>(('Customer Numbers - North West'!$D$27*G$132)+('Customer Numbers - North West'!$D$23*G$133)+('Customer Numbers - North West'!$D$26*G$134))</f>
        <v>4.3572867576567509E-3</v>
      </c>
      <c r="H166" s="36">
        <f>(('Customer Numbers - North West'!$D$27*H$132)+('Customer Numbers - North West'!$D$23*H$133)+('Customer Numbers - North West'!$D$26*H$134))</f>
        <v>4.4029664112445986E-3</v>
      </c>
      <c r="I166" s="36">
        <f>(('Customer Numbers - North West'!$D$27*I$132)+('Customer Numbers - North West'!$D$23*I$133)+('Customer Numbers - North West'!$D$26*I$134))</f>
        <v>4.4029664112445986E-3</v>
      </c>
      <c r="J166" s="36">
        <f>(('Customer Numbers - North West'!$D$27*J$132)+('Customer Numbers - North West'!$D$23*J$133)+('Customer Numbers - North West'!$D$26*J$134))</f>
        <v>4.4213889524884961E-3</v>
      </c>
      <c r="K166" s="47"/>
      <c r="M166" s="27"/>
      <c r="N166" s="27"/>
      <c r="O166" s="27"/>
      <c r="P166" s="27"/>
      <c r="Q166" s="27"/>
      <c r="S166" s="27"/>
      <c r="T166" s="27"/>
      <c r="U166" s="27"/>
      <c r="V166" s="27"/>
      <c r="W166" s="27"/>
    </row>
    <row r="167" spans="2:23">
      <c r="E167" s="16"/>
      <c r="F167" s="16"/>
      <c r="G167" s="16"/>
      <c r="H167" s="60"/>
      <c r="I167" s="60"/>
      <c r="J167" s="60"/>
      <c r="K167" s="75"/>
    </row>
    <row r="168" spans="2:23" s="176" customFormat="1">
      <c r="B168" s="80" t="s">
        <v>32</v>
      </c>
      <c r="F168" s="182"/>
      <c r="G168" s="54"/>
      <c r="H168" s="183"/>
      <c r="I168" s="183"/>
      <c r="J168" s="183"/>
      <c r="K168" s="55"/>
    </row>
    <row r="169" spans="2:23" ht="25.5">
      <c r="B169" s="14"/>
      <c r="C169" s="1"/>
      <c r="D169" s="1"/>
      <c r="E169" s="162" t="s">
        <v>50</v>
      </c>
      <c r="F169" s="162" t="s">
        <v>52</v>
      </c>
      <c r="G169" s="163" t="s">
        <v>54</v>
      </c>
      <c r="H169" s="164" t="s">
        <v>56</v>
      </c>
      <c r="I169" s="165" t="s">
        <v>58</v>
      </c>
      <c r="J169" s="165" t="s">
        <v>61</v>
      </c>
    </row>
    <row r="170" spans="2:23">
      <c r="B170" s="78" t="s">
        <v>62</v>
      </c>
      <c r="C170" s="2" t="s">
        <v>63</v>
      </c>
      <c r="D170" s="2" t="s">
        <v>64</v>
      </c>
      <c r="E170" s="13" t="s">
        <v>49</v>
      </c>
      <c r="F170" s="13" t="s">
        <v>51</v>
      </c>
      <c r="G170" s="68" t="s">
        <v>53</v>
      </c>
      <c r="H170" s="57" t="s">
        <v>55</v>
      </c>
      <c r="I170" s="126" t="s">
        <v>57</v>
      </c>
      <c r="J170" s="126" t="s">
        <v>65</v>
      </c>
      <c r="K170" t="s">
        <v>96</v>
      </c>
    </row>
    <row r="171" spans="2:23">
      <c r="B171" s="14" t="s">
        <v>67</v>
      </c>
      <c r="C171" s="1" t="s">
        <v>68</v>
      </c>
      <c r="D171" s="14" t="s">
        <v>69</v>
      </c>
      <c r="E171" s="8">
        <f>E139+E155</f>
        <v>0.67181236868915428</v>
      </c>
      <c r="F171" s="8">
        <f t="shared" ref="E171:H182" si="82">F139+F155</f>
        <v>0.50432079479318714</v>
      </c>
      <c r="G171" s="70">
        <f t="shared" si="82"/>
        <v>0.30124059595549113</v>
      </c>
      <c r="H171" s="59">
        <f t="shared" si="82"/>
        <v>0.27382541291414386</v>
      </c>
      <c r="I171" s="59">
        <f t="shared" ref="I171:J171" si="83">I139+I155</f>
        <v>0.28619393188128539</v>
      </c>
      <c r="J171" s="59">
        <f t="shared" si="83"/>
        <v>0.24819910837065906</v>
      </c>
      <c r="K171" s="4"/>
      <c r="N171" s="27"/>
      <c r="O171" s="27"/>
      <c r="P171" s="27"/>
      <c r="Q171" s="27"/>
    </row>
    <row r="172" spans="2:23">
      <c r="B172" s="14" t="s">
        <v>67</v>
      </c>
      <c r="C172" s="1" t="s">
        <v>70</v>
      </c>
      <c r="D172" s="14" t="s">
        <v>69</v>
      </c>
      <c r="E172" s="8">
        <f t="shared" si="82"/>
        <v>0.65733665321585877</v>
      </c>
      <c r="F172" s="8">
        <f t="shared" si="82"/>
        <v>0.48969107816261892</v>
      </c>
      <c r="G172" s="70">
        <f t="shared" si="82"/>
        <v>0.2888533701607815</v>
      </c>
      <c r="H172" s="59">
        <f t="shared" si="82"/>
        <v>0.26776503647550798</v>
      </c>
      <c r="I172" s="59">
        <f t="shared" ref="I172:J172" si="84">I140+I156</f>
        <v>0.27999908544373231</v>
      </c>
      <c r="J172" s="59">
        <f t="shared" si="84"/>
        <v>0.23883684342227407</v>
      </c>
      <c r="M172" s="27"/>
      <c r="N172" s="27"/>
      <c r="O172" s="27"/>
      <c r="P172" s="27"/>
      <c r="Q172" s="27"/>
    </row>
    <row r="173" spans="2:23">
      <c r="B173" s="14" t="s">
        <v>67</v>
      </c>
      <c r="C173" s="1" t="s">
        <v>71</v>
      </c>
      <c r="D173" s="14" t="s">
        <v>69</v>
      </c>
      <c r="E173" s="8">
        <f t="shared" si="82"/>
        <v>0.6867189752242373</v>
      </c>
      <c r="F173" s="8">
        <f t="shared" si="82"/>
        <v>0.51551531711527876</v>
      </c>
      <c r="G173" s="70">
        <f t="shared" si="82"/>
        <v>0.30793362913734784</v>
      </c>
      <c r="H173" s="59">
        <f t="shared" si="82"/>
        <v>0.27976966138182829</v>
      </c>
      <c r="I173" s="59">
        <f t="shared" ref="I173:J173" si="85">I141+I157</f>
        <v>0.29241082964267745</v>
      </c>
      <c r="J173" s="59">
        <f t="shared" si="85"/>
        <v>0.25357270245769864</v>
      </c>
      <c r="M173" s="27"/>
      <c r="N173" s="27"/>
      <c r="O173" s="27"/>
      <c r="P173" s="27"/>
      <c r="Q173" s="27"/>
    </row>
    <row r="174" spans="2:23">
      <c r="B174" s="14" t="s">
        <v>72</v>
      </c>
      <c r="C174" s="1" t="s">
        <v>68</v>
      </c>
      <c r="D174" s="14" t="s">
        <v>69</v>
      </c>
      <c r="E174" s="8">
        <f t="shared" si="82"/>
        <v>0.17175471823981997</v>
      </c>
      <c r="F174" s="8">
        <f t="shared" si="82"/>
        <v>0.12688415490038873</v>
      </c>
      <c r="G174" s="70">
        <f t="shared" si="82"/>
        <v>7.5582485707996583E-2</v>
      </c>
      <c r="H174" s="59">
        <f t="shared" si="82"/>
        <v>6.9396937203466874E-2</v>
      </c>
      <c r="I174" s="59">
        <f t="shared" ref="I174:J174" si="86">I142+I158</f>
        <v>7.4674825284896051E-2</v>
      </c>
      <c r="J174" s="59">
        <f t="shared" si="86"/>
        <v>5.9965421542951605E-2</v>
      </c>
      <c r="M174" s="27"/>
      <c r="N174" s="27"/>
      <c r="O174" s="27"/>
      <c r="P174" s="27"/>
      <c r="Q174" s="27"/>
    </row>
    <row r="175" spans="2:23">
      <c r="B175" s="14" t="s">
        <v>72</v>
      </c>
      <c r="C175" s="1" t="s">
        <v>70</v>
      </c>
      <c r="D175" s="14" t="s">
        <v>69</v>
      </c>
      <c r="E175" s="8">
        <f t="shared" si="82"/>
        <v>0.17545132105569741</v>
      </c>
      <c r="F175" s="8">
        <f t="shared" si="82"/>
        <v>0.12827331094636105</v>
      </c>
      <c r="G175" s="70">
        <f t="shared" si="82"/>
        <v>7.3597020415030356E-2</v>
      </c>
      <c r="H175" s="59">
        <f t="shared" si="82"/>
        <v>6.6567641386573451E-2</v>
      </c>
      <c r="I175" s="59">
        <f t="shared" ref="I175:J175" si="87">I143+I159</f>
        <v>7.2234036622335476E-2</v>
      </c>
      <c r="J175" s="59">
        <f t="shared" si="87"/>
        <v>5.7062292429162283E-2</v>
      </c>
      <c r="M175" s="27"/>
      <c r="N175" s="27"/>
      <c r="O175" s="27"/>
      <c r="P175" s="27"/>
      <c r="Q175" s="27"/>
    </row>
    <row r="176" spans="2:23">
      <c r="B176" s="14" t="s">
        <v>72</v>
      </c>
      <c r="C176" s="1" t="s">
        <v>71</v>
      </c>
      <c r="D176" s="14" t="s">
        <v>69</v>
      </c>
      <c r="E176" s="8">
        <f t="shared" si="82"/>
        <v>0.17557022960219182</v>
      </c>
      <c r="F176" s="8">
        <f t="shared" si="82"/>
        <v>0.12970410276591399</v>
      </c>
      <c r="G176" s="70">
        <f t="shared" si="82"/>
        <v>7.7264233501535273E-2</v>
      </c>
      <c r="H176" s="59">
        <f t="shared" si="82"/>
        <v>7.0902218678038559E-2</v>
      </c>
      <c r="I176" s="59">
        <f t="shared" ref="I176:J176" si="88">I144+I160</f>
        <v>7.6296791186751547E-2</v>
      </c>
      <c r="J176" s="59">
        <f t="shared" si="88"/>
        <v>6.1261260623359855E-2</v>
      </c>
      <c r="M176" s="27"/>
      <c r="N176" s="27"/>
      <c r="O176" s="27"/>
      <c r="P176" s="27"/>
      <c r="Q176" s="27"/>
    </row>
    <row r="177" spans="2:17">
      <c r="B177" s="14" t="s">
        <v>67</v>
      </c>
      <c r="C177" s="1" t="s">
        <v>68</v>
      </c>
      <c r="D177" s="14" t="s">
        <v>73</v>
      </c>
      <c r="E177" s="8">
        <f t="shared" si="82"/>
        <v>0.44455304278164098</v>
      </c>
      <c r="F177" s="8">
        <f t="shared" si="82"/>
        <v>0.52670777716258432</v>
      </c>
      <c r="G177" s="70">
        <f t="shared" si="82"/>
        <v>0.52670777716258432</v>
      </c>
      <c r="H177" s="59">
        <f t="shared" si="82"/>
        <v>0.53398685722129757</v>
      </c>
      <c r="I177" s="59">
        <f t="shared" ref="I177:J177" si="89">I145+I161</f>
        <v>0.53379364923168027</v>
      </c>
      <c r="J177" s="59">
        <f t="shared" si="89"/>
        <v>0.51492612648269365</v>
      </c>
      <c r="M177" s="27"/>
      <c r="N177" s="27"/>
      <c r="O177" s="27"/>
      <c r="P177" s="27"/>
      <c r="Q177" s="27"/>
    </row>
    <row r="178" spans="2:17">
      <c r="B178" s="14" t="s">
        <v>67</v>
      </c>
      <c r="C178" s="1" t="s">
        <v>70</v>
      </c>
      <c r="D178" s="14" t="s">
        <v>73</v>
      </c>
      <c r="E178" s="8">
        <f t="shared" si="82"/>
        <v>0.44189088950967015</v>
      </c>
      <c r="F178" s="8">
        <f t="shared" si="82"/>
        <v>0.52352997280277325</v>
      </c>
      <c r="G178" s="70">
        <f t="shared" si="82"/>
        <v>0.52352997280277325</v>
      </c>
      <c r="H178" s="59">
        <f t="shared" si="82"/>
        <v>0.53080269122124057</v>
      </c>
      <c r="I178" s="59">
        <f t="shared" ref="I178:J178" si="90">I146+I162</f>
        <v>0.53060948323162327</v>
      </c>
      <c r="J178" s="59">
        <f t="shared" si="90"/>
        <v>0.51186887864915764</v>
      </c>
      <c r="M178" s="27"/>
      <c r="N178" s="27"/>
      <c r="O178" s="27"/>
      <c r="P178" s="27"/>
      <c r="Q178" s="27"/>
    </row>
    <row r="179" spans="2:17">
      <c r="B179" s="14" t="s">
        <v>67</v>
      </c>
      <c r="C179" s="1" t="s">
        <v>71</v>
      </c>
      <c r="D179" s="14" t="s">
        <v>73</v>
      </c>
      <c r="E179" s="8">
        <f t="shared" si="82"/>
        <v>0.48093973138213164</v>
      </c>
      <c r="F179" s="8">
        <f t="shared" si="82"/>
        <v>0.56627024931958314</v>
      </c>
      <c r="G179" s="70">
        <f t="shared" si="82"/>
        <v>0.56627024931958314</v>
      </c>
      <c r="H179" s="59">
        <f t="shared" si="82"/>
        <v>0.57145744361831619</v>
      </c>
      <c r="I179" s="59">
        <f t="shared" ref="I179:J179" si="91">I147+I163</f>
        <v>0.57125957637418512</v>
      </c>
      <c r="J179" s="59">
        <f t="shared" si="91"/>
        <v>0.55184680992390966</v>
      </c>
      <c r="M179" s="27"/>
      <c r="N179" s="27"/>
      <c r="O179" s="27"/>
      <c r="P179" s="27"/>
      <c r="Q179" s="27"/>
    </row>
    <row r="180" spans="2:17">
      <c r="B180" s="14" t="s">
        <v>72</v>
      </c>
      <c r="C180" s="1" t="s">
        <v>68</v>
      </c>
      <c r="D180" s="14" t="s">
        <v>73</v>
      </c>
      <c r="E180" s="8">
        <f t="shared" si="82"/>
        <v>0.30306767955186853</v>
      </c>
      <c r="F180" s="8">
        <f t="shared" si="82"/>
        <v>0.30875115292148236</v>
      </c>
      <c r="G180" s="70">
        <f t="shared" si="82"/>
        <v>0.30875115292148236</v>
      </c>
      <c r="H180" s="59">
        <f t="shared" si="82"/>
        <v>0.31777256272373661</v>
      </c>
      <c r="I180" s="59">
        <f t="shared" ref="I180:J180" si="92">I148+I164</f>
        <v>0.31754491507380328</v>
      </c>
      <c r="J180" s="59">
        <f t="shared" si="92"/>
        <v>0.31793927942020567</v>
      </c>
      <c r="M180" s="27"/>
      <c r="N180" s="27"/>
      <c r="O180" s="27"/>
      <c r="P180" s="27"/>
      <c r="Q180" s="27"/>
    </row>
    <row r="181" spans="2:17">
      <c r="B181" s="14" t="s">
        <v>72</v>
      </c>
      <c r="C181" s="1" t="s">
        <v>70</v>
      </c>
      <c r="D181" s="14" t="s">
        <v>73</v>
      </c>
      <c r="E181" s="8">
        <f t="shared" si="82"/>
        <v>0.30142430870984421</v>
      </c>
      <c r="F181" s="8">
        <f t="shared" si="82"/>
        <v>0.30707283169634964</v>
      </c>
      <c r="G181" s="70">
        <f t="shared" si="82"/>
        <v>0.30707283169634964</v>
      </c>
      <c r="H181" s="59">
        <f t="shared" si="82"/>
        <v>0.31607664680345587</v>
      </c>
      <c r="I181" s="59">
        <f t="shared" ref="I181:J181" si="93">I149+I165</f>
        <v>0.31584899915352255</v>
      </c>
      <c r="J181" s="59">
        <f t="shared" si="93"/>
        <v>0.31623626758365636</v>
      </c>
      <c r="M181" s="27"/>
      <c r="N181" s="27"/>
      <c r="O181" s="27"/>
      <c r="P181" s="27"/>
      <c r="Q181" s="27"/>
    </row>
    <row r="182" spans="2:17">
      <c r="B182" s="14" t="s">
        <v>72</v>
      </c>
      <c r="C182" s="1" t="s">
        <v>71</v>
      </c>
      <c r="D182" s="14" t="s">
        <v>73</v>
      </c>
      <c r="E182" s="8">
        <f t="shared" si="82"/>
        <v>0.32857736019707878</v>
      </c>
      <c r="F182" s="8">
        <f t="shared" si="82"/>
        <v>0.33644079634041968</v>
      </c>
      <c r="G182" s="70">
        <f t="shared" si="82"/>
        <v>0.33644079634041968</v>
      </c>
      <c r="H182" s="59">
        <f t="shared" si="82"/>
        <v>0.34289333073196282</v>
      </c>
      <c r="I182" s="59">
        <f t="shared" ref="I182:J182" si="94">I150+I166</f>
        <v>0.342663074774815</v>
      </c>
      <c r="J182" s="59">
        <f t="shared" si="94"/>
        <v>0.34505049322414155</v>
      </c>
      <c r="M182" s="27"/>
      <c r="N182" s="27"/>
      <c r="O182" s="27"/>
      <c r="P182" s="27"/>
      <c r="Q182" s="27"/>
    </row>
    <row r="183" spans="2:17">
      <c r="D183" s="166"/>
      <c r="E183" s="16"/>
      <c r="F183" s="16"/>
      <c r="G183" s="16"/>
      <c r="H183" s="60"/>
      <c r="I183" s="60"/>
      <c r="J183" s="60"/>
    </row>
    <row r="184" spans="2:17">
      <c r="B184" s="79" t="s">
        <v>74</v>
      </c>
      <c r="C184" s="167"/>
      <c r="D184" s="167"/>
      <c r="E184" s="167"/>
      <c r="F184" s="167"/>
      <c r="G184" s="167"/>
      <c r="H184" s="168"/>
      <c r="I184" s="168"/>
      <c r="J184" s="168"/>
    </row>
    <row r="185" spans="2:17" ht="25.5">
      <c r="B185" s="14"/>
      <c r="C185" s="1"/>
      <c r="D185" s="1"/>
      <c r="E185" s="162" t="s">
        <v>50</v>
      </c>
      <c r="F185" s="162" t="s">
        <v>52</v>
      </c>
      <c r="G185" s="163" t="s">
        <v>54</v>
      </c>
      <c r="H185" s="164" t="s">
        <v>56</v>
      </c>
      <c r="I185" s="165" t="s">
        <v>58</v>
      </c>
      <c r="J185" s="165" t="s">
        <v>61</v>
      </c>
    </row>
    <row r="186" spans="2:17">
      <c r="B186" s="78" t="s">
        <v>62</v>
      </c>
      <c r="C186" s="2" t="s">
        <v>63</v>
      </c>
      <c r="D186" s="2" t="s">
        <v>64</v>
      </c>
      <c r="E186" s="13" t="s">
        <v>49</v>
      </c>
      <c r="F186" s="13" t="s">
        <v>51</v>
      </c>
      <c r="G186" s="68" t="s">
        <v>53</v>
      </c>
      <c r="H186" s="57" t="s">
        <v>55</v>
      </c>
      <c r="I186" s="126" t="s">
        <v>57</v>
      </c>
      <c r="J186" s="126" t="s">
        <v>65</v>
      </c>
    </row>
    <row r="187" spans="2:17">
      <c r="B187" s="268" t="s">
        <v>76</v>
      </c>
      <c r="C187" s="269"/>
      <c r="D187" s="269"/>
      <c r="E187" s="269"/>
      <c r="F187" s="269"/>
      <c r="G187" s="269"/>
      <c r="H187" s="270"/>
      <c r="I187" s="127"/>
      <c r="J187" s="127"/>
      <c r="K187" t="s">
        <v>85</v>
      </c>
    </row>
    <row r="188" spans="2:17">
      <c r="B188" s="14" t="s">
        <v>67</v>
      </c>
      <c r="C188" s="1" t="s">
        <v>68</v>
      </c>
      <c r="D188" s="14" t="s">
        <v>69</v>
      </c>
      <c r="E188" s="36" cm="1">
        <f t="array" ref="E188">E171*INDEX('TDCV Values'!$D$11:$I$16,MATCH($B188&amp;$C188,'TDCV Values'!$B$11:$B$16&amp;'TDCV Values'!$C$11:$C$16,0),MATCH(E$22,'TDCV Values'!$D$10:$I$10,0))</f>
        <v>1948.2558691985473</v>
      </c>
      <c r="F188" s="36" cm="1">
        <f t="array" ref="F188">F171*INDEX('TDCV Values'!$D$11:$I$16,MATCH($B188&amp;$C188,'TDCV Values'!$B$11:$B$16&amp;'TDCV Values'!$C$11:$C$16,0),MATCH(F$22,'TDCV Values'!$D$10:$I$10,0))</f>
        <v>1462.5303049002428</v>
      </c>
      <c r="G188" s="36" cm="1">
        <f t="array" ref="G188">G171*INDEX('TDCV Values'!$D$11:$I$16,MATCH($B188&amp;$C188,'TDCV Values'!$B$11:$B$16&amp;'TDCV Values'!$C$11:$C$16,0),MATCH(G$22,'TDCV Values'!$D$10:$I$10,0))</f>
        <v>873.59772827092434</v>
      </c>
      <c r="H188" s="36" cm="1">
        <f t="array" ref="H188">H171*INDEX('TDCV Values'!$D$11:$I$16,MATCH($B188&amp;$C188,'TDCV Values'!$B$11:$B$16&amp;'TDCV Values'!$C$11:$C$16,0),MATCH(H$22,'TDCV Values'!$D$10:$I$10,0))</f>
        <v>739.32861486818842</v>
      </c>
      <c r="I188" s="36" cm="1">
        <f t="array" ref="I188">I171*INDEX('TDCV Values'!$D$11:$I$16,MATCH($B188&amp;$C188,'TDCV Values'!$B$11:$B$16&amp;'TDCV Values'!$C$11:$C$16,0),MATCH(I$22,'TDCV Values'!$D$10:$I$10,0))</f>
        <v>772.7236160794705</v>
      </c>
      <c r="J188" s="36" cm="1">
        <f t="array" ref="J188">J171*INDEX('TDCV Values'!$D$11:$I$16,MATCH($B188&amp;$C188,'TDCV Values'!$B$11:$B$16&amp;'TDCV Values'!$C$11:$C$16,0),MATCH(J$22,'TDCV Values'!$D$10:$I$10,0))</f>
        <v>670.1375926007795</v>
      </c>
      <c r="K188" s="130"/>
      <c r="L188" s="130"/>
    </row>
    <row r="189" spans="2:17">
      <c r="B189" s="14" t="s">
        <v>67</v>
      </c>
      <c r="C189" s="1" t="s">
        <v>70</v>
      </c>
      <c r="D189" s="14" t="s">
        <v>69</v>
      </c>
      <c r="E189" s="36" cm="1">
        <f t="array" ref="E189">E172*INDEX('TDCV Values'!$D$11:$I$16,MATCH($B189&amp;$C189,'TDCV Values'!$B$11:$B$16&amp;'TDCV Values'!$C$11:$C$16,0),MATCH(E$22,'TDCV Values'!$D$10:$I$10,0))</f>
        <v>1906.2762943259904</v>
      </c>
      <c r="F189" s="36" cm="1">
        <f t="array" ref="F189">F172*INDEX('TDCV Values'!$D$11:$I$16,MATCH($B189&amp;$C189,'TDCV Values'!$B$11:$B$16&amp;'TDCV Values'!$C$11:$C$16,0),MATCH(F$22,'TDCV Values'!$D$10:$I$10,0))</f>
        <v>1420.1041266715949</v>
      </c>
      <c r="G189" s="36" cm="1">
        <f t="array" ref="G189">G172*INDEX('TDCV Values'!$D$11:$I$16,MATCH($B189&amp;$C189,'TDCV Values'!$B$11:$B$16&amp;'TDCV Values'!$C$11:$C$16,0),MATCH(G$22,'TDCV Values'!$D$10:$I$10,0))</f>
        <v>837.67477346626629</v>
      </c>
      <c r="H189" s="36" cm="1">
        <f t="array" ref="H189">H172*INDEX('TDCV Values'!$D$11:$I$16,MATCH($B189&amp;$C189,'TDCV Values'!$B$11:$B$16&amp;'TDCV Values'!$C$11:$C$16,0),MATCH(H$22,'TDCV Values'!$D$10:$I$10,0))</f>
        <v>722.96559848387153</v>
      </c>
      <c r="I189" s="36" cm="1">
        <f t="array" ref="I189">I172*INDEX('TDCV Values'!$D$11:$I$16,MATCH($B189&amp;$C189,'TDCV Values'!$B$11:$B$16&amp;'TDCV Values'!$C$11:$C$16,0),MATCH(I$22,'TDCV Values'!$D$10:$I$10,0))</f>
        <v>755.99753069807718</v>
      </c>
      <c r="J189" s="36" cm="1">
        <f t="array" ref="J189">J172*INDEX('TDCV Values'!$D$11:$I$16,MATCH($B189&amp;$C189,'TDCV Values'!$B$11:$B$16&amp;'TDCV Values'!$C$11:$C$16,0),MATCH(J$22,'TDCV Values'!$D$10:$I$10,0))</f>
        <v>644.85947724014</v>
      </c>
      <c r="K189" s="130"/>
      <c r="L189" s="130"/>
    </row>
    <row r="190" spans="2:17">
      <c r="B190" s="14" t="s">
        <v>67</v>
      </c>
      <c r="C190" s="1" t="s">
        <v>71</v>
      </c>
      <c r="D190" s="14" t="s">
        <v>69</v>
      </c>
      <c r="E190" s="36" cm="1">
        <f t="array" ref="E190">E173*INDEX('TDCV Values'!$D$11:$I$16,MATCH($B190&amp;$C190,'TDCV Values'!$B$11:$B$16&amp;'TDCV Values'!$C$11:$C$16,0),MATCH(E$22,'TDCV Values'!$D$10:$I$10,0))</f>
        <v>1991.4850281502881</v>
      </c>
      <c r="F190" s="36" cm="1">
        <f t="array" ref="F190">F173*INDEX('TDCV Values'!$D$11:$I$16,MATCH($B190&amp;$C190,'TDCV Values'!$B$11:$B$16&amp;'TDCV Values'!$C$11:$C$16,0),MATCH(F$22,'TDCV Values'!$D$10:$I$10,0))</f>
        <v>1494.9944196343083</v>
      </c>
      <c r="G190" s="36" cm="1">
        <f t="array" ref="G190">G173*INDEX('TDCV Values'!$D$11:$I$16,MATCH($B190&amp;$C190,'TDCV Values'!$B$11:$B$16&amp;'TDCV Values'!$C$11:$C$16,0),MATCH(G$22,'TDCV Values'!$D$10:$I$10,0))</f>
        <v>893.00752449830873</v>
      </c>
      <c r="H190" s="36" cm="1">
        <f t="array" ref="H190">H173*INDEX('TDCV Values'!$D$11:$I$16,MATCH($B190&amp;$C190,'TDCV Values'!$B$11:$B$16&amp;'TDCV Values'!$C$11:$C$16,0),MATCH(H$22,'TDCV Values'!$D$10:$I$10,0))</f>
        <v>755.37808573093639</v>
      </c>
      <c r="I190" s="36" cm="1">
        <f t="array" ref="I190">I173*INDEX('TDCV Values'!$D$11:$I$16,MATCH($B190&amp;$C190,'TDCV Values'!$B$11:$B$16&amp;'TDCV Values'!$C$11:$C$16,0),MATCH(I$22,'TDCV Values'!$D$10:$I$10,0))</f>
        <v>789.50924003522914</v>
      </c>
      <c r="J190" s="36" cm="1">
        <f t="array" ref="J190">J173*INDEX('TDCV Values'!$D$11:$I$16,MATCH($B190&amp;$C190,'TDCV Values'!$B$11:$B$16&amp;'TDCV Values'!$C$11:$C$16,0),MATCH(J$22,'TDCV Values'!$D$10:$I$10,0))</f>
        <v>684.64629663578637</v>
      </c>
      <c r="K190" s="130"/>
      <c r="L190" s="130"/>
    </row>
    <row r="191" spans="2:17">
      <c r="B191" s="14" t="s">
        <v>72</v>
      </c>
      <c r="C191" s="1" t="s">
        <v>68</v>
      </c>
      <c r="D191" s="14" t="s">
        <v>69</v>
      </c>
      <c r="E191" s="36" cm="1">
        <f t="array" ref="E191">E174*INDEX('TDCV Values'!$D$11:$I$16,MATCH($B191&amp;$C191,'TDCV Values'!$B$11:$B$16&amp;'TDCV Values'!$C$11:$C$16,0),MATCH(E$22,'TDCV Values'!$D$10:$I$10,0))</f>
        <v>2061.0566188778398</v>
      </c>
      <c r="F191" s="36" cm="1">
        <f t="array" ref="F191">F174*INDEX('TDCV Values'!$D$11:$I$16,MATCH($B191&amp;$C191,'TDCV Values'!$B$11:$B$16&amp;'TDCV Values'!$C$11:$C$16,0),MATCH(F$22,'TDCV Values'!$D$10:$I$10,0))</f>
        <v>1522.6098588046648</v>
      </c>
      <c r="G191" s="36" cm="1">
        <f t="array" ref="G191">G174*INDEX('TDCV Values'!$D$11:$I$16,MATCH($B191&amp;$C191,'TDCV Values'!$B$11:$B$16&amp;'TDCV Values'!$C$11:$C$16,0),MATCH(G$22,'TDCV Values'!$D$10:$I$10,0))</f>
        <v>906.98982849595905</v>
      </c>
      <c r="H191" s="36" cm="1">
        <f t="array" ref="H191">H174*INDEX('TDCV Values'!$D$11:$I$16,MATCH($B191&amp;$C191,'TDCV Values'!$B$11:$B$16&amp;'TDCV Values'!$C$11:$C$16,0),MATCH(H$22,'TDCV Values'!$D$10:$I$10,0))</f>
        <v>798.06477783986907</v>
      </c>
      <c r="I191" s="36" cm="1">
        <f t="array" ref="I191">I174*INDEX('TDCV Values'!$D$11:$I$16,MATCH($B191&amp;$C191,'TDCV Values'!$B$11:$B$16&amp;'TDCV Values'!$C$11:$C$16,0),MATCH(I$22,'TDCV Values'!$D$10:$I$10,0))</f>
        <v>858.76049077630455</v>
      </c>
      <c r="J191" s="36" cm="1">
        <f t="array" ref="J191">J174*INDEX('TDCV Values'!$D$11:$I$16,MATCH($B191&amp;$C191,'TDCV Values'!$B$11:$B$16&amp;'TDCV Values'!$C$11:$C$16,0),MATCH(J$22,'TDCV Values'!$D$10:$I$10,0))</f>
        <v>689.60234774394348</v>
      </c>
      <c r="K191" s="130"/>
    </row>
    <row r="192" spans="2:17">
      <c r="B192" s="14" t="s">
        <v>72</v>
      </c>
      <c r="C192" s="1" t="s">
        <v>70</v>
      </c>
      <c r="D192" s="14" t="s">
        <v>69</v>
      </c>
      <c r="E192" s="36" cm="1">
        <f t="array" ref="E192">E175*INDEX('TDCV Values'!$D$11:$I$16,MATCH($B192&amp;$C192,'TDCV Values'!$B$11:$B$16&amp;'TDCV Values'!$C$11:$C$16,0),MATCH(E$22,'TDCV Values'!$D$10:$I$10,0))</f>
        <v>2105.4158526683691</v>
      </c>
      <c r="F192" s="36" cm="1">
        <f t="array" ref="F192">F175*INDEX('TDCV Values'!$D$11:$I$16,MATCH($B192&amp;$C192,'TDCV Values'!$B$11:$B$16&amp;'TDCV Values'!$C$11:$C$16,0),MATCH(F$22,'TDCV Values'!$D$10:$I$10,0))</f>
        <v>1539.2797313563326</v>
      </c>
      <c r="G192" s="36" cm="1">
        <f t="array" ref="G192">G175*INDEX('TDCV Values'!$D$11:$I$16,MATCH($B192&amp;$C192,'TDCV Values'!$B$11:$B$16&amp;'TDCV Values'!$C$11:$C$16,0),MATCH(G$22,'TDCV Values'!$D$10:$I$10,0))</f>
        <v>883.16424498036429</v>
      </c>
      <c r="H192" s="36" cm="1">
        <f t="array" ref="H192">H175*INDEX('TDCV Values'!$D$11:$I$16,MATCH($B192&amp;$C192,'TDCV Values'!$B$11:$B$16&amp;'TDCV Values'!$C$11:$C$16,0),MATCH(H$22,'TDCV Values'!$D$10:$I$10,0))</f>
        <v>765.5278759455947</v>
      </c>
      <c r="I192" s="36" cm="1">
        <f t="array" ref="I192">I175*INDEX('TDCV Values'!$D$11:$I$16,MATCH($B192&amp;$C192,'TDCV Values'!$B$11:$B$16&amp;'TDCV Values'!$C$11:$C$16,0),MATCH(I$22,'TDCV Values'!$D$10:$I$10,0))</f>
        <v>830.69142115685793</v>
      </c>
      <c r="J192" s="36" cm="1">
        <f t="array" ref="J192">J175*INDEX('TDCV Values'!$D$11:$I$16,MATCH($B192&amp;$C192,'TDCV Values'!$B$11:$B$16&amp;'TDCV Values'!$C$11:$C$16,0),MATCH(J$22,'TDCV Values'!$D$10:$I$10,0))</f>
        <v>656.21636293536631</v>
      </c>
      <c r="K192" s="130"/>
    </row>
    <row r="193" spans="2:12">
      <c r="B193" s="14" t="s">
        <v>72</v>
      </c>
      <c r="C193" s="1" t="s">
        <v>71</v>
      </c>
      <c r="D193" s="14" t="s">
        <v>69</v>
      </c>
      <c r="E193" s="36" cm="1">
        <f t="array" ref="E193">E176*INDEX('TDCV Values'!$D$11:$I$16,MATCH($B193&amp;$C193,'TDCV Values'!$B$11:$B$16&amp;'TDCV Values'!$C$11:$C$16,0),MATCH(E$22,'TDCV Values'!$D$10:$I$10,0))</f>
        <v>2106.842755226302</v>
      </c>
      <c r="F193" s="36" cm="1">
        <f t="array" ref="F193">F176*INDEX('TDCV Values'!$D$11:$I$16,MATCH($B193&amp;$C193,'TDCV Values'!$B$11:$B$16&amp;'TDCV Values'!$C$11:$C$16,0),MATCH(F$22,'TDCV Values'!$D$10:$I$10,0))</f>
        <v>1556.4492331909678</v>
      </c>
      <c r="G193" s="36" cm="1">
        <f t="array" ref="G193">G176*INDEX('TDCV Values'!$D$11:$I$16,MATCH($B193&amp;$C193,'TDCV Values'!$B$11:$B$16&amp;'TDCV Values'!$C$11:$C$16,0),MATCH(G$22,'TDCV Values'!$D$10:$I$10,0))</f>
        <v>927.17080201842327</v>
      </c>
      <c r="H193" s="36" cm="1">
        <f t="array" ref="H193">H176*INDEX('TDCV Values'!$D$11:$I$16,MATCH($B193&amp;$C193,'TDCV Values'!$B$11:$B$16&amp;'TDCV Values'!$C$11:$C$16,0),MATCH(H$22,'TDCV Values'!$D$10:$I$10,0))</f>
        <v>815.37551479744343</v>
      </c>
      <c r="I193" s="36" cm="1">
        <f t="array" ref="I193">I176*INDEX('TDCV Values'!$D$11:$I$16,MATCH($B193&amp;$C193,'TDCV Values'!$B$11:$B$16&amp;'TDCV Values'!$C$11:$C$16,0),MATCH(I$22,'TDCV Values'!$D$10:$I$10,0))</f>
        <v>877.41309864764276</v>
      </c>
      <c r="J193" s="36" cm="1">
        <f t="array" ref="J193">J176*INDEX('TDCV Values'!$D$11:$I$16,MATCH($B193&amp;$C193,'TDCV Values'!$B$11:$B$16&amp;'TDCV Values'!$C$11:$C$16,0),MATCH(J$22,'TDCV Values'!$D$10:$I$10,0))</f>
        <v>704.5044971686383</v>
      </c>
      <c r="K193" s="130"/>
    </row>
    <row r="194" spans="2:12">
      <c r="B194" s="268" t="s">
        <v>77</v>
      </c>
      <c r="C194" s="269"/>
      <c r="D194" s="269"/>
      <c r="E194" s="269"/>
      <c r="F194" s="269"/>
      <c r="G194" s="269"/>
      <c r="H194" s="270"/>
      <c r="I194" s="127"/>
      <c r="J194" s="127"/>
      <c r="K194" t="s">
        <v>78</v>
      </c>
    </row>
    <row r="195" spans="2:12">
      <c r="B195" s="14" t="s">
        <v>67</v>
      </c>
      <c r="C195" s="1" t="s">
        <v>68</v>
      </c>
      <c r="D195" s="14" t="s">
        <v>73</v>
      </c>
      <c r="E195" s="8">
        <f>E177*365</f>
        <v>162.26186061529896</v>
      </c>
      <c r="F195" s="8">
        <f t="shared" ref="F195:H195" si="95">F177*365</f>
        <v>192.24833866434327</v>
      </c>
      <c r="G195" s="70">
        <f t="shared" si="95"/>
        <v>192.24833866434327</v>
      </c>
      <c r="H195" s="59">
        <f t="shared" si="95"/>
        <v>194.9052028857736</v>
      </c>
      <c r="I195" s="59">
        <f t="shared" ref="I195:J195" si="96">I177*365</f>
        <v>194.83468196956329</v>
      </c>
      <c r="J195" s="59">
        <f t="shared" si="96"/>
        <v>187.94803616618319</v>
      </c>
      <c r="K195" s="130"/>
      <c r="L195" s="130"/>
    </row>
    <row r="196" spans="2:12">
      <c r="B196" s="14" t="s">
        <v>67</v>
      </c>
      <c r="C196" s="1" t="s">
        <v>70</v>
      </c>
      <c r="D196" s="14" t="s">
        <v>73</v>
      </c>
      <c r="E196" s="8">
        <f t="shared" ref="E196:H200" si="97">E178*365</f>
        <v>161.2901746710296</v>
      </c>
      <c r="F196" s="8">
        <f t="shared" si="97"/>
        <v>191.08844007301224</v>
      </c>
      <c r="G196" s="70">
        <f t="shared" si="97"/>
        <v>191.08844007301224</v>
      </c>
      <c r="H196" s="59">
        <f t="shared" si="97"/>
        <v>193.7429822957528</v>
      </c>
      <c r="I196" s="59">
        <f t="shared" ref="I196" si="98">I178*365</f>
        <v>193.67246137954248</v>
      </c>
      <c r="J196" s="59">
        <f>J178*365</f>
        <v>186.83214070694254</v>
      </c>
      <c r="K196" s="130"/>
      <c r="L196" s="130"/>
    </row>
    <row r="197" spans="2:12">
      <c r="B197" s="14" t="s">
        <v>67</v>
      </c>
      <c r="C197" s="1" t="s">
        <v>71</v>
      </c>
      <c r="D197" s="14" t="s">
        <v>73</v>
      </c>
      <c r="E197" s="8">
        <f t="shared" si="97"/>
        <v>175.54300195447806</v>
      </c>
      <c r="F197" s="8">
        <f t="shared" si="97"/>
        <v>206.68864100164785</v>
      </c>
      <c r="G197" s="70">
        <f t="shared" si="97"/>
        <v>206.68864100164785</v>
      </c>
      <c r="H197" s="59">
        <f t="shared" si="97"/>
        <v>208.5819669206854</v>
      </c>
      <c r="I197" s="59">
        <f t="shared" ref="I197:J197" si="99">I179*365</f>
        <v>208.50974537657757</v>
      </c>
      <c r="J197" s="59">
        <f t="shared" si="99"/>
        <v>201.42408562222704</v>
      </c>
      <c r="K197" s="130"/>
      <c r="L197" s="130"/>
    </row>
    <row r="198" spans="2:12">
      <c r="B198" s="14" t="s">
        <v>72</v>
      </c>
      <c r="C198" s="1" t="s">
        <v>68</v>
      </c>
      <c r="D198" s="14" t="s">
        <v>73</v>
      </c>
      <c r="E198" s="8">
        <f t="shared" si="97"/>
        <v>110.61970303643201</v>
      </c>
      <c r="F198" s="8">
        <f t="shared" si="97"/>
        <v>112.69417081634106</v>
      </c>
      <c r="G198" s="70">
        <f t="shared" si="97"/>
        <v>112.69417081634106</v>
      </c>
      <c r="H198" s="59">
        <f t="shared" si="97"/>
        <v>115.98698539416387</v>
      </c>
      <c r="I198" s="59">
        <f t="shared" ref="I198:J198" si="100">I180*365</f>
        <v>115.9038940019382</v>
      </c>
      <c r="J198" s="59">
        <f t="shared" si="100"/>
        <v>116.04783698837507</v>
      </c>
      <c r="K198" s="130"/>
    </row>
    <row r="199" spans="2:12">
      <c r="B199" s="14" t="s">
        <v>72</v>
      </c>
      <c r="C199" s="1" t="s">
        <v>70</v>
      </c>
      <c r="D199" s="14" t="s">
        <v>73</v>
      </c>
      <c r="E199" s="8">
        <f t="shared" si="97"/>
        <v>110.01987267909314</v>
      </c>
      <c r="F199" s="8">
        <f t="shared" si="97"/>
        <v>112.08158356916762</v>
      </c>
      <c r="G199" s="70">
        <f t="shared" si="97"/>
        <v>112.08158356916762</v>
      </c>
      <c r="H199" s="59">
        <f t="shared" si="97"/>
        <v>115.3679760832614</v>
      </c>
      <c r="I199" s="59">
        <f t="shared" ref="I199:J199" si="101">I181*365</f>
        <v>115.28488469103573</v>
      </c>
      <c r="J199" s="59">
        <f t="shared" si="101"/>
        <v>115.42623766803457</v>
      </c>
      <c r="K199" s="130"/>
    </row>
    <row r="200" spans="2:12">
      <c r="B200" s="14" t="s">
        <v>72</v>
      </c>
      <c r="C200" s="1" t="s">
        <v>71</v>
      </c>
      <c r="D200" s="14" t="s">
        <v>73</v>
      </c>
      <c r="E200" s="8">
        <f t="shared" si="97"/>
        <v>119.93073647193376</v>
      </c>
      <c r="F200" s="8">
        <f t="shared" si="97"/>
        <v>122.80089066425319</v>
      </c>
      <c r="G200" s="70">
        <f t="shared" si="97"/>
        <v>122.80089066425319</v>
      </c>
      <c r="H200" s="59">
        <f t="shared" si="97"/>
        <v>125.15606571716643</v>
      </c>
      <c r="I200" s="59">
        <f t="shared" ref="I200:J200" si="102">I182*365</f>
        <v>125.07202229280747</v>
      </c>
      <c r="J200" s="59">
        <f t="shared" si="102"/>
        <v>125.94343002681167</v>
      </c>
      <c r="K200" s="130"/>
    </row>
    <row r="201" spans="2:12">
      <c r="B201" s="268" t="s">
        <v>79</v>
      </c>
      <c r="C201" s="269"/>
      <c r="D201" s="269"/>
      <c r="E201" s="269"/>
      <c r="F201" s="269"/>
      <c r="G201" s="269"/>
      <c r="H201" s="270"/>
      <c r="I201" s="127"/>
      <c r="J201" s="127"/>
      <c r="K201" t="s">
        <v>80</v>
      </c>
    </row>
    <row r="202" spans="2:12">
      <c r="B202" s="14" t="s">
        <v>67</v>
      </c>
      <c r="C202" s="1" t="s">
        <v>68</v>
      </c>
      <c r="D202" s="1"/>
      <c r="E202" s="8">
        <f>E188+E195</f>
        <v>2110.5177298138465</v>
      </c>
      <c r="F202" s="8">
        <f t="shared" ref="F202:H202" si="103">F188+F195</f>
        <v>1654.778643564586</v>
      </c>
      <c r="G202" s="70">
        <f t="shared" si="103"/>
        <v>1065.8460669352676</v>
      </c>
      <c r="H202" s="59">
        <f t="shared" si="103"/>
        <v>934.23381775396206</v>
      </c>
      <c r="I202" s="59">
        <f t="shared" ref="I202" si="104">I188+I195</f>
        <v>967.55829804903374</v>
      </c>
      <c r="J202" s="59">
        <f>J188+J195</f>
        <v>858.08562876696271</v>
      </c>
    </row>
    <row r="203" spans="2:12">
      <c r="B203" s="14" t="s">
        <v>67</v>
      </c>
      <c r="C203" s="1" t="s">
        <v>70</v>
      </c>
      <c r="D203" s="1"/>
      <c r="E203" s="8">
        <f t="shared" ref="E203:H207" si="105">E189+E196</f>
        <v>2067.5664689970199</v>
      </c>
      <c r="F203" s="8">
        <f t="shared" si="105"/>
        <v>1611.1925667446071</v>
      </c>
      <c r="G203" s="70">
        <f t="shared" si="105"/>
        <v>1028.7632135392785</v>
      </c>
      <c r="H203" s="59">
        <f t="shared" si="105"/>
        <v>916.7085807796243</v>
      </c>
      <c r="I203" s="59">
        <f t="shared" ref="I203" si="106">I189+I196</f>
        <v>949.66999207761967</v>
      </c>
      <c r="J203" s="59">
        <f>J189+J196</f>
        <v>831.69161794708248</v>
      </c>
    </row>
    <row r="204" spans="2:12">
      <c r="B204" s="14" t="s">
        <v>67</v>
      </c>
      <c r="C204" s="1" t="s">
        <v>71</v>
      </c>
      <c r="D204" s="1"/>
      <c r="E204" s="8">
        <f t="shared" si="105"/>
        <v>2167.028030104766</v>
      </c>
      <c r="F204" s="8">
        <f t="shared" si="105"/>
        <v>1701.6830606359563</v>
      </c>
      <c r="G204" s="70">
        <f t="shared" si="105"/>
        <v>1099.6961654999566</v>
      </c>
      <c r="H204" s="59">
        <f t="shared" si="105"/>
        <v>963.96005265162182</v>
      </c>
      <c r="I204" s="59">
        <f t="shared" ref="I204:J204" si="107">I190+I197</f>
        <v>998.01898541180674</v>
      </c>
      <c r="J204" s="59">
        <f t="shared" si="107"/>
        <v>886.07038225801341</v>
      </c>
    </row>
    <row r="205" spans="2:12">
      <c r="B205" s="14" t="s">
        <v>72</v>
      </c>
      <c r="C205" s="1" t="s">
        <v>68</v>
      </c>
      <c r="D205" s="1"/>
      <c r="E205" s="8">
        <f t="shared" si="105"/>
        <v>2171.6763219142717</v>
      </c>
      <c r="F205" s="8">
        <f t="shared" si="105"/>
        <v>1635.3040296210058</v>
      </c>
      <c r="G205" s="70">
        <f t="shared" si="105"/>
        <v>1019.6839993123001</v>
      </c>
      <c r="H205" s="59">
        <f t="shared" si="105"/>
        <v>914.05176323403293</v>
      </c>
      <c r="I205" s="59">
        <f t="shared" ref="I205:J205" si="108">I191+I198</f>
        <v>974.66438477824272</v>
      </c>
      <c r="J205" s="59">
        <f t="shared" si="108"/>
        <v>805.65018473231851</v>
      </c>
    </row>
    <row r="206" spans="2:12">
      <c r="B206" s="14" t="s">
        <v>72</v>
      </c>
      <c r="C206" s="1" t="s">
        <v>70</v>
      </c>
      <c r="D206" s="1"/>
      <c r="E206" s="8">
        <f t="shared" si="105"/>
        <v>2215.4357253474623</v>
      </c>
      <c r="F206" s="8">
        <f t="shared" si="105"/>
        <v>1651.3613149255002</v>
      </c>
      <c r="G206" s="70">
        <f t="shared" si="105"/>
        <v>995.24582854953189</v>
      </c>
      <c r="H206" s="59">
        <f t="shared" si="105"/>
        <v>880.8958520288561</v>
      </c>
      <c r="I206" s="59">
        <f t="shared" ref="I206:J206" si="109">I192+I199</f>
        <v>945.97630584789363</v>
      </c>
      <c r="J206" s="59">
        <f t="shared" si="109"/>
        <v>771.64260060340087</v>
      </c>
    </row>
    <row r="207" spans="2:12">
      <c r="B207" s="14" t="s">
        <v>72</v>
      </c>
      <c r="C207" s="1" t="s">
        <v>71</v>
      </c>
      <c r="D207" s="1"/>
      <c r="E207" s="8">
        <f t="shared" si="105"/>
        <v>2226.7734916982358</v>
      </c>
      <c r="F207" s="8">
        <f t="shared" si="105"/>
        <v>1679.2501238552209</v>
      </c>
      <c r="G207" s="70">
        <f t="shared" si="105"/>
        <v>1049.9716926826763</v>
      </c>
      <c r="H207" s="59">
        <f t="shared" si="105"/>
        <v>940.53158051460991</v>
      </c>
      <c r="I207" s="59">
        <f t="shared" ref="I207:J207" si="110">I193+I200</f>
        <v>1002.4851209404502</v>
      </c>
      <c r="J207" s="59">
        <f t="shared" si="110"/>
        <v>830.44792719545001</v>
      </c>
    </row>
    <row r="208" spans="2:12">
      <c r="B208" s="268" t="s">
        <v>79</v>
      </c>
      <c r="C208" s="269"/>
      <c r="D208" s="269"/>
      <c r="E208" s="269"/>
      <c r="F208" s="269"/>
      <c r="G208" s="269"/>
      <c r="H208" s="270"/>
      <c r="I208" s="127"/>
      <c r="J208" s="127"/>
      <c r="K208" t="s">
        <v>81</v>
      </c>
    </row>
    <row r="209" spans="2:17">
      <c r="B209" s="14" t="s">
        <v>82</v>
      </c>
      <c r="C209" s="1" t="s">
        <v>68</v>
      </c>
      <c r="D209" s="1"/>
      <c r="E209" s="8">
        <f>E202+E205</f>
        <v>4282.1940517281182</v>
      </c>
      <c r="F209" s="8">
        <f t="shared" ref="F209:H209" si="111">F202+F205</f>
        <v>3290.0826731855918</v>
      </c>
      <c r="G209" s="70">
        <f t="shared" si="111"/>
        <v>2085.5300662475674</v>
      </c>
      <c r="H209" s="59">
        <f t="shared" si="111"/>
        <v>1848.285580987995</v>
      </c>
      <c r="I209" s="59">
        <f t="shared" ref="I209" si="112">I202+I205</f>
        <v>1942.2226828272765</v>
      </c>
      <c r="J209" s="59">
        <f>J202+J205</f>
        <v>1663.7358134992812</v>
      </c>
    </row>
    <row r="210" spans="2:17">
      <c r="B210" s="14" t="s">
        <v>82</v>
      </c>
      <c r="C210" s="1" t="s">
        <v>70</v>
      </c>
      <c r="D210" s="1"/>
      <c r="E210" s="8">
        <f t="shared" ref="E210:H211" si="113">E203+E206</f>
        <v>4283.0021943444826</v>
      </c>
      <c r="F210" s="8">
        <f t="shared" si="113"/>
        <v>3262.5538816701073</v>
      </c>
      <c r="G210" s="70">
        <f t="shared" si="113"/>
        <v>2024.0090420888105</v>
      </c>
      <c r="H210" s="59">
        <f t="shared" si="113"/>
        <v>1797.6044328084804</v>
      </c>
      <c r="I210" s="59">
        <f t="shared" ref="I210:J210" si="114">I203+I206</f>
        <v>1895.6462979255134</v>
      </c>
      <c r="J210" s="59">
        <f t="shared" si="114"/>
        <v>1603.3342185504835</v>
      </c>
    </row>
    <row r="211" spans="2:17">
      <c r="B211" s="14" t="s">
        <v>82</v>
      </c>
      <c r="C211" s="1" t="s">
        <v>71</v>
      </c>
      <c r="D211" s="1"/>
      <c r="E211" s="8">
        <f t="shared" si="113"/>
        <v>4393.8015218030014</v>
      </c>
      <c r="F211" s="8">
        <f t="shared" si="113"/>
        <v>3380.9331844911771</v>
      </c>
      <c r="G211" s="70">
        <f t="shared" si="113"/>
        <v>2149.6678581826327</v>
      </c>
      <c r="H211" s="59">
        <f t="shared" si="113"/>
        <v>1904.4916331662316</v>
      </c>
      <c r="I211" s="59">
        <f t="shared" ref="I211:J211" si="115">I204+I207</f>
        <v>2000.5041063522569</v>
      </c>
      <c r="J211" s="59">
        <f t="shared" si="115"/>
        <v>1716.5183094534634</v>
      </c>
    </row>
    <row r="212" spans="2:17">
      <c r="D212" s="166"/>
      <c r="E212" s="16"/>
      <c r="F212" s="16"/>
      <c r="G212" s="16"/>
      <c r="H212" s="60"/>
      <c r="I212" s="60"/>
      <c r="J212" s="60"/>
    </row>
    <row r="213" spans="2:17">
      <c r="B213" s="40" t="s">
        <v>97</v>
      </c>
      <c r="C213" s="176"/>
      <c r="D213" s="176"/>
      <c r="E213" s="43"/>
      <c r="F213" s="43"/>
      <c r="G213" s="43"/>
      <c r="H213" s="64"/>
      <c r="I213" s="64"/>
      <c r="J213" s="64"/>
    </row>
    <row r="214" spans="2:17" ht="25.5">
      <c r="B214" s="14"/>
      <c r="C214" s="1"/>
      <c r="D214" s="1"/>
      <c r="E214" s="162" t="s">
        <v>50</v>
      </c>
      <c r="F214" s="162" t="s">
        <v>52</v>
      </c>
      <c r="G214" s="163" t="s">
        <v>54</v>
      </c>
      <c r="H214" s="164" t="s">
        <v>56</v>
      </c>
      <c r="I214" s="165" t="s">
        <v>58</v>
      </c>
      <c r="J214" s="165" t="s">
        <v>61</v>
      </c>
      <c r="K214" t="s">
        <v>98</v>
      </c>
    </row>
    <row r="215" spans="2:17">
      <c r="B215" s="78" t="s">
        <v>62</v>
      </c>
      <c r="C215" s="2" t="s">
        <v>63</v>
      </c>
      <c r="D215" s="2" t="s">
        <v>64</v>
      </c>
      <c r="E215" s="13" t="s">
        <v>49</v>
      </c>
      <c r="F215" s="13" t="s">
        <v>51</v>
      </c>
      <c r="G215" s="68" t="s">
        <v>53</v>
      </c>
      <c r="H215" s="57" t="s">
        <v>55</v>
      </c>
      <c r="I215" s="126" t="s">
        <v>57</v>
      </c>
      <c r="J215" s="126" t="s">
        <v>65</v>
      </c>
    </row>
    <row r="216" spans="2:17">
      <c r="B216" s="268" t="s">
        <v>79</v>
      </c>
      <c r="C216" s="269"/>
      <c r="D216" s="269"/>
      <c r="E216" s="269"/>
      <c r="F216" s="269"/>
      <c r="G216" s="269"/>
      <c r="H216" s="270"/>
      <c r="I216" s="127"/>
      <c r="J216" s="127"/>
      <c r="M216" s="184"/>
      <c r="N216" s="184"/>
      <c r="O216" s="184"/>
      <c r="P216" s="184"/>
      <c r="Q216" s="184"/>
    </row>
    <row r="217" spans="2:17">
      <c r="B217" s="14" t="s">
        <v>67</v>
      </c>
      <c r="C217" s="1" t="s">
        <v>68</v>
      </c>
      <c r="D217" s="1"/>
      <c r="E217" s="8">
        <f t="shared" ref="E217:I222" si="116">E202-E38</f>
        <v>16.533402808899609</v>
      </c>
      <c r="F217" s="8">
        <f t="shared" si="116"/>
        <v>13.725464533550849</v>
      </c>
      <c r="G217" s="70">
        <f t="shared" si="116"/>
        <v>10.048927238983879</v>
      </c>
      <c r="H217" s="59">
        <f t="shared" si="116"/>
        <v>10.392911961566142</v>
      </c>
      <c r="I217" s="59">
        <f>I202-I38</f>
        <v>10.60084407529871</v>
      </c>
      <c r="J217" s="59">
        <f>J202-J38</f>
        <v>10.077367204003963</v>
      </c>
      <c r="K217" s="178"/>
      <c r="M217" s="184"/>
      <c r="N217" s="184"/>
      <c r="O217" s="184"/>
      <c r="P217" s="184"/>
      <c r="Q217" s="184"/>
    </row>
    <row r="218" spans="2:17">
      <c r="B218" s="14" t="s">
        <v>67</v>
      </c>
      <c r="C218" s="1" t="s">
        <v>70</v>
      </c>
      <c r="D218" s="1"/>
      <c r="E218" s="8">
        <f t="shared" si="116"/>
        <v>-15.114637718765152</v>
      </c>
      <c r="F218" s="8">
        <f t="shared" si="116"/>
        <v>-15.273728110303864</v>
      </c>
      <c r="G218" s="70">
        <f t="shared" si="116"/>
        <v>-15.273728110303864</v>
      </c>
      <c r="H218" s="59">
        <f t="shared" si="116"/>
        <v>-20.643329446307007</v>
      </c>
      <c r="I218" s="59">
        <f t="shared" si="116"/>
        <v>-20.637537076271428</v>
      </c>
      <c r="J218" s="59">
        <f>J203-J39</f>
        <v>-21.387379344262399</v>
      </c>
      <c r="K218" s="178"/>
      <c r="L218" s="143" t="s">
        <v>106</v>
      </c>
      <c r="M218" s="184"/>
      <c r="N218" s="184"/>
      <c r="O218" s="184"/>
      <c r="P218" s="184"/>
      <c r="Q218" s="184"/>
    </row>
    <row r="219" spans="2:17">
      <c r="B219" s="14" t="s">
        <v>67</v>
      </c>
      <c r="C219" s="1" t="s">
        <v>71</v>
      </c>
      <c r="D219" s="1"/>
      <c r="E219" s="8">
        <f t="shared" si="116"/>
        <v>-51.503547544415142</v>
      </c>
      <c r="F219" s="8">
        <f t="shared" si="116"/>
        <v>-40.363312918158726</v>
      </c>
      <c r="G219" s="70">
        <f t="shared" si="116"/>
        <v>-25.95985738371337</v>
      </c>
      <c r="H219" s="59">
        <f t="shared" si="116"/>
        <v>-22.593606073653973</v>
      </c>
      <c r="I219" s="59">
        <f t="shared" si="116"/>
        <v>-23.413300242890728</v>
      </c>
      <c r="J219" s="59">
        <f t="shared" ref="J219" si="117">J204-J40</f>
        <v>-20.704219148242373</v>
      </c>
      <c r="L219" s="177">
        <f>(J217*'Customer Numbers - North West'!$C$5)+(J218*'Customer Numbers - North West'!$D$5)+(J219*'Customer Numbers - North West'!$E$5)+(J220*'Customer Numbers - North West'!$C$10)+(J221*'Customer Numbers - North West'!$D$10)+(J222*'Customer Numbers - North West'!$E$10)</f>
        <v>3.5855919122695923E-7</v>
      </c>
      <c r="M219" s="184"/>
      <c r="N219" s="184"/>
      <c r="O219" s="184"/>
      <c r="P219" s="184"/>
      <c r="Q219" s="184"/>
    </row>
    <row r="220" spans="2:17">
      <c r="B220" s="14" t="s">
        <v>72</v>
      </c>
      <c r="C220" s="1" t="s">
        <v>68</v>
      </c>
      <c r="D220" s="1"/>
      <c r="E220" s="8">
        <f t="shared" si="116"/>
        <v>18.96696070983262</v>
      </c>
      <c r="F220" s="8">
        <f t="shared" si="116"/>
        <v>15.54035921822674</v>
      </c>
      <c r="G220" s="70">
        <f t="shared" si="116"/>
        <v>11.865737379388747</v>
      </c>
      <c r="H220" s="59">
        <f t="shared" si="116"/>
        <v>12.627528584145693</v>
      </c>
      <c r="I220" s="59">
        <f t="shared" si="116"/>
        <v>12.985131713722922</v>
      </c>
      <c r="J220" s="59">
        <f t="shared" ref="J220" si="118">J205-J41</f>
        <v>11.396916364971162</v>
      </c>
      <c r="M220" s="184"/>
      <c r="N220" s="184"/>
      <c r="O220" s="184"/>
      <c r="P220" s="184"/>
      <c r="Q220" s="184"/>
    </row>
    <row r="221" spans="2:17">
      <c r="B221" s="14" t="s">
        <v>72</v>
      </c>
      <c r="C221" s="1" t="s">
        <v>70</v>
      </c>
      <c r="D221" s="1"/>
      <c r="E221" s="8">
        <f t="shared" si="116"/>
        <v>-26.885942996483664</v>
      </c>
      <c r="F221" s="8">
        <f t="shared" si="116"/>
        <v>-25.884848613871554</v>
      </c>
      <c r="G221" s="70">
        <f t="shared" si="116"/>
        <v>-25.884848613871554</v>
      </c>
      <c r="H221" s="59">
        <f t="shared" si="116"/>
        <v>-32.25984836159364</v>
      </c>
      <c r="I221" s="59">
        <f t="shared" si="116"/>
        <v>-32.232463705702003</v>
      </c>
      <c r="J221" s="59">
        <f t="shared" ref="J221" si="119">J206-J42</f>
        <v>-29.671574700984252</v>
      </c>
      <c r="M221" s="184"/>
      <c r="N221" s="184"/>
      <c r="O221" s="184"/>
      <c r="P221" s="184"/>
      <c r="Q221" s="184"/>
    </row>
    <row r="222" spans="2:17">
      <c r="B222" s="14" t="s">
        <v>72</v>
      </c>
      <c r="C222" s="1" t="s">
        <v>71</v>
      </c>
      <c r="D222" s="1"/>
      <c r="E222" s="8">
        <f t="shared" si="116"/>
        <v>-53.45203323803571</v>
      </c>
      <c r="F222" s="8">
        <f>F207-F43</f>
        <v>-40.205439265600717</v>
      </c>
      <c r="G222" s="70">
        <f t="shared" si="116"/>
        <v>-25.000628605617294</v>
      </c>
      <c r="H222" s="59">
        <f t="shared" si="116"/>
        <v>-22.21800528698077</v>
      </c>
      <c r="I222" s="59">
        <f t="shared" si="116"/>
        <v>-23.72318518950317</v>
      </c>
      <c r="J222" s="59">
        <f t="shared" ref="J222" si="120">J207-J43</f>
        <v>-19.535523857499697</v>
      </c>
      <c r="M222" s="184"/>
      <c r="N222" s="184"/>
      <c r="O222" s="184"/>
      <c r="P222" s="184"/>
      <c r="Q222" s="184"/>
    </row>
    <row r="223" spans="2:17">
      <c r="B223" s="271" t="s">
        <v>79</v>
      </c>
      <c r="C223" s="272"/>
      <c r="D223" s="272"/>
      <c r="E223" s="272"/>
      <c r="F223" s="272"/>
      <c r="G223" s="272"/>
      <c r="H223" s="273"/>
      <c r="I223" s="127"/>
      <c r="J223" s="127"/>
      <c r="M223" s="184"/>
      <c r="N223" s="184"/>
      <c r="O223" s="184"/>
      <c r="P223" s="184"/>
      <c r="Q223" s="184"/>
    </row>
    <row r="224" spans="2:17">
      <c r="B224" s="191" t="s">
        <v>82</v>
      </c>
      <c r="C224" s="9" t="s">
        <v>68</v>
      </c>
      <c r="D224" s="9"/>
      <c r="E224" s="56">
        <f>E217+E220</f>
        <v>35.500363518732229</v>
      </c>
      <c r="F224" s="56">
        <f t="shared" ref="F224:H226" si="121">F217+F220</f>
        <v>29.265823751777589</v>
      </c>
      <c r="G224" s="72">
        <f t="shared" si="121"/>
        <v>21.914664618372626</v>
      </c>
      <c r="H224" s="67">
        <f t="shared" si="121"/>
        <v>23.020440545711836</v>
      </c>
      <c r="I224" s="67">
        <f t="shared" ref="I224:J224" si="122">I217+I220</f>
        <v>23.585975789021631</v>
      </c>
      <c r="J224" s="67">
        <f t="shared" si="122"/>
        <v>21.474283568975125</v>
      </c>
      <c r="L224" s="184"/>
      <c r="M224" s="184"/>
      <c r="N224" s="184"/>
      <c r="O224" s="184"/>
      <c r="P224" s="184"/>
      <c r="Q224" s="184"/>
    </row>
    <row r="225" spans="2:17">
      <c r="B225" s="191" t="s">
        <v>82</v>
      </c>
      <c r="C225" s="9" t="s">
        <v>70</v>
      </c>
      <c r="D225" s="9"/>
      <c r="E225" s="56">
        <f>E218+E221</f>
        <v>-42.000580715248816</v>
      </c>
      <c r="F225" s="56">
        <f t="shared" si="121"/>
        <v>-41.158576724175418</v>
      </c>
      <c r="G225" s="72">
        <f t="shared" si="121"/>
        <v>-41.158576724175418</v>
      </c>
      <c r="H225" s="67">
        <f t="shared" si="121"/>
        <v>-52.903177807900647</v>
      </c>
      <c r="I225" s="67">
        <f t="shared" ref="I225:J225" si="123">I218+I221</f>
        <v>-52.870000781973431</v>
      </c>
      <c r="J225" s="67">
        <f t="shared" si="123"/>
        <v>-51.058954045246651</v>
      </c>
      <c r="L225" s="184"/>
      <c r="M225" s="184"/>
      <c r="N225" s="184"/>
      <c r="O225" s="184"/>
      <c r="P225" s="184"/>
      <c r="Q225" s="184"/>
    </row>
    <row r="226" spans="2:17">
      <c r="B226" s="191" t="s">
        <v>82</v>
      </c>
      <c r="C226" s="9" t="s">
        <v>71</v>
      </c>
      <c r="D226" s="9"/>
      <c r="E226" s="56">
        <f>E219+E222</f>
        <v>-104.95558078245085</v>
      </c>
      <c r="F226" s="56">
        <f t="shared" si="121"/>
        <v>-80.568752183759443</v>
      </c>
      <c r="G226" s="72">
        <f t="shared" si="121"/>
        <v>-50.960485989330664</v>
      </c>
      <c r="H226" s="67">
        <f t="shared" si="121"/>
        <v>-44.811611360634743</v>
      </c>
      <c r="I226" s="67">
        <f t="shared" ref="I226:J226" si="124">I219+I222</f>
        <v>-47.136485432393897</v>
      </c>
      <c r="J226" s="67">
        <f t="shared" si="124"/>
        <v>-40.239743005742071</v>
      </c>
      <c r="L226" s="184"/>
    </row>
    <row r="227" spans="2:17">
      <c r="E227" s="16"/>
      <c r="F227" s="16"/>
      <c r="G227" s="16"/>
      <c r="H227" s="60"/>
      <c r="I227" s="60"/>
      <c r="J227" s="60"/>
      <c r="K227" s="16"/>
    </row>
    <row r="228" spans="2:17">
      <c r="K228" s="16"/>
    </row>
    <row r="229" spans="2:17">
      <c r="K229" s="16"/>
    </row>
    <row r="230" spans="2:17">
      <c r="K230" s="16"/>
    </row>
    <row r="231" spans="2:17">
      <c r="K231" s="16"/>
    </row>
    <row r="232" spans="2:17">
      <c r="K232" s="16"/>
    </row>
    <row r="233" spans="2:17">
      <c r="K233" s="16"/>
    </row>
    <row r="234" spans="2:17">
      <c r="K234" s="16"/>
    </row>
    <row r="235" spans="2:17">
      <c r="K235" s="16"/>
    </row>
    <row r="236" spans="2:17">
      <c r="K236" s="16"/>
    </row>
  </sheetData>
  <mergeCells count="21">
    <mergeCell ref="B216:H216"/>
    <mergeCell ref="B223:H223"/>
    <mergeCell ref="B23:H23"/>
    <mergeCell ref="B77:H77"/>
    <mergeCell ref="B187:H187"/>
    <mergeCell ref="B91:H91"/>
    <mergeCell ref="B98:H98"/>
    <mergeCell ref="B106:H106"/>
    <mergeCell ref="B113:H113"/>
    <mergeCell ref="B194:H194"/>
    <mergeCell ref="B30:H30"/>
    <mergeCell ref="B37:H37"/>
    <mergeCell ref="B44:H44"/>
    <mergeCell ref="B201:H201"/>
    <mergeCell ref="B208:H208"/>
    <mergeCell ref="O54:P54"/>
    <mergeCell ref="B57:C57"/>
    <mergeCell ref="B84:H84"/>
    <mergeCell ref="E52:F52"/>
    <mergeCell ref="E53:F53"/>
    <mergeCell ref="E54:F5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E1080-6C20-47AF-9EE6-3189698ECD45}">
  <sheetPr>
    <tabColor theme="5" tint="0.59999389629810485"/>
    <pageSetUpPr autoPageBreaks="0"/>
  </sheetPr>
  <dimension ref="A2:W236"/>
  <sheetViews>
    <sheetView topLeftCell="A105" zoomScale="85" zoomScaleNormal="85" workbookViewId="0">
      <selection activeCell="J123" sqref="J123:J134"/>
    </sheetView>
  </sheetViews>
  <sheetFormatPr defaultRowHeight="12.75"/>
  <cols>
    <col min="1" max="1" width="15" customWidth="1"/>
    <col min="2" max="2" width="18.125" style="166" bestFit="1" customWidth="1"/>
    <col min="3" max="3" width="16.875" bestFit="1" customWidth="1"/>
    <col min="4" max="4" width="20.25" bestFit="1" customWidth="1"/>
    <col min="5" max="5" width="16.125" customWidth="1"/>
    <col min="6" max="6" width="16.875" bestFit="1" customWidth="1"/>
    <col min="7" max="7" width="15" bestFit="1" customWidth="1"/>
    <col min="8" max="10" width="15.625" style="161"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24" customFormat="1">
      <c r="A2" s="23" t="s">
        <v>107</v>
      </c>
      <c r="B2" s="158"/>
      <c r="H2" s="159"/>
      <c r="I2" s="159"/>
      <c r="J2" s="159"/>
    </row>
    <row r="3" spans="1:11" s="34" customFormat="1">
      <c r="A3" s="33" t="s">
        <v>60</v>
      </c>
      <c r="B3" s="76"/>
      <c r="C3" s="33"/>
      <c r="H3" s="160"/>
      <c r="I3" s="160"/>
      <c r="J3" s="160"/>
    </row>
    <row r="4" spans="1:11">
      <c r="A4" s="4"/>
      <c r="B4" s="77"/>
      <c r="C4" s="4"/>
    </row>
    <row r="5" spans="1:11" ht="25.5">
      <c r="A5" s="1"/>
      <c r="B5" s="14"/>
      <c r="C5" s="1"/>
      <c r="D5" s="1"/>
      <c r="E5" s="162" t="s">
        <v>50</v>
      </c>
      <c r="F5" s="162" t="s">
        <v>52</v>
      </c>
      <c r="G5" s="163" t="s">
        <v>54</v>
      </c>
      <c r="H5" s="164" t="s">
        <v>56</v>
      </c>
      <c r="I5" s="165" t="s">
        <v>58</v>
      </c>
      <c r="J5" s="165" t="s">
        <v>61</v>
      </c>
    </row>
    <row r="6" spans="1:11">
      <c r="A6" s="2" t="s">
        <v>100</v>
      </c>
      <c r="B6" s="78" t="s">
        <v>62</v>
      </c>
      <c r="C6" s="2" t="s">
        <v>63</v>
      </c>
      <c r="D6" s="2" t="s">
        <v>64</v>
      </c>
      <c r="E6" s="13" t="s">
        <v>49</v>
      </c>
      <c r="F6" s="13" t="s">
        <v>51</v>
      </c>
      <c r="G6" s="68" t="s">
        <v>53</v>
      </c>
      <c r="H6" s="57" t="s">
        <v>55</v>
      </c>
      <c r="I6" s="126" t="s">
        <v>57</v>
      </c>
      <c r="J6" s="126" t="s">
        <v>65</v>
      </c>
      <c r="K6" t="s">
        <v>66</v>
      </c>
    </row>
    <row r="7" spans="1:11" ht="13.5" customHeight="1">
      <c r="A7" s="1" t="s">
        <v>108</v>
      </c>
      <c r="B7" s="14" t="s">
        <v>67</v>
      </c>
      <c r="C7" s="1" t="s">
        <v>68</v>
      </c>
      <c r="D7" s="14" t="s">
        <v>69</v>
      </c>
      <c r="E7" s="38" cm="1">
        <f t="array" ref="E7">INDEX('Regional Cap levels'!$F$386:$K$553,MATCH($A7&amp;$B7&amp;$C7&amp;$D7,'Regional Cap levels'!$B$386:$B$553&amp;'Regional Cap levels'!$C$386:$C$553&amp;'Regional Cap levels'!$D$386:$D$553&amp;'Regional Cap levels'!$E$386:$E$553,0),MATCH(E$6,'Regional Cap levels'!$F$385:$K$385,0))</f>
        <v>0.65303425729469622</v>
      </c>
      <c r="F7" s="38" cm="1">
        <f t="array" ref="F7">INDEX('Regional Cap levels'!$F$386:$K$553,MATCH($A7&amp;$B7&amp;$C7&amp;$D7,'Regional Cap levels'!$B$386:$B$553&amp;'Regional Cap levels'!$C$386:$C$553&amp;'Regional Cap levels'!$D$386:$D$553&amp;'Regional Cap levels'!$E$386:$E$553,0),MATCH(F$6,'Regional Cap levels'!$F$385:$K$385,0))</f>
        <v>0.49322864865062366</v>
      </c>
      <c r="G7" s="185" cm="1">
        <f t="array" ref="G7">INDEX('Regional Cap levels'!$F$386:$K$553,MATCH($A7&amp;$B7&amp;$C7&amp;$D7,'Regional Cap levels'!$B$386:$B$553&amp;'Regional Cap levels'!$C$386:$C$553&amp;'Regional Cap levels'!$D$386:$D$553&amp;'Regional Cap levels'!$E$386:$E$553,0),MATCH(G$6,'Regional Cap levels'!$F$385:$K$385,0))</f>
        <v>0.29287285075796354</v>
      </c>
      <c r="H7" s="62" cm="1">
        <f t="array" ref="H7">INDEX('Regional Cap levels'!$F$386:$K$553,MATCH($A7&amp;$B7&amp;$C7&amp;$D7,'Regional Cap levels'!$B$386:$B$553&amp;'Regional Cap levels'!$C$386:$C$553&amp;'Regional Cap levels'!$D$386:$D$553&amp;'Regional Cap levels'!$E$386:$E$553,0),MATCH(H$6,'Regional Cap levels'!$F$385:$K$385,0))</f>
        <v>0.2657640927320763</v>
      </c>
      <c r="I7" s="62" cm="1">
        <f t="array" ref="I7">INDEX('Regional Cap levels'!$F$386:$K$553,MATCH($A7&amp;$B7&amp;$C7&amp;$D7,'Regional Cap levels'!$B$386:$B$553&amp;'Regional Cap levels'!$C$386:$C$553&amp;'Regional Cap levels'!$D$386:$D$553&amp;'Regional Cap levels'!$E$386:$E$553,0),MATCH(I$6,'Regional Cap levels'!$F$385:$K$385,0))</f>
        <v>0.27805106050154521</v>
      </c>
      <c r="J7" s="62" cm="1">
        <f t="array" ref="J7">INDEX('Regional Cap levels'!$F$386:$K$553,MATCH($A7&amp;$B7&amp;$C7&amp;$D7,'Regional Cap levels'!$B$386:$B$553&amp;'Regional Cap levels'!$C$386:$C$553&amp;'Regional Cap levels'!$D$386:$D$553&amp;'Regional Cap levels'!$E$386:$E$553,0),MATCH(J$6,'Regional Cap levels'!$F$385:$K$385,0))</f>
        <v>0.23355011575634715</v>
      </c>
      <c r="K7" s="4"/>
    </row>
    <row r="8" spans="1:11" ht="13.5" customHeight="1">
      <c r="A8" s="1" t="s">
        <v>108</v>
      </c>
      <c r="B8" s="14" t="s">
        <v>67</v>
      </c>
      <c r="C8" s="1" t="s">
        <v>70</v>
      </c>
      <c r="D8" s="14" t="s">
        <v>69</v>
      </c>
      <c r="E8" s="38" cm="1">
        <f t="array" ref="E8">INDEX('Regional Cap levels'!$F$386:$K$553,MATCH($A8&amp;$B8&amp;$C8&amp;$D8,'Regional Cap levels'!$B$386:$B$553&amp;'Regional Cap levels'!$C$386:$C$553&amp;'Regional Cap levels'!$D$386:$D$553&amp;'Regional Cap levels'!$E$386:$E$553,0),MATCH(E$6,'Regional Cap levels'!$F$385:$K$385,0))</f>
        <v>0.64292181750052069</v>
      </c>
      <c r="F8" s="38" cm="1">
        <f t="array" ref="F8">INDEX('Regional Cap levels'!$F$386:$K$553,MATCH($A8&amp;$B8&amp;$C8&amp;$D8,'Regional Cap levels'!$B$386:$B$553&amp;'Regional Cap levels'!$C$386:$C$553&amp;'Regional Cap levels'!$D$386:$D$553&amp;'Regional Cap levels'!$E$386:$E$553,0),MATCH(F$6,'Regional Cap levels'!$F$385:$K$385,0))</f>
        <v>0.48188467305762339</v>
      </c>
      <c r="G8" s="185" cm="1">
        <f t="array" ref="G8">INDEX('Regional Cap levels'!$F$386:$K$553,MATCH($A8&amp;$B8&amp;$C8&amp;$D8,'Regional Cap levels'!$B$386:$B$553&amp;'Regional Cap levels'!$C$386:$C$553&amp;'Regional Cap levels'!$D$386:$D$553&amp;'Regional Cap levels'!$E$386:$E$553,0),MATCH(G$6,'Regional Cap levels'!$F$385:$K$385,0))</f>
        <v>0.28249655824694853</v>
      </c>
      <c r="H8" s="62" cm="1">
        <f t="array" ref="H8">INDEX('Regional Cap levels'!$F$386:$K$553,MATCH($A8&amp;$B8&amp;$C8&amp;$D8,'Regional Cap levels'!$B$386:$B$553&amp;'Regional Cap levels'!$C$386:$C$553&amp;'Regional Cap levels'!$D$386:$D$553&amp;'Regional Cap levels'!$E$386:$E$553,0),MATCH(H$6,'Regional Cap levels'!$F$385:$K$385,0))</f>
        <v>0.26144119505618324</v>
      </c>
      <c r="I8" s="62" cm="1">
        <f t="array" ref="I8">INDEX('Regional Cap levels'!$F$386:$K$553,MATCH($A8&amp;$B8&amp;$C8&amp;$D8,'Regional Cap levels'!$B$386:$B$553&amp;'Regional Cap levels'!$C$386:$C$553&amp;'Regional Cap levels'!$D$386:$D$553&amp;'Regional Cap levels'!$E$386:$E$553,0),MATCH(I$6,'Regional Cap levels'!$F$385:$K$385,0))</f>
        <v>0.27367113546931188</v>
      </c>
      <c r="J8" s="62" cm="1">
        <f t="array" ref="J8">INDEX('Regional Cap levels'!$F$386:$K$553,MATCH($A8&amp;$B8&amp;$C8&amp;$D8,'Regional Cap levels'!$B$386:$B$553&amp;'Regional Cap levels'!$C$386:$C$553&amp;'Regional Cap levels'!$D$386:$D$553&amp;'Regional Cap levels'!$E$386:$E$553,0),MATCH(J$6,'Regional Cap levels'!$F$385:$K$385,0))</f>
        <v>0.2257996553950388</v>
      </c>
    </row>
    <row r="9" spans="1:11" ht="13.5" customHeight="1">
      <c r="A9" s="1" t="s">
        <v>108</v>
      </c>
      <c r="B9" s="14" t="s">
        <v>67</v>
      </c>
      <c r="C9" s="1" t="s">
        <v>71</v>
      </c>
      <c r="D9" s="14" t="s">
        <v>69</v>
      </c>
      <c r="E9" s="38" cm="1">
        <f t="array" ref="E9">INDEX('Regional Cap levels'!$F$386:$K$553,MATCH($A9&amp;$B9&amp;$C9&amp;$D9,'Regional Cap levels'!$B$386:$B$553&amp;'Regional Cap levels'!$C$386:$C$553&amp;'Regional Cap levels'!$D$386:$D$553&amp;'Regional Cap levels'!$E$386:$E$553,0),MATCH(E$6,'Regional Cap levels'!$F$385:$K$385,0))</f>
        <v>0.68780559754223447</v>
      </c>
      <c r="F9" s="38" cm="1">
        <f t="array" ref="F9">INDEX('Regional Cap levels'!$F$386:$K$553,MATCH($A9&amp;$B9&amp;$C9&amp;$D9,'Regional Cap levels'!$B$386:$B$553&amp;'Regional Cap levels'!$C$386:$C$553&amp;'Regional Cap levels'!$D$386:$D$553&amp;'Regional Cap levels'!$E$386:$E$553,0),MATCH(F$6,'Regional Cap levels'!$F$385:$K$385,0))</f>
        <v>0.51950014748117956</v>
      </c>
      <c r="G9" s="185" cm="1">
        <f t="array" ref="G9">INDEX('Regional Cap levels'!$F$386:$K$553,MATCH($A9&amp;$B9&amp;$C9&amp;$D9,'Regional Cap levels'!$B$386:$B$553&amp;'Regional Cap levels'!$C$386:$C$553&amp;'Regional Cap levels'!$D$386:$D$553&amp;'Regional Cap levels'!$E$386:$E$553,0),MATCH(G$6,'Regional Cap levels'!$F$385:$K$385,0))</f>
        <v>0.30848588063605459</v>
      </c>
      <c r="H9" s="62" cm="1">
        <f t="array" ref="H9">INDEX('Regional Cap levels'!$F$386:$K$553,MATCH($A9&amp;$B9&amp;$C9&amp;$D9,'Regional Cap levels'!$B$386:$B$553&amp;'Regional Cap levels'!$C$386:$C$553&amp;'Regional Cap levels'!$D$386:$D$553&amp;'Regional Cap levels'!$E$386:$E$553,0),MATCH(H$6,'Regional Cap levels'!$F$385:$K$385,0))</f>
        <v>0.27975704355610298</v>
      </c>
      <c r="I9" s="62" cm="1">
        <f t="array" ref="I9">INDEX('Regional Cap levels'!$F$386:$K$553,MATCH($A9&amp;$B9&amp;$C9&amp;$D9,'Regional Cap levels'!$B$386:$B$553&amp;'Regional Cap levels'!$C$386:$C$553&amp;'Regional Cap levels'!$D$386:$D$553&amp;'Regional Cap levels'!$E$386:$E$553,0),MATCH(I$6,'Regional Cap levels'!$F$385:$K$385,0))</f>
        <v>0.29269733840706619</v>
      </c>
      <c r="J9" s="62" cm="1">
        <f t="array" ref="J9">INDEX('Regional Cap levels'!$F$386:$K$553,MATCH($A9&amp;$B9&amp;$C9&amp;$D9,'Regional Cap levels'!$B$386:$B$553&amp;'Regional Cap levels'!$C$386:$C$553&amp;'Regional Cap levels'!$D$386:$D$553&amp;'Regional Cap levels'!$E$386:$E$553,0),MATCH(J$6,'Regional Cap levels'!$F$385:$K$385,0))</f>
        <v>0.24582708658609348</v>
      </c>
    </row>
    <row r="10" spans="1:11" ht="13.5" customHeight="1">
      <c r="A10" s="1" t="s">
        <v>108</v>
      </c>
      <c r="B10" s="14" t="s">
        <v>72</v>
      </c>
      <c r="C10" s="1" t="s">
        <v>68</v>
      </c>
      <c r="D10" s="14" t="s">
        <v>69</v>
      </c>
      <c r="E10" s="38" cm="1">
        <f t="array" ref="E10">INDEX('Regional Cap levels'!$F$386:$K$553,MATCH($A10&amp;$B10&amp;$C10&amp;$D10,'Regional Cap levels'!$B$386:$B$553&amp;'Regional Cap levels'!$C$386:$C$553&amp;'Regional Cap levels'!$D$386:$D$553&amp;'Regional Cap levels'!$E$386:$E$553,0),MATCH(E$6,'Regional Cap levels'!$F$385:$K$385,0))</f>
        <v>0.16945641501534361</v>
      </c>
      <c r="F10" s="38" cm="1">
        <f t="array" ref="F10">INDEX('Regional Cap levels'!$F$386:$K$553,MATCH($A10&amp;$B10&amp;$C10&amp;$D10,'Regional Cap levels'!$B$386:$B$553&amp;'Regional Cap levels'!$C$386:$C$553&amp;'Regional Cap levels'!$D$386:$D$553&amp;'Regional Cap levels'!$E$386:$E$553,0),MATCH(F$6,'Regional Cap levels'!$F$385:$K$385,0))</f>
        <v>0.12529740803022749</v>
      </c>
      <c r="G10" s="185" cm="1">
        <f t="array" ref="G10">INDEX('Regional Cap levels'!$F$386:$K$553,MATCH($A10&amp;$B10&amp;$C10&amp;$D10,'Regional Cap levels'!$B$386:$B$553&amp;'Regional Cap levels'!$C$386:$C$553&amp;'Regional Cap levels'!$D$386:$D$553&amp;'Regional Cap levels'!$E$386:$E$553,0),MATCH(G$6,'Regional Cap levels'!$F$385:$K$385,0))</f>
        <v>7.430195732440513E-2</v>
      </c>
      <c r="H10" s="62" cm="1">
        <f t="array" ref="H10">INDEX('Regional Cap levels'!$F$386:$K$553,MATCH($A10&amp;$B10&amp;$C10&amp;$D10,'Regional Cap levels'!$B$386:$B$553&amp;'Regional Cap levels'!$C$386:$C$553&amp;'Regional Cap levels'!$D$386:$D$553&amp;'Regional Cap levels'!$E$386:$E$553,0),MATCH(H$6,'Regional Cap levels'!$F$385:$K$385,0))</f>
        <v>6.8159113053677722E-2</v>
      </c>
      <c r="I10" s="62" cm="1">
        <f t="array" ref="I10">INDEX('Regional Cap levels'!$F$386:$K$553,MATCH($A10&amp;$B10&amp;$C10&amp;$D10,'Regional Cap levels'!$B$386:$B$553&amp;'Regional Cap levels'!$C$386:$C$553&amp;'Regional Cap levels'!$D$386:$D$553&amp;'Regional Cap levels'!$E$386:$E$553,0),MATCH(I$6,'Regional Cap levels'!$F$385:$K$385,0))</f>
        <v>7.3405505711985286E-2</v>
      </c>
      <c r="J10" s="62" cm="1">
        <f t="array" ref="J10">INDEX('Regional Cap levels'!$F$386:$K$553,MATCH($A10&amp;$B10&amp;$C10&amp;$D10,'Regional Cap levels'!$B$386:$B$553&amp;'Regional Cap levels'!$C$386:$C$553&amp;'Regional Cap levels'!$D$386:$D$553&amp;'Regional Cap levels'!$E$386:$E$553,0),MATCH(J$6,'Regional Cap levels'!$F$385:$K$385,0))</f>
        <v>6.0276170436315758E-2</v>
      </c>
    </row>
    <row r="11" spans="1:11" ht="13.5" customHeight="1">
      <c r="A11" s="1" t="s">
        <v>108</v>
      </c>
      <c r="B11" s="14" t="s">
        <v>72</v>
      </c>
      <c r="C11" s="1" t="s">
        <v>70</v>
      </c>
      <c r="D11" s="14" t="s">
        <v>69</v>
      </c>
      <c r="E11" s="38" cm="1">
        <f t="array" ref="E11">INDEX('Regional Cap levels'!$F$386:$K$553,MATCH($A11&amp;$B11&amp;$C11&amp;$D11,'Regional Cap levels'!$B$386:$B$553&amp;'Regional Cap levels'!$C$386:$C$553&amp;'Regional Cap levels'!$D$386:$D$553&amp;'Regional Cap levels'!$E$386:$E$553,0),MATCH(E$6,'Regional Cap levels'!$F$385:$K$385,0))</f>
        <v>0.17469240918303716</v>
      </c>
      <c r="F11" s="38" cm="1">
        <f t="array" ref="F11">INDEX('Regional Cap levels'!$F$386:$K$553,MATCH($A11&amp;$B11&amp;$C11&amp;$D11,'Regional Cap levels'!$B$386:$B$553&amp;'Regional Cap levels'!$C$386:$C$553&amp;'Regional Cap levels'!$D$386:$D$553&amp;'Regional Cap levels'!$E$386:$E$553,0),MATCH(F$6,'Regional Cap levels'!$F$385:$K$385,0))</f>
        <v>0.12777602015175807</v>
      </c>
      <c r="G11" s="185" cm="1">
        <f t="array" ref="G11">INDEX('Regional Cap levels'!$F$386:$K$553,MATCH($A11&amp;$B11&amp;$C11&amp;$D11,'Regional Cap levels'!$B$386:$B$553&amp;'Regional Cap levels'!$C$386:$C$553&amp;'Regional Cap levels'!$D$386:$D$553&amp;'Regional Cap levels'!$E$386:$E$553,0),MATCH(G$6,'Regional Cap levels'!$F$385:$K$385,0))</f>
        <v>7.3099729620427351E-2</v>
      </c>
      <c r="H11" s="62" cm="1">
        <f t="array" ref="H11">INDEX('Regional Cap levels'!$F$386:$K$553,MATCH($A11&amp;$B11&amp;$C11&amp;$D11,'Regional Cap levels'!$B$386:$B$553&amp;'Regional Cap levels'!$C$386:$C$553&amp;'Regional Cap levels'!$D$386:$D$553&amp;'Regional Cap levels'!$E$386:$E$553,0),MATCH(H$6,'Regional Cap levels'!$F$385:$K$385,0))</f>
        <v>6.6072138029415792E-2</v>
      </c>
      <c r="I11" s="62" cm="1">
        <f t="array" ref="I11">INDEX('Regional Cap levels'!$F$386:$K$553,MATCH($A11&amp;$B11&amp;$C11&amp;$D11,'Regional Cap levels'!$B$386:$B$553&amp;'Regional Cap levels'!$C$386:$C$553&amp;'Regional Cap levels'!$D$386:$D$553&amp;'Regional Cap levels'!$E$386:$E$553,0),MATCH(I$6,'Regional Cap levels'!$F$385:$K$385,0))</f>
        <v>7.1738648498558363E-2</v>
      </c>
      <c r="J11" s="62" cm="1">
        <f t="array" ref="J11">INDEX('Regional Cap levels'!$F$386:$K$553,MATCH($A11&amp;$B11&amp;$C11&amp;$D11,'Regional Cap levels'!$B$386:$B$553&amp;'Regional Cap levels'!$C$386:$C$553&amp;'Regional Cap levels'!$D$386:$D$553&amp;'Regional Cap levels'!$E$386:$E$553,0),MATCH(J$6,'Regional Cap levels'!$F$385:$K$385,0))</f>
        <v>5.8151297354798299E-2</v>
      </c>
    </row>
    <row r="12" spans="1:11" ht="13.5" customHeight="1">
      <c r="A12" s="1" t="s">
        <v>108</v>
      </c>
      <c r="B12" s="14" t="s">
        <v>72</v>
      </c>
      <c r="C12" s="1" t="s">
        <v>71</v>
      </c>
      <c r="D12" s="14" t="s">
        <v>69</v>
      </c>
      <c r="E12" s="38" cm="1">
        <f t="array" ref="E12">INDEX('Regional Cap levels'!$F$386:$K$553,MATCH($A12&amp;$B12&amp;$C12&amp;$D12,'Regional Cap levels'!$B$386:$B$553&amp;'Regional Cap levels'!$C$386:$C$553&amp;'Regional Cap levels'!$D$386:$D$553&amp;'Regional Cap levels'!$E$386:$E$553,0),MATCH(E$6,'Regional Cap levels'!$F$385:$K$385,0))</f>
        <v>0.17847735778408352</v>
      </c>
      <c r="F12" s="38" cm="1">
        <f t="array" ref="F12">INDEX('Regional Cap levels'!$F$386:$K$553,MATCH($A12&amp;$B12&amp;$C12&amp;$D12,'Regional Cap levels'!$B$386:$B$553&amp;'Regional Cap levels'!$C$386:$C$553&amp;'Regional Cap levels'!$D$386:$D$553&amp;'Regional Cap levels'!$E$386:$E$553,0),MATCH(F$6,'Regional Cap levels'!$F$385:$K$385,0))</f>
        <v>0.13197059183766863</v>
      </c>
      <c r="G12" s="185" cm="1">
        <f t="array" ref="G12">INDEX('Regional Cap levels'!$F$386:$K$553,MATCH($A12&amp;$B12&amp;$C12&amp;$D12,'Regional Cap levels'!$B$386:$B$553&amp;'Regional Cap levels'!$C$386:$C$553&amp;'Regional Cap levels'!$D$386:$D$553&amp;'Regional Cap levels'!$E$386:$E$553,0),MATCH(G$6,'Regional Cap levels'!$F$385:$K$385,0))</f>
        <v>7.8263655018291287E-2</v>
      </c>
      <c r="H12" s="62" cm="1">
        <f t="array" ref="H12">INDEX('Regional Cap levels'!$F$386:$K$553,MATCH($A12&amp;$B12&amp;$C12&amp;$D12,'Regional Cap levels'!$B$386:$B$553&amp;'Regional Cap levels'!$C$386:$C$553&amp;'Regional Cap levels'!$D$386:$D$553&amp;'Regional Cap levels'!$E$386:$E$553,0),MATCH(H$6,'Regional Cap levels'!$F$385:$K$385,0))</f>
        <v>7.1742236076886054E-2</v>
      </c>
      <c r="I12" s="62" cm="1">
        <f t="array" ref="I12">INDEX('Regional Cap levels'!$F$386:$K$553,MATCH($A12&amp;$B12&amp;$C12&amp;$D12,'Regional Cap levels'!$B$386:$B$553&amp;'Regional Cap levels'!$C$386:$C$553&amp;'Regional Cap levels'!$D$386:$D$553&amp;'Regional Cap levels'!$E$386:$E$553,0),MATCH(I$6,'Regional Cap levels'!$F$385:$K$385,0))</f>
        <v>7.726784060561763E-2</v>
      </c>
      <c r="J12" s="62" cm="1">
        <f t="array" ref="J12">INDEX('Regional Cap levels'!$F$386:$K$553,MATCH($A12&amp;$B12&amp;$C12&amp;$D12,'Regional Cap levels'!$B$386:$B$553&amp;'Regional Cap levels'!$C$386:$C$553&amp;'Regional Cap levels'!$D$386:$D$553&amp;'Regional Cap levels'!$E$386:$E$553,0),MATCH(J$6,'Regional Cap levels'!$F$385:$K$385,0))</f>
        <v>6.3439612200689818E-2</v>
      </c>
    </row>
    <row r="13" spans="1:11" ht="13.5" customHeight="1">
      <c r="A13" s="1" t="s">
        <v>108</v>
      </c>
      <c r="B13" s="14" t="s">
        <v>67</v>
      </c>
      <c r="C13" s="1" t="s">
        <v>68</v>
      </c>
      <c r="D13" s="14" t="s">
        <v>73</v>
      </c>
      <c r="E13" s="38" cm="1">
        <f t="array" ref="E13">INDEX('Regional Cap levels'!$F$386:$K$553,MATCH($A13&amp;$B13&amp;$C13&amp;$D13,'Regional Cap levels'!$B$386:$B$553&amp;'Regional Cap levels'!$C$386:$C$553&amp;'Regional Cap levels'!$D$386:$D$553&amp;'Regional Cap levels'!$E$386:$E$553,0),MATCH(E$6,'Regional Cap levels'!$F$385:$K$385,0))</f>
        <v>0.49931779254410713</v>
      </c>
      <c r="F13" s="38" cm="1">
        <f t="array" ref="F13">INDEX('Regional Cap levels'!$F$386:$K$553,MATCH($A13&amp;$B13&amp;$C13&amp;$D13,'Regional Cap levels'!$B$386:$B$553&amp;'Regional Cap levels'!$C$386:$C$553&amp;'Regional Cap levels'!$D$386:$D$553&amp;'Regional Cap levels'!$E$386:$E$553,0),MATCH(F$6,'Regional Cap levels'!$F$385:$K$385,0))</f>
        <v>0.57031533123917832</v>
      </c>
      <c r="G13" s="185" cm="1">
        <f t="array" ref="G13">INDEX('Regional Cap levels'!$F$386:$K$553,MATCH($A13&amp;$B13&amp;$C13&amp;$D13,'Regional Cap levels'!$B$386:$B$553&amp;'Regional Cap levels'!$C$386:$C$553&amp;'Regional Cap levels'!$D$386:$D$553&amp;'Regional Cap levels'!$E$386:$E$553,0),MATCH(G$6,'Regional Cap levels'!$F$385:$K$385,0))</f>
        <v>0.57031533123917832</v>
      </c>
      <c r="H13" s="62" cm="1">
        <f t="array" ref="H13">INDEX('Regional Cap levels'!$F$386:$K$553,MATCH($A13&amp;$B13&amp;$C13&amp;$D13,'Regional Cap levels'!$B$386:$B$553&amp;'Regional Cap levels'!$C$386:$C$553&amp;'Regional Cap levels'!$D$386:$D$553&amp;'Regional Cap levels'!$E$386:$E$553,0),MATCH(H$6,'Regional Cap levels'!$F$385:$K$385,0))</f>
        <v>0.57456636065702993</v>
      </c>
      <c r="I13" s="62" cm="1">
        <f t="array" ref="I13">INDEX('Regional Cap levels'!$F$386:$K$553,MATCH($A13&amp;$B13&amp;$C13&amp;$D13,'Regional Cap levels'!$B$386:$B$553&amp;'Regional Cap levels'!$C$386:$C$553&amp;'Regional Cap levels'!$D$386:$D$553&amp;'Regional Cap levels'!$E$386:$E$553,0),MATCH(I$6,'Regional Cap levels'!$F$385:$K$385,0))</f>
        <v>0.57435639387311965</v>
      </c>
      <c r="J13" s="62" cm="1">
        <f t="array" ref="J13">INDEX('Regional Cap levels'!$F$386:$K$553,MATCH($A13&amp;$B13&amp;$C13&amp;$D13,'Regional Cap levels'!$B$386:$B$553&amp;'Regional Cap levels'!$C$386:$C$553&amp;'Regional Cap levels'!$D$386:$D$553&amp;'Regional Cap levels'!$E$386:$E$553,0),MATCH(J$6,'Regional Cap levels'!$F$385:$K$385,0))</f>
        <v>0.69966894223606169</v>
      </c>
    </row>
    <row r="14" spans="1:11" ht="13.5" customHeight="1">
      <c r="A14" s="1" t="s">
        <v>108</v>
      </c>
      <c r="B14" s="14" t="s">
        <v>67</v>
      </c>
      <c r="C14" s="1" t="s">
        <v>70</v>
      </c>
      <c r="D14" s="14" t="s">
        <v>73</v>
      </c>
      <c r="E14" s="38" cm="1">
        <f t="array" ref="E14">INDEX('Regional Cap levels'!$F$386:$K$553,MATCH($A14&amp;$B14&amp;$C14&amp;$D14,'Regional Cap levels'!$B$386:$B$553&amp;'Regional Cap levels'!$C$386:$C$553&amp;'Regional Cap levels'!$D$386:$D$553&amp;'Regional Cap levels'!$E$386:$E$553,0),MATCH(E$6,'Regional Cap levels'!$F$385:$K$385,0))</f>
        <v>0.54968017286685966</v>
      </c>
      <c r="F14" s="38" cm="1">
        <f t="array" ref="F14">INDEX('Regional Cap levels'!$F$386:$K$553,MATCH($A14&amp;$B14&amp;$C14&amp;$D14,'Regional Cap levels'!$B$386:$B$553&amp;'Regional Cap levels'!$C$386:$C$553&amp;'Regional Cap levels'!$D$386:$D$553&amp;'Regional Cap levels'!$E$386:$E$553,0),MATCH(F$6,'Regional Cap levels'!$F$385:$K$385,0))</f>
        <v>0.62126290562309272</v>
      </c>
      <c r="G14" s="185" cm="1">
        <f t="array" ref="G14">INDEX('Regional Cap levels'!$F$386:$K$553,MATCH($A14&amp;$B14&amp;$C14&amp;$D14,'Regional Cap levels'!$B$386:$B$553&amp;'Regional Cap levels'!$C$386:$C$553&amp;'Regional Cap levels'!$D$386:$D$553&amp;'Regional Cap levels'!$E$386:$E$553,0),MATCH(G$6,'Regional Cap levels'!$F$385:$K$385,0))</f>
        <v>0.62126290562309272</v>
      </c>
      <c r="H14" s="62" cm="1">
        <f t="array" ref="H14">INDEX('Regional Cap levels'!$F$386:$K$553,MATCH($A14&amp;$B14&amp;$C14&amp;$D14,'Regional Cap levels'!$B$386:$B$553&amp;'Regional Cap levels'!$C$386:$C$553&amp;'Regional Cap levels'!$D$386:$D$553&amp;'Regional Cap levels'!$E$386:$E$553,0),MATCH(H$6,'Regional Cap levels'!$F$385:$K$385,0))</f>
        <v>0.64351332182064125</v>
      </c>
      <c r="I14" s="62" cm="1">
        <f t="array" ref="I14">INDEX('Regional Cap levels'!$F$386:$K$553,MATCH($A14&amp;$B14&amp;$C14&amp;$D14,'Regional Cap levels'!$B$386:$B$553&amp;'Regional Cap levels'!$C$386:$C$553&amp;'Regional Cap levels'!$D$386:$D$553&amp;'Regional Cap levels'!$E$386:$E$553,0),MATCH(I$6,'Regional Cap levels'!$F$385:$K$385,0))</f>
        <v>0.64328461858492891</v>
      </c>
      <c r="J14" s="62" cm="1">
        <f t="array" ref="J14">INDEX('Regional Cap levels'!$F$386:$K$553,MATCH($A14&amp;$B14&amp;$C14&amp;$D14,'Regional Cap levels'!$B$386:$B$553&amp;'Regional Cap levels'!$C$386:$C$553&amp;'Regional Cap levels'!$D$386:$D$553&amp;'Regional Cap levels'!$E$386:$E$553,0),MATCH(J$6,'Regional Cap levels'!$F$385:$K$385,0))</f>
        <v>0.77037991903348613</v>
      </c>
    </row>
    <row r="15" spans="1:11" ht="13.5" customHeight="1">
      <c r="A15" s="1" t="s">
        <v>108</v>
      </c>
      <c r="B15" s="14" t="s">
        <v>67</v>
      </c>
      <c r="C15" s="1" t="s">
        <v>71</v>
      </c>
      <c r="D15" s="14" t="s">
        <v>73</v>
      </c>
      <c r="E15" s="38" cm="1">
        <f t="array" ref="E15">INDEX('Regional Cap levels'!$F$386:$K$553,MATCH($A15&amp;$B15&amp;$C15&amp;$D15,'Regional Cap levels'!$B$386:$B$553&amp;'Regional Cap levels'!$C$386:$C$553&amp;'Regional Cap levels'!$D$386:$D$553&amp;'Regional Cap levels'!$E$386:$E$553,0),MATCH(E$6,'Regional Cap levels'!$F$385:$K$385,0))</f>
        <v>0.56167517685332391</v>
      </c>
      <c r="F15" s="38" cm="1">
        <f t="array" ref="F15">INDEX('Regional Cap levels'!$F$386:$K$553,MATCH($A15&amp;$B15&amp;$C15&amp;$D15,'Regional Cap levels'!$B$386:$B$553&amp;'Regional Cap levels'!$C$386:$C$553&amp;'Regional Cap levels'!$D$386:$D$553&amp;'Regional Cap levels'!$E$386:$E$553,0),MATCH(F$6,'Regional Cap levels'!$F$385:$K$385,0))</f>
        <v>0.6379129594351306</v>
      </c>
      <c r="G15" s="185" cm="1">
        <f t="array" ref="G15">INDEX('Regional Cap levels'!$F$386:$K$553,MATCH($A15&amp;$B15&amp;$C15&amp;$D15,'Regional Cap levels'!$B$386:$B$553&amp;'Regional Cap levels'!$C$386:$C$553&amp;'Regional Cap levels'!$D$386:$D$553&amp;'Regional Cap levels'!$E$386:$E$553,0),MATCH(G$6,'Regional Cap levels'!$F$385:$K$385,0))</f>
        <v>0.6379129594351306</v>
      </c>
      <c r="H15" s="62" cm="1">
        <f t="array" ref="H15">INDEX('Regional Cap levels'!$F$386:$K$553,MATCH($A15&amp;$B15&amp;$C15&amp;$D15,'Regional Cap levels'!$B$386:$B$553&amp;'Regional Cap levels'!$C$386:$C$553&amp;'Regional Cap levels'!$D$386:$D$553&amp;'Regional Cap levels'!$E$386:$E$553,0),MATCH(H$6,'Regional Cap levels'!$F$385:$K$385,0))</f>
        <v>0.64337632320343929</v>
      </c>
      <c r="I15" s="62" cm="1">
        <f t="array" ref="I15">INDEX('Regional Cap levels'!$F$386:$K$553,MATCH($A15&amp;$B15&amp;$C15&amp;$D15,'Regional Cap levels'!$B$386:$B$553&amp;'Regional Cap levels'!$C$386:$C$553&amp;'Regional Cap levels'!$D$386:$D$553&amp;'Regional Cap levels'!$E$386:$E$553,0),MATCH(I$6,'Regional Cap levels'!$F$385:$K$385,0))</f>
        <v>0.64315866821750189</v>
      </c>
      <c r="J15" s="62" cm="1">
        <f t="array" ref="J15">INDEX('Regional Cap levels'!$F$386:$K$553,MATCH($A15&amp;$B15&amp;$C15&amp;$D15,'Regional Cap levels'!$B$386:$B$553&amp;'Regional Cap levels'!$C$386:$C$553&amp;'Regional Cap levels'!$D$386:$D$553&amp;'Regional Cap levels'!$E$386:$E$553,0),MATCH(J$6,'Regional Cap levels'!$F$385:$K$385,0))</f>
        <v>0.77545197550286304</v>
      </c>
    </row>
    <row r="16" spans="1:11" ht="13.5" customHeight="1">
      <c r="A16" s="1" t="s">
        <v>108</v>
      </c>
      <c r="B16" s="14" t="s">
        <v>72</v>
      </c>
      <c r="C16" s="1" t="s">
        <v>68</v>
      </c>
      <c r="D16" s="14" t="s">
        <v>73</v>
      </c>
      <c r="E16" s="38" cm="1">
        <f t="array" ref="E16">INDEX('Regional Cap levels'!$F$386:$K$553,MATCH($A16&amp;$B16&amp;$C16&amp;$D16,'Regional Cap levels'!$B$386:$B$553&amp;'Regional Cap levels'!$C$386:$C$553&amp;'Regional Cap levels'!$D$386:$D$553&amp;'Regional Cap levels'!$E$386:$E$553,0),MATCH(E$6,'Regional Cap levels'!$F$385:$K$385,0))</f>
        <v>0.28485186128517942</v>
      </c>
      <c r="F16" s="38" cm="1">
        <f t="array" ref="F16">INDEX('Regional Cap levels'!$F$386:$K$553,MATCH($A16&amp;$B16&amp;$C16&amp;$D16,'Regional Cap levels'!$B$386:$B$553&amp;'Regional Cap levels'!$C$386:$C$553&amp;'Regional Cap levels'!$D$386:$D$553&amp;'Regional Cap levels'!$E$386:$E$553,0),MATCH(F$6,'Regional Cap levels'!$F$385:$K$385,0))</f>
        <v>0.2911174570678719</v>
      </c>
      <c r="G16" s="185" cm="1">
        <f t="array" ref="G16">INDEX('Regional Cap levels'!$F$386:$K$553,MATCH($A16&amp;$B16&amp;$C16&amp;$D16,'Regional Cap levels'!$B$386:$B$553&amp;'Regional Cap levels'!$C$386:$C$553&amp;'Regional Cap levels'!$D$386:$D$553&amp;'Regional Cap levels'!$E$386:$E$553,0),MATCH(G$6,'Regional Cap levels'!$F$385:$K$385,0))</f>
        <v>0.2911174570678719</v>
      </c>
      <c r="H16" s="62" cm="1">
        <f t="array" ref="H16">INDEX('Regional Cap levels'!$F$386:$K$553,MATCH($A16&amp;$B16&amp;$C16&amp;$D16,'Regional Cap levels'!$B$386:$B$553&amp;'Regional Cap levels'!$C$386:$C$553&amp;'Regional Cap levels'!$D$386:$D$553&amp;'Regional Cap levels'!$E$386:$E$553,0),MATCH(H$6,'Regional Cap levels'!$F$385:$K$385,0))</f>
        <v>0.29622800854213277</v>
      </c>
      <c r="I16" s="62" cm="1">
        <f t="array" ref="I16">INDEX('Regional Cap levels'!$F$386:$K$553,MATCH($A16&amp;$B16&amp;$C16&amp;$D16,'Regional Cap levels'!$B$386:$B$553&amp;'Regional Cap levels'!$C$386:$C$553&amp;'Regional Cap levels'!$D$386:$D$553&amp;'Regional Cap levels'!$E$386:$E$553,0),MATCH(I$6,'Regional Cap levels'!$F$385:$K$385,0))</f>
        <v>0.29601276119300984</v>
      </c>
      <c r="J16" s="62" cm="1">
        <f t="array" ref="J16">INDEX('Regional Cap levels'!$F$386:$K$553,MATCH($A16&amp;$B16&amp;$C16&amp;$D16,'Regional Cap levels'!$B$386:$B$553&amp;'Regional Cap levels'!$C$386:$C$553&amp;'Regional Cap levels'!$D$386:$D$553&amp;'Regional Cap levels'!$E$386:$E$553,0),MATCH(J$6,'Regional Cap levels'!$F$385:$K$385,0))</f>
        <v>0.29790911260714958</v>
      </c>
    </row>
    <row r="17" spans="1:16" ht="13.5" customHeight="1">
      <c r="A17" s="1" t="s">
        <v>108</v>
      </c>
      <c r="B17" s="14" t="s">
        <v>72</v>
      </c>
      <c r="C17" s="1" t="s">
        <v>70</v>
      </c>
      <c r="D17" s="14" t="s">
        <v>73</v>
      </c>
      <c r="E17" s="38" cm="1">
        <f t="array" ref="E17">INDEX('Regional Cap levels'!$F$386:$K$553,MATCH($A17&amp;$B17&amp;$C17&amp;$D17,'Regional Cap levels'!$B$386:$B$553&amp;'Regional Cap levels'!$C$386:$C$553&amp;'Regional Cap levels'!$D$386:$D$553&amp;'Regional Cap levels'!$E$386:$E$553,0),MATCH(E$6,'Regional Cap levels'!$F$385:$K$385,0))</f>
        <v>0.3750844265084296</v>
      </c>
      <c r="F17" s="38" cm="1">
        <f t="array" ref="F17">INDEX('Regional Cap levels'!$F$386:$K$553,MATCH($A17&amp;$B17&amp;$C17&amp;$D17,'Regional Cap levels'!$B$386:$B$553&amp;'Regional Cap levels'!$C$386:$C$553&amp;'Regional Cap levels'!$D$386:$D$553&amp;'Regional Cap levels'!$E$386:$E$553,0),MATCH(F$6,'Regional Cap levels'!$F$385:$K$385,0))</f>
        <v>0.37799022515901148</v>
      </c>
      <c r="G17" s="185" cm="1">
        <f t="array" ref="G17">INDEX('Regional Cap levels'!$F$386:$K$553,MATCH($A17&amp;$B17&amp;$C17&amp;$D17,'Regional Cap levels'!$B$386:$B$553&amp;'Regional Cap levels'!$C$386:$C$553&amp;'Regional Cap levels'!$D$386:$D$553&amp;'Regional Cap levels'!$E$386:$E$553,0),MATCH(G$6,'Regional Cap levels'!$F$385:$K$385,0))</f>
        <v>0.37799022515901148</v>
      </c>
      <c r="H17" s="62" cm="1">
        <f t="array" ref="H17">INDEX('Regional Cap levels'!$F$386:$K$553,MATCH($A17&amp;$B17&amp;$C17&amp;$D17,'Regional Cap levels'!$B$386:$B$553&amp;'Regional Cap levels'!$C$386:$C$553&amp;'Regional Cap levels'!$D$386:$D$553&amp;'Regional Cap levels'!$E$386:$E$553,0),MATCH(H$6,'Regional Cap levels'!$F$385:$K$385,0))</f>
        <v>0.4044887666525579</v>
      </c>
      <c r="I17" s="62" cm="1">
        <f t="array" ref="I17">INDEX('Regional Cap levels'!$F$386:$K$553,MATCH($A17&amp;$B17&amp;$C17&amp;$D17,'Regional Cap levels'!$B$386:$B$553&amp;'Regional Cap levels'!$C$386:$C$553&amp;'Regional Cap levels'!$D$386:$D$553&amp;'Regional Cap levels'!$E$386:$E$553,0),MATCH(I$6,'Regional Cap levels'!$F$385:$K$385,0))</f>
        <v>0.40418230405342426</v>
      </c>
      <c r="J17" s="62" cm="1">
        <f t="array" ref="J17">INDEX('Regional Cap levels'!$F$386:$K$553,MATCH($A17&amp;$B17&amp;$C17&amp;$D17,'Regional Cap levels'!$B$386:$B$553&amp;'Regional Cap levels'!$C$386:$C$553&amp;'Regional Cap levels'!$D$386:$D$553&amp;'Regional Cap levels'!$E$386:$E$553,0),MATCH(J$6,'Regional Cap levels'!$F$385:$K$385,0))</f>
        <v>0.39744790675552782</v>
      </c>
    </row>
    <row r="18" spans="1:16" ht="13.5" customHeight="1">
      <c r="A18" s="1" t="s">
        <v>108</v>
      </c>
      <c r="B18" s="14" t="s">
        <v>72</v>
      </c>
      <c r="C18" s="1" t="s">
        <v>71</v>
      </c>
      <c r="D18" s="14" t="s">
        <v>73</v>
      </c>
      <c r="E18" s="38" cm="1">
        <f t="array" ref="E18">INDEX('Regional Cap levels'!$F$386:$K$553,MATCH($A18&amp;$B18&amp;$C18&amp;$D18,'Regional Cap levels'!$B$386:$B$553&amp;'Regional Cap levels'!$C$386:$C$553&amp;'Regional Cap levels'!$D$386:$D$553&amp;'Regional Cap levels'!$E$386:$E$553,0),MATCH(E$6,'Regional Cap levels'!$F$385:$K$385,0))</f>
        <v>0.33537728236404085</v>
      </c>
      <c r="F18" s="38" cm="1">
        <f t="array" ref="F18">INDEX('Regional Cap levels'!$F$386:$K$553,MATCH($A18&amp;$B18&amp;$C18&amp;$D18,'Regional Cap levels'!$B$386:$B$553&amp;'Regional Cap levels'!$C$386:$C$553&amp;'Regional Cap levels'!$D$386:$D$553&amp;'Regional Cap levels'!$E$386:$E$553,0),MATCH(F$6,'Regional Cap levels'!$F$385:$K$385,0))</f>
        <v>0.34338533582610592</v>
      </c>
      <c r="G18" s="185" cm="1">
        <f t="array" ref="G18">INDEX('Regional Cap levels'!$F$386:$K$553,MATCH($A18&amp;$B18&amp;$C18&amp;$D18,'Regional Cap levels'!$B$386:$B$553&amp;'Regional Cap levels'!$C$386:$C$553&amp;'Regional Cap levels'!$D$386:$D$553&amp;'Regional Cap levels'!$E$386:$E$553,0),MATCH(G$6,'Regional Cap levels'!$F$385:$K$385,0))</f>
        <v>0.34338533582610592</v>
      </c>
      <c r="H18" s="62" cm="1">
        <f t="array" ref="H18">INDEX('Regional Cap levels'!$F$386:$K$553,MATCH($A18&amp;$B18&amp;$C18&amp;$D18,'Regional Cap levels'!$B$386:$B$553&amp;'Regional Cap levels'!$C$386:$C$553&amp;'Regional Cap levels'!$D$386:$D$553&amp;'Regional Cap levels'!$E$386:$E$553,0),MATCH(H$6,'Regional Cap levels'!$F$385:$K$385,0))</f>
        <v>0.34995026128701723</v>
      </c>
      <c r="I18" s="62" cm="1">
        <f t="array" ref="I18">INDEX('Regional Cap levels'!$F$386:$K$553,MATCH($A18&amp;$B18&amp;$C18&amp;$D18,'Regional Cap levels'!$B$386:$B$553&amp;'Regional Cap levels'!$C$386:$C$553&amp;'Regional Cap levels'!$D$386:$D$553&amp;'Regional Cap levels'!$E$386:$E$553,0),MATCH(I$6,'Regional Cap levels'!$F$385:$K$385,0))</f>
        <v>0.34971517866344842</v>
      </c>
      <c r="J18" s="62" cm="1">
        <f t="array" ref="J18">INDEX('Regional Cap levels'!$F$386:$K$553,MATCH($A18&amp;$B18&amp;$C18&amp;$D18,'Regional Cap levels'!$B$386:$B$553&amp;'Regional Cap levels'!$C$386:$C$553&amp;'Regional Cap levels'!$D$386:$D$553&amp;'Regional Cap levels'!$E$386:$E$553,0),MATCH(J$6,'Regional Cap levels'!$F$385:$K$385,0))</f>
        <v>0.35205624606490132</v>
      </c>
    </row>
    <row r="19" spans="1:16" ht="13.5" customHeight="1">
      <c r="D19" s="166"/>
      <c r="E19" s="42"/>
      <c r="F19" s="42"/>
      <c r="G19" s="42"/>
      <c r="H19" s="186"/>
      <c r="I19" s="186"/>
      <c r="J19" s="186"/>
    </row>
    <row r="20" spans="1:16" ht="13.5" customHeight="1">
      <c r="B20" s="79" t="s">
        <v>74</v>
      </c>
      <c r="C20" s="167"/>
      <c r="D20" s="167"/>
      <c r="E20" s="167"/>
      <c r="F20" s="167"/>
      <c r="G20" s="167"/>
      <c r="H20" s="168"/>
      <c r="I20" s="168"/>
      <c r="J20" s="168"/>
    </row>
    <row r="21" spans="1:16" ht="28.5" customHeight="1">
      <c r="B21" s="14"/>
      <c r="C21" s="1"/>
      <c r="D21" s="1"/>
      <c r="E21" s="162" t="s">
        <v>50</v>
      </c>
      <c r="F21" s="162" t="s">
        <v>52</v>
      </c>
      <c r="G21" s="163" t="s">
        <v>54</v>
      </c>
      <c r="H21" s="164" t="s">
        <v>56</v>
      </c>
      <c r="I21" s="165" t="s">
        <v>58</v>
      </c>
      <c r="J21" s="165" t="s">
        <v>61</v>
      </c>
    </row>
    <row r="22" spans="1:16" ht="13.5" customHeight="1">
      <c r="B22" s="78" t="s">
        <v>62</v>
      </c>
      <c r="C22" s="2" t="s">
        <v>63</v>
      </c>
      <c r="D22" s="2" t="s">
        <v>64</v>
      </c>
      <c r="E22" s="13" t="s">
        <v>49</v>
      </c>
      <c r="F22" s="13" t="s">
        <v>51</v>
      </c>
      <c r="G22" s="68" t="s">
        <v>53</v>
      </c>
      <c r="H22" s="57" t="s">
        <v>55</v>
      </c>
      <c r="I22" s="126" t="s">
        <v>57</v>
      </c>
      <c r="J22" s="126" t="s">
        <v>65</v>
      </c>
      <c r="K22" s="169" t="s">
        <v>75</v>
      </c>
    </row>
    <row r="23" spans="1:16" ht="13.5" customHeight="1">
      <c r="B23" s="268" t="s">
        <v>76</v>
      </c>
      <c r="C23" s="269"/>
      <c r="D23" s="269"/>
      <c r="E23" s="269"/>
      <c r="F23" s="269"/>
      <c r="G23" s="269"/>
      <c r="H23" s="269"/>
      <c r="I23" s="127"/>
      <c r="J23" s="127"/>
    </row>
    <row r="24" spans="1:16" ht="13.5" customHeight="1">
      <c r="B24" s="14" t="s">
        <v>67</v>
      </c>
      <c r="C24" s="1" t="s">
        <v>68</v>
      </c>
      <c r="D24" s="14" t="s">
        <v>69</v>
      </c>
      <c r="E24" s="36" cm="1">
        <f t="array" ref="E24">E7*INDEX('TDCV Values'!$D$11:$I$16,MATCH($B24&amp;$C24,'TDCV Values'!$B$11:$B$16&amp;'TDCV Values'!$C$11:$C$16,0),MATCH(E$22,'TDCV Values'!$D$10:$I$10,0))</f>
        <v>1893.7993461546191</v>
      </c>
      <c r="F24" s="36" cm="1">
        <f t="array" ref="F24">F7*INDEX('TDCV Values'!$D$11:$I$16,MATCH($B24&amp;$C24,'TDCV Values'!$B$11:$B$16&amp;'TDCV Values'!$C$11:$C$16,0),MATCH(F$22,'TDCV Values'!$D$10:$I$10,0))</f>
        <v>1430.3630810868085</v>
      </c>
      <c r="G24" s="36" cm="1">
        <f t="array" ref="G24">G7*INDEX('TDCV Values'!$D$11:$I$16,MATCH($B24&amp;$C24,'TDCV Values'!$B$11:$B$16&amp;'TDCV Values'!$C$11:$C$16,0),MATCH(G$22,'TDCV Values'!$D$10:$I$10,0))</f>
        <v>849.33126719809422</v>
      </c>
      <c r="H24" s="36" cm="1">
        <f t="array" ref="H24">H7*INDEX('TDCV Values'!$D$11:$I$16,MATCH($B24&amp;$C24,'TDCV Values'!$B$11:$B$16&amp;'TDCV Values'!$C$11:$C$16,0),MATCH(H$22,'TDCV Values'!$D$10:$I$10,0))</f>
        <v>717.56305037660604</v>
      </c>
      <c r="I24" s="36" cm="1">
        <f t="array" ref="I24">I7*INDEX('TDCV Values'!$D$11:$I$16,MATCH($B24&amp;$C24,'TDCV Values'!$B$11:$B$16&amp;'TDCV Values'!$C$11:$C$16,0),MATCH(I$22,'TDCV Values'!$D$10:$I$10,0))</f>
        <v>750.73786335417208</v>
      </c>
      <c r="J24" s="36" cm="1">
        <f t="array" ref="J24">J7*INDEX('TDCV Values'!$D$11:$I$16,MATCH($B24&amp;$C24,'TDCV Values'!$B$11:$B$16&amp;'TDCV Values'!$C$11:$C$16,0),MATCH(J$22,'TDCV Values'!$D$10:$I$10,0))</f>
        <v>630.58531254213733</v>
      </c>
      <c r="L24" s="171"/>
      <c r="M24" s="171"/>
      <c r="N24" s="171"/>
      <c r="O24" s="171"/>
      <c r="P24" s="171"/>
    </row>
    <row r="25" spans="1:16" ht="13.5" customHeight="1">
      <c r="B25" s="14" t="s">
        <v>67</v>
      </c>
      <c r="C25" s="1" t="s">
        <v>70</v>
      </c>
      <c r="D25" s="14" t="s">
        <v>69</v>
      </c>
      <c r="E25" s="36" cm="1">
        <f t="array" ref="E25">E8*INDEX('TDCV Values'!$D$11:$I$16,MATCH($B25&amp;$C25,'TDCV Values'!$B$11:$B$16&amp;'TDCV Values'!$C$11:$C$16,0),MATCH(E$22,'TDCV Values'!$D$10:$I$10,0))</f>
        <v>1864.47327075151</v>
      </c>
      <c r="F25" s="36" cm="1">
        <f t="array" ref="F25">F8*INDEX('TDCV Values'!$D$11:$I$16,MATCH($B25&amp;$C25,'TDCV Values'!$B$11:$B$16&amp;'TDCV Values'!$C$11:$C$16,0),MATCH(F$22,'TDCV Values'!$D$10:$I$10,0))</f>
        <v>1397.4655518671079</v>
      </c>
      <c r="G25" s="36" cm="1">
        <f t="array" ref="G25">G8*INDEX('TDCV Values'!$D$11:$I$16,MATCH($B25&amp;$C25,'TDCV Values'!$B$11:$B$16&amp;'TDCV Values'!$C$11:$C$16,0),MATCH(G$22,'TDCV Values'!$D$10:$I$10,0))</f>
        <v>819.24001891615069</v>
      </c>
      <c r="H25" s="36" cm="1">
        <f t="array" ref="H25">H8*INDEX('TDCV Values'!$D$11:$I$16,MATCH($B25&amp;$C25,'TDCV Values'!$B$11:$B$16&amp;'TDCV Values'!$C$11:$C$16,0),MATCH(H$22,'TDCV Values'!$D$10:$I$10,0))</f>
        <v>705.89122665169475</v>
      </c>
      <c r="I25" s="36" cm="1">
        <f t="array" ref="I25">I8*INDEX('TDCV Values'!$D$11:$I$16,MATCH($B25&amp;$C25,'TDCV Values'!$B$11:$B$16&amp;'TDCV Values'!$C$11:$C$16,0),MATCH(I$22,'TDCV Values'!$D$10:$I$10,0))</f>
        <v>738.91206576714205</v>
      </c>
      <c r="J25" s="36" cm="1">
        <f t="array" ref="J25">J8*INDEX('TDCV Values'!$D$11:$I$16,MATCH($B25&amp;$C25,'TDCV Values'!$B$11:$B$16&amp;'TDCV Values'!$C$11:$C$16,0),MATCH(J$22,'TDCV Values'!$D$10:$I$10,0))</f>
        <v>609.65906956660478</v>
      </c>
      <c r="L25" s="171"/>
      <c r="M25" s="171"/>
      <c r="N25" s="171"/>
      <c r="O25" s="171"/>
      <c r="P25" s="171"/>
    </row>
    <row r="26" spans="1:16" ht="13.5" customHeight="1">
      <c r="B26" s="14" t="s">
        <v>67</v>
      </c>
      <c r="C26" s="1" t="s">
        <v>71</v>
      </c>
      <c r="D26" s="14" t="s">
        <v>69</v>
      </c>
      <c r="E26" s="36" cm="1">
        <f t="array" ref="E26">E9*INDEX('TDCV Values'!$D$11:$I$16,MATCH($B26&amp;$C26,'TDCV Values'!$B$11:$B$16&amp;'TDCV Values'!$C$11:$C$16,0),MATCH(E$22,'TDCV Values'!$D$10:$I$10,0))</f>
        <v>1994.6362328724799</v>
      </c>
      <c r="F26" s="36" cm="1">
        <f t="array" ref="F26">F9*INDEX('TDCV Values'!$D$11:$I$16,MATCH($B26&amp;$C26,'TDCV Values'!$B$11:$B$16&amp;'TDCV Values'!$C$11:$C$16,0),MATCH(F$22,'TDCV Values'!$D$10:$I$10,0))</f>
        <v>1506.5504276954207</v>
      </c>
      <c r="G26" s="36" cm="1">
        <f t="array" ref="G26">G9*INDEX('TDCV Values'!$D$11:$I$16,MATCH($B26&amp;$C26,'TDCV Values'!$B$11:$B$16&amp;'TDCV Values'!$C$11:$C$16,0),MATCH(G$22,'TDCV Values'!$D$10:$I$10,0))</f>
        <v>894.60905384455828</v>
      </c>
      <c r="H26" s="36" cm="1">
        <f t="array" ref="H26">H9*INDEX('TDCV Values'!$D$11:$I$16,MATCH($B26&amp;$C26,'TDCV Values'!$B$11:$B$16&amp;'TDCV Values'!$C$11:$C$16,0),MATCH(H$22,'TDCV Values'!$D$10:$I$10,0))</f>
        <v>755.34401760147807</v>
      </c>
      <c r="I26" s="36" cm="1">
        <f t="array" ref="I26">I9*INDEX('TDCV Values'!$D$11:$I$16,MATCH($B26&amp;$C26,'TDCV Values'!$B$11:$B$16&amp;'TDCV Values'!$C$11:$C$16,0),MATCH(I$22,'TDCV Values'!$D$10:$I$10,0))</f>
        <v>790.2828136990787</v>
      </c>
      <c r="J26" s="36" cm="1">
        <f t="array" ref="J26">J9*INDEX('TDCV Values'!$D$11:$I$16,MATCH($B26&amp;$C26,'TDCV Values'!$B$11:$B$16&amp;'TDCV Values'!$C$11:$C$16,0),MATCH(J$22,'TDCV Values'!$D$10:$I$10,0))</f>
        <v>663.73313378245234</v>
      </c>
      <c r="K26" s="171"/>
      <c r="L26" s="171"/>
      <c r="M26" s="171"/>
      <c r="N26" s="171"/>
      <c r="O26" s="171"/>
      <c r="P26" s="171"/>
    </row>
    <row r="27" spans="1:16" ht="13.5" customHeight="1">
      <c r="B27" s="14" t="s">
        <v>72</v>
      </c>
      <c r="C27" s="1" t="s">
        <v>68</v>
      </c>
      <c r="D27" s="14" t="s">
        <v>69</v>
      </c>
      <c r="E27" s="36" cm="1">
        <f t="array" ref="E27">E10*INDEX('TDCV Values'!$D$11:$I$16,MATCH($B27&amp;$C27,'TDCV Values'!$B$11:$B$16&amp;'TDCV Values'!$C$11:$C$16,0),MATCH(E$22,'TDCV Values'!$D$10:$I$10,0))</f>
        <v>2033.4769801841235</v>
      </c>
      <c r="F27" s="36" cm="1">
        <f t="array" ref="F27">F10*INDEX('TDCV Values'!$D$11:$I$16,MATCH($B27&amp;$C27,'TDCV Values'!$B$11:$B$16&amp;'TDCV Values'!$C$11:$C$16,0),MATCH(F$22,'TDCV Values'!$D$10:$I$10,0))</f>
        <v>1503.5688963627299</v>
      </c>
      <c r="G27" s="36" cm="1">
        <f t="array" ref="G27">G10*INDEX('TDCV Values'!$D$11:$I$16,MATCH($B27&amp;$C27,'TDCV Values'!$B$11:$B$16&amp;'TDCV Values'!$C$11:$C$16,0),MATCH(G$22,'TDCV Values'!$D$10:$I$10,0))</f>
        <v>891.62348789286159</v>
      </c>
      <c r="H27" s="36" cm="1">
        <f t="array" ref="H27">H10*INDEX('TDCV Values'!$D$11:$I$16,MATCH($B27&amp;$C27,'TDCV Values'!$B$11:$B$16&amp;'TDCV Values'!$C$11:$C$16,0),MATCH(H$22,'TDCV Values'!$D$10:$I$10,0))</f>
        <v>783.82980011729376</v>
      </c>
      <c r="I27" s="36" cm="1">
        <f t="array" ref="I27">I10*INDEX('TDCV Values'!$D$11:$I$16,MATCH($B27&amp;$C27,'TDCV Values'!$B$11:$B$16&amp;'TDCV Values'!$C$11:$C$16,0),MATCH(I$22,'TDCV Values'!$D$10:$I$10,0))</f>
        <v>844.16331568783085</v>
      </c>
      <c r="J27" s="36" cm="1">
        <f t="array" ref="J27">J10*INDEX('TDCV Values'!$D$11:$I$16,MATCH($B27&amp;$C27,'TDCV Values'!$B$11:$B$16&amp;'TDCV Values'!$C$11:$C$16,0),MATCH(J$22,'TDCV Values'!$D$10:$I$10,0))</f>
        <v>693.17596001763127</v>
      </c>
      <c r="K27" s="171"/>
      <c r="L27" s="171"/>
      <c r="M27" s="171"/>
      <c r="N27" s="171"/>
      <c r="O27" s="171"/>
      <c r="P27" s="171"/>
    </row>
    <row r="28" spans="1:16" ht="13.5" customHeight="1">
      <c r="B28" s="14" t="s">
        <v>72</v>
      </c>
      <c r="C28" s="1" t="s">
        <v>70</v>
      </c>
      <c r="D28" s="14" t="s">
        <v>69</v>
      </c>
      <c r="E28" s="36" cm="1">
        <f t="array" ref="E28">E11*INDEX('TDCV Values'!$D$11:$I$16,MATCH($B28&amp;$C28,'TDCV Values'!$B$11:$B$16&amp;'TDCV Values'!$C$11:$C$16,0),MATCH(E$22,'TDCV Values'!$D$10:$I$10,0))</f>
        <v>2096.308910196446</v>
      </c>
      <c r="F28" s="36" cm="1">
        <f t="array" ref="F28">F11*INDEX('TDCV Values'!$D$11:$I$16,MATCH($B28&amp;$C28,'TDCV Values'!$B$11:$B$16&amp;'TDCV Values'!$C$11:$C$16,0),MATCH(F$22,'TDCV Values'!$D$10:$I$10,0))</f>
        <v>1533.3122418210969</v>
      </c>
      <c r="G28" s="36" cm="1">
        <f t="array" ref="G28">G11*INDEX('TDCV Values'!$D$11:$I$16,MATCH($B28&amp;$C28,'TDCV Values'!$B$11:$B$16&amp;'TDCV Values'!$C$11:$C$16,0),MATCH(G$22,'TDCV Values'!$D$10:$I$10,0))</f>
        <v>877.19675544512825</v>
      </c>
      <c r="H28" s="36" cm="1">
        <f t="array" ref="H28">H11*INDEX('TDCV Values'!$D$11:$I$16,MATCH($B28&amp;$C28,'TDCV Values'!$B$11:$B$16&amp;'TDCV Values'!$C$11:$C$16,0),MATCH(H$22,'TDCV Values'!$D$10:$I$10,0))</f>
        <v>759.82958733828161</v>
      </c>
      <c r="I28" s="36" cm="1">
        <f t="array" ref="I28">I11*INDEX('TDCV Values'!$D$11:$I$16,MATCH($B28&amp;$C28,'TDCV Values'!$B$11:$B$16&amp;'TDCV Values'!$C$11:$C$16,0),MATCH(I$22,'TDCV Values'!$D$10:$I$10,0))</f>
        <v>824.9944577334212</v>
      </c>
      <c r="J28" s="36" cm="1">
        <f t="array" ref="J28">J11*INDEX('TDCV Values'!$D$11:$I$16,MATCH($B28&amp;$C28,'TDCV Values'!$B$11:$B$16&amp;'TDCV Values'!$C$11:$C$16,0),MATCH(J$22,'TDCV Values'!$D$10:$I$10,0))</f>
        <v>668.73991958018041</v>
      </c>
      <c r="K28" s="171"/>
      <c r="L28" s="171"/>
      <c r="M28" s="171"/>
      <c r="N28" s="171"/>
      <c r="O28" s="171"/>
      <c r="P28" s="171"/>
    </row>
    <row r="29" spans="1:16" ht="13.5" customHeight="1">
      <c r="B29" s="14" t="s">
        <v>72</v>
      </c>
      <c r="C29" s="1" t="s">
        <v>71</v>
      </c>
      <c r="D29" s="14" t="s">
        <v>69</v>
      </c>
      <c r="E29" s="36" cm="1">
        <f t="array" ref="E29">E12*INDEX('TDCV Values'!$D$11:$I$16,MATCH($B29&amp;$C29,'TDCV Values'!$B$11:$B$16&amp;'TDCV Values'!$C$11:$C$16,0),MATCH(E$22,'TDCV Values'!$D$10:$I$10,0))</f>
        <v>2141.7282934090022</v>
      </c>
      <c r="F29" s="36" cm="1">
        <f t="array" ref="F29">F12*INDEX('TDCV Values'!$D$11:$I$16,MATCH($B29&amp;$C29,'TDCV Values'!$B$11:$B$16&amp;'TDCV Values'!$C$11:$C$16,0),MATCH(F$22,'TDCV Values'!$D$10:$I$10,0))</f>
        <v>1583.6471020520235</v>
      </c>
      <c r="G29" s="36" cm="1">
        <f t="array" ref="G29">G12*INDEX('TDCV Values'!$D$11:$I$16,MATCH($B29&amp;$C29,'TDCV Values'!$B$11:$B$16&amp;'TDCV Values'!$C$11:$C$16,0),MATCH(G$22,'TDCV Values'!$D$10:$I$10,0))</f>
        <v>939.1638602194954</v>
      </c>
      <c r="H29" s="36" cm="1">
        <f t="array" ref="H29">H12*INDEX('TDCV Values'!$D$11:$I$16,MATCH($B29&amp;$C29,'TDCV Values'!$B$11:$B$16&amp;'TDCV Values'!$C$11:$C$16,0),MATCH(H$22,'TDCV Values'!$D$10:$I$10,0))</f>
        <v>825.03571488418959</v>
      </c>
      <c r="I29" s="36" cm="1">
        <f t="array" ref="I29">I12*INDEX('TDCV Values'!$D$11:$I$16,MATCH($B29&amp;$C29,'TDCV Values'!$B$11:$B$16&amp;'TDCV Values'!$C$11:$C$16,0),MATCH(I$22,'TDCV Values'!$D$10:$I$10,0))</f>
        <v>888.58016696460277</v>
      </c>
      <c r="J29" s="36" cm="1">
        <f t="array" ref="J29">J12*INDEX('TDCV Values'!$D$11:$I$16,MATCH($B29&amp;$C29,'TDCV Values'!$B$11:$B$16&amp;'TDCV Values'!$C$11:$C$16,0),MATCH(J$22,'TDCV Values'!$D$10:$I$10,0))</f>
        <v>729.55554030793292</v>
      </c>
      <c r="K29" s="171"/>
      <c r="L29" s="171"/>
      <c r="M29" s="171"/>
      <c r="N29" s="171"/>
      <c r="O29" s="171"/>
      <c r="P29" s="171"/>
    </row>
    <row r="30" spans="1:16" ht="13.5" customHeight="1">
      <c r="B30" s="268" t="s">
        <v>77</v>
      </c>
      <c r="C30" s="269"/>
      <c r="D30" s="269"/>
      <c r="E30" s="269"/>
      <c r="F30" s="269"/>
      <c r="G30" s="269"/>
      <c r="H30" s="269"/>
      <c r="I30" s="127"/>
      <c r="J30" s="127"/>
      <c r="K30" t="s">
        <v>78</v>
      </c>
    </row>
    <row r="31" spans="1:16" ht="13.5" customHeight="1">
      <c r="B31" s="14" t="s">
        <v>67</v>
      </c>
      <c r="C31" s="1" t="s">
        <v>68</v>
      </c>
      <c r="D31" s="14" t="s">
        <v>73</v>
      </c>
      <c r="E31" s="8">
        <f>E13*365</f>
        <v>182.25099427859911</v>
      </c>
      <c r="F31" s="8">
        <f t="shared" ref="F31:I36" si="0">F13*365</f>
        <v>208.1650959023001</v>
      </c>
      <c r="G31" s="70">
        <f t="shared" si="0"/>
        <v>208.1650959023001</v>
      </c>
      <c r="H31" s="59">
        <f t="shared" si="0"/>
        <v>209.71672163981592</v>
      </c>
      <c r="I31" s="59">
        <f t="shared" si="0"/>
        <v>209.64008376368866</v>
      </c>
      <c r="J31" s="59">
        <f t="shared" ref="J31" si="1">J13*365</f>
        <v>255.37916391616253</v>
      </c>
    </row>
    <row r="32" spans="1:16" ht="13.5" customHeight="1">
      <c r="B32" s="14" t="s">
        <v>67</v>
      </c>
      <c r="C32" s="1" t="s">
        <v>70</v>
      </c>
      <c r="D32" s="14" t="s">
        <v>73</v>
      </c>
      <c r="E32" s="8">
        <f t="shared" ref="E32:H36" si="2">E14*365</f>
        <v>200.63326309640377</v>
      </c>
      <c r="F32" s="8">
        <f t="shared" si="2"/>
        <v>226.76096055242886</v>
      </c>
      <c r="G32" s="70">
        <f t="shared" si="2"/>
        <v>226.76096055242886</v>
      </c>
      <c r="H32" s="59">
        <f t="shared" si="2"/>
        <v>234.88236246453405</v>
      </c>
      <c r="I32" s="59">
        <f t="shared" si="0"/>
        <v>234.79888578349906</v>
      </c>
      <c r="J32" s="59">
        <f t="shared" ref="J32" si="3">J14*365</f>
        <v>281.18867044722242</v>
      </c>
    </row>
    <row r="33" spans="2:11" ht="13.5" customHeight="1">
      <c r="B33" s="14" t="s">
        <v>67</v>
      </c>
      <c r="C33" s="1" t="s">
        <v>71</v>
      </c>
      <c r="D33" s="14" t="s">
        <v>73</v>
      </c>
      <c r="E33" s="8">
        <f t="shared" si="2"/>
        <v>205.01143955146324</v>
      </c>
      <c r="F33" s="8">
        <f t="shared" si="2"/>
        <v>232.83823019382268</v>
      </c>
      <c r="G33" s="70">
        <f t="shared" si="2"/>
        <v>232.83823019382268</v>
      </c>
      <c r="H33" s="59">
        <f t="shared" si="2"/>
        <v>234.83235796925536</v>
      </c>
      <c r="I33" s="59">
        <f t="shared" si="0"/>
        <v>234.7529138993882</v>
      </c>
      <c r="J33" s="59">
        <f t="shared" ref="J33" si="4">J15*365</f>
        <v>283.03997105854501</v>
      </c>
    </row>
    <row r="34" spans="2:11" ht="13.5" customHeight="1">
      <c r="B34" s="14" t="s">
        <v>72</v>
      </c>
      <c r="C34" s="1" t="s">
        <v>68</v>
      </c>
      <c r="D34" s="14" t="s">
        <v>73</v>
      </c>
      <c r="E34" s="8">
        <f t="shared" si="2"/>
        <v>103.97092936909048</v>
      </c>
      <c r="F34" s="8">
        <f t="shared" si="2"/>
        <v>106.25787182977324</v>
      </c>
      <c r="G34" s="70">
        <f t="shared" si="2"/>
        <v>106.25787182977324</v>
      </c>
      <c r="H34" s="59">
        <f t="shared" si="2"/>
        <v>108.12322311787847</v>
      </c>
      <c r="I34" s="59">
        <f t="shared" si="0"/>
        <v>108.04465783544859</v>
      </c>
      <c r="J34" s="59">
        <f t="shared" ref="J34" si="5">J16*365</f>
        <v>108.73682610160959</v>
      </c>
    </row>
    <row r="35" spans="2:11" ht="13.5" customHeight="1">
      <c r="B35" s="14" t="s">
        <v>72</v>
      </c>
      <c r="C35" s="1" t="s">
        <v>70</v>
      </c>
      <c r="D35" s="14" t="s">
        <v>73</v>
      </c>
      <c r="E35" s="8">
        <f t="shared" si="2"/>
        <v>136.9058156755768</v>
      </c>
      <c r="F35" s="8">
        <f t="shared" si="2"/>
        <v>137.96643218303919</v>
      </c>
      <c r="G35" s="70">
        <f t="shared" si="2"/>
        <v>137.96643218303919</v>
      </c>
      <c r="H35" s="59">
        <f t="shared" si="2"/>
        <v>147.63839982818362</v>
      </c>
      <c r="I35" s="59">
        <f t="shared" si="0"/>
        <v>147.52654097949986</v>
      </c>
      <c r="J35" s="59">
        <f t="shared" ref="J35" si="6">J17*365</f>
        <v>145.06848596576765</v>
      </c>
    </row>
    <row r="36" spans="2:11" ht="13.5" customHeight="1">
      <c r="B36" s="14" t="s">
        <v>72</v>
      </c>
      <c r="C36" s="1" t="s">
        <v>71</v>
      </c>
      <c r="D36" s="14" t="s">
        <v>73</v>
      </c>
      <c r="E36" s="8">
        <f t="shared" si="2"/>
        <v>122.41270806287491</v>
      </c>
      <c r="F36" s="8">
        <f t="shared" si="2"/>
        <v>125.33564757652866</v>
      </c>
      <c r="G36" s="70">
        <f t="shared" si="2"/>
        <v>125.33564757652866</v>
      </c>
      <c r="H36" s="59">
        <f t="shared" si="2"/>
        <v>127.73184536976129</v>
      </c>
      <c r="I36" s="59">
        <f t="shared" si="0"/>
        <v>127.64604021215868</v>
      </c>
      <c r="J36" s="59">
        <f t="shared" ref="J36" si="7">J18*365</f>
        <v>128.50052981368898</v>
      </c>
    </row>
    <row r="37" spans="2:11" ht="13.5" customHeight="1">
      <c r="B37" s="268" t="s">
        <v>79</v>
      </c>
      <c r="C37" s="269"/>
      <c r="D37" s="269"/>
      <c r="E37" s="269"/>
      <c r="F37" s="269"/>
      <c r="G37" s="269"/>
      <c r="H37" s="269"/>
      <c r="I37" s="127"/>
      <c r="J37" s="127"/>
      <c r="K37" t="s">
        <v>80</v>
      </c>
    </row>
    <row r="38" spans="2:11" ht="13.5" customHeight="1">
      <c r="B38" s="14" t="s">
        <v>67</v>
      </c>
      <c r="C38" s="1" t="s">
        <v>68</v>
      </c>
      <c r="D38" s="1"/>
      <c r="E38" s="8">
        <f t="shared" ref="E38:I43" si="8">E24+E31</f>
        <v>2076.050340433218</v>
      </c>
      <c r="F38" s="8">
        <f t="shared" si="8"/>
        <v>1638.5281769891085</v>
      </c>
      <c r="G38" s="70">
        <f t="shared" si="8"/>
        <v>1057.4963631003943</v>
      </c>
      <c r="H38" s="59">
        <f t="shared" si="8"/>
        <v>927.27977201642193</v>
      </c>
      <c r="I38" s="59">
        <f t="shared" si="8"/>
        <v>960.37794711786069</v>
      </c>
      <c r="J38" s="59">
        <f t="shared" ref="J38" si="9">J24+J31</f>
        <v>885.96447645829983</v>
      </c>
    </row>
    <row r="39" spans="2:11" ht="13.5" customHeight="1">
      <c r="B39" s="14" t="s">
        <v>67</v>
      </c>
      <c r="C39" s="1" t="s">
        <v>70</v>
      </c>
      <c r="D39" s="1"/>
      <c r="E39" s="8">
        <f t="shared" si="8"/>
        <v>2065.1065338479139</v>
      </c>
      <c r="F39" s="8">
        <f t="shared" si="8"/>
        <v>1624.2265124195369</v>
      </c>
      <c r="G39" s="70">
        <f t="shared" si="8"/>
        <v>1046.0009794685795</v>
      </c>
      <c r="H39" s="59">
        <f t="shared" si="8"/>
        <v>940.77358911622878</v>
      </c>
      <c r="I39" s="59">
        <f t="shared" si="8"/>
        <v>973.71095155064108</v>
      </c>
      <c r="J39" s="59">
        <f t="shared" ref="J39" si="10">J25+J32</f>
        <v>890.84774001382721</v>
      </c>
    </row>
    <row r="40" spans="2:11" ht="13.5" customHeight="1">
      <c r="B40" s="14" t="s">
        <v>67</v>
      </c>
      <c r="C40" s="1" t="s">
        <v>71</v>
      </c>
      <c r="D40" s="1"/>
      <c r="E40" s="8">
        <f t="shared" si="8"/>
        <v>2199.6476724239433</v>
      </c>
      <c r="F40" s="8">
        <f t="shared" si="8"/>
        <v>1739.3886578892434</v>
      </c>
      <c r="G40" s="70">
        <f t="shared" si="8"/>
        <v>1127.447284038381</v>
      </c>
      <c r="H40" s="59">
        <f t="shared" si="8"/>
        <v>990.1763755707334</v>
      </c>
      <c r="I40" s="59">
        <f t="shared" si="8"/>
        <v>1025.035727598467</v>
      </c>
      <c r="J40" s="59">
        <f t="shared" ref="J40" si="11">J26+J33</f>
        <v>946.77310484099735</v>
      </c>
    </row>
    <row r="41" spans="2:11" ht="13.5" customHeight="1">
      <c r="B41" s="14" t="s">
        <v>72</v>
      </c>
      <c r="C41" s="1" t="s">
        <v>68</v>
      </c>
      <c r="D41" s="1"/>
      <c r="E41" s="8">
        <f t="shared" si="8"/>
        <v>2137.4479095532138</v>
      </c>
      <c r="F41" s="8">
        <f t="shared" si="8"/>
        <v>1609.8267681925031</v>
      </c>
      <c r="G41" s="70">
        <f t="shared" si="8"/>
        <v>997.88135972263478</v>
      </c>
      <c r="H41" s="59">
        <f t="shared" si="8"/>
        <v>891.95302323517217</v>
      </c>
      <c r="I41" s="59">
        <f t="shared" si="8"/>
        <v>952.20797352327941</v>
      </c>
      <c r="J41" s="59">
        <f t="shared" ref="J41" si="12">J27+J34</f>
        <v>801.91278611924088</v>
      </c>
    </row>
    <row r="42" spans="2:11" ht="13.5" customHeight="1">
      <c r="B42" s="14" t="s">
        <v>72</v>
      </c>
      <c r="C42" s="1" t="s">
        <v>70</v>
      </c>
      <c r="D42" s="1"/>
      <c r="E42" s="8">
        <f t="shared" si="8"/>
        <v>2233.2147258720229</v>
      </c>
      <c r="F42" s="8">
        <f t="shared" si="8"/>
        <v>1671.2786740041361</v>
      </c>
      <c r="G42" s="70">
        <f t="shared" si="8"/>
        <v>1015.1631876281674</v>
      </c>
      <c r="H42" s="59">
        <f t="shared" si="8"/>
        <v>907.46798716646526</v>
      </c>
      <c r="I42" s="59">
        <f t="shared" si="8"/>
        <v>972.52099871292103</v>
      </c>
      <c r="J42" s="59">
        <f t="shared" ref="J42" si="13">J28+J35</f>
        <v>813.80840554594806</v>
      </c>
    </row>
    <row r="43" spans="2:11" ht="13.5" customHeight="1">
      <c r="B43" s="14" t="s">
        <v>72</v>
      </c>
      <c r="C43" s="1" t="s">
        <v>71</v>
      </c>
      <c r="D43" s="1"/>
      <c r="E43" s="8">
        <f t="shared" si="8"/>
        <v>2264.1410014718772</v>
      </c>
      <c r="F43" s="8">
        <f t="shared" si="8"/>
        <v>1708.982749628552</v>
      </c>
      <c r="G43" s="70">
        <f t="shared" si="8"/>
        <v>1064.4995077960241</v>
      </c>
      <c r="H43" s="59">
        <f t="shared" si="8"/>
        <v>952.76756025395093</v>
      </c>
      <c r="I43" s="59">
        <f t="shared" si="8"/>
        <v>1016.2262071767615</v>
      </c>
      <c r="J43" s="59">
        <f t="shared" ref="J43" si="14">J29+J36</f>
        <v>858.05607012162193</v>
      </c>
    </row>
    <row r="44" spans="2:11" ht="13.5" customHeight="1">
      <c r="B44" s="268" t="s">
        <v>79</v>
      </c>
      <c r="C44" s="269"/>
      <c r="D44" s="269"/>
      <c r="E44" s="269"/>
      <c r="F44" s="269"/>
      <c r="G44" s="269"/>
      <c r="H44" s="269"/>
      <c r="I44" s="127"/>
      <c r="J44" s="127"/>
      <c r="K44" t="s">
        <v>81</v>
      </c>
    </row>
    <row r="45" spans="2:11" ht="13.5" customHeight="1">
      <c r="B45" s="14" t="s">
        <v>82</v>
      </c>
      <c r="C45" s="1" t="s">
        <v>68</v>
      </c>
      <c r="D45" s="1"/>
      <c r="E45" s="8">
        <f>E38+E41</f>
        <v>4213.4982499864318</v>
      </c>
      <c r="F45" s="8">
        <f t="shared" ref="F45:I47" si="15">F38+F41</f>
        <v>3248.3549451816116</v>
      </c>
      <c r="G45" s="70">
        <f t="shared" si="15"/>
        <v>2055.3777228230292</v>
      </c>
      <c r="H45" s="59">
        <f t="shared" si="15"/>
        <v>1819.2327952515941</v>
      </c>
      <c r="I45" s="59">
        <f t="shared" si="15"/>
        <v>1912.5859206411401</v>
      </c>
      <c r="J45" s="59">
        <f t="shared" ref="J45" si="16">J38+J41</f>
        <v>1687.8772625775407</v>
      </c>
    </row>
    <row r="46" spans="2:11" ht="13.5" customHeight="1">
      <c r="B46" s="14" t="s">
        <v>82</v>
      </c>
      <c r="C46" s="1" t="s">
        <v>70</v>
      </c>
      <c r="D46" s="1"/>
      <c r="E46" s="8">
        <f t="shared" ref="E46:H47" si="17">E39+E42</f>
        <v>4298.3212597199363</v>
      </c>
      <c r="F46" s="8">
        <f t="shared" si="17"/>
        <v>3295.505186423673</v>
      </c>
      <c r="G46" s="70">
        <f t="shared" si="17"/>
        <v>2061.164167096747</v>
      </c>
      <c r="H46" s="59">
        <f t="shared" si="17"/>
        <v>1848.241576282694</v>
      </c>
      <c r="I46" s="59">
        <f t="shared" si="15"/>
        <v>1946.2319502635621</v>
      </c>
      <c r="J46" s="59">
        <f t="shared" ref="J46" si="18">J39+J42</f>
        <v>1704.6561455597753</v>
      </c>
    </row>
    <row r="47" spans="2:11" ht="13.5" customHeight="1">
      <c r="B47" s="14" t="s">
        <v>82</v>
      </c>
      <c r="C47" s="1" t="s">
        <v>71</v>
      </c>
      <c r="D47" s="1"/>
      <c r="E47" s="8">
        <f t="shared" si="17"/>
        <v>4463.7886738958205</v>
      </c>
      <c r="F47" s="8">
        <f t="shared" si="17"/>
        <v>3448.3714075177954</v>
      </c>
      <c r="G47" s="70">
        <f t="shared" si="17"/>
        <v>2191.9467918344053</v>
      </c>
      <c r="H47" s="59">
        <f t="shared" si="17"/>
        <v>1942.9439358246843</v>
      </c>
      <c r="I47" s="59">
        <f t="shared" si="15"/>
        <v>2041.2619347752284</v>
      </c>
      <c r="J47" s="59">
        <f t="shared" ref="J47" si="19">J40+J43</f>
        <v>1804.8291749626192</v>
      </c>
    </row>
    <row r="48" spans="2:11" ht="13.5" customHeight="1">
      <c r="E48" s="16"/>
      <c r="F48" s="16"/>
      <c r="G48" s="16"/>
      <c r="H48" s="60"/>
      <c r="I48" s="60"/>
      <c r="J48" s="60"/>
      <c r="K48" s="16"/>
    </row>
    <row r="49" spans="1:15" s="34" customFormat="1">
      <c r="A49" s="33" t="s">
        <v>83</v>
      </c>
      <c r="B49" s="170"/>
      <c r="E49" s="39"/>
      <c r="F49" s="39"/>
      <c r="G49" s="39"/>
      <c r="H49" s="63"/>
      <c r="I49" s="63"/>
      <c r="J49" s="63"/>
      <c r="K49" s="39"/>
    </row>
    <row r="50" spans="1:15">
      <c r="F50" s="171"/>
      <c r="G50" s="171"/>
      <c r="H50" s="172"/>
      <c r="I50" s="172"/>
      <c r="J50" s="172"/>
    </row>
    <row r="51" spans="1:15">
      <c r="B51" s="77" t="s">
        <v>102</v>
      </c>
      <c r="E51" s="6"/>
    </row>
    <row r="52" spans="1:15" ht="25.5" customHeight="1">
      <c r="B52" s="81" t="s">
        <v>62</v>
      </c>
      <c r="C52" s="13" t="s">
        <v>70</v>
      </c>
      <c r="D52" s="13" t="s">
        <v>68</v>
      </c>
      <c r="E52" s="276" t="s">
        <v>103</v>
      </c>
      <c r="F52" s="276"/>
      <c r="I52" s="173"/>
      <c r="J52" s="173"/>
    </row>
    <row r="53" spans="1:15">
      <c r="B53" s="14" t="s">
        <v>67</v>
      </c>
      <c r="C53" s="26">
        <f>'Customer Numbers - Northern'!$D$5</f>
        <v>219108</v>
      </c>
      <c r="D53" s="26">
        <f>'Customer Numbers - Northern'!$C$5</f>
        <v>1034722</v>
      </c>
      <c r="E53" s="277">
        <f>C53/(C53+D53)</f>
        <v>0.1747509630492172</v>
      </c>
      <c r="F53" s="277"/>
    </row>
    <row r="54" spans="1:15">
      <c r="B54" s="14" t="s">
        <v>72</v>
      </c>
      <c r="C54" s="26">
        <f>'Customer Numbers - Northern'!$D$10</f>
        <v>210129</v>
      </c>
      <c r="D54" s="26">
        <f>'Customer Numbers - Northern'!$C$10</f>
        <v>957358</v>
      </c>
      <c r="E54" s="277">
        <f>C54/(C54+D54)</f>
        <v>0.17998401695265129</v>
      </c>
      <c r="F54" s="277"/>
      <c r="K54" s="174"/>
      <c r="L54" s="41"/>
      <c r="M54" s="41"/>
      <c r="N54" s="274"/>
      <c r="O54" s="274"/>
    </row>
    <row r="56" spans="1:15">
      <c r="B56" s="77" t="s">
        <v>104</v>
      </c>
    </row>
    <row r="57" spans="1:15">
      <c r="B57" s="275" t="s">
        <v>105</v>
      </c>
      <c r="C57" s="275"/>
      <c r="D57" s="175">
        <v>1</v>
      </c>
    </row>
    <row r="58" spans="1:15">
      <c r="E58" s="16"/>
      <c r="F58" s="16"/>
      <c r="G58" s="16"/>
      <c r="H58" s="60"/>
      <c r="I58" s="60"/>
      <c r="J58" s="60"/>
    </row>
    <row r="59" spans="1:15" ht="25.5">
      <c r="B59" s="14"/>
      <c r="C59" s="1"/>
      <c r="D59" s="1"/>
      <c r="E59" s="162" t="s">
        <v>50</v>
      </c>
      <c r="F59" s="162" t="s">
        <v>52</v>
      </c>
      <c r="G59" s="163" t="s">
        <v>54</v>
      </c>
      <c r="H59" s="164" t="s">
        <v>56</v>
      </c>
      <c r="I59" s="165" t="s">
        <v>58</v>
      </c>
      <c r="J59" s="165" t="s">
        <v>61</v>
      </c>
    </row>
    <row r="60" spans="1:15">
      <c r="B60" s="78" t="s">
        <v>62</v>
      </c>
      <c r="C60" s="2" t="s">
        <v>63</v>
      </c>
      <c r="D60" s="2" t="s">
        <v>64</v>
      </c>
      <c r="E60" s="13" t="s">
        <v>49</v>
      </c>
      <c r="F60" s="13" t="s">
        <v>51</v>
      </c>
      <c r="G60" s="68" t="s">
        <v>53</v>
      </c>
      <c r="H60" s="57" t="s">
        <v>55</v>
      </c>
      <c r="I60" s="126" t="s">
        <v>57</v>
      </c>
      <c r="J60" s="126" t="s">
        <v>65</v>
      </c>
      <c r="K60" t="s">
        <v>84</v>
      </c>
    </row>
    <row r="61" spans="1:15">
      <c r="B61" s="14" t="s">
        <v>67</v>
      </c>
      <c r="C61" s="1" t="s">
        <v>68</v>
      </c>
      <c r="D61" s="14" t="s">
        <v>69</v>
      </c>
      <c r="E61" s="38">
        <f>E7</f>
        <v>0.65303425729469622</v>
      </c>
      <c r="F61" s="38">
        <f t="shared" ref="F61:I61" si="20">F7</f>
        <v>0.49322864865062366</v>
      </c>
      <c r="G61" s="38">
        <f t="shared" si="20"/>
        <v>0.29287285075796354</v>
      </c>
      <c r="H61" s="38">
        <f t="shared" si="20"/>
        <v>0.2657640927320763</v>
      </c>
      <c r="I61" s="38">
        <f t="shared" si="20"/>
        <v>0.27805106050154521</v>
      </c>
      <c r="J61" s="38">
        <f t="shared" ref="J61" si="21">J7</f>
        <v>0.23355011575634715</v>
      </c>
    </row>
    <row r="62" spans="1:15">
      <c r="B62" s="14" t="s">
        <v>67</v>
      </c>
      <c r="C62" s="1" t="s">
        <v>70</v>
      </c>
      <c r="D62" s="14" t="s">
        <v>69</v>
      </c>
      <c r="E62" s="38">
        <f t="shared" ref="E62:I66" si="22">E8</f>
        <v>0.64292181750052069</v>
      </c>
      <c r="F62" s="38">
        <f t="shared" si="22"/>
        <v>0.48188467305762339</v>
      </c>
      <c r="G62" s="38">
        <f t="shared" si="22"/>
        <v>0.28249655824694853</v>
      </c>
      <c r="H62" s="38">
        <f t="shared" si="22"/>
        <v>0.26144119505618324</v>
      </c>
      <c r="I62" s="38">
        <f t="shared" si="22"/>
        <v>0.27367113546931188</v>
      </c>
      <c r="J62" s="38">
        <f t="shared" ref="J62" si="23">J8</f>
        <v>0.2257996553950388</v>
      </c>
    </row>
    <row r="63" spans="1:15">
      <c r="B63" s="14" t="s">
        <v>67</v>
      </c>
      <c r="C63" s="1" t="s">
        <v>71</v>
      </c>
      <c r="D63" s="14" t="s">
        <v>69</v>
      </c>
      <c r="E63" s="38">
        <f t="shared" si="22"/>
        <v>0.68780559754223447</v>
      </c>
      <c r="F63" s="38">
        <f t="shared" si="22"/>
        <v>0.51950014748117956</v>
      </c>
      <c r="G63" s="38">
        <f t="shared" si="22"/>
        <v>0.30848588063605459</v>
      </c>
      <c r="H63" s="38">
        <f t="shared" si="22"/>
        <v>0.27975704355610298</v>
      </c>
      <c r="I63" s="38">
        <f t="shared" si="22"/>
        <v>0.29269733840706619</v>
      </c>
      <c r="J63" s="38">
        <f t="shared" ref="J63" si="24">J9</f>
        <v>0.24582708658609348</v>
      </c>
    </row>
    <row r="64" spans="1:15">
      <c r="B64" s="14" t="s">
        <v>72</v>
      </c>
      <c r="C64" s="1" t="s">
        <v>68</v>
      </c>
      <c r="D64" s="14" t="s">
        <v>69</v>
      </c>
      <c r="E64" s="38">
        <f t="shared" si="22"/>
        <v>0.16945641501534361</v>
      </c>
      <c r="F64" s="38">
        <f t="shared" si="22"/>
        <v>0.12529740803022749</v>
      </c>
      <c r="G64" s="38">
        <f t="shared" si="22"/>
        <v>7.430195732440513E-2</v>
      </c>
      <c r="H64" s="38">
        <f t="shared" si="22"/>
        <v>6.8159113053677722E-2</v>
      </c>
      <c r="I64" s="38">
        <f t="shared" si="22"/>
        <v>7.3405505711985286E-2</v>
      </c>
      <c r="J64" s="38">
        <f t="shared" ref="J64" si="25">J10</f>
        <v>6.0276170436315758E-2</v>
      </c>
    </row>
    <row r="65" spans="2:16">
      <c r="B65" s="14" t="s">
        <v>72</v>
      </c>
      <c r="C65" s="1" t="s">
        <v>70</v>
      </c>
      <c r="D65" s="14" t="s">
        <v>69</v>
      </c>
      <c r="E65" s="38">
        <f t="shared" si="22"/>
        <v>0.17469240918303716</v>
      </c>
      <c r="F65" s="38">
        <f t="shared" si="22"/>
        <v>0.12777602015175807</v>
      </c>
      <c r="G65" s="38">
        <f t="shared" si="22"/>
        <v>7.3099729620427351E-2</v>
      </c>
      <c r="H65" s="38">
        <f t="shared" si="22"/>
        <v>6.6072138029415792E-2</v>
      </c>
      <c r="I65" s="38">
        <f t="shared" si="22"/>
        <v>7.1738648498558363E-2</v>
      </c>
      <c r="J65" s="38">
        <f t="shared" ref="J65" si="26">J11</f>
        <v>5.8151297354798299E-2</v>
      </c>
    </row>
    <row r="66" spans="2:16">
      <c r="B66" s="14" t="s">
        <v>72</v>
      </c>
      <c r="C66" s="1" t="s">
        <v>71</v>
      </c>
      <c r="D66" s="14" t="s">
        <v>69</v>
      </c>
      <c r="E66" s="38">
        <f t="shared" si="22"/>
        <v>0.17847735778408352</v>
      </c>
      <c r="F66" s="38">
        <f t="shared" si="22"/>
        <v>0.13197059183766863</v>
      </c>
      <c r="G66" s="38">
        <f t="shared" si="22"/>
        <v>7.8263655018291287E-2</v>
      </c>
      <c r="H66" s="38">
        <f t="shared" si="22"/>
        <v>7.1742236076886054E-2</v>
      </c>
      <c r="I66" s="38">
        <f t="shared" si="22"/>
        <v>7.726784060561763E-2</v>
      </c>
      <c r="J66" s="38">
        <f t="shared" ref="J66" si="27">J12</f>
        <v>6.3439612200689818E-2</v>
      </c>
    </row>
    <row r="67" spans="2:16">
      <c r="B67" s="14" t="s">
        <v>67</v>
      </c>
      <c r="C67" s="1" t="s">
        <v>68</v>
      </c>
      <c r="D67" s="14" t="s">
        <v>73</v>
      </c>
      <c r="E67" s="155">
        <f>IF((E14-E13)&lt;0,E13,E13+($E$53*(E14-E13))*$D$57)</f>
        <v>0.50811866700695907</v>
      </c>
      <c r="F67" s="155">
        <f t="shared" ref="F67:I67" si="28">IF((F14-F13)&lt;0,F13,F13+($E$53*(F14-F13))*$D$57)</f>
        <v>0.57921846892778894</v>
      </c>
      <c r="G67" s="155">
        <f t="shared" si="28"/>
        <v>0.57921846892778894</v>
      </c>
      <c r="H67" s="155">
        <f t="shared" si="28"/>
        <v>0.58661490851968801</v>
      </c>
      <c r="I67" s="155">
        <f t="shared" si="28"/>
        <v>0.58640166752278122</v>
      </c>
      <c r="J67" s="155">
        <f t="shared" ref="J67" si="29">IF((J14-J13)&lt;0,J13,J13+($E$53*(J14-J13))*$D$57)</f>
        <v>0.71202575352956243</v>
      </c>
      <c r="L67" s="42"/>
      <c r="M67" s="42"/>
      <c r="N67" s="42"/>
      <c r="O67" s="42"/>
      <c r="P67" s="42"/>
    </row>
    <row r="68" spans="2:16">
      <c r="B68" s="14" t="s">
        <v>67</v>
      </c>
      <c r="C68" s="1" t="s">
        <v>70</v>
      </c>
      <c r="D68" s="14" t="s">
        <v>73</v>
      </c>
      <c r="E68" s="155">
        <f t="shared" ref="E68:J68" si="30">IF((E14-E13)&lt;=0,E14,E67+(E14-E13)*(1-$D$57))</f>
        <v>0.50811866700695907</v>
      </c>
      <c r="F68" s="155">
        <f t="shared" si="30"/>
        <v>0.57921846892778894</v>
      </c>
      <c r="G68" s="155">
        <f t="shared" si="30"/>
        <v>0.57921846892778894</v>
      </c>
      <c r="H68" s="155">
        <f t="shared" si="30"/>
        <v>0.58661490851968801</v>
      </c>
      <c r="I68" s="155">
        <f t="shared" si="30"/>
        <v>0.58640166752278122</v>
      </c>
      <c r="J68" s="155">
        <f t="shared" si="30"/>
        <v>0.71202575352956243</v>
      </c>
      <c r="L68" s="42"/>
      <c r="M68" s="42"/>
      <c r="N68" s="42"/>
      <c r="O68" s="42"/>
      <c r="P68" s="42"/>
    </row>
    <row r="69" spans="2:16">
      <c r="B69" s="14" t="s">
        <v>67</v>
      </c>
      <c r="C69" s="1" t="s">
        <v>71</v>
      </c>
      <c r="D69" s="14" t="s">
        <v>73</v>
      </c>
      <c r="E69" s="38">
        <f>E15</f>
        <v>0.56167517685332391</v>
      </c>
      <c r="F69" s="38">
        <f t="shared" ref="F69:I69" si="31">F15</f>
        <v>0.6379129594351306</v>
      </c>
      <c r="G69" s="38">
        <f t="shared" si="31"/>
        <v>0.6379129594351306</v>
      </c>
      <c r="H69" s="38">
        <f t="shared" si="31"/>
        <v>0.64337632320343929</v>
      </c>
      <c r="I69" s="38">
        <f t="shared" si="31"/>
        <v>0.64315866821750189</v>
      </c>
      <c r="J69" s="38">
        <f t="shared" ref="J69" si="32">J15</f>
        <v>0.77545197550286304</v>
      </c>
      <c r="L69" s="42"/>
      <c r="M69" s="42"/>
      <c r="N69" s="42"/>
      <c r="O69" s="42"/>
      <c r="P69" s="42"/>
    </row>
    <row r="70" spans="2:16">
      <c r="B70" s="14" t="s">
        <v>72</v>
      </c>
      <c r="C70" s="1" t="s">
        <v>68</v>
      </c>
      <c r="D70" s="14" t="s">
        <v>73</v>
      </c>
      <c r="E70" s="155">
        <f>IF((E17-E16)&lt;0,E16,E16+($E$54*(E17-E16))*$D$57)</f>
        <v>0.30109228083400208</v>
      </c>
      <c r="F70" s="155">
        <f t="shared" ref="F70:I70" si="33">IF((F17-F16)&lt;0,F16,F16+($E$54*(F17-F16))*$D$57)</f>
        <v>0.30675316683271131</v>
      </c>
      <c r="G70" s="155">
        <f t="shared" si="33"/>
        <v>0.30675316683271131</v>
      </c>
      <c r="H70" s="155">
        <f t="shared" si="33"/>
        <v>0.31571321466518643</v>
      </c>
      <c r="I70" s="155">
        <f t="shared" si="33"/>
        <v>0.31548155002895922</v>
      </c>
      <c r="J70" s="155">
        <f t="shared" ref="J70" si="34">IF((J17-J16)&lt;0,J16,J16+($E$54*(J17-J16))*$D$57)</f>
        <v>0.31582450462059775</v>
      </c>
      <c r="L70" s="42"/>
      <c r="M70" s="42"/>
      <c r="N70" s="42"/>
      <c r="O70" s="42"/>
      <c r="P70" s="42"/>
    </row>
    <row r="71" spans="2:16">
      <c r="B71" s="14" t="s">
        <v>72</v>
      </c>
      <c r="C71" s="1" t="s">
        <v>70</v>
      </c>
      <c r="D71" s="14" t="s">
        <v>73</v>
      </c>
      <c r="E71" s="155">
        <f t="shared" ref="E71:J71" si="35">IF((E17-E16)&lt;=0,E17,E70+(E17-E16)*(1-$D$57))</f>
        <v>0.30109228083400208</v>
      </c>
      <c r="F71" s="155">
        <f t="shared" si="35"/>
        <v>0.30675316683271131</v>
      </c>
      <c r="G71" s="155">
        <f t="shared" si="35"/>
        <v>0.30675316683271131</v>
      </c>
      <c r="H71" s="155">
        <f t="shared" si="35"/>
        <v>0.31571321466518643</v>
      </c>
      <c r="I71" s="155">
        <f t="shared" si="35"/>
        <v>0.31548155002895922</v>
      </c>
      <c r="J71" s="155">
        <f t="shared" si="35"/>
        <v>0.31582450462059775</v>
      </c>
      <c r="L71" s="42"/>
      <c r="M71" s="42"/>
      <c r="N71" s="42"/>
      <c r="O71" s="42"/>
      <c r="P71" s="42"/>
    </row>
    <row r="72" spans="2:16">
      <c r="B72" s="14" t="s">
        <v>72</v>
      </c>
      <c r="C72" s="1" t="s">
        <v>71</v>
      </c>
      <c r="D72" s="14" t="s">
        <v>73</v>
      </c>
      <c r="E72" s="38">
        <f>E18</f>
        <v>0.33537728236404085</v>
      </c>
      <c r="F72" s="38">
        <f t="shared" ref="F72:I72" si="36">F18</f>
        <v>0.34338533582610592</v>
      </c>
      <c r="G72" s="38">
        <f t="shared" si="36"/>
        <v>0.34338533582610592</v>
      </c>
      <c r="H72" s="38">
        <f t="shared" si="36"/>
        <v>0.34995026128701723</v>
      </c>
      <c r="I72" s="38">
        <f t="shared" si="36"/>
        <v>0.34971517866344842</v>
      </c>
      <c r="J72" s="38">
        <f t="shared" ref="J72" si="37">J18</f>
        <v>0.35205624606490132</v>
      </c>
      <c r="L72" s="42"/>
      <c r="M72" s="42"/>
      <c r="N72" s="42"/>
      <c r="O72" s="42"/>
      <c r="P72" s="42"/>
    </row>
    <row r="73" spans="2:16">
      <c r="E73" s="16"/>
      <c r="F73" s="16"/>
      <c r="G73" s="16"/>
      <c r="H73" s="60"/>
      <c r="I73" s="60"/>
      <c r="J73" s="60"/>
    </row>
    <row r="74" spans="2:16">
      <c r="B74" s="79" t="s">
        <v>74</v>
      </c>
      <c r="C74" s="167"/>
      <c r="D74" s="167"/>
      <c r="E74" s="167"/>
      <c r="F74" s="167"/>
      <c r="G74" s="167"/>
      <c r="H74" s="168"/>
      <c r="I74" s="168"/>
      <c r="J74" s="168"/>
    </row>
    <row r="75" spans="2:16" ht="25.5">
      <c r="B75" s="14"/>
      <c r="C75" s="1"/>
      <c r="D75" s="1"/>
      <c r="E75" s="162" t="s">
        <v>50</v>
      </c>
      <c r="F75" s="162" t="s">
        <v>52</v>
      </c>
      <c r="G75" s="163" t="s">
        <v>54</v>
      </c>
      <c r="H75" s="164" t="s">
        <v>56</v>
      </c>
      <c r="I75" s="165" t="s">
        <v>58</v>
      </c>
      <c r="J75" s="165" t="s">
        <v>61</v>
      </c>
    </row>
    <row r="76" spans="2:16">
      <c r="B76" s="78" t="s">
        <v>62</v>
      </c>
      <c r="C76" s="2" t="s">
        <v>63</v>
      </c>
      <c r="D76" s="2" t="s">
        <v>64</v>
      </c>
      <c r="E76" s="13" t="s">
        <v>49</v>
      </c>
      <c r="F76" s="13" t="s">
        <v>51</v>
      </c>
      <c r="G76" s="68" t="s">
        <v>53</v>
      </c>
      <c r="H76" s="57" t="s">
        <v>55</v>
      </c>
      <c r="I76" s="126" t="s">
        <v>57</v>
      </c>
      <c r="J76" s="126" t="s">
        <v>65</v>
      </c>
    </row>
    <row r="77" spans="2:16">
      <c r="B77" s="268" t="s">
        <v>76</v>
      </c>
      <c r="C77" s="269"/>
      <c r="D77" s="269"/>
      <c r="E77" s="269"/>
      <c r="F77" s="269"/>
      <c r="G77" s="269"/>
      <c r="H77" s="270"/>
      <c r="I77" s="127"/>
      <c r="J77" s="127"/>
      <c r="K77" t="s">
        <v>85</v>
      </c>
    </row>
    <row r="78" spans="2:16">
      <c r="B78" s="14" t="s">
        <v>67</v>
      </c>
      <c r="C78" s="1" t="s">
        <v>68</v>
      </c>
      <c r="D78" s="14" t="s">
        <v>69</v>
      </c>
      <c r="E78" s="36" cm="1">
        <f t="array" ref="E78">E61*INDEX('TDCV Values'!$D$11:$I$16,MATCH($B78&amp;$C78,'TDCV Values'!$B$11:$B$16&amp;'TDCV Values'!$C$11:$C$16,0),MATCH(E$22,'TDCV Values'!$D$10:$I$10,0))</f>
        <v>1893.7993461546191</v>
      </c>
      <c r="F78" s="36" cm="1">
        <f t="array" ref="F78">F61*INDEX('TDCV Values'!$D$11:$I$16,MATCH($B78&amp;$C78,'TDCV Values'!$B$11:$B$16&amp;'TDCV Values'!$C$11:$C$16,0),MATCH(F$22,'TDCV Values'!$D$10:$I$10,0))</f>
        <v>1430.3630810868085</v>
      </c>
      <c r="G78" s="36" cm="1">
        <f t="array" ref="G78">G61*INDEX('TDCV Values'!$D$11:$I$16,MATCH($B78&amp;$C78,'TDCV Values'!$B$11:$B$16&amp;'TDCV Values'!$C$11:$C$16,0),MATCH(G$22,'TDCV Values'!$D$10:$I$10,0))</f>
        <v>849.33126719809422</v>
      </c>
      <c r="H78" s="36" cm="1">
        <f t="array" ref="H78">H61*INDEX('TDCV Values'!$D$11:$I$16,MATCH($B78&amp;$C78,'TDCV Values'!$B$11:$B$16&amp;'TDCV Values'!$C$11:$C$16,0),MATCH(H$22,'TDCV Values'!$D$10:$I$10,0))</f>
        <v>717.56305037660604</v>
      </c>
      <c r="I78" s="36" cm="1">
        <f t="array" ref="I78">I61*INDEX('TDCV Values'!$D$11:$I$16,MATCH($B78&amp;$C78,'TDCV Values'!$B$11:$B$16&amp;'TDCV Values'!$C$11:$C$16,0),MATCH(I$22,'TDCV Values'!$D$10:$I$10,0))</f>
        <v>750.73786335417208</v>
      </c>
      <c r="J78" s="36" cm="1">
        <f t="array" ref="J78">J61*INDEX('TDCV Values'!$D$11:$I$16,MATCH($B78&amp;$C78,'TDCV Values'!$B$11:$B$16&amp;'TDCV Values'!$C$11:$C$16,0),MATCH(J$22,'TDCV Values'!$D$10:$I$10,0))</f>
        <v>630.58531254213733</v>
      </c>
    </row>
    <row r="79" spans="2:16">
      <c r="B79" s="14" t="s">
        <v>67</v>
      </c>
      <c r="C79" s="1" t="s">
        <v>70</v>
      </c>
      <c r="D79" s="14" t="s">
        <v>69</v>
      </c>
      <c r="E79" s="36" cm="1">
        <f t="array" ref="E79">E62*INDEX('TDCV Values'!$D$11:$I$16,MATCH($B79&amp;$C79,'TDCV Values'!$B$11:$B$16&amp;'TDCV Values'!$C$11:$C$16,0),MATCH(E$22,'TDCV Values'!$D$10:$I$10,0))</f>
        <v>1864.47327075151</v>
      </c>
      <c r="F79" s="36" cm="1">
        <f t="array" ref="F79">F62*INDEX('TDCV Values'!$D$11:$I$16,MATCH($B79&amp;$C79,'TDCV Values'!$B$11:$B$16&amp;'TDCV Values'!$C$11:$C$16,0),MATCH(F$22,'TDCV Values'!$D$10:$I$10,0))</f>
        <v>1397.4655518671079</v>
      </c>
      <c r="G79" s="36" cm="1">
        <f t="array" ref="G79">G62*INDEX('TDCV Values'!$D$11:$I$16,MATCH($B79&amp;$C79,'TDCV Values'!$B$11:$B$16&amp;'TDCV Values'!$C$11:$C$16,0),MATCH(G$22,'TDCV Values'!$D$10:$I$10,0))</f>
        <v>819.24001891615069</v>
      </c>
      <c r="H79" s="36" cm="1">
        <f t="array" ref="H79">H62*INDEX('TDCV Values'!$D$11:$I$16,MATCH($B79&amp;$C79,'TDCV Values'!$B$11:$B$16&amp;'TDCV Values'!$C$11:$C$16,0),MATCH(H$22,'TDCV Values'!$D$10:$I$10,0))</f>
        <v>705.89122665169475</v>
      </c>
      <c r="I79" s="36" cm="1">
        <f t="array" ref="I79">I62*INDEX('TDCV Values'!$D$11:$I$16,MATCH($B79&amp;$C79,'TDCV Values'!$B$11:$B$16&amp;'TDCV Values'!$C$11:$C$16,0),MATCH(I$22,'TDCV Values'!$D$10:$I$10,0))</f>
        <v>738.91206576714205</v>
      </c>
      <c r="J79" s="36" cm="1">
        <f t="array" ref="J79">J62*INDEX('TDCV Values'!$D$11:$I$16,MATCH($B79&amp;$C79,'TDCV Values'!$B$11:$B$16&amp;'TDCV Values'!$C$11:$C$16,0),MATCH(J$22,'TDCV Values'!$D$10:$I$10,0))</f>
        <v>609.65906956660478</v>
      </c>
    </row>
    <row r="80" spans="2:16">
      <c r="B80" s="14" t="s">
        <v>67</v>
      </c>
      <c r="C80" s="1" t="s">
        <v>71</v>
      </c>
      <c r="D80" s="14" t="s">
        <v>69</v>
      </c>
      <c r="E80" s="36" cm="1">
        <f t="array" ref="E80">E63*INDEX('TDCV Values'!$D$11:$I$16,MATCH($B80&amp;$C80,'TDCV Values'!$B$11:$B$16&amp;'TDCV Values'!$C$11:$C$16,0),MATCH(E$22,'TDCV Values'!$D$10:$I$10,0))</f>
        <v>1994.6362328724799</v>
      </c>
      <c r="F80" s="36" cm="1">
        <f t="array" ref="F80">F63*INDEX('TDCV Values'!$D$11:$I$16,MATCH($B80&amp;$C80,'TDCV Values'!$B$11:$B$16&amp;'TDCV Values'!$C$11:$C$16,0),MATCH(F$22,'TDCV Values'!$D$10:$I$10,0))</f>
        <v>1506.5504276954207</v>
      </c>
      <c r="G80" s="36" cm="1">
        <f t="array" ref="G80">G63*INDEX('TDCV Values'!$D$11:$I$16,MATCH($B80&amp;$C80,'TDCV Values'!$B$11:$B$16&amp;'TDCV Values'!$C$11:$C$16,0),MATCH(G$22,'TDCV Values'!$D$10:$I$10,0))</f>
        <v>894.60905384455828</v>
      </c>
      <c r="H80" s="36" cm="1">
        <f t="array" ref="H80">H63*INDEX('TDCV Values'!$D$11:$I$16,MATCH($B80&amp;$C80,'TDCV Values'!$B$11:$B$16&amp;'TDCV Values'!$C$11:$C$16,0),MATCH(H$22,'TDCV Values'!$D$10:$I$10,0))</f>
        <v>755.34401760147807</v>
      </c>
      <c r="I80" s="36" cm="1">
        <f t="array" ref="I80">I63*INDEX('TDCV Values'!$D$11:$I$16,MATCH($B80&amp;$C80,'TDCV Values'!$B$11:$B$16&amp;'TDCV Values'!$C$11:$C$16,0),MATCH(I$22,'TDCV Values'!$D$10:$I$10,0))</f>
        <v>790.2828136990787</v>
      </c>
      <c r="J80" s="36" cm="1">
        <f t="array" ref="J80">J63*INDEX('TDCV Values'!$D$11:$I$16,MATCH($B80&amp;$C80,'TDCV Values'!$B$11:$B$16&amp;'TDCV Values'!$C$11:$C$16,0),MATCH(J$22,'TDCV Values'!$D$10:$I$10,0))</f>
        <v>663.73313378245234</v>
      </c>
    </row>
    <row r="81" spans="2:16">
      <c r="B81" s="14" t="s">
        <v>72</v>
      </c>
      <c r="C81" s="1" t="s">
        <v>68</v>
      </c>
      <c r="D81" s="14" t="s">
        <v>69</v>
      </c>
      <c r="E81" s="36" cm="1">
        <f t="array" ref="E81">E64*INDEX('TDCV Values'!$D$11:$I$16,MATCH($B81&amp;$C81,'TDCV Values'!$B$11:$B$16&amp;'TDCV Values'!$C$11:$C$16,0),MATCH(E$22,'TDCV Values'!$D$10:$I$10,0))</f>
        <v>2033.4769801841235</v>
      </c>
      <c r="F81" s="36" cm="1">
        <f t="array" ref="F81">F64*INDEX('TDCV Values'!$D$11:$I$16,MATCH($B81&amp;$C81,'TDCV Values'!$B$11:$B$16&amp;'TDCV Values'!$C$11:$C$16,0),MATCH(F$22,'TDCV Values'!$D$10:$I$10,0))</f>
        <v>1503.5688963627299</v>
      </c>
      <c r="G81" s="36" cm="1">
        <f t="array" ref="G81">G64*INDEX('TDCV Values'!$D$11:$I$16,MATCH($B81&amp;$C81,'TDCV Values'!$B$11:$B$16&amp;'TDCV Values'!$C$11:$C$16,0),MATCH(G$22,'TDCV Values'!$D$10:$I$10,0))</f>
        <v>891.62348789286159</v>
      </c>
      <c r="H81" s="36" cm="1">
        <f t="array" ref="H81">H64*INDEX('TDCV Values'!$D$11:$I$16,MATCH($B81&amp;$C81,'TDCV Values'!$B$11:$B$16&amp;'TDCV Values'!$C$11:$C$16,0),MATCH(H$22,'TDCV Values'!$D$10:$I$10,0))</f>
        <v>783.82980011729376</v>
      </c>
      <c r="I81" s="36" cm="1">
        <f t="array" ref="I81">I64*INDEX('TDCV Values'!$D$11:$I$16,MATCH($B81&amp;$C81,'TDCV Values'!$B$11:$B$16&amp;'TDCV Values'!$C$11:$C$16,0),MATCH(I$22,'TDCV Values'!$D$10:$I$10,0))</f>
        <v>844.16331568783085</v>
      </c>
      <c r="J81" s="36" cm="1">
        <f t="array" ref="J81">J64*INDEX('TDCV Values'!$D$11:$I$16,MATCH($B81&amp;$C81,'TDCV Values'!$B$11:$B$16&amp;'TDCV Values'!$C$11:$C$16,0),MATCH(J$22,'TDCV Values'!$D$10:$I$10,0))</f>
        <v>693.17596001763127</v>
      </c>
    </row>
    <row r="82" spans="2:16">
      <c r="B82" s="14" t="s">
        <v>72</v>
      </c>
      <c r="C82" s="1" t="s">
        <v>70</v>
      </c>
      <c r="D82" s="14" t="s">
        <v>69</v>
      </c>
      <c r="E82" s="36" cm="1">
        <f t="array" ref="E82">E65*INDEX('TDCV Values'!$D$11:$I$16,MATCH($B82&amp;$C82,'TDCV Values'!$B$11:$B$16&amp;'TDCV Values'!$C$11:$C$16,0),MATCH(E$22,'TDCV Values'!$D$10:$I$10,0))</f>
        <v>2096.308910196446</v>
      </c>
      <c r="F82" s="36" cm="1">
        <f t="array" ref="F82">F65*INDEX('TDCV Values'!$D$11:$I$16,MATCH($B82&amp;$C82,'TDCV Values'!$B$11:$B$16&amp;'TDCV Values'!$C$11:$C$16,0),MATCH(F$22,'TDCV Values'!$D$10:$I$10,0))</f>
        <v>1533.3122418210969</v>
      </c>
      <c r="G82" s="36" cm="1">
        <f t="array" ref="G82">G65*INDEX('TDCV Values'!$D$11:$I$16,MATCH($B82&amp;$C82,'TDCV Values'!$B$11:$B$16&amp;'TDCV Values'!$C$11:$C$16,0),MATCH(G$22,'TDCV Values'!$D$10:$I$10,0))</f>
        <v>877.19675544512825</v>
      </c>
      <c r="H82" s="36" cm="1">
        <f t="array" ref="H82">H65*INDEX('TDCV Values'!$D$11:$I$16,MATCH($B82&amp;$C82,'TDCV Values'!$B$11:$B$16&amp;'TDCV Values'!$C$11:$C$16,0),MATCH(H$22,'TDCV Values'!$D$10:$I$10,0))</f>
        <v>759.82958733828161</v>
      </c>
      <c r="I82" s="36" cm="1">
        <f t="array" ref="I82">I65*INDEX('TDCV Values'!$D$11:$I$16,MATCH($B82&amp;$C82,'TDCV Values'!$B$11:$B$16&amp;'TDCV Values'!$C$11:$C$16,0),MATCH(I$22,'TDCV Values'!$D$10:$I$10,0))</f>
        <v>824.9944577334212</v>
      </c>
      <c r="J82" s="36" cm="1">
        <f t="array" ref="J82">J65*INDEX('TDCV Values'!$D$11:$I$16,MATCH($B82&amp;$C82,'TDCV Values'!$B$11:$B$16&amp;'TDCV Values'!$C$11:$C$16,0),MATCH(J$22,'TDCV Values'!$D$10:$I$10,0))</f>
        <v>668.73991958018041</v>
      </c>
    </row>
    <row r="83" spans="2:16">
      <c r="B83" s="14" t="s">
        <v>72</v>
      </c>
      <c r="C83" s="1" t="s">
        <v>71</v>
      </c>
      <c r="D83" s="14" t="s">
        <v>69</v>
      </c>
      <c r="E83" s="36" cm="1">
        <f t="array" ref="E83">E66*INDEX('TDCV Values'!$D$11:$I$16,MATCH($B83&amp;$C83,'TDCV Values'!$B$11:$B$16&amp;'TDCV Values'!$C$11:$C$16,0),MATCH(E$22,'TDCV Values'!$D$10:$I$10,0))</f>
        <v>2141.7282934090022</v>
      </c>
      <c r="F83" s="36" cm="1">
        <f t="array" ref="F83">F66*INDEX('TDCV Values'!$D$11:$I$16,MATCH($B83&amp;$C83,'TDCV Values'!$B$11:$B$16&amp;'TDCV Values'!$C$11:$C$16,0),MATCH(F$22,'TDCV Values'!$D$10:$I$10,0))</f>
        <v>1583.6471020520235</v>
      </c>
      <c r="G83" s="36" cm="1">
        <f t="array" ref="G83">G66*INDEX('TDCV Values'!$D$11:$I$16,MATCH($B83&amp;$C83,'TDCV Values'!$B$11:$B$16&amp;'TDCV Values'!$C$11:$C$16,0),MATCH(G$22,'TDCV Values'!$D$10:$I$10,0))</f>
        <v>939.1638602194954</v>
      </c>
      <c r="H83" s="36" cm="1">
        <f t="array" ref="H83">H66*INDEX('TDCV Values'!$D$11:$I$16,MATCH($B83&amp;$C83,'TDCV Values'!$B$11:$B$16&amp;'TDCV Values'!$C$11:$C$16,0),MATCH(H$22,'TDCV Values'!$D$10:$I$10,0))</f>
        <v>825.03571488418959</v>
      </c>
      <c r="I83" s="36" cm="1">
        <f t="array" ref="I83">I66*INDEX('TDCV Values'!$D$11:$I$16,MATCH($B83&amp;$C83,'TDCV Values'!$B$11:$B$16&amp;'TDCV Values'!$C$11:$C$16,0),MATCH(I$22,'TDCV Values'!$D$10:$I$10,0))</f>
        <v>888.58016696460277</v>
      </c>
      <c r="J83" s="36" cm="1">
        <f t="array" ref="J83">J66*INDEX('TDCV Values'!$D$11:$I$16,MATCH($B83&amp;$C83,'TDCV Values'!$B$11:$B$16&amp;'TDCV Values'!$C$11:$C$16,0),MATCH(J$22,'TDCV Values'!$D$10:$I$10,0))</f>
        <v>729.55554030793292</v>
      </c>
    </row>
    <row r="84" spans="2:16">
      <c r="B84" s="268" t="s">
        <v>77</v>
      </c>
      <c r="C84" s="269"/>
      <c r="D84" s="269"/>
      <c r="E84" s="269"/>
      <c r="F84" s="269"/>
      <c r="G84" s="269"/>
      <c r="H84" s="270"/>
      <c r="I84" s="127"/>
      <c r="J84" s="127"/>
      <c r="K84" t="s">
        <v>78</v>
      </c>
    </row>
    <row r="85" spans="2:16">
      <c r="B85" s="14" t="s">
        <v>67</v>
      </c>
      <c r="C85" s="1" t="s">
        <v>68</v>
      </c>
      <c r="D85" s="1" t="s">
        <v>73</v>
      </c>
      <c r="E85" s="8">
        <f>E67*365</f>
        <v>185.46331345754007</v>
      </c>
      <c r="F85" s="8">
        <f t="shared" ref="E85:I90" si="38">F67*365</f>
        <v>211.41474115864295</v>
      </c>
      <c r="G85" s="70">
        <f t="shared" si="38"/>
        <v>211.41474115864295</v>
      </c>
      <c r="H85" s="59">
        <f t="shared" si="38"/>
        <v>214.11444160968611</v>
      </c>
      <c r="I85" s="59">
        <f t="shared" si="38"/>
        <v>214.03660864581514</v>
      </c>
      <c r="J85" s="59">
        <f t="shared" ref="J85" si="39">J67*365</f>
        <v>259.88940003829026</v>
      </c>
      <c r="L85" s="27"/>
      <c r="M85" s="27"/>
      <c r="N85" s="27"/>
      <c r="O85" s="27"/>
      <c r="P85" s="27"/>
    </row>
    <row r="86" spans="2:16">
      <c r="B86" s="14" t="s">
        <v>67</v>
      </c>
      <c r="C86" s="1" t="s">
        <v>70</v>
      </c>
      <c r="D86" s="1" t="s">
        <v>73</v>
      </c>
      <c r="E86" s="8">
        <f>E68*365</f>
        <v>185.46331345754007</v>
      </c>
      <c r="F86" s="8">
        <f t="shared" si="38"/>
        <v>211.41474115864295</v>
      </c>
      <c r="G86" s="70">
        <f t="shared" si="38"/>
        <v>211.41474115864295</v>
      </c>
      <c r="H86" s="59">
        <f t="shared" si="38"/>
        <v>214.11444160968611</v>
      </c>
      <c r="I86" s="59">
        <f t="shared" si="38"/>
        <v>214.03660864581514</v>
      </c>
      <c r="J86" s="59">
        <f t="shared" ref="J86" si="40">J68*365</f>
        <v>259.88940003829026</v>
      </c>
      <c r="L86" s="27"/>
      <c r="M86" s="27"/>
      <c r="N86" s="27"/>
      <c r="O86" s="27"/>
      <c r="P86" s="27"/>
    </row>
    <row r="87" spans="2:16">
      <c r="B87" s="14" t="s">
        <v>67</v>
      </c>
      <c r="C87" s="1" t="s">
        <v>71</v>
      </c>
      <c r="D87" s="1" t="s">
        <v>73</v>
      </c>
      <c r="E87" s="8">
        <f t="shared" si="38"/>
        <v>205.01143955146324</v>
      </c>
      <c r="F87" s="8">
        <f t="shared" si="38"/>
        <v>232.83823019382268</v>
      </c>
      <c r="G87" s="70">
        <f t="shared" si="38"/>
        <v>232.83823019382268</v>
      </c>
      <c r="H87" s="59">
        <f t="shared" si="38"/>
        <v>234.83235796925536</v>
      </c>
      <c r="I87" s="59">
        <f t="shared" si="38"/>
        <v>234.7529138993882</v>
      </c>
      <c r="J87" s="59">
        <f t="shared" ref="J87" si="41">J69*365</f>
        <v>283.03997105854501</v>
      </c>
      <c r="L87" s="27"/>
      <c r="M87" s="27"/>
      <c r="N87" s="27"/>
      <c r="O87" s="27"/>
      <c r="P87" s="27"/>
    </row>
    <row r="88" spans="2:16">
      <c r="B88" s="14" t="s">
        <v>72</v>
      </c>
      <c r="C88" s="1" t="s">
        <v>68</v>
      </c>
      <c r="D88" s="1" t="s">
        <v>73</v>
      </c>
      <c r="E88" s="8">
        <f>E70*365</f>
        <v>109.89868250441076</v>
      </c>
      <c r="F88" s="8">
        <f t="shared" si="38"/>
        <v>111.96490589393963</v>
      </c>
      <c r="G88" s="70">
        <f t="shared" si="38"/>
        <v>111.96490589393963</v>
      </c>
      <c r="H88" s="59">
        <f t="shared" si="38"/>
        <v>115.23532335279305</v>
      </c>
      <c r="I88" s="59">
        <f t="shared" si="38"/>
        <v>115.15076576057011</v>
      </c>
      <c r="J88" s="59">
        <f t="shared" ref="J88" si="42">J70*365</f>
        <v>115.27594418651817</v>
      </c>
      <c r="L88" s="27"/>
      <c r="M88" s="27"/>
      <c r="N88" s="27"/>
      <c r="O88" s="27"/>
      <c r="P88" s="27"/>
    </row>
    <row r="89" spans="2:16">
      <c r="B89" s="14" t="s">
        <v>72</v>
      </c>
      <c r="C89" s="1" t="s">
        <v>70</v>
      </c>
      <c r="D89" s="1" t="s">
        <v>73</v>
      </c>
      <c r="E89" s="8">
        <f>E71*365</f>
        <v>109.89868250441076</v>
      </c>
      <c r="F89" s="8">
        <f t="shared" si="38"/>
        <v>111.96490589393963</v>
      </c>
      <c r="G89" s="70">
        <f t="shared" si="38"/>
        <v>111.96490589393963</v>
      </c>
      <c r="H89" s="59">
        <f t="shared" si="38"/>
        <v>115.23532335279305</v>
      </c>
      <c r="I89" s="59">
        <f t="shared" si="38"/>
        <v>115.15076576057011</v>
      </c>
      <c r="J89" s="59">
        <f t="shared" ref="J89" si="43">J71*365</f>
        <v>115.27594418651817</v>
      </c>
      <c r="L89" s="27"/>
      <c r="M89" s="27"/>
      <c r="N89" s="27"/>
      <c r="O89" s="27"/>
      <c r="P89" s="27"/>
    </row>
    <row r="90" spans="2:16">
      <c r="B90" s="14" t="s">
        <v>72</v>
      </c>
      <c r="C90" s="1" t="s">
        <v>71</v>
      </c>
      <c r="D90" s="1" t="s">
        <v>73</v>
      </c>
      <c r="E90" s="8">
        <f>E72*365</f>
        <v>122.41270806287491</v>
      </c>
      <c r="F90" s="8">
        <f t="shared" si="38"/>
        <v>125.33564757652866</v>
      </c>
      <c r="G90" s="70">
        <f t="shared" si="38"/>
        <v>125.33564757652866</v>
      </c>
      <c r="H90" s="59">
        <f t="shared" si="38"/>
        <v>127.73184536976129</v>
      </c>
      <c r="I90" s="59">
        <f t="shared" si="38"/>
        <v>127.64604021215868</v>
      </c>
      <c r="J90" s="59">
        <f t="shared" ref="J90" si="44">J72*365</f>
        <v>128.50052981368898</v>
      </c>
      <c r="L90" s="27"/>
      <c r="M90" s="27"/>
      <c r="N90" s="27"/>
      <c r="O90" s="27"/>
      <c r="P90" s="27"/>
    </row>
    <row r="91" spans="2:16">
      <c r="B91" s="268" t="s">
        <v>79</v>
      </c>
      <c r="C91" s="269"/>
      <c r="D91" s="269"/>
      <c r="E91" s="269"/>
      <c r="F91" s="269"/>
      <c r="G91" s="269"/>
      <c r="H91" s="270"/>
      <c r="I91" s="127"/>
      <c r="J91" s="127"/>
      <c r="K91" t="s">
        <v>80</v>
      </c>
    </row>
    <row r="92" spans="2:16">
      <c r="B92" s="14" t="s">
        <v>67</v>
      </c>
      <c r="C92" s="1" t="s">
        <v>68</v>
      </c>
      <c r="D92" s="1"/>
      <c r="E92" s="8">
        <f>E78+E85</f>
        <v>2079.262659612159</v>
      </c>
      <c r="F92" s="8">
        <f t="shared" ref="E92:I97" si="45">F78+F85</f>
        <v>1641.7778222454515</v>
      </c>
      <c r="G92" s="70">
        <f t="shared" si="45"/>
        <v>1060.7460083567371</v>
      </c>
      <c r="H92" s="59">
        <f t="shared" si="45"/>
        <v>931.67749198629213</v>
      </c>
      <c r="I92" s="59">
        <f t="shared" si="45"/>
        <v>964.77447199998721</v>
      </c>
      <c r="J92" s="59">
        <f t="shared" ref="J92" si="46">J78+J85</f>
        <v>890.47471258042765</v>
      </c>
      <c r="L92" s="27"/>
      <c r="M92" s="27"/>
      <c r="N92" s="27"/>
      <c r="O92" s="27"/>
      <c r="P92" s="27"/>
    </row>
    <row r="93" spans="2:16">
      <c r="B93" s="14" t="s">
        <v>67</v>
      </c>
      <c r="C93" s="1" t="s">
        <v>70</v>
      </c>
      <c r="D93" s="1"/>
      <c r="E93" s="8">
        <f>E79+E86</f>
        <v>2049.9365842090501</v>
      </c>
      <c r="F93" s="8">
        <f t="shared" si="45"/>
        <v>1608.8802930257509</v>
      </c>
      <c r="G93" s="70">
        <f t="shared" si="45"/>
        <v>1030.6547600747936</v>
      </c>
      <c r="H93" s="59">
        <f t="shared" si="45"/>
        <v>920.00566826138083</v>
      </c>
      <c r="I93" s="59">
        <f t="shared" si="45"/>
        <v>952.94867441295719</v>
      </c>
      <c r="J93" s="59">
        <f t="shared" ref="J93" si="47">J79+J86</f>
        <v>869.54846960489499</v>
      </c>
      <c r="L93" s="27"/>
      <c r="M93" s="27"/>
      <c r="N93" s="27"/>
      <c r="O93" s="27"/>
      <c r="P93" s="27"/>
    </row>
    <row r="94" spans="2:16">
      <c r="B94" s="14" t="s">
        <v>67</v>
      </c>
      <c r="C94" s="1" t="s">
        <v>71</v>
      </c>
      <c r="D94" s="1"/>
      <c r="E94" s="8">
        <f t="shared" si="45"/>
        <v>2199.6476724239433</v>
      </c>
      <c r="F94" s="8">
        <f t="shared" si="45"/>
        <v>1739.3886578892434</v>
      </c>
      <c r="G94" s="70">
        <f t="shared" si="45"/>
        <v>1127.447284038381</v>
      </c>
      <c r="H94" s="59">
        <f>H80+H87</f>
        <v>990.1763755707334</v>
      </c>
      <c r="I94" s="59">
        <f>I80+I87</f>
        <v>1025.035727598467</v>
      </c>
      <c r="J94" s="59">
        <f>J80+J87</f>
        <v>946.77310484099735</v>
      </c>
      <c r="L94" s="27"/>
      <c r="M94" s="27"/>
      <c r="N94" s="27"/>
      <c r="O94" s="27"/>
      <c r="P94" s="27"/>
    </row>
    <row r="95" spans="2:16">
      <c r="B95" s="14" t="s">
        <v>72</v>
      </c>
      <c r="C95" s="1" t="s">
        <v>68</v>
      </c>
      <c r="D95" s="1"/>
      <c r="E95" s="8">
        <f t="shared" si="45"/>
        <v>2143.3756626885342</v>
      </c>
      <c r="F95" s="8">
        <f t="shared" si="45"/>
        <v>1615.5338022566696</v>
      </c>
      <c r="G95" s="70">
        <f>G81+G88</f>
        <v>1003.5883937868012</v>
      </c>
      <c r="H95" s="59">
        <f t="shared" si="45"/>
        <v>899.06512347008675</v>
      </c>
      <c r="I95" s="59">
        <f t="shared" si="45"/>
        <v>959.314081448401</v>
      </c>
      <c r="J95" s="59">
        <f t="shared" ref="J95" si="48">J81+J88</f>
        <v>808.4519042041494</v>
      </c>
      <c r="L95" s="27"/>
      <c r="M95" s="27"/>
      <c r="N95" s="27"/>
      <c r="O95" s="27"/>
      <c r="P95" s="27"/>
    </row>
    <row r="96" spans="2:16">
      <c r="B96" s="14" t="s">
        <v>72</v>
      </c>
      <c r="C96" s="1" t="s">
        <v>70</v>
      </c>
      <c r="D96" s="1"/>
      <c r="E96" s="8">
        <f t="shared" si="45"/>
        <v>2206.2075927008568</v>
      </c>
      <c r="F96" s="8">
        <f t="shared" si="45"/>
        <v>1645.2771477150366</v>
      </c>
      <c r="G96" s="70">
        <f t="shared" si="45"/>
        <v>989.1616613390679</v>
      </c>
      <c r="H96" s="59">
        <f t="shared" si="45"/>
        <v>875.0649106910746</v>
      </c>
      <c r="I96" s="59">
        <f t="shared" si="45"/>
        <v>940.14522349399135</v>
      </c>
      <c r="J96" s="59">
        <f t="shared" ref="J96" si="49">J82+J89</f>
        <v>784.01586376669854</v>
      </c>
      <c r="L96" s="27"/>
      <c r="M96" s="27"/>
      <c r="N96" s="27"/>
      <c r="O96" s="27"/>
      <c r="P96" s="27"/>
    </row>
    <row r="97" spans="2:16">
      <c r="B97" s="14" t="s">
        <v>72</v>
      </c>
      <c r="C97" s="1" t="s">
        <v>71</v>
      </c>
      <c r="D97" s="1"/>
      <c r="E97" s="8">
        <f>E83+E90</f>
        <v>2264.1410014718772</v>
      </c>
      <c r="F97" s="8">
        <f t="shared" si="45"/>
        <v>1708.982749628552</v>
      </c>
      <c r="G97" s="70">
        <f t="shared" si="45"/>
        <v>1064.4995077960241</v>
      </c>
      <c r="H97" s="59">
        <f t="shared" si="45"/>
        <v>952.76756025395093</v>
      </c>
      <c r="I97" s="59">
        <f t="shared" si="45"/>
        <v>1016.2262071767615</v>
      </c>
      <c r="J97" s="59">
        <f t="shared" ref="J97" si="50">J83+J90</f>
        <v>858.05607012162193</v>
      </c>
      <c r="L97" s="27"/>
      <c r="M97" s="27"/>
      <c r="N97" s="27"/>
      <c r="O97" s="27"/>
      <c r="P97" s="27"/>
    </row>
    <row r="98" spans="2:16">
      <c r="B98" s="278" t="s">
        <v>79</v>
      </c>
      <c r="C98" s="278"/>
      <c r="D98" s="278"/>
      <c r="E98" s="278"/>
      <c r="F98" s="278"/>
      <c r="G98" s="278"/>
      <c r="H98" s="278"/>
      <c r="I98" s="127"/>
      <c r="J98" s="127"/>
      <c r="K98" t="s">
        <v>81</v>
      </c>
    </row>
    <row r="99" spans="2:16">
      <c r="B99" s="14" t="s">
        <v>82</v>
      </c>
      <c r="C99" s="1" t="s">
        <v>68</v>
      </c>
      <c r="D99" s="1"/>
      <c r="E99" s="8">
        <f>E92+E95</f>
        <v>4222.6383223006933</v>
      </c>
      <c r="F99" s="8">
        <f t="shared" ref="F99:I101" si="51">F92+F95</f>
        <v>3257.311624502121</v>
      </c>
      <c r="G99" s="70">
        <f>G92+G95</f>
        <v>2064.3344021435382</v>
      </c>
      <c r="H99" s="59">
        <f t="shared" si="51"/>
        <v>1830.7426154563789</v>
      </c>
      <c r="I99" s="59">
        <f t="shared" si="51"/>
        <v>1924.0885534483882</v>
      </c>
      <c r="J99" s="59">
        <f t="shared" ref="J99" si="52">J92+J95</f>
        <v>1698.9266167845772</v>
      </c>
      <c r="L99" s="27"/>
      <c r="M99" s="27"/>
      <c r="N99" s="27"/>
      <c r="O99" s="27"/>
      <c r="P99" s="27"/>
    </row>
    <row r="100" spans="2:16">
      <c r="B100" s="14" t="s">
        <v>82</v>
      </c>
      <c r="C100" s="1" t="s">
        <v>70</v>
      </c>
      <c r="D100" s="1"/>
      <c r="E100" s="8">
        <f t="shared" ref="E100:H101" si="53">E93+E96</f>
        <v>4256.1441769099074</v>
      </c>
      <c r="F100" s="8">
        <f t="shared" si="53"/>
        <v>3254.1574407407875</v>
      </c>
      <c r="G100" s="70">
        <f>G93+G96</f>
        <v>2019.8164214138615</v>
      </c>
      <c r="H100" s="59">
        <f t="shared" si="53"/>
        <v>1795.0705789524554</v>
      </c>
      <c r="I100" s="59">
        <f t="shared" si="51"/>
        <v>1893.0938979069485</v>
      </c>
      <c r="J100" s="59">
        <f t="shared" ref="J100" si="54">J93+J96</f>
        <v>1653.5643333715934</v>
      </c>
      <c r="L100" s="27"/>
      <c r="M100" s="27"/>
      <c r="N100" s="27"/>
      <c r="O100" s="27"/>
      <c r="P100" s="27"/>
    </row>
    <row r="101" spans="2:16">
      <c r="B101" s="14" t="s">
        <v>82</v>
      </c>
      <c r="C101" s="1" t="s">
        <v>71</v>
      </c>
      <c r="D101" s="1"/>
      <c r="E101" s="8">
        <f t="shared" si="53"/>
        <v>4463.7886738958205</v>
      </c>
      <c r="F101" s="8">
        <f t="shared" si="53"/>
        <v>3448.3714075177954</v>
      </c>
      <c r="G101" s="70">
        <f>G94+G97</f>
        <v>2191.9467918344053</v>
      </c>
      <c r="H101" s="59">
        <f t="shared" si="53"/>
        <v>1942.9439358246843</v>
      </c>
      <c r="I101" s="59">
        <f t="shared" si="51"/>
        <v>2041.2619347752284</v>
      </c>
      <c r="J101" s="59">
        <f t="shared" ref="J101" si="55">J94+J97</f>
        <v>1804.8291749626192</v>
      </c>
      <c r="K101" s="27"/>
      <c r="L101" s="27"/>
      <c r="M101" s="27"/>
      <c r="N101" s="27"/>
      <c r="O101" s="27"/>
      <c r="P101" s="27"/>
    </row>
    <row r="102" spans="2:16">
      <c r="E102" s="16"/>
      <c r="F102" s="16"/>
      <c r="G102" s="16"/>
      <c r="H102" s="60"/>
      <c r="I102" s="60"/>
      <c r="J102" s="60"/>
      <c r="K102" s="6"/>
    </row>
    <row r="103" spans="2:16">
      <c r="B103" s="80" t="s">
        <v>109</v>
      </c>
      <c r="C103" s="176"/>
      <c r="D103" s="176"/>
      <c r="E103" s="43"/>
      <c r="F103" s="43"/>
      <c r="G103" s="43"/>
      <c r="H103" s="64"/>
      <c r="I103" s="64"/>
      <c r="J103" s="64"/>
    </row>
    <row r="104" spans="2:16" ht="25.5">
      <c r="B104" s="14"/>
      <c r="C104" s="1"/>
      <c r="D104" s="1"/>
      <c r="E104" s="162" t="s">
        <v>50</v>
      </c>
      <c r="F104" s="162" t="s">
        <v>52</v>
      </c>
      <c r="G104" s="163" t="s">
        <v>54</v>
      </c>
      <c r="H104" s="164" t="s">
        <v>56</v>
      </c>
      <c r="I104" s="165" t="s">
        <v>58</v>
      </c>
      <c r="J104" s="165" t="s">
        <v>61</v>
      </c>
    </row>
    <row r="105" spans="2:16">
      <c r="B105" s="78" t="s">
        <v>62</v>
      </c>
      <c r="C105" s="2" t="s">
        <v>63</v>
      </c>
      <c r="D105" s="2" t="s">
        <v>64</v>
      </c>
      <c r="E105" s="13" t="s">
        <v>49</v>
      </c>
      <c r="F105" s="13" t="s">
        <v>51</v>
      </c>
      <c r="G105" s="68" t="s">
        <v>53</v>
      </c>
      <c r="H105" s="57" t="s">
        <v>55</v>
      </c>
      <c r="I105" s="126" t="s">
        <v>57</v>
      </c>
      <c r="J105" s="126" t="s">
        <v>65</v>
      </c>
    </row>
    <row r="106" spans="2:16">
      <c r="B106" s="268" t="s">
        <v>79</v>
      </c>
      <c r="C106" s="269"/>
      <c r="D106" s="269"/>
      <c r="E106" s="269"/>
      <c r="F106" s="269"/>
      <c r="G106" s="269"/>
      <c r="H106" s="269"/>
      <c r="I106" s="127"/>
      <c r="J106" s="127"/>
      <c r="K106" s="116" t="s">
        <v>86</v>
      </c>
    </row>
    <row r="107" spans="2:16">
      <c r="B107" s="14" t="s">
        <v>67</v>
      </c>
      <c r="C107" s="1" t="s">
        <v>68</v>
      </c>
      <c r="D107" s="1"/>
      <c r="E107" s="36">
        <f t="shared" ref="E107:I112" si="56">E92-E38</f>
        <v>3.2123191789410157</v>
      </c>
      <c r="F107" s="36">
        <f t="shared" si="56"/>
        <v>3.2496452563430012</v>
      </c>
      <c r="G107" s="69">
        <f t="shared" si="56"/>
        <v>3.2496452563427738</v>
      </c>
      <c r="H107" s="58">
        <f t="shared" si="56"/>
        <v>4.3977199698701952</v>
      </c>
      <c r="I107" s="58">
        <f t="shared" si="56"/>
        <v>4.3965248821265277</v>
      </c>
      <c r="J107" s="58">
        <f t="shared" ref="J107" si="57">J92-J38</f>
        <v>4.5102361221278215</v>
      </c>
      <c r="L107" s="27"/>
      <c r="M107" s="27"/>
      <c r="N107" s="27"/>
      <c r="O107" s="27"/>
      <c r="P107" s="27"/>
    </row>
    <row r="108" spans="2:16">
      <c r="B108" s="14" t="s">
        <v>67</v>
      </c>
      <c r="C108" s="1" t="s">
        <v>70</v>
      </c>
      <c r="D108" s="1"/>
      <c r="E108" s="36">
        <f t="shared" si="56"/>
        <v>-15.169949638863727</v>
      </c>
      <c r="F108" s="36">
        <f t="shared" si="56"/>
        <v>-15.346219393785987</v>
      </c>
      <c r="G108" s="69">
        <f t="shared" si="56"/>
        <v>-15.346219393785987</v>
      </c>
      <c r="H108" s="58">
        <f t="shared" si="56"/>
        <v>-20.767920854847944</v>
      </c>
      <c r="I108" s="58">
        <f t="shared" si="56"/>
        <v>-20.762277137683895</v>
      </c>
      <c r="J108" s="58">
        <f t="shared" ref="J108" si="58">J93-J39</f>
        <v>-21.299270408932216</v>
      </c>
      <c r="L108" s="143" t="s">
        <v>106</v>
      </c>
      <c r="M108" s="27"/>
      <c r="N108" s="27"/>
      <c r="O108" s="27"/>
      <c r="P108" s="27"/>
    </row>
    <row r="109" spans="2:16">
      <c r="B109" s="14" t="s">
        <v>67</v>
      </c>
      <c r="C109" s="1" t="s">
        <v>71</v>
      </c>
      <c r="D109" s="1"/>
      <c r="E109" s="36">
        <f t="shared" si="56"/>
        <v>0</v>
      </c>
      <c r="F109" s="36">
        <f t="shared" si="56"/>
        <v>0</v>
      </c>
      <c r="G109" s="69">
        <f t="shared" si="56"/>
        <v>0</v>
      </c>
      <c r="H109" s="58">
        <f t="shared" si="56"/>
        <v>0</v>
      </c>
      <c r="I109" s="58">
        <f t="shared" si="56"/>
        <v>0</v>
      </c>
      <c r="J109" s="58">
        <f t="shared" ref="J109" si="59">J94-J40</f>
        <v>0</v>
      </c>
      <c r="L109" s="177">
        <f>(J107*'Customer Numbers - Northern'!$C$5)+(J108*'Customer Numbers - Northern'!$D$5)+(J109*'Customer Numbers - Northern'!$E$5)+(J110*'Customer Numbers - Northern'!$C$10)+(J111*'Customer Numbers - Northern'!$D$10)+(J112*'Customer Numbers - Northern'!$E$10)</f>
        <v>-4.377216100692749E-8</v>
      </c>
      <c r="M109" s="27"/>
      <c r="N109" s="27"/>
      <c r="O109" s="27"/>
      <c r="P109" s="27"/>
    </row>
    <row r="110" spans="2:16">
      <c r="B110" s="14" t="s">
        <v>72</v>
      </c>
      <c r="C110" s="1" t="s">
        <v>68</v>
      </c>
      <c r="D110" s="1"/>
      <c r="E110" s="36">
        <f t="shared" si="56"/>
        <v>5.9277531353204722</v>
      </c>
      <c r="F110" s="36">
        <f t="shared" si="56"/>
        <v>5.7070340641664643</v>
      </c>
      <c r="G110" s="69">
        <f t="shared" si="56"/>
        <v>5.7070340641664643</v>
      </c>
      <c r="H110" s="58">
        <f t="shared" si="56"/>
        <v>7.1121002349145783</v>
      </c>
      <c r="I110" s="58">
        <f t="shared" si="56"/>
        <v>7.1061079251215915</v>
      </c>
      <c r="J110" s="58">
        <f t="shared" ref="J110" si="60">J95-J41</f>
        <v>6.5391180849085231</v>
      </c>
      <c r="L110" s="27"/>
      <c r="M110" s="27"/>
      <c r="N110" s="27"/>
      <c r="O110" s="27"/>
      <c r="P110" s="27"/>
    </row>
    <row r="111" spans="2:16">
      <c r="B111" s="14" t="s">
        <v>72</v>
      </c>
      <c r="C111" s="1" t="s">
        <v>70</v>
      </c>
      <c r="D111" s="1"/>
      <c r="E111" s="36">
        <f t="shared" si="56"/>
        <v>-27.00713317116606</v>
      </c>
      <c r="F111" s="36">
        <f t="shared" si="56"/>
        <v>-26.001526289099502</v>
      </c>
      <c r="G111" s="69">
        <f t="shared" si="56"/>
        <v>-26.001526289099502</v>
      </c>
      <c r="H111" s="58">
        <f t="shared" si="56"/>
        <v>-32.403076475390662</v>
      </c>
      <c r="I111" s="58">
        <f t="shared" si="56"/>
        <v>-32.375775218929675</v>
      </c>
      <c r="J111" s="58">
        <f t="shared" ref="J111" si="61">J96-J42</f>
        <v>-29.792541779249518</v>
      </c>
      <c r="L111" s="27"/>
      <c r="M111" s="27"/>
      <c r="N111" s="27"/>
      <c r="O111" s="27"/>
      <c r="P111" s="27"/>
    </row>
    <row r="112" spans="2:16">
      <c r="B112" s="14" t="s">
        <v>72</v>
      </c>
      <c r="C112" s="1" t="s">
        <v>71</v>
      </c>
      <c r="D112" s="1"/>
      <c r="E112" s="36">
        <f t="shared" si="56"/>
        <v>0</v>
      </c>
      <c r="F112" s="36">
        <f t="shared" si="56"/>
        <v>0</v>
      </c>
      <c r="G112" s="69">
        <f t="shared" si="56"/>
        <v>0</v>
      </c>
      <c r="H112" s="58">
        <f t="shared" si="56"/>
        <v>0</v>
      </c>
      <c r="I112" s="58">
        <f t="shared" si="56"/>
        <v>0</v>
      </c>
      <c r="J112" s="58">
        <f t="shared" ref="J112" si="62">J97-J43</f>
        <v>0</v>
      </c>
      <c r="L112" s="27"/>
      <c r="M112" s="27"/>
      <c r="N112" s="27"/>
      <c r="O112" s="27"/>
      <c r="P112" s="27"/>
    </row>
    <row r="113" spans="1:16">
      <c r="B113" s="268" t="s">
        <v>79</v>
      </c>
      <c r="C113" s="269"/>
      <c r="D113" s="269"/>
      <c r="E113" s="269"/>
      <c r="F113" s="269"/>
      <c r="G113" s="269"/>
      <c r="H113" s="269"/>
      <c r="I113" s="127"/>
      <c r="J113" s="127"/>
    </row>
    <row r="114" spans="1:16">
      <c r="B114" s="14" t="s">
        <v>82</v>
      </c>
      <c r="C114" s="1" t="s">
        <v>68</v>
      </c>
      <c r="D114" s="1"/>
      <c r="E114" s="8">
        <f>E107+E110</f>
        <v>9.1400723142614879</v>
      </c>
      <c r="F114" s="8">
        <f t="shared" ref="F114:I116" si="63">F107+F110</f>
        <v>8.9566793205094655</v>
      </c>
      <c r="G114" s="70">
        <f>G107+G110</f>
        <v>8.9566793205092381</v>
      </c>
      <c r="H114" s="59">
        <f t="shared" si="63"/>
        <v>11.509820204784774</v>
      </c>
      <c r="I114" s="59">
        <f t="shared" si="63"/>
        <v>11.502632807248119</v>
      </c>
      <c r="J114" s="59">
        <f t="shared" ref="J114" si="64">J107+J110</f>
        <v>11.049354207036345</v>
      </c>
      <c r="L114" s="27"/>
      <c r="M114" s="27"/>
      <c r="N114" s="27"/>
      <c r="O114" s="27"/>
      <c r="P114" s="27"/>
    </row>
    <row r="115" spans="1:16">
      <c r="B115" s="14" t="s">
        <v>82</v>
      </c>
      <c r="C115" s="1" t="s">
        <v>70</v>
      </c>
      <c r="D115" s="1"/>
      <c r="E115" s="8">
        <f t="shared" ref="E115:H116" si="65">E108+E111</f>
        <v>-42.177082810029788</v>
      </c>
      <c r="F115" s="8">
        <f t="shared" si="65"/>
        <v>-41.347745682885488</v>
      </c>
      <c r="G115" s="70">
        <f>G108+G111</f>
        <v>-41.347745682885488</v>
      </c>
      <c r="H115" s="59">
        <f t="shared" si="65"/>
        <v>-53.170997330238606</v>
      </c>
      <c r="I115" s="59">
        <f t="shared" si="63"/>
        <v>-53.138052356613571</v>
      </c>
      <c r="J115" s="59">
        <f t="shared" ref="J115" si="66">J108+J111</f>
        <v>-51.091812188181734</v>
      </c>
      <c r="L115" s="27"/>
      <c r="M115" s="27"/>
      <c r="N115" s="27"/>
      <c r="O115" s="27"/>
      <c r="P115" s="27"/>
    </row>
    <row r="116" spans="1:16">
      <c r="B116" s="14" t="s">
        <v>82</v>
      </c>
      <c r="C116" s="1" t="s">
        <v>71</v>
      </c>
      <c r="D116" s="1"/>
      <c r="E116" s="8">
        <f>E109+E112</f>
        <v>0</v>
      </c>
      <c r="F116" s="8">
        <f t="shared" si="65"/>
        <v>0</v>
      </c>
      <c r="G116" s="70">
        <f>G109+G112</f>
        <v>0</v>
      </c>
      <c r="H116" s="59">
        <f t="shared" si="65"/>
        <v>0</v>
      </c>
      <c r="I116" s="59">
        <f t="shared" si="63"/>
        <v>0</v>
      </c>
      <c r="J116" s="59">
        <f t="shared" ref="J116" si="67">J109+J112</f>
        <v>0</v>
      </c>
      <c r="K116" s="171"/>
      <c r="L116" s="27"/>
      <c r="M116" s="27"/>
      <c r="N116" s="27"/>
      <c r="O116" s="27"/>
      <c r="P116" s="27"/>
    </row>
    <row r="117" spans="1:16">
      <c r="E117" s="16"/>
      <c r="F117" s="16"/>
      <c r="G117" s="16"/>
      <c r="H117" s="60"/>
      <c r="I117" s="60"/>
      <c r="J117" s="60"/>
      <c r="K117" s="178"/>
    </row>
    <row r="118" spans="1:16" s="33" customFormat="1">
      <c r="A118" s="33" t="s">
        <v>87</v>
      </c>
      <c r="B118" s="76"/>
      <c r="E118" s="37"/>
      <c r="F118" s="37"/>
      <c r="G118" s="37"/>
      <c r="H118" s="61"/>
      <c r="I118" s="61"/>
      <c r="J118" s="61"/>
    </row>
    <row r="119" spans="1:16" s="4" customFormat="1">
      <c r="B119" s="77"/>
      <c r="E119" s="28"/>
      <c r="F119" s="28"/>
      <c r="G119" s="28"/>
      <c r="H119" s="65"/>
      <c r="I119" s="65"/>
      <c r="J119" s="65"/>
      <c r="L119" s="44"/>
      <c r="M119" s="44"/>
      <c r="N119" s="44"/>
    </row>
    <row r="120" spans="1:16">
      <c r="B120" s="77" t="s">
        <v>88</v>
      </c>
      <c r="E120" s="16"/>
      <c r="F120" s="16"/>
      <c r="G120" s="16"/>
      <c r="H120" s="60"/>
      <c r="I120" s="60"/>
      <c r="J120" s="60"/>
      <c r="K120" s="45"/>
      <c r="L120" s="46"/>
      <c r="M120" s="46"/>
      <c r="N120" s="46"/>
    </row>
    <row r="121" spans="1:16" ht="25.5">
      <c r="B121" s="14"/>
      <c r="C121" s="1"/>
      <c r="D121" s="1"/>
      <c r="E121" s="162" t="s">
        <v>50</v>
      </c>
      <c r="F121" s="162" t="s">
        <v>52</v>
      </c>
      <c r="G121" s="163" t="s">
        <v>54</v>
      </c>
      <c r="H121" s="164" t="s">
        <v>56</v>
      </c>
      <c r="I121" s="165" t="s">
        <v>58</v>
      </c>
      <c r="J121" s="165" t="s">
        <v>61</v>
      </c>
      <c r="K121" s="45"/>
      <c r="L121" s="46"/>
      <c r="M121" s="46"/>
      <c r="N121" s="46"/>
    </row>
    <row r="122" spans="1:16">
      <c r="B122" s="78" t="s">
        <v>62</v>
      </c>
      <c r="C122" s="2" t="s">
        <v>89</v>
      </c>
      <c r="D122" s="2" t="s">
        <v>64</v>
      </c>
      <c r="E122" s="13" t="s">
        <v>49</v>
      </c>
      <c r="F122" s="13" t="s">
        <v>51</v>
      </c>
      <c r="G122" s="68" t="s">
        <v>53</v>
      </c>
      <c r="H122" s="57" t="s">
        <v>55</v>
      </c>
      <c r="I122" s="126" t="s">
        <v>57</v>
      </c>
      <c r="J122" s="126" t="s">
        <v>65</v>
      </c>
      <c r="K122" t="s">
        <v>90</v>
      </c>
    </row>
    <row r="123" spans="1:16">
      <c r="B123" s="14" t="s">
        <v>67</v>
      </c>
      <c r="C123" s="1" t="s">
        <v>68</v>
      </c>
      <c r="D123" s="1" t="s">
        <v>69</v>
      </c>
      <c r="E123" s="147">
        <f>'Regional Cap levels'!F688</f>
        <v>6.6958099000489421E-3</v>
      </c>
      <c r="F123" s="147">
        <f>'Regional Cap levels'!G688</f>
        <v>5.0590216168390142E-3</v>
      </c>
      <c r="G123" s="179">
        <f>'Regional Cap levels'!H688</f>
        <v>3.0065530774265421E-3</v>
      </c>
      <c r="H123" s="180">
        <f>'Regional Cap levels'!I688</f>
        <v>2.7155379955021938E-3</v>
      </c>
      <c r="I123" s="180">
        <f>'Regional Cap levels'!J680</f>
        <v>2.9075995389095718E-3</v>
      </c>
      <c r="J123" s="180">
        <f>'Regional Cap levels'!K680</f>
        <v>2.5179287036766126E-3</v>
      </c>
      <c r="K123" s="47"/>
    </row>
    <row r="124" spans="1:16">
      <c r="B124" s="14" t="s">
        <v>67</v>
      </c>
      <c r="C124" s="1" t="s">
        <v>70</v>
      </c>
      <c r="D124" s="1" t="s">
        <v>69</v>
      </c>
      <c r="E124" s="48">
        <v>0</v>
      </c>
      <c r="F124" s="48">
        <v>0</v>
      </c>
      <c r="G124" s="71">
        <v>0</v>
      </c>
      <c r="H124" s="66">
        <v>0</v>
      </c>
      <c r="I124" s="66">
        <v>0</v>
      </c>
      <c r="J124" s="66">
        <v>0</v>
      </c>
      <c r="K124" s="47"/>
    </row>
    <row r="125" spans="1:16">
      <c r="B125" s="14" t="s">
        <v>67</v>
      </c>
      <c r="C125" s="1" t="s">
        <v>91</v>
      </c>
      <c r="D125" s="14" t="s">
        <v>69</v>
      </c>
      <c r="E125" s="147">
        <f>'Regional Cap levels'!F684</f>
        <v>2.688786025736372E-2</v>
      </c>
      <c r="F125" s="147">
        <f>'Regional Cap levels'!G684</f>
        <v>2.0315132643110946E-2</v>
      </c>
      <c r="G125" s="179">
        <f>'Regional Cap levels'!H684</f>
        <v>1.2073189085251785E-2</v>
      </c>
      <c r="H125" s="180">
        <f>'Regional Cap levels'!I684</f>
        <v>1.0904581706552167E-2</v>
      </c>
      <c r="I125" s="180">
        <f>'Regional Cap levels'!J676</f>
        <v>1.1675828802428264E-2</v>
      </c>
      <c r="J125" s="180">
        <f>'Regional Cap levels'!K676</f>
        <v>1.0111056934571408E-2</v>
      </c>
      <c r="K125" s="188"/>
    </row>
    <row r="126" spans="1:16">
      <c r="B126" s="14" t="s">
        <v>72</v>
      </c>
      <c r="C126" s="1" t="s">
        <v>68</v>
      </c>
      <c r="D126" s="1" t="s">
        <v>69</v>
      </c>
      <c r="E126" s="147">
        <f>'Regional Cap levels'!F690</f>
        <v>1.6261776494578266E-3</v>
      </c>
      <c r="F126" s="147">
        <f>'Regional Cap levels'!G690</f>
        <v>1.2029543515106999E-3</v>
      </c>
      <c r="G126" s="179">
        <f>'Regional Cap levels'!H690</f>
        <v>7.1416307683838144E-4</v>
      </c>
      <c r="H126" s="180">
        <f>'Regional Cap levels'!I690</f>
        <v>6.5132960147791389E-4</v>
      </c>
      <c r="I126" s="180">
        <f>'Regional Cap levels'!J682</f>
        <v>7.0987122318707933E-4</v>
      </c>
      <c r="J126" s="180">
        <f>'Regional Cap levels'!K682</f>
        <v>5.6903726123877822E-4</v>
      </c>
      <c r="K126" s="189"/>
    </row>
    <row r="127" spans="1:16">
      <c r="B127" s="14" t="s">
        <v>72</v>
      </c>
      <c r="C127" s="1" t="s">
        <v>70</v>
      </c>
      <c r="D127" s="1" t="s">
        <v>69</v>
      </c>
      <c r="E127" s="48">
        <v>0</v>
      </c>
      <c r="F127" s="48">
        <v>0</v>
      </c>
      <c r="G127" s="71">
        <v>0</v>
      </c>
      <c r="H127" s="66">
        <v>0</v>
      </c>
      <c r="I127" s="66">
        <v>0</v>
      </c>
      <c r="J127" s="66">
        <v>0</v>
      </c>
    </row>
    <row r="128" spans="1:16">
      <c r="B128" s="14" t="s">
        <v>72</v>
      </c>
      <c r="C128" s="1" t="s">
        <v>91</v>
      </c>
      <c r="D128" s="14" t="s">
        <v>69</v>
      </c>
      <c r="E128" s="147">
        <f>'Regional Cap levels'!F686</f>
        <v>6.860400782261915E-3</v>
      </c>
      <c r="F128" s="147">
        <f>'Regional Cap levels'!G686</f>
        <v>5.0749369091875503E-3</v>
      </c>
      <c r="G128" s="179">
        <f>'Regional Cap levels'!H686</f>
        <v>3.0128595929467482E-3</v>
      </c>
      <c r="H128" s="180">
        <f>'Regional Cap levels'!I686</f>
        <v>2.7477822665802802E-3</v>
      </c>
      <c r="I128" s="180">
        <f>'Regional Cap levels'!J678</f>
        <v>2.9947534308330556E-3</v>
      </c>
      <c r="J128" s="180">
        <f>'Regional Cap levels'!K678</f>
        <v>2.4006132868941103E-3</v>
      </c>
      <c r="K128" s="188"/>
    </row>
    <row r="129" spans="2:12">
      <c r="B129" s="14" t="s">
        <v>67</v>
      </c>
      <c r="C129" s="1" t="s">
        <v>68</v>
      </c>
      <c r="D129" s="1" t="s">
        <v>73</v>
      </c>
      <c r="E129" s="147">
        <f>'Regional Cap levels'!F689</f>
        <v>5.0344666417265708E-3</v>
      </c>
      <c r="F129" s="147">
        <f>'Regional Cap levels'!G689</f>
        <v>5.7657815834769865E-3</v>
      </c>
      <c r="G129" s="179">
        <f>'Regional Cap levels'!H689</f>
        <v>5.7657815834769865E-3</v>
      </c>
      <c r="H129" s="180">
        <f>'Regional Cap levels'!I689</f>
        <v>5.776155698967186E-3</v>
      </c>
      <c r="I129" s="180">
        <f>'Regional Cap levels'!J681</f>
        <v>5.1925139661509892E-3</v>
      </c>
      <c r="J129" s="180">
        <f>'Regional Cap levels'!K681</f>
        <v>4.9855447465165046E-3</v>
      </c>
      <c r="K129" s="47"/>
    </row>
    <row r="130" spans="2:12">
      <c r="B130" s="14" t="s">
        <v>67</v>
      </c>
      <c r="C130" s="1" t="s">
        <v>70</v>
      </c>
      <c r="D130" s="1" t="s">
        <v>73</v>
      </c>
      <c r="E130" s="48">
        <v>0</v>
      </c>
      <c r="F130" s="48">
        <v>0</v>
      </c>
      <c r="G130" s="71">
        <v>0</v>
      </c>
      <c r="H130" s="66">
        <v>0</v>
      </c>
      <c r="I130" s="66">
        <v>0</v>
      </c>
      <c r="J130" s="66">
        <v>0</v>
      </c>
      <c r="K130" s="47"/>
    </row>
    <row r="131" spans="2:12">
      <c r="B131" s="14" t="s">
        <v>67</v>
      </c>
      <c r="C131" s="1" t="s">
        <v>91</v>
      </c>
      <c r="D131" s="14" t="s">
        <v>73</v>
      </c>
      <c r="E131" s="147">
        <f>'Regional Cap levels'!F685</f>
        <v>2.0216529076208363E-2</v>
      </c>
      <c r="F131" s="147">
        <f>'Regional Cap levels'!G685</f>
        <v>2.3153215489268499E-2</v>
      </c>
      <c r="G131" s="179">
        <f>'Regional Cap levels'!H685</f>
        <v>2.3153215489268499E-2</v>
      </c>
      <c r="H131" s="180">
        <f>'Regional Cap levels'!I685</f>
        <v>2.3194874044657324E-2</v>
      </c>
      <c r="I131" s="180">
        <f>'Regional Cap levels'!J677</f>
        <v>2.085118783095332E-2</v>
      </c>
      <c r="J131" s="180">
        <f>'Regional Cap levels'!K677</f>
        <v>2.0020077100783552E-2</v>
      </c>
      <c r="K131" s="47"/>
    </row>
    <row r="132" spans="2:12">
      <c r="B132" s="14" t="s">
        <v>72</v>
      </c>
      <c r="C132" s="1" t="s">
        <v>68</v>
      </c>
      <c r="D132" s="1" t="s">
        <v>73</v>
      </c>
      <c r="E132" s="147">
        <f>'Regional Cap levels'!F691</f>
        <v>2.6231771230741442E-3</v>
      </c>
      <c r="F132" s="147">
        <f>'Regional Cap levels'!G691</f>
        <v>2.6789655325239795E-3</v>
      </c>
      <c r="G132" s="179">
        <f>'Regional Cap levels'!H691</f>
        <v>2.6789655325239795E-3</v>
      </c>
      <c r="H132" s="180">
        <f>'Regional Cap levels'!I691</f>
        <v>2.707050490963871E-3</v>
      </c>
      <c r="I132" s="180">
        <f>'Regional Cap levels'!J683</f>
        <v>2.707050490963871E-3</v>
      </c>
      <c r="J132" s="180">
        <f>'Regional Cap levels'!K683</f>
        <v>2.7183771159391898E-3</v>
      </c>
      <c r="K132" s="47"/>
    </row>
    <row r="133" spans="2:12">
      <c r="B133" s="14" t="s">
        <v>72</v>
      </c>
      <c r="C133" s="1" t="s">
        <v>70</v>
      </c>
      <c r="D133" s="1" t="s">
        <v>73</v>
      </c>
      <c r="E133" s="48">
        <v>0</v>
      </c>
      <c r="F133" s="48">
        <v>0</v>
      </c>
      <c r="G133" s="71">
        <v>0</v>
      </c>
      <c r="H133" s="66">
        <v>0</v>
      </c>
      <c r="I133" s="66">
        <v>0</v>
      </c>
      <c r="J133" s="66">
        <v>0</v>
      </c>
      <c r="K133" s="47"/>
    </row>
    <row r="134" spans="2:12">
      <c r="B134" s="14" t="s">
        <v>72</v>
      </c>
      <c r="C134" s="1" t="s">
        <v>91</v>
      </c>
      <c r="D134" s="14" t="s">
        <v>73</v>
      </c>
      <c r="E134" s="147">
        <f>'Regional Cap levels'!F687</f>
        <v>1.1066470132060519E-2</v>
      </c>
      <c r="F134" s="147">
        <f>'Regional Cap levels'!G687</f>
        <v>1.1301826243342947E-2</v>
      </c>
      <c r="G134" s="179">
        <f>'Regional Cap levels'!H687</f>
        <v>1.1301826243342947E-2</v>
      </c>
      <c r="H134" s="180">
        <f>'Regional Cap levels'!I687</f>
        <v>1.1420309036975648E-2</v>
      </c>
      <c r="I134" s="180">
        <f>'Regional Cap levels'!J679</f>
        <v>1.1420309036975648E-2</v>
      </c>
      <c r="J134" s="180">
        <f>'Regional Cap levels'!K679</f>
        <v>1.1468092984115111E-2</v>
      </c>
      <c r="K134" s="47"/>
    </row>
    <row r="135" spans="2:12" s="4" customFormat="1">
      <c r="B135" s="77"/>
      <c r="E135" s="28"/>
      <c r="F135" s="28"/>
      <c r="G135" s="28"/>
      <c r="H135" s="65"/>
      <c r="I135" s="65"/>
      <c r="J135" s="65"/>
      <c r="K135" s="49"/>
      <c r="L135" s="50"/>
    </row>
    <row r="136" spans="2:12">
      <c r="B136" s="77" t="s">
        <v>92</v>
      </c>
      <c r="D136" s="166"/>
      <c r="E136" s="16"/>
      <c r="F136" s="16"/>
      <c r="G136" s="16"/>
      <c r="H136" s="60"/>
      <c r="I136" s="60"/>
      <c r="J136" s="60"/>
      <c r="K136" s="45"/>
    </row>
    <row r="137" spans="2:12" ht="25.5">
      <c r="B137" s="14"/>
      <c r="C137" s="1"/>
      <c r="D137" s="1"/>
      <c r="E137" s="162" t="s">
        <v>50</v>
      </c>
      <c r="F137" s="162" t="s">
        <v>52</v>
      </c>
      <c r="G137" s="163" t="s">
        <v>54</v>
      </c>
      <c r="H137" s="164" t="s">
        <v>56</v>
      </c>
      <c r="I137" s="165" t="s">
        <v>58</v>
      </c>
      <c r="J137" s="165" t="s">
        <v>61</v>
      </c>
      <c r="K137" s="45"/>
    </row>
    <row r="138" spans="2:12">
      <c r="B138" s="78" t="s">
        <v>62</v>
      </c>
      <c r="C138" s="2" t="s">
        <v>89</v>
      </c>
      <c r="D138" s="2" t="s">
        <v>64</v>
      </c>
      <c r="E138" s="13" t="s">
        <v>49</v>
      </c>
      <c r="F138" s="13" t="s">
        <v>51</v>
      </c>
      <c r="G138" s="68" t="s">
        <v>53</v>
      </c>
      <c r="H138" s="57" t="s">
        <v>55</v>
      </c>
      <c r="I138" s="126" t="s">
        <v>57</v>
      </c>
      <c r="J138" s="126" t="s">
        <v>65</v>
      </c>
      <c r="K138" t="s">
        <v>93</v>
      </c>
    </row>
    <row r="139" spans="2:12">
      <c r="B139" s="14" t="s">
        <v>67</v>
      </c>
      <c r="C139" s="1" t="s">
        <v>68</v>
      </c>
      <c r="D139" s="1" t="s">
        <v>69</v>
      </c>
      <c r="E139" s="8">
        <f>E61-E123</f>
        <v>0.6463384473946473</v>
      </c>
      <c r="F139" s="8">
        <f t="shared" ref="E139:I150" si="68">F61-F123</f>
        <v>0.48816962703378464</v>
      </c>
      <c r="G139" s="70">
        <f t="shared" si="68"/>
        <v>0.28986629768053701</v>
      </c>
      <c r="H139" s="59">
        <f t="shared" si="68"/>
        <v>0.26304855473657413</v>
      </c>
      <c r="I139" s="59">
        <f t="shared" si="68"/>
        <v>0.27514346096263564</v>
      </c>
      <c r="J139" s="59">
        <f t="shared" ref="J139" si="69">J61-J123</f>
        <v>0.23103218705267053</v>
      </c>
    </row>
    <row r="140" spans="2:12">
      <c r="B140" s="14" t="s">
        <v>67</v>
      </c>
      <c r="C140" s="1" t="s">
        <v>70</v>
      </c>
      <c r="D140" s="1" t="s">
        <v>69</v>
      </c>
      <c r="E140" s="8">
        <f>E62-E124</f>
        <v>0.64292181750052069</v>
      </c>
      <c r="F140" s="8">
        <f t="shared" si="68"/>
        <v>0.48188467305762339</v>
      </c>
      <c r="G140" s="70">
        <f t="shared" si="68"/>
        <v>0.28249655824694853</v>
      </c>
      <c r="H140" s="59">
        <f t="shared" si="68"/>
        <v>0.26144119505618324</v>
      </c>
      <c r="I140" s="59">
        <f t="shared" si="68"/>
        <v>0.27367113546931188</v>
      </c>
      <c r="J140" s="59">
        <f t="shared" ref="J140" si="70">J62-J124</f>
        <v>0.2257996553950388</v>
      </c>
    </row>
    <row r="141" spans="2:12">
      <c r="B141" s="14" t="s">
        <v>67</v>
      </c>
      <c r="C141" s="1" t="s">
        <v>91</v>
      </c>
      <c r="D141" s="14" t="s">
        <v>69</v>
      </c>
      <c r="E141" s="8">
        <f t="shared" si="68"/>
        <v>0.6609177372848708</v>
      </c>
      <c r="F141" s="8">
        <f t="shared" si="68"/>
        <v>0.4991850148380686</v>
      </c>
      <c r="G141" s="70">
        <f t="shared" si="68"/>
        <v>0.2964126915508028</v>
      </c>
      <c r="H141" s="59">
        <f t="shared" si="68"/>
        <v>0.26885246184955081</v>
      </c>
      <c r="I141" s="59">
        <f t="shared" si="68"/>
        <v>0.2810215096046379</v>
      </c>
      <c r="J141" s="59">
        <f t="shared" ref="J141" si="71">J63-J125</f>
        <v>0.23571602965152208</v>
      </c>
    </row>
    <row r="142" spans="2:12">
      <c r="B142" s="14" t="s">
        <v>72</v>
      </c>
      <c r="C142" s="1" t="s">
        <v>68</v>
      </c>
      <c r="D142" s="1" t="s">
        <v>69</v>
      </c>
      <c r="E142" s="8">
        <f t="shared" si="68"/>
        <v>0.16783023736588579</v>
      </c>
      <c r="F142" s="8">
        <f t="shared" si="68"/>
        <v>0.12409445367871678</v>
      </c>
      <c r="G142" s="70">
        <f t="shared" si="68"/>
        <v>7.3587794247566743E-2</v>
      </c>
      <c r="H142" s="59">
        <f t="shared" si="68"/>
        <v>6.7507783452199807E-2</v>
      </c>
      <c r="I142" s="59">
        <f t="shared" si="68"/>
        <v>7.2695634488798205E-2</v>
      </c>
      <c r="J142" s="59">
        <f t="shared" ref="J142" si="72">J64-J126</f>
        <v>5.9707133175076983E-2</v>
      </c>
    </row>
    <row r="143" spans="2:12">
      <c r="B143" s="14" t="s">
        <v>72</v>
      </c>
      <c r="C143" s="1" t="s">
        <v>70</v>
      </c>
      <c r="D143" s="1" t="s">
        <v>69</v>
      </c>
      <c r="E143" s="8">
        <f t="shared" si="68"/>
        <v>0.17469240918303716</v>
      </c>
      <c r="F143" s="8">
        <f t="shared" si="68"/>
        <v>0.12777602015175807</v>
      </c>
      <c r="G143" s="70">
        <f t="shared" si="68"/>
        <v>7.3099729620427351E-2</v>
      </c>
      <c r="H143" s="59">
        <f t="shared" si="68"/>
        <v>6.6072138029415792E-2</v>
      </c>
      <c r="I143" s="59">
        <f t="shared" si="68"/>
        <v>7.1738648498558363E-2</v>
      </c>
      <c r="J143" s="59">
        <f t="shared" ref="J143" si="73">J65-J127</f>
        <v>5.8151297354798299E-2</v>
      </c>
    </row>
    <row r="144" spans="2:12">
      <c r="B144" s="14" t="s">
        <v>72</v>
      </c>
      <c r="C144" s="1" t="s">
        <v>91</v>
      </c>
      <c r="D144" s="14" t="s">
        <v>69</v>
      </c>
      <c r="E144" s="8">
        <f t="shared" si="68"/>
        <v>0.17161695700182161</v>
      </c>
      <c r="F144" s="8">
        <f t="shared" si="68"/>
        <v>0.12689565492848107</v>
      </c>
      <c r="G144" s="70">
        <f t="shared" si="68"/>
        <v>7.5250795425344533E-2</v>
      </c>
      <c r="H144" s="59">
        <f t="shared" si="68"/>
        <v>6.8994453810305778E-2</v>
      </c>
      <c r="I144" s="59">
        <f t="shared" si="68"/>
        <v>7.4273087174784577E-2</v>
      </c>
      <c r="J144" s="59">
        <f t="shared" ref="J144" si="74">J66-J128</f>
        <v>6.103899891379571E-2</v>
      </c>
    </row>
    <row r="145" spans="2:23">
      <c r="B145" s="14" t="s">
        <v>67</v>
      </c>
      <c r="C145" s="1" t="s">
        <v>68</v>
      </c>
      <c r="D145" s="1" t="s">
        <v>73</v>
      </c>
      <c r="E145" s="8">
        <f>E67-E129</f>
        <v>0.50308420036523249</v>
      </c>
      <c r="F145" s="8">
        <f t="shared" si="68"/>
        <v>0.57345268734431198</v>
      </c>
      <c r="G145" s="70">
        <f t="shared" si="68"/>
        <v>0.57345268734431198</v>
      </c>
      <c r="H145" s="59">
        <f t="shared" si="68"/>
        <v>0.58083875282072084</v>
      </c>
      <c r="I145" s="59">
        <f t="shared" si="68"/>
        <v>0.58120915355663028</v>
      </c>
      <c r="J145" s="59">
        <f t="shared" ref="J145" si="75">J67-J129</f>
        <v>0.70704020878304596</v>
      </c>
      <c r="L145" s="27"/>
      <c r="M145" s="27"/>
      <c r="N145" s="27"/>
      <c r="O145" s="27"/>
      <c r="P145" s="27"/>
    </row>
    <row r="146" spans="2:23">
      <c r="B146" s="14" t="s">
        <v>67</v>
      </c>
      <c r="C146" s="1" t="s">
        <v>70</v>
      </c>
      <c r="D146" s="1" t="s">
        <v>73</v>
      </c>
      <c r="E146" s="8">
        <f>E68-E130</f>
        <v>0.50811866700695907</v>
      </c>
      <c r="F146" s="8">
        <f t="shared" si="68"/>
        <v>0.57921846892778894</v>
      </c>
      <c r="G146" s="70">
        <f t="shared" si="68"/>
        <v>0.57921846892778894</v>
      </c>
      <c r="H146" s="59">
        <f t="shared" si="68"/>
        <v>0.58661490851968801</v>
      </c>
      <c r="I146" s="59">
        <f t="shared" si="68"/>
        <v>0.58640166752278122</v>
      </c>
      <c r="J146" s="59">
        <f t="shared" ref="J146" si="76">J68-J130</f>
        <v>0.71202575352956243</v>
      </c>
      <c r="L146" s="27"/>
      <c r="M146" s="27"/>
      <c r="N146" s="27"/>
      <c r="O146" s="27"/>
      <c r="P146" s="27"/>
    </row>
    <row r="147" spans="2:23">
      <c r="B147" s="14" t="s">
        <v>67</v>
      </c>
      <c r="C147" s="1" t="s">
        <v>91</v>
      </c>
      <c r="D147" s="14" t="s">
        <v>73</v>
      </c>
      <c r="E147" s="8">
        <f t="shared" si="68"/>
        <v>0.5414586477771155</v>
      </c>
      <c r="F147" s="8">
        <f t="shared" si="68"/>
        <v>0.61475974394586208</v>
      </c>
      <c r="G147" s="70">
        <f t="shared" si="68"/>
        <v>0.61475974394586208</v>
      </c>
      <c r="H147" s="59">
        <f t="shared" si="68"/>
        <v>0.62018144915878193</v>
      </c>
      <c r="I147" s="59">
        <f t="shared" si="68"/>
        <v>0.62230748038654859</v>
      </c>
      <c r="J147" s="59">
        <f t="shared" ref="J147" si="77">J69-J131</f>
        <v>0.75543189840207947</v>
      </c>
      <c r="L147" s="27"/>
      <c r="M147" s="27"/>
      <c r="N147" s="27"/>
      <c r="O147" s="27"/>
      <c r="P147" s="27"/>
    </row>
    <row r="148" spans="2:23">
      <c r="B148" s="14" t="s">
        <v>72</v>
      </c>
      <c r="C148" s="1" t="s">
        <v>68</v>
      </c>
      <c r="D148" s="1" t="s">
        <v>73</v>
      </c>
      <c r="E148" s="8">
        <f t="shared" si="68"/>
        <v>0.29846910371092794</v>
      </c>
      <c r="F148" s="8">
        <f t="shared" si="68"/>
        <v>0.30407420130018731</v>
      </c>
      <c r="G148" s="70">
        <f t="shared" si="68"/>
        <v>0.30407420130018731</v>
      </c>
      <c r="H148" s="59">
        <f t="shared" si="68"/>
        <v>0.31300616417422256</v>
      </c>
      <c r="I148" s="59">
        <f t="shared" si="68"/>
        <v>0.31277449953799535</v>
      </c>
      <c r="J148" s="59">
        <f t="shared" ref="J148" si="78">J70-J132</f>
        <v>0.31310612750465855</v>
      </c>
      <c r="L148" s="27"/>
      <c r="M148" s="27"/>
      <c r="N148" s="27"/>
      <c r="O148" s="27"/>
      <c r="P148" s="27"/>
    </row>
    <row r="149" spans="2:23">
      <c r="B149" s="14" t="s">
        <v>72</v>
      </c>
      <c r="C149" s="1" t="s">
        <v>70</v>
      </c>
      <c r="D149" s="1" t="s">
        <v>73</v>
      </c>
      <c r="E149" s="8">
        <f t="shared" si="68"/>
        <v>0.30109228083400208</v>
      </c>
      <c r="F149" s="8">
        <f t="shared" si="68"/>
        <v>0.30675316683271131</v>
      </c>
      <c r="G149" s="70">
        <f t="shared" si="68"/>
        <v>0.30675316683271131</v>
      </c>
      <c r="H149" s="59">
        <f t="shared" si="68"/>
        <v>0.31571321466518643</v>
      </c>
      <c r="I149" s="59">
        <f t="shared" si="68"/>
        <v>0.31548155002895922</v>
      </c>
      <c r="J149" s="59">
        <f t="shared" ref="J149" si="79">J71-J133</f>
        <v>0.31582450462059775</v>
      </c>
      <c r="L149" s="27"/>
      <c r="M149" s="27"/>
      <c r="N149" s="27"/>
      <c r="O149" s="27"/>
      <c r="P149" s="27"/>
    </row>
    <row r="150" spans="2:23">
      <c r="B150" s="14" t="s">
        <v>72</v>
      </c>
      <c r="C150" s="1" t="s">
        <v>91</v>
      </c>
      <c r="D150" s="14" t="s">
        <v>73</v>
      </c>
      <c r="E150" s="8">
        <f t="shared" si="68"/>
        <v>0.32431081223198033</v>
      </c>
      <c r="F150" s="8">
        <f t="shared" si="68"/>
        <v>0.33208350958276295</v>
      </c>
      <c r="G150" s="70">
        <f t="shared" si="68"/>
        <v>0.33208350958276295</v>
      </c>
      <c r="H150" s="59">
        <f t="shared" si="68"/>
        <v>0.33852995225004157</v>
      </c>
      <c r="I150" s="59">
        <f t="shared" si="68"/>
        <v>0.33829486962647276</v>
      </c>
      <c r="J150" s="59">
        <f t="shared" ref="J150" si="80">J72-J134</f>
        <v>0.34058815308078622</v>
      </c>
      <c r="L150" s="27"/>
      <c r="M150" s="27"/>
      <c r="N150" s="27"/>
      <c r="O150" s="27"/>
      <c r="P150" s="27"/>
    </row>
    <row r="151" spans="2:23">
      <c r="E151" s="16"/>
      <c r="F151" s="16"/>
      <c r="G151" s="16"/>
      <c r="H151" s="60"/>
      <c r="I151" s="65"/>
      <c r="J151" s="65"/>
      <c r="K151" s="4"/>
    </row>
    <row r="152" spans="2:23">
      <c r="B152" s="82" t="s">
        <v>94</v>
      </c>
      <c r="C152" s="167"/>
      <c r="D152" s="167"/>
      <c r="E152" s="167"/>
      <c r="F152" s="181"/>
      <c r="G152" s="167"/>
      <c r="H152" s="168"/>
      <c r="I152" s="168"/>
      <c r="J152" s="168"/>
      <c r="K152" s="45"/>
    </row>
    <row r="153" spans="2:23" ht="25.5">
      <c r="B153" s="14"/>
      <c r="C153" s="1"/>
      <c r="D153" s="1"/>
      <c r="E153" s="162" t="s">
        <v>50</v>
      </c>
      <c r="F153" s="162" t="s">
        <v>52</v>
      </c>
      <c r="G153" s="163" t="s">
        <v>54</v>
      </c>
      <c r="H153" s="164" t="s">
        <v>56</v>
      </c>
      <c r="I153" s="165" t="s">
        <v>58</v>
      </c>
      <c r="J153" s="165" t="s">
        <v>61</v>
      </c>
      <c r="K153" s="45"/>
    </row>
    <row r="154" spans="2:23">
      <c r="B154" s="78" t="s">
        <v>62</v>
      </c>
      <c r="C154" s="2" t="s">
        <v>63</v>
      </c>
      <c r="D154" s="2" t="s">
        <v>64</v>
      </c>
      <c r="E154" s="13" t="s">
        <v>49</v>
      </c>
      <c r="F154" s="13" t="s">
        <v>51</v>
      </c>
      <c r="G154" s="68" t="s">
        <v>53</v>
      </c>
      <c r="H154" s="57" t="s">
        <v>55</v>
      </c>
      <c r="I154" s="126" t="s">
        <v>57</v>
      </c>
      <c r="J154" s="126" t="s">
        <v>65</v>
      </c>
      <c r="K154" t="s">
        <v>95</v>
      </c>
      <c r="R154" s="52"/>
    </row>
    <row r="155" spans="2:23">
      <c r="B155" s="14" t="s">
        <v>67</v>
      </c>
      <c r="C155" s="1" t="s">
        <v>68</v>
      </c>
      <c r="D155" s="14" t="s">
        <v>69</v>
      </c>
      <c r="E155" s="58" cm="1">
        <f t="array" ref="E155">((E123*INDEX('TDCV Values'!$D$11:$I$16,MATCH($B155&amp;$C155,'TDCV Values'!$B$11:$B$16&amp;'TDCV Values'!$C$11:$C$16,0),MATCH(E$154,'TDCV Values'!$D$10:$I$10,0))*'Customer Numbers - Northern'!$C$5)+(E125*INDEX('TDCV Values'!$D$11:$I$16,MATCH($B157&amp;$C157,'TDCV Values'!$B$11:$B$16&amp;'TDCV Values'!$C$11:$C$16,0),MATCH(E$154,'TDCV Values'!$D$10:$I$10,0))*'Customer Numbers - Northern'!$E$5))/((INDEX('TDCV Values'!$D$11:$I$16,MATCH($B155&amp;$C155,'TDCV Values'!$B$11:$B$16&amp;'TDCV Values'!$C$11:$C$16,0),MATCH(E$154,'TDCV Values'!$D$10:$I$10,0))*'Customer Numbers - Northern'!$C$5)+('Customer Numbers - Northern'!$E$5*INDEX('TDCV Values'!$D$11:$I$16,MATCH($B157&amp;$C157,'TDCV Values'!$B$11:$B$16&amp;'TDCV Values'!$C$11:$C$16,0),MATCH(E$154,'TDCV Values'!$D$10:$I$10,0))))</f>
        <v>1.0475929881013545E-2</v>
      </c>
      <c r="F155" s="58" cm="1">
        <f t="array" ref="F155">((F123*INDEX('TDCV Values'!$D$11:$I$16,MATCH($B155&amp;$C155,'TDCV Values'!$B$11:$B$16&amp;'TDCV Values'!$C$11:$C$16,0),MATCH(F$154,'TDCV Values'!$D$10:$I$10,0))*'Customer Numbers - Northern'!$C$5)+(F125*INDEX('TDCV Values'!$D$11:$I$16,MATCH($B157&amp;$C157,'TDCV Values'!$B$11:$B$16&amp;'TDCV Values'!$C$11:$C$16,0),MATCH(F$154,'TDCV Values'!$D$10:$I$10,0))*'Customer Numbers - Northern'!$E$5))/((INDEX('TDCV Values'!$D$11:$I$16,MATCH($B155&amp;$C155,'TDCV Values'!$B$11:$B$16&amp;'TDCV Values'!$C$11:$C$16,0),MATCH(F$154,'TDCV Values'!$D$10:$I$10,0))*'Customer Numbers - Northern'!$C$5)+('Customer Numbers - Northern'!$E$5*INDEX('TDCV Values'!$D$11:$I$16,MATCH($B157&amp;$C157,'TDCV Values'!$B$11:$B$16&amp;'TDCV Values'!$C$11:$C$16,0),MATCH(F$154,'TDCV Values'!$D$10:$I$10,0))))</f>
        <v>7.9150926498301431E-3</v>
      </c>
      <c r="G155" s="58" cm="1">
        <f t="array" ref="G155">((G123*INDEX('TDCV Values'!$D$11:$I$16,MATCH($B155&amp;$C155,'TDCV Values'!$B$11:$B$16&amp;'TDCV Values'!$C$11:$C$16,0),MATCH(G$154,'TDCV Values'!$D$10:$I$10,0))*'Customer Numbers - Northern'!$C$5)+(G125*INDEX('TDCV Values'!$D$11:$I$16,MATCH($B157&amp;$C157,'TDCV Values'!$B$11:$B$16&amp;'TDCV Values'!$C$11:$C$16,0),MATCH(G$154,'TDCV Values'!$D$10:$I$10,0))*'Customer Numbers - Northern'!$E$5))/((INDEX('TDCV Values'!$D$11:$I$16,MATCH($B155&amp;$C155,'TDCV Values'!$B$11:$B$16&amp;'TDCV Values'!$C$11:$C$16,0),MATCH(G$154,'TDCV Values'!$D$10:$I$10,0))*'Customer Numbers - Northern'!$C$5)+('Customer Numbers - Northern'!$E$5*INDEX('TDCV Values'!$D$11:$I$16,MATCH($B157&amp;$C157,'TDCV Values'!$B$11:$B$16&amp;'TDCV Values'!$C$11:$C$16,0),MATCH(G$154,'TDCV Values'!$D$10:$I$10,0))))</f>
        <v>4.7039028426472691E-3</v>
      </c>
      <c r="H155" s="58" cm="1">
        <f t="array" ref="H155">((H123*INDEX('TDCV Values'!$D$11:$I$16,MATCH($B155&amp;$C155,'TDCV Values'!$B$11:$B$16&amp;'TDCV Values'!$C$11:$C$16,0),MATCH(H$154,'TDCV Values'!$D$10:$I$10,0))*'Customer Numbers - Northern'!$C$5)+(H125*INDEX('TDCV Values'!$D$11:$I$16,MATCH($B157&amp;$C157,'TDCV Values'!$B$11:$B$16&amp;'TDCV Values'!$C$11:$C$16,0),MATCH(H$154,'TDCV Values'!$D$10:$I$10,0))*'Customer Numbers - Northern'!$E$5))/((INDEX('TDCV Values'!$D$11:$I$16,MATCH($B155&amp;$C155,'TDCV Values'!$B$11:$B$16&amp;'TDCV Values'!$C$11:$C$16,0),MATCH(H$154,'TDCV Values'!$D$10:$I$10,0))*'Customer Numbers - Northern'!$C$5)+('Customer Numbers - Northern'!$E$5*INDEX('TDCV Values'!$D$11:$I$16,MATCH($B157&amp;$C157,'TDCV Values'!$B$11:$B$16&amp;'TDCV Values'!$C$11:$C$16,0),MATCH(H$154,'TDCV Values'!$D$10:$I$10,0))))</f>
        <v>4.2485951744091668E-3</v>
      </c>
      <c r="I155" s="58" cm="1">
        <f t="array" ref="I155">((I123*INDEX('TDCV Values'!$D$11:$I$16,MATCH($B155&amp;$C155,'TDCV Values'!$B$11:$B$16&amp;'TDCV Values'!$C$11:$C$16,0),MATCH(I$154,'TDCV Values'!$D$10:$I$10,0))*'Customer Numbers - Northern'!$C$5)+(I125*INDEX('TDCV Values'!$D$11:$I$16,MATCH($B157&amp;$C157,'TDCV Values'!$B$11:$B$16&amp;'TDCV Values'!$C$11:$C$16,0),MATCH(I$154,'TDCV Values'!$D$10:$I$10,0))*'Customer Numbers - Northern'!$E$5))/((INDEX('TDCV Values'!$D$11:$I$16,MATCH($B155&amp;$C155,'TDCV Values'!$B$11:$B$16&amp;'TDCV Values'!$C$11:$C$16,0),MATCH(I$154,'TDCV Values'!$D$10:$I$10,0))*'Customer Numbers - Northern'!$C$5)+('Customer Numbers - Northern'!$E$5*INDEX('TDCV Values'!$D$11:$I$16,MATCH($B157&amp;$C157,'TDCV Values'!$B$11:$B$16&amp;'TDCV Values'!$C$11:$C$16,0),MATCH(I$154,'TDCV Values'!$D$10:$I$10,0))))</f>
        <v>4.5490850765433685E-3</v>
      </c>
      <c r="J155" s="58" cm="1">
        <f t="array" ref="J155">((J123*INDEX('TDCV Values'!$D$11:$I$16,MATCH($B155&amp;$C155,'TDCV Values'!$B$11:$B$16&amp;'TDCV Values'!$C$11:$C$16,0),MATCH(J$154,'TDCV Values'!$D$10:$I$10,0))*'Customer Numbers - Northern'!$C$5)+(J125*INDEX('TDCV Values'!$D$11:$I$16,MATCH($B157&amp;$C157,'TDCV Values'!$B$11:$B$16&amp;'TDCV Values'!$C$11:$C$16,0),MATCH(J$154,'TDCV Values'!$D$10:$I$10,0))*'Customer Numbers - Northern'!$E$5))/((INDEX('TDCV Values'!$D$11:$I$16,MATCH($B155&amp;$C155,'TDCV Values'!$B$11:$B$16&amp;'TDCV Values'!$C$11:$C$16,0),MATCH(J$154,'TDCV Values'!$D$10:$I$10,0))*'Customer Numbers - Northern'!$C$5)+('Customer Numbers - Northern'!$E$5*INDEX('TDCV Values'!$D$11:$I$16,MATCH($B157&amp;$C157,'TDCV Values'!$B$11:$B$16&amp;'TDCV Values'!$C$11:$C$16,0),MATCH(J$154,'TDCV Values'!$D$10:$I$10,0))))</f>
        <v>3.9394255420714258E-3</v>
      </c>
      <c r="L155" s="27"/>
      <c r="M155" s="27"/>
      <c r="N155" s="27"/>
      <c r="O155" s="27"/>
      <c r="P155" s="27"/>
      <c r="Q155" s="6"/>
      <c r="R155" s="27"/>
      <c r="S155" s="27"/>
      <c r="T155" s="27"/>
      <c r="U155" s="27"/>
      <c r="V155" s="27"/>
      <c r="W155" s="53"/>
    </row>
    <row r="156" spans="2:23">
      <c r="B156" s="14" t="s">
        <v>67</v>
      </c>
      <c r="C156" s="1" t="s">
        <v>70</v>
      </c>
      <c r="D156" s="14" t="s">
        <v>69</v>
      </c>
      <c r="E156" s="157">
        <v>0</v>
      </c>
      <c r="F156" s="157">
        <v>0</v>
      </c>
      <c r="G156" s="157">
        <v>0</v>
      </c>
      <c r="H156" s="157">
        <v>0</v>
      </c>
      <c r="I156" s="157">
        <v>0</v>
      </c>
      <c r="J156" s="157">
        <v>0</v>
      </c>
      <c r="K156" s="47"/>
      <c r="L156" s="27"/>
      <c r="M156" s="27"/>
      <c r="N156" s="27"/>
      <c r="O156" s="27"/>
      <c r="P156" s="27"/>
      <c r="Q156" s="6"/>
      <c r="R156" s="27"/>
      <c r="S156" s="27"/>
      <c r="T156" s="27"/>
      <c r="U156" s="27"/>
      <c r="V156" s="27"/>
      <c r="W156" s="53"/>
    </row>
    <row r="157" spans="2:23">
      <c r="B157" s="14" t="s">
        <v>67</v>
      </c>
      <c r="C157" s="1" t="s">
        <v>71</v>
      </c>
      <c r="D157" s="14" t="s">
        <v>69</v>
      </c>
      <c r="E157" s="58" cm="1">
        <f t="array" ref="E157">((E123*INDEX('TDCV Values'!$D$11:$I$16,MATCH($B155&amp;$C155,'TDCV Values'!$B$11:$B$16&amp;'TDCV Values'!$C$11:$C$16,0),MATCH(E$154,'TDCV Values'!$D$10:$I$10,0))*'Customer Numbers - Northern'!$C$5)+(E125*INDEX('TDCV Values'!$D$11:$I$16,MATCH($B157&amp;$C157,'TDCV Values'!$B$11:$B$16&amp;'TDCV Values'!$C$11:$C$16,0),MATCH(E$154,'TDCV Values'!$D$10:$I$10,0))*'Customer Numbers - Northern'!$E$5))/((INDEX('TDCV Values'!$D$11:$I$16,MATCH($B155&amp;$C155,'TDCV Values'!$B$11:$B$16&amp;'TDCV Values'!$C$11:$C$16,0),MATCH(E$154,'TDCV Values'!$D$10:$I$10,0))*'Customer Numbers - Northern'!$C$5)+('Customer Numbers - Northern'!$E$5*INDEX('TDCV Values'!$D$11:$I$16,MATCH($B157&amp;$C157,'TDCV Values'!$B$11:$B$16&amp;'TDCV Values'!$C$11:$C$16,0),MATCH(E$154,'TDCV Values'!$D$10:$I$10,0))))</f>
        <v>1.0475929881013545E-2</v>
      </c>
      <c r="F157" s="58" cm="1">
        <f t="array" ref="F157">((F123*INDEX('TDCV Values'!$D$11:$I$16,MATCH($B155&amp;$C155,'TDCV Values'!$B$11:$B$16&amp;'TDCV Values'!$C$11:$C$16,0),MATCH(F$154,'TDCV Values'!$D$10:$I$10,0))*'Customer Numbers - Northern'!$C$5)+(F125*INDEX('TDCV Values'!$D$11:$I$16,MATCH($B157&amp;$C157,'TDCV Values'!$B$11:$B$16&amp;'TDCV Values'!$C$11:$C$16,0),MATCH(F$154,'TDCV Values'!$D$10:$I$10,0))*'Customer Numbers - Northern'!$E$5))/((INDEX('TDCV Values'!$D$11:$I$16,MATCH($B155&amp;$C155,'TDCV Values'!$B$11:$B$16&amp;'TDCV Values'!$C$11:$C$16,0),MATCH(F$154,'TDCV Values'!$D$10:$I$10,0))*'Customer Numbers - Northern'!$C$5)+('Customer Numbers - Northern'!$E$5*INDEX('TDCV Values'!$D$11:$I$16,MATCH($B157&amp;$C157,'TDCV Values'!$B$11:$B$16&amp;'TDCV Values'!$C$11:$C$16,0),MATCH(F$154,'TDCV Values'!$D$10:$I$10,0))))</f>
        <v>7.9150926498301431E-3</v>
      </c>
      <c r="G157" s="58" cm="1">
        <f t="array" ref="G157">((G123*INDEX('TDCV Values'!$D$11:$I$16,MATCH($B155&amp;$C155,'TDCV Values'!$B$11:$B$16&amp;'TDCV Values'!$C$11:$C$16,0),MATCH(G$154,'TDCV Values'!$D$10:$I$10,0))*'Customer Numbers - Northern'!$C$5)+(G125*INDEX('TDCV Values'!$D$11:$I$16,MATCH($B157&amp;$C157,'TDCV Values'!$B$11:$B$16&amp;'TDCV Values'!$C$11:$C$16,0),MATCH(G$154,'TDCV Values'!$D$10:$I$10,0))*'Customer Numbers - Northern'!$E$5))/((INDEX('TDCV Values'!$D$11:$I$16,MATCH($B155&amp;$C155,'TDCV Values'!$B$11:$B$16&amp;'TDCV Values'!$C$11:$C$16,0),MATCH(G$154,'TDCV Values'!$D$10:$I$10,0))*'Customer Numbers - Northern'!$C$5)+('Customer Numbers - Northern'!$E$5*INDEX('TDCV Values'!$D$11:$I$16,MATCH($B157&amp;$C157,'TDCV Values'!$B$11:$B$16&amp;'TDCV Values'!$C$11:$C$16,0),MATCH(G$154,'TDCV Values'!$D$10:$I$10,0))))</f>
        <v>4.7039028426472691E-3</v>
      </c>
      <c r="H157" s="58" cm="1">
        <f t="array" ref="H157">((H123*INDEX('TDCV Values'!$D$11:$I$16,MATCH($B155&amp;$C155,'TDCV Values'!$B$11:$B$16&amp;'TDCV Values'!$C$11:$C$16,0),MATCH(H$154,'TDCV Values'!$D$10:$I$10,0))*'Customer Numbers - Northern'!$C$5)+(H125*INDEX('TDCV Values'!$D$11:$I$16,MATCH($B157&amp;$C157,'TDCV Values'!$B$11:$B$16&amp;'TDCV Values'!$C$11:$C$16,0),MATCH(H$154,'TDCV Values'!$D$10:$I$10,0))*'Customer Numbers - Northern'!$E$5))/((INDEX('TDCV Values'!$D$11:$I$16,MATCH($B155&amp;$C155,'TDCV Values'!$B$11:$B$16&amp;'TDCV Values'!$C$11:$C$16,0),MATCH(H$154,'TDCV Values'!$D$10:$I$10,0))*'Customer Numbers - Northern'!$C$5)+('Customer Numbers - Northern'!$E$5*INDEX('TDCV Values'!$D$11:$I$16,MATCH($B157&amp;$C157,'TDCV Values'!$B$11:$B$16&amp;'TDCV Values'!$C$11:$C$16,0),MATCH(H$154,'TDCV Values'!$D$10:$I$10,0))))</f>
        <v>4.2485951744091668E-3</v>
      </c>
      <c r="I157" s="58" cm="1">
        <f t="array" ref="I157">((I123*INDEX('TDCV Values'!$D$11:$I$16,MATCH($B155&amp;$C155,'TDCV Values'!$B$11:$B$16&amp;'TDCV Values'!$C$11:$C$16,0),MATCH(I$154,'TDCV Values'!$D$10:$I$10,0))*'Customer Numbers - Northern'!$C$5)+(I125*INDEX('TDCV Values'!$D$11:$I$16,MATCH($B157&amp;$C157,'TDCV Values'!$B$11:$B$16&amp;'TDCV Values'!$C$11:$C$16,0),MATCH(I$154,'TDCV Values'!$D$10:$I$10,0))*'Customer Numbers - Northern'!$E$5))/((INDEX('TDCV Values'!$D$11:$I$16,MATCH($B155&amp;$C155,'TDCV Values'!$B$11:$B$16&amp;'TDCV Values'!$C$11:$C$16,0),MATCH(I$154,'TDCV Values'!$D$10:$I$10,0))*'Customer Numbers - Northern'!$C$5)+('Customer Numbers - Northern'!$E$5*INDEX('TDCV Values'!$D$11:$I$16,MATCH($B157&amp;$C157,'TDCV Values'!$B$11:$B$16&amp;'TDCV Values'!$C$11:$C$16,0),MATCH(I$154,'TDCV Values'!$D$10:$I$10,0))))</f>
        <v>4.5490850765433685E-3</v>
      </c>
      <c r="J157" s="58" cm="1">
        <f t="array" ref="J157">((J123*INDEX('TDCV Values'!$D$11:$I$16,MATCH($B155&amp;$C155,'TDCV Values'!$B$11:$B$16&amp;'TDCV Values'!$C$11:$C$16,0),MATCH(J$154,'TDCV Values'!$D$10:$I$10,0))*'Customer Numbers - Northern'!$C$5)+(J125*INDEX('TDCV Values'!$D$11:$I$16,MATCH($B157&amp;$C157,'TDCV Values'!$B$11:$B$16&amp;'TDCV Values'!$C$11:$C$16,0),MATCH(J$154,'TDCV Values'!$D$10:$I$10,0))*'Customer Numbers - Northern'!$E$5))/((INDEX('TDCV Values'!$D$11:$I$16,MATCH($B155&amp;$C155,'TDCV Values'!$B$11:$B$16&amp;'TDCV Values'!$C$11:$C$16,0),MATCH(J$154,'TDCV Values'!$D$10:$I$10,0))*'Customer Numbers - Northern'!$C$5)+('Customer Numbers - Northern'!$E$5*INDEX('TDCV Values'!$D$11:$I$16,MATCH($B157&amp;$C157,'TDCV Values'!$B$11:$B$16&amp;'TDCV Values'!$C$11:$C$16,0),MATCH(J$154,'TDCV Values'!$D$10:$I$10,0))))</f>
        <v>3.9394255420714258E-3</v>
      </c>
      <c r="K157" s="47"/>
      <c r="L157" s="27"/>
      <c r="M157" s="27"/>
      <c r="N157" s="27"/>
      <c r="O157" s="27"/>
      <c r="P157" s="27"/>
      <c r="Q157" s="6"/>
      <c r="R157" s="27"/>
      <c r="S157" s="27"/>
      <c r="T157" s="27"/>
      <c r="U157" s="27"/>
      <c r="V157" s="27"/>
      <c r="W157" s="53"/>
    </row>
    <row r="158" spans="2:23">
      <c r="B158" s="14" t="s">
        <v>72</v>
      </c>
      <c r="C158" s="1" t="s">
        <v>68</v>
      </c>
      <c r="D158" s="14" t="s">
        <v>69</v>
      </c>
      <c r="E158" s="58" cm="1">
        <f t="array" ref="E158">((E126*INDEX('TDCV Values'!$D$11:$I$16,MATCH($B158&amp;$C158,'TDCV Values'!$B$11:$B$16&amp;'TDCV Values'!$C$11:$C$16,0),MATCH(E$154,'TDCV Values'!$D$10:$I$10,0))*'Customer Numbers - Northern'!$C$10)+(E128*INDEX('TDCV Values'!$D$11:$I$16,MATCH($B160&amp;$C160,'TDCV Values'!$B$11:$B$16&amp;'TDCV Values'!$C$11:$C$16,0),MATCH(E$154,'TDCV Values'!$D$10:$I$10,0))*'Customer Numbers - Northern'!$E$10))/((INDEX('TDCV Values'!$D$11:$I$16,MATCH($B158&amp;$C158,'TDCV Values'!$B$11:$B$16&amp;'TDCV Values'!$C$11:$C$16,0),MATCH(E$154,'TDCV Values'!$D$10:$I$10,0))*'Customer Numbers - Northern'!$C$10)+('Customer Numbers - Northern'!$E$10*INDEX('TDCV Values'!$D$11:$I$16,MATCH($B160&amp;$C160,'TDCV Values'!$B$11:$B$16&amp;'TDCV Values'!$C$11:$C$16,0),MATCH(E$154,'TDCV Values'!$D$10:$I$10,0))))</f>
        <v>2.5880189436080481E-3</v>
      </c>
      <c r="F158" s="58" cm="1">
        <f t="array" ref="F158">((F126*INDEX('TDCV Values'!$D$11:$I$16,MATCH($B158&amp;$C158,'TDCV Values'!$B$11:$B$16&amp;'TDCV Values'!$C$11:$C$16,0),MATCH(F$154,'TDCV Values'!$D$10:$I$10,0))*'Customer Numbers - Northern'!$C$10)+(F128*INDEX('TDCV Values'!$D$11:$I$16,MATCH($B160&amp;$C160,'TDCV Values'!$B$11:$B$16&amp;'TDCV Values'!$C$11:$C$16,0),MATCH(F$154,'TDCV Values'!$D$10:$I$10,0))*'Customer Numbers - Northern'!$E$10))/((INDEX('TDCV Values'!$D$11:$I$16,MATCH($B158&amp;$C158,'TDCV Values'!$B$11:$B$16&amp;'TDCV Values'!$C$11:$C$16,0),MATCH(F$154,'TDCV Values'!$D$10:$I$10,0))*'Customer Numbers - Northern'!$C$10)+('Customer Numbers - Northern'!$E$10*INDEX('TDCV Values'!$D$11:$I$16,MATCH($B160&amp;$C160,'TDCV Values'!$B$11:$B$16&amp;'TDCV Values'!$C$11:$C$16,0),MATCH(F$154,'TDCV Values'!$D$10:$I$10,0))))</f>
        <v>1.914470200130595E-3</v>
      </c>
      <c r="G158" s="58" cm="1">
        <f t="array" ref="G158">((G126*INDEX('TDCV Values'!$D$11:$I$16,MATCH($B158&amp;$C158,'TDCV Values'!$B$11:$B$16&amp;'TDCV Values'!$C$11:$C$16,0),MATCH(G$154,'TDCV Values'!$D$10:$I$10,0))*'Customer Numbers - Northern'!$C$10)+(G128*INDEX('TDCV Values'!$D$11:$I$16,MATCH($B160&amp;$C160,'TDCV Values'!$B$11:$B$16&amp;'TDCV Values'!$C$11:$C$16,0),MATCH(G$154,'TDCV Values'!$D$10:$I$10,0))*'Customer Numbers - Northern'!$E$10))/((INDEX('TDCV Values'!$D$11:$I$16,MATCH($B158&amp;$C158,'TDCV Values'!$B$11:$B$16&amp;'TDCV Values'!$C$11:$C$16,0),MATCH(G$154,'TDCV Values'!$D$10:$I$10,0))*'Customer Numbers - Northern'!$C$10)+('Customer Numbers - Northern'!$E$10*INDEX('TDCV Values'!$D$11:$I$16,MATCH($B160&amp;$C160,'TDCV Values'!$B$11:$B$16&amp;'TDCV Values'!$C$11:$C$16,0),MATCH(G$154,'TDCV Values'!$D$10:$I$10,0))))</f>
        <v>1.1365717468195188E-3</v>
      </c>
      <c r="H158" s="58" cm="1">
        <f t="array" ref="H158">((H126*INDEX('TDCV Values'!$D$11:$I$16,MATCH($B158&amp;$C158,'TDCV Values'!$B$11:$B$16&amp;'TDCV Values'!$C$11:$C$16,0),MATCH(H$154,'TDCV Values'!$D$10:$I$10,0))*'Customer Numbers - Northern'!$C$10)+(H128*INDEX('TDCV Values'!$D$11:$I$16,MATCH($B160&amp;$C160,'TDCV Values'!$B$11:$B$16&amp;'TDCV Values'!$C$11:$C$16,0),MATCH(H$154,'TDCV Values'!$D$10:$I$10,0))*'Customer Numbers - Northern'!$E$10))/((INDEX('TDCV Values'!$D$11:$I$16,MATCH($B158&amp;$C158,'TDCV Values'!$B$11:$B$16&amp;'TDCV Values'!$C$11:$C$16,0),MATCH(H$154,'TDCV Values'!$D$10:$I$10,0))*'Customer Numbers - Northern'!$C$10)+('Customer Numbers - Northern'!$E$10*INDEX('TDCV Values'!$D$11:$I$16,MATCH($B160&amp;$C160,'TDCV Values'!$B$11:$B$16&amp;'TDCV Values'!$C$11:$C$16,0),MATCH(H$154,'TDCV Values'!$D$10:$I$10,0))))</f>
        <v>1.0365739239618279E-3</v>
      </c>
      <c r="I158" s="58" cm="1">
        <f t="array" ref="I158">((I126*INDEX('TDCV Values'!$D$11:$I$16,MATCH($B158&amp;$C158,'TDCV Values'!$B$11:$B$16&amp;'TDCV Values'!$C$11:$C$16,0),MATCH(I$154,'TDCV Values'!$D$10:$I$10,0))*'Customer Numbers - Northern'!$C$10)+(I128*INDEX('TDCV Values'!$D$11:$I$16,MATCH($B160&amp;$C160,'TDCV Values'!$B$11:$B$16&amp;'TDCV Values'!$C$11:$C$16,0),MATCH(I$154,'TDCV Values'!$D$10:$I$10,0))*'Customer Numbers - Northern'!$E$10))/((INDEX('TDCV Values'!$D$11:$I$16,MATCH($B158&amp;$C158,'TDCV Values'!$B$11:$B$16&amp;'TDCV Values'!$C$11:$C$16,0),MATCH(I$154,'TDCV Values'!$D$10:$I$10,0))*'Customer Numbers - Northern'!$C$10)+('Customer Numbers - Northern'!$E$10*INDEX('TDCV Values'!$D$11:$I$16,MATCH($B160&amp;$C160,'TDCV Values'!$B$11:$B$16&amp;'TDCV Values'!$C$11:$C$16,0),MATCH(I$154,'TDCV Values'!$D$10:$I$10,0))))</f>
        <v>1.1297413746541736E-3</v>
      </c>
      <c r="J158" s="58" cm="1">
        <f t="array" ref="J158">((J126*INDEX('TDCV Values'!$D$11:$I$16,MATCH($B158&amp;$C158,'TDCV Values'!$B$11:$B$16&amp;'TDCV Values'!$C$11:$C$16,0),MATCH(J$154,'TDCV Values'!$D$10:$I$10,0))*'Customer Numbers - Northern'!$C$10)+(J128*INDEX('TDCV Values'!$D$11:$I$16,MATCH($B160&amp;$C160,'TDCV Values'!$B$11:$B$16&amp;'TDCV Values'!$C$11:$C$16,0),MATCH(J$154,'TDCV Values'!$D$10:$I$10,0))*'Customer Numbers - Northern'!$E$10))/((INDEX('TDCV Values'!$D$11:$I$16,MATCH($B158&amp;$C158,'TDCV Values'!$B$11:$B$16&amp;'TDCV Values'!$C$11:$C$16,0),MATCH(J$154,'TDCV Values'!$D$10:$I$10,0))*'Customer Numbers - Northern'!$C$10)+('Customer Numbers - Northern'!$E$10*INDEX('TDCV Values'!$D$11:$I$16,MATCH($B160&amp;$C160,'TDCV Values'!$B$11:$B$16&amp;'TDCV Values'!$C$11:$C$16,0),MATCH(J$154,'TDCV Values'!$D$10:$I$10,0))))</f>
        <v>9.0560782962168743E-4</v>
      </c>
      <c r="K158" s="47"/>
      <c r="L158" s="27"/>
      <c r="M158" s="27"/>
      <c r="N158" s="27"/>
      <c r="O158" s="27"/>
      <c r="P158" s="27"/>
      <c r="R158" s="27"/>
      <c r="S158" s="27"/>
      <c r="T158" s="27"/>
      <c r="U158" s="27"/>
      <c r="V158" s="27"/>
    </row>
    <row r="159" spans="2:23">
      <c r="B159" s="14" t="s">
        <v>72</v>
      </c>
      <c r="C159" s="1" t="s">
        <v>70</v>
      </c>
      <c r="D159" s="14" t="s">
        <v>69</v>
      </c>
      <c r="E159" s="157">
        <v>0</v>
      </c>
      <c r="F159" s="157">
        <v>0</v>
      </c>
      <c r="G159" s="157">
        <v>0</v>
      </c>
      <c r="H159" s="157">
        <v>0</v>
      </c>
      <c r="I159" s="157">
        <v>0</v>
      </c>
      <c r="J159" s="157">
        <v>0</v>
      </c>
      <c r="K159" s="47"/>
      <c r="L159" s="27"/>
      <c r="M159" s="27"/>
      <c r="N159" s="27"/>
      <c r="O159" s="27"/>
      <c r="P159" s="27"/>
      <c r="R159" s="27"/>
      <c r="S159" s="27"/>
      <c r="T159" s="27"/>
      <c r="U159" s="27"/>
      <c r="V159" s="27"/>
    </row>
    <row r="160" spans="2:23">
      <c r="B160" s="14" t="s">
        <v>72</v>
      </c>
      <c r="C160" s="1" t="s">
        <v>71</v>
      </c>
      <c r="D160" s="14" t="s">
        <v>69</v>
      </c>
      <c r="E160" s="58" cm="1">
        <f t="array" ref="E160">((E126*INDEX('TDCV Values'!$D$11:$I$16,MATCH($B158&amp;$C158,'TDCV Values'!$B$11:$B$16&amp;'TDCV Values'!$C$11:$C$16,0),MATCH(E$154,'TDCV Values'!$D$10:$I$10,0))*'Customer Numbers - Northern'!$C$10)+(E128*INDEX('TDCV Values'!$D$11:$I$16,MATCH($B160&amp;$C160,'TDCV Values'!$B$11:$B$16&amp;'TDCV Values'!$C$11:$C$16,0),MATCH(E$154,'TDCV Values'!$D$10:$I$10,0))*'Customer Numbers - Northern'!$E$10))/((INDEX('TDCV Values'!$D$11:$I$16,MATCH($B158&amp;$C158,'TDCV Values'!$B$11:$B$16&amp;'TDCV Values'!$C$11:$C$16,0),MATCH(E$154,'TDCV Values'!$D$10:$I$10,0))*'Customer Numbers - Northern'!$C$10)+('Customer Numbers - Northern'!$E$10*INDEX('TDCV Values'!$D$11:$I$16,MATCH($B160&amp;$C160,'TDCV Values'!$B$11:$B$16&amp;'TDCV Values'!$C$11:$C$16,0),MATCH(E$154,'TDCV Values'!$D$10:$I$10,0))))</f>
        <v>2.5880189436080481E-3</v>
      </c>
      <c r="F160" s="58" cm="1">
        <f t="array" ref="F160">((F126*INDEX('TDCV Values'!$D$11:$I$16,MATCH($B158&amp;$C158,'TDCV Values'!$B$11:$B$16&amp;'TDCV Values'!$C$11:$C$16,0),MATCH(F$154,'TDCV Values'!$D$10:$I$10,0))*'Customer Numbers - Northern'!$C$10)+(F128*INDEX('TDCV Values'!$D$11:$I$16,MATCH($B160&amp;$C160,'TDCV Values'!$B$11:$B$16&amp;'TDCV Values'!$C$11:$C$16,0),MATCH(F$154,'TDCV Values'!$D$10:$I$10,0))*'Customer Numbers - Northern'!$E$10))/((INDEX('TDCV Values'!$D$11:$I$16,MATCH($B158&amp;$C158,'TDCV Values'!$B$11:$B$16&amp;'TDCV Values'!$C$11:$C$16,0),MATCH(F$154,'TDCV Values'!$D$10:$I$10,0))*'Customer Numbers - Northern'!$C$10)+('Customer Numbers - Northern'!$E$10*INDEX('TDCV Values'!$D$11:$I$16,MATCH($B160&amp;$C160,'TDCV Values'!$B$11:$B$16&amp;'TDCV Values'!$C$11:$C$16,0),MATCH(F$154,'TDCV Values'!$D$10:$I$10,0))))</f>
        <v>1.914470200130595E-3</v>
      </c>
      <c r="G160" s="58" cm="1">
        <f t="array" ref="G160">((G126*INDEX('TDCV Values'!$D$11:$I$16,MATCH($B158&amp;$C158,'TDCV Values'!$B$11:$B$16&amp;'TDCV Values'!$C$11:$C$16,0),MATCH(G$154,'TDCV Values'!$D$10:$I$10,0))*'Customer Numbers - Northern'!$C$10)+(G128*INDEX('TDCV Values'!$D$11:$I$16,MATCH($B160&amp;$C160,'TDCV Values'!$B$11:$B$16&amp;'TDCV Values'!$C$11:$C$16,0),MATCH(G$154,'TDCV Values'!$D$10:$I$10,0))*'Customer Numbers - Northern'!$E$10))/((INDEX('TDCV Values'!$D$11:$I$16,MATCH($B158&amp;$C158,'TDCV Values'!$B$11:$B$16&amp;'TDCV Values'!$C$11:$C$16,0),MATCH(G$154,'TDCV Values'!$D$10:$I$10,0))*'Customer Numbers - Northern'!$C$10)+('Customer Numbers - Northern'!$E$10*INDEX('TDCV Values'!$D$11:$I$16,MATCH($B160&amp;$C160,'TDCV Values'!$B$11:$B$16&amp;'TDCV Values'!$C$11:$C$16,0),MATCH(G$154,'TDCV Values'!$D$10:$I$10,0))))</f>
        <v>1.1365717468195188E-3</v>
      </c>
      <c r="H160" s="58" cm="1">
        <f t="array" ref="H160">((H126*INDEX('TDCV Values'!$D$11:$I$16,MATCH($B158&amp;$C158,'TDCV Values'!$B$11:$B$16&amp;'TDCV Values'!$C$11:$C$16,0),MATCH(H$154,'TDCV Values'!$D$10:$I$10,0))*'Customer Numbers - Northern'!$C$10)+(H128*INDEX('TDCV Values'!$D$11:$I$16,MATCH($B160&amp;$C160,'TDCV Values'!$B$11:$B$16&amp;'TDCV Values'!$C$11:$C$16,0),MATCH(H$154,'TDCV Values'!$D$10:$I$10,0))*'Customer Numbers - Northern'!$E$10))/((INDEX('TDCV Values'!$D$11:$I$16,MATCH($B158&amp;$C158,'TDCV Values'!$B$11:$B$16&amp;'TDCV Values'!$C$11:$C$16,0),MATCH(H$154,'TDCV Values'!$D$10:$I$10,0))*'Customer Numbers - Northern'!$C$10)+('Customer Numbers - Northern'!$E$10*INDEX('TDCV Values'!$D$11:$I$16,MATCH($B160&amp;$C160,'TDCV Values'!$B$11:$B$16&amp;'TDCV Values'!$C$11:$C$16,0),MATCH(H$154,'TDCV Values'!$D$10:$I$10,0))))</f>
        <v>1.0365739239618279E-3</v>
      </c>
      <c r="I160" s="58" cm="1">
        <f t="array" ref="I160">((I126*INDEX('TDCV Values'!$D$11:$I$16,MATCH($B158&amp;$C158,'TDCV Values'!$B$11:$B$16&amp;'TDCV Values'!$C$11:$C$16,0),MATCH(I$154,'TDCV Values'!$D$10:$I$10,0))*'Customer Numbers - Northern'!$C$10)+(I128*INDEX('TDCV Values'!$D$11:$I$16,MATCH($B160&amp;$C160,'TDCV Values'!$B$11:$B$16&amp;'TDCV Values'!$C$11:$C$16,0),MATCH(I$154,'TDCV Values'!$D$10:$I$10,0))*'Customer Numbers - Northern'!$E$10))/((INDEX('TDCV Values'!$D$11:$I$16,MATCH($B158&amp;$C158,'TDCV Values'!$B$11:$B$16&amp;'TDCV Values'!$C$11:$C$16,0),MATCH(I$154,'TDCV Values'!$D$10:$I$10,0))*'Customer Numbers - Northern'!$C$10)+('Customer Numbers - Northern'!$E$10*INDEX('TDCV Values'!$D$11:$I$16,MATCH($B160&amp;$C160,'TDCV Values'!$B$11:$B$16&amp;'TDCV Values'!$C$11:$C$16,0),MATCH(I$154,'TDCV Values'!$D$10:$I$10,0))))</f>
        <v>1.1297413746541736E-3</v>
      </c>
      <c r="J160" s="58" cm="1">
        <f t="array" ref="J160">((J126*INDEX('TDCV Values'!$D$11:$I$16,MATCH($B158&amp;$C158,'TDCV Values'!$B$11:$B$16&amp;'TDCV Values'!$C$11:$C$16,0),MATCH(J$154,'TDCV Values'!$D$10:$I$10,0))*'Customer Numbers - Northern'!$C$10)+(J128*INDEX('TDCV Values'!$D$11:$I$16,MATCH($B160&amp;$C160,'TDCV Values'!$B$11:$B$16&amp;'TDCV Values'!$C$11:$C$16,0),MATCH(J$154,'TDCV Values'!$D$10:$I$10,0))*'Customer Numbers - Northern'!$E$10))/((INDEX('TDCV Values'!$D$11:$I$16,MATCH($B158&amp;$C158,'TDCV Values'!$B$11:$B$16&amp;'TDCV Values'!$C$11:$C$16,0),MATCH(J$154,'TDCV Values'!$D$10:$I$10,0))*'Customer Numbers - Northern'!$C$10)+('Customer Numbers - Northern'!$E$10*INDEX('TDCV Values'!$D$11:$I$16,MATCH($B160&amp;$C160,'TDCV Values'!$B$11:$B$16&amp;'TDCV Values'!$C$11:$C$16,0),MATCH(J$154,'TDCV Values'!$D$10:$I$10,0))))</f>
        <v>9.0560782962168743E-4</v>
      </c>
      <c r="K160" s="47"/>
      <c r="L160" s="27"/>
      <c r="M160" s="27"/>
      <c r="N160" s="27"/>
      <c r="O160" s="27"/>
      <c r="P160" s="27"/>
      <c r="R160" s="27"/>
      <c r="S160" s="27"/>
      <c r="T160" s="27"/>
      <c r="U160" s="27"/>
      <c r="V160" s="27"/>
    </row>
    <row r="161" spans="2:22">
      <c r="B161" s="14" t="s">
        <v>67</v>
      </c>
      <c r="C161" s="1" t="s">
        <v>68</v>
      </c>
      <c r="D161" s="14" t="s">
        <v>73</v>
      </c>
      <c r="E161" s="58">
        <f>(('Customer Numbers - Northern'!$D$21*E$129)+('Customer Numbers - Northern'!$D$17*E$130)+('Customer Numbers - Northern'!$D$20*E$131))</f>
        <v>7.8766751616774228E-3</v>
      </c>
      <c r="F161" s="58">
        <f>(('Customer Numbers - Northern'!$D$21*F$129)+('Customer Numbers - Northern'!$D$17*F$130)+('Customer Numbers - Northern'!$D$20*F$131))</f>
        <v>9.0208540086095731E-3</v>
      </c>
      <c r="G161" s="58">
        <f>(('Customer Numbers - Northern'!$D$21*G$129)+('Customer Numbers - Northern'!$D$17*G$130)+('Customer Numbers - Northern'!$D$20*G$131))</f>
        <v>9.0208540086095731E-3</v>
      </c>
      <c r="H161" s="58">
        <f>(('Customer Numbers - Northern'!$D$21*H$129)+('Customer Numbers - Northern'!$D$17*H$130)+('Customer Numbers - Northern'!$D$20*H$131))</f>
        <v>9.0370848317773665E-3</v>
      </c>
      <c r="I161" s="58">
        <f>(('Customer Numbers - Northern'!$D$21*I$129)+('Customer Numbers - Northern'!$D$17*I$130)+('Customer Numbers - Northern'!$D$20*I$131))</f>
        <v>8.1239481149522619E-3</v>
      </c>
      <c r="J161" s="58">
        <f>(('Customer Numbers - Northern'!$D$21*J$129)+('Customer Numbers - Northern'!$D$17*J$130)+('Customer Numbers - Northern'!$D$20*J$131))</f>
        <v>7.8001344068595203E-3</v>
      </c>
      <c r="K161" s="47"/>
      <c r="L161" s="27"/>
      <c r="M161" s="27"/>
      <c r="N161" s="27"/>
      <c r="O161" s="27"/>
      <c r="P161" s="27"/>
      <c r="R161" s="27"/>
      <c r="S161" s="27"/>
      <c r="T161" s="27"/>
      <c r="U161" s="27"/>
      <c r="V161" s="27"/>
    </row>
    <row r="162" spans="2:22">
      <c r="B162" s="14" t="s">
        <v>67</v>
      </c>
      <c r="C162" s="1" t="s">
        <v>70</v>
      </c>
      <c r="D162" s="14" t="s">
        <v>73</v>
      </c>
      <c r="E162" s="157">
        <v>0</v>
      </c>
      <c r="F162" s="157">
        <v>0</v>
      </c>
      <c r="G162" s="157">
        <v>0</v>
      </c>
      <c r="H162" s="157">
        <v>0</v>
      </c>
      <c r="I162" s="157">
        <v>0</v>
      </c>
      <c r="J162" s="157">
        <v>0</v>
      </c>
      <c r="K162" s="47"/>
      <c r="L162" s="27"/>
      <c r="M162" s="27"/>
      <c r="N162" s="27"/>
      <c r="O162" s="27"/>
      <c r="P162" s="27"/>
      <c r="R162" s="27"/>
      <c r="S162" s="27"/>
      <c r="T162" s="27"/>
      <c r="U162" s="27"/>
      <c r="V162" s="27"/>
    </row>
    <row r="163" spans="2:22">
      <c r="B163" s="14" t="s">
        <v>67</v>
      </c>
      <c r="C163" s="1" t="s">
        <v>71</v>
      </c>
      <c r="D163" s="14" t="s">
        <v>73</v>
      </c>
      <c r="E163" s="58">
        <f>(('Customer Numbers - Northern'!$D$21*E$129)+('Customer Numbers - Northern'!$D$17*E$130)+('Customer Numbers - Northern'!$D$20*E$131))</f>
        <v>7.8766751616774228E-3</v>
      </c>
      <c r="F163" s="58">
        <f>(('Customer Numbers - Northern'!$D$21*F$129)+('Customer Numbers - Northern'!$D$17*F$130)+('Customer Numbers - Northern'!$D$20*F$131))</f>
        <v>9.0208540086095731E-3</v>
      </c>
      <c r="G163" s="58">
        <f>(('Customer Numbers - Northern'!$D$21*G$129)+('Customer Numbers - Northern'!$D$17*G$130)+('Customer Numbers - Northern'!$D$20*G$131))</f>
        <v>9.0208540086095731E-3</v>
      </c>
      <c r="H163" s="58">
        <f>(('Customer Numbers - Northern'!$D$21*H$129)+('Customer Numbers - Northern'!$D$17*H$130)+('Customer Numbers - Northern'!$D$20*H$131))</f>
        <v>9.0370848317773665E-3</v>
      </c>
      <c r="I163" s="58">
        <f>(('Customer Numbers - Northern'!$D$21*I$129)+('Customer Numbers - Northern'!$D$17*I$130)+('Customer Numbers - Northern'!$D$20*I$131))</f>
        <v>8.1239481149522619E-3</v>
      </c>
      <c r="J163" s="58">
        <f>(('Customer Numbers - Northern'!$D$21*J$129)+('Customer Numbers - Northern'!$D$17*J$130)+('Customer Numbers - Northern'!$D$20*J$131))</f>
        <v>7.8001344068595203E-3</v>
      </c>
      <c r="K163" s="47"/>
      <c r="L163" s="27"/>
      <c r="M163" s="27"/>
      <c r="N163" s="27"/>
      <c r="O163" s="27"/>
      <c r="P163" s="27"/>
      <c r="R163" s="27"/>
      <c r="S163" s="27"/>
      <c r="T163" s="27"/>
      <c r="U163" s="27"/>
      <c r="V163" s="27"/>
    </row>
    <row r="164" spans="2:22">
      <c r="B164" s="14" t="s">
        <v>72</v>
      </c>
      <c r="C164" s="1" t="s">
        <v>68</v>
      </c>
      <c r="D164" s="14" t="s">
        <v>73</v>
      </c>
      <c r="E164" s="58">
        <f>(('Customer Numbers - Northern'!$D$27*E$132)+('Customer Numbers - Northern'!$D$23*E$133)+('Customer Numbers - Northern'!$D$26*E$134))</f>
        <v>4.1747173743401072E-3</v>
      </c>
      <c r="F164" s="58">
        <f>(('Customer Numbers - Northern'!$D$27*F$132)+('Customer Numbers - Northern'!$D$23*F$133)+('Customer Numbers - Northern'!$D$26*F$134))</f>
        <v>4.2635031601600468E-3</v>
      </c>
      <c r="G164" s="58">
        <f>(('Customer Numbers - Northern'!$D$27*G$132)+('Customer Numbers - Northern'!$D$23*G$133)+('Customer Numbers - Northern'!$D$26*G$134))</f>
        <v>4.2635031601600468E-3</v>
      </c>
      <c r="H164" s="58">
        <f>(('Customer Numbers - Northern'!$D$27*H$132)+('Customer Numbers - Northern'!$D$23*H$133)+('Customer Numbers - Northern'!$D$26*H$134))</f>
        <v>4.3081996325885774E-3</v>
      </c>
      <c r="I164" s="58">
        <f>(('Customer Numbers - Northern'!$D$27*I$132)+('Customer Numbers - Northern'!$D$23*I$133)+('Customer Numbers - Northern'!$D$26*I$134))</f>
        <v>4.3081996325885774E-3</v>
      </c>
      <c r="J164" s="58">
        <f>(('Customer Numbers - Northern'!$D$27*J$132)+('Customer Numbers - Northern'!$D$23*J$133)+('Customer Numbers - Northern'!$D$26*J$134))</f>
        <v>4.32622565822793E-3</v>
      </c>
      <c r="K164" s="47"/>
      <c r="L164" s="27"/>
      <c r="M164" s="27"/>
      <c r="N164" s="27"/>
      <c r="O164" s="27"/>
      <c r="P164" s="27"/>
      <c r="R164" s="27"/>
      <c r="S164" s="27"/>
      <c r="T164" s="27"/>
      <c r="U164" s="27"/>
      <c r="V164" s="27"/>
    </row>
    <row r="165" spans="2:22">
      <c r="B165" s="14" t="s">
        <v>72</v>
      </c>
      <c r="C165" s="1" t="s">
        <v>70</v>
      </c>
      <c r="D165" s="14" t="s">
        <v>73</v>
      </c>
      <c r="E165" s="157">
        <v>0</v>
      </c>
      <c r="F165" s="157">
        <v>0</v>
      </c>
      <c r="G165" s="157">
        <v>0</v>
      </c>
      <c r="H165" s="157">
        <v>0</v>
      </c>
      <c r="I165" s="157">
        <v>0</v>
      </c>
      <c r="J165" s="157">
        <v>0</v>
      </c>
      <c r="K165" s="47"/>
      <c r="L165" s="27"/>
      <c r="M165" s="27"/>
      <c r="N165" s="27"/>
      <c r="O165" s="27"/>
      <c r="P165" s="27"/>
      <c r="R165" s="27"/>
      <c r="S165" s="27"/>
      <c r="T165" s="27"/>
      <c r="U165" s="27"/>
      <c r="V165" s="27"/>
    </row>
    <row r="166" spans="2:22">
      <c r="B166" s="14" t="s">
        <v>72</v>
      </c>
      <c r="C166" s="1" t="s">
        <v>71</v>
      </c>
      <c r="D166" s="14" t="s">
        <v>73</v>
      </c>
      <c r="E166" s="58">
        <f>(('Customer Numbers - Northern'!$D$27*E$132)+('Customer Numbers - Northern'!$D$23*E$133)+('Customer Numbers - Northern'!$D$26*E$134))</f>
        <v>4.1747173743401072E-3</v>
      </c>
      <c r="F166" s="58">
        <f>(('Customer Numbers - Northern'!$D$27*F$132)+('Customer Numbers - Northern'!$D$23*F$133)+('Customer Numbers - Northern'!$D$26*F$134))</f>
        <v>4.2635031601600468E-3</v>
      </c>
      <c r="G166" s="58">
        <f>(('Customer Numbers - Northern'!$D$27*G$132)+('Customer Numbers - Northern'!$D$23*G$133)+('Customer Numbers - Northern'!$D$26*G$134))</f>
        <v>4.2635031601600468E-3</v>
      </c>
      <c r="H166" s="58">
        <f>(('Customer Numbers - Northern'!$D$27*H$132)+('Customer Numbers - Northern'!$D$23*H$133)+('Customer Numbers - Northern'!$D$26*H$134))</f>
        <v>4.3081996325885774E-3</v>
      </c>
      <c r="I166" s="58">
        <f>(('Customer Numbers - Northern'!$D$27*I$132)+('Customer Numbers - Northern'!$D$23*I$133)+('Customer Numbers - Northern'!$D$26*I$134))</f>
        <v>4.3081996325885774E-3</v>
      </c>
      <c r="J166" s="58">
        <f>(('Customer Numbers - Northern'!$D$27*J$132)+('Customer Numbers - Northern'!$D$23*J$133)+('Customer Numbers - Northern'!$D$26*J$134))</f>
        <v>4.32622565822793E-3</v>
      </c>
      <c r="K166" s="47"/>
      <c r="L166" s="27"/>
      <c r="M166" s="27"/>
      <c r="N166" s="27"/>
      <c r="O166" s="27"/>
      <c r="P166" s="27"/>
      <c r="R166" s="27"/>
      <c r="S166" s="27"/>
      <c r="T166" s="27"/>
      <c r="U166" s="27"/>
      <c r="V166" s="27"/>
    </row>
    <row r="167" spans="2:22">
      <c r="E167" s="16"/>
      <c r="F167" s="16"/>
      <c r="G167" s="16"/>
      <c r="H167" s="60"/>
      <c r="I167" s="60"/>
      <c r="J167" s="60"/>
      <c r="K167" s="75"/>
    </row>
    <row r="168" spans="2:22" s="176" customFormat="1">
      <c r="B168" s="40" t="s">
        <v>97</v>
      </c>
      <c r="F168" s="182"/>
      <c r="G168" s="54"/>
      <c r="H168" s="183"/>
      <c r="I168" s="183"/>
      <c r="J168" s="183"/>
      <c r="K168" s="55"/>
    </row>
    <row r="169" spans="2:22" ht="25.5">
      <c r="B169" s="14"/>
      <c r="C169" s="1"/>
      <c r="D169" s="1"/>
      <c r="E169" s="162" t="s">
        <v>50</v>
      </c>
      <c r="F169" s="162" t="s">
        <v>52</v>
      </c>
      <c r="G169" s="163" t="s">
        <v>54</v>
      </c>
      <c r="H169" s="164" t="s">
        <v>56</v>
      </c>
      <c r="I169" s="165" t="s">
        <v>58</v>
      </c>
      <c r="J169" s="165" t="s">
        <v>61</v>
      </c>
    </row>
    <row r="170" spans="2:22">
      <c r="B170" s="78" t="s">
        <v>62</v>
      </c>
      <c r="C170" s="2" t="s">
        <v>63</v>
      </c>
      <c r="D170" s="2" t="s">
        <v>64</v>
      </c>
      <c r="E170" s="13" t="s">
        <v>49</v>
      </c>
      <c r="F170" s="13" t="s">
        <v>51</v>
      </c>
      <c r="G170" s="68" t="s">
        <v>53</v>
      </c>
      <c r="H170" s="57" t="s">
        <v>55</v>
      </c>
      <c r="I170" s="126" t="s">
        <v>57</v>
      </c>
      <c r="J170" s="126" t="s">
        <v>65</v>
      </c>
      <c r="K170" t="s">
        <v>96</v>
      </c>
    </row>
    <row r="171" spans="2:22">
      <c r="B171" s="14" t="s">
        <v>67</v>
      </c>
      <c r="C171" s="1" t="s">
        <v>68</v>
      </c>
      <c r="D171" s="14" t="s">
        <v>69</v>
      </c>
      <c r="E171" s="8">
        <f t="shared" ref="E171:I182" si="81">E139+E155</f>
        <v>0.65681437727566083</v>
      </c>
      <c r="F171" s="8">
        <f t="shared" si="81"/>
        <v>0.49608471968361478</v>
      </c>
      <c r="G171" s="70">
        <f t="shared" si="81"/>
        <v>0.29457020052318428</v>
      </c>
      <c r="H171" s="59">
        <f t="shared" si="81"/>
        <v>0.2672971499109833</v>
      </c>
      <c r="I171" s="59">
        <f t="shared" si="81"/>
        <v>0.27969254603917904</v>
      </c>
      <c r="J171" s="59">
        <f t="shared" ref="J171" si="82">J139+J155</f>
        <v>0.23497161259474197</v>
      </c>
      <c r="K171" s="4"/>
      <c r="M171" s="27"/>
      <c r="N171" s="27"/>
      <c r="O171" s="27"/>
      <c r="P171" s="27"/>
    </row>
    <row r="172" spans="2:22">
      <c r="B172" s="14" t="s">
        <v>67</v>
      </c>
      <c r="C172" s="1" t="s">
        <v>70</v>
      </c>
      <c r="D172" s="14" t="s">
        <v>69</v>
      </c>
      <c r="E172" s="8">
        <f t="shared" si="81"/>
        <v>0.64292181750052069</v>
      </c>
      <c r="F172" s="8">
        <f t="shared" si="81"/>
        <v>0.48188467305762339</v>
      </c>
      <c r="G172" s="70">
        <f t="shared" si="81"/>
        <v>0.28249655824694853</v>
      </c>
      <c r="H172" s="59">
        <f t="shared" si="81"/>
        <v>0.26144119505618324</v>
      </c>
      <c r="I172" s="59">
        <f t="shared" si="81"/>
        <v>0.27367113546931188</v>
      </c>
      <c r="J172" s="59">
        <f t="shared" ref="J172" si="83">J140+J156</f>
        <v>0.2257996553950388</v>
      </c>
      <c r="L172" s="27"/>
      <c r="M172" s="27"/>
      <c r="N172" s="27"/>
      <c r="O172" s="27"/>
      <c r="P172" s="27"/>
    </row>
    <row r="173" spans="2:22">
      <c r="B173" s="14" t="s">
        <v>67</v>
      </c>
      <c r="C173" s="1" t="s">
        <v>71</v>
      </c>
      <c r="D173" s="14" t="s">
        <v>69</v>
      </c>
      <c r="E173" s="8">
        <f t="shared" si="81"/>
        <v>0.67139366716588433</v>
      </c>
      <c r="F173" s="8">
        <f t="shared" si="81"/>
        <v>0.50710010748789869</v>
      </c>
      <c r="G173" s="70">
        <f t="shared" si="81"/>
        <v>0.30111659439345007</v>
      </c>
      <c r="H173" s="59">
        <f t="shared" si="81"/>
        <v>0.27310105702395998</v>
      </c>
      <c r="I173" s="59">
        <f t="shared" si="81"/>
        <v>0.28557059468118129</v>
      </c>
      <c r="J173" s="59">
        <f t="shared" ref="J173" si="84">J141+J157</f>
        <v>0.23965545519359349</v>
      </c>
      <c r="L173" s="27"/>
      <c r="M173" s="27"/>
      <c r="N173" s="27"/>
      <c r="O173" s="27"/>
      <c r="P173" s="27"/>
    </row>
    <row r="174" spans="2:22">
      <c r="B174" s="14" t="s">
        <v>72</v>
      </c>
      <c r="C174" s="1" t="s">
        <v>68</v>
      </c>
      <c r="D174" s="14" t="s">
        <v>69</v>
      </c>
      <c r="E174" s="8">
        <f t="shared" si="81"/>
        <v>0.17041825630949384</v>
      </c>
      <c r="F174" s="8">
        <f t="shared" si="81"/>
        <v>0.12600892387884738</v>
      </c>
      <c r="G174" s="70">
        <f t="shared" si="81"/>
        <v>7.4724365994386255E-2</v>
      </c>
      <c r="H174" s="59">
        <f t="shared" si="81"/>
        <v>6.854435737616163E-2</v>
      </c>
      <c r="I174" s="59">
        <f t="shared" si="81"/>
        <v>7.3825375863452378E-2</v>
      </c>
      <c r="J174" s="59">
        <f t="shared" ref="J174" si="85">J142+J158</f>
        <v>6.061274100469867E-2</v>
      </c>
      <c r="L174" s="27"/>
      <c r="M174" s="27"/>
      <c r="N174" s="27"/>
      <c r="O174" s="27"/>
      <c r="P174" s="27"/>
    </row>
    <row r="175" spans="2:22">
      <c r="B175" s="14" t="s">
        <v>72</v>
      </c>
      <c r="C175" s="1" t="s">
        <v>70</v>
      </c>
      <c r="D175" s="14" t="s">
        <v>69</v>
      </c>
      <c r="E175" s="8">
        <f t="shared" si="81"/>
        <v>0.17469240918303716</v>
      </c>
      <c r="F175" s="8">
        <f t="shared" si="81"/>
        <v>0.12777602015175807</v>
      </c>
      <c r="G175" s="70">
        <f t="shared" si="81"/>
        <v>7.3099729620427351E-2</v>
      </c>
      <c r="H175" s="59">
        <f t="shared" si="81"/>
        <v>6.6072138029415792E-2</v>
      </c>
      <c r="I175" s="59">
        <f t="shared" si="81"/>
        <v>7.1738648498558363E-2</v>
      </c>
      <c r="J175" s="59">
        <f t="shared" ref="J175" si="86">J143+J159</f>
        <v>5.8151297354798299E-2</v>
      </c>
      <c r="L175" s="27"/>
      <c r="M175" s="27"/>
      <c r="N175" s="27"/>
      <c r="O175" s="27"/>
      <c r="P175" s="27"/>
    </row>
    <row r="176" spans="2:22">
      <c r="B176" s="14" t="s">
        <v>72</v>
      </c>
      <c r="C176" s="1" t="s">
        <v>71</v>
      </c>
      <c r="D176" s="14" t="s">
        <v>69</v>
      </c>
      <c r="E176" s="8">
        <f t="shared" si="81"/>
        <v>0.17420497594542966</v>
      </c>
      <c r="F176" s="8">
        <f t="shared" si="81"/>
        <v>0.12881012512861167</v>
      </c>
      <c r="G176" s="70">
        <f t="shared" si="81"/>
        <v>7.6387367172164045E-2</v>
      </c>
      <c r="H176" s="59">
        <f t="shared" si="81"/>
        <v>7.0031027734267601E-2</v>
      </c>
      <c r="I176" s="59">
        <f t="shared" si="81"/>
        <v>7.540282854943875E-2</v>
      </c>
      <c r="J176" s="59">
        <f t="shared" ref="J176" si="87">J144+J160</f>
        <v>6.1944606743417396E-2</v>
      </c>
      <c r="L176" s="27"/>
      <c r="M176" s="27"/>
      <c r="N176" s="27"/>
      <c r="O176" s="27"/>
      <c r="P176" s="27"/>
    </row>
    <row r="177" spans="2:16">
      <c r="B177" s="14" t="s">
        <v>67</v>
      </c>
      <c r="C177" s="1" t="s">
        <v>68</v>
      </c>
      <c r="D177" s="14" t="s">
        <v>73</v>
      </c>
      <c r="E177" s="8">
        <f t="shared" si="81"/>
        <v>0.51096087552690994</v>
      </c>
      <c r="F177" s="8">
        <f t="shared" si="81"/>
        <v>0.58247354135292151</v>
      </c>
      <c r="G177" s="70">
        <f t="shared" si="81"/>
        <v>0.58247354135292151</v>
      </c>
      <c r="H177" s="59">
        <f t="shared" si="81"/>
        <v>0.58987583765249818</v>
      </c>
      <c r="I177" s="59">
        <f t="shared" si="81"/>
        <v>0.58933310167158259</v>
      </c>
      <c r="J177" s="59">
        <f t="shared" ref="J177" si="88">J145+J161</f>
        <v>0.71484034318990552</v>
      </c>
      <c r="L177" s="27"/>
      <c r="M177" s="27"/>
      <c r="N177" s="27"/>
      <c r="O177" s="27"/>
      <c r="P177" s="27"/>
    </row>
    <row r="178" spans="2:16">
      <c r="B178" s="14" t="s">
        <v>67</v>
      </c>
      <c r="C178" s="1" t="s">
        <v>70</v>
      </c>
      <c r="D178" s="14" t="s">
        <v>73</v>
      </c>
      <c r="E178" s="8">
        <f t="shared" si="81"/>
        <v>0.50811866700695907</v>
      </c>
      <c r="F178" s="8">
        <f t="shared" si="81"/>
        <v>0.57921846892778894</v>
      </c>
      <c r="G178" s="70">
        <f t="shared" si="81"/>
        <v>0.57921846892778894</v>
      </c>
      <c r="H178" s="59">
        <f t="shared" si="81"/>
        <v>0.58661490851968801</v>
      </c>
      <c r="I178" s="59">
        <f t="shared" si="81"/>
        <v>0.58640166752278122</v>
      </c>
      <c r="J178" s="59">
        <f t="shared" ref="J178" si="89">J146+J162</f>
        <v>0.71202575352956243</v>
      </c>
      <c r="L178" s="27"/>
      <c r="M178" s="27"/>
      <c r="N178" s="27"/>
      <c r="O178" s="27"/>
      <c r="P178" s="27"/>
    </row>
    <row r="179" spans="2:16">
      <c r="B179" s="14" t="s">
        <v>67</v>
      </c>
      <c r="C179" s="1" t="s">
        <v>71</v>
      </c>
      <c r="D179" s="14" t="s">
        <v>73</v>
      </c>
      <c r="E179" s="8">
        <f t="shared" si="81"/>
        <v>0.54933532293879295</v>
      </c>
      <c r="F179" s="8">
        <f t="shared" si="81"/>
        <v>0.62378059795447161</v>
      </c>
      <c r="G179" s="70">
        <f t="shared" si="81"/>
        <v>0.62378059795447161</v>
      </c>
      <c r="H179" s="59">
        <f t="shared" si="81"/>
        <v>0.62921853399055927</v>
      </c>
      <c r="I179" s="59">
        <f t="shared" si="81"/>
        <v>0.63043142850150091</v>
      </c>
      <c r="J179" s="59">
        <f t="shared" ref="J179" si="90">J147+J163</f>
        <v>0.76323203280893903</v>
      </c>
      <c r="L179" s="27"/>
      <c r="M179" s="27"/>
      <c r="N179" s="27"/>
      <c r="O179" s="27"/>
      <c r="P179" s="27"/>
    </row>
    <row r="180" spans="2:16">
      <c r="B180" s="14" t="s">
        <v>72</v>
      </c>
      <c r="C180" s="1" t="s">
        <v>68</v>
      </c>
      <c r="D180" s="14" t="s">
        <v>73</v>
      </c>
      <c r="E180" s="8">
        <f t="shared" si="81"/>
        <v>0.30264382108526805</v>
      </c>
      <c r="F180" s="8">
        <f t="shared" si="81"/>
        <v>0.30833770446034736</v>
      </c>
      <c r="G180" s="70">
        <f t="shared" si="81"/>
        <v>0.30833770446034736</v>
      </c>
      <c r="H180" s="59">
        <f t="shared" si="81"/>
        <v>0.31731436380681111</v>
      </c>
      <c r="I180" s="59">
        <f t="shared" si="81"/>
        <v>0.31708269917058396</v>
      </c>
      <c r="J180" s="59">
        <f t="shared" ref="J180" si="91">J148+J164</f>
        <v>0.31743235316288648</v>
      </c>
      <c r="L180" s="27"/>
      <c r="M180" s="27"/>
      <c r="N180" s="27"/>
      <c r="O180" s="27"/>
      <c r="P180" s="27"/>
    </row>
    <row r="181" spans="2:16">
      <c r="B181" s="14" t="s">
        <v>72</v>
      </c>
      <c r="C181" s="1" t="s">
        <v>70</v>
      </c>
      <c r="D181" s="14" t="s">
        <v>73</v>
      </c>
      <c r="E181" s="8">
        <f t="shared" si="81"/>
        <v>0.30109228083400208</v>
      </c>
      <c r="F181" s="8">
        <f t="shared" si="81"/>
        <v>0.30675316683271131</v>
      </c>
      <c r="G181" s="70">
        <f t="shared" si="81"/>
        <v>0.30675316683271131</v>
      </c>
      <c r="H181" s="59">
        <f t="shared" si="81"/>
        <v>0.31571321466518643</v>
      </c>
      <c r="I181" s="59">
        <f t="shared" si="81"/>
        <v>0.31548155002895922</v>
      </c>
      <c r="J181" s="59">
        <f t="shared" ref="J181" si="92">J149+J165</f>
        <v>0.31582450462059775</v>
      </c>
      <c r="L181" s="27"/>
      <c r="M181" s="27"/>
      <c r="N181" s="27"/>
      <c r="O181" s="27"/>
      <c r="P181" s="27"/>
    </row>
    <row r="182" spans="2:16">
      <c r="B182" s="14" t="s">
        <v>72</v>
      </c>
      <c r="C182" s="1" t="s">
        <v>71</v>
      </c>
      <c r="D182" s="14" t="s">
        <v>73</v>
      </c>
      <c r="E182" s="8">
        <f t="shared" si="81"/>
        <v>0.32848552960632044</v>
      </c>
      <c r="F182" s="8">
        <f t="shared" si="81"/>
        <v>0.336347012742923</v>
      </c>
      <c r="G182" s="70">
        <f t="shared" si="81"/>
        <v>0.336347012742923</v>
      </c>
      <c r="H182" s="59">
        <f t="shared" si="81"/>
        <v>0.34283815188263012</v>
      </c>
      <c r="I182" s="59">
        <f t="shared" si="81"/>
        <v>0.34260306925906137</v>
      </c>
      <c r="J182" s="59">
        <f t="shared" ref="J182" si="93">J150+J166</f>
        <v>0.34491437873901415</v>
      </c>
      <c r="L182" s="27"/>
      <c r="M182" s="27"/>
      <c r="N182" s="27"/>
      <c r="O182" s="27"/>
      <c r="P182" s="27"/>
    </row>
    <row r="183" spans="2:16">
      <c r="D183" s="166"/>
      <c r="E183" s="16"/>
      <c r="F183" s="16"/>
      <c r="G183" s="16"/>
      <c r="H183" s="60"/>
      <c r="I183" s="60"/>
      <c r="J183" s="60"/>
    </row>
    <row r="184" spans="2:16">
      <c r="B184" s="79" t="s">
        <v>74</v>
      </c>
      <c r="C184" s="167"/>
      <c r="D184" s="167"/>
      <c r="E184" s="167"/>
      <c r="F184" s="167"/>
      <c r="G184" s="167"/>
      <c r="H184" s="168"/>
      <c r="I184" s="168"/>
      <c r="J184" s="168"/>
    </row>
    <row r="185" spans="2:16" ht="25.5">
      <c r="B185" s="14"/>
      <c r="C185" s="1"/>
      <c r="D185" s="1"/>
      <c r="E185" s="162" t="s">
        <v>50</v>
      </c>
      <c r="F185" s="162" t="s">
        <v>52</v>
      </c>
      <c r="G185" s="163" t="s">
        <v>54</v>
      </c>
      <c r="H185" s="164" t="s">
        <v>56</v>
      </c>
      <c r="I185" s="165" t="s">
        <v>58</v>
      </c>
      <c r="J185" s="165" t="s">
        <v>61</v>
      </c>
    </row>
    <row r="186" spans="2:16">
      <c r="B186" s="78" t="s">
        <v>62</v>
      </c>
      <c r="C186" s="2" t="s">
        <v>63</v>
      </c>
      <c r="D186" s="2" t="s">
        <v>64</v>
      </c>
      <c r="E186" s="13" t="s">
        <v>49</v>
      </c>
      <c r="F186" s="13" t="s">
        <v>51</v>
      </c>
      <c r="G186" s="68" t="s">
        <v>53</v>
      </c>
      <c r="H186" s="57" t="s">
        <v>55</v>
      </c>
      <c r="I186" s="126" t="s">
        <v>57</v>
      </c>
      <c r="J186" s="126" t="s">
        <v>65</v>
      </c>
    </row>
    <row r="187" spans="2:16">
      <c r="B187" s="268" t="s">
        <v>76</v>
      </c>
      <c r="C187" s="269"/>
      <c r="D187" s="269"/>
      <c r="E187" s="269"/>
      <c r="F187" s="269"/>
      <c r="G187" s="269"/>
      <c r="H187" s="270"/>
      <c r="I187" s="127"/>
      <c r="J187" s="127"/>
      <c r="K187" t="s">
        <v>85</v>
      </c>
    </row>
    <row r="188" spans="2:16">
      <c r="B188" s="14" t="s">
        <v>67</v>
      </c>
      <c r="C188" s="1" t="s">
        <v>68</v>
      </c>
      <c r="D188" s="14" t="s">
        <v>69</v>
      </c>
      <c r="E188" s="36" cm="1">
        <f t="array" ref="E188">E171*INDEX('TDCV Values'!$D$11:$I$16,MATCH($B188&amp;$C188,'TDCV Values'!$B$11:$B$16&amp;'TDCV Values'!$C$11:$C$16,0),MATCH(E$22,'TDCV Values'!$D$10:$I$10,0))</f>
        <v>1904.7616940994164</v>
      </c>
      <c r="F188" s="36" cm="1">
        <f t="array" ref="F188">F171*INDEX('TDCV Values'!$D$11:$I$16,MATCH($B188&amp;$C188,'TDCV Values'!$B$11:$B$16&amp;'TDCV Values'!$C$11:$C$16,0),MATCH(F$22,'TDCV Values'!$D$10:$I$10,0))</f>
        <v>1438.6456870824829</v>
      </c>
      <c r="G188" s="36" cm="1">
        <f t="array" ref="G188">G171*INDEX('TDCV Values'!$D$11:$I$16,MATCH($B188&amp;$C188,'TDCV Values'!$B$11:$B$16&amp;'TDCV Values'!$C$11:$C$16,0),MATCH(G$22,'TDCV Values'!$D$10:$I$10,0))</f>
        <v>854.25358151723435</v>
      </c>
      <c r="H188" s="36" cm="1">
        <f t="array" ref="H188">H171*INDEX('TDCV Values'!$D$11:$I$16,MATCH($B188&amp;$C188,'TDCV Values'!$B$11:$B$16&amp;'TDCV Values'!$C$11:$C$16,0),MATCH(H$22,'TDCV Values'!$D$10:$I$10,0))</f>
        <v>721.70230475965491</v>
      </c>
      <c r="I188" s="36" cm="1">
        <f t="array" ref="I188">I171*INDEX('TDCV Values'!$D$11:$I$16,MATCH($B188&amp;$C188,'TDCV Values'!$B$11:$B$16&amp;'TDCV Values'!$C$11:$C$16,0),MATCH(I$22,'TDCV Values'!$D$10:$I$10,0))</f>
        <v>755.16987430578342</v>
      </c>
      <c r="J188" s="36" cm="1">
        <f t="array" ref="J188">J171*INDEX('TDCV Values'!$D$11:$I$16,MATCH($B188&amp;$C188,'TDCV Values'!$B$11:$B$16&amp;'TDCV Values'!$C$11:$C$16,0),MATCH(J$22,'TDCV Values'!$D$10:$I$10,0))</f>
        <v>634.42335400580328</v>
      </c>
      <c r="K188" s="130"/>
    </row>
    <row r="189" spans="2:16">
      <c r="B189" s="14" t="s">
        <v>67</v>
      </c>
      <c r="C189" s="1" t="s">
        <v>70</v>
      </c>
      <c r="D189" s="14" t="s">
        <v>69</v>
      </c>
      <c r="E189" s="36" cm="1">
        <f t="array" ref="E189">E172*INDEX('TDCV Values'!$D$11:$I$16,MATCH($B189&amp;$C189,'TDCV Values'!$B$11:$B$16&amp;'TDCV Values'!$C$11:$C$16,0),MATCH(E$22,'TDCV Values'!$D$10:$I$10,0))</f>
        <v>1864.47327075151</v>
      </c>
      <c r="F189" s="36" cm="1">
        <f t="array" ref="F189">F172*INDEX('TDCV Values'!$D$11:$I$16,MATCH($B189&amp;$C189,'TDCV Values'!$B$11:$B$16&amp;'TDCV Values'!$C$11:$C$16,0),MATCH(F$22,'TDCV Values'!$D$10:$I$10,0))</f>
        <v>1397.4655518671079</v>
      </c>
      <c r="G189" s="36" cm="1">
        <f t="array" ref="G189">G172*INDEX('TDCV Values'!$D$11:$I$16,MATCH($B189&amp;$C189,'TDCV Values'!$B$11:$B$16&amp;'TDCV Values'!$C$11:$C$16,0),MATCH(G$22,'TDCV Values'!$D$10:$I$10,0))</f>
        <v>819.24001891615069</v>
      </c>
      <c r="H189" s="36" cm="1">
        <f t="array" ref="H189">H172*INDEX('TDCV Values'!$D$11:$I$16,MATCH($B189&amp;$C189,'TDCV Values'!$B$11:$B$16&amp;'TDCV Values'!$C$11:$C$16,0),MATCH(H$22,'TDCV Values'!$D$10:$I$10,0))</f>
        <v>705.89122665169475</v>
      </c>
      <c r="I189" s="36" cm="1">
        <f t="array" ref="I189">I172*INDEX('TDCV Values'!$D$11:$I$16,MATCH($B189&amp;$C189,'TDCV Values'!$B$11:$B$16&amp;'TDCV Values'!$C$11:$C$16,0),MATCH(I$22,'TDCV Values'!$D$10:$I$10,0))</f>
        <v>738.91206576714205</v>
      </c>
      <c r="J189" s="36" cm="1">
        <f t="array" ref="J189">J172*INDEX('TDCV Values'!$D$11:$I$16,MATCH($B189&amp;$C189,'TDCV Values'!$B$11:$B$16&amp;'TDCV Values'!$C$11:$C$16,0),MATCH(J$22,'TDCV Values'!$D$10:$I$10,0))</f>
        <v>609.65906956660478</v>
      </c>
      <c r="K189" s="130"/>
    </row>
    <row r="190" spans="2:16">
      <c r="B190" s="14" t="s">
        <v>67</v>
      </c>
      <c r="C190" s="1" t="s">
        <v>71</v>
      </c>
      <c r="D190" s="14" t="s">
        <v>69</v>
      </c>
      <c r="E190" s="36" cm="1">
        <f t="array" ref="E190">E173*INDEX('TDCV Values'!$D$11:$I$16,MATCH($B190&amp;$C190,'TDCV Values'!$B$11:$B$16&amp;'TDCV Values'!$C$11:$C$16,0),MATCH(E$22,'TDCV Values'!$D$10:$I$10,0))</f>
        <v>1947.0416347810647</v>
      </c>
      <c r="F190" s="36" cm="1">
        <f t="array" ref="F190">F173*INDEX('TDCV Values'!$D$11:$I$16,MATCH($B190&amp;$C190,'TDCV Values'!$B$11:$B$16&amp;'TDCV Values'!$C$11:$C$16,0),MATCH(F$22,'TDCV Values'!$D$10:$I$10,0))</f>
        <v>1470.5903117149062</v>
      </c>
      <c r="G190" s="36" cm="1">
        <f t="array" ref="G190">G173*INDEX('TDCV Values'!$D$11:$I$16,MATCH($B190&amp;$C190,'TDCV Values'!$B$11:$B$16&amp;'TDCV Values'!$C$11:$C$16,0),MATCH(G$22,'TDCV Values'!$D$10:$I$10,0))</f>
        <v>873.23812374100521</v>
      </c>
      <c r="H190" s="36" cm="1">
        <f t="array" ref="H190">H173*INDEX('TDCV Values'!$D$11:$I$16,MATCH($B190&amp;$C190,'TDCV Values'!$B$11:$B$16&amp;'TDCV Values'!$C$11:$C$16,0),MATCH(H$22,'TDCV Values'!$D$10:$I$10,0))</f>
        <v>737.3728539646919</v>
      </c>
      <c r="I190" s="36" cm="1">
        <f t="array" ref="I190">I173*INDEX('TDCV Values'!$D$11:$I$16,MATCH($B190&amp;$C190,'TDCV Values'!$B$11:$B$16&amp;'TDCV Values'!$C$11:$C$16,0),MATCH(I$22,'TDCV Values'!$D$10:$I$10,0))</f>
        <v>771.04060563918949</v>
      </c>
      <c r="J190" s="36" cm="1">
        <f t="array" ref="J190">J173*INDEX('TDCV Values'!$D$11:$I$16,MATCH($B190&amp;$C190,'TDCV Values'!$B$11:$B$16&amp;'TDCV Values'!$C$11:$C$16,0),MATCH(J$22,'TDCV Values'!$D$10:$I$10,0))</f>
        <v>647.0697290227024</v>
      </c>
      <c r="K190" s="130"/>
    </row>
    <row r="191" spans="2:16">
      <c r="B191" s="14" t="s">
        <v>72</v>
      </c>
      <c r="C191" s="1" t="s">
        <v>68</v>
      </c>
      <c r="D191" s="14" t="s">
        <v>69</v>
      </c>
      <c r="E191" s="36" cm="1">
        <f t="array" ref="E191">E174*INDEX('TDCV Values'!$D$11:$I$16,MATCH($B191&amp;$C191,'TDCV Values'!$B$11:$B$16&amp;'TDCV Values'!$C$11:$C$16,0),MATCH(E$22,'TDCV Values'!$D$10:$I$10,0))</f>
        <v>2045.019075713926</v>
      </c>
      <c r="F191" s="36" cm="1">
        <f t="array" ref="F191">F174*INDEX('TDCV Values'!$D$11:$I$16,MATCH($B191&amp;$C191,'TDCV Values'!$B$11:$B$16&amp;'TDCV Values'!$C$11:$C$16,0),MATCH(F$22,'TDCV Values'!$D$10:$I$10,0))</f>
        <v>1512.1070865461686</v>
      </c>
      <c r="G191" s="36" cm="1">
        <f t="array" ref="G191">G174*INDEX('TDCV Values'!$D$11:$I$16,MATCH($B191&amp;$C191,'TDCV Values'!$B$11:$B$16&amp;'TDCV Values'!$C$11:$C$16,0),MATCH(G$22,'TDCV Values'!$D$10:$I$10,0))</f>
        <v>896.69239193263502</v>
      </c>
      <c r="H191" s="36" cm="1">
        <f t="array" ref="H191">H174*INDEX('TDCV Values'!$D$11:$I$16,MATCH($B191&amp;$C191,'TDCV Values'!$B$11:$B$16&amp;'TDCV Values'!$C$11:$C$16,0),MATCH(H$22,'TDCV Values'!$D$10:$I$10,0))</f>
        <v>788.26010982585876</v>
      </c>
      <c r="I191" s="36" cm="1">
        <f t="array" ref="I191">I174*INDEX('TDCV Values'!$D$11:$I$16,MATCH($B191&amp;$C191,'TDCV Values'!$B$11:$B$16&amp;'TDCV Values'!$C$11:$C$16,0),MATCH(I$22,'TDCV Values'!$D$10:$I$10,0))</f>
        <v>848.99182242970232</v>
      </c>
      <c r="J191" s="36" cm="1">
        <f t="array" ref="J191">J174*INDEX('TDCV Values'!$D$11:$I$16,MATCH($B191&amp;$C191,'TDCV Values'!$B$11:$B$16&amp;'TDCV Values'!$C$11:$C$16,0),MATCH(J$22,'TDCV Values'!$D$10:$I$10,0))</f>
        <v>697.04652155403471</v>
      </c>
      <c r="K191" s="130"/>
    </row>
    <row r="192" spans="2:16">
      <c r="B192" s="14" t="s">
        <v>72</v>
      </c>
      <c r="C192" s="1" t="s">
        <v>70</v>
      </c>
      <c r="D192" s="14" t="s">
        <v>69</v>
      </c>
      <c r="E192" s="36" cm="1">
        <f t="array" ref="E192">E175*INDEX('TDCV Values'!$D$11:$I$16,MATCH($B192&amp;$C192,'TDCV Values'!$B$11:$B$16&amp;'TDCV Values'!$C$11:$C$16,0),MATCH(E$22,'TDCV Values'!$D$10:$I$10,0))</f>
        <v>2096.308910196446</v>
      </c>
      <c r="F192" s="36" cm="1">
        <f t="array" ref="F192">F175*INDEX('TDCV Values'!$D$11:$I$16,MATCH($B192&amp;$C192,'TDCV Values'!$B$11:$B$16&amp;'TDCV Values'!$C$11:$C$16,0),MATCH(F$22,'TDCV Values'!$D$10:$I$10,0))</f>
        <v>1533.3122418210969</v>
      </c>
      <c r="G192" s="36" cm="1">
        <f t="array" ref="G192">G175*INDEX('TDCV Values'!$D$11:$I$16,MATCH($B192&amp;$C192,'TDCV Values'!$B$11:$B$16&amp;'TDCV Values'!$C$11:$C$16,0),MATCH(G$22,'TDCV Values'!$D$10:$I$10,0))</f>
        <v>877.19675544512825</v>
      </c>
      <c r="H192" s="36" cm="1">
        <f t="array" ref="H192">H175*INDEX('TDCV Values'!$D$11:$I$16,MATCH($B192&amp;$C192,'TDCV Values'!$B$11:$B$16&amp;'TDCV Values'!$C$11:$C$16,0),MATCH(H$22,'TDCV Values'!$D$10:$I$10,0))</f>
        <v>759.82958733828161</v>
      </c>
      <c r="I192" s="36" cm="1">
        <f t="array" ref="I192">I175*INDEX('TDCV Values'!$D$11:$I$16,MATCH($B192&amp;$C192,'TDCV Values'!$B$11:$B$16&amp;'TDCV Values'!$C$11:$C$16,0),MATCH(I$22,'TDCV Values'!$D$10:$I$10,0))</f>
        <v>824.9944577334212</v>
      </c>
      <c r="J192" s="36" cm="1">
        <f t="array" ref="J192">J175*INDEX('TDCV Values'!$D$11:$I$16,MATCH($B192&amp;$C192,'TDCV Values'!$B$11:$B$16&amp;'TDCV Values'!$C$11:$C$16,0),MATCH(J$22,'TDCV Values'!$D$10:$I$10,0))</f>
        <v>668.73991958018041</v>
      </c>
      <c r="K192" s="130"/>
    </row>
    <row r="193" spans="2:11">
      <c r="B193" s="14" t="s">
        <v>72</v>
      </c>
      <c r="C193" s="1" t="s">
        <v>71</v>
      </c>
      <c r="D193" s="14" t="s">
        <v>69</v>
      </c>
      <c r="E193" s="36" cm="1">
        <f t="array" ref="E193">E176*INDEX('TDCV Values'!$D$11:$I$16,MATCH($B193&amp;$C193,'TDCV Values'!$B$11:$B$16&amp;'TDCV Values'!$C$11:$C$16,0),MATCH(E$22,'TDCV Values'!$D$10:$I$10,0))</f>
        <v>2090.4597113451559</v>
      </c>
      <c r="F193" s="36" cm="1">
        <f t="array" ref="F193">F176*INDEX('TDCV Values'!$D$11:$I$16,MATCH($B193&amp;$C193,'TDCV Values'!$B$11:$B$16&amp;'TDCV Values'!$C$11:$C$16,0),MATCH(F$22,'TDCV Values'!$D$10:$I$10,0))</f>
        <v>1545.7215015433401</v>
      </c>
      <c r="G193" s="36" cm="1">
        <f t="array" ref="G193">G176*INDEX('TDCV Values'!$D$11:$I$16,MATCH($B193&amp;$C193,'TDCV Values'!$B$11:$B$16&amp;'TDCV Values'!$C$11:$C$16,0),MATCH(G$22,'TDCV Values'!$D$10:$I$10,0))</f>
        <v>916.64840606596852</v>
      </c>
      <c r="H193" s="36" cm="1">
        <f t="array" ref="H193">H176*INDEX('TDCV Values'!$D$11:$I$16,MATCH($B193&amp;$C193,'TDCV Values'!$B$11:$B$16&amp;'TDCV Values'!$C$11:$C$16,0),MATCH(H$22,'TDCV Values'!$D$10:$I$10,0))</f>
        <v>805.35681894407742</v>
      </c>
      <c r="I193" s="36" cm="1">
        <f t="array" ref="I193">I176*INDEX('TDCV Values'!$D$11:$I$16,MATCH($B193&amp;$C193,'TDCV Values'!$B$11:$B$16&amp;'TDCV Values'!$C$11:$C$16,0),MATCH(I$22,'TDCV Values'!$D$10:$I$10,0))</f>
        <v>867.13252831854561</v>
      </c>
      <c r="J193" s="36" cm="1">
        <f t="array" ref="J193">J176*INDEX('TDCV Values'!$D$11:$I$16,MATCH($B193&amp;$C193,'TDCV Values'!$B$11:$B$16&amp;'TDCV Values'!$C$11:$C$16,0),MATCH(J$22,'TDCV Values'!$D$10:$I$10,0))</f>
        <v>712.36297754930001</v>
      </c>
      <c r="K193" s="130"/>
    </row>
    <row r="194" spans="2:11">
      <c r="B194" s="268" t="s">
        <v>77</v>
      </c>
      <c r="C194" s="269"/>
      <c r="D194" s="269"/>
      <c r="E194" s="269"/>
      <c r="F194" s="269"/>
      <c r="G194" s="269"/>
      <c r="H194" s="270"/>
      <c r="I194" s="127"/>
      <c r="J194" s="127"/>
      <c r="K194" t="s">
        <v>78</v>
      </c>
    </row>
    <row r="195" spans="2:11">
      <c r="B195" s="14" t="s">
        <v>67</v>
      </c>
      <c r="C195" s="1" t="s">
        <v>68</v>
      </c>
      <c r="D195" s="14" t="s">
        <v>73</v>
      </c>
      <c r="E195" s="8">
        <f>E177*365</f>
        <v>186.50071956732214</v>
      </c>
      <c r="F195" s="8">
        <f t="shared" ref="F195:I200" si="94">F177*365</f>
        <v>212.60284259381635</v>
      </c>
      <c r="G195" s="70">
        <f t="shared" si="94"/>
        <v>212.60284259381635</v>
      </c>
      <c r="H195" s="59">
        <f t="shared" si="94"/>
        <v>215.30468074316184</v>
      </c>
      <c r="I195" s="59">
        <f t="shared" si="94"/>
        <v>215.10658211012765</v>
      </c>
      <c r="J195" s="59">
        <f t="shared" ref="J195" si="95">J177*365</f>
        <v>260.91672526431552</v>
      </c>
      <c r="K195" s="130"/>
    </row>
    <row r="196" spans="2:11">
      <c r="B196" s="14" t="s">
        <v>67</v>
      </c>
      <c r="C196" s="1" t="s">
        <v>70</v>
      </c>
      <c r="D196" s="14" t="s">
        <v>73</v>
      </c>
      <c r="E196" s="8">
        <f t="shared" ref="E196:H200" si="96">E178*365</f>
        <v>185.46331345754007</v>
      </c>
      <c r="F196" s="8">
        <f t="shared" si="96"/>
        <v>211.41474115864295</v>
      </c>
      <c r="G196" s="70">
        <f t="shared" si="96"/>
        <v>211.41474115864295</v>
      </c>
      <c r="H196" s="59">
        <f t="shared" si="96"/>
        <v>214.11444160968611</v>
      </c>
      <c r="I196" s="59">
        <f t="shared" si="94"/>
        <v>214.03660864581514</v>
      </c>
      <c r="J196" s="59">
        <f t="shared" ref="J196" si="97">J178*365</f>
        <v>259.88940003829026</v>
      </c>
      <c r="K196" s="130"/>
    </row>
    <row r="197" spans="2:11">
      <c r="B197" s="14" t="s">
        <v>67</v>
      </c>
      <c r="C197" s="1" t="s">
        <v>71</v>
      </c>
      <c r="D197" s="14" t="s">
        <v>73</v>
      </c>
      <c r="E197" s="8">
        <f t="shared" si="96"/>
        <v>200.50739287265944</v>
      </c>
      <c r="F197" s="8">
        <f t="shared" si="96"/>
        <v>227.67991825338214</v>
      </c>
      <c r="G197" s="70">
        <f t="shared" si="96"/>
        <v>227.67991825338214</v>
      </c>
      <c r="H197" s="59">
        <f t="shared" si="96"/>
        <v>229.66476490655413</v>
      </c>
      <c r="I197" s="59">
        <f t="shared" si="94"/>
        <v>230.10747140304784</v>
      </c>
      <c r="J197" s="59">
        <f t="shared" ref="J197" si="98">J179*365</f>
        <v>278.57969197526273</v>
      </c>
      <c r="K197" s="130"/>
    </row>
    <row r="198" spans="2:11">
      <c r="B198" s="14" t="s">
        <v>72</v>
      </c>
      <c r="C198" s="1" t="s">
        <v>68</v>
      </c>
      <c r="D198" s="14" t="s">
        <v>73</v>
      </c>
      <c r="E198" s="8">
        <f t="shared" si="96"/>
        <v>110.46499469612284</v>
      </c>
      <c r="F198" s="8">
        <f t="shared" si="96"/>
        <v>112.54326212802678</v>
      </c>
      <c r="G198" s="70">
        <f t="shared" si="96"/>
        <v>112.54326212802678</v>
      </c>
      <c r="H198" s="59">
        <f t="shared" si="96"/>
        <v>115.81974278948606</v>
      </c>
      <c r="I198" s="59">
        <f t="shared" si="94"/>
        <v>115.73518519726315</v>
      </c>
      <c r="J198" s="59">
        <f t="shared" ref="J198" si="99">J180*365</f>
        <v>115.86280890445357</v>
      </c>
      <c r="K198" s="130"/>
    </row>
    <row r="199" spans="2:11">
      <c r="B199" s="14" t="s">
        <v>72</v>
      </c>
      <c r="C199" s="1" t="s">
        <v>70</v>
      </c>
      <c r="D199" s="14" t="s">
        <v>73</v>
      </c>
      <c r="E199" s="8">
        <f t="shared" si="96"/>
        <v>109.89868250441076</v>
      </c>
      <c r="F199" s="8">
        <f t="shared" si="96"/>
        <v>111.96490589393963</v>
      </c>
      <c r="G199" s="70">
        <f t="shared" si="96"/>
        <v>111.96490589393963</v>
      </c>
      <c r="H199" s="59">
        <f t="shared" si="96"/>
        <v>115.23532335279305</v>
      </c>
      <c r="I199" s="59">
        <f t="shared" si="94"/>
        <v>115.15076576057011</v>
      </c>
      <c r="J199" s="59">
        <f t="shared" ref="J199" si="100">J181*365</f>
        <v>115.27594418651817</v>
      </c>
      <c r="K199" s="130"/>
    </row>
    <row r="200" spans="2:11">
      <c r="B200" s="14" t="s">
        <v>72</v>
      </c>
      <c r="C200" s="1" t="s">
        <v>71</v>
      </c>
      <c r="D200" s="14" t="s">
        <v>73</v>
      </c>
      <c r="E200" s="8">
        <f t="shared" si="96"/>
        <v>119.89721830630695</v>
      </c>
      <c r="F200" s="8">
        <f t="shared" si="96"/>
        <v>122.76665965116689</v>
      </c>
      <c r="G200" s="70">
        <f t="shared" si="96"/>
        <v>122.76665965116689</v>
      </c>
      <c r="H200" s="59">
        <f t="shared" si="96"/>
        <v>125.13592543716</v>
      </c>
      <c r="I200" s="59">
        <f t="shared" si="94"/>
        <v>125.0501202795574</v>
      </c>
      <c r="J200" s="59">
        <f t="shared" ref="J200" si="101">J182*365</f>
        <v>125.89374823974016</v>
      </c>
      <c r="K200" s="130"/>
    </row>
    <row r="201" spans="2:11">
      <c r="B201" s="268" t="s">
        <v>79</v>
      </c>
      <c r="C201" s="269"/>
      <c r="D201" s="269"/>
      <c r="E201" s="269"/>
      <c r="F201" s="269"/>
      <c r="G201" s="269"/>
      <c r="H201" s="270"/>
      <c r="I201" s="127"/>
      <c r="J201" s="127"/>
      <c r="K201" t="s">
        <v>80</v>
      </c>
    </row>
    <row r="202" spans="2:11">
      <c r="B202" s="14" t="s">
        <v>67</v>
      </c>
      <c r="C202" s="1" t="s">
        <v>68</v>
      </c>
      <c r="D202" s="1"/>
      <c r="E202" s="8">
        <f>E188+E195</f>
        <v>2091.2624136667387</v>
      </c>
      <c r="F202" s="8">
        <f t="shared" ref="F202:I207" si="102">F188+F195</f>
        <v>1651.2485296762993</v>
      </c>
      <c r="G202" s="70">
        <f t="shared" si="102"/>
        <v>1066.8564241110507</v>
      </c>
      <c r="H202" s="59">
        <f t="shared" si="102"/>
        <v>937.00698550281675</v>
      </c>
      <c r="I202" s="59">
        <f t="shared" si="102"/>
        <v>970.27645641591107</v>
      </c>
      <c r="J202" s="59">
        <f t="shared" ref="J202" si="103">J188+J195</f>
        <v>895.34007927011885</v>
      </c>
    </row>
    <row r="203" spans="2:11">
      <c r="B203" s="14" t="s">
        <v>67</v>
      </c>
      <c r="C203" s="1" t="s">
        <v>70</v>
      </c>
      <c r="D203" s="1"/>
      <c r="E203" s="8">
        <f t="shared" ref="E203:H207" si="104">E189+E196</f>
        <v>2049.9365842090501</v>
      </c>
      <c r="F203" s="8">
        <f t="shared" si="104"/>
        <v>1608.8802930257509</v>
      </c>
      <c r="G203" s="70">
        <f t="shared" si="104"/>
        <v>1030.6547600747936</v>
      </c>
      <c r="H203" s="59">
        <f t="shared" si="104"/>
        <v>920.00566826138083</v>
      </c>
      <c r="I203" s="59">
        <f t="shared" si="102"/>
        <v>952.94867441295719</v>
      </c>
      <c r="J203" s="59">
        <f t="shared" ref="J203" si="105">J189+J196</f>
        <v>869.54846960489499</v>
      </c>
    </row>
    <row r="204" spans="2:11">
      <c r="B204" s="14" t="s">
        <v>67</v>
      </c>
      <c r="C204" s="1" t="s">
        <v>71</v>
      </c>
      <c r="D204" s="1"/>
      <c r="E204" s="8">
        <f t="shared" si="104"/>
        <v>2147.5490276537239</v>
      </c>
      <c r="F204" s="8">
        <f t="shared" si="104"/>
        <v>1698.2702299682883</v>
      </c>
      <c r="G204" s="70">
        <f t="shared" si="104"/>
        <v>1100.9180419943873</v>
      </c>
      <c r="H204" s="59">
        <f t="shared" si="104"/>
        <v>967.03761887124597</v>
      </c>
      <c r="I204" s="59">
        <f t="shared" si="102"/>
        <v>1001.1480770422373</v>
      </c>
      <c r="J204" s="59">
        <f t="shared" ref="J204" si="106">J190+J197</f>
        <v>925.64942099796508</v>
      </c>
    </row>
    <row r="205" spans="2:11">
      <c r="B205" s="14" t="s">
        <v>72</v>
      </c>
      <c r="C205" s="1" t="s">
        <v>68</v>
      </c>
      <c r="D205" s="1"/>
      <c r="E205" s="8">
        <f t="shared" si="104"/>
        <v>2155.4840704100488</v>
      </c>
      <c r="F205" s="8">
        <f t="shared" si="104"/>
        <v>1624.6503486741954</v>
      </c>
      <c r="G205" s="70">
        <f t="shared" si="104"/>
        <v>1009.2356540606618</v>
      </c>
      <c r="H205" s="59">
        <f t="shared" si="104"/>
        <v>904.07985261534486</v>
      </c>
      <c r="I205" s="59">
        <f t="shared" si="102"/>
        <v>964.72700762696547</v>
      </c>
      <c r="J205" s="59">
        <f t="shared" ref="J205" si="107">J191+J198</f>
        <v>812.90933045848828</v>
      </c>
    </row>
    <row r="206" spans="2:11">
      <c r="B206" s="14" t="s">
        <v>72</v>
      </c>
      <c r="C206" s="1" t="s">
        <v>70</v>
      </c>
      <c r="D206" s="1"/>
      <c r="E206" s="8">
        <f t="shared" si="104"/>
        <v>2206.2075927008568</v>
      </c>
      <c r="F206" s="8">
        <f t="shared" si="104"/>
        <v>1645.2771477150366</v>
      </c>
      <c r="G206" s="70">
        <f t="shared" si="104"/>
        <v>989.1616613390679</v>
      </c>
      <c r="H206" s="59">
        <f t="shared" si="104"/>
        <v>875.0649106910746</v>
      </c>
      <c r="I206" s="59">
        <f t="shared" si="102"/>
        <v>940.14522349399135</v>
      </c>
      <c r="J206" s="59">
        <f t="shared" ref="J206" si="108">J192+J199</f>
        <v>784.01586376669854</v>
      </c>
    </row>
    <row r="207" spans="2:11">
      <c r="B207" s="14" t="s">
        <v>72</v>
      </c>
      <c r="C207" s="1" t="s">
        <v>71</v>
      </c>
      <c r="D207" s="1"/>
      <c r="E207" s="8">
        <f t="shared" si="104"/>
        <v>2210.3569296514629</v>
      </c>
      <c r="F207" s="8">
        <f t="shared" si="104"/>
        <v>1668.488161194507</v>
      </c>
      <c r="G207" s="70">
        <f t="shared" si="104"/>
        <v>1039.4150657171353</v>
      </c>
      <c r="H207" s="59">
        <f t="shared" si="104"/>
        <v>930.49274438123746</v>
      </c>
      <c r="I207" s="59">
        <f t="shared" si="102"/>
        <v>992.18264859810301</v>
      </c>
      <c r="J207" s="59">
        <f t="shared" ref="J207" si="109">J193+J200</f>
        <v>838.25672578904016</v>
      </c>
    </row>
    <row r="208" spans="2:11">
      <c r="B208" s="278" t="s">
        <v>79</v>
      </c>
      <c r="C208" s="278"/>
      <c r="D208" s="278"/>
      <c r="E208" s="278"/>
      <c r="F208" s="278"/>
      <c r="G208" s="278"/>
      <c r="H208" s="278"/>
      <c r="I208" s="127"/>
      <c r="J208" s="127"/>
      <c r="K208" t="s">
        <v>81</v>
      </c>
    </row>
    <row r="209" spans="2:16">
      <c r="B209" s="14" t="s">
        <v>82</v>
      </c>
      <c r="C209" s="1" t="s">
        <v>68</v>
      </c>
      <c r="D209" s="1"/>
      <c r="E209" s="8">
        <f>E202+E205</f>
        <v>4246.746484076788</v>
      </c>
      <c r="F209" s="8">
        <f t="shared" ref="F209:I211" si="110">F202+F205</f>
        <v>3275.8988783504947</v>
      </c>
      <c r="G209" s="70">
        <f t="shared" si="110"/>
        <v>2076.0920781717123</v>
      </c>
      <c r="H209" s="59">
        <f t="shared" si="110"/>
        <v>1841.0868381181617</v>
      </c>
      <c r="I209" s="59">
        <f t="shared" si="110"/>
        <v>1935.0034640428767</v>
      </c>
      <c r="J209" s="59">
        <f t="shared" ref="J209" si="111">J202+J205</f>
        <v>1708.2494097286071</v>
      </c>
    </row>
    <row r="210" spans="2:16">
      <c r="B210" s="14" t="s">
        <v>82</v>
      </c>
      <c r="C210" s="1" t="s">
        <v>70</v>
      </c>
      <c r="D210" s="1"/>
      <c r="E210" s="8">
        <f t="shared" ref="E210:H211" si="112">E203+E206</f>
        <v>4256.1441769099074</v>
      </c>
      <c r="F210" s="8">
        <f t="shared" si="112"/>
        <v>3254.1574407407875</v>
      </c>
      <c r="G210" s="70">
        <f t="shared" si="112"/>
        <v>2019.8164214138615</v>
      </c>
      <c r="H210" s="59">
        <f t="shared" si="112"/>
        <v>1795.0705789524554</v>
      </c>
      <c r="I210" s="59">
        <f t="shared" si="110"/>
        <v>1893.0938979069485</v>
      </c>
      <c r="J210" s="59">
        <f t="shared" ref="J210" si="113">J203+J206</f>
        <v>1653.5643333715934</v>
      </c>
    </row>
    <row r="211" spans="2:16">
      <c r="B211" s="14" t="s">
        <v>82</v>
      </c>
      <c r="C211" s="1" t="s">
        <v>71</v>
      </c>
      <c r="D211" s="1"/>
      <c r="E211" s="8">
        <f t="shared" si="112"/>
        <v>4357.9059573051873</v>
      </c>
      <c r="F211" s="8">
        <f t="shared" si="112"/>
        <v>3366.7583911627953</v>
      </c>
      <c r="G211" s="70">
        <f t="shared" si="112"/>
        <v>2140.3331077115226</v>
      </c>
      <c r="H211" s="59">
        <f t="shared" si="112"/>
        <v>1897.5303632524833</v>
      </c>
      <c r="I211" s="59">
        <f t="shared" si="110"/>
        <v>1993.3307256403405</v>
      </c>
      <c r="J211" s="59">
        <f t="shared" ref="J211" si="114">J204+J207</f>
        <v>1763.9061467870051</v>
      </c>
    </row>
    <row r="212" spans="2:16">
      <c r="D212" s="166"/>
      <c r="E212" s="16"/>
      <c r="F212" s="16"/>
      <c r="G212" s="16"/>
      <c r="H212" s="60"/>
      <c r="I212" s="60"/>
      <c r="J212" s="60"/>
    </row>
    <row r="213" spans="2:16">
      <c r="B213" s="40" t="s">
        <v>110</v>
      </c>
      <c r="C213" s="176"/>
      <c r="D213" s="176"/>
      <c r="E213" s="43"/>
      <c r="F213" s="43"/>
      <c r="G213" s="43"/>
      <c r="H213" s="64"/>
      <c r="I213" s="64"/>
      <c r="J213" s="64"/>
    </row>
    <row r="214" spans="2:16" ht="25.5">
      <c r="B214" s="14"/>
      <c r="C214" s="1"/>
      <c r="D214" s="1"/>
      <c r="E214" s="162" t="s">
        <v>50</v>
      </c>
      <c r="F214" s="162" t="s">
        <v>52</v>
      </c>
      <c r="G214" s="163" t="s">
        <v>54</v>
      </c>
      <c r="H214" s="164" t="s">
        <v>56</v>
      </c>
      <c r="I214" s="165" t="s">
        <v>58</v>
      </c>
      <c r="J214" s="165" t="s">
        <v>61</v>
      </c>
      <c r="K214" t="s">
        <v>98</v>
      </c>
    </row>
    <row r="215" spans="2:16">
      <c r="B215" s="78" t="s">
        <v>62</v>
      </c>
      <c r="C215" s="2" t="s">
        <v>63</v>
      </c>
      <c r="D215" s="2" t="s">
        <v>64</v>
      </c>
      <c r="E215" s="13" t="s">
        <v>49</v>
      </c>
      <c r="F215" s="13" t="s">
        <v>51</v>
      </c>
      <c r="G215" s="68" t="s">
        <v>53</v>
      </c>
      <c r="H215" s="57" t="s">
        <v>55</v>
      </c>
      <c r="I215" s="126" t="s">
        <v>57</v>
      </c>
      <c r="J215" s="126" t="s">
        <v>65</v>
      </c>
    </row>
    <row r="216" spans="2:16">
      <c r="B216" s="268" t="s">
        <v>79</v>
      </c>
      <c r="C216" s="269"/>
      <c r="D216" s="269"/>
      <c r="E216" s="269"/>
      <c r="F216" s="269"/>
      <c r="G216" s="269"/>
      <c r="H216" s="269"/>
      <c r="I216" s="127"/>
      <c r="J216" s="127"/>
      <c r="L216" s="184"/>
      <c r="M216" s="184"/>
      <c r="N216" s="184"/>
      <c r="O216" s="184"/>
      <c r="P216" s="184"/>
    </row>
    <row r="217" spans="2:16">
      <c r="B217" s="14" t="s">
        <v>67</v>
      </c>
      <c r="C217" s="1" t="s">
        <v>68</v>
      </c>
      <c r="D217" s="1"/>
      <c r="E217" s="8">
        <f t="shared" ref="E217:I222" si="115">E202-E38</f>
        <v>15.212073233520641</v>
      </c>
      <c r="F217" s="8">
        <f t="shared" si="115"/>
        <v>12.720352687190825</v>
      </c>
      <c r="G217" s="70">
        <f t="shared" si="115"/>
        <v>9.3600610106564091</v>
      </c>
      <c r="H217" s="59">
        <f t="shared" si="115"/>
        <v>9.7272134863948168</v>
      </c>
      <c r="I217" s="59">
        <f t="shared" si="115"/>
        <v>9.898509298050385</v>
      </c>
      <c r="J217" s="59">
        <f t="shared" ref="J217" si="116">J202-J38</f>
        <v>9.3756028118190216</v>
      </c>
      <c r="K217" s="178"/>
      <c r="L217" s="184"/>
      <c r="M217" s="184"/>
      <c r="N217" s="184"/>
      <c r="O217" s="184"/>
      <c r="P217" s="184"/>
    </row>
    <row r="218" spans="2:16">
      <c r="B218" s="14" t="s">
        <v>67</v>
      </c>
      <c r="C218" s="1" t="s">
        <v>70</v>
      </c>
      <c r="D218" s="1"/>
      <c r="E218" s="8">
        <f t="shared" si="115"/>
        <v>-15.169949638863727</v>
      </c>
      <c r="F218" s="8">
        <f t="shared" si="115"/>
        <v>-15.346219393785987</v>
      </c>
      <c r="G218" s="70">
        <f t="shared" si="115"/>
        <v>-15.346219393785987</v>
      </c>
      <c r="H218" s="59">
        <f t="shared" si="115"/>
        <v>-20.767920854847944</v>
      </c>
      <c r="I218" s="59">
        <f t="shared" si="115"/>
        <v>-20.762277137683895</v>
      </c>
      <c r="J218" s="59">
        <f t="shared" ref="J218" si="117">J203-J39</f>
        <v>-21.299270408932216</v>
      </c>
      <c r="K218" s="178"/>
      <c r="L218" s="143" t="s">
        <v>106</v>
      </c>
      <c r="M218" s="184"/>
      <c r="N218" s="184"/>
      <c r="O218" s="184"/>
      <c r="P218" s="184"/>
    </row>
    <row r="219" spans="2:16">
      <c r="B219" s="14" t="s">
        <v>67</v>
      </c>
      <c r="C219" s="1" t="s">
        <v>71</v>
      </c>
      <c r="D219" s="1"/>
      <c r="E219" s="8">
        <f t="shared" si="115"/>
        <v>-52.09864477021938</v>
      </c>
      <c r="F219" s="8">
        <f t="shared" si="115"/>
        <v>-41.118427920955128</v>
      </c>
      <c r="G219" s="70">
        <f t="shared" si="115"/>
        <v>-26.52924204399369</v>
      </c>
      <c r="H219" s="59">
        <f t="shared" si="115"/>
        <v>-23.138756699487431</v>
      </c>
      <c r="I219" s="59">
        <f t="shared" si="115"/>
        <v>-23.887650556229687</v>
      </c>
      <c r="J219" s="59">
        <f t="shared" ref="J219" si="118">J204-J40</f>
        <v>-21.123683843032268</v>
      </c>
      <c r="L219" s="177">
        <f>(J217*'Customer Numbers - Northern'!$C$5)+(J218*'Customer Numbers - Northern'!$D$5)+(J219*'Customer Numbers - Northern'!$E$5)+(J220*'Customer Numbers - Northern'!$C$10)+(J221*'Customer Numbers - Northern'!$D$10)+(J222*'Customer Numbers - Northern'!$E$10)</f>
        <v>-3.2596290111541748E-8</v>
      </c>
      <c r="M219" s="184"/>
      <c r="N219" s="184"/>
      <c r="O219" s="184"/>
      <c r="P219" s="184"/>
    </row>
    <row r="220" spans="2:16">
      <c r="B220" s="14" t="s">
        <v>72</v>
      </c>
      <c r="C220" s="1" t="s">
        <v>68</v>
      </c>
      <c r="D220" s="1"/>
      <c r="E220" s="8">
        <f t="shared" si="115"/>
        <v>18.036160856835068</v>
      </c>
      <c r="F220" s="8">
        <f t="shared" si="115"/>
        <v>14.823580481692261</v>
      </c>
      <c r="G220" s="70">
        <f t="shared" si="115"/>
        <v>11.354294338026989</v>
      </c>
      <c r="H220" s="59">
        <f t="shared" si="115"/>
        <v>12.126829380172694</v>
      </c>
      <c r="I220" s="59">
        <f t="shared" si="115"/>
        <v>12.519034103686067</v>
      </c>
      <c r="J220" s="59">
        <f t="shared" ref="J220" si="119">J205-J41</f>
        <v>10.996544339247407</v>
      </c>
      <c r="L220" s="184"/>
      <c r="M220" s="184"/>
      <c r="N220" s="184"/>
      <c r="O220" s="184"/>
      <c r="P220" s="184"/>
    </row>
    <row r="221" spans="2:16">
      <c r="B221" s="14" t="s">
        <v>72</v>
      </c>
      <c r="C221" s="1" t="s">
        <v>70</v>
      </c>
      <c r="D221" s="1"/>
      <c r="E221" s="8">
        <f t="shared" si="115"/>
        <v>-27.00713317116606</v>
      </c>
      <c r="F221" s="8">
        <f t="shared" si="115"/>
        <v>-26.001526289099502</v>
      </c>
      <c r="G221" s="70">
        <f t="shared" si="115"/>
        <v>-26.001526289099502</v>
      </c>
      <c r="H221" s="59">
        <f t="shared" si="115"/>
        <v>-32.403076475390662</v>
      </c>
      <c r="I221" s="59">
        <f t="shared" si="115"/>
        <v>-32.375775218929675</v>
      </c>
      <c r="J221" s="59">
        <f t="shared" ref="J221" si="120">J206-J42</f>
        <v>-29.792541779249518</v>
      </c>
      <c r="L221" s="184"/>
      <c r="M221" s="184"/>
      <c r="N221" s="184"/>
      <c r="O221" s="184"/>
      <c r="P221" s="184"/>
    </row>
    <row r="222" spans="2:16">
      <c r="B222" s="14" t="s">
        <v>72</v>
      </c>
      <c r="C222" s="1" t="s">
        <v>71</v>
      </c>
      <c r="D222" s="1"/>
      <c r="E222" s="8">
        <f t="shared" si="115"/>
        <v>-53.784071820414283</v>
      </c>
      <c r="F222" s="8">
        <f t="shared" si="115"/>
        <v>-40.494588434044999</v>
      </c>
      <c r="G222" s="70">
        <f t="shared" si="115"/>
        <v>-25.084442078888742</v>
      </c>
      <c r="H222" s="59">
        <f t="shared" si="115"/>
        <v>-22.274815872713475</v>
      </c>
      <c r="I222" s="59">
        <f t="shared" si="115"/>
        <v>-24.043558578658462</v>
      </c>
      <c r="J222" s="59">
        <f t="shared" ref="J222" si="121">J207-J43</f>
        <v>-19.799344332581768</v>
      </c>
      <c r="L222" s="184"/>
      <c r="M222" s="184"/>
      <c r="N222" s="184"/>
      <c r="O222" s="184"/>
      <c r="P222" s="184"/>
    </row>
    <row r="223" spans="2:16">
      <c r="B223" s="278" t="s">
        <v>79</v>
      </c>
      <c r="C223" s="278"/>
      <c r="D223" s="278"/>
      <c r="E223" s="278"/>
      <c r="F223" s="278"/>
      <c r="G223" s="278"/>
      <c r="H223" s="278"/>
      <c r="I223" s="127"/>
      <c r="J223" s="127"/>
      <c r="L223" s="184"/>
      <c r="M223" s="184"/>
      <c r="N223" s="184"/>
      <c r="O223" s="184"/>
      <c r="P223" s="184"/>
    </row>
    <row r="224" spans="2:16">
      <c r="B224" s="14" t="s">
        <v>82</v>
      </c>
      <c r="C224" s="1" t="s">
        <v>68</v>
      </c>
      <c r="D224" s="1"/>
      <c r="E224" s="8">
        <f>E217+E220</f>
        <v>33.248234090355709</v>
      </c>
      <c r="F224" s="8">
        <f t="shared" ref="F224:I226" si="122">F217+F220</f>
        <v>27.543933168883086</v>
      </c>
      <c r="G224" s="70">
        <f t="shared" si="122"/>
        <v>20.714355348683398</v>
      </c>
      <c r="H224" s="59">
        <f t="shared" si="122"/>
        <v>21.854042866567511</v>
      </c>
      <c r="I224" s="67">
        <f t="shared" si="122"/>
        <v>22.417543401736452</v>
      </c>
      <c r="J224" s="67">
        <f t="shared" ref="J224" si="123">J217+J220</f>
        <v>20.372147151066429</v>
      </c>
      <c r="L224" s="184"/>
      <c r="M224" s="184"/>
      <c r="N224" s="184"/>
      <c r="O224" s="184"/>
      <c r="P224" s="184"/>
    </row>
    <row r="225" spans="2:16">
      <c r="B225" s="14" t="s">
        <v>82</v>
      </c>
      <c r="C225" s="1" t="s">
        <v>70</v>
      </c>
      <c r="D225" s="1"/>
      <c r="E225" s="8">
        <f>E218+E221</f>
        <v>-42.177082810029788</v>
      </c>
      <c r="F225" s="8">
        <f t="shared" si="122"/>
        <v>-41.347745682885488</v>
      </c>
      <c r="G225" s="70">
        <f t="shared" si="122"/>
        <v>-41.347745682885488</v>
      </c>
      <c r="H225" s="59">
        <f t="shared" si="122"/>
        <v>-53.170997330238606</v>
      </c>
      <c r="I225" s="67">
        <f t="shared" si="122"/>
        <v>-53.138052356613571</v>
      </c>
      <c r="J225" s="67">
        <f t="shared" ref="J225" si="124">J218+J221</f>
        <v>-51.091812188181734</v>
      </c>
      <c r="L225" s="184"/>
      <c r="M225" s="184"/>
      <c r="N225" s="184"/>
      <c r="O225" s="184"/>
      <c r="P225" s="184"/>
    </row>
    <row r="226" spans="2:16">
      <c r="B226" s="14" t="s">
        <v>82</v>
      </c>
      <c r="C226" s="1" t="s">
        <v>71</v>
      </c>
      <c r="D226" s="1"/>
      <c r="E226" s="8">
        <f>E219+E222</f>
        <v>-105.88271659063366</v>
      </c>
      <c r="F226" s="8">
        <f t="shared" si="122"/>
        <v>-81.613016355000127</v>
      </c>
      <c r="G226" s="70">
        <f t="shared" si="122"/>
        <v>-51.613684122882432</v>
      </c>
      <c r="H226" s="59">
        <f t="shared" si="122"/>
        <v>-45.413572572200906</v>
      </c>
      <c r="I226" s="67">
        <f t="shared" si="122"/>
        <v>-47.931209134888149</v>
      </c>
      <c r="J226" s="67">
        <f t="shared" ref="J226" si="125">J219+J222</f>
        <v>-40.923028175614036</v>
      </c>
      <c r="L226" s="184"/>
    </row>
    <row r="227" spans="2:16">
      <c r="E227" s="16"/>
      <c r="F227" s="16"/>
      <c r="G227" s="16"/>
      <c r="H227" s="60"/>
      <c r="I227" s="60"/>
      <c r="J227" s="60"/>
      <c r="K227" s="16"/>
    </row>
    <row r="228" spans="2:16">
      <c r="K228" s="16"/>
    </row>
    <row r="229" spans="2:16">
      <c r="K229" s="16"/>
    </row>
    <row r="230" spans="2:16">
      <c r="K230" s="16"/>
    </row>
    <row r="231" spans="2:16">
      <c r="K231" s="16"/>
    </row>
    <row r="232" spans="2:16">
      <c r="K232" s="16"/>
    </row>
    <row r="233" spans="2:16">
      <c r="K233" s="16"/>
    </row>
    <row r="234" spans="2:16">
      <c r="K234" s="16"/>
    </row>
    <row r="235" spans="2:16">
      <c r="K235" s="16"/>
    </row>
    <row r="236" spans="2:16">
      <c r="K236" s="16"/>
    </row>
  </sheetData>
  <mergeCells count="21">
    <mergeCell ref="N54:O54"/>
    <mergeCell ref="B57:C57"/>
    <mergeCell ref="B208:H208"/>
    <mergeCell ref="B23:H23"/>
    <mergeCell ref="B30:H30"/>
    <mergeCell ref="B37:H37"/>
    <mergeCell ref="B44:H44"/>
    <mergeCell ref="B216:H216"/>
    <mergeCell ref="B223:H223"/>
    <mergeCell ref="B113:H113"/>
    <mergeCell ref="E52:F52"/>
    <mergeCell ref="B98:H98"/>
    <mergeCell ref="B106:H106"/>
    <mergeCell ref="B77:H77"/>
    <mergeCell ref="B84:H84"/>
    <mergeCell ref="B91:H91"/>
    <mergeCell ref="B187:H187"/>
    <mergeCell ref="B194:H194"/>
    <mergeCell ref="B201:H201"/>
    <mergeCell ref="E53:F53"/>
    <mergeCell ref="E54:F5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0B00-0CD0-47FB-8098-27FBAFFDC90C}">
  <sheetPr>
    <tabColor theme="5" tint="0.59999389629810485"/>
    <pageSetUpPr autoPageBreaks="0"/>
  </sheetPr>
  <dimension ref="A2:W236"/>
  <sheetViews>
    <sheetView topLeftCell="A110" zoomScale="85" zoomScaleNormal="85" workbookViewId="0">
      <selection activeCell="J123" sqref="J123:J134"/>
    </sheetView>
  </sheetViews>
  <sheetFormatPr defaultRowHeight="12.75"/>
  <cols>
    <col min="1" max="1" width="15" customWidth="1"/>
    <col min="2" max="2" width="18.125" style="166" bestFit="1" customWidth="1"/>
    <col min="3" max="3" width="16.875" bestFit="1" customWidth="1"/>
    <col min="4" max="4" width="20.25" bestFit="1" customWidth="1"/>
    <col min="5" max="5" width="16.125" customWidth="1"/>
    <col min="6" max="6" width="16.875" bestFit="1" customWidth="1"/>
    <col min="7" max="7" width="15" bestFit="1" customWidth="1"/>
    <col min="8" max="10" width="15.625" style="161"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24" customFormat="1">
      <c r="A2" s="23" t="s">
        <v>111</v>
      </c>
      <c r="B2" s="158"/>
      <c r="H2" s="159"/>
      <c r="I2" s="159"/>
      <c r="J2" s="159"/>
    </row>
    <row r="3" spans="1:11" s="34" customFormat="1">
      <c r="A3" s="33" t="s">
        <v>60</v>
      </c>
      <c r="B3" s="76"/>
      <c r="C3" s="33"/>
      <c r="H3" s="160"/>
      <c r="I3" s="160"/>
      <c r="J3" s="160"/>
    </row>
    <row r="4" spans="1:11">
      <c r="A4" s="4"/>
      <c r="B4" s="77"/>
      <c r="C4" s="4"/>
    </row>
    <row r="5" spans="1:11" ht="25.5">
      <c r="A5" s="1"/>
      <c r="B5" s="14"/>
      <c r="C5" s="1"/>
      <c r="D5" s="1"/>
      <c r="E5" s="162" t="s">
        <v>50</v>
      </c>
      <c r="F5" s="162" t="s">
        <v>52</v>
      </c>
      <c r="G5" s="163" t="s">
        <v>54</v>
      </c>
      <c r="H5" s="164" t="s">
        <v>56</v>
      </c>
      <c r="I5" s="165" t="s">
        <v>58</v>
      </c>
      <c r="J5" s="165" t="s">
        <v>61</v>
      </c>
    </row>
    <row r="6" spans="1:11">
      <c r="A6" s="2" t="s">
        <v>100</v>
      </c>
      <c r="B6" s="78" t="s">
        <v>62</v>
      </c>
      <c r="C6" s="2" t="s">
        <v>63</v>
      </c>
      <c r="D6" s="2" t="s">
        <v>64</v>
      </c>
      <c r="E6" s="13" t="s">
        <v>49</v>
      </c>
      <c r="F6" s="13" t="s">
        <v>51</v>
      </c>
      <c r="G6" s="68" t="s">
        <v>53</v>
      </c>
      <c r="H6" s="57" t="s">
        <v>55</v>
      </c>
      <c r="I6" s="126" t="s">
        <v>57</v>
      </c>
      <c r="J6" s="126" t="s">
        <v>65</v>
      </c>
      <c r="K6" t="s">
        <v>66</v>
      </c>
    </row>
    <row r="7" spans="1:11" ht="13.5" customHeight="1">
      <c r="A7" s="1" t="s">
        <v>112</v>
      </c>
      <c r="B7" s="14" t="s">
        <v>67</v>
      </c>
      <c r="C7" s="1" t="s">
        <v>68</v>
      </c>
      <c r="D7" s="14" t="s">
        <v>69</v>
      </c>
      <c r="E7" s="38" cm="1">
        <f t="array" ref="E7">INDEX('Regional Cap levels'!$F$386:$K$553,MATCH($A7&amp;$B7&amp;$C7&amp;$D7,'Regional Cap levels'!$B$386:$B$553&amp;'Regional Cap levels'!$C$386:$C$553&amp;'Regional Cap levels'!$D$386:$D$553&amp;'Regional Cap levels'!$E$386:$E$553,0),MATCH(E$6,'Regional Cap levels'!$F$385:$K$385,0))</f>
        <v>0.66438717665867608</v>
      </c>
      <c r="F7" s="38" cm="1">
        <f t="array" ref="F7">INDEX('Regional Cap levels'!$F$386:$K$553,MATCH($A7&amp;$B7&amp;$C7&amp;$D7,'Regional Cap levels'!$B$386:$B$553&amp;'Regional Cap levels'!$C$386:$C$553&amp;'Regional Cap levels'!$D$386:$D$553&amp;'Regional Cap levels'!$E$386:$E$553,0),MATCH(F$6,'Regional Cap levels'!$F$385:$K$385,0))</f>
        <v>0.49762783330110583</v>
      </c>
      <c r="G7" s="185" cm="1">
        <f t="array" ref="G7">INDEX('Regional Cap levels'!$F$386:$K$553,MATCH($A7&amp;$B7&amp;$C7&amp;$D7,'Regional Cap levels'!$B$386:$B$553&amp;'Regional Cap levels'!$C$386:$C$553&amp;'Regional Cap levels'!$D$386:$D$553&amp;'Regional Cap levels'!$E$386:$E$553,0),MATCH(G$6,'Regional Cap levels'!$F$385:$K$385,0))</f>
        <v>0.29262744067314406</v>
      </c>
      <c r="H7" s="62" cm="1">
        <f t="array" ref="H7">INDEX('Regional Cap levels'!$F$386:$K$553,MATCH($A7&amp;$B7&amp;$C7&amp;$D7,'Regional Cap levels'!$B$386:$B$553&amp;'Regional Cap levels'!$C$386:$C$553&amp;'Regional Cap levels'!$D$386:$D$553&amp;'Regional Cap levels'!$E$386:$E$553,0),MATCH(H$6,'Regional Cap levels'!$F$385:$K$385,0))</f>
        <v>0.26520204949072129</v>
      </c>
      <c r="I7" s="62" cm="1">
        <f t="array" ref="I7">INDEX('Regional Cap levels'!$F$386:$K$553,MATCH($A7&amp;$B7&amp;$C7&amp;$D7,'Regional Cap levels'!$B$386:$B$553&amp;'Regional Cap levels'!$C$386:$C$553&amp;'Regional Cap levels'!$D$386:$D$553&amp;'Regional Cap levels'!$E$386:$E$553,0),MATCH(I$6,'Regional Cap levels'!$F$385:$K$385,0))</f>
        <v>0.27788488137662426</v>
      </c>
      <c r="J7" s="62" cm="1">
        <f t="array" ref="J7">INDEX('Regional Cap levels'!$F$386:$K$553,MATCH($A7&amp;$B7&amp;$C7&amp;$D7,'Regional Cap levels'!$B$386:$B$553&amp;'Regional Cap levels'!$C$386:$C$553&amp;'Regional Cap levels'!$D$386:$D$553&amp;'Regional Cap levels'!$E$386:$E$553,0),MATCH(J$6,'Regional Cap levels'!$F$385:$K$385,0))</f>
        <v>0.23354985450161286</v>
      </c>
      <c r="K7" s="4"/>
    </row>
    <row r="8" spans="1:11" ht="13.5" customHeight="1">
      <c r="A8" s="1" t="s">
        <v>112</v>
      </c>
      <c r="B8" s="14" t="s">
        <v>67</v>
      </c>
      <c r="C8" s="1" t="s">
        <v>70</v>
      </c>
      <c r="D8" s="14" t="s">
        <v>69</v>
      </c>
      <c r="E8" s="38" cm="1">
        <f t="array" ref="E8">INDEX('Regional Cap levels'!$F$386:$K$553,MATCH($A8&amp;$B8&amp;$C8&amp;$D8,'Regional Cap levels'!$B$386:$B$553&amp;'Regional Cap levels'!$C$386:$C$553&amp;'Regional Cap levels'!$D$386:$D$553&amp;'Regional Cap levels'!$E$386:$E$553,0),MATCH(E$6,'Regional Cap levels'!$F$385:$K$385,0))</f>
        <v>0.6540892883888364</v>
      </c>
      <c r="F8" s="38" cm="1">
        <f t="array" ref="F8">INDEX('Regional Cap levels'!$F$386:$K$553,MATCH($A8&amp;$B8&amp;$C8&amp;$D8,'Regional Cap levels'!$B$386:$B$553&amp;'Regional Cap levels'!$C$386:$C$553&amp;'Regional Cap levels'!$D$386:$D$553&amp;'Regional Cap levels'!$E$386:$E$553,0),MATCH(F$6,'Regional Cap levels'!$F$385:$K$385,0))</f>
        <v>0.4861322036196109</v>
      </c>
      <c r="G8" s="185" cm="1">
        <f t="array" ref="G8">INDEX('Regional Cap levels'!$F$386:$K$553,MATCH($A8&amp;$B8&amp;$C8&amp;$D8,'Regional Cap levels'!$B$386:$B$553&amp;'Regional Cap levels'!$C$386:$C$553&amp;'Regional Cap levels'!$D$386:$D$553&amp;'Regional Cap levels'!$E$386:$E$553,0),MATCH(G$6,'Regional Cap levels'!$F$385:$K$385,0))</f>
        <v>0.2821219267984032</v>
      </c>
      <c r="H8" s="62" cm="1">
        <f t="array" ref="H8">INDEX('Regional Cap levels'!$F$386:$K$553,MATCH($A8&amp;$B8&amp;$C8&amp;$D8,'Regional Cap levels'!$B$386:$B$553&amp;'Regional Cap levels'!$C$386:$C$553&amp;'Regional Cap levels'!$D$386:$D$553&amp;'Regional Cap levels'!$E$386:$E$553,0),MATCH(H$6,'Regional Cap levels'!$F$385:$K$385,0))</f>
        <v>0.26088149053855286</v>
      </c>
      <c r="I8" s="62" cm="1">
        <f t="array" ref="I8">INDEX('Regional Cap levels'!$F$386:$K$553,MATCH($A8&amp;$B8&amp;$C8&amp;$D8,'Regional Cap levels'!$B$386:$B$553&amp;'Regional Cap levels'!$C$386:$C$553&amp;'Regional Cap levels'!$D$386:$D$553&amp;'Regional Cap levels'!$E$386:$E$553,0),MATCH(I$6,'Regional Cap levels'!$F$385:$K$385,0))</f>
        <v>0.27350550026530013</v>
      </c>
      <c r="J8" s="62" cm="1">
        <f t="array" ref="J8">INDEX('Regional Cap levels'!$F$386:$K$553,MATCH($A8&amp;$B8&amp;$C8&amp;$D8,'Regional Cap levels'!$B$386:$B$553&amp;'Regional Cap levels'!$C$386:$C$553&amp;'Regional Cap levels'!$D$386:$D$553&amp;'Regional Cap levels'!$E$386:$E$553,0),MATCH(J$6,'Regional Cap levels'!$F$385:$K$385,0))</f>
        <v>0.22579825181421609</v>
      </c>
    </row>
    <row r="9" spans="1:11" ht="13.5" customHeight="1">
      <c r="A9" s="1" t="s">
        <v>112</v>
      </c>
      <c r="B9" s="14" t="s">
        <v>67</v>
      </c>
      <c r="C9" s="1" t="s">
        <v>71</v>
      </c>
      <c r="D9" s="14" t="s">
        <v>69</v>
      </c>
      <c r="E9" s="38" cm="1">
        <f t="array" ref="E9">INDEX('Regional Cap levels'!$F$386:$K$553,MATCH($A9&amp;$B9&amp;$C9&amp;$D9,'Regional Cap levels'!$B$386:$B$553&amp;'Regional Cap levels'!$C$386:$C$553&amp;'Regional Cap levels'!$D$386:$D$553&amp;'Regional Cap levels'!$E$386:$E$553,0),MATCH(E$6,'Regional Cap levels'!$F$385:$K$385,0))</f>
        <v>0.69976154206901975</v>
      </c>
      <c r="F9" s="38" cm="1">
        <f t="array" ref="F9">INDEX('Regional Cap levels'!$F$386:$K$553,MATCH($A9&amp;$B9&amp;$C9&amp;$D9,'Regional Cap levels'!$B$386:$B$553&amp;'Regional Cap levels'!$C$386:$C$553&amp;'Regional Cap levels'!$D$386:$D$553&amp;'Regional Cap levels'!$E$386:$E$553,0),MATCH(F$6,'Regional Cap levels'!$F$385:$K$385,0))</f>
        <v>0.52413013168349964</v>
      </c>
      <c r="G9" s="185" cm="1">
        <f t="array" ref="G9">INDEX('Regional Cap levels'!$F$386:$K$553,MATCH($A9&amp;$B9&amp;$C9&amp;$D9,'Regional Cap levels'!$B$386:$B$553&amp;'Regional Cap levels'!$C$386:$C$553&amp;'Regional Cap levels'!$D$386:$D$553&amp;'Regional Cap levels'!$E$386:$E$553,0),MATCH(G$6,'Regional Cap levels'!$F$385:$K$385,0))</f>
        <v>0.30822418662613998</v>
      </c>
      <c r="H9" s="62" cm="1">
        <f t="array" ref="H9">INDEX('Regional Cap levels'!$F$386:$K$553,MATCH($A9&amp;$B9&amp;$C9&amp;$D9,'Regional Cap levels'!$B$386:$B$553&amp;'Regional Cap levels'!$C$386:$C$553&amp;'Regional Cap levels'!$D$386:$D$553&amp;'Regional Cap levels'!$E$386:$E$553,0),MATCH(H$6,'Regional Cap levels'!$F$385:$K$385,0))</f>
        <v>0.27916091718412389</v>
      </c>
      <c r="I9" s="62" cm="1">
        <f t="array" ref="I9">INDEX('Regional Cap levels'!$F$386:$K$553,MATCH($A9&amp;$B9&amp;$C9&amp;$D9,'Regional Cap levels'!$B$386:$B$553&amp;'Regional Cap levels'!$C$386:$C$553&amp;'Regional Cap levels'!$D$386:$D$553&amp;'Regional Cap levels'!$E$386:$E$553,0),MATCH(I$6,'Regional Cap levels'!$F$385:$K$385,0))</f>
        <v>0.29251816628241784</v>
      </c>
      <c r="J9" s="62" cm="1">
        <f t="array" ref="J9">INDEX('Regional Cap levels'!$F$386:$K$553,MATCH($A9&amp;$B9&amp;$C9&amp;$D9,'Regional Cap levels'!$B$386:$B$553&amp;'Regional Cap levels'!$C$386:$C$553&amp;'Regional Cap levels'!$D$386:$D$553&amp;'Regional Cap levels'!$E$386:$E$553,0),MATCH(J$6,'Regional Cap levels'!$F$385:$K$385,0))</f>
        <v>0.24582140371256231</v>
      </c>
    </row>
    <row r="10" spans="1:11" ht="13.5" customHeight="1">
      <c r="A10" s="1" t="s">
        <v>112</v>
      </c>
      <c r="B10" s="14" t="s">
        <v>72</v>
      </c>
      <c r="C10" s="1" t="s">
        <v>68</v>
      </c>
      <c r="D10" s="14" t="s">
        <v>69</v>
      </c>
      <c r="E10" s="38" cm="1">
        <f t="array" ref="E10">INDEX('Regional Cap levels'!$F$386:$K$553,MATCH($A10&amp;$B10&amp;$C10&amp;$D10,'Regional Cap levels'!$B$386:$B$553&amp;'Regional Cap levels'!$C$386:$C$553&amp;'Regional Cap levels'!$D$386:$D$553&amp;'Regional Cap levels'!$E$386:$E$553,0),MATCH(E$6,'Regional Cap levels'!$F$385:$K$385,0))</f>
        <v>0.16989165336711531</v>
      </c>
      <c r="F10" s="38" cm="1">
        <f t="array" ref="F10">INDEX('Regional Cap levels'!$F$386:$K$553,MATCH($A10&amp;$B10&amp;$C10&amp;$D10,'Regional Cap levels'!$B$386:$B$553&amp;'Regional Cap levels'!$C$386:$C$553&amp;'Regional Cap levels'!$D$386:$D$553&amp;'Regional Cap levels'!$E$386:$E$553,0),MATCH(F$6,'Regional Cap levels'!$F$385:$K$385,0))</f>
        <v>0.12538921102880216</v>
      </c>
      <c r="G10" s="185" cm="1">
        <f t="array" ref="G10">INDEX('Regional Cap levels'!$F$386:$K$553,MATCH($A10&amp;$B10&amp;$C10&amp;$D10,'Regional Cap levels'!$B$386:$B$553&amp;'Regional Cap levels'!$C$386:$C$553&amp;'Regional Cap levels'!$D$386:$D$553&amp;'Regional Cap levels'!$E$386:$E$553,0),MATCH(G$6,'Regional Cap levels'!$F$385:$K$385,0))</f>
        <v>7.4393760322979841E-2</v>
      </c>
      <c r="H10" s="62" cm="1">
        <f t="array" ref="H10">INDEX('Regional Cap levels'!$F$386:$K$553,MATCH($A10&amp;$B10&amp;$C10&amp;$D10,'Regional Cap levels'!$B$386:$B$553&amp;'Regional Cap levels'!$C$386:$C$553&amp;'Regional Cap levels'!$D$386:$D$553&amp;'Regional Cap levels'!$E$386:$E$553,0),MATCH(H$6,'Regional Cap levels'!$F$385:$K$385,0))</f>
        <v>6.8250546921033245E-2</v>
      </c>
      <c r="I10" s="62" cm="1">
        <f t="array" ref="I10">INDEX('Regional Cap levels'!$F$386:$K$553,MATCH($A10&amp;$B10&amp;$C10&amp;$D10,'Regional Cap levels'!$B$386:$B$553&amp;'Regional Cap levels'!$C$386:$C$553&amp;'Regional Cap levels'!$D$386:$D$553&amp;'Regional Cap levels'!$E$386:$E$553,0),MATCH(I$6,'Regional Cap levels'!$F$385:$K$385,0))</f>
        <v>7.3496924260822674E-2</v>
      </c>
      <c r="J10" s="62" cm="1">
        <f t="array" ref="J10">INDEX('Regional Cap levels'!$F$386:$K$553,MATCH($A10&amp;$B10&amp;$C10&amp;$D10,'Regional Cap levels'!$B$386:$B$553&amp;'Regional Cap levels'!$C$386:$C$553&amp;'Regional Cap levels'!$D$386:$D$553&amp;'Regional Cap levels'!$E$386:$E$553,0),MATCH(J$6,'Regional Cap levels'!$F$385:$K$385,0))</f>
        <v>6.0149524318382712E-2</v>
      </c>
    </row>
    <row r="11" spans="1:11" ht="13.5" customHeight="1">
      <c r="A11" s="1" t="s">
        <v>112</v>
      </c>
      <c r="B11" s="14" t="s">
        <v>72</v>
      </c>
      <c r="C11" s="1" t="s">
        <v>70</v>
      </c>
      <c r="D11" s="14" t="s">
        <v>69</v>
      </c>
      <c r="E11" s="38" cm="1">
        <f t="array" ref="E11">INDEX('Regional Cap levels'!$F$386:$K$553,MATCH($A11&amp;$B11&amp;$C11&amp;$D11,'Regional Cap levels'!$B$386:$B$553&amp;'Regional Cap levels'!$C$386:$C$553&amp;'Regional Cap levels'!$D$386:$D$553&amp;'Regional Cap levels'!$E$386:$E$553,0),MATCH(E$6,'Regional Cap levels'!$F$385:$K$385,0))</f>
        <v>0.17493451521987827</v>
      </c>
      <c r="F11" s="38" cm="1">
        <f t="array" ref="F11">INDEX('Regional Cap levels'!$F$386:$K$553,MATCH($A11&amp;$B11&amp;$C11&amp;$D11,'Regional Cap levels'!$B$386:$B$553&amp;'Regional Cap levels'!$C$386:$C$553&amp;'Regional Cap levels'!$D$386:$D$553&amp;'Regional Cap levels'!$E$386:$E$553,0),MATCH(F$6,'Regional Cap levels'!$F$385:$K$385,0))</f>
        <v>0.12786740705060581</v>
      </c>
      <c r="G11" s="185" cm="1">
        <f t="array" ref="G11">INDEX('Regional Cap levels'!$F$386:$K$553,MATCH($A11&amp;$B11&amp;$C11&amp;$D11,'Regional Cap levels'!$B$386:$B$553&amp;'Regional Cap levels'!$C$386:$C$553&amp;'Regional Cap levels'!$D$386:$D$553&amp;'Regional Cap levels'!$E$386:$E$553,0),MATCH(G$6,'Regional Cap levels'!$F$385:$K$385,0))</f>
        <v>7.3191116519275082E-2</v>
      </c>
      <c r="H11" s="62" cm="1">
        <f t="array" ref="H11">INDEX('Regional Cap levels'!$F$386:$K$553,MATCH($A11&amp;$B11&amp;$C11&amp;$D11,'Regional Cap levels'!$B$386:$B$553&amp;'Regional Cap levels'!$C$386:$C$553&amp;'Regional Cap levels'!$D$386:$D$553&amp;'Regional Cap levels'!$E$386:$E$553,0),MATCH(H$6,'Regional Cap levels'!$F$385:$K$385,0))</f>
        <v>6.6163197298072324E-2</v>
      </c>
      <c r="I11" s="62" cm="1">
        <f t="array" ref="I11">INDEX('Regional Cap levels'!$F$386:$K$553,MATCH($A11&amp;$B11&amp;$C11&amp;$D11,'Regional Cap levels'!$B$386:$B$553&amp;'Regional Cap levels'!$C$386:$C$553&amp;'Regional Cap levels'!$D$386:$D$553&amp;'Regional Cap levels'!$E$386:$E$553,0),MATCH(I$6,'Regional Cap levels'!$F$385:$K$385,0))</f>
        <v>7.1829686429087033E-2</v>
      </c>
      <c r="J11" s="62" cm="1">
        <f t="array" ref="J11">INDEX('Regional Cap levels'!$F$386:$K$553,MATCH($A11&amp;$B11&amp;$C11&amp;$D11,'Regional Cap levels'!$B$386:$B$553&amp;'Regional Cap levels'!$C$386:$C$553&amp;'Regional Cap levels'!$D$386:$D$553&amp;'Regional Cap levels'!$E$386:$E$553,0),MATCH(J$6,'Regional Cap levels'!$F$385:$K$385,0))</f>
        <v>5.7950027180679549E-2</v>
      </c>
    </row>
    <row r="12" spans="1:11" ht="13.5" customHeight="1">
      <c r="A12" s="1" t="s">
        <v>112</v>
      </c>
      <c r="B12" s="14" t="s">
        <v>72</v>
      </c>
      <c r="C12" s="1" t="s">
        <v>71</v>
      </c>
      <c r="D12" s="14" t="s">
        <v>69</v>
      </c>
      <c r="E12" s="38" cm="1">
        <f t="array" ref="E12">INDEX('Regional Cap levels'!$F$386:$K$553,MATCH($A12&amp;$B12&amp;$C12&amp;$D12,'Regional Cap levels'!$B$386:$B$553&amp;'Regional Cap levels'!$C$386:$C$553&amp;'Regional Cap levels'!$D$386:$D$553&amp;'Regional Cap levels'!$E$386:$E$553,0),MATCH(E$6,'Regional Cap levels'!$F$385:$K$385,0))</f>
        <v>0.17893606915975491</v>
      </c>
      <c r="F12" s="38" cm="1">
        <f t="array" ref="F12">INDEX('Regional Cap levels'!$F$386:$K$553,MATCH($A12&amp;$B12&amp;$C12&amp;$D12,'Regional Cap levels'!$B$386:$B$553&amp;'Regional Cap levels'!$C$386:$C$553&amp;'Regional Cap levels'!$D$386:$D$553&amp;'Regional Cap levels'!$E$386:$E$553,0),MATCH(F$6,'Regional Cap levels'!$F$385:$K$385,0))</f>
        <v>0.13206734590264371</v>
      </c>
      <c r="G12" s="185" cm="1">
        <f t="array" ref="G12">INDEX('Regional Cap levels'!$F$386:$K$553,MATCH($A12&amp;$B12&amp;$C12&amp;$D12,'Regional Cap levels'!$B$386:$B$553&amp;'Regional Cap levels'!$C$386:$C$553&amp;'Regional Cap levels'!$D$386:$D$553&amp;'Regional Cap levels'!$E$386:$E$553,0),MATCH(G$6,'Regional Cap levels'!$F$385:$K$385,0))</f>
        <v>7.8360409083266344E-2</v>
      </c>
      <c r="H12" s="62" cm="1">
        <f t="array" ref="H12">INDEX('Regional Cap levels'!$F$386:$K$553,MATCH($A12&amp;$B12&amp;$C12&amp;$D12,'Regional Cap levels'!$B$386:$B$553&amp;'Regional Cap levels'!$C$386:$C$553&amp;'Regional Cap levels'!$D$386:$D$553&amp;'Regional Cap levels'!$E$386:$E$553,0),MATCH(H$6,'Regional Cap levels'!$F$385:$K$385,0))</f>
        <v>7.1838606078518566E-2</v>
      </c>
      <c r="I12" s="62" cm="1">
        <f t="array" ref="I12">INDEX('Regional Cap levels'!$F$386:$K$553,MATCH($A12&amp;$B12&amp;$C12&amp;$D12,'Regional Cap levels'!$B$386:$B$553&amp;'Regional Cap levels'!$C$386:$C$553&amp;'Regional Cap levels'!$D$386:$D$553&amp;'Regional Cap levels'!$E$386:$E$553,0),MATCH(I$6,'Regional Cap levels'!$F$385:$K$385,0))</f>
        <v>7.7364194104855621E-2</v>
      </c>
      <c r="J12" s="62" cm="1">
        <f t="array" ref="J12">INDEX('Regional Cap levels'!$F$386:$K$553,MATCH($A12&amp;$B12&amp;$C12&amp;$D12,'Regional Cap levels'!$B$386:$B$553&amp;'Regional Cap levels'!$C$386:$C$553&amp;'Regional Cap levels'!$D$386:$D$553&amp;'Regional Cap levels'!$E$386:$E$553,0),MATCH(J$6,'Regional Cap levels'!$F$385:$K$385,0))</f>
        <v>6.330612803727495E-2</v>
      </c>
    </row>
    <row r="13" spans="1:11" ht="13.5" customHeight="1">
      <c r="A13" s="1" t="s">
        <v>112</v>
      </c>
      <c r="B13" s="14" t="s">
        <v>67</v>
      </c>
      <c r="C13" s="1" t="s">
        <v>68</v>
      </c>
      <c r="D13" s="14" t="s">
        <v>73</v>
      </c>
      <c r="E13" s="38" cm="1">
        <f t="array" ref="E13">INDEX('Regional Cap levels'!$F$386:$K$553,MATCH($A13&amp;$B13&amp;$C13&amp;$D13,'Regional Cap levels'!$B$386:$B$553&amp;'Regional Cap levels'!$C$386:$C$553&amp;'Regional Cap levels'!$D$386:$D$553&amp;'Regional Cap levels'!$E$386:$E$553,0),MATCH(E$6,'Regional Cap levels'!$F$385:$K$385,0))</f>
        <v>0.49544453229713797</v>
      </c>
      <c r="F13" s="38" cm="1">
        <f t="array" ref="F13">INDEX('Regional Cap levels'!$F$386:$K$553,MATCH($A13&amp;$B13&amp;$C13&amp;$D13,'Regional Cap levels'!$B$386:$B$553&amp;'Regional Cap levels'!$C$386:$C$553&amp;'Regional Cap levels'!$D$386:$D$553&amp;'Regional Cap levels'!$E$386:$E$553,0),MATCH(F$6,'Regional Cap levels'!$F$385:$K$385,0))</f>
        <v>0.55600578643787613</v>
      </c>
      <c r="G13" s="185" cm="1">
        <f t="array" ref="G13">INDEX('Regional Cap levels'!$F$386:$K$553,MATCH($A13&amp;$B13&amp;$C13&amp;$D13,'Regional Cap levels'!$B$386:$B$553&amp;'Regional Cap levels'!$C$386:$C$553&amp;'Regional Cap levels'!$D$386:$D$553&amp;'Regional Cap levels'!$E$386:$E$553,0),MATCH(G$6,'Regional Cap levels'!$F$385:$K$385,0))</f>
        <v>0.55600578643787613</v>
      </c>
      <c r="H13" s="62" cm="1">
        <f t="array" ref="H13">INDEX('Regional Cap levels'!$F$386:$K$553,MATCH($A13&amp;$B13&amp;$C13&amp;$D13,'Regional Cap levels'!$B$386:$B$553&amp;'Regional Cap levels'!$C$386:$C$553&amp;'Regional Cap levels'!$D$386:$D$553&amp;'Regional Cap levels'!$E$386:$E$553,0),MATCH(H$6,'Regional Cap levels'!$F$385:$K$385,0))</f>
        <v>0.56022625967797834</v>
      </c>
      <c r="I13" s="62" cm="1">
        <f t="array" ref="I13">INDEX('Regional Cap levels'!$F$386:$K$553,MATCH($A13&amp;$B13&amp;$C13&amp;$D13,'Regional Cap levels'!$B$386:$B$553&amp;'Regional Cap levels'!$C$386:$C$553&amp;'Regional Cap levels'!$D$386:$D$553&amp;'Regional Cap levels'!$E$386:$E$553,0),MATCH(I$6,'Regional Cap levels'!$F$385:$K$385,0))</f>
        <v>0.56001227155576905</v>
      </c>
      <c r="J13" s="62" cm="1">
        <f t="array" ref="J13">INDEX('Regional Cap levels'!$F$386:$K$553,MATCH($A13&amp;$B13&amp;$C13&amp;$D13,'Regional Cap levels'!$B$386:$B$553&amp;'Regional Cap levels'!$C$386:$C$553&amp;'Regional Cap levels'!$D$386:$D$553&amp;'Regional Cap levels'!$E$386:$E$553,0),MATCH(J$6,'Regional Cap levels'!$F$385:$K$385,0))</f>
        <v>0.66169354562312477</v>
      </c>
    </row>
    <row r="14" spans="1:11" ht="13.5" customHeight="1">
      <c r="A14" s="1" t="s">
        <v>112</v>
      </c>
      <c r="B14" s="14" t="s">
        <v>67</v>
      </c>
      <c r="C14" s="1" t="s">
        <v>70</v>
      </c>
      <c r="D14" s="14" t="s">
        <v>73</v>
      </c>
      <c r="E14" s="38" cm="1">
        <f t="array" ref="E14">INDEX('Regional Cap levels'!$F$386:$K$553,MATCH($A14&amp;$B14&amp;$C14&amp;$D14,'Regional Cap levels'!$B$386:$B$553&amp;'Regional Cap levels'!$C$386:$C$553&amp;'Regional Cap levels'!$D$386:$D$553&amp;'Regional Cap levels'!$E$386:$E$553,0),MATCH(E$6,'Regional Cap levels'!$F$385:$K$385,0))</f>
        <v>0.54582588994402303</v>
      </c>
      <c r="F14" s="38" cm="1">
        <f t="array" ref="F14">INDEX('Regional Cap levels'!$F$386:$K$553,MATCH($A14&amp;$B14&amp;$C14&amp;$D14,'Regional Cap levels'!$B$386:$B$553&amp;'Regional Cap levels'!$C$386:$C$553&amp;'Regional Cap levels'!$D$386:$D$553&amp;'Regional Cap levels'!$E$386:$E$553,0),MATCH(F$6,'Regional Cap levels'!$F$385:$K$385,0))</f>
        <v>0.60702347149150193</v>
      </c>
      <c r="G14" s="185" cm="1">
        <f t="array" ref="G14">INDEX('Regional Cap levels'!$F$386:$K$553,MATCH($A14&amp;$B14&amp;$C14&amp;$D14,'Regional Cap levels'!$B$386:$B$553&amp;'Regional Cap levels'!$C$386:$C$553&amp;'Regional Cap levels'!$D$386:$D$553&amp;'Regional Cap levels'!$E$386:$E$553,0),MATCH(G$6,'Regional Cap levels'!$F$385:$K$385,0))</f>
        <v>0.60702347149150193</v>
      </c>
      <c r="H14" s="62" cm="1">
        <f t="array" ref="H14">INDEX('Regional Cap levels'!$F$386:$K$553,MATCH($A14&amp;$B14&amp;$C14&amp;$D14,'Regional Cap levels'!$B$386:$B$553&amp;'Regional Cap levels'!$C$386:$C$553&amp;'Regional Cap levels'!$D$386:$D$553&amp;'Regional Cap levels'!$E$386:$E$553,0),MATCH(H$6,'Regional Cap levels'!$F$385:$K$385,0))</f>
        <v>0.62924906957829863</v>
      </c>
      <c r="I14" s="62" cm="1">
        <f t="array" ref="I14">INDEX('Regional Cap levels'!$F$386:$K$553,MATCH($A14&amp;$B14&amp;$C14&amp;$D14,'Regional Cap levels'!$B$386:$B$553&amp;'Regional Cap levels'!$C$386:$C$553&amp;'Regional Cap levels'!$D$386:$D$553&amp;'Regional Cap levels'!$E$386:$E$553,0),MATCH(I$6,'Regional Cap levels'!$F$385:$K$385,0))</f>
        <v>0.6290153669975127</v>
      </c>
      <c r="J14" s="62" cm="1">
        <f t="array" ref="J14">INDEX('Regional Cap levels'!$F$386:$K$553,MATCH($A14&amp;$B14&amp;$C14&amp;$D14,'Regional Cap levels'!$B$386:$B$553&amp;'Regional Cap levels'!$C$386:$C$553&amp;'Regional Cap levels'!$D$386:$D$553&amp;'Regional Cap levels'!$E$386:$E$553,0),MATCH(J$6,'Regional Cap levels'!$F$385:$K$385,0))</f>
        <v>0.73260219379355884</v>
      </c>
    </row>
    <row r="15" spans="1:11" ht="13.5" customHeight="1">
      <c r="A15" s="1" t="s">
        <v>112</v>
      </c>
      <c r="B15" s="14" t="s">
        <v>67</v>
      </c>
      <c r="C15" s="1" t="s">
        <v>71</v>
      </c>
      <c r="D15" s="14" t="s">
        <v>73</v>
      </c>
      <c r="E15" s="38" cm="1">
        <f t="array" ref="E15">INDEX('Regional Cap levels'!$F$386:$K$553,MATCH($A15&amp;$B15&amp;$C15&amp;$D15,'Regional Cap levels'!$B$386:$B$553&amp;'Regional Cap levels'!$C$386:$C$553&amp;'Regional Cap levels'!$D$386:$D$553&amp;'Regional Cap levels'!$E$386:$E$553,0),MATCH(E$6,'Regional Cap levels'!$F$385:$K$385,0))</f>
        <v>0.55759289236708554</v>
      </c>
      <c r="F15" s="38" cm="1">
        <f t="array" ref="F15">INDEX('Regional Cap levels'!$F$386:$K$553,MATCH($A15&amp;$B15&amp;$C15&amp;$D15,'Regional Cap levels'!$B$386:$B$553&amp;'Regional Cap levels'!$C$386:$C$553&amp;'Regional Cap levels'!$D$386:$D$553&amp;'Regional Cap levels'!$E$386:$E$553,0),MATCH(F$6,'Regional Cap levels'!$F$385:$K$385,0))</f>
        <v>0.62283118619430589</v>
      </c>
      <c r="G15" s="185" cm="1">
        <f t="array" ref="G15">INDEX('Regional Cap levels'!$F$386:$K$553,MATCH($A15&amp;$B15&amp;$C15&amp;$D15,'Regional Cap levels'!$B$386:$B$553&amp;'Regional Cap levels'!$C$386:$C$553&amp;'Regional Cap levels'!$D$386:$D$553&amp;'Regional Cap levels'!$E$386:$E$553,0),MATCH(G$6,'Regional Cap levels'!$F$385:$K$385,0))</f>
        <v>0.62283118619430589</v>
      </c>
      <c r="H15" s="62" cm="1">
        <f t="array" ref="H15">INDEX('Regional Cap levels'!$F$386:$K$553,MATCH($A15&amp;$B15&amp;$C15&amp;$D15,'Regional Cap levels'!$B$386:$B$553&amp;'Regional Cap levels'!$C$386:$C$553&amp;'Regional Cap levels'!$D$386:$D$553&amp;'Regional Cap levels'!$E$386:$E$553,0),MATCH(H$6,'Regional Cap levels'!$F$385:$K$385,0))</f>
        <v>0.6282714845517029</v>
      </c>
      <c r="I15" s="62" cm="1">
        <f t="array" ref="I15">INDEX('Regional Cap levels'!$F$386:$K$553,MATCH($A15&amp;$B15&amp;$C15&amp;$D15,'Regional Cap levels'!$B$386:$B$553&amp;'Regional Cap levels'!$C$386:$C$553&amp;'Regional Cap levels'!$D$386:$D$553&amp;'Regional Cap levels'!$E$386:$E$553,0),MATCH(I$6,'Regional Cap levels'!$F$385:$K$385,0))</f>
        <v>0.62804935741302592</v>
      </c>
      <c r="J15" s="62" cm="1">
        <f t="array" ref="J15">INDEX('Regional Cap levels'!$F$386:$K$553,MATCH($A15&amp;$B15&amp;$C15&amp;$D15,'Regional Cap levels'!$B$386:$B$553&amp;'Regional Cap levels'!$C$386:$C$553&amp;'Regional Cap levels'!$D$386:$D$553&amp;'Regional Cap levels'!$E$386:$E$553,0),MATCH(J$6,'Regional Cap levels'!$F$385:$K$385,0))</f>
        <v>0.73545225111069146</v>
      </c>
    </row>
    <row r="16" spans="1:11" ht="13.5" customHeight="1">
      <c r="A16" s="1" t="s">
        <v>112</v>
      </c>
      <c r="B16" s="14" t="s">
        <v>72</v>
      </c>
      <c r="C16" s="1" t="s">
        <v>68</v>
      </c>
      <c r="D16" s="14" t="s">
        <v>73</v>
      </c>
      <c r="E16" s="38" cm="1">
        <f t="array" ref="E16">INDEX('Regional Cap levels'!$F$386:$K$553,MATCH($A16&amp;$B16&amp;$C16&amp;$D16,'Regional Cap levels'!$B$386:$B$553&amp;'Regional Cap levels'!$C$386:$C$553&amp;'Regional Cap levels'!$D$386:$D$553&amp;'Regional Cap levels'!$E$386:$E$553,0),MATCH(E$6,'Regional Cap levels'!$F$385:$K$385,0))</f>
        <v>0.28485186128517942</v>
      </c>
      <c r="F16" s="38" cm="1">
        <f t="array" ref="F16">INDEX('Regional Cap levels'!$F$386:$K$553,MATCH($A16&amp;$B16&amp;$C16&amp;$D16,'Regional Cap levels'!$B$386:$B$553&amp;'Regional Cap levels'!$C$386:$C$553&amp;'Regional Cap levels'!$D$386:$D$553&amp;'Regional Cap levels'!$E$386:$E$553,0),MATCH(F$6,'Regional Cap levels'!$F$385:$K$385,0))</f>
        <v>0.2911174570678719</v>
      </c>
      <c r="G16" s="185" cm="1">
        <f t="array" ref="G16">INDEX('Regional Cap levels'!$F$386:$K$553,MATCH($A16&amp;$B16&amp;$C16&amp;$D16,'Regional Cap levels'!$B$386:$B$553&amp;'Regional Cap levels'!$C$386:$C$553&amp;'Regional Cap levels'!$D$386:$D$553&amp;'Regional Cap levels'!$E$386:$E$553,0),MATCH(G$6,'Regional Cap levels'!$F$385:$K$385,0))</f>
        <v>0.2911174570678719</v>
      </c>
      <c r="H16" s="62" cm="1">
        <f t="array" ref="H16">INDEX('Regional Cap levels'!$F$386:$K$553,MATCH($A16&amp;$B16&amp;$C16&amp;$D16,'Regional Cap levels'!$B$386:$B$553&amp;'Regional Cap levels'!$C$386:$C$553&amp;'Regional Cap levels'!$D$386:$D$553&amp;'Regional Cap levels'!$E$386:$E$553,0),MATCH(H$6,'Regional Cap levels'!$F$385:$K$385,0))</f>
        <v>0.29622394799440699</v>
      </c>
      <c r="I16" s="62" cm="1">
        <f t="array" ref="I16">INDEX('Regional Cap levels'!$F$386:$K$553,MATCH($A16&amp;$B16&amp;$C16&amp;$D16,'Regional Cap levels'!$B$386:$B$553&amp;'Regional Cap levels'!$C$386:$C$553&amp;'Regional Cap levels'!$D$386:$D$553&amp;'Regional Cap levels'!$E$386:$E$553,0),MATCH(I$6,'Regional Cap levels'!$F$385:$K$385,0))</f>
        <v>0.29600920426779792</v>
      </c>
      <c r="J16" s="62" cm="1">
        <f t="array" ref="J16">INDEX('Regional Cap levels'!$F$386:$K$553,MATCH($A16&amp;$B16&amp;$C16&amp;$D16,'Regional Cap levels'!$B$386:$B$553&amp;'Regional Cap levels'!$C$386:$C$553&amp;'Regional Cap levels'!$D$386:$D$553&amp;'Regional Cap levels'!$E$386:$E$553,0),MATCH(J$6,'Regional Cap levels'!$F$385:$K$385,0))</f>
        <v>0.29791620165908123</v>
      </c>
    </row>
    <row r="17" spans="1:11" ht="13.5" customHeight="1">
      <c r="A17" s="1" t="s">
        <v>112</v>
      </c>
      <c r="B17" s="14" t="s">
        <v>72</v>
      </c>
      <c r="C17" s="1" t="s">
        <v>70</v>
      </c>
      <c r="D17" s="14" t="s">
        <v>73</v>
      </c>
      <c r="E17" s="38" cm="1">
        <f t="array" ref="E17">INDEX('Regional Cap levels'!$F$386:$K$553,MATCH($A17&amp;$B17&amp;$C17&amp;$D17,'Regional Cap levels'!$B$386:$B$553&amp;'Regional Cap levels'!$C$386:$C$553&amp;'Regional Cap levels'!$D$386:$D$553&amp;'Regional Cap levels'!$E$386:$E$553,0),MATCH(E$6,'Regional Cap levels'!$F$385:$K$385,0))</f>
        <v>0.3750844265084296</v>
      </c>
      <c r="F17" s="38" cm="1">
        <f t="array" ref="F17">INDEX('Regional Cap levels'!$F$386:$K$553,MATCH($A17&amp;$B17&amp;$C17&amp;$D17,'Regional Cap levels'!$B$386:$B$553&amp;'Regional Cap levels'!$C$386:$C$553&amp;'Regional Cap levels'!$D$386:$D$553&amp;'Regional Cap levels'!$E$386:$E$553,0),MATCH(F$6,'Regional Cap levels'!$F$385:$K$385,0))</f>
        <v>0.37799022515901148</v>
      </c>
      <c r="G17" s="185" cm="1">
        <f t="array" ref="G17">INDEX('Regional Cap levels'!$F$386:$K$553,MATCH($A17&amp;$B17&amp;$C17&amp;$D17,'Regional Cap levels'!$B$386:$B$553&amp;'Regional Cap levels'!$C$386:$C$553&amp;'Regional Cap levels'!$D$386:$D$553&amp;'Regional Cap levels'!$E$386:$E$553,0),MATCH(G$6,'Regional Cap levels'!$F$385:$K$385,0))</f>
        <v>0.37799022515901148</v>
      </c>
      <c r="H17" s="62" cm="1">
        <f t="array" ref="H17">INDEX('Regional Cap levels'!$F$386:$K$553,MATCH($A17&amp;$B17&amp;$C17&amp;$D17,'Regional Cap levels'!$B$386:$B$553&amp;'Regional Cap levels'!$C$386:$C$553&amp;'Regional Cap levels'!$D$386:$D$553&amp;'Regional Cap levels'!$E$386:$E$553,0),MATCH(H$6,'Regional Cap levels'!$F$385:$K$385,0))</f>
        <v>0.40448341414456446</v>
      </c>
      <c r="I17" s="62" cm="1">
        <f t="array" ref="I17">INDEX('Regional Cap levels'!$F$386:$K$553,MATCH($A17&amp;$B17&amp;$C17&amp;$D17,'Regional Cap levels'!$B$386:$B$553&amp;'Regional Cap levels'!$C$386:$C$553&amp;'Regional Cap levels'!$D$386:$D$553&amp;'Regional Cap levels'!$E$386:$E$553,0),MATCH(I$6,'Regional Cap levels'!$F$385:$K$385,0))</f>
        <v>0.40417765307292147</v>
      </c>
      <c r="J17" s="62" cm="1">
        <f t="array" ref="J17">INDEX('Regional Cap levels'!$F$386:$K$553,MATCH($A17&amp;$B17&amp;$C17&amp;$D17,'Regional Cap levels'!$B$386:$B$553&amp;'Regional Cap levels'!$C$386:$C$553&amp;'Regional Cap levels'!$D$386:$D$553&amp;'Regional Cap levels'!$E$386:$E$553,0),MATCH(J$6,'Regional Cap levels'!$F$385:$K$385,0))</f>
        <v>0.39746256444013806</v>
      </c>
    </row>
    <row r="18" spans="1:11" ht="13.5" customHeight="1">
      <c r="A18" s="1" t="s">
        <v>112</v>
      </c>
      <c r="B18" s="14" t="s">
        <v>72</v>
      </c>
      <c r="C18" s="1" t="s">
        <v>71</v>
      </c>
      <c r="D18" s="14" t="s">
        <v>73</v>
      </c>
      <c r="E18" s="38" cm="1">
        <f t="array" ref="E18">INDEX('Regional Cap levels'!$F$386:$K$553,MATCH($A18&amp;$B18&amp;$C18&amp;$D18,'Regional Cap levels'!$B$386:$B$553&amp;'Regional Cap levels'!$C$386:$C$553&amp;'Regional Cap levels'!$D$386:$D$553&amp;'Regional Cap levels'!$E$386:$E$553,0),MATCH(E$6,'Regional Cap levels'!$F$385:$K$385,0))</f>
        <v>0.33537728236404085</v>
      </c>
      <c r="F18" s="38" cm="1">
        <f t="array" ref="F18">INDEX('Regional Cap levels'!$F$386:$K$553,MATCH($A18&amp;$B18&amp;$C18&amp;$D18,'Regional Cap levels'!$B$386:$B$553&amp;'Regional Cap levels'!$C$386:$C$553&amp;'Regional Cap levels'!$D$386:$D$553&amp;'Regional Cap levels'!$E$386:$E$553,0),MATCH(F$6,'Regional Cap levels'!$F$385:$K$385,0))</f>
        <v>0.34338533582610592</v>
      </c>
      <c r="G18" s="185" cm="1">
        <f t="array" ref="G18">INDEX('Regional Cap levels'!$F$386:$K$553,MATCH($A18&amp;$B18&amp;$C18&amp;$D18,'Regional Cap levels'!$B$386:$B$553&amp;'Regional Cap levels'!$C$386:$C$553&amp;'Regional Cap levels'!$D$386:$D$553&amp;'Regional Cap levels'!$E$386:$E$553,0),MATCH(G$6,'Regional Cap levels'!$F$385:$K$385,0))</f>
        <v>0.34338533582610592</v>
      </c>
      <c r="H18" s="62" cm="1">
        <f t="array" ref="H18">INDEX('Regional Cap levels'!$F$386:$K$553,MATCH($A18&amp;$B18&amp;$C18&amp;$D18,'Regional Cap levels'!$B$386:$B$553&amp;'Regional Cap levels'!$C$386:$C$553&amp;'Regional Cap levels'!$D$386:$D$553&amp;'Regional Cap levels'!$E$386:$E$553,0),MATCH(H$6,'Regional Cap levels'!$F$385:$K$385,0))</f>
        <v>0.34994583047887412</v>
      </c>
      <c r="I18" s="62" cm="1">
        <f t="array" ref="I18">INDEX('Regional Cap levels'!$F$386:$K$553,MATCH($A18&amp;$B18&amp;$C18&amp;$D18,'Regional Cap levels'!$B$386:$B$553&amp;'Regional Cap levels'!$C$386:$C$553&amp;'Regional Cap levels'!$D$386:$D$553&amp;'Regional Cap levels'!$E$386:$E$553,0),MATCH(I$6,'Regional Cap levels'!$F$385:$K$385,0))</f>
        <v>0.34971129039978321</v>
      </c>
      <c r="J18" s="62" cm="1">
        <f t="array" ref="J18">INDEX('Regional Cap levels'!$F$386:$K$553,MATCH($A18&amp;$B18&amp;$C18&amp;$D18,'Regional Cap levels'!$B$386:$B$553&amp;'Regional Cap levels'!$C$386:$C$553&amp;'Regional Cap levels'!$D$386:$D$553&amp;'Regional Cap levels'!$E$386:$E$553,0),MATCH(J$6,'Regional Cap levels'!$F$385:$K$385,0))</f>
        <v>0.35206395785240868</v>
      </c>
    </row>
    <row r="19" spans="1:11" ht="13.5" customHeight="1">
      <c r="D19" s="166"/>
      <c r="E19" s="42"/>
      <c r="F19" s="42"/>
      <c r="G19" s="42"/>
      <c r="H19" s="186"/>
      <c r="I19" s="186"/>
      <c r="J19" s="186"/>
    </row>
    <row r="20" spans="1:11" ht="13.5" customHeight="1">
      <c r="B20" s="79" t="s">
        <v>74</v>
      </c>
      <c r="C20" s="167"/>
      <c r="D20" s="167"/>
      <c r="E20" s="167"/>
      <c r="F20" s="167"/>
      <c r="G20" s="167"/>
      <c r="H20" s="168"/>
      <c r="I20" s="168"/>
      <c r="J20" s="168"/>
    </row>
    <row r="21" spans="1:11" ht="28.5" customHeight="1">
      <c r="B21" s="14"/>
      <c r="C21" s="1"/>
      <c r="D21" s="1"/>
      <c r="E21" s="162" t="s">
        <v>50</v>
      </c>
      <c r="F21" s="162" t="s">
        <v>52</v>
      </c>
      <c r="G21" s="163" t="s">
        <v>54</v>
      </c>
      <c r="H21" s="164" t="s">
        <v>56</v>
      </c>
      <c r="I21" s="165" t="s">
        <v>58</v>
      </c>
      <c r="J21" s="165" t="s">
        <v>61</v>
      </c>
    </row>
    <row r="22" spans="1:11" ht="13.5" customHeight="1">
      <c r="B22" s="78" t="s">
        <v>62</v>
      </c>
      <c r="C22" s="2" t="s">
        <v>63</v>
      </c>
      <c r="D22" s="2" t="s">
        <v>64</v>
      </c>
      <c r="E22" s="13" t="s">
        <v>49</v>
      </c>
      <c r="F22" s="13" t="s">
        <v>51</v>
      </c>
      <c r="G22" s="68" t="s">
        <v>53</v>
      </c>
      <c r="H22" s="57" t="s">
        <v>55</v>
      </c>
      <c r="I22" s="126" t="s">
        <v>57</v>
      </c>
      <c r="J22" s="126" t="s">
        <v>65</v>
      </c>
      <c r="K22" s="169" t="s">
        <v>75</v>
      </c>
    </row>
    <row r="23" spans="1:11" ht="13.5" customHeight="1">
      <c r="B23" s="268" t="s">
        <v>76</v>
      </c>
      <c r="C23" s="269"/>
      <c r="D23" s="269"/>
      <c r="E23" s="269"/>
      <c r="F23" s="269"/>
      <c r="G23" s="269"/>
      <c r="H23" s="269"/>
      <c r="I23" s="127"/>
      <c r="J23" s="127"/>
    </row>
    <row r="24" spans="1:11" ht="13.5" customHeight="1">
      <c r="B24" s="14" t="s">
        <v>67</v>
      </c>
      <c r="C24" s="1" t="s">
        <v>68</v>
      </c>
      <c r="D24" s="14" t="s">
        <v>69</v>
      </c>
      <c r="E24" s="36" cm="1">
        <f t="array" ref="E24">E7*INDEX('TDCV Values'!$D$11:$I$16,MATCH($B24&amp;$C24,'TDCV Values'!$B$11:$B$16&amp;'TDCV Values'!$C$11:$C$16,0),MATCH(E$22,'TDCV Values'!$D$10:$I$10,0))</f>
        <v>1926.7228123101606</v>
      </c>
      <c r="F24" s="36" cm="1">
        <f t="array" ref="F24">F7*INDEX('TDCV Values'!$D$11:$I$16,MATCH($B24&amp;$C24,'TDCV Values'!$B$11:$B$16&amp;'TDCV Values'!$C$11:$C$16,0),MATCH(F$22,'TDCV Values'!$D$10:$I$10,0))</f>
        <v>1443.1207165732069</v>
      </c>
      <c r="G24" s="36" cm="1">
        <f t="array" ref="G24">G7*INDEX('TDCV Values'!$D$11:$I$16,MATCH($B24&amp;$C24,'TDCV Values'!$B$11:$B$16&amp;'TDCV Values'!$C$11:$C$16,0),MATCH(G$22,'TDCV Values'!$D$10:$I$10,0))</f>
        <v>848.61957795211777</v>
      </c>
      <c r="H24" s="36" cm="1">
        <f t="array" ref="H24">H7*INDEX('TDCV Values'!$D$11:$I$16,MATCH($B24&amp;$C24,'TDCV Values'!$B$11:$B$16&amp;'TDCV Values'!$C$11:$C$16,0),MATCH(H$22,'TDCV Values'!$D$10:$I$10,0))</f>
        <v>716.04553362494744</v>
      </c>
      <c r="I24" s="36" cm="1">
        <f t="array" ref="I24">I7*INDEX('TDCV Values'!$D$11:$I$16,MATCH($B24&amp;$C24,'TDCV Values'!$B$11:$B$16&amp;'TDCV Values'!$C$11:$C$16,0),MATCH(I$22,'TDCV Values'!$D$10:$I$10,0))</f>
        <v>750.28917971688554</v>
      </c>
      <c r="J24" s="36" cm="1">
        <f t="array" ref="J24">J7*INDEX('TDCV Values'!$D$11:$I$16,MATCH($B24&amp;$C24,'TDCV Values'!$B$11:$B$16&amp;'TDCV Values'!$C$11:$C$16,0),MATCH(J$22,'TDCV Values'!$D$10:$I$10,0))</f>
        <v>630.58460715435479</v>
      </c>
    </row>
    <row r="25" spans="1:11" ht="13.5" customHeight="1">
      <c r="B25" s="14" t="s">
        <v>67</v>
      </c>
      <c r="C25" s="1" t="s">
        <v>70</v>
      </c>
      <c r="D25" s="14" t="s">
        <v>69</v>
      </c>
      <c r="E25" s="36" cm="1">
        <f t="array" ref="E25">E8*INDEX('TDCV Values'!$D$11:$I$16,MATCH($B25&amp;$C25,'TDCV Values'!$B$11:$B$16&amp;'TDCV Values'!$C$11:$C$16,0),MATCH(E$22,'TDCV Values'!$D$10:$I$10,0))</f>
        <v>1896.8589363276255</v>
      </c>
      <c r="F25" s="36" cm="1">
        <f t="array" ref="F25">F8*INDEX('TDCV Values'!$D$11:$I$16,MATCH($B25&amp;$C25,'TDCV Values'!$B$11:$B$16&amp;'TDCV Values'!$C$11:$C$16,0),MATCH(F$22,'TDCV Values'!$D$10:$I$10,0))</f>
        <v>1409.7833904968716</v>
      </c>
      <c r="G25" s="36" cm="1">
        <f t="array" ref="G25">G8*INDEX('TDCV Values'!$D$11:$I$16,MATCH($B25&amp;$C25,'TDCV Values'!$B$11:$B$16&amp;'TDCV Values'!$C$11:$C$16,0),MATCH(G$22,'TDCV Values'!$D$10:$I$10,0))</f>
        <v>818.15358771536933</v>
      </c>
      <c r="H25" s="36" cm="1">
        <f t="array" ref="H25">H8*INDEX('TDCV Values'!$D$11:$I$16,MATCH($B25&amp;$C25,'TDCV Values'!$B$11:$B$16&amp;'TDCV Values'!$C$11:$C$16,0),MATCH(H$22,'TDCV Values'!$D$10:$I$10,0))</f>
        <v>704.38002445409268</v>
      </c>
      <c r="I25" s="36" cm="1">
        <f t="array" ref="I25">I8*INDEX('TDCV Values'!$D$11:$I$16,MATCH($B25&amp;$C25,'TDCV Values'!$B$11:$B$16&amp;'TDCV Values'!$C$11:$C$16,0),MATCH(I$22,'TDCV Values'!$D$10:$I$10,0))</f>
        <v>738.46485071631037</v>
      </c>
      <c r="J25" s="36" cm="1">
        <f t="array" ref="J25">J8*INDEX('TDCV Values'!$D$11:$I$16,MATCH($B25&amp;$C25,'TDCV Values'!$B$11:$B$16&amp;'TDCV Values'!$C$11:$C$16,0),MATCH(J$22,'TDCV Values'!$D$10:$I$10,0))</f>
        <v>609.65527989838347</v>
      </c>
    </row>
    <row r="26" spans="1:11" ht="13.5" customHeight="1">
      <c r="B26" s="14" t="s">
        <v>67</v>
      </c>
      <c r="C26" s="1" t="s">
        <v>71</v>
      </c>
      <c r="D26" s="14" t="s">
        <v>69</v>
      </c>
      <c r="E26" s="36" cm="1">
        <f t="array" ref="E26">E9*INDEX('TDCV Values'!$D$11:$I$16,MATCH($B26&amp;$C26,'TDCV Values'!$B$11:$B$16&amp;'TDCV Values'!$C$11:$C$16,0),MATCH(E$22,'TDCV Values'!$D$10:$I$10,0))</f>
        <v>2029.3084720001573</v>
      </c>
      <c r="F26" s="36" cm="1">
        <f t="array" ref="F26">F9*INDEX('TDCV Values'!$D$11:$I$16,MATCH($B26&amp;$C26,'TDCV Values'!$B$11:$B$16&amp;'TDCV Values'!$C$11:$C$16,0),MATCH(F$22,'TDCV Values'!$D$10:$I$10,0))</f>
        <v>1519.9773818821491</v>
      </c>
      <c r="G26" s="36" cm="1">
        <f t="array" ref="G26">G9*INDEX('TDCV Values'!$D$11:$I$16,MATCH($B26&amp;$C26,'TDCV Values'!$B$11:$B$16&amp;'TDCV Values'!$C$11:$C$16,0),MATCH(G$22,'TDCV Values'!$D$10:$I$10,0))</f>
        <v>893.85014121580593</v>
      </c>
      <c r="H26" s="36" cm="1">
        <f t="array" ref="H26">H9*INDEX('TDCV Values'!$D$11:$I$16,MATCH($B26&amp;$C26,'TDCV Values'!$B$11:$B$16&amp;'TDCV Values'!$C$11:$C$16,0),MATCH(H$22,'TDCV Values'!$D$10:$I$10,0))</f>
        <v>753.73447639713447</v>
      </c>
      <c r="I26" s="36" cm="1">
        <f t="array" ref="I26">I9*INDEX('TDCV Values'!$D$11:$I$16,MATCH($B26&amp;$C26,'TDCV Values'!$B$11:$B$16&amp;'TDCV Values'!$C$11:$C$16,0),MATCH(I$22,'TDCV Values'!$D$10:$I$10,0))</f>
        <v>789.7990489625281</v>
      </c>
      <c r="J26" s="36" cm="1">
        <f t="array" ref="J26">J9*INDEX('TDCV Values'!$D$11:$I$16,MATCH($B26&amp;$C26,'TDCV Values'!$B$11:$B$16&amp;'TDCV Values'!$C$11:$C$16,0),MATCH(J$22,'TDCV Values'!$D$10:$I$10,0))</f>
        <v>663.71779002391827</v>
      </c>
      <c r="K26" s="171"/>
    </row>
    <row r="27" spans="1:11" ht="13.5" customHeight="1">
      <c r="B27" s="14" t="s">
        <v>72</v>
      </c>
      <c r="C27" s="1" t="s">
        <v>68</v>
      </c>
      <c r="D27" s="14" t="s">
        <v>69</v>
      </c>
      <c r="E27" s="36" cm="1">
        <f t="array" ref="E27">E10*INDEX('TDCV Values'!$D$11:$I$16,MATCH($B27&amp;$C27,'TDCV Values'!$B$11:$B$16&amp;'TDCV Values'!$C$11:$C$16,0),MATCH(E$22,'TDCV Values'!$D$10:$I$10,0))</f>
        <v>2038.6998404053838</v>
      </c>
      <c r="F27" s="36" cm="1">
        <f t="array" ref="F27">F10*INDEX('TDCV Values'!$D$11:$I$16,MATCH($B27&amp;$C27,'TDCV Values'!$B$11:$B$16&amp;'TDCV Values'!$C$11:$C$16,0),MATCH(F$22,'TDCV Values'!$D$10:$I$10,0))</f>
        <v>1504.6705323456258</v>
      </c>
      <c r="G27" s="36" cm="1">
        <f t="array" ref="G27">G10*INDEX('TDCV Values'!$D$11:$I$16,MATCH($B27&amp;$C27,'TDCV Values'!$B$11:$B$16&amp;'TDCV Values'!$C$11:$C$16,0),MATCH(G$22,'TDCV Values'!$D$10:$I$10,0))</f>
        <v>892.72512387575807</v>
      </c>
      <c r="H27" s="36" cm="1">
        <f t="array" ref="H27">H10*INDEX('TDCV Values'!$D$11:$I$16,MATCH($B27&amp;$C27,'TDCV Values'!$B$11:$B$16&amp;'TDCV Values'!$C$11:$C$16,0),MATCH(H$22,'TDCV Values'!$D$10:$I$10,0))</f>
        <v>784.88128959188236</v>
      </c>
      <c r="I27" s="36" cm="1">
        <f t="array" ref="I27">I10*INDEX('TDCV Values'!$D$11:$I$16,MATCH($B27&amp;$C27,'TDCV Values'!$B$11:$B$16&amp;'TDCV Values'!$C$11:$C$16,0),MATCH(I$22,'TDCV Values'!$D$10:$I$10,0))</f>
        <v>845.21462899946073</v>
      </c>
      <c r="J27" s="36" cm="1">
        <f t="array" ref="J27">J10*INDEX('TDCV Values'!$D$11:$I$16,MATCH($B27&amp;$C27,'TDCV Values'!$B$11:$B$16&amp;'TDCV Values'!$C$11:$C$16,0),MATCH(J$22,'TDCV Values'!$D$10:$I$10,0))</f>
        <v>691.71952966140122</v>
      </c>
      <c r="K27" s="171"/>
    </row>
    <row r="28" spans="1:11" ht="13.5" customHeight="1">
      <c r="B28" s="14" t="s">
        <v>72</v>
      </c>
      <c r="C28" s="1" t="s">
        <v>70</v>
      </c>
      <c r="D28" s="14" t="s">
        <v>69</v>
      </c>
      <c r="E28" s="36" cm="1">
        <f t="array" ref="E28">E11*INDEX('TDCV Values'!$D$11:$I$16,MATCH($B28&amp;$C28,'TDCV Values'!$B$11:$B$16&amp;'TDCV Values'!$C$11:$C$16,0),MATCH(E$22,'TDCV Values'!$D$10:$I$10,0))</f>
        <v>2099.2141826385391</v>
      </c>
      <c r="F28" s="36" cm="1">
        <f t="array" ref="F28">F11*INDEX('TDCV Values'!$D$11:$I$16,MATCH($B28&amp;$C28,'TDCV Values'!$B$11:$B$16&amp;'TDCV Values'!$C$11:$C$16,0),MATCH(F$22,'TDCV Values'!$D$10:$I$10,0))</f>
        <v>1534.4088846072698</v>
      </c>
      <c r="G28" s="36" cm="1">
        <f t="array" ref="G28">G11*INDEX('TDCV Values'!$D$11:$I$16,MATCH($B28&amp;$C28,'TDCV Values'!$B$11:$B$16&amp;'TDCV Values'!$C$11:$C$16,0),MATCH(G$22,'TDCV Values'!$D$10:$I$10,0))</f>
        <v>878.29339823130101</v>
      </c>
      <c r="H28" s="36" cm="1">
        <f t="array" ref="H28">H11*INDEX('TDCV Values'!$D$11:$I$16,MATCH($B28&amp;$C28,'TDCV Values'!$B$11:$B$16&amp;'TDCV Values'!$C$11:$C$16,0),MATCH(H$22,'TDCV Values'!$D$10:$I$10,0))</f>
        <v>760.87676892783168</v>
      </c>
      <c r="I28" s="36" cm="1">
        <f t="array" ref="I28">I11*INDEX('TDCV Values'!$D$11:$I$16,MATCH($B28&amp;$C28,'TDCV Values'!$B$11:$B$16&amp;'TDCV Values'!$C$11:$C$16,0),MATCH(I$22,'TDCV Values'!$D$10:$I$10,0))</f>
        <v>826.04139393450089</v>
      </c>
      <c r="J28" s="36" cm="1">
        <f t="array" ref="J28">J11*INDEX('TDCV Values'!$D$11:$I$16,MATCH($B28&amp;$C28,'TDCV Values'!$B$11:$B$16&amp;'TDCV Values'!$C$11:$C$16,0),MATCH(J$22,'TDCV Values'!$D$10:$I$10,0))</f>
        <v>666.42531257781479</v>
      </c>
      <c r="K28" s="171"/>
    </row>
    <row r="29" spans="1:11" ht="13.5" customHeight="1">
      <c r="B29" s="14" t="s">
        <v>72</v>
      </c>
      <c r="C29" s="1" t="s">
        <v>71</v>
      </c>
      <c r="D29" s="14" t="s">
        <v>69</v>
      </c>
      <c r="E29" s="36" cm="1">
        <f t="array" ref="E29">E12*INDEX('TDCV Values'!$D$11:$I$16,MATCH($B29&amp;$C29,'TDCV Values'!$B$11:$B$16&amp;'TDCV Values'!$C$11:$C$16,0),MATCH(E$22,'TDCV Values'!$D$10:$I$10,0))</f>
        <v>2147.232829917059</v>
      </c>
      <c r="F29" s="36" cm="1">
        <f t="array" ref="F29">F12*INDEX('TDCV Values'!$D$11:$I$16,MATCH($B29&amp;$C29,'TDCV Values'!$B$11:$B$16&amp;'TDCV Values'!$C$11:$C$16,0),MATCH(F$22,'TDCV Values'!$D$10:$I$10,0))</f>
        <v>1584.8081508317246</v>
      </c>
      <c r="G29" s="36" cm="1">
        <f t="array" ref="G29">G12*INDEX('TDCV Values'!$D$11:$I$16,MATCH($B29&amp;$C29,'TDCV Values'!$B$11:$B$16&amp;'TDCV Values'!$C$11:$C$16,0),MATCH(G$22,'TDCV Values'!$D$10:$I$10,0))</f>
        <v>940.32490899919617</v>
      </c>
      <c r="H29" s="36" cm="1">
        <f t="array" ref="H29">H12*INDEX('TDCV Values'!$D$11:$I$16,MATCH($B29&amp;$C29,'TDCV Values'!$B$11:$B$16&amp;'TDCV Values'!$C$11:$C$16,0),MATCH(H$22,'TDCV Values'!$D$10:$I$10,0))</f>
        <v>826.14396990296348</v>
      </c>
      <c r="I29" s="36" cm="1">
        <f t="array" ref="I29">I12*INDEX('TDCV Values'!$D$11:$I$16,MATCH($B29&amp;$C29,'TDCV Values'!$B$11:$B$16&amp;'TDCV Values'!$C$11:$C$16,0),MATCH(I$22,'TDCV Values'!$D$10:$I$10,0))</f>
        <v>889.68823220583965</v>
      </c>
      <c r="J29" s="36" cm="1">
        <f t="array" ref="J29">J12*INDEX('TDCV Values'!$D$11:$I$16,MATCH($B29&amp;$C29,'TDCV Values'!$B$11:$B$16&amp;'TDCV Values'!$C$11:$C$16,0),MATCH(J$22,'TDCV Values'!$D$10:$I$10,0))</f>
        <v>728.02047242866195</v>
      </c>
      <c r="K29" s="171"/>
    </row>
    <row r="30" spans="1:11" ht="13.5" customHeight="1">
      <c r="B30" s="268" t="s">
        <v>77</v>
      </c>
      <c r="C30" s="269"/>
      <c r="D30" s="269"/>
      <c r="E30" s="269"/>
      <c r="F30" s="269"/>
      <c r="G30" s="269"/>
      <c r="H30" s="269"/>
      <c r="I30" s="127"/>
      <c r="J30" s="127"/>
      <c r="K30" t="s">
        <v>78</v>
      </c>
    </row>
    <row r="31" spans="1:11" ht="13.5" customHeight="1">
      <c r="B31" s="14" t="s">
        <v>67</v>
      </c>
      <c r="C31" s="1" t="s">
        <v>68</v>
      </c>
      <c r="D31" s="14" t="s">
        <v>73</v>
      </c>
      <c r="E31" s="8">
        <f>E13*365</f>
        <v>180.83725428845537</v>
      </c>
      <c r="F31" s="8">
        <f t="shared" ref="F31:I36" si="0">F13*365</f>
        <v>202.9421120498248</v>
      </c>
      <c r="G31" s="70">
        <f t="shared" si="0"/>
        <v>202.9421120498248</v>
      </c>
      <c r="H31" s="59">
        <f t="shared" si="0"/>
        <v>204.48258478246208</v>
      </c>
      <c r="I31" s="59">
        <f t="shared" si="0"/>
        <v>204.40447911785571</v>
      </c>
      <c r="J31" s="59">
        <f t="shared" ref="J31" si="1">J13*365</f>
        <v>241.51814415244053</v>
      </c>
    </row>
    <row r="32" spans="1:11" ht="13.5" customHeight="1">
      <c r="B32" s="14" t="s">
        <v>67</v>
      </c>
      <c r="C32" s="1" t="s">
        <v>70</v>
      </c>
      <c r="D32" s="14" t="s">
        <v>73</v>
      </c>
      <c r="E32" s="8">
        <f t="shared" ref="E32:H36" si="2">E14*365</f>
        <v>199.22644982956839</v>
      </c>
      <c r="F32" s="8">
        <f t="shared" si="2"/>
        <v>221.56356709439819</v>
      </c>
      <c r="G32" s="70">
        <f t="shared" si="2"/>
        <v>221.56356709439819</v>
      </c>
      <c r="H32" s="59">
        <f t="shared" si="2"/>
        <v>229.67591039607899</v>
      </c>
      <c r="I32" s="59">
        <f t="shared" si="0"/>
        <v>229.59060895409215</v>
      </c>
      <c r="J32" s="59">
        <f t="shared" ref="J32" si="3">J14*365</f>
        <v>267.39980073464898</v>
      </c>
    </row>
    <row r="33" spans="2:11" ht="13.5" customHeight="1">
      <c r="B33" s="14" t="s">
        <v>67</v>
      </c>
      <c r="C33" s="1" t="s">
        <v>71</v>
      </c>
      <c r="D33" s="14" t="s">
        <v>73</v>
      </c>
      <c r="E33" s="8">
        <f t="shared" si="2"/>
        <v>203.52140571398621</v>
      </c>
      <c r="F33" s="8">
        <f t="shared" si="2"/>
        <v>227.33338296092165</v>
      </c>
      <c r="G33" s="70">
        <f t="shared" si="2"/>
        <v>227.33338296092165</v>
      </c>
      <c r="H33" s="59">
        <f t="shared" si="2"/>
        <v>229.31909186137156</v>
      </c>
      <c r="I33" s="59">
        <f t="shared" si="0"/>
        <v>229.23801545575446</v>
      </c>
      <c r="J33" s="59">
        <f t="shared" ref="J33" si="4">J15*365</f>
        <v>268.44007165540239</v>
      </c>
    </row>
    <row r="34" spans="2:11" ht="13.5" customHeight="1">
      <c r="B34" s="14" t="s">
        <v>72</v>
      </c>
      <c r="C34" s="1" t="s">
        <v>68</v>
      </c>
      <c r="D34" s="14" t="s">
        <v>73</v>
      </c>
      <c r="E34" s="8">
        <f t="shared" si="2"/>
        <v>103.97092936909048</v>
      </c>
      <c r="F34" s="8">
        <f t="shared" si="2"/>
        <v>106.25787182977324</v>
      </c>
      <c r="G34" s="70">
        <f t="shared" si="2"/>
        <v>106.25787182977324</v>
      </c>
      <c r="H34" s="59">
        <f t="shared" si="2"/>
        <v>108.12174101795856</v>
      </c>
      <c r="I34" s="59">
        <f t="shared" si="0"/>
        <v>108.04335955774624</v>
      </c>
      <c r="J34" s="59">
        <f t="shared" ref="J34" si="5">J16*365</f>
        <v>108.73941360556465</v>
      </c>
    </row>
    <row r="35" spans="2:11" ht="13.5" customHeight="1">
      <c r="B35" s="14" t="s">
        <v>72</v>
      </c>
      <c r="C35" s="1" t="s">
        <v>70</v>
      </c>
      <c r="D35" s="14" t="s">
        <v>73</v>
      </c>
      <c r="E35" s="8">
        <f t="shared" si="2"/>
        <v>136.9058156755768</v>
      </c>
      <c r="F35" s="8">
        <f t="shared" si="2"/>
        <v>137.96643218303919</v>
      </c>
      <c r="G35" s="70">
        <f t="shared" si="2"/>
        <v>137.96643218303919</v>
      </c>
      <c r="H35" s="59">
        <f t="shared" si="2"/>
        <v>147.63644616276602</v>
      </c>
      <c r="I35" s="59">
        <f t="shared" si="0"/>
        <v>147.52484337161633</v>
      </c>
      <c r="J35" s="59">
        <f t="shared" ref="J35" si="6">J17*365</f>
        <v>145.07383602065039</v>
      </c>
    </row>
    <row r="36" spans="2:11" ht="13.5" customHeight="1">
      <c r="B36" s="14" t="s">
        <v>72</v>
      </c>
      <c r="C36" s="1" t="s">
        <v>71</v>
      </c>
      <c r="D36" s="14" t="s">
        <v>73</v>
      </c>
      <c r="E36" s="8">
        <f t="shared" si="2"/>
        <v>122.41270806287491</v>
      </c>
      <c r="F36" s="8">
        <f t="shared" si="2"/>
        <v>125.33564757652866</v>
      </c>
      <c r="G36" s="70">
        <f t="shared" si="2"/>
        <v>125.33564757652866</v>
      </c>
      <c r="H36" s="59">
        <f t="shared" si="2"/>
        <v>127.73022812478905</v>
      </c>
      <c r="I36" s="59">
        <f t="shared" si="0"/>
        <v>127.64462099592087</v>
      </c>
      <c r="J36" s="59">
        <f t="shared" ref="J36" si="7">J18*365</f>
        <v>128.50334461612917</v>
      </c>
    </row>
    <row r="37" spans="2:11" ht="13.5" customHeight="1">
      <c r="B37" s="268" t="s">
        <v>79</v>
      </c>
      <c r="C37" s="269"/>
      <c r="D37" s="269"/>
      <c r="E37" s="269"/>
      <c r="F37" s="269"/>
      <c r="G37" s="269"/>
      <c r="H37" s="269"/>
      <c r="I37" s="127"/>
      <c r="J37" s="127"/>
      <c r="K37" t="s">
        <v>80</v>
      </c>
    </row>
    <row r="38" spans="2:11" ht="13.5" customHeight="1">
      <c r="B38" s="14" t="s">
        <v>67</v>
      </c>
      <c r="C38" s="1" t="s">
        <v>68</v>
      </c>
      <c r="D38" s="1"/>
      <c r="E38" s="8">
        <f t="shared" ref="E38:I43" si="8">E24+E31</f>
        <v>2107.5600665986158</v>
      </c>
      <c r="F38" s="8">
        <f t="shared" si="8"/>
        <v>1646.0628286230317</v>
      </c>
      <c r="G38" s="70">
        <f t="shared" si="8"/>
        <v>1051.5616900019427</v>
      </c>
      <c r="H38" s="59">
        <f t="shared" si="8"/>
        <v>920.52811840740947</v>
      </c>
      <c r="I38" s="59">
        <f t="shared" si="8"/>
        <v>954.6936588347412</v>
      </c>
      <c r="J38" s="59">
        <f t="shared" ref="J38" si="9">J24+J31</f>
        <v>872.10275130679531</v>
      </c>
    </row>
    <row r="39" spans="2:11" ht="13.5" customHeight="1">
      <c r="B39" s="14" t="s">
        <v>67</v>
      </c>
      <c r="C39" s="1" t="s">
        <v>70</v>
      </c>
      <c r="D39" s="1"/>
      <c r="E39" s="8">
        <f t="shared" si="8"/>
        <v>2096.0853861571941</v>
      </c>
      <c r="F39" s="8">
        <f t="shared" si="8"/>
        <v>1631.3469575912698</v>
      </c>
      <c r="G39" s="70">
        <f t="shared" si="8"/>
        <v>1039.7171548097676</v>
      </c>
      <c r="H39" s="59">
        <f t="shared" si="8"/>
        <v>934.05593485017164</v>
      </c>
      <c r="I39" s="59">
        <f t="shared" si="8"/>
        <v>968.05545967040257</v>
      </c>
      <c r="J39" s="59">
        <f t="shared" ref="J39" si="10">J25+J32</f>
        <v>877.0550806330325</v>
      </c>
    </row>
    <row r="40" spans="2:11" ht="13.5" customHeight="1">
      <c r="B40" s="14" t="s">
        <v>67</v>
      </c>
      <c r="C40" s="1" t="s">
        <v>71</v>
      </c>
      <c r="D40" s="1"/>
      <c r="E40" s="8">
        <f t="shared" si="8"/>
        <v>2232.8298777141435</v>
      </c>
      <c r="F40" s="8">
        <f t="shared" si="8"/>
        <v>1747.3107648430707</v>
      </c>
      <c r="G40" s="70">
        <f t="shared" si="8"/>
        <v>1121.1835241767276</v>
      </c>
      <c r="H40" s="59">
        <f t="shared" si="8"/>
        <v>983.05356825850606</v>
      </c>
      <c r="I40" s="59">
        <f t="shared" si="8"/>
        <v>1019.0370644182826</v>
      </c>
      <c r="J40" s="59">
        <f t="shared" ref="J40" si="11">J26+J33</f>
        <v>932.1578616793206</v>
      </c>
    </row>
    <row r="41" spans="2:11" ht="13.5" customHeight="1">
      <c r="B41" s="14" t="s">
        <v>72</v>
      </c>
      <c r="C41" s="1" t="s">
        <v>68</v>
      </c>
      <c r="D41" s="1"/>
      <c r="E41" s="8">
        <f t="shared" si="8"/>
        <v>2142.6707697744741</v>
      </c>
      <c r="F41" s="8">
        <f t="shared" si="8"/>
        <v>1610.928404175399</v>
      </c>
      <c r="G41" s="70">
        <f t="shared" si="8"/>
        <v>998.98299570553127</v>
      </c>
      <c r="H41" s="59">
        <f t="shared" si="8"/>
        <v>893.00303060984095</v>
      </c>
      <c r="I41" s="59">
        <f t="shared" si="8"/>
        <v>953.257988557207</v>
      </c>
      <c r="J41" s="59">
        <f t="shared" ref="J41" si="12">J27+J34</f>
        <v>800.45894326696589</v>
      </c>
    </row>
    <row r="42" spans="2:11" ht="13.5" customHeight="1">
      <c r="B42" s="14" t="s">
        <v>72</v>
      </c>
      <c r="C42" s="1" t="s">
        <v>70</v>
      </c>
      <c r="D42" s="1"/>
      <c r="E42" s="8">
        <f t="shared" si="8"/>
        <v>2236.1199983141159</v>
      </c>
      <c r="F42" s="8">
        <f t="shared" si="8"/>
        <v>1672.3753167903089</v>
      </c>
      <c r="G42" s="70">
        <f t="shared" si="8"/>
        <v>1016.2598304143402</v>
      </c>
      <c r="H42" s="59">
        <f t="shared" si="8"/>
        <v>908.51321509059767</v>
      </c>
      <c r="I42" s="59">
        <f t="shared" si="8"/>
        <v>973.56623730611727</v>
      </c>
      <c r="J42" s="59">
        <f t="shared" ref="J42" si="13">J28+J35</f>
        <v>811.49914859846513</v>
      </c>
    </row>
    <row r="43" spans="2:11" ht="13.5" customHeight="1">
      <c r="B43" s="14" t="s">
        <v>72</v>
      </c>
      <c r="C43" s="1" t="s">
        <v>71</v>
      </c>
      <c r="D43" s="1"/>
      <c r="E43" s="8">
        <f t="shared" si="8"/>
        <v>2269.645537979934</v>
      </c>
      <c r="F43" s="8">
        <f t="shared" si="8"/>
        <v>1710.1437984082531</v>
      </c>
      <c r="G43" s="70">
        <f t="shared" si="8"/>
        <v>1065.6605565757247</v>
      </c>
      <c r="H43" s="59">
        <f t="shared" si="8"/>
        <v>953.87419802775253</v>
      </c>
      <c r="I43" s="59">
        <f t="shared" si="8"/>
        <v>1017.3328532017605</v>
      </c>
      <c r="J43" s="59">
        <f t="shared" ref="J43" si="14">J29+J36</f>
        <v>856.52381704479114</v>
      </c>
    </row>
    <row r="44" spans="2:11" ht="13.5" customHeight="1">
      <c r="B44" s="268" t="s">
        <v>79</v>
      </c>
      <c r="C44" s="269"/>
      <c r="D44" s="269"/>
      <c r="E44" s="269"/>
      <c r="F44" s="269"/>
      <c r="G44" s="269"/>
      <c r="H44" s="269"/>
      <c r="I44" s="127"/>
      <c r="J44" s="127"/>
      <c r="K44" t="s">
        <v>81</v>
      </c>
    </row>
    <row r="45" spans="2:11" ht="13.5" customHeight="1">
      <c r="B45" s="14" t="s">
        <v>82</v>
      </c>
      <c r="C45" s="1" t="s">
        <v>68</v>
      </c>
      <c r="D45" s="1"/>
      <c r="E45" s="8">
        <f>E38+E41</f>
        <v>4250.2308363730899</v>
      </c>
      <c r="F45" s="8">
        <f t="shared" ref="F45:I47" si="15">F38+F41</f>
        <v>3256.9912327984307</v>
      </c>
      <c r="G45" s="70">
        <f t="shared" si="15"/>
        <v>2050.5446857074739</v>
      </c>
      <c r="H45" s="59">
        <f t="shared" si="15"/>
        <v>1813.5311490172503</v>
      </c>
      <c r="I45" s="59">
        <f t="shared" si="15"/>
        <v>1907.9516473919482</v>
      </c>
      <c r="J45" s="59">
        <f t="shared" ref="J45" si="16">J38+J41</f>
        <v>1672.5616945737611</v>
      </c>
    </row>
    <row r="46" spans="2:11" ht="13.5" customHeight="1">
      <c r="B46" s="14" t="s">
        <v>82</v>
      </c>
      <c r="C46" s="1" t="s">
        <v>70</v>
      </c>
      <c r="D46" s="1"/>
      <c r="E46" s="8">
        <f t="shared" ref="E46:H47" si="17">E39+E42</f>
        <v>4332.20538447131</v>
      </c>
      <c r="F46" s="8">
        <f t="shared" si="17"/>
        <v>3303.7222743815787</v>
      </c>
      <c r="G46" s="70">
        <f t="shared" si="17"/>
        <v>2055.9769852241079</v>
      </c>
      <c r="H46" s="59">
        <f t="shared" si="17"/>
        <v>1842.5691499407694</v>
      </c>
      <c r="I46" s="59">
        <f t="shared" si="15"/>
        <v>1941.6216969765198</v>
      </c>
      <c r="J46" s="59">
        <f t="shared" ref="J46" si="18">J39+J42</f>
        <v>1688.5542292314976</v>
      </c>
    </row>
    <row r="47" spans="2:11" ht="13.5" customHeight="1">
      <c r="B47" s="14" t="s">
        <v>82</v>
      </c>
      <c r="C47" s="1" t="s">
        <v>71</v>
      </c>
      <c r="D47" s="1"/>
      <c r="E47" s="8">
        <f t="shared" si="17"/>
        <v>4502.475415694078</v>
      </c>
      <c r="F47" s="8">
        <f t="shared" si="17"/>
        <v>3457.4545632513236</v>
      </c>
      <c r="G47" s="70">
        <f t="shared" si="17"/>
        <v>2186.8440807524521</v>
      </c>
      <c r="H47" s="59">
        <f t="shared" si="17"/>
        <v>1936.9277662862587</v>
      </c>
      <c r="I47" s="59">
        <f t="shared" si="15"/>
        <v>2036.369917620043</v>
      </c>
      <c r="J47" s="59">
        <f t="shared" ref="J47" si="19">J40+J43</f>
        <v>1788.6816787241119</v>
      </c>
    </row>
    <row r="48" spans="2:11" ht="13.5" customHeight="1">
      <c r="E48" s="16"/>
      <c r="F48" s="16"/>
      <c r="G48" s="16"/>
      <c r="H48" s="60"/>
      <c r="I48" s="60"/>
      <c r="J48" s="60"/>
      <c r="K48" s="16"/>
    </row>
    <row r="49" spans="1:15" s="34" customFormat="1">
      <c r="A49" s="33" t="s">
        <v>83</v>
      </c>
      <c r="B49" s="170"/>
      <c r="E49" s="39"/>
      <c r="F49" s="39"/>
      <c r="G49" s="39"/>
      <c r="H49" s="63"/>
      <c r="I49" s="63"/>
      <c r="J49" s="63"/>
      <c r="K49" s="39"/>
    </row>
    <row r="50" spans="1:15">
      <c r="F50" s="171"/>
      <c r="G50" s="171"/>
      <c r="H50" s="172"/>
      <c r="I50" s="172"/>
      <c r="J50" s="172"/>
    </row>
    <row r="51" spans="1:15">
      <c r="B51" s="77" t="s">
        <v>102</v>
      </c>
      <c r="E51" s="6"/>
    </row>
    <row r="52" spans="1:15" ht="25.5" customHeight="1">
      <c r="B52" s="81" t="s">
        <v>62</v>
      </c>
      <c r="C52" s="13" t="s">
        <v>70</v>
      </c>
      <c r="D52" s="13" t="s">
        <v>68</v>
      </c>
      <c r="E52" s="276" t="s">
        <v>103</v>
      </c>
      <c r="F52" s="276"/>
      <c r="I52" s="173"/>
      <c r="J52" s="173"/>
    </row>
    <row r="53" spans="1:15">
      <c r="B53" s="14" t="s">
        <v>67</v>
      </c>
      <c r="C53" s="26">
        <f>'Customer Numbers - Yorkshire'!$D$5</f>
        <v>311269</v>
      </c>
      <c r="D53" s="26">
        <f>'Customer Numbers - Yorkshire'!$C$5</f>
        <v>1431628</v>
      </c>
      <c r="E53" s="277">
        <f>C53/(C53+D53)</f>
        <v>0.17859288299882323</v>
      </c>
      <c r="F53" s="277"/>
    </row>
    <row r="54" spans="1:15">
      <c r="B54" s="14" t="s">
        <v>72</v>
      </c>
      <c r="C54" s="26">
        <f>'Customer Numbers - Yorkshire'!$D$10</f>
        <v>293762</v>
      </c>
      <c r="D54" s="26">
        <f>'Customer Numbers - Yorkshire'!$C$10</f>
        <v>1358185</v>
      </c>
      <c r="E54" s="277">
        <f>C54/(C54+D54)</f>
        <v>0.17782773902552565</v>
      </c>
      <c r="F54" s="277"/>
      <c r="K54" s="174"/>
      <c r="L54" s="41"/>
      <c r="M54" s="41"/>
      <c r="N54" s="274"/>
      <c r="O54" s="274"/>
    </row>
    <row r="56" spans="1:15">
      <c r="B56" s="77" t="s">
        <v>104</v>
      </c>
    </row>
    <row r="57" spans="1:15">
      <c r="B57" s="275" t="s">
        <v>105</v>
      </c>
      <c r="C57" s="275"/>
      <c r="D57" s="175">
        <v>1</v>
      </c>
    </row>
    <row r="58" spans="1:15">
      <c r="E58" s="16"/>
      <c r="F58" s="16"/>
      <c r="G58" s="16"/>
      <c r="H58" s="60"/>
      <c r="I58" s="60"/>
      <c r="J58" s="60"/>
    </row>
    <row r="59" spans="1:15" ht="25.5">
      <c r="B59" s="14"/>
      <c r="C59" s="1"/>
      <c r="D59" s="1"/>
      <c r="E59" s="162" t="s">
        <v>50</v>
      </c>
      <c r="F59" s="162" t="s">
        <v>52</v>
      </c>
      <c r="G59" s="163" t="s">
        <v>54</v>
      </c>
      <c r="H59" s="164" t="s">
        <v>56</v>
      </c>
      <c r="I59" s="165" t="s">
        <v>58</v>
      </c>
      <c r="J59" s="165" t="s">
        <v>61</v>
      </c>
    </row>
    <row r="60" spans="1:15">
      <c r="B60" s="78" t="s">
        <v>62</v>
      </c>
      <c r="C60" s="2" t="s">
        <v>63</v>
      </c>
      <c r="D60" s="2" t="s">
        <v>64</v>
      </c>
      <c r="E60" s="13" t="s">
        <v>49</v>
      </c>
      <c r="F60" s="13" t="s">
        <v>51</v>
      </c>
      <c r="G60" s="68" t="s">
        <v>53</v>
      </c>
      <c r="H60" s="57" t="s">
        <v>55</v>
      </c>
      <c r="I60" s="126" t="s">
        <v>57</v>
      </c>
      <c r="J60" s="126" t="s">
        <v>65</v>
      </c>
      <c r="K60" t="s">
        <v>84</v>
      </c>
    </row>
    <row r="61" spans="1:15">
      <c r="B61" s="14" t="s">
        <v>67</v>
      </c>
      <c r="C61" s="1" t="s">
        <v>68</v>
      </c>
      <c r="D61" s="14" t="s">
        <v>69</v>
      </c>
      <c r="E61" s="38">
        <f>E7</f>
        <v>0.66438717665867608</v>
      </c>
      <c r="F61" s="38">
        <f t="shared" ref="F61:I61" si="20">F7</f>
        <v>0.49762783330110583</v>
      </c>
      <c r="G61" s="38">
        <f t="shared" si="20"/>
        <v>0.29262744067314406</v>
      </c>
      <c r="H61" s="38">
        <f t="shared" si="20"/>
        <v>0.26520204949072129</v>
      </c>
      <c r="I61" s="38">
        <f t="shared" si="20"/>
        <v>0.27788488137662426</v>
      </c>
      <c r="J61" s="38">
        <f t="shared" ref="J61" si="21">J7</f>
        <v>0.23354985450161286</v>
      </c>
    </row>
    <row r="62" spans="1:15">
      <c r="B62" s="14" t="s">
        <v>67</v>
      </c>
      <c r="C62" s="1" t="s">
        <v>70</v>
      </c>
      <c r="D62" s="14" t="s">
        <v>69</v>
      </c>
      <c r="E62" s="38">
        <f t="shared" ref="E62:I66" si="22">E8</f>
        <v>0.6540892883888364</v>
      </c>
      <c r="F62" s="38">
        <f t="shared" si="22"/>
        <v>0.4861322036196109</v>
      </c>
      <c r="G62" s="38">
        <f t="shared" si="22"/>
        <v>0.2821219267984032</v>
      </c>
      <c r="H62" s="38">
        <f t="shared" si="22"/>
        <v>0.26088149053855286</v>
      </c>
      <c r="I62" s="38">
        <f t="shared" si="22"/>
        <v>0.27350550026530013</v>
      </c>
      <c r="J62" s="38">
        <f t="shared" ref="J62" si="23">J8</f>
        <v>0.22579825181421609</v>
      </c>
    </row>
    <row r="63" spans="1:15">
      <c r="B63" s="14" t="s">
        <v>67</v>
      </c>
      <c r="C63" s="1" t="s">
        <v>71</v>
      </c>
      <c r="D63" s="14" t="s">
        <v>69</v>
      </c>
      <c r="E63" s="38">
        <f t="shared" si="22"/>
        <v>0.69976154206901975</v>
      </c>
      <c r="F63" s="38">
        <f t="shared" si="22"/>
        <v>0.52413013168349964</v>
      </c>
      <c r="G63" s="38">
        <f t="shared" si="22"/>
        <v>0.30822418662613998</v>
      </c>
      <c r="H63" s="38">
        <f t="shared" si="22"/>
        <v>0.27916091718412389</v>
      </c>
      <c r="I63" s="38">
        <f t="shared" si="22"/>
        <v>0.29251816628241784</v>
      </c>
      <c r="J63" s="38">
        <f t="shared" ref="J63" si="24">J9</f>
        <v>0.24582140371256231</v>
      </c>
    </row>
    <row r="64" spans="1:15">
      <c r="B64" s="14" t="s">
        <v>72</v>
      </c>
      <c r="C64" s="1" t="s">
        <v>68</v>
      </c>
      <c r="D64" s="14" t="s">
        <v>69</v>
      </c>
      <c r="E64" s="38">
        <f t="shared" si="22"/>
        <v>0.16989165336711531</v>
      </c>
      <c r="F64" s="38">
        <f t="shared" si="22"/>
        <v>0.12538921102880216</v>
      </c>
      <c r="G64" s="38">
        <f t="shared" si="22"/>
        <v>7.4393760322979841E-2</v>
      </c>
      <c r="H64" s="38">
        <f t="shared" si="22"/>
        <v>6.8250546921033245E-2</v>
      </c>
      <c r="I64" s="38">
        <f t="shared" si="22"/>
        <v>7.3496924260822674E-2</v>
      </c>
      <c r="J64" s="38">
        <f t="shared" ref="J64" si="25">J10</f>
        <v>6.0149524318382712E-2</v>
      </c>
    </row>
    <row r="65" spans="2:16">
      <c r="B65" s="14" t="s">
        <v>72</v>
      </c>
      <c r="C65" s="1" t="s">
        <v>70</v>
      </c>
      <c r="D65" s="14" t="s">
        <v>69</v>
      </c>
      <c r="E65" s="38">
        <f t="shared" si="22"/>
        <v>0.17493451521987827</v>
      </c>
      <c r="F65" s="38">
        <f t="shared" si="22"/>
        <v>0.12786740705060581</v>
      </c>
      <c r="G65" s="38">
        <f t="shared" si="22"/>
        <v>7.3191116519275082E-2</v>
      </c>
      <c r="H65" s="38">
        <f t="shared" si="22"/>
        <v>6.6163197298072324E-2</v>
      </c>
      <c r="I65" s="38">
        <f t="shared" si="22"/>
        <v>7.1829686429087033E-2</v>
      </c>
      <c r="J65" s="38">
        <f t="shared" ref="J65" si="26">J11</f>
        <v>5.7950027180679549E-2</v>
      </c>
    </row>
    <row r="66" spans="2:16">
      <c r="B66" s="14" t="s">
        <v>72</v>
      </c>
      <c r="C66" s="1" t="s">
        <v>71</v>
      </c>
      <c r="D66" s="14" t="s">
        <v>69</v>
      </c>
      <c r="E66" s="38">
        <f t="shared" si="22"/>
        <v>0.17893606915975491</v>
      </c>
      <c r="F66" s="38">
        <f t="shared" si="22"/>
        <v>0.13206734590264371</v>
      </c>
      <c r="G66" s="38">
        <f t="shared" si="22"/>
        <v>7.8360409083266344E-2</v>
      </c>
      <c r="H66" s="38">
        <f t="shared" si="22"/>
        <v>7.1838606078518566E-2</v>
      </c>
      <c r="I66" s="38">
        <f t="shared" si="22"/>
        <v>7.7364194104855621E-2</v>
      </c>
      <c r="J66" s="38">
        <f t="shared" ref="J66" si="27">J12</f>
        <v>6.330612803727495E-2</v>
      </c>
    </row>
    <row r="67" spans="2:16">
      <c r="B67" s="14" t="s">
        <v>67</v>
      </c>
      <c r="C67" s="1" t="s">
        <v>68</v>
      </c>
      <c r="D67" s="14" t="s">
        <v>73</v>
      </c>
      <c r="E67" s="155">
        <f>IF((E14-E13)&lt;0,E13,E13+($E$53*(E14-E13))*$D$57)</f>
        <v>0.50444228420868997</v>
      </c>
      <c r="F67" s="155">
        <f t="shared" ref="F67:I67" si="28">IF((F14-F13)&lt;0,F13,F13+($E$53*(F14-F13))*$D$57)</f>
        <v>0.56511718189552917</v>
      </c>
      <c r="G67" s="155">
        <f t="shared" si="28"/>
        <v>0.56511718189552917</v>
      </c>
      <c r="H67" s="155">
        <f t="shared" si="28"/>
        <v>0.57255324229075621</v>
      </c>
      <c r="I67" s="155">
        <f t="shared" si="28"/>
        <v>0.57233573330655296</v>
      </c>
      <c r="J67" s="155">
        <f t="shared" ref="J67" si="29">IF((J14-J13)&lt;0,J13,J13+($E$53*(J14-J13))*$D$57)</f>
        <v>0.67435732552943184</v>
      </c>
      <c r="L67" s="42"/>
      <c r="M67" s="42"/>
      <c r="N67" s="42"/>
      <c r="O67" s="42"/>
      <c r="P67" s="42"/>
    </row>
    <row r="68" spans="2:16">
      <c r="B68" s="14" t="s">
        <v>67</v>
      </c>
      <c r="C68" s="1" t="s">
        <v>70</v>
      </c>
      <c r="D68" s="14" t="s">
        <v>73</v>
      </c>
      <c r="E68" s="155">
        <f t="shared" ref="E68:J68" si="30">IF((E14-E13)&lt;=0,E14,E67+(E14-E13)*(1-$D$57))</f>
        <v>0.50444228420868997</v>
      </c>
      <c r="F68" s="155">
        <f t="shared" si="30"/>
        <v>0.56511718189552917</v>
      </c>
      <c r="G68" s="155">
        <f t="shared" si="30"/>
        <v>0.56511718189552917</v>
      </c>
      <c r="H68" s="155">
        <f t="shared" si="30"/>
        <v>0.57255324229075621</v>
      </c>
      <c r="I68" s="155">
        <f t="shared" si="30"/>
        <v>0.57233573330655296</v>
      </c>
      <c r="J68" s="155">
        <f t="shared" si="30"/>
        <v>0.67435732552943184</v>
      </c>
      <c r="L68" s="42"/>
      <c r="M68" s="42"/>
      <c r="N68" s="42"/>
      <c r="O68" s="42"/>
      <c r="P68" s="42"/>
    </row>
    <row r="69" spans="2:16">
      <c r="B69" s="14" t="s">
        <v>67</v>
      </c>
      <c r="C69" s="1" t="s">
        <v>71</v>
      </c>
      <c r="D69" s="14" t="s">
        <v>73</v>
      </c>
      <c r="E69" s="38">
        <f>E15</f>
        <v>0.55759289236708554</v>
      </c>
      <c r="F69" s="38">
        <f t="shared" ref="F69:I69" si="31">F15</f>
        <v>0.62283118619430589</v>
      </c>
      <c r="G69" s="38">
        <f t="shared" si="31"/>
        <v>0.62283118619430589</v>
      </c>
      <c r="H69" s="38">
        <f t="shared" si="31"/>
        <v>0.6282714845517029</v>
      </c>
      <c r="I69" s="38">
        <f t="shared" si="31"/>
        <v>0.62804935741302592</v>
      </c>
      <c r="J69" s="38">
        <f t="shared" ref="J69" si="32">J15</f>
        <v>0.73545225111069146</v>
      </c>
      <c r="L69" s="42"/>
      <c r="M69" s="42"/>
      <c r="N69" s="42"/>
      <c r="O69" s="42"/>
      <c r="P69" s="42"/>
    </row>
    <row r="70" spans="2:16">
      <c r="B70" s="14" t="s">
        <v>72</v>
      </c>
      <c r="C70" s="1" t="s">
        <v>68</v>
      </c>
      <c r="D70" s="14" t="s">
        <v>73</v>
      </c>
      <c r="E70" s="155">
        <f>IF((E17-E16)&lt;0,E16,E16+($E$54*(E17-E16))*$D$57)</f>
        <v>0.30089771434530327</v>
      </c>
      <c r="F70" s="155">
        <f t="shared" ref="F70:I70" si="33">IF((F17-F16)&lt;0,F16,F16+($E$54*(F17-F16))*$D$57)</f>
        <v>0.30656584500040807</v>
      </c>
      <c r="G70" s="155">
        <f t="shared" si="33"/>
        <v>0.30656584500040807</v>
      </c>
      <c r="H70" s="155">
        <f t="shared" si="33"/>
        <v>0.31547548408799991</v>
      </c>
      <c r="I70" s="155">
        <f t="shared" si="33"/>
        <v>0.31524455495271136</v>
      </c>
      <c r="J70" s="155">
        <f t="shared" ref="J70" si="34">IF((J17-J16)&lt;0,J16,J16+($E$54*(J17-J16))*$D$57)</f>
        <v>0.3156183062806513</v>
      </c>
      <c r="L70" s="42"/>
      <c r="M70" s="42"/>
      <c r="N70" s="42"/>
      <c r="O70" s="42"/>
      <c r="P70" s="42"/>
    </row>
    <row r="71" spans="2:16">
      <c r="B71" s="14" t="s">
        <v>72</v>
      </c>
      <c r="C71" s="1" t="s">
        <v>70</v>
      </c>
      <c r="D71" s="14" t="s">
        <v>73</v>
      </c>
      <c r="E71" s="155">
        <f t="shared" ref="E71:J71" si="35">IF((E17-E16)&lt;=0,E17,E70+(E17-E16)*(1-$D$57))</f>
        <v>0.30089771434530327</v>
      </c>
      <c r="F71" s="155">
        <f t="shared" si="35"/>
        <v>0.30656584500040807</v>
      </c>
      <c r="G71" s="155">
        <f t="shared" si="35"/>
        <v>0.30656584500040807</v>
      </c>
      <c r="H71" s="155">
        <f t="shared" si="35"/>
        <v>0.31547548408799991</v>
      </c>
      <c r="I71" s="155">
        <f t="shared" si="35"/>
        <v>0.31524455495271136</v>
      </c>
      <c r="J71" s="155">
        <f t="shared" si="35"/>
        <v>0.3156183062806513</v>
      </c>
      <c r="L71" s="42"/>
      <c r="M71" s="42"/>
      <c r="N71" s="42"/>
      <c r="O71" s="42"/>
      <c r="P71" s="42"/>
    </row>
    <row r="72" spans="2:16">
      <c r="B72" s="14" t="s">
        <v>72</v>
      </c>
      <c r="C72" s="1" t="s">
        <v>71</v>
      </c>
      <c r="D72" s="14" t="s">
        <v>73</v>
      </c>
      <c r="E72" s="38">
        <f>E18</f>
        <v>0.33537728236404085</v>
      </c>
      <c r="F72" s="38">
        <f t="shared" ref="F72:I72" si="36">F18</f>
        <v>0.34338533582610592</v>
      </c>
      <c r="G72" s="38">
        <f t="shared" si="36"/>
        <v>0.34338533582610592</v>
      </c>
      <c r="H72" s="38">
        <f t="shared" si="36"/>
        <v>0.34994583047887412</v>
      </c>
      <c r="I72" s="38">
        <f t="shared" si="36"/>
        <v>0.34971129039978321</v>
      </c>
      <c r="J72" s="38">
        <f t="shared" ref="J72" si="37">J18</f>
        <v>0.35206395785240868</v>
      </c>
      <c r="L72" s="42"/>
      <c r="M72" s="42"/>
      <c r="N72" s="42"/>
      <c r="O72" s="42"/>
      <c r="P72" s="42"/>
    </row>
    <row r="73" spans="2:16">
      <c r="E73" s="16"/>
      <c r="F73" s="16"/>
      <c r="G73" s="16"/>
      <c r="H73" s="60"/>
      <c r="I73" s="60"/>
      <c r="J73" s="60"/>
    </row>
    <row r="74" spans="2:16">
      <c r="B74" s="79" t="s">
        <v>74</v>
      </c>
      <c r="C74" s="167"/>
      <c r="D74" s="167"/>
      <c r="E74" s="167"/>
      <c r="F74" s="167"/>
      <c r="G74" s="167"/>
      <c r="H74" s="168"/>
      <c r="I74" s="168"/>
      <c r="J74" s="168"/>
    </row>
    <row r="75" spans="2:16" ht="25.5">
      <c r="B75" s="14"/>
      <c r="C75" s="1"/>
      <c r="D75" s="1"/>
      <c r="E75" s="162" t="s">
        <v>50</v>
      </c>
      <c r="F75" s="162" t="s">
        <v>52</v>
      </c>
      <c r="G75" s="163" t="s">
        <v>54</v>
      </c>
      <c r="H75" s="164" t="s">
        <v>56</v>
      </c>
      <c r="I75" s="165" t="s">
        <v>58</v>
      </c>
      <c r="J75" s="165" t="s">
        <v>61</v>
      </c>
    </row>
    <row r="76" spans="2:16">
      <c r="B76" s="78" t="s">
        <v>62</v>
      </c>
      <c r="C76" s="2" t="s">
        <v>63</v>
      </c>
      <c r="D76" s="2" t="s">
        <v>64</v>
      </c>
      <c r="E76" s="13" t="s">
        <v>49</v>
      </c>
      <c r="F76" s="13" t="s">
        <v>51</v>
      </c>
      <c r="G76" s="68" t="s">
        <v>53</v>
      </c>
      <c r="H76" s="57" t="s">
        <v>55</v>
      </c>
      <c r="I76" s="126" t="s">
        <v>57</v>
      </c>
      <c r="J76" s="126" t="s">
        <v>65</v>
      </c>
    </row>
    <row r="77" spans="2:16">
      <c r="B77" s="268" t="s">
        <v>76</v>
      </c>
      <c r="C77" s="269"/>
      <c r="D77" s="269"/>
      <c r="E77" s="269"/>
      <c r="F77" s="269"/>
      <c r="G77" s="269"/>
      <c r="H77" s="269"/>
      <c r="I77" s="127"/>
      <c r="J77" s="127"/>
      <c r="K77" t="s">
        <v>85</v>
      </c>
    </row>
    <row r="78" spans="2:16">
      <c r="B78" s="14" t="s">
        <v>67</v>
      </c>
      <c r="C78" s="1" t="s">
        <v>68</v>
      </c>
      <c r="D78" s="14" t="s">
        <v>69</v>
      </c>
      <c r="E78" s="36" cm="1">
        <f t="array" ref="E78">E61*INDEX('TDCV Values'!$D$11:$I$16,MATCH($B78&amp;$C78,'TDCV Values'!$B$11:$B$16&amp;'TDCV Values'!$C$11:$C$16,0),MATCH(E$22,'TDCV Values'!$D$10:$I$10,0))</f>
        <v>1926.7228123101606</v>
      </c>
      <c r="F78" s="36" cm="1">
        <f t="array" ref="F78">F61*INDEX('TDCV Values'!$D$11:$I$16,MATCH($B78&amp;$C78,'TDCV Values'!$B$11:$B$16&amp;'TDCV Values'!$C$11:$C$16,0),MATCH(F$22,'TDCV Values'!$D$10:$I$10,0))</f>
        <v>1443.1207165732069</v>
      </c>
      <c r="G78" s="36" cm="1">
        <f t="array" ref="G78">G61*INDEX('TDCV Values'!$D$11:$I$16,MATCH($B78&amp;$C78,'TDCV Values'!$B$11:$B$16&amp;'TDCV Values'!$C$11:$C$16,0),MATCH(G$22,'TDCV Values'!$D$10:$I$10,0))</f>
        <v>848.61957795211777</v>
      </c>
      <c r="H78" s="36" cm="1">
        <f t="array" ref="H78">H61*INDEX('TDCV Values'!$D$11:$I$16,MATCH($B78&amp;$C78,'TDCV Values'!$B$11:$B$16&amp;'TDCV Values'!$C$11:$C$16,0),MATCH(H$22,'TDCV Values'!$D$10:$I$10,0))</f>
        <v>716.04553362494744</v>
      </c>
      <c r="I78" s="36" cm="1">
        <f t="array" ref="I78">I61*INDEX('TDCV Values'!$D$11:$I$16,MATCH($B78&amp;$C78,'TDCV Values'!$B$11:$B$16&amp;'TDCV Values'!$C$11:$C$16,0),MATCH(I$22,'TDCV Values'!$D$10:$I$10,0))</f>
        <v>750.28917971688554</v>
      </c>
      <c r="J78" s="36" cm="1">
        <f t="array" ref="J78">J61*INDEX('TDCV Values'!$D$11:$I$16,MATCH($B78&amp;$C78,'TDCV Values'!$B$11:$B$16&amp;'TDCV Values'!$C$11:$C$16,0),MATCH(J$22,'TDCV Values'!$D$10:$I$10,0))</f>
        <v>630.58460715435479</v>
      </c>
    </row>
    <row r="79" spans="2:16">
      <c r="B79" s="14" t="s">
        <v>67</v>
      </c>
      <c r="C79" s="1" t="s">
        <v>70</v>
      </c>
      <c r="D79" s="14" t="s">
        <v>69</v>
      </c>
      <c r="E79" s="36" cm="1">
        <f t="array" ref="E79">E62*INDEX('TDCV Values'!$D$11:$I$16,MATCH($B79&amp;$C79,'TDCV Values'!$B$11:$B$16&amp;'TDCV Values'!$C$11:$C$16,0),MATCH(E$22,'TDCV Values'!$D$10:$I$10,0))</f>
        <v>1896.8589363276255</v>
      </c>
      <c r="F79" s="36" cm="1">
        <f t="array" ref="F79">F62*INDEX('TDCV Values'!$D$11:$I$16,MATCH($B79&amp;$C79,'TDCV Values'!$B$11:$B$16&amp;'TDCV Values'!$C$11:$C$16,0),MATCH(F$22,'TDCV Values'!$D$10:$I$10,0))</f>
        <v>1409.7833904968716</v>
      </c>
      <c r="G79" s="36" cm="1">
        <f t="array" ref="G79">G62*INDEX('TDCV Values'!$D$11:$I$16,MATCH($B79&amp;$C79,'TDCV Values'!$B$11:$B$16&amp;'TDCV Values'!$C$11:$C$16,0),MATCH(G$22,'TDCV Values'!$D$10:$I$10,0))</f>
        <v>818.15358771536933</v>
      </c>
      <c r="H79" s="36" cm="1">
        <f t="array" ref="H79">H62*INDEX('TDCV Values'!$D$11:$I$16,MATCH($B79&amp;$C79,'TDCV Values'!$B$11:$B$16&amp;'TDCV Values'!$C$11:$C$16,0),MATCH(H$22,'TDCV Values'!$D$10:$I$10,0))</f>
        <v>704.38002445409268</v>
      </c>
      <c r="I79" s="36" cm="1">
        <f t="array" ref="I79">I62*INDEX('TDCV Values'!$D$11:$I$16,MATCH($B79&amp;$C79,'TDCV Values'!$B$11:$B$16&amp;'TDCV Values'!$C$11:$C$16,0),MATCH(I$22,'TDCV Values'!$D$10:$I$10,0))</f>
        <v>738.46485071631037</v>
      </c>
      <c r="J79" s="36" cm="1">
        <f t="array" ref="J79">J62*INDEX('TDCV Values'!$D$11:$I$16,MATCH($B79&amp;$C79,'TDCV Values'!$B$11:$B$16&amp;'TDCV Values'!$C$11:$C$16,0),MATCH(J$22,'TDCV Values'!$D$10:$I$10,0))</f>
        <v>609.65527989838347</v>
      </c>
    </row>
    <row r="80" spans="2:16">
      <c r="B80" s="14" t="s">
        <v>67</v>
      </c>
      <c r="C80" s="1" t="s">
        <v>71</v>
      </c>
      <c r="D80" s="14" t="s">
        <v>69</v>
      </c>
      <c r="E80" s="36" cm="1">
        <f t="array" ref="E80">E63*INDEX('TDCV Values'!$D$11:$I$16,MATCH($B80&amp;$C80,'TDCV Values'!$B$11:$B$16&amp;'TDCV Values'!$C$11:$C$16,0),MATCH(E$22,'TDCV Values'!$D$10:$I$10,0))</f>
        <v>2029.3084720001573</v>
      </c>
      <c r="F80" s="36" cm="1">
        <f t="array" ref="F80">F63*INDEX('TDCV Values'!$D$11:$I$16,MATCH($B80&amp;$C80,'TDCV Values'!$B$11:$B$16&amp;'TDCV Values'!$C$11:$C$16,0),MATCH(F$22,'TDCV Values'!$D$10:$I$10,0))</f>
        <v>1519.9773818821491</v>
      </c>
      <c r="G80" s="36" cm="1">
        <f t="array" ref="G80">G63*INDEX('TDCV Values'!$D$11:$I$16,MATCH($B80&amp;$C80,'TDCV Values'!$B$11:$B$16&amp;'TDCV Values'!$C$11:$C$16,0),MATCH(G$22,'TDCV Values'!$D$10:$I$10,0))</f>
        <v>893.85014121580593</v>
      </c>
      <c r="H80" s="36" cm="1">
        <f t="array" ref="H80">H63*INDEX('TDCV Values'!$D$11:$I$16,MATCH($B80&amp;$C80,'TDCV Values'!$B$11:$B$16&amp;'TDCV Values'!$C$11:$C$16,0),MATCH(H$22,'TDCV Values'!$D$10:$I$10,0))</f>
        <v>753.73447639713447</v>
      </c>
      <c r="I80" s="36" cm="1">
        <f t="array" ref="I80">I63*INDEX('TDCV Values'!$D$11:$I$16,MATCH($B80&amp;$C80,'TDCV Values'!$B$11:$B$16&amp;'TDCV Values'!$C$11:$C$16,0),MATCH(I$22,'TDCV Values'!$D$10:$I$10,0))</f>
        <v>789.7990489625281</v>
      </c>
      <c r="J80" s="36" cm="1">
        <f t="array" ref="J80">J63*INDEX('TDCV Values'!$D$11:$I$16,MATCH($B80&amp;$C80,'TDCV Values'!$B$11:$B$16&amp;'TDCV Values'!$C$11:$C$16,0),MATCH(J$22,'TDCV Values'!$D$10:$I$10,0))</f>
        <v>663.71779002391827</v>
      </c>
    </row>
    <row r="81" spans="2:16">
      <c r="B81" s="14" t="s">
        <v>72</v>
      </c>
      <c r="C81" s="1" t="s">
        <v>68</v>
      </c>
      <c r="D81" s="14" t="s">
        <v>69</v>
      </c>
      <c r="E81" s="36" cm="1">
        <f t="array" ref="E81">E64*INDEX('TDCV Values'!$D$11:$I$16,MATCH($B81&amp;$C81,'TDCV Values'!$B$11:$B$16&amp;'TDCV Values'!$C$11:$C$16,0),MATCH(E$22,'TDCV Values'!$D$10:$I$10,0))</f>
        <v>2038.6998404053838</v>
      </c>
      <c r="F81" s="36" cm="1">
        <f t="array" ref="F81">F64*INDEX('TDCV Values'!$D$11:$I$16,MATCH($B81&amp;$C81,'TDCV Values'!$B$11:$B$16&amp;'TDCV Values'!$C$11:$C$16,0),MATCH(F$22,'TDCV Values'!$D$10:$I$10,0))</f>
        <v>1504.6705323456258</v>
      </c>
      <c r="G81" s="36" cm="1">
        <f t="array" ref="G81">G64*INDEX('TDCV Values'!$D$11:$I$16,MATCH($B81&amp;$C81,'TDCV Values'!$B$11:$B$16&amp;'TDCV Values'!$C$11:$C$16,0),MATCH(G$22,'TDCV Values'!$D$10:$I$10,0))</f>
        <v>892.72512387575807</v>
      </c>
      <c r="H81" s="36" cm="1">
        <f t="array" ref="H81">H64*INDEX('TDCV Values'!$D$11:$I$16,MATCH($B81&amp;$C81,'TDCV Values'!$B$11:$B$16&amp;'TDCV Values'!$C$11:$C$16,0),MATCH(H$22,'TDCV Values'!$D$10:$I$10,0))</f>
        <v>784.88128959188236</v>
      </c>
      <c r="I81" s="36" cm="1">
        <f t="array" ref="I81">I64*INDEX('TDCV Values'!$D$11:$I$16,MATCH($B81&amp;$C81,'TDCV Values'!$B$11:$B$16&amp;'TDCV Values'!$C$11:$C$16,0),MATCH(I$22,'TDCV Values'!$D$10:$I$10,0))</f>
        <v>845.21462899946073</v>
      </c>
      <c r="J81" s="36" cm="1">
        <f t="array" ref="J81">J64*INDEX('TDCV Values'!$D$11:$I$16,MATCH($B81&amp;$C81,'TDCV Values'!$B$11:$B$16&amp;'TDCV Values'!$C$11:$C$16,0),MATCH(J$22,'TDCV Values'!$D$10:$I$10,0))</f>
        <v>691.71952966140122</v>
      </c>
    </row>
    <row r="82" spans="2:16">
      <c r="B82" s="14" t="s">
        <v>72</v>
      </c>
      <c r="C82" s="1" t="s">
        <v>70</v>
      </c>
      <c r="D82" s="14" t="s">
        <v>69</v>
      </c>
      <c r="E82" s="36" cm="1">
        <f t="array" ref="E82">E65*INDEX('TDCV Values'!$D$11:$I$16,MATCH($B82&amp;$C82,'TDCV Values'!$B$11:$B$16&amp;'TDCV Values'!$C$11:$C$16,0),MATCH(E$22,'TDCV Values'!$D$10:$I$10,0))</f>
        <v>2099.2141826385391</v>
      </c>
      <c r="F82" s="36" cm="1">
        <f t="array" ref="F82">F65*INDEX('TDCV Values'!$D$11:$I$16,MATCH($B82&amp;$C82,'TDCV Values'!$B$11:$B$16&amp;'TDCV Values'!$C$11:$C$16,0),MATCH(F$22,'TDCV Values'!$D$10:$I$10,0))</f>
        <v>1534.4088846072698</v>
      </c>
      <c r="G82" s="36" cm="1">
        <f t="array" ref="G82">G65*INDEX('TDCV Values'!$D$11:$I$16,MATCH($B82&amp;$C82,'TDCV Values'!$B$11:$B$16&amp;'TDCV Values'!$C$11:$C$16,0),MATCH(G$22,'TDCV Values'!$D$10:$I$10,0))</f>
        <v>878.29339823130101</v>
      </c>
      <c r="H82" s="36" cm="1">
        <f t="array" ref="H82">H65*INDEX('TDCV Values'!$D$11:$I$16,MATCH($B82&amp;$C82,'TDCV Values'!$B$11:$B$16&amp;'TDCV Values'!$C$11:$C$16,0),MATCH(H$22,'TDCV Values'!$D$10:$I$10,0))</f>
        <v>760.87676892783168</v>
      </c>
      <c r="I82" s="36" cm="1">
        <f t="array" ref="I82">I65*INDEX('TDCV Values'!$D$11:$I$16,MATCH($B82&amp;$C82,'TDCV Values'!$B$11:$B$16&amp;'TDCV Values'!$C$11:$C$16,0),MATCH(I$22,'TDCV Values'!$D$10:$I$10,0))</f>
        <v>826.04139393450089</v>
      </c>
      <c r="J82" s="36" cm="1">
        <f t="array" ref="J82">J65*INDEX('TDCV Values'!$D$11:$I$16,MATCH($B82&amp;$C82,'TDCV Values'!$B$11:$B$16&amp;'TDCV Values'!$C$11:$C$16,0),MATCH(J$22,'TDCV Values'!$D$10:$I$10,0))</f>
        <v>666.42531257781479</v>
      </c>
    </row>
    <row r="83" spans="2:16">
      <c r="B83" s="14" t="s">
        <v>72</v>
      </c>
      <c r="C83" s="1" t="s">
        <v>71</v>
      </c>
      <c r="D83" s="14" t="s">
        <v>69</v>
      </c>
      <c r="E83" s="36" cm="1">
        <f t="array" ref="E83">E66*INDEX('TDCV Values'!$D$11:$I$16,MATCH($B83&amp;$C83,'TDCV Values'!$B$11:$B$16&amp;'TDCV Values'!$C$11:$C$16,0),MATCH(E$22,'TDCV Values'!$D$10:$I$10,0))</f>
        <v>2147.232829917059</v>
      </c>
      <c r="F83" s="36" cm="1">
        <f t="array" ref="F83">F66*INDEX('TDCV Values'!$D$11:$I$16,MATCH($B83&amp;$C83,'TDCV Values'!$B$11:$B$16&amp;'TDCV Values'!$C$11:$C$16,0),MATCH(F$22,'TDCV Values'!$D$10:$I$10,0))</f>
        <v>1584.8081508317246</v>
      </c>
      <c r="G83" s="36" cm="1">
        <f t="array" ref="G83">G66*INDEX('TDCV Values'!$D$11:$I$16,MATCH($B83&amp;$C83,'TDCV Values'!$B$11:$B$16&amp;'TDCV Values'!$C$11:$C$16,0),MATCH(G$22,'TDCV Values'!$D$10:$I$10,0))</f>
        <v>940.32490899919617</v>
      </c>
      <c r="H83" s="36" cm="1">
        <f t="array" ref="H83">H66*INDEX('TDCV Values'!$D$11:$I$16,MATCH($B83&amp;$C83,'TDCV Values'!$B$11:$B$16&amp;'TDCV Values'!$C$11:$C$16,0),MATCH(H$22,'TDCV Values'!$D$10:$I$10,0))</f>
        <v>826.14396990296348</v>
      </c>
      <c r="I83" s="36" cm="1">
        <f t="array" ref="I83">I66*INDEX('TDCV Values'!$D$11:$I$16,MATCH($B83&amp;$C83,'TDCV Values'!$B$11:$B$16&amp;'TDCV Values'!$C$11:$C$16,0),MATCH(I$22,'TDCV Values'!$D$10:$I$10,0))</f>
        <v>889.68823220583965</v>
      </c>
      <c r="J83" s="36" cm="1">
        <f t="array" ref="J83">J66*INDEX('TDCV Values'!$D$11:$I$16,MATCH($B83&amp;$C83,'TDCV Values'!$B$11:$B$16&amp;'TDCV Values'!$C$11:$C$16,0),MATCH(J$22,'TDCV Values'!$D$10:$I$10,0))</f>
        <v>728.02047242866195</v>
      </c>
    </row>
    <row r="84" spans="2:16">
      <c r="B84" s="268" t="s">
        <v>77</v>
      </c>
      <c r="C84" s="279"/>
      <c r="D84" s="279"/>
      <c r="E84" s="279"/>
      <c r="F84" s="279"/>
      <c r="G84" s="279"/>
      <c r="H84" s="279"/>
      <c r="I84" s="127"/>
      <c r="J84" s="127"/>
      <c r="K84" t="s">
        <v>78</v>
      </c>
    </row>
    <row r="85" spans="2:16">
      <c r="B85" s="14" t="s">
        <v>67</v>
      </c>
      <c r="C85" s="1" t="s">
        <v>68</v>
      </c>
      <c r="D85" s="14" t="s">
        <v>73</v>
      </c>
      <c r="E85" s="8">
        <f>E67*365</f>
        <v>184.12143373617184</v>
      </c>
      <c r="F85" s="8">
        <f t="shared" ref="E85:I90" si="38">F67*365</f>
        <v>206.26777139186814</v>
      </c>
      <c r="G85" s="70">
        <f t="shared" si="38"/>
        <v>206.26777139186814</v>
      </c>
      <c r="H85" s="59">
        <f t="shared" si="38"/>
        <v>208.98193343612601</v>
      </c>
      <c r="I85" s="59">
        <f t="shared" si="38"/>
        <v>208.90254265689182</v>
      </c>
      <c r="J85" s="59">
        <f t="shared" ref="J85" si="39">J67*365</f>
        <v>246.14042381824262</v>
      </c>
      <c r="L85" s="27"/>
      <c r="M85" s="27"/>
      <c r="N85" s="27"/>
      <c r="O85" s="27"/>
      <c r="P85" s="27"/>
    </row>
    <row r="86" spans="2:16">
      <c r="B86" s="14" t="s">
        <v>67</v>
      </c>
      <c r="C86" s="1" t="s">
        <v>70</v>
      </c>
      <c r="D86" s="14" t="s">
        <v>73</v>
      </c>
      <c r="E86" s="8">
        <f>E68*365</f>
        <v>184.12143373617184</v>
      </c>
      <c r="F86" s="8">
        <f t="shared" si="38"/>
        <v>206.26777139186814</v>
      </c>
      <c r="G86" s="70">
        <f t="shared" si="38"/>
        <v>206.26777139186814</v>
      </c>
      <c r="H86" s="59">
        <f t="shared" si="38"/>
        <v>208.98193343612601</v>
      </c>
      <c r="I86" s="59">
        <f t="shared" si="38"/>
        <v>208.90254265689182</v>
      </c>
      <c r="J86" s="59">
        <f t="shared" ref="J86" si="40">J68*365</f>
        <v>246.14042381824262</v>
      </c>
      <c r="L86" s="27"/>
      <c r="M86" s="27"/>
      <c r="N86" s="27"/>
      <c r="O86" s="27"/>
      <c r="P86" s="27"/>
    </row>
    <row r="87" spans="2:16">
      <c r="B87" s="14" t="s">
        <v>67</v>
      </c>
      <c r="C87" s="1" t="s">
        <v>71</v>
      </c>
      <c r="D87" s="14" t="s">
        <v>73</v>
      </c>
      <c r="E87" s="8">
        <f t="shared" si="38"/>
        <v>203.52140571398621</v>
      </c>
      <c r="F87" s="8">
        <f t="shared" si="38"/>
        <v>227.33338296092165</v>
      </c>
      <c r="G87" s="70">
        <f t="shared" si="38"/>
        <v>227.33338296092165</v>
      </c>
      <c r="H87" s="59">
        <f t="shared" si="38"/>
        <v>229.31909186137156</v>
      </c>
      <c r="I87" s="59">
        <f t="shared" si="38"/>
        <v>229.23801545575446</v>
      </c>
      <c r="J87" s="59">
        <f t="shared" ref="J87" si="41">J69*365</f>
        <v>268.44007165540239</v>
      </c>
      <c r="L87" s="27"/>
      <c r="M87" s="27"/>
      <c r="N87" s="27"/>
      <c r="O87" s="27"/>
      <c r="P87" s="27"/>
    </row>
    <row r="88" spans="2:16">
      <c r="B88" s="14" t="s">
        <v>72</v>
      </c>
      <c r="C88" s="1" t="s">
        <v>68</v>
      </c>
      <c r="D88" s="14" t="s">
        <v>73</v>
      </c>
      <c r="E88" s="8">
        <f>E70*365</f>
        <v>109.8276657360357</v>
      </c>
      <c r="F88" s="8">
        <f t="shared" si="38"/>
        <v>111.89653342514895</v>
      </c>
      <c r="G88" s="70">
        <f t="shared" si="38"/>
        <v>111.89653342514895</v>
      </c>
      <c r="H88" s="59">
        <f t="shared" si="38"/>
        <v>115.14855169211997</v>
      </c>
      <c r="I88" s="59">
        <f t="shared" si="38"/>
        <v>115.06426255773965</v>
      </c>
      <c r="J88" s="59">
        <f t="shared" ref="J88" si="42">J70*365</f>
        <v>115.20068179243772</v>
      </c>
      <c r="L88" s="27"/>
      <c r="M88" s="27"/>
      <c r="N88" s="27"/>
      <c r="O88" s="27"/>
      <c r="P88" s="27"/>
    </row>
    <row r="89" spans="2:16">
      <c r="B89" s="14" t="s">
        <v>72</v>
      </c>
      <c r="C89" s="1" t="s">
        <v>70</v>
      </c>
      <c r="D89" s="14" t="s">
        <v>73</v>
      </c>
      <c r="E89" s="8">
        <f>E71*365</f>
        <v>109.8276657360357</v>
      </c>
      <c r="F89" s="8">
        <f t="shared" si="38"/>
        <v>111.89653342514895</v>
      </c>
      <c r="G89" s="70">
        <f t="shared" si="38"/>
        <v>111.89653342514895</v>
      </c>
      <c r="H89" s="59">
        <f t="shared" si="38"/>
        <v>115.14855169211997</v>
      </c>
      <c r="I89" s="59">
        <f t="shared" si="38"/>
        <v>115.06426255773965</v>
      </c>
      <c r="J89" s="59">
        <f t="shared" ref="J89" si="43">J71*365</f>
        <v>115.20068179243772</v>
      </c>
      <c r="L89" s="27"/>
      <c r="M89" s="27"/>
      <c r="N89" s="27"/>
      <c r="O89" s="27"/>
      <c r="P89" s="27"/>
    </row>
    <row r="90" spans="2:16">
      <c r="B90" s="14" t="s">
        <v>72</v>
      </c>
      <c r="C90" s="1" t="s">
        <v>71</v>
      </c>
      <c r="D90" s="14" t="s">
        <v>73</v>
      </c>
      <c r="E90" s="8">
        <f>E72*365</f>
        <v>122.41270806287491</v>
      </c>
      <c r="F90" s="8">
        <f t="shared" si="38"/>
        <v>125.33564757652866</v>
      </c>
      <c r="G90" s="70">
        <f t="shared" si="38"/>
        <v>125.33564757652866</v>
      </c>
      <c r="H90" s="59">
        <f t="shared" si="38"/>
        <v>127.73022812478905</v>
      </c>
      <c r="I90" s="59">
        <f t="shared" si="38"/>
        <v>127.64462099592087</v>
      </c>
      <c r="J90" s="59">
        <f t="shared" ref="J90" si="44">J72*365</f>
        <v>128.50334461612917</v>
      </c>
      <c r="L90" s="27"/>
      <c r="M90" s="27"/>
      <c r="N90" s="27"/>
      <c r="O90" s="27"/>
      <c r="P90" s="27"/>
    </row>
    <row r="91" spans="2:16">
      <c r="B91" s="268" t="s">
        <v>79</v>
      </c>
      <c r="C91" s="269"/>
      <c r="D91" s="269"/>
      <c r="E91" s="269"/>
      <c r="F91" s="269"/>
      <c r="G91" s="269"/>
      <c r="H91" s="269"/>
      <c r="I91" s="127"/>
      <c r="J91" s="127"/>
      <c r="K91" t="s">
        <v>80</v>
      </c>
    </row>
    <row r="92" spans="2:16">
      <c r="B92" s="14" t="s">
        <v>67</v>
      </c>
      <c r="C92" s="1" t="s">
        <v>68</v>
      </c>
      <c r="D92" s="1"/>
      <c r="E92" s="8">
        <f>E78+E85</f>
        <v>2110.8442460463325</v>
      </c>
      <c r="F92" s="8">
        <f t="shared" ref="E92:I97" si="45">F78+F85</f>
        <v>1649.388487965075</v>
      </c>
      <c r="G92" s="70">
        <f t="shared" si="45"/>
        <v>1054.887349343986</v>
      </c>
      <c r="H92" s="59">
        <f t="shared" si="45"/>
        <v>925.02746706107348</v>
      </c>
      <c r="I92" s="59">
        <f t="shared" si="45"/>
        <v>959.19172237377734</v>
      </c>
      <c r="J92" s="59">
        <f t="shared" ref="J92" si="46">J78+J85</f>
        <v>876.72503097259744</v>
      </c>
      <c r="L92" s="27"/>
      <c r="M92" s="27"/>
      <c r="N92" s="27"/>
      <c r="O92" s="27"/>
      <c r="P92" s="27"/>
    </row>
    <row r="93" spans="2:16">
      <c r="B93" s="14" t="s">
        <v>67</v>
      </c>
      <c r="C93" s="1" t="s">
        <v>70</v>
      </c>
      <c r="D93" s="1"/>
      <c r="E93" s="8">
        <f>E79+E86</f>
        <v>2080.9803700637972</v>
      </c>
      <c r="F93" s="8">
        <f t="shared" si="45"/>
        <v>1616.0511618887397</v>
      </c>
      <c r="G93" s="70">
        <f t="shared" si="45"/>
        <v>1024.4213591072375</v>
      </c>
      <c r="H93" s="59">
        <f t="shared" si="45"/>
        <v>913.36195789021872</v>
      </c>
      <c r="I93" s="59">
        <f t="shared" si="45"/>
        <v>947.36739337320216</v>
      </c>
      <c r="J93" s="59">
        <f t="shared" ref="J93" si="47">J79+J86</f>
        <v>855.79570371662612</v>
      </c>
      <c r="L93" s="27"/>
      <c r="M93" s="27"/>
      <c r="N93" s="27"/>
      <c r="O93" s="27"/>
      <c r="P93" s="27"/>
    </row>
    <row r="94" spans="2:16">
      <c r="B94" s="14" t="s">
        <v>67</v>
      </c>
      <c r="C94" s="1" t="s">
        <v>71</v>
      </c>
      <c r="D94" s="1"/>
      <c r="E94" s="8">
        <f t="shared" si="45"/>
        <v>2232.8298777141435</v>
      </c>
      <c r="F94" s="8">
        <f t="shared" si="45"/>
        <v>1747.3107648430707</v>
      </c>
      <c r="G94" s="70">
        <f t="shared" si="45"/>
        <v>1121.1835241767276</v>
      </c>
      <c r="H94" s="59">
        <f>H80+H87</f>
        <v>983.05356825850606</v>
      </c>
      <c r="I94" s="59">
        <f>I80+I87</f>
        <v>1019.0370644182826</v>
      </c>
      <c r="J94" s="59">
        <f>J80+J87</f>
        <v>932.1578616793206</v>
      </c>
      <c r="L94" s="27"/>
      <c r="M94" s="27"/>
      <c r="N94" s="27"/>
      <c r="O94" s="27"/>
      <c r="P94" s="27"/>
    </row>
    <row r="95" spans="2:16">
      <c r="B95" s="14" t="s">
        <v>72</v>
      </c>
      <c r="C95" s="1" t="s">
        <v>68</v>
      </c>
      <c r="D95" s="1"/>
      <c r="E95" s="8">
        <f t="shared" si="45"/>
        <v>2148.5275061414195</v>
      </c>
      <c r="F95" s="8">
        <f t="shared" si="45"/>
        <v>1616.5670657707747</v>
      </c>
      <c r="G95" s="70">
        <f>G81+G88</f>
        <v>1004.621657300907</v>
      </c>
      <c r="H95" s="59">
        <f t="shared" si="45"/>
        <v>900.02984128400237</v>
      </c>
      <c r="I95" s="59">
        <f t="shared" si="45"/>
        <v>960.27889155720038</v>
      </c>
      <c r="J95" s="59">
        <f t="shared" ref="J95" si="48">J81+J88</f>
        <v>806.92021145383899</v>
      </c>
      <c r="L95" s="27"/>
      <c r="M95" s="27"/>
      <c r="N95" s="27"/>
      <c r="O95" s="27"/>
      <c r="P95" s="27"/>
    </row>
    <row r="96" spans="2:16">
      <c r="B96" s="14" t="s">
        <v>72</v>
      </c>
      <c r="C96" s="1" t="s">
        <v>70</v>
      </c>
      <c r="D96" s="1"/>
      <c r="E96" s="8">
        <f t="shared" si="45"/>
        <v>2209.0418483745748</v>
      </c>
      <c r="F96" s="8">
        <f t="shared" si="45"/>
        <v>1646.3054180324186</v>
      </c>
      <c r="G96" s="70">
        <f t="shared" si="45"/>
        <v>990.18993165644997</v>
      </c>
      <c r="H96" s="59">
        <f t="shared" si="45"/>
        <v>876.02532061995169</v>
      </c>
      <c r="I96" s="59">
        <f t="shared" si="45"/>
        <v>941.10565649224054</v>
      </c>
      <c r="J96" s="59">
        <f t="shared" ref="J96" si="49">J82+J89</f>
        <v>781.62599437025256</v>
      </c>
      <c r="L96" s="27"/>
      <c r="M96" s="27"/>
      <c r="N96" s="27"/>
      <c r="O96" s="27"/>
      <c r="P96" s="27"/>
    </row>
    <row r="97" spans="2:16">
      <c r="B97" s="14" t="s">
        <v>72</v>
      </c>
      <c r="C97" s="1" t="s">
        <v>71</v>
      </c>
      <c r="D97" s="1"/>
      <c r="E97" s="8">
        <f>E83+E90</f>
        <v>2269.645537979934</v>
      </c>
      <c r="F97" s="8">
        <f t="shared" si="45"/>
        <v>1710.1437984082531</v>
      </c>
      <c r="G97" s="70">
        <f t="shared" si="45"/>
        <v>1065.6605565757247</v>
      </c>
      <c r="H97" s="59">
        <f t="shared" si="45"/>
        <v>953.87419802775253</v>
      </c>
      <c r="I97" s="59">
        <f t="shared" si="45"/>
        <v>1017.3328532017605</v>
      </c>
      <c r="J97" s="59">
        <f t="shared" ref="J97" si="50">J83+J90</f>
        <v>856.52381704479114</v>
      </c>
      <c r="L97" s="27"/>
      <c r="M97" s="27"/>
      <c r="N97" s="27"/>
      <c r="O97" s="27"/>
      <c r="P97" s="27"/>
    </row>
    <row r="98" spans="2:16">
      <c r="B98" s="278" t="s">
        <v>79</v>
      </c>
      <c r="C98" s="278"/>
      <c r="D98" s="278"/>
      <c r="E98" s="278"/>
      <c r="F98" s="278"/>
      <c r="G98" s="278"/>
      <c r="H98" s="278"/>
      <c r="I98" s="127"/>
      <c r="J98" s="127"/>
      <c r="K98" t="s">
        <v>81</v>
      </c>
    </row>
    <row r="99" spans="2:16">
      <c r="B99" s="14" t="s">
        <v>82</v>
      </c>
      <c r="C99" s="1" t="s">
        <v>68</v>
      </c>
      <c r="D99" s="1"/>
      <c r="E99" s="8">
        <f>E92+E95</f>
        <v>4259.3717521877516</v>
      </c>
      <c r="F99" s="8">
        <f t="shared" ref="F99:I101" si="51">F92+F95</f>
        <v>3265.9555537358497</v>
      </c>
      <c r="G99" s="70">
        <f>G92+G95</f>
        <v>2059.5090066448929</v>
      </c>
      <c r="H99" s="59">
        <f t="shared" si="51"/>
        <v>1825.0573083450759</v>
      </c>
      <c r="I99" s="59">
        <f t="shared" si="51"/>
        <v>1919.4706139309778</v>
      </c>
      <c r="J99" s="59">
        <f t="shared" ref="J99" si="52">J92+J95</f>
        <v>1683.6452424264364</v>
      </c>
      <c r="L99" s="27"/>
      <c r="M99" s="27"/>
      <c r="N99" s="27"/>
      <c r="O99" s="27"/>
      <c r="P99" s="27"/>
    </row>
    <row r="100" spans="2:16">
      <c r="B100" s="14" t="s">
        <v>82</v>
      </c>
      <c r="C100" s="1" t="s">
        <v>70</v>
      </c>
      <c r="D100" s="1"/>
      <c r="E100" s="8">
        <f t="shared" ref="E100:H101" si="53">E93+E96</f>
        <v>4290.022218438372</v>
      </c>
      <c r="F100" s="8">
        <f t="shared" si="53"/>
        <v>3262.3565799211583</v>
      </c>
      <c r="G100" s="70">
        <f>G93+G96</f>
        <v>2014.6112907636875</v>
      </c>
      <c r="H100" s="59">
        <f t="shared" si="53"/>
        <v>1789.3872785101703</v>
      </c>
      <c r="I100" s="59">
        <f t="shared" si="51"/>
        <v>1888.4730498654426</v>
      </c>
      <c r="J100" s="59">
        <f t="shared" ref="J100" si="54">J93+J96</f>
        <v>1637.4216980868787</v>
      </c>
      <c r="L100" s="27"/>
      <c r="M100" s="27"/>
      <c r="N100" s="27"/>
      <c r="O100" s="27"/>
      <c r="P100" s="27"/>
    </row>
    <row r="101" spans="2:16">
      <c r="B101" s="14" t="s">
        <v>82</v>
      </c>
      <c r="C101" s="1" t="s">
        <v>71</v>
      </c>
      <c r="D101" s="1"/>
      <c r="E101" s="8">
        <f t="shared" si="53"/>
        <v>4502.475415694078</v>
      </c>
      <c r="F101" s="8">
        <f t="shared" si="53"/>
        <v>3457.4545632513236</v>
      </c>
      <c r="G101" s="70">
        <f>G94+G97</f>
        <v>2186.8440807524521</v>
      </c>
      <c r="H101" s="59">
        <f t="shared" si="53"/>
        <v>1936.9277662862587</v>
      </c>
      <c r="I101" s="59">
        <f t="shared" si="51"/>
        <v>2036.369917620043</v>
      </c>
      <c r="J101" s="59">
        <f t="shared" ref="J101" si="55">J94+J97</f>
        <v>1788.6816787241119</v>
      </c>
      <c r="K101" s="27"/>
      <c r="L101" s="27"/>
      <c r="M101" s="27"/>
      <c r="N101" s="27"/>
      <c r="O101" s="27"/>
      <c r="P101" s="27"/>
    </row>
    <row r="102" spans="2:16">
      <c r="E102" s="16"/>
      <c r="F102" s="16"/>
      <c r="G102" s="16"/>
      <c r="H102" s="60"/>
      <c r="I102" s="60"/>
      <c r="J102" s="60"/>
      <c r="K102" s="6"/>
    </row>
    <row r="103" spans="2:16">
      <c r="B103" s="80" t="s">
        <v>109</v>
      </c>
      <c r="C103" s="176"/>
      <c r="D103" s="176"/>
      <c r="E103" s="43"/>
      <c r="F103" s="43"/>
      <c r="G103" s="43"/>
      <c r="H103" s="64"/>
      <c r="I103" s="64"/>
      <c r="J103" s="64"/>
    </row>
    <row r="104" spans="2:16" ht="25.5">
      <c r="B104" s="14"/>
      <c r="C104" s="1"/>
      <c r="D104" s="1"/>
      <c r="E104" s="162" t="s">
        <v>50</v>
      </c>
      <c r="F104" s="162" t="s">
        <v>52</v>
      </c>
      <c r="G104" s="163" t="s">
        <v>54</v>
      </c>
      <c r="H104" s="164" t="s">
        <v>56</v>
      </c>
      <c r="I104" s="165" t="s">
        <v>58</v>
      </c>
      <c r="J104" s="165" t="s">
        <v>61</v>
      </c>
    </row>
    <row r="105" spans="2:16">
      <c r="B105" s="78" t="s">
        <v>62</v>
      </c>
      <c r="C105" s="2" t="s">
        <v>63</v>
      </c>
      <c r="D105" s="2" t="s">
        <v>64</v>
      </c>
      <c r="E105" s="13" t="s">
        <v>49</v>
      </c>
      <c r="F105" s="13" t="s">
        <v>51</v>
      </c>
      <c r="G105" s="68" t="s">
        <v>53</v>
      </c>
      <c r="H105" s="57" t="s">
        <v>55</v>
      </c>
      <c r="I105" s="126" t="s">
        <v>57</v>
      </c>
      <c r="J105" s="126" t="s">
        <v>65</v>
      </c>
    </row>
    <row r="106" spans="2:16">
      <c r="B106" s="268" t="s">
        <v>79</v>
      </c>
      <c r="C106" s="269"/>
      <c r="D106" s="269"/>
      <c r="E106" s="269"/>
      <c r="F106" s="269"/>
      <c r="G106" s="269"/>
      <c r="H106" s="269"/>
      <c r="I106" s="127"/>
      <c r="J106" s="127"/>
      <c r="K106" s="116" t="s">
        <v>86</v>
      </c>
    </row>
    <row r="107" spans="2:16">
      <c r="B107" s="14" t="s">
        <v>67</v>
      </c>
      <c r="C107" s="1" t="s">
        <v>68</v>
      </c>
      <c r="D107" s="1"/>
      <c r="E107" s="36">
        <f t="shared" ref="E107:I112" si="56">E92-E38</f>
        <v>3.2841794477167241</v>
      </c>
      <c r="F107" s="36">
        <f t="shared" si="56"/>
        <v>3.3256593420433092</v>
      </c>
      <c r="G107" s="69">
        <f t="shared" si="56"/>
        <v>3.3256593420433092</v>
      </c>
      <c r="H107" s="58">
        <f t="shared" si="56"/>
        <v>4.4993486536640148</v>
      </c>
      <c r="I107" s="58">
        <f t="shared" si="56"/>
        <v>4.4980635390361385</v>
      </c>
      <c r="J107" s="58">
        <f t="shared" ref="J107" si="57">J92-J38</f>
        <v>4.6222796658021252</v>
      </c>
      <c r="L107" s="27"/>
      <c r="M107" s="27"/>
      <c r="N107" s="27"/>
      <c r="O107" s="27"/>
      <c r="P107" s="27"/>
    </row>
    <row r="108" spans="2:16">
      <c r="B108" s="14" t="s">
        <v>67</v>
      </c>
      <c r="C108" s="1" t="s">
        <v>70</v>
      </c>
      <c r="D108" s="1"/>
      <c r="E108" s="36">
        <f t="shared" si="56"/>
        <v>-15.105016093396898</v>
      </c>
      <c r="F108" s="36">
        <f t="shared" si="56"/>
        <v>-15.295795702530086</v>
      </c>
      <c r="G108" s="69">
        <f t="shared" si="56"/>
        <v>-15.295795702530086</v>
      </c>
      <c r="H108" s="58">
        <f t="shared" si="56"/>
        <v>-20.69397695995292</v>
      </c>
      <c r="I108" s="58">
        <f t="shared" si="56"/>
        <v>-20.688066297200407</v>
      </c>
      <c r="J108" s="58">
        <f t="shared" ref="J108" si="58">J93-J39</f>
        <v>-21.259376916406381</v>
      </c>
      <c r="L108" s="143" t="s">
        <v>106</v>
      </c>
      <c r="M108" s="27"/>
      <c r="N108" s="27"/>
      <c r="O108" s="27"/>
      <c r="P108" s="27"/>
    </row>
    <row r="109" spans="2:16">
      <c r="B109" s="14" t="s">
        <v>67</v>
      </c>
      <c r="C109" s="1" t="s">
        <v>71</v>
      </c>
      <c r="D109" s="1"/>
      <c r="E109" s="36">
        <f t="shared" si="56"/>
        <v>0</v>
      </c>
      <c r="F109" s="36">
        <f t="shared" si="56"/>
        <v>0</v>
      </c>
      <c r="G109" s="69">
        <f t="shared" si="56"/>
        <v>0</v>
      </c>
      <c r="H109" s="58">
        <f t="shared" si="56"/>
        <v>0</v>
      </c>
      <c r="I109" s="58">
        <f t="shared" si="56"/>
        <v>0</v>
      </c>
      <c r="J109" s="58">
        <f t="shared" ref="J109" si="59">J94-J40</f>
        <v>0</v>
      </c>
      <c r="L109" s="177">
        <f>(J107*'Customer Numbers - Yorkshire'!$C$5)+(J108*'Customer Numbers - Yorkshire'!$D$5)+(J109*'Customer Numbers - Yorkshire'!$E$5)+(J110*'Customer Numbers - Yorkshire'!$C$10)+(J111*'Customer Numbers - Yorkshire'!$D$10)+(J112*'Customer Numbers - Yorkshire'!$E$10)</f>
        <v>1.2665987014770508E-7</v>
      </c>
      <c r="M109" s="27"/>
      <c r="N109" s="27"/>
      <c r="O109" s="27"/>
      <c r="P109" s="27"/>
    </row>
    <row r="110" spans="2:16">
      <c r="B110" s="14" t="s">
        <v>72</v>
      </c>
      <c r="C110" s="1" t="s">
        <v>68</v>
      </c>
      <c r="D110" s="1"/>
      <c r="E110" s="36">
        <f t="shared" si="56"/>
        <v>5.8567363669453698</v>
      </c>
      <c r="F110" s="36">
        <f t="shared" si="56"/>
        <v>5.6386615953756518</v>
      </c>
      <c r="G110" s="69">
        <f t="shared" si="56"/>
        <v>5.6386615953757655</v>
      </c>
      <c r="H110" s="58">
        <f t="shared" si="56"/>
        <v>7.0268106741614247</v>
      </c>
      <c r="I110" s="58">
        <f t="shared" si="56"/>
        <v>7.0209029999933819</v>
      </c>
      <c r="J110" s="58">
        <f t="shared" ref="J110" si="60">J95-J41</f>
        <v>6.4612681868730988</v>
      </c>
      <c r="L110" s="27"/>
      <c r="M110" s="27"/>
      <c r="N110" s="27"/>
      <c r="O110" s="27"/>
      <c r="P110" s="27"/>
    </row>
    <row r="111" spans="2:16">
      <c r="B111" s="14" t="s">
        <v>72</v>
      </c>
      <c r="C111" s="1" t="s">
        <v>70</v>
      </c>
      <c r="D111" s="1"/>
      <c r="E111" s="36">
        <f t="shared" si="56"/>
        <v>-27.078149939541163</v>
      </c>
      <c r="F111" s="36">
        <f t="shared" si="56"/>
        <v>-26.069898757890314</v>
      </c>
      <c r="G111" s="69">
        <f t="shared" si="56"/>
        <v>-26.069898757890201</v>
      </c>
      <c r="H111" s="58">
        <f t="shared" si="56"/>
        <v>-32.487894470645983</v>
      </c>
      <c r="I111" s="58">
        <f t="shared" si="56"/>
        <v>-32.460580813876732</v>
      </c>
      <c r="J111" s="58">
        <f t="shared" ref="J111" si="61">J96-J42</f>
        <v>-29.87315422821257</v>
      </c>
      <c r="L111" s="27"/>
      <c r="M111" s="27"/>
      <c r="N111" s="27"/>
      <c r="O111" s="27"/>
      <c r="P111" s="27"/>
    </row>
    <row r="112" spans="2:16">
      <c r="B112" s="14" t="s">
        <v>72</v>
      </c>
      <c r="C112" s="1" t="s">
        <v>71</v>
      </c>
      <c r="D112" s="1"/>
      <c r="E112" s="36">
        <f t="shared" si="56"/>
        <v>0</v>
      </c>
      <c r="F112" s="36">
        <f t="shared" si="56"/>
        <v>0</v>
      </c>
      <c r="G112" s="69">
        <f t="shared" si="56"/>
        <v>0</v>
      </c>
      <c r="H112" s="58">
        <f t="shared" si="56"/>
        <v>0</v>
      </c>
      <c r="I112" s="58">
        <f t="shared" si="56"/>
        <v>0</v>
      </c>
      <c r="J112" s="58">
        <f t="shared" ref="J112" si="62">J97-J43</f>
        <v>0</v>
      </c>
      <c r="L112" s="27"/>
      <c r="M112" s="27"/>
      <c r="N112" s="27"/>
      <c r="O112" s="27"/>
      <c r="P112" s="27"/>
    </row>
    <row r="113" spans="1:16">
      <c r="B113" s="278" t="s">
        <v>79</v>
      </c>
      <c r="C113" s="278"/>
      <c r="D113" s="278"/>
      <c r="E113" s="278"/>
      <c r="F113" s="278"/>
      <c r="G113" s="278"/>
      <c r="H113" s="278"/>
      <c r="I113" s="127"/>
      <c r="J113" s="127"/>
    </row>
    <row r="114" spans="1:16">
      <c r="B114" s="14" t="s">
        <v>82</v>
      </c>
      <c r="C114" s="1" t="s">
        <v>68</v>
      </c>
      <c r="D114" s="1"/>
      <c r="E114" s="8">
        <f>E107+E110</f>
        <v>9.1409158146620939</v>
      </c>
      <c r="F114" s="8">
        <f t="shared" ref="F114:I116" si="63">F107+F110</f>
        <v>8.964320937418961</v>
      </c>
      <c r="G114" s="70">
        <f>G107+G110</f>
        <v>8.9643209374190747</v>
      </c>
      <c r="H114" s="59">
        <f t="shared" si="63"/>
        <v>11.52615932782544</v>
      </c>
      <c r="I114" s="59">
        <f t="shared" si="63"/>
        <v>11.51896653902952</v>
      </c>
      <c r="J114" s="59">
        <f t="shared" ref="J114" si="64">J107+J110</f>
        <v>11.083547852675224</v>
      </c>
      <c r="L114" s="27"/>
      <c r="M114" s="27"/>
      <c r="N114" s="27"/>
      <c r="O114" s="27"/>
      <c r="P114" s="27"/>
    </row>
    <row r="115" spans="1:16">
      <c r="B115" s="14" t="s">
        <v>82</v>
      </c>
      <c r="C115" s="1" t="s">
        <v>70</v>
      </c>
      <c r="D115" s="1"/>
      <c r="E115" s="8">
        <f t="shared" ref="E115:H116" si="65">E108+E111</f>
        <v>-42.183166032938061</v>
      </c>
      <c r="F115" s="8">
        <f t="shared" si="65"/>
        <v>-41.3656944604204</v>
      </c>
      <c r="G115" s="70">
        <f>G108+G111</f>
        <v>-41.365694460420286</v>
      </c>
      <c r="H115" s="59">
        <f t="shared" si="65"/>
        <v>-53.181871430598903</v>
      </c>
      <c r="I115" s="59">
        <f t="shared" si="63"/>
        <v>-53.148647111077139</v>
      </c>
      <c r="J115" s="59">
        <f t="shared" ref="J115" si="66">J108+J111</f>
        <v>-51.132531144618952</v>
      </c>
      <c r="L115" s="27"/>
      <c r="M115" s="27"/>
      <c r="N115" s="27"/>
      <c r="O115" s="27"/>
      <c r="P115" s="27"/>
    </row>
    <row r="116" spans="1:16">
      <c r="B116" s="14" t="s">
        <v>82</v>
      </c>
      <c r="C116" s="1" t="s">
        <v>71</v>
      </c>
      <c r="D116" s="1"/>
      <c r="E116" s="8">
        <f>E109+E112</f>
        <v>0</v>
      </c>
      <c r="F116" s="8">
        <f t="shared" si="65"/>
        <v>0</v>
      </c>
      <c r="G116" s="70">
        <f>G109+G112</f>
        <v>0</v>
      </c>
      <c r="H116" s="59">
        <f t="shared" si="65"/>
        <v>0</v>
      </c>
      <c r="I116" s="59">
        <f t="shared" si="63"/>
        <v>0</v>
      </c>
      <c r="J116" s="59">
        <f t="shared" ref="J116" si="67">J109+J112</f>
        <v>0</v>
      </c>
      <c r="K116" s="171"/>
      <c r="L116" s="27"/>
      <c r="M116" s="27"/>
      <c r="N116" s="27"/>
      <c r="O116" s="27"/>
      <c r="P116" s="27"/>
    </row>
    <row r="117" spans="1:16">
      <c r="E117" s="16"/>
      <c r="F117" s="16"/>
      <c r="G117" s="16"/>
      <c r="H117" s="60"/>
      <c r="I117" s="60"/>
      <c r="J117" s="60"/>
      <c r="K117" s="178"/>
    </row>
    <row r="118" spans="1:16" s="33" customFormat="1">
      <c r="A118" s="33" t="s">
        <v>87</v>
      </c>
      <c r="B118" s="76"/>
      <c r="E118" s="37"/>
      <c r="F118" s="37"/>
      <c r="G118" s="37"/>
      <c r="H118" s="61"/>
      <c r="I118" s="61"/>
      <c r="J118" s="61"/>
    </row>
    <row r="119" spans="1:16" s="4" customFormat="1">
      <c r="B119" s="77"/>
      <c r="E119" s="28"/>
      <c r="F119" s="28"/>
      <c r="G119" s="28"/>
      <c r="H119" s="65"/>
      <c r="I119" s="65"/>
      <c r="J119" s="65"/>
      <c r="L119" s="44"/>
      <c r="M119" s="44"/>
      <c r="N119" s="44"/>
    </row>
    <row r="120" spans="1:16">
      <c r="B120" s="77" t="s">
        <v>88</v>
      </c>
      <c r="E120" s="16"/>
      <c r="F120" s="16"/>
      <c r="G120" s="16"/>
      <c r="H120" s="60"/>
      <c r="I120" s="60"/>
      <c r="J120" s="60"/>
      <c r="K120" s="45"/>
      <c r="L120" s="46"/>
      <c r="M120" s="46"/>
      <c r="N120" s="46"/>
    </row>
    <row r="121" spans="1:16" ht="25.5">
      <c r="B121" s="14"/>
      <c r="C121" s="1"/>
      <c r="D121" s="1"/>
      <c r="E121" s="162" t="s">
        <v>50</v>
      </c>
      <c r="F121" s="162" t="s">
        <v>52</v>
      </c>
      <c r="G121" s="163" t="s">
        <v>54</v>
      </c>
      <c r="H121" s="164" t="s">
        <v>56</v>
      </c>
      <c r="I121" s="165" t="s">
        <v>58</v>
      </c>
      <c r="J121" s="165" t="s">
        <v>61</v>
      </c>
      <c r="K121" s="45"/>
      <c r="L121" s="46"/>
      <c r="M121" s="46"/>
      <c r="N121" s="46"/>
    </row>
    <row r="122" spans="1:16">
      <c r="B122" s="78" t="s">
        <v>62</v>
      </c>
      <c r="C122" s="2" t="s">
        <v>89</v>
      </c>
      <c r="D122" s="2" t="s">
        <v>64</v>
      </c>
      <c r="E122" s="13" t="s">
        <v>49</v>
      </c>
      <c r="F122" s="13" t="s">
        <v>51</v>
      </c>
      <c r="G122" s="68" t="s">
        <v>53</v>
      </c>
      <c r="H122" s="57" t="s">
        <v>55</v>
      </c>
      <c r="I122" s="126" t="s">
        <v>57</v>
      </c>
      <c r="J122" s="126" t="s">
        <v>65</v>
      </c>
      <c r="K122" t="s">
        <v>90</v>
      </c>
    </row>
    <row r="123" spans="1:16">
      <c r="B123" s="14" t="s">
        <v>67</v>
      </c>
      <c r="C123" s="1" t="s">
        <v>68</v>
      </c>
      <c r="D123" s="1" t="s">
        <v>69</v>
      </c>
      <c r="E123" s="147">
        <f>'Regional Cap levels'!F696</f>
        <v>6.8119325984075853E-3</v>
      </c>
      <c r="F123" s="147">
        <f>'Regional Cap levels'!G696</f>
        <v>5.1034659757024066E-3</v>
      </c>
      <c r="G123" s="179">
        <f>'Regional Cap levels'!H696</f>
        <v>3.0034173321234437E-3</v>
      </c>
      <c r="H123" s="180">
        <f>'Regional Cap levels'!I696</f>
        <v>2.7090174230083122E-3</v>
      </c>
      <c r="I123" s="180">
        <f>'Regional Cap levels'!J680</f>
        <v>2.9075995389095718E-3</v>
      </c>
      <c r="J123" s="180">
        <f>'Regional Cap levels'!K680</f>
        <v>2.5179287036766126E-3</v>
      </c>
      <c r="K123" s="47"/>
    </row>
    <row r="124" spans="1:16">
      <c r="B124" s="14" t="s">
        <v>67</v>
      </c>
      <c r="C124" s="1" t="s">
        <v>70</v>
      </c>
      <c r="D124" s="1" t="s">
        <v>69</v>
      </c>
      <c r="E124" s="48">
        <v>0</v>
      </c>
      <c r="F124" s="48">
        <v>0</v>
      </c>
      <c r="G124" s="71">
        <v>0</v>
      </c>
      <c r="H124" s="66">
        <v>0</v>
      </c>
      <c r="I124" s="66">
        <v>0</v>
      </c>
      <c r="J124" s="66">
        <v>0</v>
      </c>
      <c r="K124" s="47"/>
    </row>
    <row r="125" spans="1:16">
      <c r="B125" s="14" t="s">
        <v>67</v>
      </c>
      <c r="C125" s="1" t="s">
        <v>91</v>
      </c>
      <c r="D125" s="14" t="s">
        <v>69</v>
      </c>
      <c r="E125" s="147">
        <f>'Regional Cap levels'!F692</f>
        <v>2.7354165444157093E-2</v>
      </c>
      <c r="F125" s="147">
        <f>'Regional Cap levels'!G692</f>
        <v>2.0493604512561468E-2</v>
      </c>
      <c r="G125" s="179">
        <f>'Regional Cap levels'!H692</f>
        <v>1.2060597108661799E-2</v>
      </c>
      <c r="H125" s="180">
        <f>'Regional Cap levels'!I692</f>
        <v>1.0878397533968024E-2</v>
      </c>
      <c r="I125" s="180">
        <f>'Regional Cap levels'!J676</f>
        <v>1.1675828802428264E-2</v>
      </c>
      <c r="J125" s="180">
        <f>'Regional Cap levels'!K676</f>
        <v>1.0111056934571408E-2</v>
      </c>
      <c r="K125" s="188"/>
    </row>
    <row r="126" spans="1:16">
      <c r="B126" s="14" t="s">
        <v>72</v>
      </c>
      <c r="C126" s="1" t="s">
        <v>68</v>
      </c>
      <c r="D126" s="1" t="s">
        <v>69</v>
      </c>
      <c r="E126" s="147">
        <f>'Regional Cap levels'!F698</f>
        <v>1.6304090593901816E-3</v>
      </c>
      <c r="F126" s="147">
        <f>'Regional Cap levels'!G698</f>
        <v>1.2038468650458873E-3</v>
      </c>
      <c r="G126" s="179">
        <f>'Regional Cap levels'!H698</f>
        <v>7.1505559037356886E-4</v>
      </c>
      <c r="H126" s="180">
        <f>'Regional Cap levels'!I698</f>
        <v>6.5222211493497532E-4</v>
      </c>
      <c r="I126" s="180">
        <f>'Regional Cap levels'!J682</f>
        <v>7.0987122318707933E-4</v>
      </c>
      <c r="J126" s="180">
        <f>'Regional Cap levels'!K682</f>
        <v>5.6903726123877822E-4</v>
      </c>
      <c r="K126" s="189"/>
    </row>
    <row r="127" spans="1:16">
      <c r="B127" s="14" t="s">
        <v>72</v>
      </c>
      <c r="C127" s="1" t="s">
        <v>70</v>
      </c>
      <c r="D127" s="1" t="s">
        <v>69</v>
      </c>
      <c r="E127" s="48">
        <v>0</v>
      </c>
      <c r="F127" s="48">
        <v>0</v>
      </c>
      <c r="G127" s="71">
        <v>0</v>
      </c>
      <c r="H127" s="66">
        <v>0</v>
      </c>
      <c r="I127" s="66">
        <v>0</v>
      </c>
      <c r="J127" s="66">
        <v>0</v>
      </c>
    </row>
    <row r="128" spans="1:16">
      <c r="B128" s="14" t="s">
        <v>72</v>
      </c>
      <c r="C128" s="1" t="s">
        <v>91</v>
      </c>
      <c r="D128" s="14" t="s">
        <v>69</v>
      </c>
      <c r="E128" s="147">
        <f>'Regional Cap levels'!F694</f>
        <v>6.8782519487809463E-3</v>
      </c>
      <c r="F128" s="147">
        <f>'Regional Cap levels'!G694</f>
        <v>5.078702180809024E-3</v>
      </c>
      <c r="G128" s="179">
        <f>'Regional Cap levels'!H694</f>
        <v>3.0166248645682233E-3</v>
      </c>
      <c r="H128" s="180">
        <f>'Regional Cap levels'!I694</f>
        <v>2.7515475378721639E-3</v>
      </c>
      <c r="I128" s="180">
        <f>'Regional Cap levels'!J678</f>
        <v>2.9947534308330556E-3</v>
      </c>
      <c r="J128" s="180">
        <f>'Regional Cap levels'!K678</f>
        <v>2.4006132868941103E-3</v>
      </c>
      <c r="K128" s="188"/>
    </row>
    <row r="129" spans="2:12">
      <c r="B129" s="14" t="s">
        <v>67</v>
      </c>
      <c r="C129" s="1" t="s">
        <v>68</v>
      </c>
      <c r="D129" s="1" t="s">
        <v>73</v>
      </c>
      <c r="E129" s="147">
        <f>'Regional Cap levels'!F697</f>
        <v>4.9942154877392463E-3</v>
      </c>
      <c r="F129" s="147">
        <f>'Regional Cap levels'!G697</f>
        <v>5.6170759312460395E-3</v>
      </c>
      <c r="G129" s="179">
        <f>'Regional Cap levels'!H697</f>
        <v>5.6170759312460395E-3</v>
      </c>
      <c r="H129" s="180">
        <f>'Regional Cap levels'!I697</f>
        <v>5.6274500467362381E-3</v>
      </c>
      <c r="I129" s="180">
        <f>'Regional Cap levels'!J681</f>
        <v>5.1925139661509892E-3</v>
      </c>
      <c r="J129" s="180">
        <f>'Regional Cap levels'!K681</f>
        <v>4.9855447465165046E-3</v>
      </c>
      <c r="K129" s="47"/>
    </row>
    <row r="130" spans="2:12">
      <c r="B130" s="14" t="s">
        <v>67</v>
      </c>
      <c r="C130" s="1" t="s">
        <v>70</v>
      </c>
      <c r="D130" s="1" t="s">
        <v>73</v>
      </c>
      <c r="E130" s="48">
        <v>0</v>
      </c>
      <c r="F130" s="48">
        <v>0</v>
      </c>
      <c r="G130" s="71">
        <v>0</v>
      </c>
      <c r="H130" s="66">
        <v>0</v>
      </c>
      <c r="I130" s="66">
        <v>0</v>
      </c>
      <c r="J130" s="66">
        <v>0</v>
      </c>
      <c r="K130" s="47"/>
    </row>
    <row r="131" spans="2:12">
      <c r="B131" s="14" t="s">
        <v>67</v>
      </c>
      <c r="C131" s="1" t="s">
        <v>91</v>
      </c>
      <c r="D131" s="14" t="s">
        <v>73</v>
      </c>
      <c r="E131" s="147">
        <f>'Regional Cap levels'!F693</f>
        <v>2.005489554422878E-2</v>
      </c>
      <c r="F131" s="147">
        <f>'Regional Cap levels'!G693</f>
        <v>2.2556069385010584E-2</v>
      </c>
      <c r="G131" s="179">
        <f>'Regional Cap levels'!H693</f>
        <v>2.2556069385010584E-2</v>
      </c>
      <c r="H131" s="180">
        <f>'Regional Cap levels'!I693</f>
        <v>2.2597727940399406E-2</v>
      </c>
      <c r="I131" s="180">
        <f>'Regional Cap levels'!J677</f>
        <v>2.085118783095332E-2</v>
      </c>
      <c r="J131" s="180">
        <f>'Regional Cap levels'!K677</f>
        <v>2.0020077100783552E-2</v>
      </c>
      <c r="K131" s="47"/>
    </row>
    <row r="132" spans="2:12">
      <c r="B132" s="14" t="s">
        <v>72</v>
      </c>
      <c r="C132" s="1" t="s">
        <v>68</v>
      </c>
      <c r="D132" s="1" t="s">
        <v>73</v>
      </c>
      <c r="E132" s="147">
        <f>'Regional Cap levels'!F699</f>
        <v>2.6231771230741442E-3</v>
      </c>
      <c r="F132" s="147">
        <f>'Regional Cap levels'!G699</f>
        <v>2.6789655325239795E-3</v>
      </c>
      <c r="G132" s="179">
        <f>'Regional Cap levels'!H699</f>
        <v>2.6789655325239795E-3</v>
      </c>
      <c r="H132" s="180">
        <f>'Regional Cap levels'!I699</f>
        <v>2.707050490963871E-3</v>
      </c>
      <c r="I132" s="180">
        <f>'Regional Cap levels'!J683</f>
        <v>2.707050490963871E-3</v>
      </c>
      <c r="J132" s="180">
        <f>'Regional Cap levels'!K683</f>
        <v>2.7183771159391898E-3</v>
      </c>
      <c r="K132" s="47"/>
    </row>
    <row r="133" spans="2:12">
      <c r="B133" s="14" t="s">
        <v>72</v>
      </c>
      <c r="C133" s="1" t="s">
        <v>70</v>
      </c>
      <c r="D133" s="1" t="s">
        <v>73</v>
      </c>
      <c r="E133" s="48">
        <v>0</v>
      </c>
      <c r="F133" s="48">
        <v>0</v>
      </c>
      <c r="G133" s="71">
        <v>0</v>
      </c>
      <c r="H133" s="66">
        <v>0</v>
      </c>
      <c r="I133" s="66">
        <v>0</v>
      </c>
      <c r="J133" s="66">
        <v>0</v>
      </c>
      <c r="K133" s="47"/>
    </row>
    <row r="134" spans="2:12">
      <c r="B134" s="14" t="s">
        <v>72</v>
      </c>
      <c r="C134" s="1" t="s">
        <v>91</v>
      </c>
      <c r="D134" s="14" t="s">
        <v>73</v>
      </c>
      <c r="E134" s="147">
        <f>'Regional Cap levels'!F695</f>
        <v>1.1066470132060519E-2</v>
      </c>
      <c r="F134" s="147">
        <f>'Regional Cap levels'!G695</f>
        <v>1.1301826243342947E-2</v>
      </c>
      <c r="G134" s="179">
        <f>'Regional Cap levels'!H695</f>
        <v>1.1301826243342947E-2</v>
      </c>
      <c r="H134" s="180">
        <f>'Regional Cap levels'!I695</f>
        <v>1.1420309036975648E-2</v>
      </c>
      <c r="I134" s="180">
        <f>'Regional Cap levels'!J679</f>
        <v>1.1420309036975648E-2</v>
      </c>
      <c r="J134" s="180">
        <f>'Regional Cap levels'!K679</f>
        <v>1.1468092984115111E-2</v>
      </c>
      <c r="K134" s="47"/>
    </row>
    <row r="135" spans="2:12" s="4" customFormat="1">
      <c r="B135" s="77"/>
      <c r="E135" s="28"/>
      <c r="F135" s="28"/>
      <c r="G135" s="28"/>
      <c r="H135" s="65"/>
      <c r="I135" s="65"/>
      <c r="J135" s="65"/>
      <c r="K135" s="49"/>
      <c r="L135" s="50"/>
    </row>
    <row r="136" spans="2:12">
      <c r="B136" s="77" t="s">
        <v>92</v>
      </c>
      <c r="D136" s="166"/>
      <c r="E136" s="16"/>
      <c r="F136" s="16"/>
      <c r="G136" s="16"/>
      <c r="H136" s="60"/>
      <c r="I136" s="60"/>
      <c r="J136" s="60"/>
      <c r="K136" s="45"/>
    </row>
    <row r="137" spans="2:12" ht="25.5">
      <c r="B137" s="14"/>
      <c r="C137" s="1"/>
      <c r="D137" s="1"/>
      <c r="E137" s="162" t="s">
        <v>50</v>
      </c>
      <c r="F137" s="162" t="s">
        <v>52</v>
      </c>
      <c r="G137" s="163" t="s">
        <v>54</v>
      </c>
      <c r="H137" s="164" t="s">
        <v>56</v>
      </c>
      <c r="I137" s="165" t="s">
        <v>58</v>
      </c>
      <c r="J137" s="165" t="s">
        <v>61</v>
      </c>
      <c r="K137" s="45"/>
    </row>
    <row r="138" spans="2:12">
      <c r="B138" s="78" t="s">
        <v>62</v>
      </c>
      <c r="C138" s="2" t="s">
        <v>89</v>
      </c>
      <c r="D138" s="2" t="s">
        <v>64</v>
      </c>
      <c r="E138" s="13" t="s">
        <v>49</v>
      </c>
      <c r="F138" s="13" t="s">
        <v>51</v>
      </c>
      <c r="G138" s="68" t="s">
        <v>53</v>
      </c>
      <c r="H138" s="57" t="s">
        <v>55</v>
      </c>
      <c r="I138" s="126" t="s">
        <v>57</v>
      </c>
      <c r="J138" s="126" t="s">
        <v>65</v>
      </c>
      <c r="K138" t="s">
        <v>93</v>
      </c>
    </row>
    <row r="139" spans="2:12">
      <c r="B139" s="14" t="s">
        <v>67</v>
      </c>
      <c r="C139" s="1" t="s">
        <v>68</v>
      </c>
      <c r="D139" s="1" t="s">
        <v>69</v>
      </c>
      <c r="E139" s="8">
        <f>E61-E123</f>
        <v>0.65757524406026846</v>
      </c>
      <c r="F139" s="8">
        <f t="shared" ref="E139:I150" si="68">F61-F123</f>
        <v>0.49252436732540344</v>
      </c>
      <c r="G139" s="70">
        <f t="shared" si="68"/>
        <v>0.28962402334102061</v>
      </c>
      <c r="H139" s="59">
        <f t="shared" si="68"/>
        <v>0.26249303206771296</v>
      </c>
      <c r="I139" s="59">
        <f t="shared" si="68"/>
        <v>0.27497728183771469</v>
      </c>
      <c r="J139" s="59">
        <f t="shared" ref="J139" si="69">J61-J123</f>
        <v>0.23103192579793624</v>
      </c>
    </row>
    <row r="140" spans="2:12">
      <c r="B140" s="14" t="s">
        <v>67</v>
      </c>
      <c r="C140" s="1" t="s">
        <v>70</v>
      </c>
      <c r="D140" s="1" t="s">
        <v>69</v>
      </c>
      <c r="E140" s="8">
        <f>E62-E124</f>
        <v>0.6540892883888364</v>
      </c>
      <c r="F140" s="8">
        <f t="shared" si="68"/>
        <v>0.4861322036196109</v>
      </c>
      <c r="G140" s="70">
        <f t="shared" si="68"/>
        <v>0.2821219267984032</v>
      </c>
      <c r="H140" s="59">
        <f t="shared" si="68"/>
        <v>0.26088149053855286</v>
      </c>
      <c r="I140" s="59">
        <f t="shared" si="68"/>
        <v>0.27350550026530013</v>
      </c>
      <c r="J140" s="59">
        <f t="shared" ref="J140" si="70">J62-J124</f>
        <v>0.22579825181421609</v>
      </c>
    </row>
    <row r="141" spans="2:12">
      <c r="B141" s="14" t="s">
        <v>67</v>
      </c>
      <c r="C141" s="1" t="s">
        <v>91</v>
      </c>
      <c r="D141" s="14" t="s">
        <v>69</v>
      </c>
      <c r="E141" s="8">
        <f t="shared" si="68"/>
        <v>0.67240737662486261</v>
      </c>
      <c r="F141" s="8">
        <f t="shared" si="68"/>
        <v>0.50363652717093821</v>
      </c>
      <c r="G141" s="70">
        <f t="shared" si="68"/>
        <v>0.29616358951747818</v>
      </c>
      <c r="H141" s="59">
        <f t="shared" si="68"/>
        <v>0.26828251965015587</v>
      </c>
      <c r="I141" s="59">
        <f t="shared" si="68"/>
        <v>0.28084233747998955</v>
      </c>
      <c r="J141" s="59">
        <f t="shared" ref="J141" si="71">J63-J125</f>
        <v>0.23571034677799091</v>
      </c>
    </row>
    <row r="142" spans="2:12">
      <c r="B142" s="14" t="s">
        <v>72</v>
      </c>
      <c r="C142" s="1" t="s">
        <v>68</v>
      </c>
      <c r="D142" s="1" t="s">
        <v>69</v>
      </c>
      <c r="E142" s="8">
        <f t="shared" si="68"/>
        <v>0.16826124430772513</v>
      </c>
      <c r="F142" s="8">
        <f t="shared" si="68"/>
        <v>0.12418536416375626</v>
      </c>
      <c r="G142" s="70">
        <f t="shared" si="68"/>
        <v>7.3678704732606265E-2</v>
      </c>
      <c r="H142" s="59">
        <f t="shared" si="68"/>
        <v>6.7598324806098273E-2</v>
      </c>
      <c r="I142" s="59">
        <f t="shared" si="68"/>
        <v>7.2787053037635593E-2</v>
      </c>
      <c r="J142" s="59">
        <f t="shared" ref="J142" si="72">J64-J126</f>
        <v>5.9580487057143937E-2</v>
      </c>
    </row>
    <row r="143" spans="2:12">
      <c r="B143" s="14" t="s">
        <v>72</v>
      </c>
      <c r="C143" s="1" t="s">
        <v>70</v>
      </c>
      <c r="D143" s="1" t="s">
        <v>69</v>
      </c>
      <c r="E143" s="8">
        <f t="shared" si="68"/>
        <v>0.17493451521987827</v>
      </c>
      <c r="F143" s="8">
        <f t="shared" si="68"/>
        <v>0.12786740705060581</v>
      </c>
      <c r="G143" s="70">
        <f t="shared" si="68"/>
        <v>7.3191116519275082E-2</v>
      </c>
      <c r="H143" s="59">
        <f t="shared" si="68"/>
        <v>6.6163197298072324E-2</v>
      </c>
      <c r="I143" s="59">
        <f t="shared" si="68"/>
        <v>7.1829686429087033E-2</v>
      </c>
      <c r="J143" s="59">
        <f t="shared" ref="J143" si="73">J65-J127</f>
        <v>5.7950027180679549E-2</v>
      </c>
    </row>
    <row r="144" spans="2:12">
      <c r="B144" s="14" t="s">
        <v>72</v>
      </c>
      <c r="C144" s="1" t="s">
        <v>91</v>
      </c>
      <c r="D144" s="14" t="s">
        <v>69</v>
      </c>
      <c r="E144" s="8">
        <f t="shared" si="68"/>
        <v>0.17205781721097396</v>
      </c>
      <c r="F144" s="8">
        <f t="shared" si="68"/>
        <v>0.12698864372183469</v>
      </c>
      <c r="G144" s="70">
        <f t="shared" si="68"/>
        <v>7.5343784218698126E-2</v>
      </c>
      <c r="H144" s="59">
        <f t="shared" si="68"/>
        <v>6.9087058540646396E-2</v>
      </c>
      <c r="I144" s="59">
        <f t="shared" si="68"/>
        <v>7.4369440674022569E-2</v>
      </c>
      <c r="J144" s="59">
        <f t="shared" ref="J144" si="74">J66-J128</f>
        <v>6.0905514750380842E-2</v>
      </c>
    </row>
    <row r="145" spans="2:23">
      <c r="B145" s="14" t="s">
        <v>67</v>
      </c>
      <c r="C145" s="1" t="s">
        <v>68</v>
      </c>
      <c r="D145" s="1" t="s">
        <v>73</v>
      </c>
      <c r="E145" s="8">
        <f>E67-E129</f>
        <v>0.49944806872095071</v>
      </c>
      <c r="F145" s="8">
        <f t="shared" si="68"/>
        <v>0.55950010596428312</v>
      </c>
      <c r="G145" s="70">
        <f t="shared" si="68"/>
        <v>0.55950010596428312</v>
      </c>
      <c r="H145" s="59">
        <f t="shared" si="68"/>
        <v>0.56692579224401995</v>
      </c>
      <c r="I145" s="59">
        <f t="shared" si="68"/>
        <v>0.56714321934040202</v>
      </c>
      <c r="J145" s="59">
        <f t="shared" ref="J145" si="75">J67-J129</f>
        <v>0.66937178078291537</v>
      </c>
      <c r="L145" s="27"/>
      <c r="M145" s="27"/>
      <c r="N145" s="27"/>
      <c r="O145" s="27"/>
      <c r="P145" s="27"/>
    </row>
    <row r="146" spans="2:23">
      <c r="B146" s="14" t="s">
        <v>67</v>
      </c>
      <c r="C146" s="1" t="s">
        <v>70</v>
      </c>
      <c r="D146" s="1" t="s">
        <v>73</v>
      </c>
      <c r="E146" s="8">
        <f>E68-E130</f>
        <v>0.50444228420868997</v>
      </c>
      <c r="F146" s="8">
        <f t="shared" si="68"/>
        <v>0.56511718189552917</v>
      </c>
      <c r="G146" s="70">
        <f t="shared" si="68"/>
        <v>0.56511718189552917</v>
      </c>
      <c r="H146" s="59">
        <f t="shared" si="68"/>
        <v>0.57255324229075621</v>
      </c>
      <c r="I146" s="59">
        <f t="shared" si="68"/>
        <v>0.57233573330655296</v>
      </c>
      <c r="J146" s="59">
        <f t="shared" ref="J146" si="76">J68-J130</f>
        <v>0.67435732552943184</v>
      </c>
      <c r="L146" s="27"/>
      <c r="M146" s="27"/>
      <c r="N146" s="27"/>
      <c r="O146" s="27"/>
      <c r="P146" s="27"/>
    </row>
    <row r="147" spans="2:23">
      <c r="B147" s="14" t="s">
        <v>67</v>
      </c>
      <c r="C147" s="1" t="s">
        <v>91</v>
      </c>
      <c r="D147" s="14" t="s">
        <v>73</v>
      </c>
      <c r="E147" s="8">
        <f t="shared" si="68"/>
        <v>0.53753799682285675</v>
      </c>
      <c r="F147" s="8">
        <f t="shared" si="68"/>
        <v>0.60027511680929535</v>
      </c>
      <c r="G147" s="70">
        <f t="shared" si="68"/>
        <v>0.60027511680929535</v>
      </c>
      <c r="H147" s="59">
        <f t="shared" si="68"/>
        <v>0.60567375661130352</v>
      </c>
      <c r="I147" s="59">
        <f t="shared" si="68"/>
        <v>0.60719816958207262</v>
      </c>
      <c r="J147" s="59">
        <f t="shared" ref="J147" si="77">J69-J131</f>
        <v>0.71543217400990788</v>
      </c>
      <c r="L147" s="27"/>
      <c r="M147" s="27"/>
      <c r="N147" s="27"/>
      <c r="O147" s="27"/>
      <c r="P147" s="27"/>
    </row>
    <row r="148" spans="2:23">
      <c r="B148" s="14" t="s">
        <v>72</v>
      </c>
      <c r="C148" s="1" t="s">
        <v>68</v>
      </c>
      <c r="D148" s="1" t="s">
        <v>73</v>
      </c>
      <c r="E148" s="8">
        <f t="shared" si="68"/>
        <v>0.29827453722222913</v>
      </c>
      <c r="F148" s="8">
        <f t="shared" si="68"/>
        <v>0.30388687946788406</v>
      </c>
      <c r="G148" s="70">
        <f t="shared" si="68"/>
        <v>0.30388687946788406</v>
      </c>
      <c r="H148" s="59">
        <f t="shared" si="68"/>
        <v>0.31276843359703604</v>
      </c>
      <c r="I148" s="59">
        <f t="shared" si="68"/>
        <v>0.3125375044617475</v>
      </c>
      <c r="J148" s="59">
        <f t="shared" ref="J148" si="78">J70-J132</f>
        <v>0.3128999291647121</v>
      </c>
      <c r="L148" s="27"/>
      <c r="M148" s="27"/>
      <c r="N148" s="27"/>
      <c r="O148" s="27"/>
      <c r="P148" s="27"/>
    </row>
    <row r="149" spans="2:23">
      <c r="B149" s="14" t="s">
        <v>72</v>
      </c>
      <c r="C149" s="1" t="s">
        <v>70</v>
      </c>
      <c r="D149" s="1" t="s">
        <v>73</v>
      </c>
      <c r="E149" s="8">
        <f t="shared" si="68"/>
        <v>0.30089771434530327</v>
      </c>
      <c r="F149" s="8">
        <f t="shared" si="68"/>
        <v>0.30656584500040807</v>
      </c>
      <c r="G149" s="70">
        <f t="shared" si="68"/>
        <v>0.30656584500040807</v>
      </c>
      <c r="H149" s="59">
        <f t="shared" si="68"/>
        <v>0.31547548408799991</v>
      </c>
      <c r="I149" s="59">
        <f t="shared" si="68"/>
        <v>0.31524455495271136</v>
      </c>
      <c r="J149" s="59">
        <f t="shared" ref="J149" si="79">J71-J133</f>
        <v>0.3156183062806513</v>
      </c>
      <c r="L149" s="27"/>
      <c r="M149" s="27"/>
      <c r="N149" s="27"/>
      <c r="O149" s="27"/>
      <c r="P149" s="27"/>
    </row>
    <row r="150" spans="2:23">
      <c r="B150" s="14" t="s">
        <v>72</v>
      </c>
      <c r="C150" s="1" t="s">
        <v>91</v>
      </c>
      <c r="D150" s="14" t="s">
        <v>73</v>
      </c>
      <c r="E150" s="8">
        <f t="shared" si="68"/>
        <v>0.32431081223198033</v>
      </c>
      <c r="F150" s="8">
        <f t="shared" si="68"/>
        <v>0.33208350958276295</v>
      </c>
      <c r="G150" s="70">
        <f t="shared" si="68"/>
        <v>0.33208350958276295</v>
      </c>
      <c r="H150" s="59">
        <f t="shared" si="68"/>
        <v>0.33852552144189846</v>
      </c>
      <c r="I150" s="59">
        <f t="shared" si="68"/>
        <v>0.33829098136280755</v>
      </c>
      <c r="J150" s="59">
        <f t="shared" ref="J150" si="80">J72-J134</f>
        <v>0.34059586486829357</v>
      </c>
      <c r="L150" s="27"/>
      <c r="M150" s="27"/>
      <c r="N150" s="27"/>
      <c r="O150" s="27"/>
      <c r="P150" s="27"/>
    </row>
    <row r="151" spans="2:23">
      <c r="E151" s="16"/>
      <c r="F151" s="16"/>
      <c r="G151" s="16"/>
      <c r="H151" s="60"/>
      <c r="I151" s="65"/>
      <c r="J151" s="65"/>
      <c r="K151" s="4"/>
    </row>
    <row r="152" spans="2:23">
      <c r="B152" s="82" t="s">
        <v>94</v>
      </c>
      <c r="C152" s="167"/>
      <c r="D152" s="167"/>
      <c r="E152" s="167"/>
      <c r="F152" s="181"/>
      <c r="G152" s="167"/>
      <c r="H152" s="168"/>
      <c r="I152" s="168"/>
      <c r="J152" s="168"/>
      <c r="K152" s="45"/>
    </row>
    <row r="153" spans="2:23" ht="25.5">
      <c r="B153" s="14"/>
      <c r="C153" s="1"/>
      <c r="D153" s="1"/>
      <c r="E153" s="162" t="s">
        <v>50</v>
      </c>
      <c r="F153" s="162" t="s">
        <v>52</v>
      </c>
      <c r="G153" s="163" t="s">
        <v>54</v>
      </c>
      <c r="H153" s="164" t="s">
        <v>56</v>
      </c>
      <c r="I153" s="165" t="s">
        <v>58</v>
      </c>
      <c r="J153" s="165" t="s">
        <v>61</v>
      </c>
      <c r="K153" s="45"/>
    </row>
    <row r="154" spans="2:23">
      <c r="B154" s="78" t="s">
        <v>62</v>
      </c>
      <c r="C154" s="2" t="s">
        <v>63</v>
      </c>
      <c r="D154" s="2" t="s">
        <v>64</v>
      </c>
      <c r="E154" s="13" t="s">
        <v>49</v>
      </c>
      <c r="F154" s="13" t="s">
        <v>51</v>
      </c>
      <c r="G154" s="68" t="s">
        <v>53</v>
      </c>
      <c r="H154" s="57" t="s">
        <v>55</v>
      </c>
      <c r="I154" s="126" t="s">
        <v>57</v>
      </c>
      <c r="J154" s="126" t="s">
        <v>65</v>
      </c>
      <c r="K154" t="s">
        <v>95</v>
      </c>
      <c r="R154" s="52"/>
    </row>
    <row r="155" spans="2:23">
      <c r="B155" s="14" t="s">
        <v>67</v>
      </c>
      <c r="C155" s="1" t="s">
        <v>68</v>
      </c>
      <c r="D155" s="14" t="s">
        <v>69</v>
      </c>
      <c r="E155" s="58" cm="1">
        <f t="array" ref="E155">((E123*INDEX('TDCV Values'!$D$11:$I$16,MATCH($B155&amp;$C155,'TDCV Values'!$B$11:$B$16&amp;'TDCV Values'!$C$11:$C$16,0),MATCH(E$154,'TDCV Values'!$D$10:$I$10,0))*'Customer Numbers - Yorkshire'!$C$5)+(E125*INDEX('TDCV Values'!$D$11:$I$16,MATCH($B157&amp;$C157,'TDCV Values'!$B$11:$B$16&amp;'TDCV Values'!$C$11:$C$16,0),MATCH(E$154,'TDCV Values'!$D$10:$I$10,0))*'Customer Numbers - Yorkshire'!$E$5))/((INDEX('TDCV Values'!$D$11:$I$16,MATCH($B155&amp;$C155,'TDCV Values'!$B$11:$B$16&amp;'TDCV Values'!$C$11:$C$16,0),MATCH(E$154,'TDCV Values'!$D$10:$I$10,0))*'Customer Numbers - Yorkshire'!$C$5)+('Customer Numbers - Yorkshire'!$E$5*INDEX('TDCV Values'!$D$11:$I$16,MATCH($B157&amp;$C157,'TDCV Values'!$B$11:$B$16&amp;'TDCV Values'!$C$11:$C$16,0),MATCH(E$154,'TDCV Values'!$D$10:$I$10,0))))</f>
        <v>1.0976608138817621E-2</v>
      </c>
      <c r="F155" s="58" cm="1">
        <f t="array" ref="F155">((F123*INDEX('TDCV Values'!$D$11:$I$16,MATCH($B155&amp;$C155,'TDCV Values'!$B$11:$B$16&amp;'TDCV Values'!$C$11:$C$16,0),MATCH(F$154,'TDCV Values'!$D$10:$I$10,0))*'Customer Numbers - Yorkshire'!$C$5)+(F125*INDEX('TDCV Values'!$D$11:$I$16,MATCH($B157&amp;$C157,'TDCV Values'!$B$11:$B$16&amp;'TDCV Values'!$C$11:$C$16,0),MATCH(F$154,'TDCV Values'!$D$10:$I$10,0))*'Customer Numbers - Yorkshire'!$E$5))/((INDEX('TDCV Values'!$D$11:$I$16,MATCH($B155&amp;$C155,'TDCV Values'!$B$11:$B$16&amp;'TDCV Values'!$C$11:$C$16,0),MATCH(F$154,'TDCV Values'!$D$10:$I$10,0))*'Customer Numbers - Yorkshire'!$C$5)+('Customer Numbers - Yorkshire'!$E$5*INDEX('TDCV Values'!$D$11:$I$16,MATCH($B157&amp;$C157,'TDCV Values'!$B$11:$B$16&amp;'TDCV Values'!$C$11:$C$16,0),MATCH(F$154,'TDCV Values'!$D$10:$I$10,0))))</f>
        <v>8.2236201482923169E-3</v>
      </c>
      <c r="G155" s="58" cm="1">
        <f t="array" ref="G155">((G123*INDEX('TDCV Values'!$D$11:$I$16,MATCH($B155&amp;$C155,'TDCV Values'!$B$11:$B$16&amp;'TDCV Values'!$C$11:$C$16,0),MATCH(G$154,'TDCV Values'!$D$10:$I$10,0))*'Customer Numbers - Yorkshire'!$C$5)+(G125*INDEX('TDCV Values'!$D$11:$I$16,MATCH($B157&amp;$C157,'TDCV Values'!$B$11:$B$16&amp;'TDCV Values'!$C$11:$C$16,0),MATCH(G$154,'TDCV Values'!$D$10:$I$10,0))*'Customer Numbers - Yorkshire'!$E$5))/((INDEX('TDCV Values'!$D$11:$I$16,MATCH($B155&amp;$C155,'TDCV Values'!$B$11:$B$16&amp;'TDCV Values'!$C$11:$C$16,0),MATCH(G$154,'TDCV Values'!$D$10:$I$10,0))*'Customer Numbers - Yorkshire'!$C$5)+('Customer Numbers - Yorkshire'!$E$5*INDEX('TDCV Values'!$D$11:$I$16,MATCH($B157&amp;$C157,'TDCV Values'!$B$11:$B$16&amp;'TDCV Values'!$C$11:$C$16,0),MATCH(G$154,'TDCV Values'!$D$10:$I$10,0))))</f>
        <v>4.8396449400804143E-3</v>
      </c>
      <c r="H155" s="58" cm="1">
        <f t="array" ref="H155">((H123*INDEX('TDCV Values'!$D$11:$I$16,MATCH($B155&amp;$C155,'TDCV Values'!$B$11:$B$16&amp;'TDCV Values'!$C$11:$C$16,0),MATCH(H$154,'TDCV Values'!$D$10:$I$10,0))*'Customer Numbers - Yorkshire'!$C$5)+(H125*INDEX('TDCV Values'!$D$11:$I$16,MATCH($B157&amp;$C157,'TDCV Values'!$B$11:$B$16&amp;'TDCV Values'!$C$11:$C$16,0),MATCH(H$154,'TDCV Values'!$D$10:$I$10,0))*'Customer Numbers - Yorkshire'!$E$5))/((INDEX('TDCV Values'!$D$11:$I$16,MATCH($B155&amp;$C155,'TDCV Values'!$B$11:$B$16&amp;'TDCV Values'!$C$11:$C$16,0),MATCH(H$154,'TDCV Values'!$D$10:$I$10,0))*'Customer Numbers - Yorkshire'!$C$5)+('Customer Numbers - Yorkshire'!$E$5*INDEX('TDCV Values'!$D$11:$I$16,MATCH($B157&amp;$C157,'TDCV Values'!$B$11:$B$16&amp;'TDCV Values'!$C$11:$C$16,0),MATCH(H$154,'TDCV Values'!$D$10:$I$10,0))))</f>
        <v>4.3652549792614036E-3</v>
      </c>
      <c r="I155" s="58" cm="1">
        <f t="array" ref="I155">((I123*INDEX('TDCV Values'!$D$11:$I$16,MATCH($B155&amp;$C155,'TDCV Values'!$B$11:$B$16&amp;'TDCV Values'!$C$11:$C$16,0),MATCH(I$154,'TDCV Values'!$D$10:$I$10,0))*'Customer Numbers - Yorkshire'!$C$5)+(I125*INDEX('TDCV Values'!$D$11:$I$16,MATCH($B157&amp;$C157,'TDCV Values'!$B$11:$B$16&amp;'TDCV Values'!$C$11:$C$16,0),MATCH(I$154,'TDCV Values'!$D$10:$I$10,0))*'Customer Numbers - Yorkshire'!$E$5))/((INDEX('TDCV Values'!$D$11:$I$16,MATCH($B155&amp;$C155,'TDCV Values'!$B$11:$B$16&amp;'TDCV Values'!$C$11:$C$16,0),MATCH(I$154,'TDCV Values'!$D$10:$I$10,0))*'Customer Numbers - Yorkshire'!$C$5)+('Customer Numbers - Yorkshire'!$E$5*INDEX('TDCV Values'!$D$11:$I$16,MATCH($B157&amp;$C157,'TDCV Values'!$B$11:$B$16&amp;'TDCV Values'!$C$11:$C$16,0),MATCH(I$154,'TDCV Values'!$D$10:$I$10,0))))</f>
        <v>4.6852461180661156E-3</v>
      </c>
      <c r="J155" s="58" cm="1">
        <f t="array" ref="J155">((J123*INDEX('TDCV Values'!$D$11:$I$16,MATCH($B155&amp;$C155,'TDCV Values'!$B$11:$B$16&amp;'TDCV Values'!$C$11:$C$16,0),MATCH(J$154,'TDCV Values'!$D$10:$I$10,0))*'Customer Numbers - Yorkshire'!$C$5)+(J125*INDEX('TDCV Values'!$D$11:$I$16,MATCH($B157&amp;$C157,'TDCV Values'!$B$11:$B$16&amp;'TDCV Values'!$C$11:$C$16,0),MATCH(J$154,'TDCV Values'!$D$10:$I$10,0))*'Customer Numbers - Yorkshire'!$E$5))/((INDEX('TDCV Values'!$D$11:$I$16,MATCH($B155&amp;$C155,'TDCV Values'!$B$11:$B$16&amp;'TDCV Values'!$C$11:$C$16,0),MATCH(J$154,'TDCV Values'!$D$10:$I$10,0))*'Customer Numbers - Yorkshire'!$C$5)+('Customer Numbers - Yorkshire'!$E$5*INDEX('TDCV Values'!$D$11:$I$16,MATCH($B157&amp;$C157,'TDCV Values'!$B$11:$B$16&amp;'TDCV Values'!$C$11:$C$16,0),MATCH(J$154,'TDCV Values'!$D$10:$I$10,0))))</f>
        <v>4.0573385456280312E-3</v>
      </c>
      <c r="L155" s="27"/>
      <c r="M155" s="27"/>
      <c r="N155" s="27"/>
      <c r="O155" s="27"/>
      <c r="P155" s="27"/>
      <c r="Q155" s="6"/>
      <c r="R155" s="27"/>
      <c r="S155" s="27"/>
      <c r="T155" s="27"/>
      <c r="U155" s="27"/>
      <c r="V155" s="27"/>
      <c r="W155" s="53"/>
    </row>
    <row r="156" spans="2:23">
      <c r="B156" s="14" t="s">
        <v>67</v>
      </c>
      <c r="C156" s="1" t="s">
        <v>70</v>
      </c>
      <c r="D156" s="14" t="s">
        <v>69</v>
      </c>
      <c r="E156" s="157">
        <v>0</v>
      </c>
      <c r="F156" s="157">
        <v>0</v>
      </c>
      <c r="G156" s="157">
        <v>0</v>
      </c>
      <c r="H156" s="157">
        <v>0</v>
      </c>
      <c r="I156" s="157">
        <v>0</v>
      </c>
      <c r="J156" s="157">
        <v>0</v>
      </c>
      <c r="K156" s="47"/>
      <c r="L156" s="27"/>
      <c r="M156" s="27"/>
      <c r="N156" s="27"/>
      <c r="O156" s="27"/>
      <c r="P156" s="27"/>
      <c r="Q156" s="6"/>
      <c r="R156" s="27"/>
      <c r="S156" s="27"/>
      <c r="T156" s="27"/>
      <c r="U156" s="27"/>
      <c r="V156" s="27"/>
      <c r="W156" s="53"/>
    </row>
    <row r="157" spans="2:23">
      <c r="B157" s="14" t="s">
        <v>67</v>
      </c>
      <c r="C157" s="1" t="s">
        <v>71</v>
      </c>
      <c r="D157" s="14" t="s">
        <v>69</v>
      </c>
      <c r="E157" s="58" cm="1">
        <f t="array" ref="E157">((E123*INDEX('TDCV Values'!$D$11:$I$16,MATCH($B155&amp;$C155,'TDCV Values'!$B$11:$B$16&amp;'TDCV Values'!$C$11:$C$16,0),MATCH(E$154,'TDCV Values'!$D$10:$I$10,0))*'Customer Numbers - Yorkshire'!$C$5)+(E125*INDEX('TDCV Values'!$D$11:$I$16,MATCH($B157&amp;$C157,'TDCV Values'!$B$11:$B$16&amp;'TDCV Values'!$C$11:$C$16,0),MATCH(E$154,'TDCV Values'!$D$10:$I$10,0))*'Customer Numbers - Yorkshire'!$E$5))/((INDEX('TDCV Values'!$D$11:$I$16,MATCH($B155&amp;$C155,'TDCV Values'!$B$11:$B$16&amp;'TDCV Values'!$C$11:$C$16,0),MATCH(E$154,'TDCV Values'!$D$10:$I$10,0))*'Customer Numbers - Yorkshire'!$C$5)+('Customer Numbers - Yorkshire'!$E$5*INDEX('TDCV Values'!$D$11:$I$16,MATCH($B157&amp;$C157,'TDCV Values'!$B$11:$B$16&amp;'TDCV Values'!$C$11:$C$16,0),MATCH(E$154,'TDCV Values'!$D$10:$I$10,0))))</f>
        <v>1.0976608138817621E-2</v>
      </c>
      <c r="F157" s="58" cm="1">
        <f t="array" ref="F157">((F123*INDEX('TDCV Values'!$D$11:$I$16,MATCH($B155&amp;$C155,'TDCV Values'!$B$11:$B$16&amp;'TDCV Values'!$C$11:$C$16,0),MATCH(F$154,'TDCV Values'!$D$10:$I$10,0))*'Customer Numbers - Yorkshire'!$C$5)+(F125*INDEX('TDCV Values'!$D$11:$I$16,MATCH($B157&amp;$C157,'TDCV Values'!$B$11:$B$16&amp;'TDCV Values'!$C$11:$C$16,0),MATCH(F$154,'TDCV Values'!$D$10:$I$10,0))*'Customer Numbers - Yorkshire'!$E$5))/((INDEX('TDCV Values'!$D$11:$I$16,MATCH($B155&amp;$C155,'TDCV Values'!$B$11:$B$16&amp;'TDCV Values'!$C$11:$C$16,0),MATCH(F$154,'TDCV Values'!$D$10:$I$10,0))*'Customer Numbers - Yorkshire'!$C$5)+('Customer Numbers - Yorkshire'!$E$5*INDEX('TDCV Values'!$D$11:$I$16,MATCH($B157&amp;$C157,'TDCV Values'!$B$11:$B$16&amp;'TDCV Values'!$C$11:$C$16,0),MATCH(F$154,'TDCV Values'!$D$10:$I$10,0))))</f>
        <v>8.2236201482923169E-3</v>
      </c>
      <c r="G157" s="58" cm="1">
        <f t="array" ref="G157">((G123*INDEX('TDCV Values'!$D$11:$I$16,MATCH($B155&amp;$C155,'TDCV Values'!$B$11:$B$16&amp;'TDCV Values'!$C$11:$C$16,0),MATCH(G$154,'TDCV Values'!$D$10:$I$10,0))*'Customer Numbers - Yorkshire'!$C$5)+(G125*INDEX('TDCV Values'!$D$11:$I$16,MATCH($B157&amp;$C157,'TDCV Values'!$B$11:$B$16&amp;'TDCV Values'!$C$11:$C$16,0),MATCH(G$154,'TDCV Values'!$D$10:$I$10,0))*'Customer Numbers - Yorkshire'!$E$5))/((INDEX('TDCV Values'!$D$11:$I$16,MATCH($B155&amp;$C155,'TDCV Values'!$B$11:$B$16&amp;'TDCV Values'!$C$11:$C$16,0),MATCH(G$154,'TDCV Values'!$D$10:$I$10,0))*'Customer Numbers - Yorkshire'!$C$5)+('Customer Numbers - Yorkshire'!$E$5*INDEX('TDCV Values'!$D$11:$I$16,MATCH($B157&amp;$C157,'TDCV Values'!$B$11:$B$16&amp;'TDCV Values'!$C$11:$C$16,0),MATCH(G$154,'TDCV Values'!$D$10:$I$10,0))))</f>
        <v>4.8396449400804143E-3</v>
      </c>
      <c r="H157" s="58" cm="1">
        <f t="array" ref="H157">((H123*INDEX('TDCV Values'!$D$11:$I$16,MATCH($B155&amp;$C155,'TDCV Values'!$B$11:$B$16&amp;'TDCV Values'!$C$11:$C$16,0),MATCH(H$154,'TDCV Values'!$D$10:$I$10,0))*'Customer Numbers - Yorkshire'!$C$5)+(H125*INDEX('TDCV Values'!$D$11:$I$16,MATCH($B157&amp;$C157,'TDCV Values'!$B$11:$B$16&amp;'TDCV Values'!$C$11:$C$16,0),MATCH(H$154,'TDCV Values'!$D$10:$I$10,0))*'Customer Numbers - Yorkshire'!$E$5))/((INDEX('TDCV Values'!$D$11:$I$16,MATCH($B155&amp;$C155,'TDCV Values'!$B$11:$B$16&amp;'TDCV Values'!$C$11:$C$16,0),MATCH(H$154,'TDCV Values'!$D$10:$I$10,0))*'Customer Numbers - Yorkshire'!$C$5)+('Customer Numbers - Yorkshire'!$E$5*INDEX('TDCV Values'!$D$11:$I$16,MATCH($B157&amp;$C157,'TDCV Values'!$B$11:$B$16&amp;'TDCV Values'!$C$11:$C$16,0),MATCH(H$154,'TDCV Values'!$D$10:$I$10,0))))</f>
        <v>4.3652549792614036E-3</v>
      </c>
      <c r="I157" s="58" cm="1">
        <f t="array" ref="I157">((I123*INDEX('TDCV Values'!$D$11:$I$16,MATCH($B155&amp;$C155,'TDCV Values'!$B$11:$B$16&amp;'TDCV Values'!$C$11:$C$16,0),MATCH(I$154,'TDCV Values'!$D$10:$I$10,0))*'Customer Numbers - Yorkshire'!$C$5)+(I125*INDEX('TDCV Values'!$D$11:$I$16,MATCH($B157&amp;$C157,'TDCV Values'!$B$11:$B$16&amp;'TDCV Values'!$C$11:$C$16,0),MATCH(I$154,'TDCV Values'!$D$10:$I$10,0))*'Customer Numbers - Yorkshire'!$E$5))/((INDEX('TDCV Values'!$D$11:$I$16,MATCH($B155&amp;$C155,'TDCV Values'!$B$11:$B$16&amp;'TDCV Values'!$C$11:$C$16,0),MATCH(I$154,'TDCV Values'!$D$10:$I$10,0))*'Customer Numbers - Yorkshire'!$C$5)+('Customer Numbers - Yorkshire'!$E$5*INDEX('TDCV Values'!$D$11:$I$16,MATCH($B157&amp;$C157,'TDCV Values'!$B$11:$B$16&amp;'TDCV Values'!$C$11:$C$16,0),MATCH(I$154,'TDCV Values'!$D$10:$I$10,0))))</f>
        <v>4.6852461180661156E-3</v>
      </c>
      <c r="J157" s="58" cm="1">
        <f t="array" ref="J157">((J123*INDEX('TDCV Values'!$D$11:$I$16,MATCH($B155&amp;$C155,'TDCV Values'!$B$11:$B$16&amp;'TDCV Values'!$C$11:$C$16,0),MATCH(J$154,'TDCV Values'!$D$10:$I$10,0))*'Customer Numbers - Yorkshire'!$C$5)+(J125*INDEX('TDCV Values'!$D$11:$I$16,MATCH($B157&amp;$C157,'TDCV Values'!$B$11:$B$16&amp;'TDCV Values'!$C$11:$C$16,0),MATCH(J$154,'TDCV Values'!$D$10:$I$10,0))*'Customer Numbers - Yorkshire'!$E$5))/((INDEX('TDCV Values'!$D$11:$I$16,MATCH($B155&amp;$C155,'TDCV Values'!$B$11:$B$16&amp;'TDCV Values'!$C$11:$C$16,0),MATCH(J$154,'TDCV Values'!$D$10:$I$10,0))*'Customer Numbers - Yorkshire'!$C$5)+('Customer Numbers - Yorkshire'!$E$5*INDEX('TDCV Values'!$D$11:$I$16,MATCH($B157&amp;$C157,'TDCV Values'!$B$11:$B$16&amp;'TDCV Values'!$C$11:$C$16,0),MATCH(J$154,'TDCV Values'!$D$10:$I$10,0))))</f>
        <v>4.0573385456280312E-3</v>
      </c>
      <c r="K157" s="47"/>
      <c r="L157" s="27"/>
      <c r="M157" s="27"/>
      <c r="N157" s="27"/>
      <c r="O157" s="27"/>
      <c r="P157" s="27"/>
      <c r="Q157" s="6"/>
      <c r="R157" s="27"/>
      <c r="S157" s="27"/>
      <c r="T157" s="27"/>
      <c r="U157" s="27"/>
      <c r="V157" s="27"/>
      <c r="W157" s="53"/>
    </row>
    <row r="158" spans="2:23">
      <c r="B158" s="14" t="s">
        <v>72</v>
      </c>
      <c r="C158" s="1" t="s">
        <v>68</v>
      </c>
      <c r="D158" s="14" t="s">
        <v>69</v>
      </c>
      <c r="E158" s="58" cm="1">
        <f t="array" ref="E158">((E126*INDEX('TDCV Values'!$D$11:$I$16,MATCH($B158&amp;$C158,'TDCV Values'!$B$11:$B$16&amp;'TDCV Values'!$C$11:$C$16,0),MATCH(E$154,'TDCV Values'!$D$10:$I$10,0))*'Customer Numbers - Yorkshire'!$C$10)+(E128*INDEX('TDCV Values'!$D$11:$I$16,MATCH($B160&amp;$C160,'TDCV Values'!$B$11:$B$16&amp;'TDCV Values'!$C$11:$C$16,0),MATCH(E$154,'TDCV Values'!$D$10:$I$10,0))*'Customer Numbers - Yorkshire'!$E$10))/((INDEX('TDCV Values'!$D$11:$I$16,MATCH($B158&amp;$C158,'TDCV Values'!$B$11:$B$16&amp;'TDCV Values'!$C$11:$C$16,0),MATCH(E$154,'TDCV Values'!$D$10:$I$10,0))*'Customer Numbers - Yorkshire'!$C$10)+('Customer Numbers - Yorkshire'!$E$10*INDEX('TDCV Values'!$D$11:$I$16,MATCH($B160&amp;$C160,'TDCV Values'!$B$11:$B$16&amp;'TDCV Values'!$C$11:$C$16,0),MATCH(E$154,'TDCV Values'!$D$10:$I$10,0))))</f>
        <v>2.6552944235605442E-3</v>
      </c>
      <c r="F158" s="58" cm="1">
        <f t="array" ref="F158">((F126*INDEX('TDCV Values'!$D$11:$I$16,MATCH($B158&amp;$C158,'TDCV Values'!$B$11:$B$16&amp;'TDCV Values'!$C$11:$C$16,0),MATCH(F$154,'TDCV Values'!$D$10:$I$10,0))*'Customer Numbers - Yorkshire'!$C$10)+(F128*INDEX('TDCV Values'!$D$11:$I$16,MATCH($B160&amp;$C160,'TDCV Values'!$B$11:$B$16&amp;'TDCV Values'!$C$11:$C$16,0),MATCH(F$154,'TDCV Values'!$D$10:$I$10,0))*'Customer Numbers - Yorkshire'!$E$10))/((INDEX('TDCV Values'!$D$11:$I$16,MATCH($B158&amp;$C158,'TDCV Values'!$B$11:$B$16&amp;'TDCV Values'!$C$11:$C$16,0),MATCH(F$154,'TDCV Values'!$D$10:$I$10,0))*'Customer Numbers - Yorkshire'!$C$10)+('Customer Numbers - Yorkshire'!$E$10*INDEX('TDCV Values'!$D$11:$I$16,MATCH($B160&amp;$C160,'TDCV Values'!$B$11:$B$16&amp;'TDCV Values'!$C$11:$C$16,0),MATCH(F$154,'TDCV Values'!$D$10:$I$10,0))))</f>
        <v>1.9605925575344836E-3</v>
      </c>
      <c r="G158" s="58" cm="1">
        <f t="array" ref="G158">((G126*INDEX('TDCV Values'!$D$11:$I$16,MATCH($B158&amp;$C158,'TDCV Values'!$B$11:$B$16&amp;'TDCV Values'!$C$11:$C$16,0),MATCH(G$154,'TDCV Values'!$D$10:$I$10,0))*'Customer Numbers - Yorkshire'!$C$10)+(G128*INDEX('TDCV Values'!$D$11:$I$16,MATCH($B160&amp;$C160,'TDCV Values'!$B$11:$B$16&amp;'TDCV Values'!$C$11:$C$16,0),MATCH(G$154,'TDCV Values'!$D$10:$I$10,0))*'Customer Numbers - Yorkshire'!$E$10))/((INDEX('TDCV Values'!$D$11:$I$16,MATCH($B158&amp;$C158,'TDCV Values'!$B$11:$B$16&amp;'TDCV Values'!$C$11:$C$16,0),MATCH(G$154,'TDCV Values'!$D$10:$I$10,0))*'Customer Numbers - Yorkshire'!$C$10)+('Customer Numbers - Yorkshire'!$E$10*INDEX('TDCV Values'!$D$11:$I$16,MATCH($B160&amp;$C160,'TDCV Values'!$B$11:$B$16&amp;'TDCV Values'!$C$11:$C$16,0),MATCH(G$154,'TDCV Values'!$D$10:$I$10,0))))</f>
        <v>1.1645440208513629E-3</v>
      </c>
      <c r="H158" s="58" cm="1">
        <f t="array" ref="H158">((H126*INDEX('TDCV Values'!$D$11:$I$16,MATCH($B158&amp;$C158,'TDCV Values'!$B$11:$B$16&amp;'TDCV Values'!$C$11:$C$16,0),MATCH(H$154,'TDCV Values'!$D$10:$I$10,0))*'Customer Numbers - Yorkshire'!$C$10)+(H128*INDEX('TDCV Values'!$D$11:$I$16,MATCH($B160&amp;$C160,'TDCV Values'!$B$11:$B$16&amp;'TDCV Values'!$C$11:$C$16,0),MATCH(H$154,'TDCV Values'!$D$10:$I$10,0))*'Customer Numbers - Yorkshire'!$E$10))/((INDEX('TDCV Values'!$D$11:$I$16,MATCH($B158&amp;$C158,'TDCV Values'!$B$11:$B$16&amp;'TDCV Values'!$C$11:$C$16,0),MATCH(H$154,'TDCV Values'!$D$10:$I$10,0))*'Customer Numbers - Yorkshire'!$C$10)+('Customer Numbers - Yorkshire'!$E$10*INDEX('TDCV Values'!$D$11:$I$16,MATCH($B160&amp;$C160,'TDCV Values'!$B$11:$B$16&amp;'TDCV Values'!$C$11:$C$16,0),MATCH(H$154,'TDCV Values'!$D$10:$I$10,0))))</f>
        <v>1.0622130285251614E-3</v>
      </c>
      <c r="I158" s="58" cm="1">
        <f t="array" ref="I158">((I126*INDEX('TDCV Values'!$D$11:$I$16,MATCH($B158&amp;$C158,'TDCV Values'!$B$11:$B$16&amp;'TDCV Values'!$C$11:$C$16,0),MATCH(I$154,'TDCV Values'!$D$10:$I$10,0))*'Customer Numbers - Yorkshire'!$C$10)+(I128*INDEX('TDCV Values'!$D$11:$I$16,MATCH($B160&amp;$C160,'TDCV Values'!$B$11:$B$16&amp;'TDCV Values'!$C$11:$C$16,0),MATCH(I$154,'TDCV Values'!$D$10:$I$10,0))*'Customer Numbers - Yorkshire'!$E$10))/((INDEX('TDCV Values'!$D$11:$I$16,MATCH($B158&amp;$C158,'TDCV Values'!$B$11:$B$16&amp;'TDCV Values'!$C$11:$C$16,0),MATCH(I$154,'TDCV Values'!$D$10:$I$10,0))*'Customer Numbers - Yorkshire'!$C$10)+('Customer Numbers - Yorkshire'!$E$10*INDEX('TDCV Values'!$D$11:$I$16,MATCH($B160&amp;$C160,'TDCV Values'!$B$11:$B$16&amp;'TDCV Values'!$C$11:$C$16,0),MATCH(I$154,'TDCV Values'!$D$10:$I$10,0))))</f>
        <v>1.156100727923927E-3</v>
      </c>
      <c r="J158" s="58" cm="1">
        <f t="array" ref="J158">((J126*INDEX('TDCV Values'!$D$11:$I$16,MATCH($B158&amp;$C158,'TDCV Values'!$B$11:$B$16&amp;'TDCV Values'!$C$11:$C$16,0),MATCH(J$154,'TDCV Values'!$D$10:$I$10,0))*'Customer Numbers - Yorkshire'!$C$10)+(J128*INDEX('TDCV Values'!$D$11:$I$16,MATCH($B160&amp;$C160,'TDCV Values'!$B$11:$B$16&amp;'TDCV Values'!$C$11:$C$16,0),MATCH(J$154,'TDCV Values'!$D$10:$I$10,0))*'Customer Numbers - Yorkshire'!$E$10))/((INDEX('TDCV Values'!$D$11:$I$16,MATCH($B158&amp;$C158,'TDCV Values'!$B$11:$B$16&amp;'TDCV Values'!$C$11:$C$16,0),MATCH(J$154,'TDCV Values'!$D$10:$I$10,0))*'Customer Numbers - Yorkshire'!$C$10)+('Customer Numbers - Yorkshire'!$E$10*INDEX('TDCV Values'!$D$11:$I$16,MATCH($B160&amp;$C160,'TDCV Values'!$B$11:$B$16&amp;'TDCV Values'!$C$11:$C$16,0),MATCH(J$154,'TDCV Values'!$D$10:$I$10,0))))</f>
        <v>9.2673765388094327E-4</v>
      </c>
      <c r="K158" s="47"/>
      <c r="L158" s="27"/>
      <c r="M158" s="27"/>
      <c r="N158" s="27"/>
      <c r="O158" s="27"/>
      <c r="P158" s="27"/>
      <c r="R158" s="27"/>
      <c r="S158" s="27"/>
      <c r="T158" s="27"/>
      <c r="U158" s="27"/>
      <c r="V158" s="27"/>
    </row>
    <row r="159" spans="2:23">
      <c r="B159" s="14" t="s">
        <v>72</v>
      </c>
      <c r="C159" s="1" t="s">
        <v>70</v>
      </c>
      <c r="D159" s="14" t="s">
        <v>69</v>
      </c>
      <c r="E159" s="157">
        <v>0</v>
      </c>
      <c r="F159" s="157">
        <v>0</v>
      </c>
      <c r="G159" s="157">
        <v>0</v>
      </c>
      <c r="H159" s="157">
        <v>0</v>
      </c>
      <c r="I159" s="157">
        <v>0</v>
      </c>
      <c r="J159" s="157">
        <v>0</v>
      </c>
      <c r="K159" s="47"/>
      <c r="L159" s="27"/>
      <c r="M159" s="27"/>
      <c r="N159" s="27"/>
      <c r="O159" s="27"/>
      <c r="P159" s="27"/>
      <c r="R159" s="27"/>
      <c r="S159" s="27"/>
      <c r="T159" s="27"/>
      <c r="U159" s="27"/>
      <c r="V159" s="27"/>
    </row>
    <row r="160" spans="2:23">
      <c r="B160" s="14" t="s">
        <v>72</v>
      </c>
      <c r="C160" s="1" t="s">
        <v>71</v>
      </c>
      <c r="D160" s="14" t="s">
        <v>69</v>
      </c>
      <c r="E160" s="58" cm="1">
        <f t="array" ref="E160">((E126*INDEX('TDCV Values'!$D$11:$I$16,MATCH($B158&amp;$C158,'TDCV Values'!$B$11:$B$16&amp;'TDCV Values'!$C$11:$C$16,0),MATCH(E$154,'TDCV Values'!$D$10:$I$10,0))*'Customer Numbers - Yorkshire'!$C$10)+(E128*INDEX('TDCV Values'!$D$11:$I$16,MATCH($B160&amp;$C160,'TDCV Values'!$B$11:$B$16&amp;'TDCV Values'!$C$11:$C$16,0),MATCH(E$154,'TDCV Values'!$D$10:$I$10,0))*'Customer Numbers - Yorkshire'!$E$10))/((INDEX('TDCV Values'!$D$11:$I$16,MATCH($B158&amp;$C158,'TDCV Values'!$B$11:$B$16&amp;'TDCV Values'!$C$11:$C$16,0),MATCH(E$154,'TDCV Values'!$D$10:$I$10,0))*'Customer Numbers - Yorkshire'!$C$10)+('Customer Numbers - Yorkshire'!$E$10*INDEX('TDCV Values'!$D$11:$I$16,MATCH($B160&amp;$C160,'TDCV Values'!$B$11:$B$16&amp;'TDCV Values'!$C$11:$C$16,0),MATCH(E$154,'TDCV Values'!$D$10:$I$10,0))))</f>
        <v>2.6552944235605442E-3</v>
      </c>
      <c r="F160" s="58" cm="1">
        <f t="array" ref="F160">((F126*INDEX('TDCV Values'!$D$11:$I$16,MATCH($B158&amp;$C158,'TDCV Values'!$B$11:$B$16&amp;'TDCV Values'!$C$11:$C$16,0),MATCH(F$154,'TDCV Values'!$D$10:$I$10,0))*'Customer Numbers - Yorkshire'!$C$10)+(F128*INDEX('TDCV Values'!$D$11:$I$16,MATCH($B160&amp;$C160,'TDCV Values'!$B$11:$B$16&amp;'TDCV Values'!$C$11:$C$16,0),MATCH(F$154,'TDCV Values'!$D$10:$I$10,0))*'Customer Numbers - Yorkshire'!$E$10))/((INDEX('TDCV Values'!$D$11:$I$16,MATCH($B158&amp;$C158,'TDCV Values'!$B$11:$B$16&amp;'TDCV Values'!$C$11:$C$16,0),MATCH(F$154,'TDCV Values'!$D$10:$I$10,0))*'Customer Numbers - Yorkshire'!$C$10)+('Customer Numbers - Yorkshire'!$E$10*INDEX('TDCV Values'!$D$11:$I$16,MATCH($B160&amp;$C160,'TDCV Values'!$B$11:$B$16&amp;'TDCV Values'!$C$11:$C$16,0),MATCH(F$154,'TDCV Values'!$D$10:$I$10,0))))</f>
        <v>1.9605925575344836E-3</v>
      </c>
      <c r="G160" s="58" cm="1">
        <f t="array" ref="G160">((G126*INDEX('TDCV Values'!$D$11:$I$16,MATCH($B158&amp;$C158,'TDCV Values'!$B$11:$B$16&amp;'TDCV Values'!$C$11:$C$16,0),MATCH(G$154,'TDCV Values'!$D$10:$I$10,0))*'Customer Numbers - Yorkshire'!$C$10)+(G128*INDEX('TDCV Values'!$D$11:$I$16,MATCH($B160&amp;$C160,'TDCV Values'!$B$11:$B$16&amp;'TDCV Values'!$C$11:$C$16,0),MATCH(G$154,'TDCV Values'!$D$10:$I$10,0))*'Customer Numbers - Yorkshire'!$E$10))/((INDEX('TDCV Values'!$D$11:$I$16,MATCH($B158&amp;$C158,'TDCV Values'!$B$11:$B$16&amp;'TDCV Values'!$C$11:$C$16,0),MATCH(G$154,'TDCV Values'!$D$10:$I$10,0))*'Customer Numbers - Yorkshire'!$C$10)+('Customer Numbers - Yorkshire'!$E$10*INDEX('TDCV Values'!$D$11:$I$16,MATCH($B160&amp;$C160,'TDCV Values'!$B$11:$B$16&amp;'TDCV Values'!$C$11:$C$16,0),MATCH(G$154,'TDCV Values'!$D$10:$I$10,0))))</f>
        <v>1.1645440208513629E-3</v>
      </c>
      <c r="H160" s="58" cm="1">
        <f t="array" ref="H160">((H126*INDEX('TDCV Values'!$D$11:$I$16,MATCH($B158&amp;$C158,'TDCV Values'!$B$11:$B$16&amp;'TDCV Values'!$C$11:$C$16,0),MATCH(H$154,'TDCV Values'!$D$10:$I$10,0))*'Customer Numbers - Yorkshire'!$C$10)+(H128*INDEX('TDCV Values'!$D$11:$I$16,MATCH($B160&amp;$C160,'TDCV Values'!$B$11:$B$16&amp;'TDCV Values'!$C$11:$C$16,0),MATCH(H$154,'TDCV Values'!$D$10:$I$10,0))*'Customer Numbers - Yorkshire'!$E$10))/((INDEX('TDCV Values'!$D$11:$I$16,MATCH($B158&amp;$C158,'TDCV Values'!$B$11:$B$16&amp;'TDCV Values'!$C$11:$C$16,0),MATCH(H$154,'TDCV Values'!$D$10:$I$10,0))*'Customer Numbers - Yorkshire'!$C$10)+('Customer Numbers - Yorkshire'!$E$10*INDEX('TDCV Values'!$D$11:$I$16,MATCH($B160&amp;$C160,'TDCV Values'!$B$11:$B$16&amp;'TDCV Values'!$C$11:$C$16,0),MATCH(H$154,'TDCV Values'!$D$10:$I$10,0))))</f>
        <v>1.0622130285251614E-3</v>
      </c>
      <c r="I160" s="58" cm="1">
        <f t="array" ref="I160">((I126*INDEX('TDCV Values'!$D$11:$I$16,MATCH($B158&amp;$C158,'TDCV Values'!$B$11:$B$16&amp;'TDCV Values'!$C$11:$C$16,0),MATCH(I$154,'TDCV Values'!$D$10:$I$10,0))*'Customer Numbers - Yorkshire'!$C$10)+(I128*INDEX('TDCV Values'!$D$11:$I$16,MATCH($B160&amp;$C160,'TDCV Values'!$B$11:$B$16&amp;'TDCV Values'!$C$11:$C$16,0),MATCH(I$154,'TDCV Values'!$D$10:$I$10,0))*'Customer Numbers - Yorkshire'!$E$10))/((INDEX('TDCV Values'!$D$11:$I$16,MATCH($B158&amp;$C158,'TDCV Values'!$B$11:$B$16&amp;'TDCV Values'!$C$11:$C$16,0),MATCH(I$154,'TDCV Values'!$D$10:$I$10,0))*'Customer Numbers - Yorkshire'!$C$10)+('Customer Numbers - Yorkshire'!$E$10*INDEX('TDCV Values'!$D$11:$I$16,MATCH($B160&amp;$C160,'TDCV Values'!$B$11:$B$16&amp;'TDCV Values'!$C$11:$C$16,0),MATCH(I$154,'TDCV Values'!$D$10:$I$10,0))))</f>
        <v>1.156100727923927E-3</v>
      </c>
      <c r="J160" s="58" cm="1">
        <f t="array" ref="J160">((J126*INDEX('TDCV Values'!$D$11:$I$16,MATCH($B158&amp;$C158,'TDCV Values'!$B$11:$B$16&amp;'TDCV Values'!$C$11:$C$16,0),MATCH(J$154,'TDCV Values'!$D$10:$I$10,0))*'Customer Numbers - Yorkshire'!$C$10)+(J128*INDEX('TDCV Values'!$D$11:$I$16,MATCH($B160&amp;$C160,'TDCV Values'!$B$11:$B$16&amp;'TDCV Values'!$C$11:$C$16,0),MATCH(J$154,'TDCV Values'!$D$10:$I$10,0))*'Customer Numbers - Yorkshire'!$E$10))/((INDEX('TDCV Values'!$D$11:$I$16,MATCH($B158&amp;$C158,'TDCV Values'!$B$11:$B$16&amp;'TDCV Values'!$C$11:$C$16,0),MATCH(J$154,'TDCV Values'!$D$10:$I$10,0))*'Customer Numbers - Yorkshire'!$C$10)+('Customer Numbers - Yorkshire'!$E$10*INDEX('TDCV Values'!$D$11:$I$16,MATCH($B160&amp;$C160,'TDCV Values'!$B$11:$B$16&amp;'TDCV Values'!$C$11:$C$16,0),MATCH(J$154,'TDCV Values'!$D$10:$I$10,0))))</f>
        <v>9.2673765388094327E-4</v>
      </c>
      <c r="K160" s="47"/>
      <c r="L160" s="27"/>
      <c r="M160" s="27"/>
      <c r="N160" s="27"/>
      <c r="O160" s="27"/>
      <c r="P160" s="27"/>
      <c r="R160" s="27"/>
      <c r="S160" s="27"/>
      <c r="T160" s="27"/>
      <c r="U160" s="27"/>
      <c r="V160" s="27"/>
    </row>
    <row r="161" spans="2:22">
      <c r="B161" s="14" t="s">
        <v>67</v>
      </c>
      <c r="C161" s="1" t="s">
        <v>68</v>
      </c>
      <c r="D161" s="14" t="s">
        <v>73</v>
      </c>
      <c r="E161" s="58">
        <f>(('Customer Numbers - Yorkshire'!$D$21*E$129)+('Customer Numbers - Yorkshire'!$D$17*E$130)+('Customer Numbers - Yorkshire'!$D$20*E$131))</f>
        <v>8.0475761581291494E-3</v>
      </c>
      <c r="F161" s="58">
        <f>(('Customer Numbers - Yorkshire'!$D$21*F$129)+('Customer Numbers - Yorkshire'!$D$17*F$130)+('Customer Numbers - Yorkshire'!$D$20*F$131))</f>
        <v>9.0512406710667077E-3</v>
      </c>
      <c r="G161" s="58">
        <f>(('Customer Numbers - Yorkshire'!$D$21*G$129)+('Customer Numbers - Yorkshire'!$D$17*G$130)+('Customer Numbers - Yorkshire'!$D$20*G$131))</f>
        <v>9.0512406710667077E-3</v>
      </c>
      <c r="H161" s="58">
        <f>(('Customer Numbers - Yorkshire'!$D$21*H$129)+('Customer Numbers - Yorkshire'!$D$17*H$130)+('Customer Numbers - Yorkshire'!$D$20*H$131))</f>
        <v>9.0679573074804853E-3</v>
      </c>
      <c r="I161" s="58">
        <f>(('Customer Numbers - Yorkshire'!$D$21*I$129)+('Customer Numbers - Yorkshire'!$D$17*I$130)+('Customer Numbers - Yorkshire'!$D$20*I$131))</f>
        <v>8.3671102493147135E-3</v>
      </c>
      <c r="J161" s="58">
        <f>(('Customer Numbers - Yorkshire'!$D$21*J$129)+('Customer Numbers - Yorkshire'!$D$17*J$130)+('Customer Numbers - Yorkshire'!$D$20*J$131))</f>
        <v>8.0336043039893439E-3</v>
      </c>
      <c r="K161" s="47"/>
      <c r="L161" s="27"/>
      <c r="M161" s="27"/>
      <c r="N161" s="27"/>
      <c r="O161" s="27"/>
      <c r="P161" s="27"/>
      <c r="R161" s="27"/>
      <c r="S161" s="27"/>
      <c r="T161" s="27"/>
      <c r="U161" s="27"/>
      <c r="V161" s="27"/>
    </row>
    <row r="162" spans="2:22">
      <c r="B162" s="14" t="s">
        <v>67</v>
      </c>
      <c r="C162" s="1" t="s">
        <v>70</v>
      </c>
      <c r="D162" s="14" t="s">
        <v>73</v>
      </c>
      <c r="E162" s="157">
        <v>0</v>
      </c>
      <c r="F162" s="157">
        <v>0</v>
      </c>
      <c r="G162" s="157">
        <v>0</v>
      </c>
      <c r="H162" s="157">
        <v>0</v>
      </c>
      <c r="I162" s="157">
        <v>0</v>
      </c>
      <c r="J162" s="157">
        <v>0</v>
      </c>
      <c r="K162" s="47"/>
      <c r="L162" s="27"/>
      <c r="M162" s="27"/>
      <c r="N162" s="27"/>
      <c r="O162" s="27"/>
      <c r="P162" s="27"/>
      <c r="R162" s="27"/>
      <c r="S162" s="27"/>
      <c r="T162" s="27"/>
      <c r="U162" s="27"/>
      <c r="V162" s="27"/>
    </row>
    <row r="163" spans="2:22">
      <c r="B163" s="14" t="s">
        <v>67</v>
      </c>
      <c r="C163" s="1" t="s">
        <v>71</v>
      </c>
      <c r="D163" s="14" t="s">
        <v>73</v>
      </c>
      <c r="E163" s="58">
        <f>(('Customer Numbers - Yorkshire'!$D$21*E$129)+('Customer Numbers - Yorkshire'!$D$17*E$130)+('Customer Numbers - Yorkshire'!$D$20*E$131))</f>
        <v>8.0475761581291494E-3</v>
      </c>
      <c r="F163" s="58">
        <f>(('Customer Numbers - Yorkshire'!$D$21*F$129)+('Customer Numbers - Yorkshire'!$D$17*F$130)+('Customer Numbers - Yorkshire'!$D$20*F$131))</f>
        <v>9.0512406710667077E-3</v>
      </c>
      <c r="G163" s="58">
        <f>(('Customer Numbers - Yorkshire'!$D$21*G$129)+('Customer Numbers - Yorkshire'!$D$17*G$130)+('Customer Numbers - Yorkshire'!$D$20*G$131))</f>
        <v>9.0512406710667077E-3</v>
      </c>
      <c r="H163" s="58">
        <f>(('Customer Numbers - Yorkshire'!$D$21*H$129)+('Customer Numbers - Yorkshire'!$D$17*H$130)+('Customer Numbers - Yorkshire'!$D$20*H$131))</f>
        <v>9.0679573074804853E-3</v>
      </c>
      <c r="I163" s="58">
        <f>(('Customer Numbers - Yorkshire'!$D$21*I$129)+('Customer Numbers - Yorkshire'!$D$17*I$130)+('Customer Numbers - Yorkshire'!$D$20*I$131))</f>
        <v>8.3671102493147135E-3</v>
      </c>
      <c r="J163" s="58">
        <f>(('Customer Numbers - Yorkshire'!$D$21*J$129)+('Customer Numbers - Yorkshire'!$D$17*J$130)+('Customer Numbers - Yorkshire'!$D$20*J$131))</f>
        <v>8.0336043039893439E-3</v>
      </c>
      <c r="K163" s="47"/>
      <c r="L163" s="27"/>
      <c r="M163" s="27"/>
      <c r="N163" s="27"/>
      <c r="O163" s="27"/>
      <c r="P163" s="27"/>
      <c r="R163" s="27"/>
      <c r="S163" s="27"/>
      <c r="T163" s="27"/>
      <c r="U163" s="27"/>
      <c r="V163" s="27"/>
    </row>
    <row r="164" spans="2:22">
      <c r="B164" s="14" t="s">
        <v>72</v>
      </c>
      <c r="C164" s="1" t="s">
        <v>68</v>
      </c>
      <c r="D164" s="14" t="s">
        <v>73</v>
      </c>
      <c r="E164" s="58">
        <f>(('Customer Numbers - Yorkshire'!$D$27*E$132)+('Customer Numbers - Yorkshire'!$D$23*E$133)+('Customer Numbers - Yorkshire'!$D$26*E$134))</f>
        <v>4.272122720856069E-3</v>
      </c>
      <c r="F164" s="58">
        <f>(('Customer Numbers - Yorkshire'!$D$27*F$132)+('Customer Numbers - Yorkshire'!$D$23*F$133)+('Customer Numbers - Yorkshire'!$D$26*F$134))</f>
        <v>4.3629800745111488E-3</v>
      </c>
      <c r="G164" s="58">
        <f>(('Customer Numbers - Yorkshire'!$D$27*G$132)+('Customer Numbers - Yorkshire'!$D$23*G$133)+('Customer Numbers - Yorkshire'!$D$26*G$134))</f>
        <v>4.3629800745111488E-3</v>
      </c>
      <c r="H164" s="58">
        <f>(('Customer Numbers - Yorkshire'!$D$27*H$132)+('Customer Numbers - Yorkshire'!$D$23*H$133)+('Customer Numbers - Yorkshire'!$D$26*H$134))</f>
        <v>4.408719414035713E-3</v>
      </c>
      <c r="I164" s="58">
        <f>(('Customer Numbers - Yorkshire'!$D$27*I$132)+('Customer Numbers - Yorkshire'!$D$23*I$133)+('Customer Numbers - Yorkshire'!$D$26*I$134))</f>
        <v>4.408719414035713E-3</v>
      </c>
      <c r="J164" s="58">
        <f>(('Customer Numbers - Yorkshire'!$D$27*J$132)+('Customer Numbers - Yorkshire'!$D$23*J$133)+('Customer Numbers - Yorkshire'!$D$26*J$134))</f>
        <v>4.4271660265355088E-3</v>
      </c>
      <c r="K164" s="47"/>
      <c r="L164" s="27"/>
      <c r="M164" s="27"/>
      <c r="N164" s="27"/>
      <c r="O164" s="27"/>
      <c r="P164" s="27"/>
      <c r="R164" s="27"/>
      <c r="S164" s="27"/>
      <c r="T164" s="27"/>
      <c r="U164" s="27"/>
      <c r="V164" s="27"/>
    </row>
    <row r="165" spans="2:22">
      <c r="B165" s="14" t="s">
        <v>72</v>
      </c>
      <c r="C165" s="1" t="s">
        <v>70</v>
      </c>
      <c r="D165" s="14" t="s">
        <v>73</v>
      </c>
      <c r="E165" s="157">
        <v>0</v>
      </c>
      <c r="F165" s="157">
        <v>0</v>
      </c>
      <c r="G165" s="157">
        <v>0</v>
      </c>
      <c r="H165" s="157">
        <v>0</v>
      </c>
      <c r="I165" s="157">
        <v>0</v>
      </c>
      <c r="J165" s="157">
        <v>0</v>
      </c>
      <c r="K165" s="47"/>
      <c r="L165" s="27"/>
      <c r="M165" s="27"/>
      <c r="N165" s="27"/>
      <c r="O165" s="27"/>
      <c r="P165" s="27"/>
      <c r="R165" s="27"/>
      <c r="S165" s="27"/>
      <c r="T165" s="27"/>
      <c r="U165" s="27"/>
      <c r="V165" s="27"/>
    </row>
    <row r="166" spans="2:22">
      <c r="B166" s="14" t="s">
        <v>72</v>
      </c>
      <c r="C166" s="1" t="s">
        <v>71</v>
      </c>
      <c r="D166" s="14" t="s">
        <v>73</v>
      </c>
      <c r="E166" s="58">
        <f>(('Customer Numbers - Yorkshire'!$D$27*E$132)+('Customer Numbers - Yorkshire'!$D$23*E$133)+('Customer Numbers - Yorkshire'!$D$26*E$134))</f>
        <v>4.272122720856069E-3</v>
      </c>
      <c r="F166" s="58">
        <f>(('Customer Numbers - Yorkshire'!$D$27*F$132)+('Customer Numbers - Yorkshire'!$D$23*F$133)+('Customer Numbers - Yorkshire'!$D$26*F$134))</f>
        <v>4.3629800745111488E-3</v>
      </c>
      <c r="G166" s="58">
        <f>(('Customer Numbers - Yorkshire'!$D$27*G$132)+('Customer Numbers - Yorkshire'!$D$23*G$133)+('Customer Numbers - Yorkshire'!$D$26*G$134))</f>
        <v>4.3629800745111488E-3</v>
      </c>
      <c r="H166" s="58">
        <f>(('Customer Numbers - Yorkshire'!$D$27*H$132)+('Customer Numbers - Yorkshire'!$D$23*H$133)+('Customer Numbers - Yorkshire'!$D$26*H$134))</f>
        <v>4.408719414035713E-3</v>
      </c>
      <c r="I166" s="58">
        <f>(('Customer Numbers - Yorkshire'!$D$27*I$132)+('Customer Numbers - Yorkshire'!$D$23*I$133)+('Customer Numbers - Yorkshire'!$D$26*I$134))</f>
        <v>4.408719414035713E-3</v>
      </c>
      <c r="J166" s="58">
        <f>(('Customer Numbers - Yorkshire'!$D$27*J$132)+('Customer Numbers - Yorkshire'!$D$23*J$133)+('Customer Numbers - Yorkshire'!$D$26*J$134))</f>
        <v>4.4271660265355088E-3</v>
      </c>
      <c r="K166" s="47"/>
      <c r="L166" s="27"/>
      <c r="M166" s="27"/>
      <c r="N166" s="27"/>
      <c r="O166" s="27"/>
      <c r="P166" s="27"/>
      <c r="R166" s="27"/>
      <c r="S166" s="27"/>
      <c r="T166" s="27"/>
      <c r="U166" s="27"/>
      <c r="V166" s="27"/>
    </row>
    <row r="167" spans="2:22">
      <c r="E167" s="16"/>
      <c r="F167" s="16"/>
      <c r="G167" s="16"/>
      <c r="H167" s="60"/>
      <c r="I167" s="60"/>
      <c r="J167" s="60"/>
      <c r="K167" s="75"/>
    </row>
    <row r="168" spans="2:22" s="176" customFormat="1">
      <c r="B168" s="80" t="s">
        <v>32</v>
      </c>
      <c r="F168" s="182"/>
      <c r="G168" s="54"/>
      <c r="H168" s="183"/>
      <c r="I168" s="183"/>
      <c r="J168" s="183"/>
      <c r="K168" s="55"/>
    </row>
    <row r="169" spans="2:22" ht="25.5">
      <c r="B169" s="14"/>
      <c r="C169" s="1"/>
      <c r="D169" s="1"/>
      <c r="E169" s="162" t="s">
        <v>50</v>
      </c>
      <c r="F169" s="162" t="s">
        <v>52</v>
      </c>
      <c r="G169" s="163" t="s">
        <v>54</v>
      </c>
      <c r="H169" s="164" t="s">
        <v>56</v>
      </c>
      <c r="I169" s="165" t="s">
        <v>58</v>
      </c>
      <c r="J169" s="165" t="s">
        <v>61</v>
      </c>
    </row>
    <row r="170" spans="2:22">
      <c r="B170" s="78" t="s">
        <v>62</v>
      </c>
      <c r="C170" s="2" t="s">
        <v>63</v>
      </c>
      <c r="D170" s="2" t="s">
        <v>64</v>
      </c>
      <c r="E170" s="13" t="s">
        <v>49</v>
      </c>
      <c r="F170" s="13" t="s">
        <v>51</v>
      </c>
      <c r="G170" s="68" t="s">
        <v>53</v>
      </c>
      <c r="H170" s="57" t="s">
        <v>55</v>
      </c>
      <c r="I170" s="126" t="s">
        <v>57</v>
      </c>
      <c r="J170" s="126" t="s">
        <v>65</v>
      </c>
      <c r="K170" t="s">
        <v>96</v>
      </c>
    </row>
    <row r="171" spans="2:22">
      <c r="B171" s="14" t="s">
        <v>67</v>
      </c>
      <c r="C171" s="1" t="s">
        <v>68</v>
      </c>
      <c r="D171" s="14" t="s">
        <v>69</v>
      </c>
      <c r="E171" s="8">
        <f t="shared" ref="E171:I182" si="81">E139+E155</f>
        <v>0.66855185219908608</v>
      </c>
      <c r="F171" s="8">
        <f t="shared" si="81"/>
        <v>0.50074798747369575</v>
      </c>
      <c r="G171" s="70">
        <f t="shared" si="81"/>
        <v>0.29446366828110104</v>
      </c>
      <c r="H171" s="59">
        <f t="shared" si="81"/>
        <v>0.26685828704697434</v>
      </c>
      <c r="I171" s="59">
        <f t="shared" si="81"/>
        <v>0.27966252795578078</v>
      </c>
      <c r="J171" s="59">
        <f t="shared" ref="J171" si="82">J139+J155</f>
        <v>0.23508926434356428</v>
      </c>
      <c r="K171" s="4"/>
      <c r="M171" s="27"/>
      <c r="N171" s="27"/>
      <c r="O171" s="27"/>
      <c r="P171" s="27"/>
    </row>
    <row r="172" spans="2:22">
      <c r="B172" s="14" t="s">
        <v>67</v>
      </c>
      <c r="C172" s="1" t="s">
        <v>70</v>
      </c>
      <c r="D172" s="14" t="s">
        <v>69</v>
      </c>
      <c r="E172" s="8">
        <f t="shared" si="81"/>
        <v>0.6540892883888364</v>
      </c>
      <c r="F172" s="8">
        <f t="shared" si="81"/>
        <v>0.4861322036196109</v>
      </c>
      <c r="G172" s="70">
        <f t="shared" si="81"/>
        <v>0.2821219267984032</v>
      </c>
      <c r="H172" s="59">
        <f t="shared" si="81"/>
        <v>0.26088149053855286</v>
      </c>
      <c r="I172" s="59">
        <f t="shared" si="81"/>
        <v>0.27350550026530013</v>
      </c>
      <c r="J172" s="59">
        <f t="shared" ref="J172" si="83">J140+J156</f>
        <v>0.22579825181421609</v>
      </c>
      <c r="L172" s="27"/>
      <c r="M172" s="27"/>
      <c r="N172" s="27"/>
      <c r="O172" s="27"/>
      <c r="P172" s="27"/>
    </row>
    <row r="173" spans="2:22">
      <c r="B173" s="14" t="s">
        <v>67</v>
      </c>
      <c r="C173" s="1" t="s">
        <v>71</v>
      </c>
      <c r="D173" s="14" t="s">
        <v>69</v>
      </c>
      <c r="E173" s="8">
        <f t="shared" si="81"/>
        <v>0.68338398476368023</v>
      </c>
      <c r="F173" s="8">
        <f t="shared" si="81"/>
        <v>0.51186014731923057</v>
      </c>
      <c r="G173" s="70">
        <f t="shared" si="81"/>
        <v>0.30100323445755861</v>
      </c>
      <c r="H173" s="59">
        <f t="shared" si="81"/>
        <v>0.27264777462941725</v>
      </c>
      <c r="I173" s="59">
        <f t="shared" si="81"/>
        <v>0.28552758359805563</v>
      </c>
      <c r="J173" s="59">
        <f t="shared" ref="J173" si="84">J141+J157</f>
        <v>0.23976768532361895</v>
      </c>
      <c r="L173" s="27"/>
      <c r="M173" s="27"/>
      <c r="N173" s="27"/>
      <c r="O173" s="27"/>
      <c r="P173" s="27"/>
    </row>
    <row r="174" spans="2:22">
      <c r="B174" s="14" t="s">
        <v>72</v>
      </c>
      <c r="C174" s="1" t="s">
        <v>68</v>
      </c>
      <c r="D174" s="14" t="s">
        <v>69</v>
      </c>
      <c r="E174" s="8">
        <f t="shared" si="81"/>
        <v>0.17091653873128568</v>
      </c>
      <c r="F174" s="8">
        <f t="shared" si="81"/>
        <v>0.12614595672129075</v>
      </c>
      <c r="G174" s="70">
        <f t="shared" si="81"/>
        <v>7.4843248753457631E-2</v>
      </c>
      <c r="H174" s="59">
        <f t="shared" si="81"/>
        <v>6.8660537834623434E-2</v>
      </c>
      <c r="I174" s="59">
        <f t="shared" si="81"/>
        <v>7.3943153765559516E-2</v>
      </c>
      <c r="J174" s="59">
        <f t="shared" ref="J174" si="85">J142+J158</f>
        <v>6.0507224711024883E-2</v>
      </c>
      <c r="L174" s="27"/>
      <c r="M174" s="27"/>
      <c r="N174" s="27"/>
      <c r="O174" s="27"/>
      <c r="P174" s="27"/>
    </row>
    <row r="175" spans="2:22">
      <c r="B175" s="14" t="s">
        <v>72</v>
      </c>
      <c r="C175" s="1" t="s">
        <v>70</v>
      </c>
      <c r="D175" s="14" t="s">
        <v>69</v>
      </c>
      <c r="E175" s="8">
        <f t="shared" si="81"/>
        <v>0.17493451521987827</v>
      </c>
      <c r="F175" s="8">
        <f t="shared" si="81"/>
        <v>0.12786740705060581</v>
      </c>
      <c r="G175" s="70">
        <f t="shared" si="81"/>
        <v>7.3191116519275082E-2</v>
      </c>
      <c r="H175" s="59">
        <f t="shared" si="81"/>
        <v>6.6163197298072324E-2</v>
      </c>
      <c r="I175" s="59">
        <f t="shared" si="81"/>
        <v>7.1829686429087033E-2</v>
      </c>
      <c r="J175" s="59">
        <f t="shared" ref="J175" si="86">J143+J159</f>
        <v>5.7950027180679549E-2</v>
      </c>
      <c r="L175" s="27"/>
      <c r="M175" s="27"/>
      <c r="N175" s="27"/>
      <c r="O175" s="27"/>
      <c r="P175" s="27"/>
    </row>
    <row r="176" spans="2:22">
      <c r="B176" s="14" t="s">
        <v>72</v>
      </c>
      <c r="C176" s="1" t="s">
        <v>71</v>
      </c>
      <c r="D176" s="14" t="s">
        <v>69</v>
      </c>
      <c r="E176" s="8">
        <f t="shared" si="81"/>
        <v>0.17471311163453451</v>
      </c>
      <c r="F176" s="8">
        <f t="shared" si="81"/>
        <v>0.12894923627936916</v>
      </c>
      <c r="G176" s="70">
        <f t="shared" si="81"/>
        <v>7.6508328239549492E-2</v>
      </c>
      <c r="H176" s="59">
        <f t="shared" si="81"/>
        <v>7.0149271569171556E-2</v>
      </c>
      <c r="I176" s="59">
        <f t="shared" si="81"/>
        <v>7.5525541401946492E-2</v>
      </c>
      <c r="J176" s="59">
        <f t="shared" ref="J176" si="87">J144+J160</f>
        <v>6.1832252404261788E-2</v>
      </c>
      <c r="L176" s="27"/>
      <c r="M176" s="27"/>
      <c r="N176" s="27"/>
      <c r="O176" s="27"/>
      <c r="P176" s="27"/>
    </row>
    <row r="177" spans="2:16">
      <c r="B177" s="14" t="s">
        <v>67</v>
      </c>
      <c r="C177" s="1" t="s">
        <v>68</v>
      </c>
      <c r="D177" s="14" t="s">
        <v>73</v>
      </c>
      <c r="E177" s="8">
        <f t="shared" si="81"/>
        <v>0.50749564487907983</v>
      </c>
      <c r="F177" s="8">
        <f t="shared" si="81"/>
        <v>0.56855134663534979</v>
      </c>
      <c r="G177" s="70">
        <f t="shared" si="81"/>
        <v>0.56855134663534979</v>
      </c>
      <c r="H177" s="59">
        <f t="shared" si="81"/>
        <v>0.5759937495515004</v>
      </c>
      <c r="I177" s="59">
        <f t="shared" si="81"/>
        <v>0.57551032958971671</v>
      </c>
      <c r="J177" s="59">
        <f t="shared" ref="J177" si="88">J145+J161</f>
        <v>0.67740538508690473</v>
      </c>
      <c r="L177" s="27"/>
      <c r="M177" s="27"/>
      <c r="N177" s="27"/>
      <c r="O177" s="27"/>
      <c r="P177" s="27"/>
    </row>
    <row r="178" spans="2:16">
      <c r="B178" s="14" t="s">
        <v>67</v>
      </c>
      <c r="C178" s="1" t="s">
        <v>70</v>
      </c>
      <c r="D178" s="14" t="s">
        <v>73</v>
      </c>
      <c r="E178" s="8">
        <f t="shared" si="81"/>
        <v>0.50444228420868997</v>
      </c>
      <c r="F178" s="8">
        <f t="shared" si="81"/>
        <v>0.56511718189552917</v>
      </c>
      <c r="G178" s="70">
        <f t="shared" si="81"/>
        <v>0.56511718189552917</v>
      </c>
      <c r="H178" s="59">
        <f t="shared" si="81"/>
        <v>0.57255324229075621</v>
      </c>
      <c r="I178" s="59">
        <f t="shared" si="81"/>
        <v>0.57233573330655296</v>
      </c>
      <c r="J178" s="59">
        <f t="shared" ref="J178" si="89">J146+J162</f>
        <v>0.67435732552943184</v>
      </c>
      <c r="L178" s="27"/>
      <c r="M178" s="27"/>
      <c r="N178" s="27"/>
      <c r="O178" s="27"/>
      <c r="P178" s="27"/>
    </row>
    <row r="179" spans="2:16">
      <c r="B179" s="14" t="s">
        <v>67</v>
      </c>
      <c r="C179" s="1" t="s">
        <v>71</v>
      </c>
      <c r="D179" s="14" t="s">
        <v>73</v>
      </c>
      <c r="E179" s="8">
        <f t="shared" si="81"/>
        <v>0.54558557298098587</v>
      </c>
      <c r="F179" s="8">
        <f t="shared" si="81"/>
        <v>0.60932635748036201</v>
      </c>
      <c r="G179" s="70">
        <f t="shared" si="81"/>
        <v>0.60932635748036201</v>
      </c>
      <c r="H179" s="59">
        <f t="shared" si="81"/>
        <v>0.61474171391878396</v>
      </c>
      <c r="I179" s="59">
        <f t="shared" si="81"/>
        <v>0.61556527983138731</v>
      </c>
      <c r="J179" s="59">
        <f t="shared" ref="J179" si="90">J147+J163</f>
        <v>0.72346577831389725</v>
      </c>
      <c r="L179" s="27"/>
      <c r="M179" s="27"/>
      <c r="N179" s="27"/>
      <c r="O179" s="27"/>
      <c r="P179" s="27"/>
    </row>
    <row r="180" spans="2:16">
      <c r="B180" s="14" t="s">
        <v>72</v>
      </c>
      <c r="C180" s="1" t="s">
        <v>68</v>
      </c>
      <c r="D180" s="14" t="s">
        <v>73</v>
      </c>
      <c r="E180" s="8">
        <f t="shared" si="81"/>
        <v>0.30254665994308522</v>
      </c>
      <c r="F180" s="8">
        <f t="shared" si="81"/>
        <v>0.3082498595423952</v>
      </c>
      <c r="G180" s="70">
        <f t="shared" si="81"/>
        <v>0.3082498595423952</v>
      </c>
      <c r="H180" s="59">
        <f t="shared" si="81"/>
        <v>0.31717715301107174</v>
      </c>
      <c r="I180" s="59">
        <f t="shared" si="81"/>
        <v>0.3169462238757832</v>
      </c>
      <c r="J180" s="59">
        <f t="shared" ref="J180" si="91">J148+J164</f>
        <v>0.31732709519124763</v>
      </c>
      <c r="L180" s="27"/>
      <c r="M180" s="27"/>
      <c r="N180" s="27"/>
      <c r="O180" s="27"/>
      <c r="P180" s="27"/>
    </row>
    <row r="181" spans="2:16">
      <c r="B181" s="14" t="s">
        <v>72</v>
      </c>
      <c r="C181" s="1" t="s">
        <v>70</v>
      </c>
      <c r="D181" s="14" t="s">
        <v>73</v>
      </c>
      <c r="E181" s="8">
        <f t="shared" si="81"/>
        <v>0.30089771434530327</v>
      </c>
      <c r="F181" s="8">
        <f t="shared" si="81"/>
        <v>0.30656584500040807</v>
      </c>
      <c r="G181" s="70">
        <f t="shared" si="81"/>
        <v>0.30656584500040807</v>
      </c>
      <c r="H181" s="59">
        <f t="shared" si="81"/>
        <v>0.31547548408799991</v>
      </c>
      <c r="I181" s="59">
        <f t="shared" si="81"/>
        <v>0.31524455495271136</v>
      </c>
      <c r="J181" s="59">
        <f t="shared" ref="J181" si="92">J149+J165</f>
        <v>0.3156183062806513</v>
      </c>
      <c r="L181" s="27"/>
      <c r="M181" s="27"/>
      <c r="N181" s="27"/>
      <c r="O181" s="27"/>
      <c r="P181" s="27"/>
    </row>
    <row r="182" spans="2:16">
      <c r="B182" s="14" t="s">
        <v>72</v>
      </c>
      <c r="C182" s="1" t="s">
        <v>71</v>
      </c>
      <c r="D182" s="14" t="s">
        <v>73</v>
      </c>
      <c r="E182" s="8">
        <f t="shared" si="81"/>
        <v>0.32858293495283641</v>
      </c>
      <c r="F182" s="8">
        <f t="shared" si="81"/>
        <v>0.33644648965727408</v>
      </c>
      <c r="G182" s="70">
        <f t="shared" si="81"/>
        <v>0.33644648965727408</v>
      </c>
      <c r="H182" s="59">
        <f t="shared" si="81"/>
        <v>0.34293424085593416</v>
      </c>
      <c r="I182" s="59">
        <f t="shared" si="81"/>
        <v>0.34269970077684325</v>
      </c>
      <c r="J182" s="59">
        <f t="shared" ref="J182" si="93">J150+J166</f>
        <v>0.34502303089482911</v>
      </c>
      <c r="L182" s="27"/>
      <c r="M182" s="27"/>
      <c r="N182" s="27"/>
      <c r="O182" s="27"/>
      <c r="P182" s="27"/>
    </row>
    <row r="183" spans="2:16">
      <c r="D183" s="166"/>
      <c r="E183" s="16"/>
      <c r="F183" s="16"/>
      <c r="G183" s="16"/>
      <c r="H183" s="60"/>
      <c r="I183" s="60"/>
      <c r="J183" s="60"/>
    </row>
    <row r="184" spans="2:16">
      <c r="B184" s="79" t="s">
        <v>74</v>
      </c>
      <c r="C184" s="167"/>
      <c r="D184" s="167"/>
      <c r="E184" s="167"/>
      <c r="F184" s="167"/>
      <c r="G184" s="167"/>
      <c r="H184" s="168"/>
      <c r="I184" s="168"/>
      <c r="J184" s="168"/>
    </row>
    <row r="185" spans="2:16" ht="25.5">
      <c r="B185" s="14"/>
      <c r="C185" s="1"/>
      <c r="D185" s="1"/>
      <c r="E185" s="162" t="s">
        <v>50</v>
      </c>
      <c r="F185" s="162" t="s">
        <v>52</v>
      </c>
      <c r="G185" s="163" t="s">
        <v>54</v>
      </c>
      <c r="H185" s="164" t="s">
        <v>56</v>
      </c>
      <c r="I185" s="165" t="s">
        <v>58</v>
      </c>
      <c r="J185" s="165" t="s">
        <v>61</v>
      </c>
    </row>
    <row r="186" spans="2:16">
      <c r="B186" s="78" t="s">
        <v>62</v>
      </c>
      <c r="C186" s="2" t="s">
        <v>63</v>
      </c>
      <c r="D186" s="2" t="s">
        <v>64</v>
      </c>
      <c r="E186" s="13" t="s">
        <v>49</v>
      </c>
      <c r="F186" s="13" t="s">
        <v>51</v>
      </c>
      <c r="G186" s="68" t="s">
        <v>53</v>
      </c>
      <c r="H186" s="57" t="s">
        <v>55</v>
      </c>
      <c r="I186" s="126" t="s">
        <v>57</v>
      </c>
      <c r="J186" s="126" t="s">
        <v>65</v>
      </c>
    </row>
    <row r="187" spans="2:16">
      <c r="B187" s="268" t="s">
        <v>76</v>
      </c>
      <c r="C187" s="269"/>
      <c r="D187" s="269"/>
      <c r="E187" s="269"/>
      <c r="F187" s="269"/>
      <c r="G187" s="269"/>
      <c r="H187" s="269"/>
      <c r="I187" s="127"/>
      <c r="J187" s="127"/>
      <c r="K187" t="s">
        <v>85</v>
      </c>
    </row>
    <row r="188" spans="2:16">
      <c r="B188" s="14" t="s">
        <v>67</v>
      </c>
      <c r="C188" s="1" t="s">
        <v>68</v>
      </c>
      <c r="D188" s="14" t="s">
        <v>69</v>
      </c>
      <c r="E188" s="36" cm="1">
        <f t="array" ref="E188">E171*INDEX('TDCV Values'!$D$11:$I$16,MATCH($B188&amp;$C188,'TDCV Values'!$B$11:$B$16&amp;'TDCV Values'!$C$11:$C$16,0),MATCH(E$22,'TDCV Values'!$D$10:$I$10,0))</f>
        <v>1938.8003713773496</v>
      </c>
      <c r="F188" s="36" cm="1">
        <f t="array" ref="F188">F171*INDEX('TDCV Values'!$D$11:$I$16,MATCH($B188&amp;$C188,'TDCV Values'!$B$11:$B$16&amp;'TDCV Values'!$C$11:$C$16,0),MATCH(F$22,'TDCV Values'!$D$10:$I$10,0))</f>
        <v>1452.1691636737178</v>
      </c>
      <c r="G188" s="36" cm="1">
        <f t="array" ref="G188">G171*INDEX('TDCV Values'!$D$11:$I$16,MATCH($B188&amp;$C188,'TDCV Values'!$B$11:$B$16&amp;'TDCV Values'!$C$11:$C$16,0),MATCH(G$22,'TDCV Values'!$D$10:$I$10,0))</f>
        <v>853.94463801519305</v>
      </c>
      <c r="H188" s="36" cm="1">
        <f t="array" ref="H188">H171*INDEX('TDCV Values'!$D$11:$I$16,MATCH($B188&amp;$C188,'TDCV Values'!$B$11:$B$16&amp;'TDCV Values'!$C$11:$C$16,0),MATCH(H$22,'TDCV Values'!$D$10:$I$10,0))</f>
        <v>720.51737502683068</v>
      </c>
      <c r="I188" s="36" cm="1">
        <f t="array" ref="I188">I171*INDEX('TDCV Values'!$D$11:$I$16,MATCH($B188&amp;$C188,'TDCV Values'!$B$11:$B$16&amp;'TDCV Values'!$C$11:$C$16,0),MATCH(I$22,'TDCV Values'!$D$10:$I$10,0))</f>
        <v>755.08882548060808</v>
      </c>
      <c r="J188" s="36" cm="1">
        <f t="array" ref="J188">J171*INDEX('TDCV Values'!$D$11:$I$16,MATCH($B188&amp;$C188,'TDCV Values'!$B$11:$B$16&amp;'TDCV Values'!$C$11:$C$16,0),MATCH(J$22,'TDCV Values'!$D$10:$I$10,0))</f>
        <v>634.74101372762357</v>
      </c>
      <c r="K188" s="130"/>
    </row>
    <row r="189" spans="2:16">
      <c r="B189" s="14" t="s">
        <v>67</v>
      </c>
      <c r="C189" s="1" t="s">
        <v>70</v>
      </c>
      <c r="D189" s="14" t="s">
        <v>69</v>
      </c>
      <c r="E189" s="36" cm="1">
        <f t="array" ref="E189">E172*INDEX('TDCV Values'!$D$11:$I$16,MATCH($B189&amp;$C189,'TDCV Values'!$B$11:$B$16&amp;'TDCV Values'!$C$11:$C$16,0),MATCH(E$22,'TDCV Values'!$D$10:$I$10,0))</f>
        <v>1896.8589363276255</v>
      </c>
      <c r="F189" s="36" cm="1">
        <f t="array" ref="F189">F172*INDEX('TDCV Values'!$D$11:$I$16,MATCH($B189&amp;$C189,'TDCV Values'!$B$11:$B$16&amp;'TDCV Values'!$C$11:$C$16,0),MATCH(F$22,'TDCV Values'!$D$10:$I$10,0))</f>
        <v>1409.7833904968716</v>
      </c>
      <c r="G189" s="36" cm="1">
        <f t="array" ref="G189">G172*INDEX('TDCV Values'!$D$11:$I$16,MATCH($B189&amp;$C189,'TDCV Values'!$B$11:$B$16&amp;'TDCV Values'!$C$11:$C$16,0),MATCH(G$22,'TDCV Values'!$D$10:$I$10,0))</f>
        <v>818.15358771536933</v>
      </c>
      <c r="H189" s="36" cm="1">
        <f t="array" ref="H189">H172*INDEX('TDCV Values'!$D$11:$I$16,MATCH($B189&amp;$C189,'TDCV Values'!$B$11:$B$16&amp;'TDCV Values'!$C$11:$C$16,0),MATCH(H$22,'TDCV Values'!$D$10:$I$10,0))</f>
        <v>704.38002445409268</v>
      </c>
      <c r="I189" s="36" cm="1">
        <f t="array" ref="I189">I172*INDEX('TDCV Values'!$D$11:$I$16,MATCH($B189&amp;$C189,'TDCV Values'!$B$11:$B$16&amp;'TDCV Values'!$C$11:$C$16,0),MATCH(I$22,'TDCV Values'!$D$10:$I$10,0))</f>
        <v>738.46485071631037</v>
      </c>
      <c r="J189" s="36" cm="1">
        <f t="array" ref="J189">J172*INDEX('TDCV Values'!$D$11:$I$16,MATCH($B189&amp;$C189,'TDCV Values'!$B$11:$B$16&amp;'TDCV Values'!$C$11:$C$16,0),MATCH(J$22,'TDCV Values'!$D$10:$I$10,0))</f>
        <v>609.65527989838347</v>
      </c>
      <c r="K189" s="130"/>
    </row>
    <row r="190" spans="2:16">
      <c r="B190" s="14" t="s">
        <v>67</v>
      </c>
      <c r="C190" s="1" t="s">
        <v>71</v>
      </c>
      <c r="D190" s="14" t="s">
        <v>69</v>
      </c>
      <c r="E190" s="36" cm="1">
        <f t="array" ref="E190">E173*INDEX('TDCV Values'!$D$11:$I$16,MATCH($B190&amp;$C190,'TDCV Values'!$B$11:$B$16&amp;'TDCV Values'!$C$11:$C$16,0),MATCH(E$22,'TDCV Values'!$D$10:$I$10,0))</f>
        <v>1981.8135558146726</v>
      </c>
      <c r="F190" s="36" cm="1">
        <f t="array" ref="F190">F173*INDEX('TDCV Values'!$D$11:$I$16,MATCH($B190&amp;$C190,'TDCV Values'!$B$11:$B$16&amp;'TDCV Values'!$C$11:$C$16,0),MATCH(F$22,'TDCV Values'!$D$10:$I$10,0))</f>
        <v>1484.3944272257686</v>
      </c>
      <c r="G190" s="36" cm="1">
        <f t="array" ref="G190">G173*INDEX('TDCV Values'!$D$11:$I$16,MATCH($B190&amp;$C190,'TDCV Values'!$B$11:$B$16&amp;'TDCV Values'!$C$11:$C$16,0),MATCH(G$22,'TDCV Values'!$D$10:$I$10,0))</f>
        <v>872.90937992692</v>
      </c>
      <c r="H190" s="36" cm="1">
        <f t="array" ref="H190">H173*INDEX('TDCV Values'!$D$11:$I$16,MATCH($B190&amp;$C190,'TDCV Values'!$B$11:$B$16&amp;'TDCV Values'!$C$11:$C$16,0),MATCH(H$22,'TDCV Values'!$D$10:$I$10,0))</f>
        <v>736.14899149942653</v>
      </c>
      <c r="I190" s="36" cm="1">
        <f t="array" ref="I190">I173*INDEX('TDCV Values'!$D$11:$I$16,MATCH($B190&amp;$C190,'TDCV Values'!$B$11:$B$16&amp;'TDCV Values'!$C$11:$C$16,0),MATCH(I$22,'TDCV Values'!$D$10:$I$10,0))</f>
        <v>770.9244757147502</v>
      </c>
      <c r="J190" s="36" cm="1">
        <f t="array" ref="J190">J173*INDEX('TDCV Values'!$D$11:$I$16,MATCH($B190&amp;$C190,'TDCV Values'!$B$11:$B$16&amp;'TDCV Values'!$C$11:$C$16,0),MATCH(J$22,'TDCV Values'!$D$10:$I$10,0))</f>
        <v>647.37275037377117</v>
      </c>
      <c r="K190" s="130"/>
    </row>
    <row r="191" spans="2:16">
      <c r="B191" s="14" t="s">
        <v>72</v>
      </c>
      <c r="C191" s="1" t="s">
        <v>68</v>
      </c>
      <c r="D191" s="14" t="s">
        <v>69</v>
      </c>
      <c r="E191" s="36" cm="1">
        <f t="array" ref="E191">E174*INDEX('TDCV Values'!$D$11:$I$16,MATCH($B191&amp;$C191,'TDCV Values'!$B$11:$B$16&amp;'TDCV Values'!$C$11:$C$16,0),MATCH(E$22,'TDCV Values'!$D$10:$I$10,0))</f>
        <v>2050.9984647754281</v>
      </c>
      <c r="F191" s="36" cm="1">
        <f t="array" ref="F191">F174*INDEX('TDCV Values'!$D$11:$I$16,MATCH($B191&amp;$C191,'TDCV Values'!$B$11:$B$16&amp;'TDCV Values'!$C$11:$C$16,0),MATCH(F$22,'TDCV Values'!$D$10:$I$10,0))</f>
        <v>1513.7514806554891</v>
      </c>
      <c r="G191" s="36" cm="1">
        <f t="array" ref="G191">G174*INDEX('TDCV Values'!$D$11:$I$16,MATCH($B191&amp;$C191,'TDCV Values'!$B$11:$B$16&amp;'TDCV Values'!$C$11:$C$16,0),MATCH(G$22,'TDCV Values'!$D$10:$I$10,0))</f>
        <v>898.11898504149156</v>
      </c>
      <c r="H191" s="36" cm="1">
        <f t="array" ref="H191">H174*INDEX('TDCV Values'!$D$11:$I$16,MATCH($B191&amp;$C191,'TDCV Values'!$B$11:$B$16&amp;'TDCV Values'!$C$11:$C$16,0),MATCH(H$22,'TDCV Values'!$D$10:$I$10,0))</f>
        <v>789.59618509816949</v>
      </c>
      <c r="I191" s="36" cm="1">
        <f t="array" ref="I191">I174*INDEX('TDCV Values'!$D$11:$I$16,MATCH($B191&amp;$C191,'TDCV Values'!$B$11:$B$16&amp;'TDCV Values'!$C$11:$C$16,0),MATCH(I$22,'TDCV Values'!$D$10:$I$10,0))</f>
        <v>850.34626830393438</v>
      </c>
      <c r="J191" s="36" cm="1">
        <f t="array" ref="J191">J174*INDEX('TDCV Values'!$D$11:$I$16,MATCH($B191&amp;$C191,'TDCV Values'!$B$11:$B$16&amp;'TDCV Values'!$C$11:$C$16,0),MATCH(J$22,'TDCV Values'!$D$10:$I$10,0))</f>
        <v>695.8330841767862</v>
      </c>
      <c r="K191" s="130"/>
    </row>
    <row r="192" spans="2:16">
      <c r="B192" s="14" t="s">
        <v>72</v>
      </c>
      <c r="C192" s="1" t="s">
        <v>70</v>
      </c>
      <c r="D192" s="14" t="s">
        <v>69</v>
      </c>
      <c r="E192" s="36" cm="1">
        <f t="array" ref="E192">E175*INDEX('TDCV Values'!$D$11:$I$16,MATCH($B192&amp;$C192,'TDCV Values'!$B$11:$B$16&amp;'TDCV Values'!$C$11:$C$16,0),MATCH(E$22,'TDCV Values'!$D$10:$I$10,0))</f>
        <v>2099.2141826385391</v>
      </c>
      <c r="F192" s="36" cm="1">
        <f t="array" ref="F192">F175*INDEX('TDCV Values'!$D$11:$I$16,MATCH($B192&amp;$C192,'TDCV Values'!$B$11:$B$16&amp;'TDCV Values'!$C$11:$C$16,0),MATCH(F$22,'TDCV Values'!$D$10:$I$10,0))</f>
        <v>1534.4088846072698</v>
      </c>
      <c r="G192" s="36" cm="1">
        <f t="array" ref="G192">G175*INDEX('TDCV Values'!$D$11:$I$16,MATCH($B192&amp;$C192,'TDCV Values'!$B$11:$B$16&amp;'TDCV Values'!$C$11:$C$16,0),MATCH(G$22,'TDCV Values'!$D$10:$I$10,0))</f>
        <v>878.29339823130101</v>
      </c>
      <c r="H192" s="36" cm="1">
        <f t="array" ref="H192">H175*INDEX('TDCV Values'!$D$11:$I$16,MATCH($B192&amp;$C192,'TDCV Values'!$B$11:$B$16&amp;'TDCV Values'!$C$11:$C$16,0),MATCH(H$22,'TDCV Values'!$D$10:$I$10,0))</f>
        <v>760.87676892783168</v>
      </c>
      <c r="I192" s="36" cm="1">
        <f t="array" ref="I192">I175*INDEX('TDCV Values'!$D$11:$I$16,MATCH($B192&amp;$C192,'TDCV Values'!$B$11:$B$16&amp;'TDCV Values'!$C$11:$C$16,0),MATCH(I$22,'TDCV Values'!$D$10:$I$10,0))</f>
        <v>826.04139393450089</v>
      </c>
      <c r="J192" s="36" cm="1">
        <f t="array" ref="J192">J175*INDEX('TDCV Values'!$D$11:$I$16,MATCH($B192&amp;$C192,'TDCV Values'!$B$11:$B$16&amp;'TDCV Values'!$C$11:$C$16,0),MATCH(J$22,'TDCV Values'!$D$10:$I$10,0))</f>
        <v>666.42531257781479</v>
      </c>
      <c r="K192" s="130"/>
    </row>
    <row r="193" spans="2:11">
      <c r="B193" s="14" t="s">
        <v>72</v>
      </c>
      <c r="C193" s="1" t="s">
        <v>71</v>
      </c>
      <c r="D193" s="14" t="s">
        <v>69</v>
      </c>
      <c r="E193" s="36" cm="1">
        <f t="array" ref="E193">E176*INDEX('TDCV Values'!$D$11:$I$16,MATCH($B193&amp;$C193,'TDCV Values'!$B$11:$B$16&amp;'TDCV Values'!$C$11:$C$16,0),MATCH(E$22,'TDCV Values'!$D$10:$I$10,0))</f>
        <v>2096.5573396144141</v>
      </c>
      <c r="F193" s="36" cm="1">
        <f t="array" ref="F193">F176*INDEX('TDCV Values'!$D$11:$I$16,MATCH($B193&amp;$C193,'TDCV Values'!$B$11:$B$16&amp;'TDCV Values'!$C$11:$C$16,0),MATCH(F$22,'TDCV Values'!$D$10:$I$10,0))</f>
        <v>1547.39083535243</v>
      </c>
      <c r="G193" s="36" cm="1">
        <f t="array" ref="G193">G176*INDEX('TDCV Values'!$D$11:$I$16,MATCH($B193&amp;$C193,'TDCV Values'!$B$11:$B$16&amp;'TDCV Values'!$C$11:$C$16,0),MATCH(G$22,'TDCV Values'!$D$10:$I$10,0))</f>
        <v>918.09993887459393</v>
      </c>
      <c r="H193" s="36" cm="1">
        <f t="array" ref="H193">H176*INDEX('TDCV Values'!$D$11:$I$16,MATCH($B193&amp;$C193,'TDCV Values'!$B$11:$B$16&amp;'TDCV Values'!$C$11:$C$16,0),MATCH(H$22,'TDCV Values'!$D$10:$I$10,0))</f>
        <v>806.71662304547294</v>
      </c>
      <c r="I193" s="36" cm="1">
        <f t="array" ref="I193">I176*INDEX('TDCV Values'!$D$11:$I$16,MATCH($B193&amp;$C193,'TDCV Values'!$B$11:$B$16&amp;'TDCV Values'!$C$11:$C$16,0),MATCH(I$22,'TDCV Values'!$D$10:$I$10,0))</f>
        <v>868.54372612238467</v>
      </c>
      <c r="J193" s="36" cm="1">
        <f t="array" ref="J193">J176*INDEX('TDCV Values'!$D$11:$I$16,MATCH($B193&amp;$C193,'TDCV Values'!$B$11:$B$16&amp;'TDCV Values'!$C$11:$C$16,0),MATCH(J$22,'TDCV Values'!$D$10:$I$10,0))</f>
        <v>711.07090264901058</v>
      </c>
      <c r="K193" s="130"/>
    </row>
    <row r="194" spans="2:11">
      <c r="B194" s="268" t="s">
        <v>77</v>
      </c>
      <c r="C194" s="279"/>
      <c r="D194" s="279"/>
      <c r="E194" s="279"/>
      <c r="F194" s="279"/>
      <c r="G194" s="279"/>
      <c r="H194" s="279"/>
      <c r="I194" s="127"/>
      <c r="J194" s="127"/>
      <c r="K194" t="s">
        <v>78</v>
      </c>
    </row>
    <row r="195" spans="2:11">
      <c r="B195" s="14" t="s">
        <v>67</v>
      </c>
      <c r="C195" s="1" t="s">
        <v>68</v>
      </c>
      <c r="D195" s="14" t="s">
        <v>73</v>
      </c>
      <c r="E195" s="8">
        <f>E177*365</f>
        <v>185.23591038086414</v>
      </c>
      <c r="F195" s="8">
        <f t="shared" ref="F195:I200" si="94">F177*365</f>
        <v>207.52124152190268</v>
      </c>
      <c r="G195" s="70">
        <f t="shared" si="94"/>
        <v>207.52124152190268</v>
      </c>
      <c r="H195" s="59">
        <f t="shared" si="94"/>
        <v>210.23771858629766</v>
      </c>
      <c r="I195" s="59">
        <f t="shared" si="94"/>
        <v>210.0612703002466</v>
      </c>
      <c r="J195" s="59">
        <f t="shared" ref="J195" si="95">J177*365</f>
        <v>247.25296555672023</v>
      </c>
      <c r="K195" s="130"/>
    </row>
    <row r="196" spans="2:11">
      <c r="B196" s="14" t="s">
        <v>67</v>
      </c>
      <c r="C196" s="1" t="s">
        <v>70</v>
      </c>
      <c r="D196" s="14" t="s">
        <v>73</v>
      </c>
      <c r="E196" s="8">
        <f t="shared" ref="E196:H200" si="96">E178*365</f>
        <v>184.12143373617184</v>
      </c>
      <c r="F196" s="8">
        <f t="shared" si="96"/>
        <v>206.26777139186814</v>
      </c>
      <c r="G196" s="70">
        <f t="shared" si="96"/>
        <v>206.26777139186814</v>
      </c>
      <c r="H196" s="59">
        <f t="shared" si="96"/>
        <v>208.98193343612601</v>
      </c>
      <c r="I196" s="59">
        <f t="shared" si="94"/>
        <v>208.90254265689182</v>
      </c>
      <c r="J196" s="59">
        <f t="shared" ref="J196" si="97">J178*365</f>
        <v>246.14042381824262</v>
      </c>
      <c r="K196" s="130"/>
    </row>
    <row r="197" spans="2:11">
      <c r="B197" s="14" t="s">
        <v>67</v>
      </c>
      <c r="C197" s="1" t="s">
        <v>71</v>
      </c>
      <c r="D197" s="14" t="s">
        <v>73</v>
      </c>
      <c r="E197" s="8">
        <f t="shared" si="96"/>
        <v>199.13873413805985</v>
      </c>
      <c r="F197" s="8">
        <f t="shared" si="96"/>
        <v>222.40412048033212</v>
      </c>
      <c r="G197" s="70">
        <f t="shared" si="96"/>
        <v>222.40412048033212</v>
      </c>
      <c r="H197" s="59">
        <f t="shared" si="96"/>
        <v>224.38072558035614</v>
      </c>
      <c r="I197" s="59">
        <f t="shared" si="94"/>
        <v>224.68132713845637</v>
      </c>
      <c r="J197" s="59">
        <f t="shared" ref="J197" si="98">J179*365</f>
        <v>264.06500908457247</v>
      </c>
      <c r="K197" s="130"/>
    </row>
    <row r="198" spans="2:11">
      <c r="B198" s="14" t="s">
        <v>72</v>
      </c>
      <c r="C198" s="1" t="s">
        <v>68</v>
      </c>
      <c r="D198" s="14" t="s">
        <v>73</v>
      </c>
      <c r="E198" s="8">
        <f t="shared" si="96"/>
        <v>110.42953087922611</v>
      </c>
      <c r="F198" s="8">
        <f t="shared" si="96"/>
        <v>112.51119873297425</v>
      </c>
      <c r="G198" s="70">
        <f t="shared" si="96"/>
        <v>112.51119873297425</v>
      </c>
      <c r="H198" s="59">
        <f t="shared" si="96"/>
        <v>115.76966084904119</v>
      </c>
      <c r="I198" s="59">
        <f t="shared" si="94"/>
        <v>115.68537171466086</v>
      </c>
      <c r="J198" s="59">
        <f t="shared" ref="J198" si="99">J180*365</f>
        <v>115.82438974480539</v>
      </c>
      <c r="K198" s="130"/>
    </row>
    <row r="199" spans="2:11">
      <c r="B199" s="14" t="s">
        <v>72</v>
      </c>
      <c r="C199" s="1" t="s">
        <v>70</v>
      </c>
      <c r="D199" s="14" t="s">
        <v>73</v>
      </c>
      <c r="E199" s="8">
        <f t="shared" si="96"/>
        <v>109.8276657360357</v>
      </c>
      <c r="F199" s="8">
        <f t="shared" si="96"/>
        <v>111.89653342514895</v>
      </c>
      <c r="G199" s="70">
        <f t="shared" si="96"/>
        <v>111.89653342514895</v>
      </c>
      <c r="H199" s="59">
        <f t="shared" si="96"/>
        <v>115.14855169211997</v>
      </c>
      <c r="I199" s="59">
        <f t="shared" si="94"/>
        <v>115.06426255773965</v>
      </c>
      <c r="J199" s="59">
        <f t="shared" ref="J199" si="100">J181*365</f>
        <v>115.20068179243772</v>
      </c>
      <c r="K199" s="130"/>
    </row>
    <row r="200" spans="2:11">
      <c r="B200" s="14" t="s">
        <v>72</v>
      </c>
      <c r="C200" s="1" t="s">
        <v>71</v>
      </c>
      <c r="D200" s="14" t="s">
        <v>73</v>
      </c>
      <c r="E200" s="8">
        <f t="shared" si="96"/>
        <v>119.93277125778529</v>
      </c>
      <c r="F200" s="8">
        <f t="shared" si="96"/>
        <v>122.80296872490504</v>
      </c>
      <c r="G200" s="70">
        <f t="shared" si="96"/>
        <v>122.80296872490504</v>
      </c>
      <c r="H200" s="59">
        <f t="shared" si="96"/>
        <v>125.17099791241597</v>
      </c>
      <c r="I200" s="59">
        <f t="shared" si="94"/>
        <v>125.08539078354779</v>
      </c>
      <c r="J200" s="59">
        <f t="shared" ref="J200" si="101">J182*365</f>
        <v>125.93340627661263</v>
      </c>
      <c r="K200" s="130"/>
    </row>
    <row r="201" spans="2:11">
      <c r="B201" s="268" t="s">
        <v>79</v>
      </c>
      <c r="C201" s="269"/>
      <c r="D201" s="269"/>
      <c r="E201" s="269"/>
      <c r="F201" s="269"/>
      <c r="G201" s="269"/>
      <c r="H201" s="269"/>
      <c r="I201" s="127"/>
      <c r="J201" s="127"/>
      <c r="K201" t="s">
        <v>80</v>
      </c>
    </row>
    <row r="202" spans="2:11">
      <c r="B202" s="14" t="s">
        <v>67</v>
      </c>
      <c r="C202" s="1" t="s">
        <v>68</v>
      </c>
      <c r="D202" s="1"/>
      <c r="E202" s="8">
        <f>E188+E195</f>
        <v>2124.0362817582136</v>
      </c>
      <c r="F202" s="8">
        <f t="shared" ref="F202:I207" si="102">F188+F195</f>
        <v>1659.6904051956205</v>
      </c>
      <c r="G202" s="70">
        <f t="shared" si="102"/>
        <v>1061.4658795370958</v>
      </c>
      <c r="H202" s="59">
        <f t="shared" si="102"/>
        <v>930.75509361312834</v>
      </c>
      <c r="I202" s="59">
        <f t="shared" si="102"/>
        <v>965.15009578085471</v>
      </c>
      <c r="J202" s="59">
        <f t="shared" ref="J202" si="103">J188+J195</f>
        <v>881.99397928434382</v>
      </c>
    </row>
    <row r="203" spans="2:11">
      <c r="B203" s="14" t="s">
        <v>67</v>
      </c>
      <c r="C203" s="1" t="s">
        <v>70</v>
      </c>
      <c r="D203" s="1"/>
      <c r="E203" s="8">
        <f t="shared" ref="E203:H207" si="104">E189+E196</f>
        <v>2080.9803700637972</v>
      </c>
      <c r="F203" s="8">
        <f t="shared" si="104"/>
        <v>1616.0511618887397</v>
      </c>
      <c r="G203" s="70">
        <f t="shared" si="104"/>
        <v>1024.4213591072375</v>
      </c>
      <c r="H203" s="59">
        <f t="shared" si="104"/>
        <v>913.36195789021872</v>
      </c>
      <c r="I203" s="59">
        <f t="shared" si="102"/>
        <v>947.36739337320216</v>
      </c>
      <c r="J203" s="59">
        <f t="shared" ref="J203" si="105">J189+J196</f>
        <v>855.79570371662612</v>
      </c>
    </row>
    <row r="204" spans="2:11">
      <c r="B204" s="14" t="s">
        <v>67</v>
      </c>
      <c r="C204" s="1" t="s">
        <v>71</v>
      </c>
      <c r="D204" s="1"/>
      <c r="E204" s="8">
        <f t="shared" si="104"/>
        <v>2180.9522899527324</v>
      </c>
      <c r="F204" s="8">
        <f t="shared" si="104"/>
        <v>1706.7985477061006</v>
      </c>
      <c r="G204" s="70">
        <f t="shared" si="104"/>
        <v>1095.3135004072521</v>
      </c>
      <c r="H204" s="59">
        <f t="shared" si="104"/>
        <v>960.5297170797827</v>
      </c>
      <c r="I204" s="59">
        <f t="shared" si="102"/>
        <v>995.60580285320657</v>
      </c>
      <c r="J204" s="59">
        <f t="shared" ref="J204" si="106">J190+J197</f>
        <v>911.43775945834363</v>
      </c>
    </row>
    <row r="205" spans="2:11">
      <c r="B205" s="14" t="s">
        <v>72</v>
      </c>
      <c r="C205" s="1" t="s">
        <v>68</v>
      </c>
      <c r="D205" s="1"/>
      <c r="E205" s="8">
        <f t="shared" si="104"/>
        <v>2161.4279956546543</v>
      </c>
      <c r="F205" s="8">
        <f t="shared" si="104"/>
        <v>1626.2626793884633</v>
      </c>
      <c r="G205" s="70">
        <f t="shared" si="104"/>
        <v>1010.6301837744658</v>
      </c>
      <c r="H205" s="59">
        <f t="shared" si="104"/>
        <v>905.36584594721069</v>
      </c>
      <c r="I205" s="59">
        <f t="shared" si="102"/>
        <v>966.03164001859523</v>
      </c>
      <c r="J205" s="59">
        <f t="shared" ref="J205" si="107">J191+J198</f>
        <v>811.65747392159165</v>
      </c>
    </row>
    <row r="206" spans="2:11">
      <c r="B206" s="14" t="s">
        <v>72</v>
      </c>
      <c r="C206" s="1" t="s">
        <v>70</v>
      </c>
      <c r="D206" s="1"/>
      <c r="E206" s="8">
        <f t="shared" si="104"/>
        <v>2209.0418483745748</v>
      </c>
      <c r="F206" s="8">
        <f t="shared" si="104"/>
        <v>1646.3054180324186</v>
      </c>
      <c r="G206" s="70">
        <f t="shared" si="104"/>
        <v>990.18993165644997</v>
      </c>
      <c r="H206" s="59">
        <f t="shared" si="104"/>
        <v>876.02532061995169</v>
      </c>
      <c r="I206" s="59">
        <f t="shared" si="102"/>
        <v>941.10565649224054</v>
      </c>
      <c r="J206" s="59">
        <f t="shared" ref="J206" si="108">J192+J199</f>
        <v>781.62599437025256</v>
      </c>
    </row>
    <row r="207" spans="2:11">
      <c r="B207" s="14" t="s">
        <v>72</v>
      </c>
      <c r="C207" s="1" t="s">
        <v>71</v>
      </c>
      <c r="D207" s="1"/>
      <c r="E207" s="8">
        <f t="shared" si="104"/>
        <v>2216.4901108721992</v>
      </c>
      <c r="F207" s="8">
        <f t="shared" si="104"/>
        <v>1670.193804077335</v>
      </c>
      <c r="G207" s="70">
        <f t="shared" si="104"/>
        <v>1040.902907599499</v>
      </c>
      <c r="H207" s="59">
        <f t="shared" si="104"/>
        <v>931.88762095788888</v>
      </c>
      <c r="I207" s="59">
        <f t="shared" si="102"/>
        <v>993.62911690593251</v>
      </c>
      <c r="J207" s="59">
        <f t="shared" ref="J207" si="109">J193+J200</f>
        <v>837.00430892562326</v>
      </c>
    </row>
    <row r="208" spans="2:11">
      <c r="B208" s="278" t="s">
        <v>79</v>
      </c>
      <c r="C208" s="278"/>
      <c r="D208" s="278"/>
      <c r="E208" s="278"/>
      <c r="F208" s="278"/>
      <c r="G208" s="278"/>
      <c r="H208" s="278"/>
      <c r="I208" s="127"/>
      <c r="J208" s="127"/>
      <c r="K208" t="s">
        <v>81</v>
      </c>
    </row>
    <row r="209" spans="2:16">
      <c r="B209" s="14" t="s">
        <v>82</v>
      </c>
      <c r="C209" s="1" t="s">
        <v>68</v>
      </c>
      <c r="D209" s="1"/>
      <c r="E209" s="8">
        <f>E202+E205</f>
        <v>4285.4642774128679</v>
      </c>
      <c r="F209" s="8">
        <f t="shared" ref="F209:I211" si="110">F202+F205</f>
        <v>3285.9530845840836</v>
      </c>
      <c r="G209" s="70">
        <f t="shared" si="110"/>
        <v>2072.0960633115615</v>
      </c>
      <c r="H209" s="59">
        <f t="shared" si="110"/>
        <v>1836.1209395603391</v>
      </c>
      <c r="I209" s="59">
        <f t="shared" si="110"/>
        <v>1931.1817357994501</v>
      </c>
      <c r="J209" s="59">
        <f t="shared" ref="J209" si="111">J202+J205</f>
        <v>1693.6514532059355</v>
      </c>
    </row>
    <row r="210" spans="2:16">
      <c r="B210" s="14" t="s">
        <v>82</v>
      </c>
      <c r="C210" s="1" t="s">
        <v>70</v>
      </c>
      <c r="D210" s="1"/>
      <c r="E210" s="8">
        <f t="shared" ref="E210:H211" si="112">E203+E206</f>
        <v>4290.022218438372</v>
      </c>
      <c r="F210" s="8">
        <f t="shared" si="112"/>
        <v>3262.3565799211583</v>
      </c>
      <c r="G210" s="70">
        <f t="shared" si="112"/>
        <v>2014.6112907636875</v>
      </c>
      <c r="H210" s="59">
        <f t="shared" si="112"/>
        <v>1789.3872785101703</v>
      </c>
      <c r="I210" s="59">
        <f t="shared" si="110"/>
        <v>1888.4730498654426</v>
      </c>
      <c r="J210" s="59">
        <f t="shared" ref="J210" si="113">J203+J206</f>
        <v>1637.4216980868787</v>
      </c>
    </row>
    <row r="211" spans="2:16">
      <c r="B211" s="14" t="s">
        <v>82</v>
      </c>
      <c r="C211" s="1" t="s">
        <v>71</v>
      </c>
      <c r="D211" s="1"/>
      <c r="E211" s="8">
        <f t="shared" si="112"/>
        <v>4397.4424008249316</v>
      </c>
      <c r="F211" s="8">
        <f t="shared" si="112"/>
        <v>3376.9923517834359</v>
      </c>
      <c r="G211" s="70">
        <f t="shared" si="112"/>
        <v>2136.2164080067514</v>
      </c>
      <c r="H211" s="59">
        <f t="shared" si="112"/>
        <v>1892.4173380376715</v>
      </c>
      <c r="I211" s="59">
        <f t="shared" si="110"/>
        <v>1989.2349197591391</v>
      </c>
      <c r="J211" s="59">
        <f t="shared" ref="J211" si="114">J204+J207</f>
        <v>1748.4420683839669</v>
      </c>
    </row>
    <row r="212" spans="2:16">
      <c r="D212" s="166"/>
      <c r="E212" s="16"/>
      <c r="F212" s="16"/>
      <c r="G212" s="16"/>
      <c r="H212" s="60"/>
      <c r="I212" s="60"/>
      <c r="J212" s="60"/>
    </row>
    <row r="213" spans="2:16">
      <c r="B213" s="40" t="s">
        <v>97</v>
      </c>
      <c r="C213" s="176"/>
      <c r="D213" s="176"/>
      <c r="E213" s="43"/>
      <c r="F213" s="43"/>
      <c r="G213" s="43"/>
      <c r="H213" s="64"/>
      <c r="I213" s="64"/>
      <c r="J213" s="64"/>
    </row>
    <row r="214" spans="2:16" ht="25.5">
      <c r="B214" s="14"/>
      <c r="C214" s="1"/>
      <c r="D214" s="1"/>
      <c r="E214" s="162" t="s">
        <v>50</v>
      </c>
      <c r="F214" s="162" t="s">
        <v>52</v>
      </c>
      <c r="G214" s="163" t="s">
        <v>54</v>
      </c>
      <c r="H214" s="164" t="s">
        <v>56</v>
      </c>
      <c r="I214" s="165" t="s">
        <v>58</v>
      </c>
      <c r="J214" s="165" t="s">
        <v>61</v>
      </c>
      <c r="K214" t="s">
        <v>98</v>
      </c>
    </row>
    <row r="215" spans="2:16">
      <c r="B215" s="78" t="s">
        <v>62</v>
      </c>
      <c r="C215" s="2" t="s">
        <v>63</v>
      </c>
      <c r="D215" s="2" t="s">
        <v>64</v>
      </c>
      <c r="E215" s="13" t="s">
        <v>49</v>
      </c>
      <c r="F215" s="13" t="s">
        <v>51</v>
      </c>
      <c r="G215" s="68" t="s">
        <v>53</v>
      </c>
      <c r="H215" s="57" t="s">
        <v>55</v>
      </c>
      <c r="I215" s="126" t="s">
        <v>57</v>
      </c>
      <c r="J215" s="126" t="s">
        <v>65</v>
      </c>
    </row>
    <row r="216" spans="2:16">
      <c r="B216" s="268" t="s">
        <v>79</v>
      </c>
      <c r="C216" s="269"/>
      <c r="D216" s="269"/>
      <c r="E216" s="269"/>
      <c r="F216" s="269"/>
      <c r="G216" s="269"/>
      <c r="H216" s="269"/>
      <c r="I216" s="127"/>
      <c r="J216" s="127"/>
      <c r="L216" s="184"/>
      <c r="M216" s="184"/>
      <c r="N216" s="184"/>
      <c r="O216" s="184"/>
      <c r="P216" s="184"/>
    </row>
    <row r="217" spans="2:16">
      <c r="B217" s="14" t="s">
        <v>67</v>
      </c>
      <c r="C217" s="1" t="s">
        <v>68</v>
      </c>
      <c r="D217" s="1"/>
      <c r="E217" s="8">
        <f t="shared" ref="E217:I222" si="115">E202-E38</f>
        <v>16.476215159597814</v>
      </c>
      <c r="F217" s="8">
        <f t="shared" si="115"/>
        <v>13.62757657258885</v>
      </c>
      <c r="G217" s="70">
        <f t="shared" si="115"/>
        <v>9.9041895351531366</v>
      </c>
      <c r="H217" s="59">
        <f t="shared" si="115"/>
        <v>10.226975205718873</v>
      </c>
      <c r="I217" s="59">
        <f t="shared" si="115"/>
        <v>10.456436946113513</v>
      </c>
      <c r="J217" s="59">
        <f t="shared" ref="J217" si="116">J202-J38</f>
        <v>9.8912279775485104</v>
      </c>
      <c r="K217" s="178"/>
      <c r="L217" s="184"/>
      <c r="M217" s="184"/>
      <c r="N217" s="184"/>
      <c r="O217" s="184"/>
      <c r="P217" s="184"/>
    </row>
    <row r="218" spans="2:16">
      <c r="B218" s="14" t="s">
        <v>67</v>
      </c>
      <c r="C218" s="1" t="s">
        <v>70</v>
      </c>
      <c r="D218" s="1"/>
      <c r="E218" s="8">
        <f t="shared" si="115"/>
        <v>-15.105016093396898</v>
      </c>
      <c r="F218" s="8">
        <f t="shared" si="115"/>
        <v>-15.295795702530086</v>
      </c>
      <c r="G218" s="70">
        <f t="shared" si="115"/>
        <v>-15.295795702530086</v>
      </c>
      <c r="H218" s="59">
        <f t="shared" si="115"/>
        <v>-20.69397695995292</v>
      </c>
      <c r="I218" s="59">
        <f t="shared" si="115"/>
        <v>-20.688066297200407</v>
      </c>
      <c r="J218" s="59">
        <f t="shared" ref="J218" si="117">J203-J39</f>
        <v>-21.259376916406381</v>
      </c>
      <c r="K218" s="178"/>
      <c r="L218" s="143" t="s">
        <v>106</v>
      </c>
      <c r="M218" s="184"/>
      <c r="N218" s="184"/>
      <c r="O218" s="184"/>
      <c r="P218" s="184"/>
    </row>
    <row r="219" spans="2:16">
      <c r="B219" s="14" t="s">
        <v>67</v>
      </c>
      <c r="C219" s="1" t="s">
        <v>71</v>
      </c>
      <c r="D219" s="1"/>
      <c r="E219" s="8">
        <f t="shared" si="115"/>
        <v>-51.877587761411178</v>
      </c>
      <c r="F219" s="8">
        <f t="shared" si="115"/>
        <v>-40.512217136970094</v>
      </c>
      <c r="G219" s="70">
        <f t="shared" si="115"/>
        <v>-25.870023769475438</v>
      </c>
      <c r="H219" s="59">
        <f t="shared" si="115"/>
        <v>-22.523851178723362</v>
      </c>
      <c r="I219" s="59">
        <f t="shared" si="115"/>
        <v>-23.431261565076056</v>
      </c>
      <c r="J219" s="59">
        <f t="shared" ref="J219" si="118">J204-J40</f>
        <v>-20.720102220976969</v>
      </c>
      <c r="L219" s="177">
        <f>(J217*'Customer Numbers - Yorkshire'!$C$5)+(J218*'Customer Numbers - Yorkshire'!$D$5)+(J219*'Customer Numbers - Yorkshire'!$E$5)+(J220*'Customer Numbers - Yorkshire'!$C$10)+(J221*'Customer Numbers - Yorkshire'!$D$10)+(J222*'Customer Numbers - Yorkshire'!$E$10)</f>
        <v>2.6356428861618042E-7</v>
      </c>
      <c r="M219" s="184"/>
      <c r="N219" s="184"/>
      <c r="O219" s="184"/>
      <c r="P219" s="184"/>
    </row>
    <row r="220" spans="2:16">
      <c r="B220" s="14" t="s">
        <v>72</v>
      </c>
      <c r="C220" s="1" t="s">
        <v>68</v>
      </c>
      <c r="D220" s="1"/>
      <c r="E220" s="8">
        <f t="shared" si="115"/>
        <v>18.757225880180158</v>
      </c>
      <c r="F220" s="8">
        <f t="shared" si="115"/>
        <v>15.334275213064302</v>
      </c>
      <c r="G220" s="70">
        <f t="shared" si="115"/>
        <v>11.647188068934497</v>
      </c>
      <c r="H220" s="59">
        <f t="shared" si="115"/>
        <v>12.362815337369739</v>
      </c>
      <c r="I220" s="59">
        <f t="shared" si="115"/>
        <v>12.773651461388226</v>
      </c>
      <c r="J220" s="59">
        <f t="shared" ref="J220" si="119">J205-J41</f>
        <v>11.198530654625756</v>
      </c>
      <c r="L220" s="184"/>
      <c r="M220" s="184"/>
      <c r="N220" s="184"/>
      <c r="O220" s="184"/>
      <c r="P220" s="184"/>
    </row>
    <row r="221" spans="2:16">
      <c r="B221" s="14" t="s">
        <v>72</v>
      </c>
      <c r="C221" s="1" t="s">
        <v>70</v>
      </c>
      <c r="D221" s="1"/>
      <c r="E221" s="8">
        <f t="shared" si="115"/>
        <v>-27.078149939541163</v>
      </c>
      <c r="F221" s="8">
        <f t="shared" si="115"/>
        <v>-26.069898757890314</v>
      </c>
      <c r="G221" s="70">
        <f t="shared" si="115"/>
        <v>-26.069898757890201</v>
      </c>
      <c r="H221" s="59">
        <f t="shared" si="115"/>
        <v>-32.487894470645983</v>
      </c>
      <c r="I221" s="59">
        <f t="shared" si="115"/>
        <v>-32.460580813876732</v>
      </c>
      <c r="J221" s="59">
        <f t="shared" ref="J221" si="120">J206-J42</f>
        <v>-29.87315422821257</v>
      </c>
      <c r="L221" s="184"/>
      <c r="M221" s="184"/>
      <c r="N221" s="184"/>
      <c r="O221" s="184"/>
      <c r="P221" s="184"/>
    </row>
    <row r="222" spans="2:16">
      <c r="B222" s="14" t="s">
        <v>72</v>
      </c>
      <c r="C222" s="1" t="s">
        <v>71</v>
      </c>
      <c r="D222" s="1"/>
      <c r="E222" s="8">
        <f t="shared" si="115"/>
        <v>-53.155427107734795</v>
      </c>
      <c r="F222" s="8">
        <f t="shared" si="115"/>
        <v>-39.949994330918116</v>
      </c>
      <c r="G222" s="70">
        <f t="shared" si="115"/>
        <v>-24.75764897622571</v>
      </c>
      <c r="H222" s="59">
        <f t="shared" si="115"/>
        <v>-21.986577069863642</v>
      </c>
      <c r="I222" s="59">
        <f t="shared" si="115"/>
        <v>-23.70373629582798</v>
      </c>
      <c r="J222" s="59">
        <f t="shared" ref="J222" si="121">J207-J43</f>
        <v>-19.519508119167881</v>
      </c>
      <c r="L222" s="184"/>
      <c r="M222" s="184"/>
      <c r="N222" s="184"/>
      <c r="O222" s="184"/>
      <c r="P222" s="184"/>
    </row>
    <row r="223" spans="2:16">
      <c r="B223" s="278" t="s">
        <v>79</v>
      </c>
      <c r="C223" s="278"/>
      <c r="D223" s="278"/>
      <c r="E223" s="278"/>
      <c r="F223" s="278"/>
      <c r="G223" s="278"/>
      <c r="H223" s="278"/>
      <c r="I223" s="127"/>
      <c r="J223" s="127"/>
      <c r="L223" s="184"/>
      <c r="M223" s="184"/>
      <c r="N223" s="184"/>
      <c r="O223" s="184"/>
      <c r="P223" s="184"/>
    </row>
    <row r="224" spans="2:16">
      <c r="B224" s="14" t="s">
        <v>82</v>
      </c>
      <c r="C224" s="1" t="s">
        <v>68</v>
      </c>
      <c r="D224" s="1"/>
      <c r="E224" s="8">
        <f>E217+E220</f>
        <v>35.233441039777972</v>
      </c>
      <c r="F224" s="8">
        <f t="shared" ref="F224:I226" si="122">F217+F220</f>
        <v>28.961851785653153</v>
      </c>
      <c r="G224" s="70">
        <f t="shared" si="122"/>
        <v>21.551377604087634</v>
      </c>
      <c r="H224" s="59">
        <f t="shared" si="122"/>
        <v>22.589790543088611</v>
      </c>
      <c r="I224" s="67">
        <f t="shared" si="122"/>
        <v>23.230088407501739</v>
      </c>
      <c r="J224" s="67">
        <f t="shared" ref="J224" si="123">J217+J220</f>
        <v>21.089758632174266</v>
      </c>
      <c r="L224" s="184"/>
      <c r="M224" s="184"/>
      <c r="N224" s="184"/>
      <c r="O224" s="184"/>
      <c r="P224" s="184"/>
    </row>
    <row r="225" spans="2:16">
      <c r="B225" s="14" t="s">
        <v>82</v>
      </c>
      <c r="C225" s="1" t="s">
        <v>70</v>
      </c>
      <c r="D225" s="1"/>
      <c r="E225" s="8">
        <f>E218+E221</f>
        <v>-42.183166032938061</v>
      </c>
      <c r="F225" s="8">
        <f t="shared" si="122"/>
        <v>-41.3656944604204</v>
      </c>
      <c r="G225" s="70">
        <f t="shared" si="122"/>
        <v>-41.365694460420286</v>
      </c>
      <c r="H225" s="59">
        <f t="shared" si="122"/>
        <v>-53.181871430598903</v>
      </c>
      <c r="I225" s="67">
        <f t="shared" si="122"/>
        <v>-53.148647111077139</v>
      </c>
      <c r="J225" s="67">
        <f t="shared" ref="J225" si="124">J218+J221</f>
        <v>-51.132531144618952</v>
      </c>
      <c r="L225" s="184"/>
      <c r="M225" s="184"/>
      <c r="N225" s="184"/>
      <c r="O225" s="184"/>
      <c r="P225" s="184"/>
    </row>
    <row r="226" spans="2:16">
      <c r="B226" s="14" t="s">
        <v>82</v>
      </c>
      <c r="C226" s="1" t="s">
        <v>71</v>
      </c>
      <c r="D226" s="1"/>
      <c r="E226" s="8">
        <f>E219+E222</f>
        <v>-105.03301486914597</v>
      </c>
      <c r="F226" s="8">
        <f t="shared" si="122"/>
        <v>-80.46221146788821</v>
      </c>
      <c r="G226" s="70">
        <f t="shared" si="122"/>
        <v>-50.627672745701148</v>
      </c>
      <c r="H226" s="59">
        <f t="shared" si="122"/>
        <v>-44.510428248587004</v>
      </c>
      <c r="I226" s="67">
        <f t="shared" si="122"/>
        <v>-47.134997860904036</v>
      </c>
      <c r="J226" s="67">
        <f t="shared" ref="J226" si="125">J219+J222</f>
        <v>-40.23961034014485</v>
      </c>
      <c r="L226" s="184"/>
    </row>
    <row r="227" spans="2:16">
      <c r="E227" s="16"/>
      <c r="F227" s="16"/>
      <c r="G227" s="16"/>
      <c r="H227" s="60"/>
      <c r="I227" s="60"/>
      <c r="J227" s="60"/>
      <c r="K227" s="16"/>
    </row>
    <row r="228" spans="2:16">
      <c r="K228" s="16"/>
    </row>
    <row r="229" spans="2:16">
      <c r="K229" s="16"/>
    </row>
    <row r="230" spans="2:16">
      <c r="K230" s="16"/>
    </row>
    <row r="231" spans="2:16">
      <c r="K231" s="16"/>
    </row>
    <row r="232" spans="2:16">
      <c r="K232" s="16"/>
    </row>
    <row r="233" spans="2:16">
      <c r="K233" s="16"/>
    </row>
    <row r="234" spans="2:16">
      <c r="K234" s="16"/>
    </row>
    <row r="235" spans="2:16">
      <c r="K235" s="16"/>
    </row>
    <row r="236" spans="2:16">
      <c r="K236" s="16"/>
    </row>
  </sheetData>
  <mergeCells count="21">
    <mergeCell ref="B23:H23"/>
    <mergeCell ref="B30:H30"/>
    <mergeCell ref="B37:H37"/>
    <mergeCell ref="B44:H44"/>
    <mergeCell ref="B113:H113"/>
    <mergeCell ref="E52:F52"/>
    <mergeCell ref="B77:H77"/>
    <mergeCell ref="B84:H84"/>
    <mergeCell ref="B91:H91"/>
    <mergeCell ref="B98:H98"/>
    <mergeCell ref="B106:H106"/>
    <mergeCell ref="E53:F53"/>
    <mergeCell ref="E54:F54"/>
    <mergeCell ref="N54:O54"/>
    <mergeCell ref="B57:C57"/>
    <mergeCell ref="B208:H208"/>
    <mergeCell ref="B216:H216"/>
    <mergeCell ref="B223:H223"/>
    <mergeCell ref="B187:H187"/>
    <mergeCell ref="B194:H194"/>
    <mergeCell ref="B201:H20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A166D-D574-4363-AFBB-E2C384E1E87C}">
  <sheetPr>
    <tabColor theme="5" tint="0.59999389629810485"/>
    <pageSetUpPr autoPageBreaks="0"/>
  </sheetPr>
  <dimension ref="A2:W236"/>
  <sheetViews>
    <sheetView topLeftCell="A107" zoomScale="70" zoomScaleNormal="70" workbookViewId="0">
      <selection activeCell="J123" sqref="J123:J134"/>
    </sheetView>
  </sheetViews>
  <sheetFormatPr defaultRowHeight="12.75"/>
  <cols>
    <col min="1" max="1" width="15" customWidth="1"/>
    <col min="2" max="2" width="18.125" style="166" bestFit="1" customWidth="1"/>
    <col min="3" max="3" width="16.875" bestFit="1" customWidth="1"/>
    <col min="4" max="4" width="20.25" bestFit="1" customWidth="1"/>
    <col min="5" max="5" width="16.125" customWidth="1"/>
    <col min="6" max="6" width="16.875" bestFit="1" customWidth="1"/>
    <col min="7" max="7" width="15" bestFit="1" customWidth="1"/>
    <col min="8" max="10" width="15.625" style="161"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24" customFormat="1">
      <c r="A2" s="23" t="s">
        <v>113</v>
      </c>
      <c r="B2" s="158"/>
      <c r="H2" s="159"/>
      <c r="I2" s="159"/>
      <c r="J2" s="159"/>
    </row>
    <row r="3" spans="1:11" s="34" customFormat="1">
      <c r="A3" s="33" t="s">
        <v>60</v>
      </c>
      <c r="B3" s="76"/>
      <c r="C3" s="33"/>
      <c r="H3" s="160"/>
      <c r="I3" s="160"/>
      <c r="J3" s="160"/>
    </row>
    <row r="4" spans="1:11">
      <c r="A4" s="4"/>
      <c r="B4" s="77"/>
      <c r="C4" s="4"/>
    </row>
    <row r="5" spans="1:11" ht="25.5">
      <c r="A5" s="1"/>
      <c r="B5" s="14"/>
      <c r="C5" s="1"/>
      <c r="D5" s="1"/>
      <c r="E5" s="162" t="s">
        <v>50</v>
      </c>
      <c r="F5" s="162" t="s">
        <v>52</v>
      </c>
      <c r="G5" s="163" t="s">
        <v>54</v>
      </c>
      <c r="H5" s="164" t="s">
        <v>56</v>
      </c>
      <c r="I5" s="165" t="s">
        <v>58</v>
      </c>
      <c r="J5" s="165" t="s">
        <v>61</v>
      </c>
    </row>
    <row r="6" spans="1:11">
      <c r="A6" s="2" t="s">
        <v>100</v>
      </c>
      <c r="B6" s="78" t="s">
        <v>62</v>
      </c>
      <c r="C6" s="2" t="s">
        <v>63</v>
      </c>
      <c r="D6" s="2" t="s">
        <v>64</v>
      </c>
      <c r="E6" s="13" t="s">
        <v>49</v>
      </c>
      <c r="F6" s="13" t="s">
        <v>51</v>
      </c>
      <c r="G6" s="68" t="s">
        <v>53</v>
      </c>
      <c r="H6" s="57" t="s">
        <v>55</v>
      </c>
      <c r="I6" s="126" t="s">
        <v>57</v>
      </c>
      <c r="J6" s="126" t="s">
        <v>65</v>
      </c>
      <c r="K6" t="s">
        <v>66</v>
      </c>
    </row>
    <row r="7" spans="1:11" ht="13.5" customHeight="1">
      <c r="A7" s="1" t="s">
        <v>114</v>
      </c>
      <c r="B7" s="14" t="s">
        <v>67</v>
      </c>
      <c r="C7" s="1" t="s">
        <v>68</v>
      </c>
      <c r="D7" s="14" t="s">
        <v>69</v>
      </c>
      <c r="E7" s="38" cm="1">
        <f t="array" ref="E7">INDEX('Regional Cap levels'!$F$386:$K$553,MATCH($A7&amp;$B7&amp;$C7&amp;$D7,'Regional Cap levels'!$B$386:$B$553&amp;'Regional Cap levels'!$C$386:$C$553&amp;'Regional Cap levels'!$D$386:$D$553&amp;'Regional Cap levels'!$E$386:$E$553,0),MATCH(E$6,'Regional Cap levels'!$F$385:$K$385,0))</f>
        <v>0.66199463639700062</v>
      </c>
      <c r="F7" s="38" cm="1">
        <f t="array" ref="F7">INDEX('Regional Cap levels'!$F$386:$K$553,MATCH($A7&amp;$B7&amp;$C7&amp;$D7,'Regional Cap levels'!$B$386:$B$553&amp;'Regional Cap levels'!$C$386:$C$553&amp;'Regional Cap levels'!$D$386:$D$553&amp;'Regional Cap levels'!$E$386:$E$553,0),MATCH(F$6,'Regional Cap levels'!$F$385:$K$385,0))</f>
        <v>0.49957242054892775</v>
      </c>
      <c r="G7" s="185" cm="1">
        <f t="array" ref="G7">INDEX('Regional Cap levels'!$F$386:$K$553,MATCH($A7&amp;$B7&amp;$C7&amp;$D7,'Regional Cap levels'!$B$386:$B$553&amp;'Regional Cap levels'!$C$386:$C$553&amp;'Regional Cap levels'!$D$386:$D$553&amp;'Regional Cap levels'!$E$386:$E$553,0),MATCH(G$6,'Regional Cap levels'!$F$385:$K$385,0))</f>
        <v>0.29968502920937617</v>
      </c>
      <c r="H7" s="62" cm="1">
        <f t="array" ref="H7">INDEX('Regional Cap levels'!$F$386:$K$553,MATCH($A7&amp;$B7&amp;$C7&amp;$D7,'Regional Cap levels'!$B$386:$B$553&amp;'Regional Cap levels'!$C$386:$C$553&amp;'Regional Cap levels'!$D$386:$D$553&amp;'Regional Cap levels'!$E$386:$E$553,0),MATCH(H$6,'Regional Cap levels'!$F$385:$K$385,0))</f>
        <v>0.27262600456157221</v>
      </c>
      <c r="I7" s="62" cm="1">
        <f t="array" ref="I7">INDEX('Regional Cap levels'!$F$386:$K$553,MATCH($A7&amp;$B7&amp;$C7&amp;$D7,'Regional Cap levels'!$B$386:$B$553&amp;'Regional Cap levels'!$C$386:$C$553&amp;'Regional Cap levels'!$D$386:$D$553&amp;'Regional Cap levels'!$E$386:$E$553,0),MATCH(I$6,'Regional Cap levels'!$F$385:$K$385,0))</f>
        <v>0.28476630586755902</v>
      </c>
      <c r="J7" s="62" cm="1">
        <f t="array" ref="J7">INDEX('Regional Cap levels'!$F$386:$K$553,MATCH($A7&amp;$B7&amp;$C7&amp;$D7,'Regional Cap levels'!$B$386:$B$553&amp;'Regional Cap levels'!$C$386:$C$553&amp;'Regional Cap levels'!$D$386:$D$553&amp;'Regional Cap levels'!$E$386:$E$553,0),MATCH(J$6,'Regional Cap levels'!$F$385:$K$385,0))</f>
        <v>0.2495751645590234</v>
      </c>
      <c r="K7" s="4"/>
    </row>
    <row r="8" spans="1:11" ht="13.5" customHeight="1">
      <c r="A8" s="1" t="s">
        <v>114</v>
      </c>
      <c r="B8" s="14" t="s">
        <v>67</v>
      </c>
      <c r="C8" s="1" t="s">
        <v>70</v>
      </c>
      <c r="D8" s="14" t="s">
        <v>69</v>
      </c>
      <c r="E8" s="38" cm="1">
        <f t="array" ref="E8">INDEX('Regional Cap levels'!$F$386:$K$553,MATCH($A8&amp;$B8&amp;$C8&amp;$D8,'Regional Cap levels'!$B$386:$B$553&amp;'Regional Cap levels'!$C$386:$C$553&amp;'Regional Cap levels'!$D$386:$D$553&amp;'Regional Cap levels'!$E$386:$E$553,0),MATCH(E$6,'Regional Cap levels'!$F$385:$K$385,0))</f>
        <v>0.65178412315412848</v>
      </c>
      <c r="F8" s="38" cm="1">
        <f t="array" ref="F8">INDEX('Regional Cap levels'!$F$386:$K$553,MATCH($A8&amp;$B8&amp;$C8&amp;$D8,'Regional Cap levels'!$B$386:$B$553&amp;'Regional Cap levels'!$C$386:$C$553&amp;'Regional Cap levels'!$D$386:$D$553&amp;'Regional Cap levels'!$E$386:$E$553,0),MATCH(F$6,'Regional Cap levels'!$F$385:$K$385,0))</f>
        <v>0.48814289155728879</v>
      </c>
      <c r="G8" s="185" cm="1">
        <f t="array" ref="G8">INDEX('Regional Cap levels'!$F$386:$K$553,MATCH($A8&amp;$B8&amp;$C8&amp;$D8,'Regional Cap levels'!$B$386:$B$553&amp;'Regional Cap levels'!$C$386:$C$553&amp;'Regional Cap levels'!$D$386:$D$553&amp;'Regional Cap levels'!$E$386:$E$553,0),MATCH(G$6,'Regional Cap levels'!$F$385:$K$385,0))</f>
        <v>0.28922092183219189</v>
      </c>
      <c r="H8" s="62" cm="1">
        <f t="array" ref="H8">INDEX('Regional Cap levels'!$F$386:$K$553,MATCH($A8&amp;$B8&amp;$C8&amp;$D8,'Regional Cap levels'!$B$386:$B$553&amp;'Regional Cap levels'!$C$386:$C$553&amp;'Regional Cap levels'!$D$386:$D$553&amp;'Regional Cap levels'!$E$386:$E$553,0),MATCH(H$6,'Regional Cap levels'!$F$385:$K$385,0))</f>
        <v>0.26827141601437116</v>
      </c>
      <c r="I8" s="62" cm="1">
        <f t="array" ref="I8">INDEX('Regional Cap levels'!$F$386:$K$553,MATCH($A8&amp;$B8&amp;$C8&amp;$D8,'Regional Cap levels'!$B$386:$B$553&amp;'Regional Cap levels'!$C$386:$C$553&amp;'Regional Cap levels'!$D$386:$D$553&amp;'Regional Cap levels'!$E$386:$E$553,0),MATCH(I$6,'Regional Cap levels'!$F$385:$K$385,0))</f>
        <v>0.28035525087733953</v>
      </c>
      <c r="J8" s="62" cm="1">
        <f t="array" ref="J8">INDEX('Regional Cap levels'!$F$386:$K$553,MATCH($A8&amp;$B8&amp;$C8&amp;$D8,'Regional Cap levels'!$B$386:$B$553&amp;'Regional Cap levels'!$C$386:$C$553&amp;'Regional Cap levels'!$D$386:$D$553&amp;'Regional Cap levels'!$E$386:$E$553,0),MATCH(J$6,'Regional Cap levels'!$F$385:$K$385,0))</f>
        <v>0.24174702812002594</v>
      </c>
    </row>
    <row r="9" spans="1:11" ht="13.5" customHeight="1">
      <c r="A9" s="1" t="s">
        <v>114</v>
      </c>
      <c r="B9" s="14" t="s">
        <v>67</v>
      </c>
      <c r="C9" s="1" t="s">
        <v>71</v>
      </c>
      <c r="D9" s="14" t="s">
        <v>69</v>
      </c>
      <c r="E9" s="38" cm="1">
        <f t="array" ref="E9">INDEX('Regional Cap levels'!$F$386:$K$553,MATCH($A9&amp;$B9&amp;$C9&amp;$D9,'Regional Cap levels'!$B$386:$B$553&amp;'Regional Cap levels'!$C$386:$C$553&amp;'Regional Cap levels'!$D$386:$D$553&amp;'Regional Cap levels'!$E$386:$E$553,0),MATCH(E$6,'Regional Cap levels'!$F$385:$K$385,0))</f>
        <v>0.69724769006924314</v>
      </c>
      <c r="F9" s="38" cm="1">
        <f t="array" ref="F9">INDEX('Regional Cap levels'!$F$386:$K$553,MATCH($A9&amp;$B9&amp;$C9&amp;$D9,'Regional Cap levels'!$B$386:$B$553&amp;'Regional Cap levels'!$C$386:$C$553&amp;'Regional Cap levels'!$D$386:$D$553&amp;'Regional Cap levels'!$E$386:$E$553,0),MATCH(F$6,'Regional Cap levels'!$F$385:$K$385,0))</f>
        <v>0.52618773170070532</v>
      </c>
      <c r="G9" s="185" cm="1">
        <f t="array" ref="G9">INDEX('Regional Cap levels'!$F$386:$K$553,MATCH($A9&amp;$B9&amp;$C9&amp;$D9,'Regional Cap levels'!$B$386:$B$553&amp;'Regional Cap levels'!$C$386:$C$553&amp;'Regional Cap levels'!$D$386:$D$553&amp;'Regional Cap levels'!$E$386:$E$553,0),MATCH(G$6,'Regional Cap levels'!$F$385:$K$385,0))</f>
        <v>0.31566678016436894</v>
      </c>
      <c r="H9" s="62" cm="1">
        <f t="array" ref="H9">INDEX('Regional Cap levels'!$F$386:$K$553,MATCH($A9&amp;$B9&amp;$C9&amp;$D9,'Regional Cap levels'!$B$386:$B$553&amp;'Regional Cap levels'!$C$386:$C$553&amp;'Regional Cap levels'!$D$386:$D$553&amp;'Regional Cap levels'!$E$386:$E$553,0),MATCH(H$6,'Regional Cap levels'!$F$385:$K$385,0))</f>
        <v>0.28699152201176487</v>
      </c>
      <c r="I9" s="62" cm="1">
        <f t="array" ref="I9">INDEX('Regional Cap levels'!$F$386:$K$553,MATCH($A9&amp;$B9&amp;$C9&amp;$D9,'Regional Cap levels'!$B$386:$B$553&amp;'Regional Cap levels'!$C$386:$C$553&amp;'Regional Cap levels'!$D$386:$D$553&amp;'Regional Cap levels'!$E$386:$E$553,0),MATCH(I$6,'Regional Cap levels'!$F$385:$K$385,0))</f>
        <v>0.29977732772224963</v>
      </c>
      <c r="J9" s="62" cm="1">
        <f t="array" ref="J9">INDEX('Regional Cap levels'!$F$386:$K$553,MATCH($A9&amp;$B9&amp;$C9&amp;$D9,'Regional Cap levels'!$B$386:$B$553&amp;'Regional Cap levels'!$C$386:$C$553&amp;'Regional Cap levels'!$D$386:$D$553&amp;'Regional Cap levels'!$E$386:$E$553,0),MATCH(J$6,'Regional Cap levels'!$F$385:$K$385,0))</f>
        <v>0.26270846611307341</v>
      </c>
    </row>
    <row r="10" spans="1:11" ht="13.5" customHeight="1">
      <c r="A10" s="1" t="s">
        <v>114</v>
      </c>
      <c r="B10" s="14" t="s">
        <v>72</v>
      </c>
      <c r="C10" s="1" t="s">
        <v>68</v>
      </c>
      <c r="D10" s="14" t="s">
        <v>69</v>
      </c>
      <c r="E10" s="38" cm="1">
        <f t="array" ref="E10">INDEX('Regional Cap levels'!$F$386:$K$553,MATCH($A10&amp;$B10&amp;$C10&amp;$D10,'Regional Cap levels'!$B$386:$B$553&amp;'Regional Cap levels'!$C$386:$C$553&amp;'Regional Cap levels'!$D$386:$D$553&amp;'Regional Cap levels'!$E$386:$E$553,0),MATCH(E$6,'Regional Cap levels'!$F$385:$K$385,0))</f>
        <v>0.1702247491205971</v>
      </c>
      <c r="F10" s="38" cm="1">
        <f t="array" ref="F10">INDEX('Regional Cap levels'!$F$386:$K$553,MATCH($A10&amp;$B10&amp;$C10&amp;$D10,'Regional Cap levels'!$B$386:$B$553&amp;'Regional Cap levels'!$C$386:$C$553&amp;'Regional Cap levels'!$D$386:$D$553&amp;'Regional Cap levels'!$E$386:$E$553,0),MATCH(F$6,'Regional Cap levels'!$F$385:$K$385,0))</f>
        <v>0.12563027384236986</v>
      </c>
      <c r="G10" s="185" cm="1">
        <f t="array" ref="G10">INDEX('Regional Cap levels'!$F$386:$K$553,MATCH($A10&amp;$B10&amp;$C10&amp;$D10,'Regional Cap levels'!$B$386:$B$553&amp;'Regional Cap levels'!$C$386:$C$553&amp;'Regional Cap levels'!$D$386:$D$553&amp;'Regional Cap levels'!$E$386:$E$553,0),MATCH(G$6,'Regional Cap levels'!$F$385:$K$385,0))</f>
        <v>7.463482313654754E-2</v>
      </c>
      <c r="H10" s="62" cm="1">
        <f t="array" ref="H10">INDEX('Regional Cap levels'!$F$386:$K$553,MATCH($A10&amp;$B10&amp;$C10&amp;$D10,'Regional Cap levels'!$B$386:$B$553&amp;'Regional Cap levels'!$C$386:$C$553&amp;'Regional Cap levels'!$D$386:$D$553&amp;'Regional Cap levels'!$E$386:$E$553,0),MATCH(H$6,'Regional Cap levels'!$F$385:$K$385,0))</f>
        <v>6.8490639055214644E-2</v>
      </c>
      <c r="I10" s="62" cm="1">
        <f t="array" ref="I10">INDEX('Regional Cap levels'!$F$386:$K$553,MATCH($A10&amp;$B10&amp;$C10&amp;$D10,'Regional Cap levels'!$B$386:$B$553&amp;'Regional Cap levels'!$C$386:$C$553&amp;'Regional Cap levels'!$D$386:$D$553&amp;'Regional Cap levels'!$E$386:$E$553,0),MATCH(I$6,'Regional Cap levels'!$F$385:$K$385,0))</f>
        <v>7.3736976425632442E-2</v>
      </c>
      <c r="J10" s="62" cm="1">
        <f t="array" ref="J10">INDEX('Regional Cap levels'!$F$386:$K$553,MATCH($A10&amp;$B10&amp;$C10&amp;$D10,'Regional Cap levels'!$B$386:$B$553&amp;'Regional Cap levels'!$C$386:$C$553&amp;'Regional Cap levels'!$D$386:$D$553&amp;'Regional Cap levels'!$E$386:$E$553,0),MATCH(J$6,'Regional Cap levels'!$F$385:$K$385,0))</f>
        <v>5.9586866970132261E-2</v>
      </c>
    </row>
    <row r="11" spans="1:11" ht="13.5" customHeight="1">
      <c r="A11" s="1" t="s">
        <v>114</v>
      </c>
      <c r="B11" s="14" t="s">
        <v>72</v>
      </c>
      <c r="C11" s="1" t="s">
        <v>70</v>
      </c>
      <c r="D11" s="14" t="s">
        <v>69</v>
      </c>
      <c r="E11" s="38" cm="1">
        <f t="array" ref="E11">INDEX('Regional Cap levels'!$F$386:$K$553,MATCH($A11&amp;$B11&amp;$C11&amp;$D11,'Regional Cap levels'!$B$386:$B$553&amp;'Regional Cap levels'!$C$386:$C$553&amp;'Regional Cap levels'!$D$386:$D$553&amp;'Regional Cap levels'!$E$386:$E$553,0),MATCH(E$6,'Regional Cap levels'!$F$385:$K$385,0))</f>
        <v>0.17517280997926107</v>
      </c>
      <c r="F11" s="38" cm="1">
        <f t="array" ref="F11">INDEX('Regional Cap levels'!$F$386:$K$553,MATCH($A11&amp;$B11&amp;$C11&amp;$D11,'Regional Cap levels'!$B$386:$B$553&amp;'Regional Cap levels'!$C$386:$C$553&amp;'Regional Cap levels'!$D$386:$D$553&amp;'Regional Cap levels'!$E$386:$E$553,0),MATCH(F$6,'Regional Cap levels'!$F$385:$K$385,0))</f>
        <v>0.12796198650169158</v>
      </c>
      <c r="G11" s="185" cm="1">
        <f t="array" ref="G11">INDEX('Regional Cap levels'!$F$386:$K$553,MATCH($A11&amp;$B11&amp;$C11&amp;$D11,'Regional Cap levels'!$B$386:$B$553&amp;'Regional Cap levels'!$C$386:$C$553&amp;'Regional Cap levels'!$D$386:$D$553&amp;'Regional Cap levels'!$E$386:$E$553,0),MATCH(G$6,'Regional Cap levels'!$F$385:$K$385,0))</f>
        <v>7.3285695970360859E-2</v>
      </c>
      <c r="H11" s="62" cm="1">
        <f t="array" ref="H11">INDEX('Regional Cap levels'!$F$386:$K$553,MATCH($A11&amp;$B11&amp;$C11&amp;$D11,'Regional Cap levels'!$B$386:$B$553&amp;'Regional Cap levels'!$C$386:$C$553&amp;'Regional Cap levels'!$D$386:$D$553&amp;'Regional Cap levels'!$E$386:$E$553,0),MATCH(H$6,'Regional Cap levels'!$F$385:$K$385,0))</f>
        <v>6.6257437283667397E-2</v>
      </c>
      <c r="I11" s="62" cm="1">
        <f t="array" ref="I11">INDEX('Regional Cap levels'!$F$386:$K$553,MATCH($A11&amp;$B11&amp;$C11&amp;$D11,'Regional Cap levels'!$B$386:$B$553&amp;'Regional Cap levels'!$C$386:$C$553&amp;'Regional Cap levels'!$D$386:$D$553&amp;'Regional Cap levels'!$E$386:$E$553,0),MATCH(I$6,'Regional Cap levels'!$F$385:$K$385,0))</f>
        <v>7.1923904408205813E-2</v>
      </c>
      <c r="J11" s="62" cm="1">
        <f t="array" ref="J11">INDEX('Regional Cap levels'!$F$386:$K$553,MATCH($A11&amp;$B11&amp;$C11&amp;$D11,'Regional Cap levels'!$B$386:$B$553&amp;'Regional Cap levels'!$C$386:$C$553&amp;'Regional Cap levels'!$D$386:$D$553&amp;'Regional Cap levels'!$E$386:$E$553,0),MATCH(J$6,'Regional Cap levels'!$F$385:$K$385,0))</f>
        <v>5.7191835119940609E-2</v>
      </c>
    </row>
    <row r="12" spans="1:11" ht="13.5" customHeight="1">
      <c r="A12" s="1" t="s">
        <v>114</v>
      </c>
      <c r="B12" s="14" t="s">
        <v>72</v>
      </c>
      <c r="C12" s="1" t="s">
        <v>71</v>
      </c>
      <c r="D12" s="14" t="s">
        <v>69</v>
      </c>
      <c r="E12" s="38" cm="1">
        <f t="array" ref="E12">INDEX('Regional Cap levels'!$F$386:$K$553,MATCH($A12&amp;$B12&amp;$C12&amp;$D12,'Regional Cap levels'!$B$386:$B$553&amp;'Regional Cap levels'!$C$386:$C$553&amp;'Regional Cap levels'!$D$386:$D$553&amp;'Regional Cap levels'!$E$386:$E$553,0),MATCH(E$6,'Regional Cap levels'!$F$385:$K$385,0))</f>
        <v>0.17928712924140436</v>
      </c>
      <c r="F12" s="38" cm="1">
        <f t="array" ref="F12">INDEX('Regional Cap levels'!$F$386:$K$553,MATCH($A12&amp;$B12&amp;$C12&amp;$D12,'Regional Cap levels'!$B$386:$B$553&amp;'Regional Cap levels'!$C$386:$C$553&amp;'Regional Cap levels'!$D$386:$D$553&amp;'Regional Cap levels'!$E$386:$E$553,0),MATCH(F$6,'Regional Cap levels'!$F$385:$K$385,0))</f>
        <v>0.13232140957691488</v>
      </c>
      <c r="G12" s="185" cm="1">
        <f t="array" ref="G12">INDEX('Regional Cap levels'!$F$386:$K$553,MATCH($A12&amp;$B12&amp;$C12&amp;$D12,'Regional Cap levels'!$B$386:$B$553&amp;'Regional Cap levels'!$C$386:$C$553&amp;'Regional Cap levels'!$D$386:$D$553&amp;'Regional Cap levels'!$E$386:$E$553,0),MATCH(G$6,'Regional Cap levels'!$F$385:$K$385,0))</f>
        <v>7.8614472757537524E-2</v>
      </c>
      <c r="H12" s="62" cm="1">
        <f t="array" ref="H12">INDEX('Regional Cap levels'!$F$386:$K$553,MATCH($A12&amp;$B12&amp;$C12&amp;$D12,'Regional Cap levels'!$B$386:$B$553&amp;'Regional Cap levels'!$C$386:$C$553&amp;'Regional Cap levels'!$D$386:$D$553&amp;'Regional Cap levels'!$E$386:$E$553,0),MATCH(H$6,'Regional Cap levels'!$F$385:$K$385,0))</f>
        <v>7.2091659757551274E-2</v>
      </c>
      <c r="I12" s="62" cm="1">
        <f t="array" ref="I12">INDEX('Regional Cap levels'!$F$386:$K$553,MATCH($A12&amp;$B12&amp;$C12&amp;$D12,'Regional Cap levels'!$B$386:$B$553&amp;'Regional Cap levels'!$C$386:$C$553&amp;'Regional Cap levels'!$D$386:$D$553&amp;'Regional Cap levels'!$E$386:$E$553,0),MATCH(I$6,'Regional Cap levels'!$F$385:$K$385,0))</f>
        <v>7.7617204721793925E-2</v>
      </c>
      <c r="J12" s="62" cm="1">
        <f t="array" ref="J12">INDEX('Regional Cap levels'!$F$386:$K$553,MATCH($A12&amp;$B12&amp;$C12&amp;$D12,'Regional Cap levels'!$B$386:$B$553&amp;'Regional Cap levels'!$C$386:$C$553&amp;'Regional Cap levels'!$D$386:$D$553&amp;'Regional Cap levels'!$E$386:$E$553,0),MATCH(J$6,'Regional Cap levels'!$F$385:$K$385,0))</f>
        <v>6.2713090783356545E-2</v>
      </c>
    </row>
    <row r="13" spans="1:11" ht="13.5" customHeight="1">
      <c r="A13" s="1" t="s">
        <v>114</v>
      </c>
      <c r="B13" s="14" t="s">
        <v>67</v>
      </c>
      <c r="C13" s="1" t="s">
        <v>68</v>
      </c>
      <c r="D13" s="14" t="s">
        <v>73</v>
      </c>
      <c r="E13" s="38" cm="1">
        <f t="array" ref="E13">INDEX('Regional Cap levels'!$F$386:$K$553,MATCH($A13&amp;$B13&amp;$C13&amp;$D13,'Regional Cap levels'!$B$386:$B$553&amp;'Regional Cap levels'!$C$386:$C$553&amp;'Regional Cap levels'!$D$386:$D$553&amp;'Regional Cap levels'!$E$386:$E$553,0),MATCH(E$6,'Regional Cap levels'!$F$385:$K$385,0))</f>
        <v>0.51072239216018267</v>
      </c>
      <c r="F13" s="38" cm="1">
        <f t="array" ref="F13">INDEX('Regional Cap levels'!$F$386:$K$553,MATCH($A13&amp;$B13&amp;$C13&amp;$D13,'Regional Cap levels'!$B$386:$B$553&amp;'Regional Cap levels'!$C$386:$C$553&amp;'Regional Cap levels'!$D$386:$D$553&amp;'Regional Cap levels'!$E$386:$E$553,0),MATCH(F$6,'Regional Cap levels'!$F$385:$K$385,0))</f>
        <v>0.5897892230364391</v>
      </c>
      <c r="G13" s="185" cm="1">
        <f t="array" ref="G13">INDEX('Regional Cap levels'!$F$386:$K$553,MATCH($A13&amp;$B13&amp;$C13&amp;$D13,'Regional Cap levels'!$B$386:$B$553&amp;'Regional Cap levels'!$C$386:$C$553&amp;'Regional Cap levels'!$D$386:$D$553&amp;'Regional Cap levels'!$E$386:$E$553,0),MATCH(G$6,'Regional Cap levels'!$F$385:$K$385,0))</f>
        <v>0.5897892230364391</v>
      </c>
      <c r="H13" s="62" cm="1">
        <f t="array" ref="H13">INDEX('Regional Cap levels'!$F$386:$K$553,MATCH($A13&amp;$B13&amp;$C13&amp;$D13,'Regional Cap levels'!$B$386:$B$553&amp;'Regional Cap levels'!$C$386:$C$553&amp;'Regional Cap levels'!$D$386:$D$553&amp;'Regional Cap levels'!$E$386:$E$553,0),MATCH(H$6,'Regional Cap levels'!$F$385:$K$385,0))</f>
        <v>0.59397109713464102</v>
      </c>
      <c r="I13" s="62" cm="1">
        <f t="array" ref="I13">INDEX('Regional Cap levels'!$F$386:$K$553,MATCH($A13&amp;$B13&amp;$C13&amp;$D13,'Regional Cap levels'!$B$386:$B$553&amp;'Regional Cap levels'!$C$386:$C$553&amp;'Regional Cap levels'!$D$386:$D$553&amp;'Regional Cap levels'!$E$386:$E$553,0),MATCH(I$6,'Regional Cap levels'!$F$385:$K$385,0))</f>
        <v>0.59376779858358397</v>
      </c>
      <c r="J13" s="62" cm="1">
        <f t="array" ref="J13">INDEX('Regional Cap levels'!$F$386:$K$553,MATCH($A13&amp;$B13&amp;$C13&amp;$D13,'Regional Cap levels'!$B$386:$B$553&amp;'Regional Cap levels'!$C$386:$C$553&amp;'Regional Cap levels'!$D$386:$D$553&amp;'Regional Cap levels'!$E$386:$E$553,0),MATCH(J$6,'Regional Cap levels'!$F$385:$K$385,0))</f>
        <v>0.59777978360400219</v>
      </c>
    </row>
    <row r="14" spans="1:11" ht="13.5" customHeight="1">
      <c r="A14" s="1" t="s">
        <v>114</v>
      </c>
      <c r="B14" s="14" t="s">
        <v>67</v>
      </c>
      <c r="C14" s="1" t="s">
        <v>70</v>
      </c>
      <c r="D14" s="14" t="s">
        <v>73</v>
      </c>
      <c r="E14" s="38" cm="1">
        <f t="array" ref="E14">INDEX('Regional Cap levels'!$F$386:$K$553,MATCH($A14&amp;$B14&amp;$C14&amp;$D14,'Regional Cap levels'!$B$386:$B$553&amp;'Regional Cap levels'!$C$386:$C$553&amp;'Regional Cap levels'!$D$386:$D$553&amp;'Regional Cap levels'!$E$386:$E$553,0),MATCH(E$6,'Regional Cap levels'!$F$385:$K$385,0))</f>
        <v>0.56102889480632334</v>
      </c>
      <c r="F14" s="38" cm="1">
        <f t="array" ref="F14">INDEX('Regional Cap levels'!$F$386:$K$553,MATCH($A14&amp;$B14&amp;$C14&amp;$D14,'Regional Cap levels'!$B$386:$B$553&amp;'Regional Cap levels'!$C$386:$C$553&amp;'Regional Cap levels'!$D$386:$D$553&amp;'Regional Cap levels'!$E$386:$E$553,0),MATCH(F$6,'Regional Cap levels'!$F$385:$K$385,0))</f>
        <v>0.64064138365179923</v>
      </c>
      <c r="G14" s="185" cm="1">
        <f t="array" ref="G14">INDEX('Regional Cap levels'!$F$386:$K$553,MATCH($A14&amp;$B14&amp;$C14&amp;$D14,'Regional Cap levels'!$B$386:$B$553&amp;'Regional Cap levels'!$C$386:$C$553&amp;'Regional Cap levels'!$D$386:$D$553&amp;'Regional Cap levels'!$E$386:$E$553,0),MATCH(G$6,'Regional Cap levels'!$F$385:$K$385,0))</f>
        <v>0.64064138365179923</v>
      </c>
      <c r="H14" s="62" cm="1">
        <f t="array" ref="H14">INDEX('Regional Cap levels'!$F$386:$K$553,MATCH($A14&amp;$B14&amp;$C14&amp;$D14,'Regional Cap levels'!$B$386:$B$553&amp;'Regional Cap levels'!$C$386:$C$553&amp;'Regional Cap levels'!$D$386:$D$553&amp;'Regional Cap levels'!$E$386:$E$553,0),MATCH(H$6,'Regional Cap levels'!$F$385:$K$385,0))</f>
        <v>0.66280577234523586</v>
      </c>
      <c r="I14" s="62" cm="1">
        <f t="array" ref="I14">INDEX('Regional Cap levels'!$F$386:$K$553,MATCH($A14&amp;$B14&amp;$C14&amp;$D14,'Regional Cap levels'!$B$386:$B$553&amp;'Regional Cap levels'!$C$386:$C$553&amp;'Regional Cap levels'!$D$386:$D$553&amp;'Regional Cap levels'!$E$386:$E$553,0),MATCH(I$6,'Regional Cap levels'!$F$385:$K$385,0))</f>
        <v>0.66258495843759935</v>
      </c>
      <c r="J14" s="62" cm="1">
        <f t="array" ref="J14">INDEX('Regional Cap levels'!$F$386:$K$553,MATCH($A14&amp;$B14&amp;$C14&amp;$D14,'Regional Cap levels'!$B$386:$B$553&amp;'Regional Cap levels'!$C$386:$C$553&amp;'Regional Cap levels'!$D$386:$D$553&amp;'Regional Cap levels'!$E$386:$E$553,0),MATCH(J$6,'Regional Cap levels'!$F$385:$K$385,0))</f>
        <v>0.66898242660244445</v>
      </c>
    </row>
    <row r="15" spans="1:11" ht="13.5" customHeight="1">
      <c r="A15" s="1" t="s">
        <v>114</v>
      </c>
      <c r="B15" s="14" t="s">
        <v>67</v>
      </c>
      <c r="C15" s="1" t="s">
        <v>71</v>
      </c>
      <c r="D15" s="14" t="s">
        <v>73</v>
      </c>
      <c r="E15" s="38" cm="1">
        <f t="array" ref="E15">INDEX('Regional Cap levels'!$F$386:$K$553,MATCH($A15&amp;$B15&amp;$C15&amp;$D15,'Regional Cap levels'!$B$386:$B$553&amp;'Regional Cap levels'!$C$386:$C$553&amp;'Regional Cap levels'!$D$386:$D$553&amp;'Regional Cap levels'!$E$386:$E$553,0),MATCH(E$6,'Regional Cap levels'!$F$385:$K$385,0))</f>
        <v>0.57369523672946987</v>
      </c>
      <c r="F15" s="38" cm="1">
        <f t="array" ref="F15">INDEX('Regional Cap levels'!$F$386:$K$553,MATCH($A15&amp;$B15&amp;$C15&amp;$D15,'Regional Cap levels'!$B$386:$B$553&amp;'Regional Cap levels'!$C$386:$C$553&amp;'Regional Cap levels'!$D$386:$D$553&amp;'Regional Cap levels'!$E$386:$E$553,0),MATCH(F$6,'Regional Cap levels'!$F$385:$K$385,0))</f>
        <v>0.65843777865760622</v>
      </c>
      <c r="G15" s="185" cm="1">
        <f t="array" ref="G15">INDEX('Regional Cap levels'!$F$386:$K$553,MATCH($A15&amp;$B15&amp;$C15&amp;$D15,'Regional Cap levels'!$B$386:$B$553&amp;'Regional Cap levels'!$C$386:$C$553&amp;'Regional Cap levels'!$D$386:$D$553&amp;'Regional Cap levels'!$E$386:$E$553,0),MATCH(G$6,'Regional Cap levels'!$F$385:$K$385,0))</f>
        <v>0.65843777865760622</v>
      </c>
      <c r="H15" s="62" cm="1">
        <f t="array" ref="H15">INDEX('Regional Cap levels'!$F$386:$K$553,MATCH($A15&amp;$B15&amp;$C15&amp;$D15,'Regional Cap levels'!$B$386:$B$553&amp;'Regional Cap levels'!$C$386:$C$553&amp;'Regional Cap levels'!$D$386:$D$553&amp;'Regional Cap levels'!$E$386:$E$553,0),MATCH(H$6,'Regional Cap levels'!$F$385:$K$385,0))</f>
        <v>0.66381815026853119</v>
      </c>
      <c r="I15" s="62" cm="1">
        <f t="array" ref="I15">INDEX('Regional Cap levels'!$F$386:$K$553,MATCH($A15&amp;$B15&amp;$C15&amp;$D15,'Regional Cap levels'!$B$386:$B$553&amp;'Regional Cap levels'!$C$386:$C$553&amp;'Regional Cap levels'!$D$386:$D$553&amp;'Regional Cap levels'!$E$386:$E$553,0),MATCH(I$6,'Regional Cap levels'!$F$385:$K$385,0))</f>
        <v>0.66360768119698821</v>
      </c>
      <c r="J15" s="62" cm="1">
        <f t="array" ref="J15">INDEX('Regional Cap levels'!$F$386:$K$553,MATCH($A15&amp;$B15&amp;$C15&amp;$D15,'Regional Cap levels'!$B$386:$B$553&amp;'Regional Cap levels'!$C$386:$C$553&amp;'Regional Cap levels'!$D$386:$D$553&amp;'Regional Cap levels'!$E$386:$E$553,0),MATCH(J$6,'Regional Cap levels'!$F$385:$K$385,0))</f>
        <v>0.66814082718122814</v>
      </c>
    </row>
    <row r="16" spans="1:11" ht="13.5" customHeight="1">
      <c r="A16" s="1" t="s">
        <v>114</v>
      </c>
      <c r="B16" s="14" t="s">
        <v>72</v>
      </c>
      <c r="C16" s="1" t="s">
        <v>68</v>
      </c>
      <c r="D16" s="14" t="s">
        <v>73</v>
      </c>
      <c r="E16" s="38" cm="1">
        <f t="array" ref="E16">INDEX('Regional Cap levels'!$F$386:$K$553,MATCH($A16&amp;$B16&amp;$C16&amp;$D16,'Regional Cap levels'!$B$386:$B$553&amp;'Regional Cap levels'!$C$386:$C$553&amp;'Regional Cap levels'!$D$386:$D$553&amp;'Regional Cap levels'!$E$386:$E$553,0),MATCH(E$6,'Regional Cap levels'!$F$385:$K$385,0))</f>
        <v>0.28485186128517942</v>
      </c>
      <c r="F16" s="38" cm="1">
        <f t="array" ref="F16">INDEX('Regional Cap levels'!$F$386:$K$553,MATCH($A16&amp;$B16&amp;$C16&amp;$D16,'Regional Cap levels'!$B$386:$B$553&amp;'Regional Cap levels'!$C$386:$C$553&amp;'Regional Cap levels'!$D$386:$D$553&amp;'Regional Cap levels'!$E$386:$E$553,0),MATCH(F$6,'Regional Cap levels'!$F$385:$K$385,0))</f>
        <v>0.2911174570678719</v>
      </c>
      <c r="G16" s="185" cm="1">
        <f t="array" ref="G16">INDEX('Regional Cap levels'!$F$386:$K$553,MATCH($A16&amp;$B16&amp;$C16&amp;$D16,'Regional Cap levels'!$B$386:$B$553&amp;'Regional Cap levels'!$C$386:$C$553&amp;'Regional Cap levels'!$D$386:$D$553&amp;'Regional Cap levels'!$E$386:$E$553,0),MATCH(G$6,'Regional Cap levels'!$F$385:$K$385,0))</f>
        <v>0.2911174570678719</v>
      </c>
      <c r="H16" s="62" cm="1">
        <f t="array" ref="H16">INDEX('Regional Cap levels'!$F$386:$K$553,MATCH($A16&amp;$B16&amp;$C16&amp;$D16,'Regional Cap levels'!$B$386:$B$553&amp;'Regional Cap levels'!$C$386:$C$553&amp;'Regional Cap levels'!$D$386:$D$553&amp;'Regional Cap levels'!$E$386:$E$553,0),MATCH(H$6,'Regional Cap levels'!$F$385:$K$385,0))</f>
        <v>0.29621333212265361</v>
      </c>
      <c r="I16" s="62" cm="1">
        <f t="array" ref="I16">INDEX('Regional Cap levels'!$F$386:$K$553,MATCH($A16&amp;$B16&amp;$C16&amp;$D16,'Regional Cap levels'!$B$386:$B$553&amp;'Regional Cap levels'!$C$386:$C$553&amp;'Regional Cap levels'!$D$386:$D$553&amp;'Regional Cap levels'!$E$386:$E$553,0),MATCH(I$6,'Regional Cap levels'!$F$385:$K$385,0))</f>
        <v>0.29599990245757773</v>
      </c>
      <c r="J16" s="62" cm="1">
        <f t="array" ref="J16">INDEX('Regional Cap levels'!$F$386:$K$553,MATCH($A16&amp;$B16&amp;$C16&amp;$D16,'Regional Cap levels'!$B$386:$B$553&amp;'Regional Cap levels'!$C$386:$C$553&amp;'Regional Cap levels'!$D$386:$D$553&amp;'Regional Cap levels'!$E$386:$E$553,0),MATCH(J$6,'Regional Cap levels'!$F$385:$K$385,0))</f>
        <v>0.29794801943138699</v>
      </c>
    </row>
    <row r="17" spans="1:11" ht="13.5" customHeight="1">
      <c r="A17" s="1" t="s">
        <v>114</v>
      </c>
      <c r="B17" s="14" t="s">
        <v>72</v>
      </c>
      <c r="C17" s="1" t="s">
        <v>70</v>
      </c>
      <c r="D17" s="14" t="s">
        <v>73</v>
      </c>
      <c r="E17" s="38" cm="1">
        <f t="array" ref="E17">INDEX('Regional Cap levels'!$F$386:$K$553,MATCH($A17&amp;$B17&amp;$C17&amp;$D17,'Regional Cap levels'!$B$386:$B$553&amp;'Regional Cap levels'!$C$386:$C$553&amp;'Regional Cap levels'!$D$386:$D$553&amp;'Regional Cap levels'!$E$386:$E$553,0),MATCH(E$6,'Regional Cap levels'!$F$385:$K$385,0))</f>
        <v>0.3750844265084296</v>
      </c>
      <c r="F17" s="38" cm="1">
        <f t="array" ref="F17">INDEX('Regional Cap levels'!$F$386:$K$553,MATCH($A17&amp;$B17&amp;$C17&amp;$D17,'Regional Cap levels'!$B$386:$B$553&amp;'Regional Cap levels'!$C$386:$C$553&amp;'Regional Cap levels'!$D$386:$D$553&amp;'Regional Cap levels'!$E$386:$E$553,0),MATCH(F$6,'Regional Cap levels'!$F$385:$K$385,0))</f>
        <v>0.37799022515901148</v>
      </c>
      <c r="G17" s="185" cm="1">
        <f t="array" ref="G17">INDEX('Regional Cap levels'!$F$386:$K$553,MATCH($A17&amp;$B17&amp;$C17&amp;$D17,'Regional Cap levels'!$B$386:$B$553&amp;'Regional Cap levels'!$C$386:$C$553&amp;'Regional Cap levels'!$D$386:$D$553&amp;'Regional Cap levels'!$E$386:$E$553,0),MATCH(G$6,'Regional Cap levels'!$F$385:$K$385,0))</f>
        <v>0.37799022515901148</v>
      </c>
      <c r="H17" s="62" cm="1">
        <f t="array" ref="H17">INDEX('Regional Cap levels'!$F$386:$K$553,MATCH($A17&amp;$B17&amp;$C17&amp;$D17,'Regional Cap levels'!$B$386:$B$553&amp;'Regional Cap levels'!$C$386:$C$553&amp;'Regional Cap levels'!$D$386:$D$553&amp;'Regional Cap levels'!$E$386:$E$553,0),MATCH(H$6,'Regional Cap levels'!$F$385:$K$385,0))</f>
        <v>0.40447788799461709</v>
      </c>
      <c r="I17" s="62" cm="1">
        <f t="array" ref="I17">INDEX('Regional Cap levels'!$F$386:$K$553,MATCH($A17&amp;$B17&amp;$C17&amp;$D17,'Regional Cap levels'!$B$386:$B$553&amp;'Regional Cap levels'!$C$386:$C$553&amp;'Regional Cap levels'!$D$386:$D$553&amp;'Regional Cap levels'!$E$386:$E$553,0),MATCH(I$6,'Regional Cap levels'!$F$385:$K$385,0))</f>
        <v>0.40417285042356504</v>
      </c>
      <c r="J17" s="62" cm="1">
        <f t="array" ref="J17">INDEX('Regional Cap levels'!$F$386:$K$553,MATCH($A17&amp;$B17&amp;$C17&amp;$D17,'Regional Cap levels'!$B$386:$B$553&amp;'Regional Cap levels'!$C$386:$C$553&amp;'Regional Cap levels'!$D$386:$D$553&amp;'Regional Cap levels'!$E$386:$E$553,0),MATCH(J$6,'Regional Cap levels'!$F$385:$K$385,0))</f>
        <v>0.39751856045516148</v>
      </c>
    </row>
    <row r="18" spans="1:11" ht="13.5" customHeight="1">
      <c r="A18" s="1" t="s">
        <v>114</v>
      </c>
      <c r="B18" s="14" t="s">
        <v>72</v>
      </c>
      <c r="C18" s="1" t="s">
        <v>71</v>
      </c>
      <c r="D18" s="14" t="s">
        <v>73</v>
      </c>
      <c r="E18" s="38" cm="1">
        <f t="array" ref="E18">INDEX('Regional Cap levels'!$F$386:$K$553,MATCH($A18&amp;$B18&amp;$C18&amp;$D18,'Regional Cap levels'!$B$386:$B$553&amp;'Regional Cap levels'!$C$386:$C$553&amp;'Regional Cap levels'!$D$386:$D$553&amp;'Regional Cap levels'!$E$386:$E$553,0),MATCH(E$6,'Regional Cap levels'!$F$385:$K$385,0))</f>
        <v>0.33537728236404085</v>
      </c>
      <c r="F18" s="38" cm="1">
        <f t="array" ref="F18">INDEX('Regional Cap levels'!$F$386:$K$553,MATCH($A18&amp;$B18&amp;$C18&amp;$D18,'Regional Cap levels'!$B$386:$B$553&amp;'Regional Cap levels'!$C$386:$C$553&amp;'Regional Cap levels'!$D$386:$D$553&amp;'Regional Cap levels'!$E$386:$E$553,0),MATCH(F$6,'Regional Cap levels'!$F$385:$K$385,0))</f>
        <v>0.34338533582610592</v>
      </c>
      <c r="G18" s="185" cm="1">
        <f t="array" ref="G18">INDEX('Regional Cap levels'!$F$386:$K$553,MATCH($A18&amp;$B18&amp;$C18&amp;$D18,'Regional Cap levels'!$B$386:$B$553&amp;'Regional Cap levels'!$C$386:$C$553&amp;'Regional Cap levels'!$D$386:$D$553&amp;'Regional Cap levels'!$E$386:$E$553,0),MATCH(G$6,'Regional Cap levels'!$F$385:$K$385,0))</f>
        <v>0.34338533582610592</v>
      </c>
      <c r="H18" s="62" cm="1">
        <f t="array" ref="H18">INDEX('Regional Cap levels'!$F$386:$K$553,MATCH($A18&amp;$B18&amp;$C18&amp;$D18,'Regional Cap levels'!$B$386:$B$553&amp;'Regional Cap levels'!$C$386:$C$553&amp;'Regional Cap levels'!$D$386:$D$553&amp;'Regional Cap levels'!$E$386:$E$553,0),MATCH(H$6,'Regional Cap levels'!$F$385:$K$385,0))</f>
        <v>0.34993424588825833</v>
      </c>
      <c r="I18" s="62" cm="1">
        <f t="array" ref="I18">INDEX('Regional Cap levels'!$F$386:$K$553,MATCH($A18&amp;$B18&amp;$C18&amp;$D18,'Regional Cap levels'!$B$386:$B$553&amp;'Regional Cap levels'!$C$386:$C$553&amp;'Regional Cap levels'!$D$386:$D$553&amp;'Regional Cap levels'!$E$386:$E$553,0),MATCH(I$6,'Regional Cap levels'!$F$385:$K$385,0))</f>
        <v>0.34970112154925703</v>
      </c>
      <c r="J18" s="62" cm="1">
        <f t="array" ref="J18">INDEX('Regional Cap levels'!$F$386:$K$553,MATCH($A18&amp;$B18&amp;$C18&amp;$D18,'Regional Cap levels'!$B$386:$B$553&amp;'Regional Cap levels'!$C$386:$C$553&amp;'Regional Cap levels'!$D$386:$D$553&amp;'Regional Cap levels'!$E$386:$E$553,0),MATCH(J$6,'Regional Cap levels'!$F$385:$K$385,0))</f>
        <v>0.35209856504081982</v>
      </c>
    </row>
    <row r="19" spans="1:11" ht="13.5" customHeight="1">
      <c r="D19" s="166"/>
      <c r="E19" s="42"/>
      <c r="F19" s="42"/>
      <c r="G19" s="42"/>
      <c r="H19" s="186"/>
      <c r="I19" s="186"/>
      <c r="J19" s="186"/>
    </row>
    <row r="20" spans="1:11" ht="13.5" customHeight="1">
      <c r="B20" s="79" t="s">
        <v>74</v>
      </c>
      <c r="C20" s="167"/>
      <c r="D20" s="167"/>
      <c r="E20" s="167"/>
      <c r="F20" s="167"/>
      <c r="G20" s="167"/>
      <c r="H20" s="168"/>
      <c r="I20" s="168"/>
      <c r="J20" s="168"/>
    </row>
    <row r="21" spans="1:11" ht="28.5" customHeight="1">
      <c r="B21" s="14"/>
      <c r="C21" s="1"/>
      <c r="D21" s="1"/>
      <c r="E21" s="162" t="s">
        <v>50</v>
      </c>
      <c r="F21" s="162" t="s">
        <v>52</v>
      </c>
      <c r="G21" s="163" t="s">
        <v>54</v>
      </c>
      <c r="H21" s="164" t="s">
        <v>56</v>
      </c>
      <c r="I21" s="165" t="s">
        <v>58</v>
      </c>
      <c r="J21" s="165" t="s">
        <v>61</v>
      </c>
    </row>
    <row r="22" spans="1:11" ht="13.5" customHeight="1">
      <c r="B22" s="78" t="s">
        <v>62</v>
      </c>
      <c r="C22" s="2" t="s">
        <v>63</v>
      </c>
      <c r="D22" s="2" t="s">
        <v>64</v>
      </c>
      <c r="E22" s="13" t="s">
        <v>49</v>
      </c>
      <c r="F22" s="13" t="s">
        <v>51</v>
      </c>
      <c r="G22" s="68" t="s">
        <v>53</v>
      </c>
      <c r="H22" s="57" t="s">
        <v>55</v>
      </c>
      <c r="I22" s="126" t="s">
        <v>57</v>
      </c>
      <c r="J22" s="126" t="s">
        <v>65</v>
      </c>
      <c r="K22" s="169" t="s">
        <v>75</v>
      </c>
    </row>
    <row r="23" spans="1:11" ht="13.5" customHeight="1">
      <c r="B23" s="268" t="s">
        <v>76</v>
      </c>
      <c r="C23" s="269"/>
      <c r="D23" s="269"/>
      <c r="E23" s="269"/>
      <c r="F23" s="269"/>
      <c r="G23" s="269"/>
      <c r="H23" s="269"/>
      <c r="I23" s="127"/>
      <c r="J23" s="127"/>
    </row>
    <row r="24" spans="1:11" ht="13.5" customHeight="1">
      <c r="B24" s="14" t="s">
        <v>67</v>
      </c>
      <c r="C24" s="1" t="s">
        <v>68</v>
      </c>
      <c r="D24" s="14" t="s">
        <v>69</v>
      </c>
      <c r="E24" s="36" cm="1">
        <f t="array" ref="E24">E7*INDEX('TDCV Values'!$D$11:$I$16,MATCH($B24&amp;$C24,'TDCV Values'!$B$11:$B$16&amp;'TDCV Values'!$C$11:$C$16,0),MATCH(E$22,'TDCV Values'!$D$10:$I$10,0))</f>
        <v>1919.7844455513018</v>
      </c>
      <c r="F24" s="36" cm="1">
        <f t="array" ref="F24">F7*INDEX('TDCV Values'!$D$11:$I$16,MATCH($B24&amp;$C24,'TDCV Values'!$B$11:$B$16&amp;'TDCV Values'!$C$11:$C$16,0),MATCH(F$22,'TDCV Values'!$D$10:$I$10,0))</f>
        <v>1448.7600195918906</v>
      </c>
      <c r="G24" s="36" cm="1">
        <f t="array" ref="G24">G7*INDEX('TDCV Values'!$D$11:$I$16,MATCH($B24&amp;$C24,'TDCV Values'!$B$11:$B$16&amp;'TDCV Values'!$C$11:$C$16,0),MATCH(G$22,'TDCV Values'!$D$10:$I$10,0))</f>
        <v>869.08658470719092</v>
      </c>
      <c r="H24" s="36" cm="1">
        <f t="array" ref="H24">H7*INDEX('TDCV Values'!$D$11:$I$16,MATCH($B24&amp;$C24,'TDCV Values'!$B$11:$B$16&amp;'TDCV Values'!$C$11:$C$16,0),MATCH(H$22,'TDCV Values'!$D$10:$I$10,0))</f>
        <v>736.09021231624502</v>
      </c>
      <c r="I24" s="36" cm="1">
        <f t="array" ref="I24">I7*INDEX('TDCV Values'!$D$11:$I$16,MATCH($B24&amp;$C24,'TDCV Values'!$B$11:$B$16&amp;'TDCV Values'!$C$11:$C$16,0),MATCH(I$22,'TDCV Values'!$D$10:$I$10,0))</f>
        <v>768.86902584240931</v>
      </c>
      <c r="J24" s="36" cm="1">
        <f t="array" ref="J24">J7*INDEX('TDCV Values'!$D$11:$I$16,MATCH($B24&amp;$C24,'TDCV Values'!$B$11:$B$16&amp;'TDCV Values'!$C$11:$C$16,0),MATCH(J$22,'TDCV Values'!$D$10:$I$10,0))</f>
        <v>673.85294430936312</v>
      </c>
    </row>
    <row r="25" spans="1:11" ht="13.5" customHeight="1">
      <c r="B25" s="14" t="s">
        <v>67</v>
      </c>
      <c r="C25" s="1" t="s">
        <v>70</v>
      </c>
      <c r="D25" s="14" t="s">
        <v>69</v>
      </c>
      <c r="E25" s="36" cm="1">
        <f t="array" ref="E25">E8*INDEX('TDCV Values'!$D$11:$I$16,MATCH($B25&amp;$C25,'TDCV Values'!$B$11:$B$16&amp;'TDCV Values'!$C$11:$C$16,0),MATCH(E$22,'TDCV Values'!$D$10:$I$10,0))</f>
        <v>1890.1739571469725</v>
      </c>
      <c r="F25" s="36" cm="1">
        <f t="array" ref="F25">F8*INDEX('TDCV Values'!$D$11:$I$16,MATCH($B25&amp;$C25,'TDCV Values'!$B$11:$B$16&amp;'TDCV Values'!$C$11:$C$16,0),MATCH(F$22,'TDCV Values'!$D$10:$I$10,0))</f>
        <v>1415.6143855161374</v>
      </c>
      <c r="G25" s="36" cm="1">
        <f t="array" ref="G25">G8*INDEX('TDCV Values'!$D$11:$I$16,MATCH($B25&amp;$C25,'TDCV Values'!$B$11:$B$16&amp;'TDCV Values'!$C$11:$C$16,0),MATCH(G$22,'TDCV Values'!$D$10:$I$10,0))</f>
        <v>838.74067331335652</v>
      </c>
      <c r="H25" s="36" cm="1">
        <f t="array" ref="H25">H8*INDEX('TDCV Values'!$D$11:$I$16,MATCH($B25&amp;$C25,'TDCV Values'!$B$11:$B$16&amp;'TDCV Values'!$C$11:$C$16,0),MATCH(H$22,'TDCV Values'!$D$10:$I$10,0))</f>
        <v>724.33282323880212</v>
      </c>
      <c r="I25" s="36" cm="1">
        <f t="array" ref="I25">I8*INDEX('TDCV Values'!$D$11:$I$16,MATCH($B25&amp;$C25,'TDCV Values'!$B$11:$B$16&amp;'TDCV Values'!$C$11:$C$16,0),MATCH(I$22,'TDCV Values'!$D$10:$I$10,0))</f>
        <v>756.95917736881677</v>
      </c>
      <c r="J25" s="36" cm="1">
        <f t="array" ref="J25">J8*INDEX('TDCV Values'!$D$11:$I$16,MATCH($B25&amp;$C25,'TDCV Values'!$B$11:$B$16&amp;'TDCV Values'!$C$11:$C$16,0),MATCH(J$22,'TDCV Values'!$D$10:$I$10,0))</f>
        <v>652.71697592407008</v>
      </c>
    </row>
    <row r="26" spans="1:11" ht="13.5" customHeight="1">
      <c r="B26" s="14" t="s">
        <v>67</v>
      </c>
      <c r="C26" s="1" t="s">
        <v>71</v>
      </c>
      <c r="D26" s="14" t="s">
        <v>69</v>
      </c>
      <c r="E26" s="36" cm="1">
        <f t="array" ref="E26">E9*INDEX('TDCV Values'!$D$11:$I$16,MATCH($B26&amp;$C26,'TDCV Values'!$B$11:$B$16&amp;'TDCV Values'!$C$11:$C$16,0),MATCH(E$22,'TDCV Values'!$D$10:$I$10,0))</f>
        <v>2022.0183012008051</v>
      </c>
      <c r="F26" s="36" cm="1">
        <f t="array" ref="F26">F9*INDEX('TDCV Values'!$D$11:$I$16,MATCH($B26&amp;$C26,'TDCV Values'!$B$11:$B$16&amp;'TDCV Values'!$C$11:$C$16,0),MATCH(F$22,'TDCV Values'!$D$10:$I$10,0))</f>
        <v>1525.9444219320453</v>
      </c>
      <c r="G26" s="36" cm="1">
        <f t="array" ref="G26">G9*INDEX('TDCV Values'!$D$11:$I$16,MATCH($B26&amp;$C26,'TDCV Values'!$B$11:$B$16&amp;'TDCV Values'!$C$11:$C$16,0),MATCH(G$22,'TDCV Values'!$D$10:$I$10,0))</f>
        <v>915.43366247666995</v>
      </c>
      <c r="H26" s="36" cm="1">
        <f t="array" ref="H26">H9*INDEX('TDCV Values'!$D$11:$I$16,MATCH($B26&amp;$C26,'TDCV Values'!$B$11:$B$16&amp;'TDCV Values'!$C$11:$C$16,0),MATCH(H$22,'TDCV Values'!$D$10:$I$10,0))</f>
        <v>774.87710943176512</v>
      </c>
      <c r="I26" s="36" cm="1">
        <f t="array" ref="I26">I9*INDEX('TDCV Values'!$D$11:$I$16,MATCH($B26&amp;$C26,'TDCV Values'!$B$11:$B$16&amp;'TDCV Values'!$C$11:$C$16,0),MATCH(I$22,'TDCV Values'!$D$10:$I$10,0))</f>
        <v>809.39878485007398</v>
      </c>
      <c r="J26" s="36" cm="1">
        <f t="array" ref="J26">J9*INDEX('TDCV Values'!$D$11:$I$16,MATCH($B26&amp;$C26,'TDCV Values'!$B$11:$B$16&amp;'TDCV Values'!$C$11:$C$16,0),MATCH(J$22,'TDCV Values'!$D$10:$I$10,0))</f>
        <v>709.31285850529821</v>
      </c>
      <c r="K26" s="171"/>
    </row>
    <row r="27" spans="1:11" ht="13.5" customHeight="1">
      <c r="B27" s="14" t="s">
        <v>72</v>
      </c>
      <c r="C27" s="1" t="s">
        <v>68</v>
      </c>
      <c r="D27" s="14" t="s">
        <v>69</v>
      </c>
      <c r="E27" s="36" cm="1">
        <f t="array" ref="E27">E10*INDEX('TDCV Values'!$D$11:$I$16,MATCH($B27&amp;$C27,'TDCV Values'!$B$11:$B$16&amp;'TDCV Values'!$C$11:$C$16,0),MATCH(E$22,'TDCV Values'!$D$10:$I$10,0))</f>
        <v>2042.6969894471652</v>
      </c>
      <c r="F27" s="36" cm="1">
        <f t="array" ref="F27">F10*INDEX('TDCV Values'!$D$11:$I$16,MATCH($B27&amp;$C27,'TDCV Values'!$B$11:$B$16&amp;'TDCV Values'!$C$11:$C$16,0),MATCH(F$22,'TDCV Values'!$D$10:$I$10,0))</f>
        <v>1507.5632861084382</v>
      </c>
      <c r="G27" s="36" cm="1">
        <f t="array" ref="G27">G10*INDEX('TDCV Values'!$D$11:$I$16,MATCH($B27&amp;$C27,'TDCV Values'!$B$11:$B$16&amp;'TDCV Values'!$C$11:$C$16,0),MATCH(G$22,'TDCV Values'!$D$10:$I$10,0))</f>
        <v>895.61787763857046</v>
      </c>
      <c r="H27" s="36" cm="1">
        <f t="array" ref="H27">H10*INDEX('TDCV Values'!$D$11:$I$16,MATCH($B27&amp;$C27,'TDCV Values'!$B$11:$B$16&amp;'TDCV Values'!$C$11:$C$16,0),MATCH(H$22,'TDCV Values'!$D$10:$I$10,0))</f>
        <v>787.64234913496841</v>
      </c>
      <c r="I27" s="36" cm="1">
        <f t="array" ref="I27">I10*INDEX('TDCV Values'!$D$11:$I$16,MATCH($B27&amp;$C27,'TDCV Values'!$B$11:$B$16&amp;'TDCV Values'!$C$11:$C$16,0),MATCH(I$22,'TDCV Values'!$D$10:$I$10,0))</f>
        <v>847.97522889477307</v>
      </c>
      <c r="J27" s="36" cm="1">
        <f t="array" ref="J27">J10*INDEX('TDCV Values'!$D$11:$I$16,MATCH($B27&amp;$C27,'TDCV Values'!$B$11:$B$16&amp;'TDCV Values'!$C$11:$C$16,0),MATCH(J$22,'TDCV Values'!$D$10:$I$10,0))</f>
        <v>685.24897015652095</v>
      </c>
      <c r="K27" s="171"/>
    </row>
    <row r="28" spans="1:11" ht="13.5" customHeight="1">
      <c r="B28" s="14" t="s">
        <v>72</v>
      </c>
      <c r="C28" s="1" t="s">
        <v>70</v>
      </c>
      <c r="D28" s="14" t="s">
        <v>69</v>
      </c>
      <c r="E28" s="36" cm="1">
        <f t="array" ref="E28">E11*INDEX('TDCV Values'!$D$11:$I$16,MATCH($B28&amp;$C28,'TDCV Values'!$B$11:$B$16&amp;'TDCV Values'!$C$11:$C$16,0),MATCH(E$22,'TDCV Values'!$D$10:$I$10,0))</f>
        <v>2102.073719751133</v>
      </c>
      <c r="F28" s="36" cm="1">
        <f t="array" ref="F28">F11*INDEX('TDCV Values'!$D$11:$I$16,MATCH($B28&amp;$C28,'TDCV Values'!$B$11:$B$16&amp;'TDCV Values'!$C$11:$C$16,0),MATCH(F$22,'TDCV Values'!$D$10:$I$10,0))</f>
        <v>1535.5438380202988</v>
      </c>
      <c r="G28" s="36" cm="1">
        <f t="array" ref="G28">G11*INDEX('TDCV Values'!$D$11:$I$16,MATCH($B28&amp;$C28,'TDCV Values'!$B$11:$B$16&amp;'TDCV Values'!$C$11:$C$16,0),MATCH(G$22,'TDCV Values'!$D$10:$I$10,0))</f>
        <v>879.42835164433029</v>
      </c>
      <c r="H28" s="36" cm="1">
        <f t="array" ref="H28">H11*INDEX('TDCV Values'!$D$11:$I$16,MATCH($B28&amp;$C28,'TDCV Values'!$B$11:$B$16&amp;'TDCV Values'!$C$11:$C$16,0),MATCH(H$22,'TDCV Values'!$D$10:$I$10,0))</f>
        <v>761.96052876217504</v>
      </c>
      <c r="I28" s="36" cm="1">
        <f t="array" ref="I28">I11*INDEX('TDCV Values'!$D$11:$I$16,MATCH($B28&amp;$C28,'TDCV Values'!$B$11:$B$16&amp;'TDCV Values'!$C$11:$C$16,0),MATCH(I$22,'TDCV Values'!$D$10:$I$10,0))</f>
        <v>827.12490069436683</v>
      </c>
      <c r="J28" s="36" cm="1">
        <f t="array" ref="J28">J11*INDEX('TDCV Values'!$D$11:$I$16,MATCH($B28&amp;$C28,'TDCV Values'!$B$11:$B$16&amp;'TDCV Values'!$C$11:$C$16,0),MATCH(J$22,'TDCV Values'!$D$10:$I$10,0))</f>
        <v>657.70610387931697</v>
      </c>
      <c r="K28" s="171"/>
    </row>
    <row r="29" spans="1:11" ht="13.5" customHeight="1">
      <c r="B29" s="14" t="s">
        <v>72</v>
      </c>
      <c r="C29" s="1" t="s">
        <v>71</v>
      </c>
      <c r="D29" s="14" t="s">
        <v>69</v>
      </c>
      <c r="E29" s="36" cm="1">
        <f t="array" ref="E29">E12*INDEX('TDCV Values'!$D$11:$I$16,MATCH($B29&amp;$C29,'TDCV Values'!$B$11:$B$16&amp;'TDCV Values'!$C$11:$C$16,0),MATCH(E$22,'TDCV Values'!$D$10:$I$10,0))</f>
        <v>2151.4455508968522</v>
      </c>
      <c r="F29" s="36" cm="1">
        <f t="array" ref="F29">F12*INDEX('TDCV Values'!$D$11:$I$16,MATCH($B29&amp;$C29,'TDCV Values'!$B$11:$B$16&amp;'TDCV Values'!$C$11:$C$16,0),MATCH(F$22,'TDCV Values'!$D$10:$I$10,0))</f>
        <v>1587.8569149229786</v>
      </c>
      <c r="G29" s="36" cm="1">
        <f t="array" ref="G29">G12*INDEX('TDCV Values'!$D$11:$I$16,MATCH($B29&amp;$C29,'TDCV Values'!$B$11:$B$16&amp;'TDCV Values'!$C$11:$C$16,0),MATCH(G$22,'TDCV Values'!$D$10:$I$10,0))</f>
        <v>943.37367309045032</v>
      </c>
      <c r="H29" s="36" cm="1">
        <f t="array" ref="H29">H12*INDEX('TDCV Values'!$D$11:$I$16,MATCH($B29&amp;$C29,'TDCV Values'!$B$11:$B$16&amp;'TDCV Values'!$C$11:$C$16,0),MATCH(H$22,'TDCV Values'!$D$10:$I$10,0))</f>
        <v>829.0540872118396</v>
      </c>
      <c r="I29" s="36" cm="1">
        <f t="array" ref="I29">I12*INDEX('TDCV Values'!$D$11:$I$16,MATCH($B29&amp;$C29,'TDCV Values'!$B$11:$B$16&amp;'TDCV Values'!$C$11:$C$16,0),MATCH(I$22,'TDCV Values'!$D$10:$I$10,0))</f>
        <v>892.59785430063016</v>
      </c>
      <c r="J29" s="36" cm="1">
        <f t="array" ref="J29">J12*INDEX('TDCV Values'!$D$11:$I$16,MATCH($B29&amp;$C29,'TDCV Values'!$B$11:$B$16&amp;'TDCV Values'!$C$11:$C$16,0),MATCH(J$22,'TDCV Values'!$D$10:$I$10,0))</f>
        <v>721.20054400860022</v>
      </c>
      <c r="K29" s="171"/>
    </row>
    <row r="30" spans="1:11" ht="13.5" customHeight="1">
      <c r="B30" s="268" t="s">
        <v>77</v>
      </c>
      <c r="C30" s="269"/>
      <c r="D30" s="269"/>
      <c r="E30" s="269"/>
      <c r="F30" s="269"/>
      <c r="G30" s="269"/>
      <c r="H30" s="269"/>
      <c r="I30" s="127"/>
      <c r="J30" s="127"/>
      <c r="K30" t="s">
        <v>78</v>
      </c>
    </row>
    <row r="31" spans="1:11" ht="13.5" customHeight="1">
      <c r="B31" s="14" t="s">
        <v>67</v>
      </c>
      <c r="C31" s="1" t="s">
        <v>68</v>
      </c>
      <c r="D31" s="14" t="s">
        <v>73</v>
      </c>
      <c r="E31" s="8">
        <f>E13*365</f>
        <v>186.41367313846666</v>
      </c>
      <c r="F31" s="8">
        <f t="shared" ref="F31:I36" si="0">F13*365</f>
        <v>215.27306640830028</v>
      </c>
      <c r="G31" s="70">
        <f t="shared" si="0"/>
        <v>215.27306640830028</v>
      </c>
      <c r="H31" s="59">
        <f t="shared" si="0"/>
        <v>216.79945045414397</v>
      </c>
      <c r="I31" s="59">
        <f t="shared" si="0"/>
        <v>216.72524648300816</v>
      </c>
      <c r="J31" s="59">
        <f t="shared" ref="J31" si="1">J13*365</f>
        <v>218.1896210154608</v>
      </c>
    </row>
    <row r="32" spans="1:11" ht="13.5" customHeight="1">
      <c r="B32" s="14" t="s">
        <v>67</v>
      </c>
      <c r="C32" s="1" t="s">
        <v>70</v>
      </c>
      <c r="D32" s="14" t="s">
        <v>73</v>
      </c>
      <c r="E32" s="8">
        <f t="shared" ref="E32:H36" si="2">E14*365</f>
        <v>204.77554660430803</v>
      </c>
      <c r="F32" s="8">
        <f t="shared" si="2"/>
        <v>233.83410503290673</v>
      </c>
      <c r="G32" s="70">
        <f t="shared" si="2"/>
        <v>233.83410503290673</v>
      </c>
      <c r="H32" s="59">
        <f t="shared" si="2"/>
        <v>241.92410690601108</v>
      </c>
      <c r="I32" s="59">
        <f t="shared" si="0"/>
        <v>241.84350982972376</v>
      </c>
      <c r="J32" s="59">
        <f t="shared" ref="J32" si="3">J14*365</f>
        <v>244.17858570989222</v>
      </c>
    </row>
    <row r="33" spans="2:11" ht="13.5" customHeight="1">
      <c r="B33" s="14" t="s">
        <v>67</v>
      </c>
      <c r="C33" s="1" t="s">
        <v>71</v>
      </c>
      <c r="D33" s="14" t="s">
        <v>73</v>
      </c>
      <c r="E33" s="8">
        <f t="shared" si="2"/>
        <v>209.39876140625651</v>
      </c>
      <c r="F33" s="8">
        <f t="shared" si="2"/>
        <v>240.32978921002626</v>
      </c>
      <c r="G33" s="70">
        <f t="shared" si="2"/>
        <v>240.32978921002626</v>
      </c>
      <c r="H33" s="59">
        <f t="shared" si="2"/>
        <v>242.29362484801388</v>
      </c>
      <c r="I33" s="59">
        <f t="shared" si="0"/>
        <v>242.21680363690069</v>
      </c>
      <c r="J33" s="59">
        <f t="shared" ref="J33" si="4">J15*365</f>
        <v>243.87140192114828</v>
      </c>
    </row>
    <row r="34" spans="2:11" ht="13.5" customHeight="1">
      <c r="B34" s="14" t="s">
        <v>72</v>
      </c>
      <c r="C34" s="1" t="s">
        <v>68</v>
      </c>
      <c r="D34" s="14" t="s">
        <v>73</v>
      </c>
      <c r="E34" s="8">
        <f t="shared" si="2"/>
        <v>103.97092936909048</v>
      </c>
      <c r="F34" s="8">
        <f t="shared" si="2"/>
        <v>106.25787182977324</v>
      </c>
      <c r="G34" s="70">
        <f t="shared" si="2"/>
        <v>106.25787182977324</v>
      </c>
      <c r="H34" s="59">
        <f t="shared" si="2"/>
        <v>108.11786622476856</v>
      </c>
      <c r="I34" s="59">
        <f t="shared" si="0"/>
        <v>108.03996439701588</v>
      </c>
      <c r="J34" s="59">
        <f t="shared" ref="J34" si="5">J16*365</f>
        <v>108.75102709245625</v>
      </c>
    </row>
    <row r="35" spans="2:11" ht="13.5" customHeight="1">
      <c r="B35" s="14" t="s">
        <v>72</v>
      </c>
      <c r="C35" s="1" t="s">
        <v>70</v>
      </c>
      <c r="D35" s="14" t="s">
        <v>73</v>
      </c>
      <c r="E35" s="8">
        <f t="shared" si="2"/>
        <v>136.9058156755768</v>
      </c>
      <c r="F35" s="8">
        <f t="shared" si="2"/>
        <v>137.96643218303919</v>
      </c>
      <c r="G35" s="70">
        <f t="shared" si="2"/>
        <v>137.96643218303919</v>
      </c>
      <c r="H35" s="59">
        <f t="shared" si="2"/>
        <v>147.63442911803523</v>
      </c>
      <c r="I35" s="59">
        <f t="shared" si="0"/>
        <v>147.52309040460125</v>
      </c>
      <c r="J35" s="59">
        <f t="shared" ref="J35" si="6">J17*365</f>
        <v>145.09427456613395</v>
      </c>
    </row>
    <row r="36" spans="2:11" ht="13.5" customHeight="1">
      <c r="B36" s="14" t="s">
        <v>72</v>
      </c>
      <c r="C36" s="1" t="s">
        <v>71</v>
      </c>
      <c r="D36" s="14" t="s">
        <v>73</v>
      </c>
      <c r="E36" s="8">
        <f t="shared" si="2"/>
        <v>122.41270806287491</v>
      </c>
      <c r="F36" s="8">
        <f t="shared" si="2"/>
        <v>125.33564757652866</v>
      </c>
      <c r="G36" s="70">
        <f t="shared" si="2"/>
        <v>125.33564757652866</v>
      </c>
      <c r="H36" s="59">
        <f t="shared" si="2"/>
        <v>127.7259997492143</v>
      </c>
      <c r="I36" s="59">
        <f t="shared" si="0"/>
        <v>127.64090936547882</v>
      </c>
      <c r="J36" s="59">
        <f t="shared" ref="J36" si="7">J18*365</f>
        <v>128.51597623989923</v>
      </c>
    </row>
    <row r="37" spans="2:11" ht="13.5" customHeight="1">
      <c r="B37" s="268" t="s">
        <v>79</v>
      </c>
      <c r="C37" s="269"/>
      <c r="D37" s="269"/>
      <c r="E37" s="269"/>
      <c r="F37" s="269"/>
      <c r="G37" s="269"/>
      <c r="H37" s="269"/>
      <c r="I37" s="127"/>
      <c r="J37" s="127"/>
      <c r="K37" t="s">
        <v>80</v>
      </c>
    </row>
    <row r="38" spans="2:11" ht="13.5" customHeight="1">
      <c r="B38" s="14" t="s">
        <v>67</v>
      </c>
      <c r="C38" s="1" t="s">
        <v>68</v>
      </c>
      <c r="D38" s="1"/>
      <c r="E38" s="8">
        <f t="shared" ref="E38:I43" si="8">E24+E31</f>
        <v>2106.1981186897683</v>
      </c>
      <c r="F38" s="8">
        <f t="shared" si="8"/>
        <v>1664.0330860001909</v>
      </c>
      <c r="G38" s="70">
        <f t="shared" si="8"/>
        <v>1084.3596511154913</v>
      </c>
      <c r="H38" s="59">
        <f t="shared" si="8"/>
        <v>952.88966277038901</v>
      </c>
      <c r="I38" s="59">
        <f t="shared" si="8"/>
        <v>985.59427232541748</v>
      </c>
      <c r="J38" s="59">
        <f t="shared" ref="J38" si="9">J24+J31</f>
        <v>892.04256532482395</v>
      </c>
    </row>
    <row r="39" spans="2:11" ht="13.5" customHeight="1">
      <c r="B39" s="14" t="s">
        <v>67</v>
      </c>
      <c r="C39" s="1" t="s">
        <v>70</v>
      </c>
      <c r="D39" s="1"/>
      <c r="E39" s="8">
        <f t="shared" si="8"/>
        <v>2094.9495037512806</v>
      </c>
      <c r="F39" s="8">
        <f t="shared" si="8"/>
        <v>1649.4484905490442</v>
      </c>
      <c r="G39" s="70">
        <f t="shared" si="8"/>
        <v>1072.5747783462632</v>
      </c>
      <c r="H39" s="59">
        <f t="shared" si="8"/>
        <v>966.25693014481317</v>
      </c>
      <c r="I39" s="59">
        <f t="shared" si="8"/>
        <v>998.80268719854053</v>
      </c>
      <c r="J39" s="59">
        <f t="shared" ref="J39" si="10">J25+J32</f>
        <v>896.8955616339623</v>
      </c>
    </row>
    <row r="40" spans="2:11" ht="13.5" customHeight="1">
      <c r="B40" s="14" t="s">
        <v>67</v>
      </c>
      <c r="C40" s="1" t="s">
        <v>71</v>
      </c>
      <c r="D40" s="1"/>
      <c r="E40" s="8">
        <f t="shared" si="8"/>
        <v>2231.4170626070618</v>
      </c>
      <c r="F40" s="8">
        <f t="shared" si="8"/>
        <v>1766.2742111420716</v>
      </c>
      <c r="G40" s="70">
        <f t="shared" si="8"/>
        <v>1155.7634516866963</v>
      </c>
      <c r="H40" s="59">
        <f t="shared" si="8"/>
        <v>1017.170734279779</v>
      </c>
      <c r="I40" s="59">
        <f t="shared" si="8"/>
        <v>1051.6155884869747</v>
      </c>
      <c r="J40" s="59">
        <f t="shared" ref="J40" si="11">J26+J33</f>
        <v>953.18426042644649</v>
      </c>
    </row>
    <row r="41" spans="2:11" ht="13.5" customHeight="1">
      <c r="B41" s="14" t="s">
        <v>72</v>
      </c>
      <c r="C41" s="1" t="s">
        <v>68</v>
      </c>
      <c r="D41" s="1"/>
      <c r="E41" s="8">
        <f t="shared" si="8"/>
        <v>2146.6679188162557</v>
      </c>
      <c r="F41" s="8">
        <f t="shared" si="8"/>
        <v>1613.8211579382114</v>
      </c>
      <c r="G41" s="70">
        <f t="shared" si="8"/>
        <v>1001.8757494683437</v>
      </c>
      <c r="H41" s="59">
        <f t="shared" si="8"/>
        <v>895.760215359737</v>
      </c>
      <c r="I41" s="59">
        <f t="shared" si="8"/>
        <v>956.01519329178893</v>
      </c>
      <c r="J41" s="59">
        <f t="shared" ref="J41" si="12">J27+J34</f>
        <v>793.99999724897725</v>
      </c>
    </row>
    <row r="42" spans="2:11" ht="13.5" customHeight="1">
      <c r="B42" s="14" t="s">
        <v>72</v>
      </c>
      <c r="C42" s="1" t="s">
        <v>70</v>
      </c>
      <c r="D42" s="1"/>
      <c r="E42" s="8">
        <f t="shared" si="8"/>
        <v>2238.9795354267098</v>
      </c>
      <c r="F42" s="8">
        <f t="shared" si="8"/>
        <v>1673.510270203338</v>
      </c>
      <c r="G42" s="70">
        <f t="shared" si="8"/>
        <v>1017.3947838273695</v>
      </c>
      <c r="H42" s="59">
        <f t="shared" si="8"/>
        <v>909.59495788021025</v>
      </c>
      <c r="I42" s="59">
        <f t="shared" si="8"/>
        <v>974.64799109896808</v>
      </c>
      <c r="J42" s="59">
        <f t="shared" ref="J42" si="13">J28+J35</f>
        <v>802.80037844545086</v>
      </c>
    </row>
    <row r="43" spans="2:11" ht="13.5" customHeight="1">
      <c r="B43" s="14" t="s">
        <v>72</v>
      </c>
      <c r="C43" s="1" t="s">
        <v>71</v>
      </c>
      <c r="D43" s="1"/>
      <c r="E43" s="8">
        <f t="shared" si="8"/>
        <v>2273.8582589597272</v>
      </c>
      <c r="F43" s="8">
        <f t="shared" si="8"/>
        <v>1713.1925624995072</v>
      </c>
      <c r="G43" s="70">
        <f t="shared" si="8"/>
        <v>1068.709320666979</v>
      </c>
      <c r="H43" s="59">
        <f t="shared" si="8"/>
        <v>956.78008696105394</v>
      </c>
      <c r="I43" s="59">
        <f t="shared" si="8"/>
        <v>1020.238763666109</v>
      </c>
      <c r="J43" s="59">
        <f t="shared" ref="J43" si="14">J29+J36</f>
        <v>849.71652024849948</v>
      </c>
    </row>
    <row r="44" spans="2:11" ht="13.5" customHeight="1">
      <c r="B44" s="268" t="s">
        <v>79</v>
      </c>
      <c r="C44" s="269"/>
      <c r="D44" s="269"/>
      <c r="E44" s="269"/>
      <c r="F44" s="269"/>
      <c r="G44" s="269"/>
      <c r="H44" s="269"/>
      <c r="I44" s="127"/>
      <c r="J44" s="127"/>
      <c r="K44" t="s">
        <v>81</v>
      </c>
    </row>
    <row r="45" spans="2:11" ht="13.5" customHeight="1">
      <c r="B45" s="14" t="s">
        <v>82</v>
      </c>
      <c r="C45" s="1" t="s">
        <v>68</v>
      </c>
      <c r="D45" s="1"/>
      <c r="E45" s="8">
        <f>E38+E41</f>
        <v>4252.8660375060244</v>
      </c>
      <c r="F45" s="8">
        <f t="shared" ref="F45:I47" si="15">F38+F41</f>
        <v>3277.8542439384023</v>
      </c>
      <c r="G45" s="70">
        <f t="shared" si="15"/>
        <v>2086.2354005838351</v>
      </c>
      <c r="H45" s="59">
        <f t="shared" si="15"/>
        <v>1848.6498781301261</v>
      </c>
      <c r="I45" s="59">
        <f t="shared" si="15"/>
        <v>1941.6094656172063</v>
      </c>
      <c r="J45" s="59">
        <f t="shared" ref="J45" si="16">J38+J41</f>
        <v>1686.0425625738012</v>
      </c>
    </row>
    <row r="46" spans="2:11" ht="13.5" customHeight="1">
      <c r="B46" s="14" t="s">
        <v>82</v>
      </c>
      <c r="C46" s="1" t="s">
        <v>70</v>
      </c>
      <c r="D46" s="1"/>
      <c r="E46" s="8">
        <f t="shared" ref="E46:H47" si="17">E39+E42</f>
        <v>4333.9290391779905</v>
      </c>
      <c r="F46" s="8">
        <f t="shared" si="17"/>
        <v>3322.9587607523822</v>
      </c>
      <c r="G46" s="70">
        <f t="shared" si="17"/>
        <v>2089.9695621736328</v>
      </c>
      <c r="H46" s="59">
        <f t="shared" si="17"/>
        <v>1875.8518880250235</v>
      </c>
      <c r="I46" s="59">
        <f t="shared" si="15"/>
        <v>1973.4506782975086</v>
      </c>
      <c r="J46" s="59">
        <f t="shared" ref="J46" si="18">J39+J42</f>
        <v>1699.695940079413</v>
      </c>
    </row>
    <row r="47" spans="2:11" ht="13.5" customHeight="1">
      <c r="B47" s="14" t="s">
        <v>82</v>
      </c>
      <c r="C47" s="1" t="s">
        <v>71</v>
      </c>
      <c r="D47" s="1"/>
      <c r="E47" s="8">
        <f t="shared" si="17"/>
        <v>4505.275321566789</v>
      </c>
      <c r="F47" s="8">
        <f t="shared" si="17"/>
        <v>3479.4667736415786</v>
      </c>
      <c r="G47" s="70">
        <f t="shared" si="17"/>
        <v>2224.4727723536753</v>
      </c>
      <c r="H47" s="59">
        <f t="shared" si="17"/>
        <v>1973.950821240833</v>
      </c>
      <c r="I47" s="59">
        <f t="shared" si="15"/>
        <v>2071.8543521530837</v>
      </c>
      <c r="J47" s="59">
        <f t="shared" ref="J47" si="19">J40+J43</f>
        <v>1802.900780674946</v>
      </c>
    </row>
    <row r="48" spans="2:11" ht="13.5" customHeight="1">
      <c r="E48" s="16"/>
      <c r="F48" s="16"/>
      <c r="G48" s="16"/>
      <c r="H48" s="60"/>
      <c r="I48" s="60"/>
      <c r="J48" s="60"/>
      <c r="K48" s="16"/>
    </row>
    <row r="49" spans="1:15" s="34" customFormat="1">
      <c r="A49" s="33" t="s">
        <v>83</v>
      </c>
      <c r="B49" s="170"/>
      <c r="E49" s="39"/>
      <c r="F49" s="39"/>
      <c r="G49" s="39"/>
      <c r="H49" s="63"/>
      <c r="I49" s="63"/>
      <c r="J49" s="63"/>
      <c r="K49" s="39"/>
    </row>
    <row r="50" spans="1:15">
      <c r="F50" s="171"/>
      <c r="G50" s="171"/>
      <c r="H50" s="172"/>
      <c r="I50" s="172"/>
      <c r="J50" s="172"/>
    </row>
    <row r="51" spans="1:15">
      <c r="B51" s="77" t="s">
        <v>102</v>
      </c>
      <c r="E51" s="6"/>
    </row>
    <row r="52" spans="1:15" ht="25.5" customHeight="1">
      <c r="B52" s="81" t="s">
        <v>62</v>
      </c>
      <c r="C52" s="13" t="s">
        <v>70</v>
      </c>
      <c r="D52" s="13" t="s">
        <v>68</v>
      </c>
      <c r="E52" s="276" t="s">
        <v>103</v>
      </c>
      <c r="F52" s="276"/>
      <c r="I52" s="173"/>
      <c r="J52" s="173"/>
    </row>
    <row r="53" spans="1:15">
      <c r="B53" s="14" t="s">
        <v>67</v>
      </c>
      <c r="C53" s="26">
        <f>'Customer Numbers - Northern Sco'!$D$5</f>
        <v>94190</v>
      </c>
      <c r="D53" s="26">
        <f>'Customer Numbers - Northern Sco'!$C$5</f>
        <v>415200</v>
      </c>
      <c r="E53" s="277">
        <f>C53/(C53+D53)</f>
        <v>0.18490743830856515</v>
      </c>
      <c r="F53" s="277"/>
    </row>
    <row r="54" spans="1:15">
      <c r="B54" s="14" t="s">
        <v>72</v>
      </c>
      <c r="C54" s="26">
        <f>'Customer Numbers - Northern Sco'!$D$10</f>
        <v>63221</v>
      </c>
      <c r="D54" s="26">
        <f>'Customer Numbers - Northern Sco'!$C$10</f>
        <v>288713</v>
      </c>
      <c r="E54" s="277">
        <f>C54/(C54+D54)</f>
        <v>0.17963879591059687</v>
      </c>
      <c r="F54" s="277"/>
      <c r="K54" s="174"/>
      <c r="L54" s="41"/>
      <c r="M54" s="41"/>
      <c r="N54" s="274"/>
      <c r="O54" s="274"/>
    </row>
    <row r="56" spans="1:15">
      <c r="B56" s="77" t="s">
        <v>104</v>
      </c>
    </row>
    <row r="57" spans="1:15">
      <c r="B57" s="275" t="s">
        <v>105</v>
      </c>
      <c r="C57" s="275"/>
      <c r="D57" s="175">
        <v>1</v>
      </c>
    </row>
    <row r="58" spans="1:15">
      <c r="E58" s="16"/>
      <c r="F58" s="16"/>
      <c r="G58" s="16"/>
      <c r="H58" s="60"/>
      <c r="I58" s="60"/>
      <c r="J58" s="60"/>
    </row>
    <row r="59" spans="1:15" ht="25.5">
      <c r="B59" s="14"/>
      <c r="C59" s="1"/>
      <c r="D59" s="1"/>
      <c r="E59" s="162" t="s">
        <v>50</v>
      </c>
      <c r="F59" s="162" t="s">
        <v>52</v>
      </c>
      <c r="G59" s="163" t="s">
        <v>54</v>
      </c>
      <c r="H59" s="164" t="s">
        <v>56</v>
      </c>
      <c r="I59" s="165" t="s">
        <v>58</v>
      </c>
      <c r="J59" s="165" t="s">
        <v>61</v>
      </c>
    </row>
    <row r="60" spans="1:15">
      <c r="B60" s="78" t="s">
        <v>62</v>
      </c>
      <c r="C60" s="2" t="s">
        <v>63</v>
      </c>
      <c r="D60" s="2" t="s">
        <v>64</v>
      </c>
      <c r="E60" s="13" t="s">
        <v>49</v>
      </c>
      <c r="F60" s="13" t="s">
        <v>51</v>
      </c>
      <c r="G60" s="68" t="s">
        <v>53</v>
      </c>
      <c r="H60" s="57" t="s">
        <v>55</v>
      </c>
      <c r="I60" s="126" t="s">
        <v>57</v>
      </c>
      <c r="J60" s="126" t="s">
        <v>65</v>
      </c>
      <c r="K60" t="s">
        <v>84</v>
      </c>
    </row>
    <row r="61" spans="1:15">
      <c r="B61" s="14" t="s">
        <v>67</v>
      </c>
      <c r="C61" s="1" t="s">
        <v>68</v>
      </c>
      <c r="D61" s="14" t="s">
        <v>69</v>
      </c>
      <c r="E61" s="38">
        <f>E7</f>
        <v>0.66199463639700062</v>
      </c>
      <c r="F61" s="38">
        <f t="shared" ref="F61:I61" si="20">F7</f>
        <v>0.49957242054892775</v>
      </c>
      <c r="G61" s="38">
        <f t="shared" si="20"/>
        <v>0.29968502920937617</v>
      </c>
      <c r="H61" s="38">
        <f t="shared" si="20"/>
        <v>0.27262600456157221</v>
      </c>
      <c r="I61" s="38">
        <f t="shared" si="20"/>
        <v>0.28476630586755902</v>
      </c>
      <c r="J61" s="38">
        <f t="shared" ref="J61" si="21">J7</f>
        <v>0.2495751645590234</v>
      </c>
    </row>
    <row r="62" spans="1:15">
      <c r="B62" s="14" t="s">
        <v>67</v>
      </c>
      <c r="C62" s="1" t="s">
        <v>70</v>
      </c>
      <c r="D62" s="14" t="s">
        <v>69</v>
      </c>
      <c r="E62" s="38">
        <f t="shared" ref="E62:I66" si="22">E8</f>
        <v>0.65178412315412848</v>
      </c>
      <c r="F62" s="38">
        <f t="shared" si="22"/>
        <v>0.48814289155728879</v>
      </c>
      <c r="G62" s="38">
        <f t="shared" si="22"/>
        <v>0.28922092183219189</v>
      </c>
      <c r="H62" s="38">
        <f t="shared" si="22"/>
        <v>0.26827141601437116</v>
      </c>
      <c r="I62" s="38">
        <f t="shared" si="22"/>
        <v>0.28035525087733953</v>
      </c>
      <c r="J62" s="38">
        <f t="shared" ref="J62" si="23">J8</f>
        <v>0.24174702812002594</v>
      </c>
    </row>
    <row r="63" spans="1:15">
      <c r="B63" s="14" t="s">
        <v>67</v>
      </c>
      <c r="C63" s="1" t="s">
        <v>71</v>
      </c>
      <c r="D63" s="14" t="s">
        <v>69</v>
      </c>
      <c r="E63" s="38">
        <f t="shared" si="22"/>
        <v>0.69724769006924314</v>
      </c>
      <c r="F63" s="38">
        <f t="shared" si="22"/>
        <v>0.52618773170070532</v>
      </c>
      <c r="G63" s="38">
        <f t="shared" si="22"/>
        <v>0.31566678016436894</v>
      </c>
      <c r="H63" s="38">
        <f t="shared" si="22"/>
        <v>0.28699152201176487</v>
      </c>
      <c r="I63" s="38">
        <f t="shared" si="22"/>
        <v>0.29977732772224963</v>
      </c>
      <c r="J63" s="38">
        <f t="shared" ref="J63" si="24">J9</f>
        <v>0.26270846611307341</v>
      </c>
    </row>
    <row r="64" spans="1:15">
      <c r="B64" s="14" t="s">
        <v>72</v>
      </c>
      <c r="C64" s="1" t="s">
        <v>68</v>
      </c>
      <c r="D64" s="14" t="s">
        <v>69</v>
      </c>
      <c r="E64" s="38">
        <f t="shared" si="22"/>
        <v>0.1702247491205971</v>
      </c>
      <c r="F64" s="38">
        <f t="shared" si="22"/>
        <v>0.12563027384236986</v>
      </c>
      <c r="G64" s="38">
        <f t="shared" si="22"/>
        <v>7.463482313654754E-2</v>
      </c>
      <c r="H64" s="38">
        <f t="shared" si="22"/>
        <v>6.8490639055214644E-2</v>
      </c>
      <c r="I64" s="38">
        <f t="shared" si="22"/>
        <v>7.3736976425632442E-2</v>
      </c>
      <c r="J64" s="38">
        <f t="shared" ref="J64" si="25">J10</f>
        <v>5.9586866970132261E-2</v>
      </c>
    </row>
    <row r="65" spans="2:16">
      <c r="B65" s="14" t="s">
        <v>72</v>
      </c>
      <c r="C65" s="1" t="s">
        <v>70</v>
      </c>
      <c r="D65" s="14" t="s">
        <v>69</v>
      </c>
      <c r="E65" s="38">
        <f t="shared" si="22"/>
        <v>0.17517280997926107</v>
      </c>
      <c r="F65" s="38">
        <f t="shared" si="22"/>
        <v>0.12796198650169158</v>
      </c>
      <c r="G65" s="38">
        <f t="shared" si="22"/>
        <v>7.3285695970360859E-2</v>
      </c>
      <c r="H65" s="38">
        <f t="shared" si="22"/>
        <v>6.6257437283667397E-2</v>
      </c>
      <c r="I65" s="38">
        <f t="shared" si="22"/>
        <v>7.1923904408205813E-2</v>
      </c>
      <c r="J65" s="38">
        <f t="shared" ref="J65" si="26">J11</f>
        <v>5.7191835119940609E-2</v>
      </c>
    </row>
    <row r="66" spans="2:16">
      <c r="B66" s="14" t="s">
        <v>72</v>
      </c>
      <c r="C66" s="1" t="s">
        <v>71</v>
      </c>
      <c r="D66" s="14" t="s">
        <v>69</v>
      </c>
      <c r="E66" s="38">
        <f t="shared" si="22"/>
        <v>0.17928712924140436</v>
      </c>
      <c r="F66" s="38">
        <f t="shared" si="22"/>
        <v>0.13232140957691488</v>
      </c>
      <c r="G66" s="38">
        <f t="shared" si="22"/>
        <v>7.8614472757537524E-2</v>
      </c>
      <c r="H66" s="38">
        <f t="shared" si="22"/>
        <v>7.2091659757551274E-2</v>
      </c>
      <c r="I66" s="38">
        <f t="shared" si="22"/>
        <v>7.7617204721793925E-2</v>
      </c>
      <c r="J66" s="38">
        <f t="shared" ref="J66" si="27">J12</f>
        <v>6.2713090783356545E-2</v>
      </c>
    </row>
    <row r="67" spans="2:16">
      <c r="B67" s="14" t="s">
        <v>67</v>
      </c>
      <c r="C67" s="1" t="s">
        <v>68</v>
      </c>
      <c r="D67" s="14" t="s">
        <v>73</v>
      </c>
      <c r="E67" s="155">
        <f>IF((E14-E13)&lt;0,E13,E13+($E$53*(E14-E13))*$D$57)</f>
        <v>0.52002443869474357</v>
      </c>
      <c r="F67" s="155">
        <f t="shared" ref="F67:I67" si="28">IF((F14-F13)&lt;0,F13,F13+($E$53*(F14-F13))*$D$57)</f>
        <v>0.59919216578828105</v>
      </c>
      <c r="G67" s="155">
        <f t="shared" si="28"/>
        <v>0.59919216578828105</v>
      </c>
      <c r="H67" s="155">
        <f t="shared" si="28"/>
        <v>0.60669914059463426</v>
      </c>
      <c r="I67" s="155">
        <f t="shared" si="28"/>
        <v>0.60649260332386101</v>
      </c>
      <c r="J67" s="155">
        <f t="shared" ref="J67" si="29">IF((J14-J13)&lt;0,J13,J13+($E$53*(J14-J13))*$D$57)</f>
        <v>0.61094568192164345</v>
      </c>
      <c r="L67" s="42"/>
      <c r="M67" s="42"/>
      <c r="N67" s="42"/>
      <c r="O67" s="42"/>
      <c r="P67" s="42"/>
    </row>
    <row r="68" spans="2:16">
      <c r="B68" s="14" t="s">
        <v>67</v>
      </c>
      <c r="C68" s="1" t="s">
        <v>70</v>
      </c>
      <c r="D68" s="14" t="s">
        <v>73</v>
      </c>
      <c r="E68" s="155">
        <f t="shared" ref="E68:J68" si="30">IF((E14-E13)&lt;=0,E14,E67+(E14-E13)*(1-$D$57))</f>
        <v>0.52002443869474357</v>
      </c>
      <c r="F68" s="155">
        <f t="shared" si="30"/>
        <v>0.59919216578828105</v>
      </c>
      <c r="G68" s="155">
        <f t="shared" si="30"/>
        <v>0.59919216578828105</v>
      </c>
      <c r="H68" s="155">
        <f t="shared" si="30"/>
        <v>0.60669914059463426</v>
      </c>
      <c r="I68" s="155">
        <f t="shared" si="30"/>
        <v>0.60649260332386101</v>
      </c>
      <c r="J68" s="155">
        <f t="shared" si="30"/>
        <v>0.61094568192164345</v>
      </c>
      <c r="L68" s="42"/>
      <c r="M68" s="42"/>
      <c r="N68" s="42"/>
      <c r="O68" s="42"/>
      <c r="P68" s="42"/>
    </row>
    <row r="69" spans="2:16">
      <c r="B69" s="14" t="s">
        <v>67</v>
      </c>
      <c r="C69" s="1" t="s">
        <v>71</v>
      </c>
      <c r="D69" s="14" t="s">
        <v>73</v>
      </c>
      <c r="E69" s="38">
        <f>E15</f>
        <v>0.57369523672946987</v>
      </c>
      <c r="F69" s="38">
        <f t="shared" ref="F69:I69" si="31">F15</f>
        <v>0.65843777865760622</v>
      </c>
      <c r="G69" s="38">
        <f t="shared" si="31"/>
        <v>0.65843777865760622</v>
      </c>
      <c r="H69" s="38">
        <f t="shared" si="31"/>
        <v>0.66381815026853119</v>
      </c>
      <c r="I69" s="38">
        <f t="shared" si="31"/>
        <v>0.66360768119698821</v>
      </c>
      <c r="J69" s="38">
        <f t="shared" ref="J69" si="32">J15</f>
        <v>0.66814082718122814</v>
      </c>
      <c r="L69" s="42"/>
      <c r="M69" s="42"/>
      <c r="N69" s="42"/>
      <c r="O69" s="42"/>
      <c r="P69" s="42"/>
    </row>
    <row r="70" spans="2:16">
      <c r="B70" s="14" t="s">
        <v>72</v>
      </c>
      <c r="C70" s="1" t="s">
        <v>68</v>
      </c>
      <c r="D70" s="14" t="s">
        <v>73</v>
      </c>
      <c r="E70" s="155">
        <f>IF((E17-E16)&lt;0,E16,E16+($E$54*(E17-E16))*$D$57)</f>
        <v>0.30106113065380846</v>
      </c>
      <c r="F70" s="155">
        <f t="shared" ref="F70:I70" si="33">IF((F17-F16)&lt;0,F16,F16+($E$54*(F17-F16))*$D$57)</f>
        <v>0.30672317652518472</v>
      </c>
      <c r="G70" s="155">
        <f t="shared" si="33"/>
        <v>0.30672317652518472</v>
      </c>
      <c r="H70" s="155">
        <f t="shared" si="33"/>
        <v>0.31566184657928864</v>
      </c>
      <c r="I70" s="155">
        <f t="shared" si="33"/>
        <v>0.31543196058028733</v>
      </c>
      <c r="J70" s="155">
        <f t="shared" ref="J70" si="34">IF((J17-J16)&lt;0,J16,J16+($E$54*(J17-J16))*$D$57)</f>
        <v>0.31583475152906454</v>
      </c>
      <c r="L70" s="42"/>
      <c r="M70" s="42"/>
      <c r="N70" s="42"/>
      <c r="O70" s="42"/>
      <c r="P70" s="42"/>
    </row>
    <row r="71" spans="2:16">
      <c r="B71" s="14" t="s">
        <v>72</v>
      </c>
      <c r="C71" s="1" t="s">
        <v>70</v>
      </c>
      <c r="D71" s="14" t="s">
        <v>73</v>
      </c>
      <c r="E71" s="155">
        <f t="shared" ref="E71:J71" si="35">IF((E17-E16)&lt;=0,E17,E70+(E17-E16)*(1-$D$57))</f>
        <v>0.30106113065380846</v>
      </c>
      <c r="F71" s="155">
        <f t="shared" si="35"/>
        <v>0.30672317652518472</v>
      </c>
      <c r="G71" s="155">
        <f t="shared" si="35"/>
        <v>0.30672317652518472</v>
      </c>
      <c r="H71" s="155">
        <f t="shared" si="35"/>
        <v>0.31566184657928864</v>
      </c>
      <c r="I71" s="155">
        <f t="shared" si="35"/>
        <v>0.31543196058028733</v>
      </c>
      <c r="J71" s="155">
        <f t="shared" si="35"/>
        <v>0.31583475152906454</v>
      </c>
      <c r="L71" s="42"/>
      <c r="M71" s="42"/>
      <c r="N71" s="42"/>
      <c r="O71" s="42"/>
      <c r="P71" s="42"/>
    </row>
    <row r="72" spans="2:16">
      <c r="B72" s="14" t="s">
        <v>72</v>
      </c>
      <c r="C72" s="1" t="s">
        <v>71</v>
      </c>
      <c r="D72" s="14" t="s">
        <v>73</v>
      </c>
      <c r="E72" s="38">
        <f>E18</f>
        <v>0.33537728236404085</v>
      </c>
      <c r="F72" s="38">
        <f t="shared" ref="F72:I72" si="36">F18</f>
        <v>0.34338533582610592</v>
      </c>
      <c r="G72" s="38">
        <f t="shared" si="36"/>
        <v>0.34338533582610592</v>
      </c>
      <c r="H72" s="38">
        <f t="shared" si="36"/>
        <v>0.34993424588825833</v>
      </c>
      <c r="I72" s="38">
        <f t="shared" si="36"/>
        <v>0.34970112154925703</v>
      </c>
      <c r="J72" s="38">
        <f t="shared" ref="J72" si="37">J18</f>
        <v>0.35209856504081982</v>
      </c>
      <c r="L72" s="42"/>
      <c r="M72" s="42"/>
      <c r="N72" s="42"/>
      <c r="O72" s="42"/>
      <c r="P72" s="42"/>
    </row>
    <row r="73" spans="2:16">
      <c r="E73" s="16"/>
      <c r="F73" s="16"/>
      <c r="G73" s="16"/>
      <c r="H73" s="60"/>
      <c r="I73" s="60"/>
      <c r="J73" s="60"/>
    </row>
    <row r="74" spans="2:16">
      <c r="B74" s="79" t="s">
        <v>74</v>
      </c>
      <c r="C74" s="167"/>
      <c r="D74" s="167"/>
      <c r="E74" s="167"/>
      <c r="F74" s="167"/>
      <c r="G74" s="167"/>
      <c r="H74" s="168"/>
      <c r="I74" s="168"/>
      <c r="J74" s="168"/>
    </row>
    <row r="75" spans="2:16" ht="25.5">
      <c r="B75" s="14"/>
      <c r="C75" s="1"/>
      <c r="D75" s="1"/>
      <c r="E75" s="162" t="s">
        <v>50</v>
      </c>
      <c r="F75" s="162" t="s">
        <v>52</v>
      </c>
      <c r="G75" s="163" t="s">
        <v>54</v>
      </c>
      <c r="H75" s="164" t="s">
        <v>56</v>
      </c>
      <c r="I75" s="165" t="s">
        <v>58</v>
      </c>
      <c r="J75" s="165" t="s">
        <v>61</v>
      </c>
    </row>
    <row r="76" spans="2:16">
      <c r="B76" s="78" t="s">
        <v>62</v>
      </c>
      <c r="C76" s="2" t="s">
        <v>63</v>
      </c>
      <c r="D76" s="2" t="s">
        <v>64</v>
      </c>
      <c r="E76" s="13" t="s">
        <v>49</v>
      </c>
      <c r="F76" s="13" t="s">
        <v>51</v>
      </c>
      <c r="G76" s="68" t="s">
        <v>53</v>
      </c>
      <c r="H76" s="57" t="s">
        <v>55</v>
      </c>
      <c r="I76" s="126" t="s">
        <v>57</v>
      </c>
      <c r="J76" s="126" t="s">
        <v>65</v>
      </c>
    </row>
    <row r="77" spans="2:16">
      <c r="B77" s="268" t="s">
        <v>76</v>
      </c>
      <c r="C77" s="269"/>
      <c r="D77" s="269"/>
      <c r="E77" s="269"/>
      <c r="F77" s="269"/>
      <c r="G77" s="269"/>
      <c r="H77" s="269"/>
      <c r="I77" s="127"/>
      <c r="J77" s="127"/>
      <c r="K77" t="s">
        <v>85</v>
      </c>
    </row>
    <row r="78" spans="2:16">
      <c r="B78" s="14" t="s">
        <v>67</v>
      </c>
      <c r="C78" s="1" t="s">
        <v>68</v>
      </c>
      <c r="D78" s="14" t="s">
        <v>69</v>
      </c>
      <c r="E78" s="36" cm="1">
        <f t="array" ref="E78">E61*INDEX('TDCV Values'!$D$11:$I$16,MATCH($B78&amp;$C78,'TDCV Values'!$B$11:$B$16&amp;'TDCV Values'!$C$11:$C$16,0),MATCH(E$22,'TDCV Values'!$D$10:$I$10,0))</f>
        <v>1919.7844455513018</v>
      </c>
      <c r="F78" s="36" cm="1">
        <f t="array" ref="F78">F61*INDEX('TDCV Values'!$D$11:$I$16,MATCH($B78&amp;$C78,'TDCV Values'!$B$11:$B$16&amp;'TDCV Values'!$C$11:$C$16,0),MATCH(F$22,'TDCV Values'!$D$10:$I$10,0))</f>
        <v>1448.7600195918906</v>
      </c>
      <c r="G78" s="36" cm="1">
        <f t="array" ref="G78">G61*INDEX('TDCV Values'!$D$11:$I$16,MATCH($B78&amp;$C78,'TDCV Values'!$B$11:$B$16&amp;'TDCV Values'!$C$11:$C$16,0),MATCH(G$22,'TDCV Values'!$D$10:$I$10,0))</f>
        <v>869.08658470719092</v>
      </c>
      <c r="H78" s="36" cm="1">
        <f t="array" ref="H78">H61*INDEX('TDCV Values'!$D$11:$I$16,MATCH($B78&amp;$C78,'TDCV Values'!$B$11:$B$16&amp;'TDCV Values'!$C$11:$C$16,0),MATCH(H$22,'TDCV Values'!$D$10:$I$10,0))</f>
        <v>736.09021231624502</v>
      </c>
      <c r="I78" s="36" cm="1">
        <f t="array" ref="I78">I61*INDEX('TDCV Values'!$D$11:$I$16,MATCH($B78&amp;$C78,'TDCV Values'!$B$11:$B$16&amp;'TDCV Values'!$C$11:$C$16,0),MATCH(I$22,'TDCV Values'!$D$10:$I$10,0))</f>
        <v>768.86902584240931</v>
      </c>
      <c r="J78" s="36" cm="1">
        <f t="array" ref="J78">J61*INDEX('TDCV Values'!$D$11:$I$16,MATCH($B78&amp;$C78,'TDCV Values'!$B$11:$B$16&amp;'TDCV Values'!$C$11:$C$16,0),MATCH(J$22,'TDCV Values'!$D$10:$I$10,0))</f>
        <v>673.85294430936312</v>
      </c>
    </row>
    <row r="79" spans="2:16">
      <c r="B79" s="14" t="s">
        <v>67</v>
      </c>
      <c r="C79" s="1" t="s">
        <v>70</v>
      </c>
      <c r="D79" s="14" t="s">
        <v>69</v>
      </c>
      <c r="E79" s="36" cm="1">
        <f t="array" ref="E79">E62*INDEX('TDCV Values'!$D$11:$I$16,MATCH($B79&amp;$C79,'TDCV Values'!$B$11:$B$16&amp;'TDCV Values'!$C$11:$C$16,0),MATCH(E$22,'TDCV Values'!$D$10:$I$10,0))</f>
        <v>1890.1739571469725</v>
      </c>
      <c r="F79" s="36" cm="1">
        <f t="array" ref="F79">F62*INDEX('TDCV Values'!$D$11:$I$16,MATCH($B79&amp;$C79,'TDCV Values'!$B$11:$B$16&amp;'TDCV Values'!$C$11:$C$16,0),MATCH(F$22,'TDCV Values'!$D$10:$I$10,0))</f>
        <v>1415.6143855161374</v>
      </c>
      <c r="G79" s="36" cm="1">
        <f t="array" ref="G79">G62*INDEX('TDCV Values'!$D$11:$I$16,MATCH($B79&amp;$C79,'TDCV Values'!$B$11:$B$16&amp;'TDCV Values'!$C$11:$C$16,0),MATCH(G$22,'TDCV Values'!$D$10:$I$10,0))</f>
        <v>838.74067331335652</v>
      </c>
      <c r="H79" s="36" cm="1">
        <f t="array" ref="H79">H62*INDEX('TDCV Values'!$D$11:$I$16,MATCH($B79&amp;$C79,'TDCV Values'!$B$11:$B$16&amp;'TDCV Values'!$C$11:$C$16,0),MATCH(H$22,'TDCV Values'!$D$10:$I$10,0))</f>
        <v>724.33282323880212</v>
      </c>
      <c r="I79" s="36" cm="1">
        <f t="array" ref="I79">I62*INDEX('TDCV Values'!$D$11:$I$16,MATCH($B79&amp;$C79,'TDCV Values'!$B$11:$B$16&amp;'TDCV Values'!$C$11:$C$16,0),MATCH(I$22,'TDCV Values'!$D$10:$I$10,0))</f>
        <v>756.95917736881677</v>
      </c>
      <c r="J79" s="36" cm="1">
        <f t="array" ref="J79">J62*INDEX('TDCV Values'!$D$11:$I$16,MATCH($B79&amp;$C79,'TDCV Values'!$B$11:$B$16&amp;'TDCV Values'!$C$11:$C$16,0),MATCH(J$22,'TDCV Values'!$D$10:$I$10,0))</f>
        <v>652.71697592407008</v>
      </c>
    </row>
    <row r="80" spans="2:16">
      <c r="B80" s="14" t="s">
        <v>67</v>
      </c>
      <c r="C80" s="1" t="s">
        <v>71</v>
      </c>
      <c r="D80" s="14" t="s">
        <v>69</v>
      </c>
      <c r="E80" s="36" cm="1">
        <f t="array" ref="E80">E63*INDEX('TDCV Values'!$D$11:$I$16,MATCH($B80&amp;$C80,'TDCV Values'!$B$11:$B$16&amp;'TDCV Values'!$C$11:$C$16,0),MATCH(E$22,'TDCV Values'!$D$10:$I$10,0))</f>
        <v>2022.0183012008051</v>
      </c>
      <c r="F80" s="36" cm="1">
        <f t="array" ref="F80">F63*INDEX('TDCV Values'!$D$11:$I$16,MATCH($B80&amp;$C80,'TDCV Values'!$B$11:$B$16&amp;'TDCV Values'!$C$11:$C$16,0),MATCH(F$22,'TDCV Values'!$D$10:$I$10,0))</f>
        <v>1525.9444219320453</v>
      </c>
      <c r="G80" s="36" cm="1">
        <f t="array" ref="G80">G63*INDEX('TDCV Values'!$D$11:$I$16,MATCH($B80&amp;$C80,'TDCV Values'!$B$11:$B$16&amp;'TDCV Values'!$C$11:$C$16,0),MATCH(G$22,'TDCV Values'!$D$10:$I$10,0))</f>
        <v>915.43366247666995</v>
      </c>
      <c r="H80" s="36" cm="1">
        <f t="array" ref="H80">H63*INDEX('TDCV Values'!$D$11:$I$16,MATCH($B80&amp;$C80,'TDCV Values'!$B$11:$B$16&amp;'TDCV Values'!$C$11:$C$16,0),MATCH(H$22,'TDCV Values'!$D$10:$I$10,0))</f>
        <v>774.87710943176512</v>
      </c>
      <c r="I80" s="36" cm="1">
        <f t="array" ref="I80">I63*INDEX('TDCV Values'!$D$11:$I$16,MATCH($B80&amp;$C80,'TDCV Values'!$B$11:$B$16&amp;'TDCV Values'!$C$11:$C$16,0),MATCH(I$22,'TDCV Values'!$D$10:$I$10,0))</f>
        <v>809.39878485007398</v>
      </c>
      <c r="J80" s="36" cm="1">
        <f t="array" ref="J80">J63*INDEX('TDCV Values'!$D$11:$I$16,MATCH($B80&amp;$C80,'TDCV Values'!$B$11:$B$16&amp;'TDCV Values'!$C$11:$C$16,0),MATCH(J$22,'TDCV Values'!$D$10:$I$10,0))</f>
        <v>709.31285850529821</v>
      </c>
    </row>
    <row r="81" spans="2:16">
      <c r="B81" s="14" t="s">
        <v>72</v>
      </c>
      <c r="C81" s="1" t="s">
        <v>68</v>
      </c>
      <c r="D81" s="14" t="s">
        <v>69</v>
      </c>
      <c r="E81" s="36" cm="1">
        <f t="array" ref="E81">E64*INDEX('TDCV Values'!$D$11:$I$16,MATCH($B81&amp;$C81,'TDCV Values'!$B$11:$B$16&amp;'TDCV Values'!$C$11:$C$16,0),MATCH(E$22,'TDCV Values'!$D$10:$I$10,0))</f>
        <v>2042.6969894471652</v>
      </c>
      <c r="F81" s="36" cm="1">
        <f t="array" ref="F81">F64*INDEX('TDCV Values'!$D$11:$I$16,MATCH($B81&amp;$C81,'TDCV Values'!$B$11:$B$16&amp;'TDCV Values'!$C$11:$C$16,0),MATCH(F$22,'TDCV Values'!$D$10:$I$10,0))</f>
        <v>1507.5632861084382</v>
      </c>
      <c r="G81" s="36" cm="1">
        <f t="array" ref="G81">G64*INDEX('TDCV Values'!$D$11:$I$16,MATCH($B81&amp;$C81,'TDCV Values'!$B$11:$B$16&amp;'TDCV Values'!$C$11:$C$16,0),MATCH(G$22,'TDCV Values'!$D$10:$I$10,0))</f>
        <v>895.61787763857046</v>
      </c>
      <c r="H81" s="36" cm="1">
        <f t="array" ref="H81">H64*INDEX('TDCV Values'!$D$11:$I$16,MATCH($B81&amp;$C81,'TDCV Values'!$B$11:$B$16&amp;'TDCV Values'!$C$11:$C$16,0),MATCH(H$22,'TDCV Values'!$D$10:$I$10,0))</f>
        <v>787.64234913496841</v>
      </c>
      <c r="I81" s="36" cm="1">
        <f t="array" ref="I81">I64*INDEX('TDCV Values'!$D$11:$I$16,MATCH($B81&amp;$C81,'TDCV Values'!$B$11:$B$16&amp;'TDCV Values'!$C$11:$C$16,0),MATCH(I$22,'TDCV Values'!$D$10:$I$10,0))</f>
        <v>847.97522889477307</v>
      </c>
      <c r="J81" s="36" cm="1">
        <f t="array" ref="J81">J64*INDEX('TDCV Values'!$D$11:$I$16,MATCH($B81&amp;$C81,'TDCV Values'!$B$11:$B$16&amp;'TDCV Values'!$C$11:$C$16,0),MATCH(J$22,'TDCV Values'!$D$10:$I$10,0))</f>
        <v>685.24897015652095</v>
      </c>
    </row>
    <row r="82" spans="2:16">
      <c r="B82" s="14" t="s">
        <v>72</v>
      </c>
      <c r="C82" s="1" t="s">
        <v>70</v>
      </c>
      <c r="D82" s="14" t="s">
        <v>69</v>
      </c>
      <c r="E82" s="36" cm="1">
        <f t="array" ref="E82">E65*INDEX('TDCV Values'!$D$11:$I$16,MATCH($B82&amp;$C82,'TDCV Values'!$B$11:$B$16&amp;'TDCV Values'!$C$11:$C$16,0),MATCH(E$22,'TDCV Values'!$D$10:$I$10,0))</f>
        <v>2102.073719751133</v>
      </c>
      <c r="F82" s="36" cm="1">
        <f t="array" ref="F82">F65*INDEX('TDCV Values'!$D$11:$I$16,MATCH($B82&amp;$C82,'TDCV Values'!$B$11:$B$16&amp;'TDCV Values'!$C$11:$C$16,0),MATCH(F$22,'TDCV Values'!$D$10:$I$10,0))</f>
        <v>1535.5438380202988</v>
      </c>
      <c r="G82" s="36" cm="1">
        <f t="array" ref="G82">G65*INDEX('TDCV Values'!$D$11:$I$16,MATCH($B82&amp;$C82,'TDCV Values'!$B$11:$B$16&amp;'TDCV Values'!$C$11:$C$16,0),MATCH(G$22,'TDCV Values'!$D$10:$I$10,0))</f>
        <v>879.42835164433029</v>
      </c>
      <c r="H82" s="36" cm="1">
        <f t="array" ref="H82">H65*INDEX('TDCV Values'!$D$11:$I$16,MATCH($B82&amp;$C82,'TDCV Values'!$B$11:$B$16&amp;'TDCV Values'!$C$11:$C$16,0),MATCH(H$22,'TDCV Values'!$D$10:$I$10,0))</f>
        <v>761.96052876217504</v>
      </c>
      <c r="I82" s="36" cm="1">
        <f t="array" ref="I82">I65*INDEX('TDCV Values'!$D$11:$I$16,MATCH($B82&amp;$C82,'TDCV Values'!$B$11:$B$16&amp;'TDCV Values'!$C$11:$C$16,0),MATCH(I$22,'TDCV Values'!$D$10:$I$10,0))</f>
        <v>827.12490069436683</v>
      </c>
      <c r="J82" s="36" cm="1">
        <f t="array" ref="J82">J65*INDEX('TDCV Values'!$D$11:$I$16,MATCH($B82&amp;$C82,'TDCV Values'!$B$11:$B$16&amp;'TDCV Values'!$C$11:$C$16,0),MATCH(J$22,'TDCV Values'!$D$10:$I$10,0))</f>
        <v>657.70610387931697</v>
      </c>
    </row>
    <row r="83" spans="2:16">
      <c r="B83" s="14" t="s">
        <v>72</v>
      </c>
      <c r="C83" s="1" t="s">
        <v>71</v>
      </c>
      <c r="D83" s="14" t="s">
        <v>69</v>
      </c>
      <c r="E83" s="36" cm="1">
        <f t="array" ref="E83">E66*INDEX('TDCV Values'!$D$11:$I$16,MATCH($B83&amp;$C83,'TDCV Values'!$B$11:$B$16&amp;'TDCV Values'!$C$11:$C$16,0),MATCH(E$22,'TDCV Values'!$D$10:$I$10,0))</f>
        <v>2151.4455508968522</v>
      </c>
      <c r="F83" s="36" cm="1">
        <f t="array" ref="F83">F66*INDEX('TDCV Values'!$D$11:$I$16,MATCH($B83&amp;$C83,'TDCV Values'!$B$11:$B$16&amp;'TDCV Values'!$C$11:$C$16,0),MATCH(F$22,'TDCV Values'!$D$10:$I$10,0))</f>
        <v>1587.8569149229786</v>
      </c>
      <c r="G83" s="36" cm="1">
        <f t="array" ref="G83">G66*INDEX('TDCV Values'!$D$11:$I$16,MATCH($B83&amp;$C83,'TDCV Values'!$B$11:$B$16&amp;'TDCV Values'!$C$11:$C$16,0),MATCH(G$22,'TDCV Values'!$D$10:$I$10,0))</f>
        <v>943.37367309045032</v>
      </c>
      <c r="H83" s="36" cm="1">
        <f t="array" ref="H83">H66*INDEX('TDCV Values'!$D$11:$I$16,MATCH($B83&amp;$C83,'TDCV Values'!$B$11:$B$16&amp;'TDCV Values'!$C$11:$C$16,0),MATCH(H$22,'TDCV Values'!$D$10:$I$10,0))</f>
        <v>829.0540872118396</v>
      </c>
      <c r="I83" s="36" cm="1">
        <f t="array" ref="I83">I66*INDEX('TDCV Values'!$D$11:$I$16,MATCH($B83&amp;$C83,'TDCV Values'!$B$11:$B$16&amp;'TDCV Values'!$C$11:$C$16,0),MATCH(I$22,'TDCV Values'!$D$10:$I$10,0))</f>
        <v>892.59785430063016</v>
      </c>
      <c r="J83" s="36" cm="1">
        <f t="array" ref="J83">J66*INDEX('TDCV Values'!$D$11:$I$16,MATCH($B83&amp;$C83,'TDCV Values'!$B$11:$B$16&amp;'TDCV Values'!$C$11:$C$16,0),MATCH(J$22,'TDCV Values'!$D$10:$I$10,0))</f>
        <v>721.20054400860022</v>
      </c>
    </row>
    <row r="84" spans="2:16">
      <c r="B84" s="268" t="s">
        <v>77</v>
      </c>
      <c r="C84" s="279"/>
      <c r="D84" s="279"/>
      <c r="E84" s="279"/>
      <c r="F84" s="279"/>
      <c r="G84" s="279"/>
      <c r="H84" s="279"/>
      <c r="I84" s="127"/>
      <c r="J84" s="127"/>
      <c r="K84" t="s">
        <v>78</v>
      </c>
    </row>
    <row r="85" spans="2:16">
      <c r="B85" s="14" t="s">
        <v>67</v>
      </c>
      <c r="C85" s="1" t="s">
        <v>68</v>
      </c>
      <c r="D85" s="14" t="s">
        <v>73</v>
      </c>
      <c r="E85" s="8">
        <f>E67*365</f>
        <v>189.8089201235814</v>
      </c>
      <c r="F85" s="8">
        <f t="shared" ref="E85:I90" si="38">F67*365</f>
        <v>218.70514051272258</v>
      </c>
      <c r="G85" s="70">
        <f t="shared" si="38"/>
        <v>218.70514051272258</v>
      </c>
      <c r="H85" s="59">
        <f t="shared" si="38"/>
        <v>221.4451863170415</v>
      </c>
      <c r="I85" s="59">
        <f t="shared" si="38"/>
        <v>221.36980021320926</v>
      </c>
      <c r="J85" s="59">
        <f t="shared" ref="J85" si="39">J67*365</f>
        <v>222.99517390139985</v>
      </c>
      <c r="L85" s="27"/>
      <c r="M85" s="27"/>
      <c r="N85" s="27"/>
      <c r="O85" s="27"/>
      <c r="P85" s="27"/>
    </row>
    <row r="86" spans="2:16">
      <c r="B86" s="14" t="s">
        <v>67</v>
      </c>
      <c r="C86" s="1" t="s">
        <v>70</v>
      </c>
      <c r="D86" s="14" t="s">
        <v>73</v>
      </c>
      <c r="E86" s="8">
        <f>E68*365</f>
        <v>189.8089201235814</v>
      </c>
      <c r="F86" s="8">
        <f t="shared" si="38"/>
        <v>218.70514051272258</v>
      </c>
      <c r="G86" s="70">
        <f t="shared" si="38"/>
        <v>218.70514051272258</v>
      </c>
      <c r="H86" s="59">
        <f t="shared" si="38"/>
        <v>221.4451863170415</v>
      </c>
      <c r="I86" s="59">
        <f t="shared" si="38"/>
        <v>221.36980021320926</v>
      </c>
      <c r="J86" s="59">
        <f t="shared" ref="J86" si="40">J68*365</f>
        <v>222.99517390139985</v>
      </c>
      <c r="L86" s="27"/>
      <c r="M86" s="27"/>
      <c r="N86" s="27"/>
      <c r="O86" s="27"/>
      <c r="P86" s="27"/>
    </row>
    <row r="87" spans="2:16">
      <c r="B87" s="14" t="s">
        <v>67</v>
      </c>
      <c r="C87" s="1" t="s">
        <v>71</v>
      </c>
      <c r="D87" s="14" t="s">
        <v>73</v>
      </c>
      <c r="E87" s="8">
        <f t="shared" si="38"/>
        <v>209.39876140625651</v>
      </c>
      <c r="F87" s="8">
        <f t="shared" si="38"/>
        <v>240.32978921002626</v>
      </c>
      <c r="G87" s="70">
        <f t="shared" si="38"/>
        <v>240.32978921002626</v>
      </c>
      <c r="H87" s="59">
        <f t="shared" si="38"/>
        <v>242.29362484801388</v>
      </c>
      <c r="I87" s="59">
        <f t="shared" si="38"/>
        <v>242.21680363690069</v>
      </c>
      <c r="J87" s="59">
        <f t="shared" ref="J87" si="41">J69*365</f>
        <v>243.87140192114828</v>
      </c>
      <c r="L87" s="27"/>
      <c r="M87" s="27"/>
      <c r="N87" s="27"/>
      <c r="O87" s="27"/>
      <c r="P87" s="27"/>
    </row>
    <row r="88" spans="2:16">
      <c r="B88" s="14" t="s">
        <v>72</v>
      </c>
      <c r="C88" s="1" t="s">
        <v>68</v>
      </c>
      <c r="D88" s="14" t="s">
        <v>73</v>
      </c>
      <c r="E88" s="8">
        <f>E70*365</f>
        <v>109.88731268864009</v>
      </c>
      <c r="F88" s="8">
        <f t="shared" si="38"/>
        <v>111.95395943169243</v>
      </c>
      <c r="G88" s="70">
        <f t="shared" si="38"/>
        <v>111.95395943169243</v>
      </c>
      <c r="H88" s="59">
        <f t="shared" si="38"/>
        <v>115.21657400144035</v>
      </c>
      <c r="I88" s="59">
        <f t="shared" si="38"/>
        <v>115.13266561180488</v>
      </c>
      <c r="J88" s="59">
        <f t="shared" ref="J88" si="42">J70*365</f>
        <v>115.27968430810856</v>
      </c>
      <c r="L88" s="27"/>
      <c r="M88" s="27"/>
      <c r="N88" s="27"/>
      <c r="O88" s="27"/>
      <c r="P88" s="27"/>
    </row>
    <row r="89" spans="2:16">
      <c r="B89" s="14" t="s">
        <v>72</v>
      </c>
      <c r="C89" s="1" t="s">
        <v>70</v>
      </c>
      <c r="D89" s="14" t="s">
        <v>73</v>
      </c>
      <c r="E89" s="8">
        <f>E71*365</f>
        <v>109.88731268864009</v>
      </c>
      <c r="F89" s="8">
        <f t="shared" si="38"/>
        <v>111.95395943169243</v>
      </c>
      <c r="G89" s="70">
        <f t="shared" si="38"/>
        <v>111.95395943169243</v>
      </c>
      <c r="H89" s="59">
        <f t="shared" si="38"/>
        <v>115.21657400144035</v>
      </c>
      <c r="I89" s="59">
        <f t="shared" si="38"/>
        <v>115.13266561180488</v>
      </c>
      <c r="J89" s="59">
        <f t="shared" ref="J89" si="43">J71*365</f>
        <v>115.27968430810856</v>
      </c>
      <c r="L89" s="27"/>
      <c r="M89" s="27"/>
      <c r="N89" s="27"/>
      <c r="O89" s="27"/>
      <c r="P89" s="27"/>
    </row>
    <row r="90" spans="2:16">
      <c r="B90" s="14" t="s">
        <v>72</v>
      </c>
      <c r="C90" s="1" t="s">
        <v>71</v>
      </c>
      <c r="D90" s="14" t="s">
        <v>73</v>
      </c>
      <c r="E90" s="8">
        <f>E72*365</f>
        <v>122.41270806287491</v>
      </c>
      <c r="F90" s="8">
        <f t="shared" si="38"/>
        <v>125.33564757652866</v>
      </c>
      <c r="G90" s="70">
        <f t="shared" si="38"/>
        <v>125.33564757652866</v>
      </c>
      <c r="H90" s="59">
        <f t="shared" si="38"/>
        <v>127.7259997492143</v>
      </c>
      <c r="I90" s="59">
        <f t="shared" si="38"/>
        <v>127.64090936547882</v>
      </c>
      <c r="J90" s="59">
        <f t="shared" ref="J90" si="44">J72*365</f>
        <v>128.51597623989923</v>
      </c>
      <c r="L90" s="27"/>
      <c r="M90" s="27"/>
      <c r="N90" s="27"/>
      <c r="O90" s="27"/>
      <c r="P90" s="27"/>
    </row>
    <row r="91" spans="2:16">
      <c r="B91" s="268" t="s">
        <v>79</v>
      </c>
      <c r="C91" s="269"/>
      <c r="D91" s="269"/>
      <c r="E91" s="269"/>
      <c r="F91" s="269"/>
      <c r="G91" s="269"/>
      <c r="H91" s="269"/>
      <c r="I91" s="127"/>
      <c r="J91" s="127"/>
      <c r="K91" t="s">
        <v>80</v>
      </c>
    </row>
    <row r="92" spans="2:16">
      <c r="B92" s="14" t="s">
        <v>67</v>
      </c>
      <c r="C92" s="1" t="s">
        <v>68</v>
      </c>
      <c r="D92" s="1"/>
      <c r="E92" s="8">
        <f>E78+E85</f>
        <v>2109.593365674883</v>
      </c>
      <c r="F92" s="8">
        <f t="shared" ref="E92:I97" si="45">F78+F85</f>
        <v>1667.4651601046132</v>
      </c>
      <c r="G92" s="70">
        <f t="shared" si="45"/>
        <v>1087.7917252199136</v>
      </c>
      <c r="H92" s="59">
        <f t="shared" si="45"/>
        <v>957.53539863328649</v>
      </c>
      <c r="I92" s="59">
        <f t="shared" si="45"/>
        <v>990.23882605561857</v>
      </c>
      <c r="J92" s="59">
        <f t="shared" ref="J92" si="46">J78+J85</f>
        <v>896.848118210763</v>
      </c>
      <c r="L92" s="27"/>
      <c r="M92" s="27"/>
      <c r="N92" s="27"/>
      <c r="O92" s="27"/>
      <c r="P92" s="27"/>
    </row>
    <row r="93" spans="2:16">
      <c r="B93" s="14" t="s">
        <v>67</v>
      </c>
      <c r="C93" s="1" t="s">
        <v>70</v>
      </c>
      <c r="D93" s="1"/>
      <c r="E93" s="8">
        <f>E79+E86</f>
        <v>2079.9828772705541</v>
      </c>
      <c r="F93" s="8">
        <f t="shared" si="45"/>
        <v>1634.3195260288601</v>
      </c>
      <c r="G93" s="70">
        <f t="shared" si="45"/>
        <v>1057.4458138260791</v>
      </c>
      <c r="H93" s="59">
        <f t="shared" si="45"/>
        <v>945.7780095558436</v>
      </c>
      <c r="I93" s="59">
        <f t="shared" si="45"/>
        <v>978.32897758202603</v>
      </c>
      <c r="J93" s="59">
        <f t="shared" ref="J93" si="47">J79+J86</f>
        <v>875.71214982546996</v>
      </c>
      <c r="L93" s="27"/>
      <c r="M93" s="27"/>
      <c r="N93" s="27"/>
      <c r="O93" s="27"/>
      <c r="P93" s="27"/>
    </row>
    <row r="94" spans="2:16">
      <c r="B94" s="14" t="s">
        <v>67</v>
      </c>
      <c r="C94" s="1" t="s">
        <v>71</v>
      </c>
      <c r="D94" s="1"/>
      <c r="E94" s="8">
        <f t="shared" si="45"/>
        <v>2231.4170626070618</v>
      </c>
      <c r="F94" s="8">
        <f t="shared" si="45"/>
        <v>1766.2742111420716</v>
      </c>
      <c r="G94" s="70">
        <f t="shared" si="45"/>
        <v>1155.7634516866963</v>
      </c>
      <c r="H94" s="59">
        <f>H80+H87</f>
        <v>1017.170734279779</v>
      </c>
      <c r="I94" s="59">
        <f>I80+I87</f>
        <v>1051.6155884869747</v>
      </c>
      <c r="J94" s="59">
        <f>J80+J87</f>
        <v>953.18426042644649</v>
      </c>
      <c r="L94" s="27"/>
      <c r="M94" s="27"/>
      <c r="N94" s="27"/>
      <c r="O94" s="27"/>
      <c r="P94" s="27"/>
    </row>
    <row r="95" spans="2:16">
      <c r="B95" s="14" t="s">
        <v>72</v>
      </c>
      <c r="C95" s="1" t="s">
        <v>68</v>
      </c>
      <c r="D95" s="1"/>
      <c r="E95" s="8">
        <f t="shared" si="45"/>
        <v>2152.584302135805</v>
      </c>
      <c r="F95" s="8">
        <f t="shared" si="45"/>
        <v>1619.5172455401307</v>
      </c>
      <c r="G95" s="70">
        <f>G81+G88</f>
        <v>1007.5718370702629</v>
      </c>
      <c r="H95" s="59">
        <f t="shared" si="45"/>
        <v>902.85892313640875</v>
      </c>
      <c r="I95" s="59">
        <f t="shared" si="45"/>
        <v>963.10789450657796</v>
      </c>
      <c r="J95" s="59">
        <f t="shared" ref="J95" si="48">J81+J88</f>
        <v>800.52865446462954</v>
      </c>
      <c r="L95" s="27"/>
      <c r="M95" s="27"/>
      <c r="N95" s="27"/>
      <c r="O95" s="27"/>
      <c r="P95" s="27"/>
    </row>
    <row r="96" spans="2:16">
      <c r="B96" s="14" t="s">
        <v>72</v>
      </c>
      <c r="C96" s="1" t="s">
        <v>70</v>
      </c>
      <c r="D96" s="1"/>
      <c r="E96" s="8">
        <f t="shared" si="45"/>
        <v>2211.9610324397731</v>
      </c>
      <c r="F96" s="8">
        <f t="shared" si="45"/>
        <v>1647.4977974519913</v>
      </c>
      <c r="G96" s="70">
        <f t="shared" si="45"/>
        <v>991.38231107602269</v>
      </c>
      <c r="H96" s="59">
        <f t="shared" si="45"/>
        <v>877.17710276361538</v>
      </c>
      <c r="I96" s="59">
        <f t="shared" si="45"/>
        <v>942.25756630617173</v>
      </c>
      <c r="J96" s="59">
        <f t="shared" ref="J96" si="49">J82+J89</f>
        <v>772.98578818742556</v>
      </c>
      <c r="L96" s="27"/>
      <c r="M96" s="27"/>
      <c r="N96" s="27"/>
      <c r="O96" s="27"/>
      <c r="P96" s="27"/>
    </row>
    <row r="97" spans="2:16">
      <c r="B97" s="14" t="s">
        <v>72</v>
      </c>
      <c r="C97" s="1" t="s">
        <v>71</v>
      </c>
      <c r="D97" s="1"/>
      <c r="E97" s="8">
        <f>E83+E90</f>
        <v>2273.8582589597272</v>
      </c>
      <c r="F97" s="8">
        <f t="shared" si="45"/>
        <v>1713.1925624995072</v>
      </c>
      <c r="G97" s="70">
        <f t="shared" si="45"/>
        <v>1068.709320666979</v>
      </c>
      <c r="H97" s="59">
        <f t="shared" si="45"/>
        <v>956.78008696105394</v>
      </c>
      <c r="I97" s="59">
        <f t="shared" si="45"/>
        <v>1020.238763666109</v>
      </c>
      <c r="J97" s="59">
        <f t="shared" ref="J97" si="50">J83+J90</f>
        <v>849.71652024849948</v>
      </c>
      <c r="L97" s="27"/>
      <c r="M97" s="27"/>
      <c r="N97" s="27"/>
      <c r="O97" s="27"/>
      <c r="P97" s="27"/>
    </row>
    <row r="98" spans="2:16">
      <c r="B98" s="278" t="s">
        <v>79</v>
      </c>
      <c r="C98" s="278"/>
      <c r="D98" s="278"/>
      <c r="E98" s="278"/>
      <c r="F98" s="278"/>
      <c r="G98" s="278"/>
      <c r="H98" s="278"/>
      <c r="I98" s="127"/>
      <c r="J98" s="127"/>
      <c r="K98" t="s">
        <v>81</v>
      </c>
    </row>
    <row r="99" spans="2:16">
      <c r="B99" s="14" t="s">
        <v>82</v>
      </c>
      <c r="C99" s="1" t="s">
        <v>68</v>
      </c>
      <c r="D99" s="1"/>
      <c r="E99" s="8">
        <f>E92+E95</f>
        <v>4262.177667810688</v>
      </c>
      <c r="F99" s="8">
        <f t="shared" ref="F99:I101" si="51">F92+F95</f>
        <v>3286.9824056447442</v>
      </c>
      <c r="G99" s="70">
        <f>G92+G95</f>
        <v>2095.3635622901766</v>
      </c>
      <c r="H99" s="59">
        <f t="shared" si="51"/>
        <v>1860.3943217696951</v>
      </c>
      <c r="I99" s="59">
        <f t="shared" si="51"/>
        <v>1953.3467205621964</v>
      </c>
      <c r="J99" s="59">
        <f t="shared" ref="J99" si="52">J92+J95</f>
        <v>1697.3767726753927</v>
      </c>
      <c r="L99" s="27"/>
      <c r="M99" s="27"/>
      <c r="N99" s="27"/>
      <c r="O99" s="27"/>
      <c r="P99" s="27"/>
    </row>
    <row r="100" spans="2:16">
      <c r="B100" s="14" t="s">
        <v>82</v>
      </c>
      <c r="C100" s="1" t="s">
        <v>70</v>
      </c>
      <c r="D100" s="1"/>
      <c r="E100" s="8">
        <f t="shared" ref="E100:H101" si="53">E93+E96</f>
        <v>4291.9439097103277</v>
      </c>
      <c r="F100" s="8">
        <f t="shared" si="53"/>
        <v>3281.8173234808514</v>
      </c>
      <c r="G100" s="70">
        <f>G93+G96</f>
        <v>2048.828124902102</v>
      </c>
      <c r="H100" s="59">
        <f t="shared" si="53"/>
        <v>1822.955112319459</v>
      </c>
      <c r="I100" s="59">
        <f t="shared" si="51"/>
        <v>1920.5865438881979</v>
      </c>
      <c r="J100" s="59">
        <f t="shared" ref="J100" si="54">J93+J96</f>
        <v>1648.6979380128955</v>
      </c>
      <c r="L100" s="27"/>
      <c r="M100" s="27"/>
      <c r="N100" s="27"/>
      <c r="O100" s="27"/>
      <c r="P100" s="27"/>
    </row>
    <row r="101" spans="2:16">
      <c r="B101" s="14" t="s">
        <v>82</v>
      </c>
      <c r="C101" s="1" t="s">
        <v>71</v>
      </c>
      <c r="D101" s="1"/>
      <c r="E101" s="8">
        <f t="shared" si="53"/>
        <v>4505.275321566789</v>
      </c>
      <c r="F101" s="8">
        <f t="shared" si="53"/>
        <v>3479.4667736415786</v>
      </c>
      <c r="G101" s="70">
        <f>G94+G97</f>
        <v>2224.4727723536753</v>
      </c>
      <c r="H101" s="59">
        <f t="shared" si="53"/>
        <v>1973.950821240833</v>
      </c>
      <c r="I101" s="59">
        <f t="shared" si="51"/>
        <v>2071.8543521530837</v>
      </c>
      <c r="J101" s="59">
        <f t="shared" ref="J101" si="55">J94+J97</f>
        <v>1802.900780674946</v>
      </c>
      <c r="K101" s="27"/>
      <c r="L101" s="27"/>
      <c r="M101" s="27"/>
      <c r="N101" s="27"/>
      <c r="O101" s="27"/>
      <c r="P101" s="27"/>
    </row>
    <row r="102" spans="2:16">
      <c r="E102" s="16"/>
      <c r="F102" s="16"/>
      <c r="G102" s="16"/>
      <c r="H102" s="60"/>
      <c r="I102" s="60"/>
      <c r="J102" s="60"/>
      <c r="K102" s="6"/>
    </row>
    <row r="103" spans="2:16">
      <c r="B103" s="80" t="s">
        <v>109</v>
      </c>
      <c r="C103" s="176"/>
      <c r="D103" s="176"/>
      <c r="E103" s="43"/>
      <c r="F103" s="43"/>
      <c r="G103" s="43"/>
      <c r="H103" s="64"/>
      <c r="I103" s="64"/>
      <c r="J103" s="64"/>
    </row>
    <row r="104" spans="2:16" ht="25.5">
      <c r="B104" s="14"/>
      <c r="C104" s="1"/>
      <c r="D104" s="1"/>
      <c r="E104" s="162" t="s">
        <v>50</v>
      </c>
      <c r="F104" s="162" t="s">
        <v>52</v>
      </c>
      <c r="G104" s="163" t="s">
        <v>54</v>
      </c>
      <c r="H104" s="164" t="s">
        <v>56</v>
      </c>
      <c r="I104" s="165" t="s">
        <v>58</v>
      </c>
      <c r="J104" s="165" t="s">
        <v>61</v>
      </c>
    </row>
    <row r="105" spans="2:16">
      <c r="B105" s="78" t="s">
        <v>62</v>
      </c>
      <c r="C105" s="2" t="s">
        <v>63</v>
      </c>
      <c r="D105" s="2" t="s">
        <v>64</v>
      </c>
      <c r="E105" s="13" t="s">
        <v>49</v>
      </c>
      <c r="F105" s="13" t="s">
        <v>51</v>
      </c>
      <c r="G105" s="68" t="s">
        <v>53</v>
      </c>
      <c r="H105" s="57" t="s">
        <v>55</v>
      </c>
      <c r="I105" s="126" t="s">
        <v>57</v>
      </c>
      <c r="J105" s="126" t="s">
        <v>65</v>
      </c>
    </row>
    <row r="106" spans="2:16">
      <c r="B106" s="268" t="s">
        <v>79</v>
      </c>
      <c r="C106" s="269"/>
      <c r="D106" s="269"/>
      <c r="E106" s="269"/>
      <c r="F106" s="269"/>
      <c r="G106" s="269"/>
      <c r="H106" s="269"/>
      <c r="I106" s="127"/>
      <c r="J106" s="127"/>
      <c r="K106" s="116" t="s">
        <v>86</v>
      </c>
    </row>
    <row r="107" spans="2:16">
      <c r="B107" s="14" t="s">
        <v>67</v>
      </c>
      <c r="C107" s="1" t="s">
        <v>68</v>
      </c>
      <c r="D107" s="1"/>
      <c r="E107" s="36">
        <f t="shared" ref="E107:I112" si="56">E92-E38</f>
        <v>3.3952469851146816</v>
      </c>
      <c r="F107" s="36">
        <f t="shared" si="56"/>
        <v>3.4320741044223269</v>
      </c>
      <c r="G107" s="69">
        <f t="shared" si="56"/>
        <v>3.4320741044223269</v>
      </c>
      <c r="H107" s="58">
        <f t="shared" si="56"/>
        <v>4.6457358628974816</v>
      </c>
      <c r="I107" s="58">
        <f t="shared" si="56"/>
        <v>4.6445537302010962</v>
      </c>
      <c r="J107" s="58">
        <f t="shared" ref="J107" si="57">J92-J38</f>
        <v>4.8055528859390506</v>
      </c>
      <c r="L107" s="27"/>
      <c r="M107" s="27"/>
      <c r="N107" s="27"/>
      <c r="O107" s="27"/>
      <c r="P107" s="27"/>
    </row>
    <row r="108" spans="2:16">
      <c r="B108" s="14" t="s">
        <v>67</v>
      </c>
      <c r="C108" s="1" t="s">
        <v>70</v>
      </c>
      <c r="D108" s="1"/>
      <c r="E108" s="36">
        <f t="shared" si="56"/>
        <v>-14.966626480726518</v>
      </c>
      <c r="F108" s="36">
        <f t="shared" si="56"/>
        <v>-15.128964520184127</v>
      </c>
      <c r="G108" s="69">
        <f t="shared" si="56"/>
        <v>-15.128964520184127</v>
      </c>
      <c r="H108" s="58">
        <f t="shared" si="56"/>
        <v>-20.478920588969572</v>
      </c>
      <c r="I108" s="58">
        <f t="shared" si="56"/>
        <v>-20.473709616514498</v>
      </c>
      <c r="J108" s="58">
        <f t="shared" ref="J108" si="58">J93-J39</f>
        <v>-21.183411808492338</v>
      </c>
      <c r="L108" s="143" t="s">
        <v>106</v>
      </c>
      <c r="M108" s="27"/>
      <c r="N108" s="27"/>
      <c r="O108" s="27"/>
      <c r="P108" s="27"/>
    </row>
    <row r="109" spans="2:16">
      <c r="B109" s="14" t="s">
        <v>67</v>
      </c>
      <c r="C109" s="1" t="s">
        <v>71</v>
      </c>
      <c r="D109" s="1"/>
      <c r="E109" s="36">
        <f t="shared" si="56"/>
        <v>0</v>
      </c>
      <c r="F109" s="36">
        <f t="shared" si="56"/>
        <v>0</v>
      </c>
      <c r="G109" s="69">
        <f t="shared" si="56"/>
        <v>0</v>
      </c>
      <c r="H109" s="58">
        <f t="shared" si="56"/>
        <v>0</v>
      </c>
      <c r="I109" s="58">
        <f t="shared" si="56"/>
        <v>0</v>
      </c>
      <c r="J109" s="58">
        <f t="shared" ref="J109" si="59">J94-J40</f>
        <v>0</v>
      </c>
      <c r="L109" s="177">
        <f>(J107*'Customer Numbers - Northern Sco'!$C$5)+(J108*'Customer Numbers - Northern Sco'!$D$5)+(J109*'Customer Numbers - Northern Sco'!$E$5)+(J110*'Customer Numbers - Northern Sco'!$C$10)+(J111*'Customer Numbers - Northern Sco'!$D$10)+(J112*'Customer Numbers - Northern Sco'!$E$10)</f>
        <v>1.6298145055770874E-9</v>
      </c>
      <c r="M109" s="27"/>
      <c r="N109" s="27"/>
      <c r="O109" s="27"/>
      <c r="P109" s="27"/>
    </row>
    <row r="110" spans="2:16">
      <c r="B110" s="14" t="s">
        <v>72</v>
      </c>
      <c r="C110" s="1" t="s">
        <v>68</v>
      </c>
      <c r="D110" s="1"/>
      <c r="E110" s="36">
        <f t="shared" si="56"/>
        <v>5.916383319549368</v>
      </c>
      <c r="F110" s="36">
        <f t="shared" si="56"/>
        <v>5.6960876019193165</v>
      </c>
      <c r="G110" s="69">
        <f t="shared" si="56"/>
        <v>5.6960876019192028</v>
      </c>
      <c r="H110" s="58">
        <f t="shared" si="56"/>
        <v>7.0987077766717448</v>
      </c>
      <c r="I110" s="58">
        <f t="shared" si="56"/>
        <v>7.0927012147890309</v>
      </c>
      <c r="J110" s="58">
        <f t="shared" ref="J110" si="60">J95-J41</f>
        <v>6.528657215652288</v>
      </c>
      <c r="L110" s="27"/>
      <c r="M110" s="27"/>
      <c r="N110" s="27"/>
      <c r="O110" s="27"/>
      <c r="P110" s="27"/>
    </row>
    <row r="111" spans="2:16">
      <c r="B111" s="14" t="s">
        <v>72</v>
      </c>
      <c r="C111" s="1" t="s">
        <v>70</v>
      </c>
      <c r="D111" s="1"/>
      <c r="E111" s="36">
        <f t="shared" si="56"/>
        <v>-27.01850298693671</v>
      </c>
      <c r="F111" s="36">
        <f t="shared" si="56"/>
        <v>-26.01247275134665</v>
      </c>
      <c r="G111" s="69">
        <f t="shared" si="56"/>
        <v>-26.012472751346763</v>
      </c>
      <c r="H111" s="58">
        <f t="shared" si="56"/>
        <v>-32.417855116594865</v>
      </c>
      <c r="I111" s="58">
        <f t="shared" si="56"/>
        <v>-32.390424792796352</v>
      </c>
      <c r="J111" s="58">
        <f t="shared" ref="J111" si="61">J96-J42</f>
        <v>-29.814590258025305</v>
      </c>
      <c r="L111" s="27"/>
      <c r="M111" s="27"/>
      <c r="N111" s="27"/>
      <c r="O111" s="27"/>
      <c r="P111" s="27"/>
    </row>
    <row r="112" spans="2:16">
      <c r="B112" s="14" t="s">
        <v>72</v>
      </c>
      <c r="C112" s="1" t="s">
        <v>71</v>
      </c>
      <c r="D112" s="1"/>
      <c r="E112" s="36">
        <f t="shared" si="56"/>
        <v>0</v>
      </c>
      <c r="F112" s="36">
        <f t="shared" si="56"/>
        <v>0</v>
      </c>
      <c r="G112" s="69">
        <f t="shared" si="56"/>
        <v>0</v>
      </c>
      <c r="H112" s="58">
        <f t="shared" si="56"/>
        <v>0</v>
      </c>
      <c r="I112" s="58">
        <f t="shared" si="56"/>
        <v>0</v>
      </c>
      <c r="J112" s="58">
        <f t="shared" ref="J112" si="62">J97-J43</f>
        <v>0</v>
      </c>
      <c r="L112" s="27"/>
      <c r="M112" s="27"/>
      <c r="N112" s="27"/>
      <c r="O112" s="27"/>
      <c r="P112" s="27"/>
    </row>
    <row r="113" spans="1:16">
      <c r="B113" s="278" t="s">
        <v>79</v>
      </c>
      <c r="C113" s="278"/>
      <c r="D113" s="278"/>
      <c r="E113" s="278"/>
      <c r="F113" s="278"/>
      <c r="G113" s="278"/>
      <c r="H113" s="278"/>
      <c r="I113" s="127"/>
      <c r="J113" s="127"/>
    </row>
    <row r="114" spans="1:16">
      <c r="B114" s="14" t="s">
        <v>82</v>
      </c>
      <c r="C114" s="1" t="s">
        <v>68</v>
      </c>
      <c r="D114" s="1"/>
      <c r="E114" s="8">
        <f>E107+E110</f>
        <v>9.3116303046640496</v>
      </c>
      <c r="F114" s="8">
        <f t="shared" ref="F114:I116" si="63">F107+F110</f>
        <v>9.1281617063416434</v>
      </c>
      <c r="G114" s="70">
        <f>G107+G110</f>
        <v>9.1281617063415297</v>
      </c>
      <c r="H114" s="59">
        <f t="shared" si="63"/>
        <v>11.744443639569226</v>
      </c>
      <c r="I114" s="59">
        <f t="shared" si="63"/>
        <v>11.737254944990127</v>
      </c>
      <c r="J114" s="59">
        <f t="shared" ref="J114" si="64">J107+J110</f>
        <v>11.334210101591339</v>
      </c>
      <c r="L114" s="27"/>
      <c r="M114" s="27"/>
      <c r="N114" s="27"/>
      <c r="O114" s="27"/>
      <c r="P114" s="27"/>
    </row>
    <row r="115" spans="1:16">
      <c r="B115" s="14" t="s">
        <v>82</v>
      </c>
      <c r="C115" s="1" t="s">
        <v>70</v>
      </c>
      <c r="D115" s="1"/>
      <c r="E115" s="8">
        <f t="shared" ref="E115:H116" si="65">E108+E111</f>
        <v>-41.985129467663228</v>
      </c>
      <c r="F115" s="8">
        <f t="shared" si="65"/>
        <v>-41.141437271530776</v>
      </c>
      <c r="G115" s="70">
        <f>G108+G111</f>
        <v>-41.14143727153089</v>
      </c>
      <c r="H115" s="59">
        <f t="shared" si="65"/>
        <v>-52.896775705564437</v>
      </c>
      <c r="I115" s="59">
        <f t="shared" si="63"/>
        <v>-52.86413440931085</v>
      </c>
      <c r="J115" s="59">
        <f t="shared" ref="J115" si="66">J108+J111</f>
        <v>-50.998002066517643</v>
      </c>
      <c r="L115" s="27"/>
      <c r="M115" s="27"/>
      <c r="N115" s="27"/>
      <c r="O115" s="27"/>
      <c r="P115" s="27"/>
    </row>
    <row r="116" spans="1:16">
      <c r="B116" s="14" t="s">
        <v>82</v>
      </c>
      <c r="C116" s="1" t="s">
        <v>71</v>
      </c>
      <c r="D116" s="1"/>
      <c r="E116" s="8">
        <f>E109+E112</f>
        <v>0</v>
      </c>
      <c r="F116" s="8">
        <f t="shared" si="65"/>
        <v>0</v>
      </c>
      <c r="G116" s="70">
        <f>G109+G112</f>
        <v>0</v>
      </c>
      <c r="H116" s="59">
        <f t="shared" si="65"/>
        <v>0</v>
      </c>
      <c r="I116" s="59">
        <f t="shared" si="63"/>
        <v>0</v>
      </c>
      <c r="J116" s="59">
        <f t="shared" ref="J116" si="67">J109+J112</f>
        <v>0</v>
      </c>
      <c r="K116" s="171"/>
      <c r="L116" s="27"/>
      <c r="M116" s="27"/>
      <c r="N116" s="27"/>
      <c r="O116" s="27"/>
      <c r="P116" s="27"/>
    </row>
    <row r="117" spans="1:16">
      <c r="E117" s="16"/>
      <c r="F117" s="16"/>
      <c r="G117" s="16"/>
      <c r="H117" s="60"/>
      <c r="I117" s="60"/>
      <c r="J117" s="60"/>
      <c r="K117" s="178"/>
    </row>
    <row r="118" spans="1:16" s="33" customFormat="1">
      <c r="A118" s="33" t="s">
        <v>87</v>
      </c>
      <c r="B118" s="76"/>
      <c r="E118" s="37"/>
      <c r="F118" s="37"/>
      <c r="G118" s="37"/>
      <c r="H118" s="61"/>
      <c r="I118" s="61"/>
      <c r="J118" s="61"/>
    </row>
    <row r="119" spans="1:16" s="4" customFormat="1">
      <c r="B119" s="77"/>
      <c r="E119" s="28"/>
      <c r="F119" s="28"/>
      <c r="G119" s="28"/>
      <c r="H119" s="65"/>
      <c r="I119" s="65"/>
      <c r="J119" s="65"/>
      <c r="L119" s="44"/>
      <c r="M119" s="44"/>
      <c r="N119" s="44"/>
    </row>
    <row r="120" spans="1:16">
      <c r="B120" s="77" t="s">
        <v>88</v>
      </c>
      <c r="E120" s="16"/>
      <c r="F120" s="16"/>
      <c r="G120" s="16"/>
      <c r="H120" s="60"/>
      <c r="I120" s="60"/>
      <c r="J120" s="60"/>
      <c r="K120" s="45"/>
      <c r="L120" s="46"/>
      <c r="M120" s="46"/>
      <c r="N120" s="46"/>
    </row>
    <row r="121" spans="1:16" ht="25.5">
      <c r="B121" s="14"/>
      <c r="C121" s="1"/>
      <c r="D121" s="1"/>
      <c r="E121" s="162" t="s">
        <v>50</v>
      </c>
      <c r="F121" s="162" t="s">
        <v>52</v>
      </c>
      <c r="G121" s="163" t="s">
        <v>54</v>
      </c>
      <c r="H121" s="164" t="s">
        <v>56</v>
      </c>
      <c r="I121" s="165" t="s">
        <v>58</v>
      </c>
      <c r="J121" s="165" t="s">
        <v>61</v>
      </c>
      <c r="K121" s="45"/>
      <c r="L121" s="46"/>
      <c r="M121" s="46"/>
      <c r="N121" s="46"/>
    </row>
    <row r="122" spans="1:16">
      <c r="B122" s="78" t="s">
        <v>62</v>
      </c>
      <c r="C122" s="2" t="s">
        <v>89</v>
      </c>
      <c r="D122" s="2" t="s">
        <v>64</v>
      </c>
      <c r="E122" s="13" t="s">
        <v>49</v>
      </c>
      <c r="F122" s="13" t="s">
        <v>51</v>
      </c>
      <c r="G122" s="68" t="s">
        <v>53</v>
      </c>
      <c r="H122" s="57" t="s">
        <v>55</v>
      </c>
      <c r="I122" s="126" t="s">
        <v>57</v>
      </c>
      <c r="J122" s="126" t="s">
        <v>65</v>
      </c>
      <c r="K122" t="s">
        <v>90</v>
      </c>
    </row>
    <row r="123" spans="1:16">
      <c r="B123" s="14" t="s">
        <v>67</v>
      </c>
      <c r="C123" s="1" t="s">
        <v>68</v>
      </c>
      <c r="D123" s="1" t="s">
        <v>69</v>
      </c>
      <c r="E123" s="147">
        <f>'Regional Cap levels'!F704</f>
        <v>6.788571970626601E-3</v>
      </c>
      <c r="F123" s="147">
        <f>'Regional Cap levels'!G704</f>
        <v>5.1252284966373206E-3</v>
      </c>
      <c r="G123" s="179">
        <f>'Regional Cap levels'!H704</f>
        <v>3.077556559590269E-3</v>
      </c>
      <c r="H123" s="180">
        <f>'Regional Cap levels'!I704</f>
        <v>2.7874749247593037E-3</v>
      </c>
      <c r="I123" s="180">
        <f>'Regional Cap levels'!J680</f>
        <v>2.9075995389095718E-3</v>
      </c>
      <c r="J123" s="180">
        <f>'Regional Cap levels'!K680</f>
        <v>2.5179287036766126E-3</v>
      </c>
      <c r="K123" s="47"/>
    </row>
    <row r="124" spans="1:16">
      <c r="B124" s="14" t="s">
        <v>67</v>
      </c>
      <c r="C124" s="1" t="s">
        <v>70</v>
      </c>
      <c r="D124" s="1" t="s">
        <v>69</v>
      </c>
      <c r="E124" s="48">
        <v>0</v>
      </c>
      <c r="F124" s="48">
        <v>0</v>
      </c>
      <c r="G124" s="71">
        <v>0</v>
      </c>
      <c r="H124" s="66">
        <v>0</v>
      </c>
      <c r="I124" s="66">
        <v>0</v>
      </c>
      <c r="J124" s="66">
        <v>0</v>
      </c>
      <c r="K124" s="47"/>
    </row>
    <row r="125" spans="1:16">
      <c r="B125" s="14" t="s">
        <v>67</v>
      </c>
      <c r="C125" s="1" t="s">
        <v>91</v>
      </c>
      <c r="D125" s="14" t="s">
        <v>69</v>
      </c>
      <c r="E125" s="147">
        <f>'Regional Cap levels'!F700</f>
        <v>2.7260357928012586E-2</v>
      </c>
      <c r="F125" s="147">
        <f>'Regional Cap levels'!G700</f>
        <v>2.0580994631229796E-2</v>
      </c>
      <c r="G125" s="179">
        <f>'Regional Cap levels'!H700</f>
        <v>1.2358312428761066E-2</v>
      </c>
      <c r="H125" s="180">
        <f>'Regional Cap levels'!I700</f>
        <v>1.1193453423354476E-2</v>
      </c>
      <c r="I125" s="180">
        <f>'Regional Cap levels'!J676</f>
        <v>1.1675828802428264E-2</v>
      </c>
      <c r="J125" s="180">
        <f>'Regional Cap levels'!K676</f>
        <v>1.0111056934571408E-2</v>
      </c>
      <c r="K125" s="188"/>
    </row>
    <row r="126" spans="1:16">
      <c r="B126" s="14" t="s">
        <v>72</v>
      </c>
      <c r="C126" s="1" t="s">
        <v>68</v>
      </c>
      <c r="D126" s="1" t="s">
        <v>69</v>
      </c>
      <c r="E126" s="147">
        <f>'Regional Cap levels'!F706</f>
        <v>1.6336474336602128E-3</v>
      </c>
      <c r="F126" s="147">
        <f>'Regional Cap levels'!G706</f>
        <v>1.2061904902790487E-3</v>
      </c>
      <c r="G126" s="179">
        <f>'Regional Cap levels'!H706</f>
        <v>7.1739921560673024E-4</v>
      </c>
      <c r="H126" s="180">
        <f>'Regional Cap levels'!I706</f>
        <v>6.5456574024626258E-4</v>
      </c>
      <c r="I126" s="180">
        <f>'Regional Cap levels'!J682</f>
        <v>7.0987122318707933E-4</v>
      </c>
      <c r="J126" s="180">
        <f>'Regional Cap levels'!K682</f>
        <v>5.6903726123877822E-4</v>
      </c>
      <c r="K126" s="189"/>
    </row>
    <row r="127" spans="1:16">
      <c r="B127" s="14" t="s">
        <v>72</v>
      </c>
      <c r="C127" s="1" t="s">
        <v>70</v>
      </c>
      <c r="D127" s="1" t="s">
        <v>69</v>
      </c>
      <c r="E127" s="48">
        <v>0</v>
      </c>
      <c r="F127" s="48">
        <v>0</v>
      </c>
      <c r="G127" s="71">
        <v>0</v>
      </c>
      <c r="H127" s="66">
        <v>0</v>
      </c>
      <c r="I127" s="66">
        <v>0</v>
      </c>
      <c r="J127" s="66">
        <v>0</v>
      </c>
    </row>
    <row r="128" spans="1:16">
      <c r="B128" s="14" t="s">
        <v>72</v>
      </c>
      <c r="C128" s="1" t="s">
        <v>91</v>
      </c>
      <c r="D128" s="14" t="s">
        <v>69</v>
      </c>
      <c r="E128" s="147">
        <f>'Regional Cap levels'!F702</f>
        <v>6.8919137681908871E-3</v>
      </c>
      <c r="F128" s="147">
        <f>'Regional Cap levels'!G702</f>
        <v>5.0885892976245033E-3</v>
      </c>
      <c r="G128" s="179">
        <f>'Regional Cap levels'!H702</f>
        <v>3.0265119813837013E-3</v>
      </c>
      <c r="H128" s="180">
        <f>'Regional Cap levels'!I702</f>
        <v>2.7614346550172341E-3</v>
      </c>
      <c r="I128" s="180">
        <f>'Regional Cap levels'!J678</f>
        <v>2.9947534308330556E-3</v>
      </c>
      <c r="J128" s="180">
        <f>'Regional Cap levels'!K678</f>
        <v>2.4006132868941103E-3</v>
      </c>
      <c r="K128" s="188"/>
    </row>
    <row r="129" spans="2:12">
      <c r="B129" s="14" t="s">
        <v>67</v>
      </c>
      <c r="C129" s="1" t="s">
        <v>68</v>
      </c>
      <c r="D129" s="1" t="s">
        <v>73</v>
      </c>
      <c r="E129" s="147">
        <f>'Regional Cap levels'!F705</f>
        <v>5.1529839284670254E-3</v>
      </c>
      <c r="F129" s="147">
        <f>'Regional Cap levels'!G705</f>
        <v>5.9681554410243648E-3</v>
      </c>
      <c r="G129" s="179">
        <f>'Regional Cap levels'!H705</f>
        <v>5.9681554410243648E-3</v>
      </c>
      <c r="H129" s="180">
        <f>'Regional Cap levels'!I705</f>
        <v>5.9785295565145625E-3</v>
      </c>
      <c r="I129" s="180">
        <f>'Regional Cap levels'!J681</f>
        <v>5.1925139661509892E-3</v>
      </c>
      <c r="J129" s="180">
        <f>'Regional Cap levels'!K681</f>
        <v>4.9855447465165046E-3</v>
      </c>
      <c r="K129" s="47"/>
    </row>
    <row r="130" spans="2:12">
      <c r="B130" s="14" t="s">
        <v>67</v>
      </c>
      <c r="C130" s="1" t="s">
        <v>70</v>
      </c>
      <c r="D130" s="1" t="s">
        <v>73</v>
      </c>
      <c r="E130" s="48">
        <v>0</v>
      </c>
      <c r="F130" s="48">
        <v>0</v>
      </c>
      <c r="G130" s="71">
        <v>0</v>
      </c>
      <c r="H130" s="66">
        <v>0</v>
      </c>
      <c r="I130" s="66">
        <v>0</v>
      </c>
      <c r="J130" s="66">
        <v>0</v>
      </c>
      <c r="K130" s="47"/>
    </row>
    <row r="131" spans="2:12">
      <c r="B131" s="14" t="s">
        <v>67</v>
      </c>
      <c r="C131" s="1" t="s">
        <v>91</v>
      </c>
      <c r="D131" s="14" t="s">
        <v>73</v>
      </c>
      <c r="E131" s="147">
        <f>'Regional Cap levels'!F701</f>
        <v>2.0692450031481596E-2</v>
      </c>
      <c r="F131" s="147">
        <f>'Regional Cap levels'!G701</f>
        <v>2.3965872969499199E-2</v>
      </c>
      <c r="G131" s="179">
        <f>'Regional Cap levels'!H701</f>
        <v>2.3965872969499199E-2</v>
      </c>
      <c r="H131" s="180">
        <f>'Regional Cap levels'!I701</f>
        <v>2.4007531524888024E-2</v>
      </c>
      <c r="I131" s="180">
        <f>'Regional Cap levels'!J677</f>
        <v>2.085118783095332E-2</v>
      </c>
      <c r="J131" s="180">
        <f>'Regional Cap levels'!K677</f>
        <v>2.0020077100783552E-2</v>
      </c>
      <c r="K131" s="47"/>
    </row>
    <row r="132" spans="2:12">
      <c r="B132" s="14" t="s">
        <v>72</v>
      </c>
      <c r="C132" s="1" t="s">
        <v>68</v>
      </c>
      <c r="D132" s="1" t="s">
        <v>73</v>
      </c>
      <c r="E132" s="147">
        <f>'Regional Cap levels'!F707</f>
        <v>2.6231771230741442E-3</v>
      </c>
      <c r="F132" s="147">
        <f>'Regional Cap levels'!G707</f>
        <v>2.6789655325239795E-3</v>
      </c>
      <c r="G132" s="179">
        <f>'Regional Cap levels'!H707</f>
        <v>2.6789655325239795E-3</v>
      </c>
      <c r="H132" s="180">
        <f>'Regional Cap levels'!I707</f>
        <v>2.707050490963871E-3</v>
      </c>
      <c r="I132" s="180">
        <f>'Regional Cap levels'!J683</f>
        <v>2.707050490963871E-3</v>
      </c>
      <c r="J132" s="180">
        <f>'Regional Cap levels'!K683</f>
        <v>2.7183771159391898E-3</v>
      </c>
      <c r="K132" s="47"/>
    </row>
    <row r="133" spans="2:12">
      <c r="B133" s="14" t="s">
        <v>72</v>
      </c>
      <c r="C133" s="1" t="s">
        <v>70</v>
      </c>
      <c r="D133" s="1" t="s">
        <v>73</v>
      </c>
      <c r="E133" s="48">
        <v>0</v>
      </c>
      <c r="F133" s="48">
        <v>0</v>
      </c>
      <c r="G133" s="71">
        <v>0</v>
      </c>
      <c r="H133" s="66">
        <v>0</v>
      </c>
      <c r="I133" s="66">
        <v>0</v>
      </c>
      <c r="J133" s="66">
        <v>0</v>
      </c>
      <c r="K133" s="47"/>
    </row>
    <row r="134" spans="2:12">
      <c r="B134" s="14" t="s">
        <v>72</v>
      </c>
      <c r="C134" s="1" t="s">
        <v>91</v>
      </c>
      <c r="D134" s="14" t="s">
        <v>73</v>
      </c>
      <c r="E134" s="147">
        <f>'Regional Cap levels'!F703</f>
        <v>1.1066470132060519E-2</v>
      </c>
      <c r="F134" s="147">
        <f>'Regional Cap levels'!G703</f>
        <v>1.1301826243342947E-2</v>
      </c>
      <c r="G134" s="179">
        <f>'Regional Cap levels'!H703</f>
        <v>1.1301826243342947E-2</v>
      </c>
      <c r="H134" s="180">
        <f>'Regional Cap levels'!I703</f>
        <v>1.1420309036975648E-2</v>
      </c>
      <c r="I134" s="180">
        <f>'Regional Cap levels'!J679</f>
        <v>1.1420309036975648E-2</v>
      </c>
      <c r="J134" s="180">
        <f>'Regional Cap levels'!K679</f>
        <v>1.1468092984115111E-2</v>
      </c>
      <c r="K134" s="47"/>
    </row>
    <row r="135" spans="2:12" s="4" customFormat="1">
      <c r="B135" s="77"/>
      <c r="E135" s="28"/>
      <c r="F135" s="28"/>
      <c r="G135" s="28"/>
      <c r="H135" s="65"/>
      <c r="I135" s="65"/>
      <c r="J135" s="65"/>
      <c r="K135" s="49"/>
      <c r="L135" s="50"/>
    </row>
    <row r="136" spans="2:12">
      <c r="B136" s="77" t="s">
        <v>92</v>
      </c>
      <c r="D136" s="166"/>
      <c r="E136" s="16"/>
      <c r="F136" s="16"/>
      <c r="G136" s="16"/>
      <c r="H136" s="60"/>
      <c r="I136" s="60"/>
      <c r="J136" s="60"/>
      <c r="K136" s="45"/>
    </row>
    <row r="137" spans="2:12" ht="25.5">
      <c r="B137" s="14"/>
      <c r="C137" s="1"/>
      <c r="D137" s="1"/>
      <c r="E137" s="162" t="s">
        <v>50</v>
      </c>
      <c r="F137" s="162" t="s">
        <v>52</v>
      </c>
      <c r="G137" s="163" t="s">
        <v>54</v>
      </c>
      <c r="H137" s="164" t="s">
        <v>56</v>
      </c>
      <c r="I137" s="165" t="s">
        <v>58</v>
      </c>
      <c r="J137" s="165" t="s">
        <v>61</v>
      </c>
      <c r="K137" s="45"/>
    </row>
    <row r="138" spans="2:12">
      <c r="B138" s="78" t="s">
        <v>62</v>
      </c>
      <c r="C138" s="2" t="s">
        <v>89</v>
      </c>
      <c r="D138" s="2" t="s">
        <v>64</v>
      </c>
      <c r="E138" s="13" t="s">
        <v>49</v>
      </c>
      <c r="F138" s="13" t="s">
        <v>51</v>
      </c>
      <c r="G138" s="68" t="s">
        <v>53</v>
      </c>
      <c r="H138" s="57" t="s">
        <v>55</v>
      </c>
      <c r="I138" s="126" t="s">
        <v>57</v>
      </c>
      <c r="J138" s="126" t="s">
        <v>65</v>
      </c>
      <c r="K138" t="s">
        <v>93</v>
      </c>
    </row>
    <row r="139" spans="2:12">
      <c r="B139" s="14" t="s">
        <v>67</v>
      </c>
      <c r="C139" s="1" t="s">
        <v>68</v>
      </c>
      <c r="D139" s="1" t="s">
        <v>69</v>
      </c>
      <c r="E139" s="8">
        <f>E61-E123</f>
        <v>0.65520606442637397</v>
      </c>
      <c r="F139" s="8">
        <f t="shared" ref="E139:I150" si="68">F61-F123</f>
        <v>0.49444719205229043</v>
      </c>
      <c r="G139" s="70">
        <f t="shared" si="68"/>
        <v>0.29660747264978593</v>
      </c>
      <c r="H139" s="59">
        <f t="shared" si="68"/>
        <v>0.26983852963681293</v>
      </c>
      <c r="I139" s="59">
        <f t="shared" si="68"/>
        <v>0.28185870632864946</v>
      </c>
      <c r="J139" s="59">
        <f t="shared" ref="J139" si="69">J61-J123</f>
        <v>0.24705723585534678</v>
      </c>
    </row>
    <row r="140" spans="2:12">
      <c r="B140" s="14" t="s">
        <v>67</v>
      </c>
      <c r="C140" s="1" t="s">
        <v>70</v>
      </c>
      <c r="D140" s="1" t="s">
        <v>69</v>
      </c>
      <c r="E140" s="8">
        <f>E62-E124</f>
        <v>0.65178412315412848</v>
      </c>
      <c r="F140" s="8">
        <f t="shared" si="68"/>
        <v>0.48814289155728879</v>
      </c>
      <c r="G140" s="70">
        <f t="shared" si="68"/>
        <v>0.28922092183219189</v>
      </c>
      <c r="H140" s="59">
        <f t="shared" si="68"/>
        <v>0.26827141601437116</v>
      </c>
      <c r="I140" s="59">
        <f t="shared" si="68"/>
        <v>0.28035525087733953</v>
      </c>
      <c r="J140" s="59">
        <f t="shared" ref="J140" si="70">J62-J124</f>
        <v>0.24174702812002594</v>
      </c>
    </row>
    <row r="141" spans="2:12">
      <c r="B141" s="14" t="s">
        <v>67</v>
      </c>
      <c r="C141" s="1" t="s">
        <v>91</v>
      </c>
      <c r="D141" s="14" t="s">
        <v>69</v>
      </c>
      <c r="E141" s="8">
        <f t="shared" si="68"/>
        <v>0.66998733214123052</v>
      </c>
      <c r="F141" s="8">
        <f t="shared" si="68"/>
        <v>0.50560673706947556</v>
      </c>
      <c r="G141" s="70">
        <f t="shared" si="68"/>
        <v>0.30330846773560788</v>
      </c>
      <c r="H141" s="59">
        <f t="shared" si="68"/>
        <v>0.27579806858841038</v>
      </c>
      <c r="I141" s="59">
        <f t="shared" si="68"/>
        <v>0.28810149891982134</v>
      </c>
      <c r="J141" s="59">
        <f t="shared" ref="J141" si="71">J63-J125</f>
        <v>0.25259740917850199</v>
      </c>
    </row>
    <row r="142" spans="2:12">
      <c r="B142" s="14" t="s">
        <v>72</v>
      </c>
      <c r="C142" s="1" t="s">
        <v>68</v>
      </c>
      <c r="D142" s="1" t="s">
        <v>69</v>
      </c>
      <c r="E142" s="8">
        <f t="shared" si="68"/>
        <v>0.16859110168693689</v>
      </c>
      <c r="F142" s="8">
        <f t="shared" si="68"/>
        <v>0.12442408335209081</v>
      </c>
      <c r="G142" s="70">
        <f t="shared" si="68"/>
        <v>7.3917423920940806E-2</v>
      </c>
      <c r="H142" s="59">
        <f t="shared" si="68"/>
        <v>6.7836073314968381E-2</v>
      </c>
      <c r="I142" s="59">
        <f t="shared" si="68"/>
        <v>7.3027105202445361E-2</v>
      </c>
      <c r="J142" s="59">
        <f t="shared" ref="J142" si="72">J64-J126</f>
        <v>5.9017829708893486E-2</v>
      </c>
    </row>
    <row r="143" spans="2:12">
      <c r="B143" s="14" t="s">
        <v>72</v>
      </c>
      <c r="C143" s="1" t="s">
        <v>70</v>
      </c>
      <c r="D143" s="1" t="s">
        <v>69</v>
      </c>
      <c r="E143" s="8">
        <f t="shared" si="68"/>
        <v>0.17517280997926107</v>
      </c>
      <c r="F143" s="8">
        <f t="shared" si="68"/>
        <v>0.12796198650169158</v>
      </c>
      <c r="G143" s="70">
        <f t="shared" si="68"/>
        <v>7.3285695970360859E-2</v>
      </c>
      <c r="H143" s="59">
        <f t="shared" si="68"/>
        <v>6.6257437283667397E-2</v>
      </c>
      <c r="I143" s="59">
        <f t="shared" si="68"/>
        <v>7.1923904408205813E-2</v>
      </c>
      <c r="J143" s="59">
        <f t="shared" ref="J143" si="73">J65-J127</f>
        <v>5.7191835119940609E-2</v>
      </c>
    </row>
    <row r="144" spans="2:12">
      <c r="B144" s="14" t="s">
        <v>72</v>
      </c>
      <c r="C144" s="1" t="s">
        <v>91</v>
      </c>
      <c r="D144" s="14" t="s">
        <v>69</v>
      </c>
      <c r="E144" s="8">
        <f t="shared" si="68"/>
        <v>0.17239521547321346</v>
      </c>
      <c r="F144" s="8">
        <f t="shared" si="68"/>
        <v>0.12723282027929037</v>
      </c>
      <c r="G144" s="70">
        <f t="shared" si="68"/>
        <v>7.5587960776153817E-2</v>
      </c>
      <c r="H144" s="59">
        <f t="shared" si="68"/>
        <v>6.9330225102534046E-2</v>
      </c>
      <c r="I144" s="59">
        <f t="shared" si="68"/>
        <v>7.4622451290960873E-2</v>
      </c>
      <c r="J144" s="59">
        <f t="shared" ref="J144" si="74">J66-J128</f>
        <v>6.0312477496462437E-2</v>
      </c>
    </row>
    <row r="145" spans="2:23">
      <c r="B145" s="14" t="s">
        <v>67</v>
      </c>
      <c r="C145" s="1" t="s">
        <v>68</v>
      </c>
      <c r="D145" s="1" t="s">
        <v>73</v>
      </c>
      <c r="E145" s="8">
        <f>E67-E129</f>
        <v>0.51487145476627649</v>
      </c>
      <c r="F145" s="8">
        <f t="shared" si="68"/>
        <v>0.59322401034725669</v>
      </c>
      <c r="G145" s="70">
        <f t="shared" si="68"/>
        <v>0.59322401034725669</v>
      </c>
      <c r="H145" s="59">
        <f t="shared" si="68"/>
        <v>0.60072061103811969</v>
      </c>
      <c r="I145" s="59">
        <f t="shared" si="68"/>
        <v>0.60130008935771007</v>
      </c>
      <c r="J145" s="59">
        <f t="shared" ref="J145" si="75">J67-J129</f>
        <v>0.60596013717512698</v>
      </c>
      <c r="L145" s="27"/>
      <c r="M145" s="27"/>
      <c r="N145" s="27"/>
      <c r="O145" s="27"/>
      <c r="P145" s="27"/>
    </row>
    <row r="146" spans="2:23">
      <c r="B146" s="14" t="s">
        <v>67</v>
      </c>
      <c r="C146" s="1" t="s">
        <v>70</v>
      </c>
      <c r="D146" s="1" t="s">
        <v>73</v>
      </c>
      <c r="E146" s="8">
        <f>E68-E130</f>
        <v>0.52002443869474357</v>
      </c>
      <c r="F146" s="8">
        <f t="shared" si="68"/>
        <v>0.59919216578828105</v>
      </c>
      <c r="G146" s="70">
        <f t="shared" si="68"/>
        <v>0.59919216578828105</v>
      </c>
      <c r="H146" s="59">
        <f t="shared" si="68"/>
        <v>0.60669914059463426</v>
      </c>
      <c r="I146" s="59">
        <f t="shared" si="68"/>
        <v>0.60649260332386101</v>
      </c>
      <c r="J146" s="59">
        <f t="shared" ref="J146" si="76">J68-J130</f>
        <v>0.61094568192164345</v>
      </c>
      <c r="L146" s="27"/>
      <c r="M146" s="27"/>
      <c r="N146" s="27"/>
      <c r="O146" s="27"/>
      <c r="P146" s="27"/>
    </row>
    <row r="147" spans="2:23">
      <c r="B147" s="14" t="s">
        <v>67</v>
      </c>
      <c r="C147" s="1" t="s">
        <v>91</v>
      </c>
      <c r="D147" s="14" t="s">
        <v>73</v>
      </c>
      <c r="E147" s="8">
        <f t="shared" si="68"/>
        <v>0.5530027866979883</v>
      </c>
      <c r="F147" s="8">
        <f t="shared" si="68"/>
        <v>0.63447190568810707</v>
      </c>
      <c r="G147" s="70">
        <f t="shared" si="68"/>
        <v>0.63447190568810707</v>
      </c>
      <c r="H147" s="59">
        <f t="shared" si="68"/>
        <v>0.6398106187436432</v>
      </c>
      <c r="I147" s="59">
        <f t="shared" si="68"/>
        <v>0.64275649336603491</v>
      </c>
      <c r="J147" s="59">
        <f t="shared" ref="J147" si="77">J69-J131</f>
        <v>0.64812075008044456</v>
      </c>
      <c r="L147" s="27"/>
      <c r="M147" s="27"/>
      <c r="N147" s="27"/>
      <c r="O147" s="27"/>
      <c r="P147" s="27"/>
    </row>
    <row r="148" spans="2:23">
      <c r="B148" s="14" t="s">
        <v>72</v>
      </c>
      <c r="C148" s="1" t="s">
        <v>68</v>
      </c>
      <c r="D148" s="1" t="s">
        <v>73</v>
      </c>
      <c r="E148" s="8">
        <f t="shared" si="68"/>
        <v>0.29843795353073432</v>
      </c>
      <c r="F148" s="8">
        <f t="shared" si="68"/>
        <v>0.30404421099266071</v>
      </c>
      <c r="G148" s="70">
        <f t="shared" si="68"/>
        <v>0.30404421099266071</v>
      </c>
      <c r="H148" s="59">
        <f t="shared" si="68"/>
        <v>0.31295479608832477</v>
      </c>
      <c r="I148" s="59">
        <f t="shared" si="68"/>
        <v>0.31272491008932346</v>
      </c>
      <c r="J148" s="59">
        <f t="shared" ref="J148" si="78">J70-J132</f>
        <v>0.31311637441312534</v>
      </c>
      <c r="L148" s="27"/>
      <c r="M148" s="27"/>
      <c r="N148" s="27"/>
      <c r="O148" s="27"/>
      <c r="P148" s="27"/>
    </row>
    <row r="149" spans="2:23">
      <c r="B149" s="14" t="s">
        <v>72</v>
      </c>
      <c r="C149" s="1" t="s">
        <v>70</v>
      </c>
      <c r="D149" s="1" t="s">
        <v>73</v>
      </c>
      <c r="E149" s="8">
        <f t="shared" si="68"/>
        <v>0.30106113065380846</v>
      </c>
      <c r="F149" s="8">
        <f t="shared" si="68"/>
        <v>0.30672317652518472</v>
      </c>
      <c r="G149" s="70">
        <f t="shared" si="68"/>
        <v>0.30672317652518472</v>
      </c>
      <c r="H149" s="59">
        <f t="shared" si="68"/>
        <v>0.31566184657928864</v>
      </c>
      <c r="I149" s="59">
        <f t="shared" si="68"/>
        <v>0.31543196058028733</v>
      </c>
      <c r="J149" s="59">
        <f t="shared" ref="J149" si="79">J71-J133</f>
        <v>0.31583475152906454</v>
      </c>
      <c r="L149" s="27"/>
      <c r="M149" s="27"/>
      <c r="N149" s="27"/>
      <c r="O149" s="27"/>
      <c r="P149" s="27"/>
    </row>
    <row r="150" spans="2:23">
      <c r="B150" s="14" t="s">
        <v>72</v>
      </c>
      <c r="C150" s="1" t="s">
        <v>91</v>
      </c>
      <c r="D150" s="14" t="s">
        <v>73</v>
      </c>
      <c r="E150" s="8">
        <f t="shared" si="68"/>
        <v>0.32431081223198033</v>
      </c>
      <c r="F150" s="8">
        <f t="shared" si="68"/>
        <v>0.33208350958276295</v>
      </c>
      <c r="G150" s="70">
        <f t="shared" si="68"/>
        <v>0.33208350958276295</v>
      </c>
      <c r="H150" s="59">
        <f t="shared" si="68"/>
        <v>0.33851393685128267</v>
      </c>
      <c r="I150" s="59">
        <f t="shared" si="68"/>
        <v>0.33828081251228137</v>
      </c>
      <c r="J150" s="59">
        <f t="shared" ref="J150" si="80">J72-J134</f>
        <v>0.34063047205670471</v>
      </c>
      <c r="L150" s="27"/>
      <c r="M150" s="27"/>
      <c r="N150" s="27"/>
      <c r="O150" s="27"/>
      <c r="P150" s="27"/>
    </row>
    <row r="151" spans="2:23">
      <c r="E151" s="16"/>
      <c r="F151" s="16"/>
      <c r="G151" s="16"/>
      <c r="H151" s="60"/>
      <c r="I151" s="65"/>
      <c r="J151" s="65"/>
      <c r="K151" s="4"/>
    </row>
    <row r="152" spans="2:23">
      <c r="B152" s="82" t="s">
        <v>94</v>
      </c>
      <c r="C152" s="167"/>
      <c r="D152" s="167"/>
      <c r="E152" s="167"/>
      <c r="F152" s="181"/>
      <c r="G152" s="167"/>
      <c r="H152" s="168"/>
      <c r="I152" s="168"/>
      <c r="J152" s="168"/>
      <c r="K152" s="45"/>
    </row>
    <row r="153" spans="2:23" ht="25.5">
      <c r="B153" s="14"/>
      <c r="C153" s="1"/>
      <c r="D153" s="1"/>
      <c r="E153" s="162" t="s">
        <v>50</v>
      </c>
      <c r="F153" s="162" t="s">
        <v>52</v>
      </c>
      <c r="G153" s="163" t="s">
        <v>54</v>
      </c>
      <c r="H153" s="164" t="s">
        <v>56</v>
      </c>
      <c r="I153" s="165" t="s">
        <v>58</v>
      </c>
      <c r="J153" s="165" t="s">
        <v>61</v>
      </c>
      <c r="K153" s="45"/>
    </row>
    <row r="154" spans="2:23">
      <c r="B154" s="78" t="s">
        <v>62</v>
      </c>
      <c r="C154" s="2" t="s">
        <v>63</v>
      </c>
      <c r="D154" s="2" t="s">
        <v>64</v>
      </c>
      <c r="E154" s="13" t="s">
        <v>49</v>
      </c>
      <c r="F154" s="13" t="s">
        <v>51</v>
      </c>
      <c r="G154" s="68" t="s">
        <v>53</v>
      </c>
      <c r="H154" s="57" t="s">
        <v>55</v>
      </c>
      <c r="I154" s="126" t="s">
        <v>57</v>
      </c>
      <c r="J154" s="126" t="s">
        <v>65</v>
      </c>
      <c r="K154" t="s">
        <v>95</v>
      </c>
      <c r="R154" s="52"/>
    </row>
    <row r="155" spans="2:23">
      <c r="B155" s="14" t="s">
        <v>67</v>
      </c>
      <c r="C155" s="1" t="s">
        <v>68</v>
      </c>
      <c r="D155" s="14" t="s">
        <v>69</v>
      </c>
      <c r="E155" s="58" cm="1">
        <f t="array" ref="E155">((E123*INDEX('TDCV Values'!$D$11:$I$16,MATCH($B155&amp;$C155,'TDCV Values'!$B$11:$B$16&amp;'TDCV Values'!$C$11:$C$16,0),MATCH(E$154,'TDCV Values'!$D$10:$I$10,0))*'Customer Numbers - Northern Sco'!$C$5)+(E125*INDEX('TDCV Values'!$D$11:$I$16,MATCH($B157&amp;$C157,'TDCV Values'!$B$11:$B$16&amp;'TDCV Values'!$C$11:$C$16,0),MATCH(E$154,'TDCV Values'!$D$10:$I$10,0))*'Customer Numbers - Northern Sco'!$E$5))/((INDEX('TDCV Values'!$D$11:$I$16,MATCH($B155&amp;$C155,'TDCV Values'!$B$11:$B$16&amp;'TDCV Values'!$C$11:$C$16,0),MATCH(E$154,'TDCV Values'!$D$10:$I$10,0))*'Customer Numbers - Northern Sco'!$C$5)+('Customer Numbers - Northern Sco'!$E$5*INDEX('TDCV Values'!$D$11:$I$16,MATCH($B157&amp;$C157,'TDCV Values'!$B$11:$B$16&amp;'TDCV Values'!$C$11:$C$16,0),MATCH(E$154,'TDCV Values'!$D$10:$I$10,0))))</f>
        <v>1.0929247840425434E-2</v>
      </c>
      <c r="F155" s="58" cm="1">
        <f t="array" ref="F155">((F123*INDEX('TDCV Values'!$D$11:$I$16,MATCH($B155&amp;$C155,'TDCV Values'!$B$11:$B$16&amp;'TDCV Values'!$C$11:$C$16,0),MATCH(F$154,'TDCV Values'!$D$10:$I$10,0))*'Customer Numbers - Northern Sco'!$C$5)+(F125*INDEX('TDCV Values'!$D$11:$I$16,MATCH($B157&amp;$C157,'TDCV Values'!$B$11:$B$16&amp;'TDCV Values'!$C$11:$C$16,0),MATCH(F$154,'TDCV Values'!$D$10:$I$10,0))*'Customer Numbers - Northern Sco'!$E$5))/((INDEX('TDCV Values'!$D$11:$I$16,MATCH($B155&amp;$C155,'TDCV Values'!$B$11:$B$16&amp;'TDCV Values'!$C$11:$C$16,0),MATCH(F$154,'TDCV Values'!$D$10:$I$10,0))*'Customer Numbers - Northern Sco'!$C$5)+('Customer Numbers - Northern Sco'!$E$5*INDEX('TDCV Values'!$D$11:$I$16,MATCH($B157&amp;$C157,'TDCV Values'!$B$11:$B$16&amp;'TDCV Values'!$C$11:$C$16,0),MATCH(F$154,'TDCV Values'!$D$10:$I$10,0))))</f>
        <v>8.2513513476664239E-3</v>
      </c>
      <c r="G155" s="58" cm="1">
        <f t="array" ref="G155">((G123*INDEX('TDCV Values'!$D$11:$I$16,MATCH($B155&amp;$C155,'TDCV Values'!$B$11:$B$16&amp;'TDCV Values'!$C$11:$C$16,0),MATCH(G$154,'TDCV Values'!$D$10:$I$10,0))*'Customer Numbers - Northern Sco'!$C$5)+(G125*INDEX('TDCV Values'!$D$11:$I$16,MATCH($B157&amp;$C157,'TDCV Values'!$B$11:$B$16&amp;'TDCV Values'!$C$11:$C$16,0),MATCH(G$154,'TDCV Values'!$D$10:$I$10,0))*'Customer Numbers - Northern Sco'!$E$5))/((INDEX('TDCV Values'!$D$11:$I$16,MATCH($B155&amp;$C155,'TDCV Values'!$B$11:$B$16&amp;'TDCV Values'!$C$11:$C$16,0),MATCH(G$154,'TDCV Values'!$D$10:$I$10,0))*'Customer Numbers - Northern Sco'!$C$5)+('Customer Numbers - Northern Sco'!$E$5*INDEX('TDCV Values'!$D$11:$I$16,MATCH($B157&amp;$C157,'TDCV Values'!$B$11:$B$16&amp;'TDCV Values'!$C$11:$C$16,0),MATCH(G$154,'TDCV Values'!$D$10:$I$10,0))))</f>
        <v>4.9547060159670737E-3</v>
      </c>
      <c r="H155" s="58" cm="1">
        <f t="array" ref="H155">((H123*INDEX('TDCV Values'!$D$11:$I$16,MATCH($B155&amp;$C155,'TDCV Values'!$B$11:$B$16&amp;'TDCV Values'!$C$11:$C$16,0),MATCH(H$154,'TDCV Values'!$D$10:$I$10,0))*'Customer Numbers - Northern Sco'!$C$5)+(H125*INDEX('TDCV Values'!$D$11:$I$16,MATCH($B157&amp;$C157,'TDCV Values'!$B$11:$B$16&amp;'TDCV Values'!$C$11:$C$16,0),MATCH(H$154,'TDCV Values'!$D$10:$I$10,0))*'Customer Numbers - Northern Sco'!$E$5))/((INDEX('TDCV Values'!$D$11:$I$16,MATCH($B155&amp;$C155,'TDCV Values'!$B$11:$B$16&amp;'TDCV Values'!$C$11:$C$16,0),MATCH(H$154,'TDCV Values'!$D$10:$I$10,0))*'Customer Numbers - Northern Sco'!$C$5)+('Customer Numbers - Northern Sco'!$E$5*INDEX('TDCV Values'!$D$11:$I$16,MATCH($B157&amp;$C157,'TDCV Values'!$B$11:$B$16&amp;'TDCV Values'!$C$11:$C$16,0),MATCH(H$154,'TDCV Values'!$D$10:$I$10,0))))</f>
        <v>4.4876896692683469E-3</v>
      </c>
      <c r="I155" s="58" cm="1">
        <f t="array" ref="I155">((I123*INDEX('TDCV Values'!$D$11:$I$16,MATCH($B155&amp;$C155,'TDCV Values'!$B$11:$B$16&amp;'TDCV Values'!$C$11:$C$16,0),MATCH(I$154,'TDCV Values'!$D$10:$I$10,0))*'Customer Numbers - Northern Sco'!$C$5)+(I125*INDEX('TDCV Values'!$D$11:$I$16,MATCH($B157&amp;$C157,'TDCV Values'!$B$11:$B$16&amp;'TDCV Values'!$C$11:$C$16,0),MATCH(I$154,'TDCV Values'!$D$10:$I$10,0))*'Customer Numbers - Northern Sco'!$E$5))/((INDEX('TDCV Values'!$D$11:$I$16,MATCH($B155&amp;$C155,'TDCV Values'!$B$11:$B$16&amp;'TDCV Values'!$C$11:$C$16,0),MATCH(I$154,'TDCV Values'!$D$10:$I$10,0))*'Customer Numbers - Northern Sco'!$C$5)+('Customer Numbers - Northern Sco'!$E$5*INDEX('TDCV Values'!$D$11:$I$16,MATCH($B157&amp;$C157,'TDCV Values'!$B$11:$B$16&amp;'TDCV Values'!$C$11:$C$16,0),MATCH(I$154,'TDCV Values'!$D$10:$I$10,0))))</f>
        <v>4.6810840511006977E-3</v>
      </c>
      <c r="J155" s="58" cm="1">
        <f t="array" ref="J155">((J123*INDEX('TDCV Values'!$D$11:$I$16,MATCH($B155&amp;$C155,'TDCV Values'!$B$11:$B$16&amp;'TDCV Values'!$C$11:$C$16,0),MATCH(J$154,'TDCV Values'!$D$10:$I$10,0))*'Customer Numbers - Northern Sco'!$C$5)+(J125*INDEX('TDCV Values'!$D$11:$I$16,MATCH($B157&amp;$C157,'TDCV Values'!$B$11:$B$16&amp;'TDCV Values'!$C$11:$C$16,0),MATCH(J$154,'TDCV Values'!$D$10:$I$10,0))*'Customer Numbers - Northern Sco'!$E$5))/((INDEX('TDCV Values'!$D$11:$I$16,MATCH($B155&amp;$C155,'TDCV Values'!$B$11:$B$16&amp;'TDCV Values'!$C$11:$C$16,0),MATCH(J$154,'TDCV Values'!$D$10:$I$10,0))*'Customer Numbers - Northern Sco'!$C$5)+('Customer Numbers - Northern Sco'!$E$5*INDEX('TDCV Values'!$D$11:$I$16,MATCH($B157&amp;$C157,'TDCV Values'!$B$11:$B$16&amp;'TDCV Values'!$C$11:$C$16,0),MATCH(J$154,'TDCV Values'!$D$10:$I$10,0))))</f>
        <v>4.053734270782542E-3</v>
      </c>
      <c r="L155" s="27"/>
      <c r="M155" s="27"/>
      <c r="N155" s="27"/>
      <c r="O155" s="27"/>
      <c r="P155" s="27"/>
      <c r="Q155" s="6"/>
      <c r="R155" s="27"/>
      <c r="S155" s="27"/>
      <c r="T155" s="27"/>
      <c r="U155" s="27"/>
      <c r="V155" s="27"/>
      <c r="W155" s="53"/>
    </row>
    <row r="156" spans="2:23">
      <c r="B156" s="14" t="s">
        <v>67</v>
      </c>
      <c r="C156" s="1" t="s">
        <v>70</v>
      </c>
      <c r="D156" s="14" t="s">
        <v>69</v>
      </c>
      <c r="E156" s="157">
        <v>0</v>
      </c>
      <c r="F156" s="157">
        <v>0</v>
      </c>
      <c r="G156" s="157">
        <v>0</v>
      </c>
      <c r="H156" s="157">
        <v>0</v>
      </c>
      <c r="I156" s="157">
        <v>0</v>
      </c>
      <c r="J156" s="157">
        <v>0</v>
      </c>
      <c r="K156" s="47"/>
      <c r="L156" s="27"/>
      <c r="M156" s="27"/>
      <c r="N156" s="27"/>
      <c r="O156" s="27"/>
      <c r="P156" s="27"/>
      <c r="Q156" s="6"/>
      <c r="R156" s="27"/>
      <c r="S156" s="27"/>
      <c r="T156" s="27"/>
      <c r="U156" s="27"/>
      <c r="V156" s="27"/>
      <c r="W156" s="53"/>
    </row>
    <row r="157" spans="2:23">
      <c r="B157" s="14" t="s">
        <v>67</v>
      </c>
      <c r="C157" s="1" t="s">
        <v>71</v>
      </c>
      <c r="D157" s="14" t="s">
        <v>69</v>
      </c>
      <c r="E157" s="58" cm="1">
        <f t="array" ref="E157">((E123*INDEX('TDCV Values'!$D$11:$I$16,MATCH($B155&amp;$C155,'TDCV Values'!$B$11:$B$16&amp;'TDCV Values'!$C$11:$C$16,0),MATCH(E$154,'TDCV Values'!$D$10:$I$10,0))*'Customer Numbers - Northern Sco'!$C$5)+(E125*INDEX('TDCV Values'!$D$11:$I$16,MATCH($B157&amp;$C157,'TDCV Values'!$B$11:$B$16&amp;'TDCV Values'!$C$11:$C$16,0),MATCH(E$154,'TDCV Values'!$D$10:$I$10,0))*'Customer Numbers - Northern Sco'!$E$5))/((INDEX('TDCV Values'!$D$11:$I$16,MATCH($B155&amp;$C155,'TDCV Values'!$B$11:$B$16&amp;'TDCV Values'!$C$11:$C$16,0),MATCH(E$154,'TDCV Values'!$D$10:$I$10,0))*'Customer Numbers - Northern Sco'!$C$5)+('Customer Numbers - Northern Sco'!$E$5*INDEX('TDCV Values'!$D$11:$I$16,MATCH($B157&amp;$C157,'TDCV Values'!$B$11:$B$16&amp;'TDCV Values'!$C$11:$C$16,0),MATCH(E$154,'TDCV Values'!$D$10:$I$10,0))))</f>
        <v>1.0929247840425434E-2</v>
      </c>
      <c r="F157" s="58" cm="1">
        <f t="array" ref="F157">((F123*INDEX('TDCV Values'!$D$11:$I$16,MATCH($B155&amp;$C155,'TDCV Values'!$B$11:$B$16&amp;'TDCV Values'!$C$11:$C$16,0),MATCH(F$154,'TDCV Values'!$D$10:$I$10,0))*'Customer Numbers - Northern Sco'!$C$5)+(F125*INDEX('TDCV Values'!$D$11:$I$16,MATCH($B157&amp;$C157,'TDCV Values'!$B$11:$B$16&amp;'TDCV Values'!$C$11:$C$16,0),MATCH(F$154,'TDCV Values'!$D$10:$I$10,0))*'Customer Numbers - Northern Sco'!$E$5))/((INDEX('TDCV Values'!$D$11:$I$16,MATCH($B155&amp;$C155,'TDCV Values'!$B$11:$B$16&amp;'TDCV Values'!$C$11:$C$16,0),MATCH(F$154,'TDCV Values'!$D$10:$I$10,0))*'Customer Numbers - Northern Sco'!$C$5)+('Customer Numbers - Northern Sco'!$E$5*INDEX('TDCV Values'!$D$11:$I$16,MATCH($B157&amp;$C157,'TDCV Values'!$B$11:$B$16&amp;'TDCV Values'!$C$11:$C$16,0),MATCH(F$154,'TDCV Values'!$D$10:$I$10,0))))</f>
        <v>8.2513513476664239E-3</v>
      </c>
      <c r="G157" s="58" cm="1">
        <f t="array" ref="G157">((G123*INDEX('TDCV Values'!$D$11:$I$16,MATCH($B155&amp;$C155,'TDCV Values'!$B$11:$B$16&amp;'TDCV Values'!$C$11:$C$16,0),MATCH(G$154,'TDCV Values'!$D$10:$I$10,0))*'Customer Numbers - Northern Sco'!$C$5)+(G125*INDEX('TDCV Values'!$D$11:$I$16,MATCH($B157&amp;$C157,'TDCV Values'!$B$11:$B$16&amp;'TDCV Values'!$C$11:$C$16,0),MATCH(G$154,'TDCV Values'!$D$10:$I$10,0))*'Customer Numbers - Northern Sco'!$E$5))/((INDEX('TDCV Values'!$D$11:$I$16,MATCH($B155&amp;$C155,'TDCV Values'!$B$11:$B$16&amp;'TDCV Values'!$C$11:$C$16,0),MATCH(G$154,'TDCV Values'!$D$10:$I$10,0))*'Customer Numbers - Northern Sco'!$C$5)+('Customer Numbers - Northern Sco'!$E$5*INDEX('TDCV Values'!$D$11:$I$16,MATCH($B157&amp;$C157,'TDCV Values'!$B$11:$B$16&amp;'TDCV Values'!$C$11:$C$16,0),MATCH(G$154,'TDCV Values'!$D$10:$I$10,0))))</f>
        <v>4.9547060159670737E-3</v>
      </c>
      <c r="H157" s="58" cm="1">
        <f t="array" ref="H157">((H123*INDEX('TDCV Values'!$D$11:$I$16,MATCH($B155&amp;$C155,'TDCV Values'!$B$11:$B$16&amp;'TDCV Values'!$C$11:$C$16,0),MATCH(H$154,'TDCV Values'!$D$10:$I$10,0))*'Customer Numbers - Northern Sco'!$C$5)+(H125*INDEX('TDCV Values'!$D$11:$I$16,MATCH($B157&amp;$C157,'TDCV Values'!$B$11:$B$16&amp;'TDCV Values'!$C$11:$C$16,0),MATCH(H$154,'TDCV Values'!$D$10:$I$10,0))*'Customer Numbers - Northern Sco'!$E$5))/((INDEX('TDCV Values'!$D$11:$I$16,MATCH($B155&amp;$C155,'TDCV Values'!$B$11:$B$16&amp;'TDCV Values'!$C$11:$C$16,0),MATCH(H$154,'TDCV Values'!$D$10:$I$10,0))*'Customer Numbers - Northern Sco'!$C$5)+('Customer Numbers - Northern Sco'!$E$5*INDEX('TDCV Values'!$D$11:$I$16,MATCH($B157&amp;$C157,'TDCV Values'!$B$11:$B$16&amp;'TDCV Values'!$C$11:$C$16,0),MATCH(H$154,'TDCV Values'!$D$10:$I$10,0))))</f>
        <v>4.4876896692683469E-3</v>
      </c>
      <c r="I157" s="58" cm="1">
        <f t="array" ref="I157">((I123*INDEX('TDCV Values'!$D$11:$I$16,MATCH($B155&amp;$C155,'TDCV Values'!$B$11:$B$16&amp;'TDCV Values'!$C$11:$C$16,0),MATCH(I$154,'TDCV Values'!$D$10:$I$10,0))*'Customer Numbers - Northern Sco'!$C$5)+(I125*INDEX('TDCV Values'!$D$11:$I$16,MATCH($B157&amp;$C157,'TDCV Values'!$B$11:$B$16&amp;'TDCV Values'!$C$11:$C$16,0),MATCH(I$154,'TDCV Values'!$D$10:$I$10,0))*'Customer Numbers - Northern Sco'!$E$5))/((INDEX('TDCV Values'!$D$11:$I$16,MATCH($B155&amp;$C155,'TDCV Values'!$B$11:$B$16&amp;'TDCV Values'!$C$11:$C$16,0),MATCH(I$154,'TDCV Values'!$D$10:$I$10,0))*'Customer Numbers - Northern Sco'!$C$5)+('Customer Numbers - Northern Sco'!$E$5*INDEX('TDCV Values'!$D$11:$I$16,MATCH($B157&amp;$C157,'TDCV Values'!$B$11:$B$16&amp;'TDCV Values'!$C$11:$C$16,0),MATCH(I$154,'TDCV Values'!$D$10:$I$10,0))))</f>
        <v>4.6810840511006977E-3</v>
      </c>
      <c r="J157" s="58" cm="1">
        <f t="array" ref="J157">((J123*INDEX('TDCV Values'!$D$11:$I$16,MATCH($B155&amp;$C155,'TDCV Values'!$B$11:$B$16&amp;'TDCV Values'!$C$11:$C$16,0),MATCH(J$154,'TDCV Values'!$D$10:$I$10,0))*'Customer Numbers - Northern Sco'!$C$5)+(J125*INDEX('TDCV Values'!$D$11:$I$16,MATCH($B157&amp;$C157,'TDCV Values'!$B$11:$B$16&amp;'TDCV Values'!$C$11:$C$16,0),MATCH(J$154,'TDCV Values'!$D$10:$I$10,0))*'Customer Numbers - Northern Sco'!$E$5))/((INDEX('TDCV Values'!$D$11:$I$16,MATCH($B155&amp;$C155,'TDCV Values'!$B$11:$B$16&amp;'TDCV Values'!$C$11:$C$16,0),MATCH(J$154,'TDCV Values'!$D$10:$I$10,0))*'Customer Numbers - Northern Sco'!$C$5)+('Customer Numbers - Northern Sco'!$E$5*INDEX('TDCV Values'!$D$11:$I$16,MATCH($B157&amp;$C157,'TDCV Values'!$B$11:$B$16&amp;'TDCV Values'!$C$11:$C$16,0),MATCH(J$154,'TDCV Values'!$D$10:$I$10,0))))</f>
        <v>4.053734270782542E-3</v>
      </c>
      <c r="K157" s="47"/>
      <c r="L157" s="27"/>
      <c r="M157" s="27"/>
      <c r="N157" s="27"/>
      <c r="O157" s="27"/>
      <c r="P157" s="27"/>
      <c r="Q157" s="6"/>
      <c r="R157" s="27"/>
      <c r="S157" s="27"/>
      <c r="T157" s="27"/>
      <c r="U157" s="27"/>
      <c r="V157" s="27"/>
      <c r="W157" s="53"/>
    </row>
    <row r="158" spans="2:23">
      <c r="B158" s="14" t="s">
        <v>72</v>
      </c>
      <c r="C158" s="1" t="s">
        <v>68</v>
      </c>
      <c r="D158" s="14" t="s">
        <v>69</v>
      </c>
      <c r="E158" s="58" cm="1">
        <f t="array" ref="E158">((E126*INDEX('TDCV Values'!$D$11:$I$16,MATCH($B158&amp;$C158,'TDCV Values'!$B$11:$B$16&amp;'TDCV Values'!$C$11:$C$16,0),MATCH(E$154,'TDCV Values'!$D$10:$I$10,0))*'Customer Numbers - Northern Sco'!$C$10)+(E128*INDEX('TDCV Values'!$D$11:$I$16,MATCH($B160&amp;$C160,'TDCV Values'!$B$11:$B$16&amp;'TDCV Values'!$C$11:$C$16,0),MATCH(E$154,'TDCV Values'!$D$10:$I$10,0))*'Customer Numbers - Northern Sco'!$E$10))/((INDEX('TDCV Values'!$D$11:$I$16,MATCH($B158&amp;$C158,'TDCV Values'!$B$11:$B$16&amp;'TDCV Values'!$C$11:$C$16,0),MATCH(E$154,'TDCV Values'!$D$10:$I$10,0))*'Customer Numbers - Northern Sco'!$C$10)+('Customer Numbers - Northern Sco'!$E$10*INDEX('TDCV Values'!$D$11:$I$16,MATCH($B160&amp;$C160,'TDCV Values'!$B$11:$B$16&amp;'TDCV Values'!$C$11:$C$16,0),MATCH(E$154,'TDCV Values'!$D$10:$I$10,0))))</f>
        <v>2.7194162328833781E-3</v>
      </c>
      <c r="F158" s="58" cm="1">
        <f t="array" ref="F158">((F126*INDEX('TDCV Values'!$D$11:$I$16,MATCH($B158&amp;$C158,'TDCV Values'!$B$11:$B$16&amp;'TDCV Values'!$C$11:$C$16,0),MATCH(F$154,'TDCV Values'!$D$10:$I$10,0))*'Customer Numbers - Northern Sco'!$C$10)+(F128*INDEX('TDCV Values'!$D$11:$I$16,MATCH($B160&amp;$C160,'TDCV Values'!$B$11:$B$16&amp;'TDCV Values'!$C$11:$C$16,0),MATCH(F$154,'TDCV Values'!$D$10:$I$10,0))*'Customer Numbers - Northern Sco'!$E$10))/((INDEX('TDCV Values'!$D$11:$I$16,MATCH($B158&amp;$C158,'TDCV Values'!$B$11:$B$16&amp;'TDCV Values'!$C$11:$C$16,0),MATCH(F$154,'TDCV Values'!$D$10:$I$10,0))*'Customer Numbers - Northern Sco'!$C$10)+('Customer Numbers - Northern Sco'!$E$10*INDEX('TDCV Values'!$D$11:$I$16,MATCH($B160&amp;$C160,'TDCV Values'!$B$11:$B$16&amp;'TDCV Values'!$C$11:$C$16,0),MATCH(F$154,'TDCV Values'!$D$10:$I$10,0))))</f>
        <v>2.007859181625998E-3</v>
      </c>
      <c r="G158" s="58" cm="1">
        <f t="array" ref="G158">((G126*INDEX('TDCV Values'!$D$11:$I$16,MATCH($B158&amp;$C158,'TDCV Values'!$B$11:$B$16&amp;'TDCV Values'!$C$11:$C$16,0),MATCH(G$154,'TDCV Values'!$D$10:$I$10,0))*'Customer Numbers - Northern Sco'!$C$10)+(G128*INDEX('TDCV Values'!$D$11:$I$16,MATCH($B160&amp;$C160,'TDCV Values'!$B$11:$B$16&amp;'TDCV Values'!$C$11:$C$16,0),MATCH(G$154,'TDCV Values'!$D$10:$I$10,0))*'Customer Numbers - Northern Sco'!$E$10))/((INDEX('TDCV Values'!$D$11:$I$16,MATCH($B158&amp;$C158,'TDCV Values'!$B$11:$B$16&amp;'TDCV Values'!$C$11:$C$16,0),MATCH(G$154,'TDCV Values'!$D$10:$I$10,0))*'Customer Numbers - Northern Sco'!$C$10)+('Customer Numbers - Northern Sco'!$E$10*INDEX('TDCV Values'!$D$11:$I$16,MATCH($B160&amp;$C160,'TDCV Values'!$B$11:$B$16&amp;'TDCV Values'!$C$11:$C$16,0),MATCH(G$154,'TDCV Values'!$D$10:$I$10,0))))</f>
        <v>1.1942032486212202E-3</v>
      </c>
      <c r="H158" s="58" cm="1">
        <f t="array" ref="H158">((H126*INDEX('TDCV Values'!$D$11:$I$16,MATCH($B158&amp;$C158,'TDCV Values'!$B$11:$B$16&amp;'TDCV Values'!$C$11:$C$16,0),MATCH(H$154,'TDCV Values'!$D$10:$I$10,0))*'Customer Numbers - Northern Sco'!$C$10)+(H128*INDEX('TDCV Values'!$D$11:$I$16,MATCH($B160&amp;$C160,'TDCV Values'!$B$11:$B$16&amp;'TDCV Values'!$C$11:$C$16,0),MATCH(H$154,'TDCV Values'!$D$10:$I$10,0))*'Customer Numbers - Northern Sco'!$E$10))/((INDEX('TDCV Values'!$D$11:$I$16,MATCH($B158&amp;$C158,'TDCV Values'!$B$11:$B$16&amp;'TDCV Values'!$C$11:$C$16,0),MATCH(H$154,'TDCV Values'!$D$10:$I$10,0))*'Customer Numbers - Northern Sco'!$C$10)+('Customer Numbers - Northern Sco'!$E$10*INDEX('TDCV Values'!$D$11:$I$16,MATCH($B160&amp;$C160,'TDCV Values'!$B$11:$B$16&amp;'TDCV Values'!$C$11:$C$16,0),MATCH(H$154,'TDCV Values'!$D$10:$I$10,0))))</f>
        <v>1.0896088487874105E-3</v>
      </c>
      <c r="I158" s="58" cm="1">
        <f t="array" ref="I158">((I126*INDEX('TDCV Values'!$D$11:$I$16,MATCH($B158&amp;$C158,'TDCV Values'!$B$11:$B$16&amp;'TDCV Values'!$C$11:$C$16,0),MATCH(I$154,'TDCV Values'!$D$10:$I$10,0))*'Customer Numbers - Northern Sco'!$C$10)+(I128*INDEX('TDCV Values'!$D$11:$I$16,MATCH($B160&amp;$C160,'TDCV Values'!$B$11:$B$16&amp;'TDCV Values'!$C$11:$C$16,0),MATCH(I$154,'TDCV Values'!$D$10:$I$10,0))*'Customer Numbers - Northern Sco'!$E$10))/((INDEX('TDCV Values'!$D$11:$I$16,MATCH($B158&amp;$C158,'TDCV Values'!$B$11:$B$16&amp;'TDCV Values'!$C$11:$C$16,0),MATCH(I$154,'TDCV Values'!$D$10:$I$10,0))*'Customer Numbers - Northern Sco'!$C$10)+('Customer Numbers - Northern Sco'!$E$10*INDEX('TDCV Values'!$D$11:$I$16,MATCH($B160&amp;$C160,'TDCV Values'!$B$11:$B$16&amp;'TDCV Values'!$C$11:$C$16,0),MATCH(I$154,'TDCV Values'!$D$10:$I$10,0))))</f>
        <v>1.1816719371734652E-3</v>
      </c>
      <c r="J158" s="58" cm="1">
        <f t="array" ref="J158">((J126*INDEX('TDCV Values'!$D$11:$I$16,MATCH($B158&amp;$C158,'TDCV Values'!$B$11:$B$16&amp;'TDCV Values'!$C$11:$C$16,0),MATCH(J$154,'TDCV Values'!$D$10:$I$10,0))*'Customer Numbers - Northern Sco'!$C$10)+(J128*INDEX('TDCV Values'!$D$11:$I$16,MATCH($B160&amp;$C160,'TDCV Values'!$B$11:$B$16&amp;'TDCV Values'!$C$11:$C$16,0),MATCH(J$154,'TDCV Values'!$D$10:$I$10,0))*'Customer Numbers - Northern Sco'!$E$10))/((INDEX('TDCV Values'!$D$11:$I$16,MATCH($B158&amp;$C158,'TDCV Values'!$B$11:$B$16&amp;'TDCV Values'!$C$11:$C$16,0),MATCH(J$154,'TDCV Values'!$D$10:$I$10,0))*'Customer Numbers - Northern Sco'!$C$10)+('Customer Numbers - Northern Sco'!$E$10*INDEX('TDCV Values'!$D$11:$I$16,MATCH($B160&amp;$C160,'TDCV Values'!$B$11:$B$16&amp;'TDCV Values'!$C$11:$C$16,0),MATCH(J$154,'TDCV Values'!$D$10:$I$10,0))))</f>
        <v>9.4723569690991958E-4</v>
      </c>
      <c r="K158" s="47"/>
      <c r="L158" s="27"/>
      <c r="M158" s="27"/>
      <c r="N158" s="27"/>
      <c r="O158" s="27"/>
      <c r="P158" s="27"/>
      <c r="R158" s="27"/>
      <c r="S158" s="27"/>
      <c r="T158" s="27"/>
      <c r="U158" s="27"/>
      <c r="V158" s="27"/>
    </row>
    <row r="159" spans="2:23">
      <c r="B159" s="14" t="s">
        <v>72</v>
      </c>
      <c r="C159" s="1" t="s">
        <v>70</v>
      </c>
      <c r="D159" s="14" t="s">
        <v>69</v>
      </c>
      <c r="E159" s="157">
        <v>0</v>
      </c>
      <c r="F159" s="157">
        <v>0</v>
      </c>
      <c r="G159" s="157">
        <v>0</v>
      </c>
      <c r="H159" s="157">
        <v>0</v>
      </c>
      <c r="I159" s="157">
        <v>0</v>
      </c>
      <c r="J159" s="157">
        <v>0</v>
      </c>
      <c r="K159" s="47"/>
      <c r="L159" s="27"/>
      <c r="M159" s="27"/>
      <c r="N159" s="27"/>
      <c r="O159" s="27"/>
      <c r="P159" s="27"/>
      <c r="R159" s="27"/>
      <c r="S159" s="27"/>
      <c r="T159" s="27"/>
      <c r="U159" s="27"/>
      <c r="V159" s="27"/>
    </row>
    <row r="160" spans="2:23">
      <c r="B160" s="14" t="s">
        <v>72</v>
      </c>
      <c r="C160" s="1" t="s">
        <v>71</v>
      </c>
      <c r="D160" s="14" t="s">
        <v>69</v>
      </c>
      <c r="E160" s="58" cm="1">
        <f t="array" ref="E160">((E126*INDEX('TDCV Values'!$D$11:$I$16,MATCH($B158&amp;$C158,'TDCV Values'!$B$11:$B$16&amp;'TDCV Values'!$C$11:$C$16,0),MATCH(E$154,'TDCV Values'!$D$10:$I$10,0))*'Customer Numbers - Northern Sco'!$C$10)+(E128*INDEX('TDCV Values'!$D$11:$I$16,MATCH($B160&amp;$C160,'TDCV Values'!$B$11:$B$16&amp;'TDCV Values'!$C$11:$C$16,0),MATCH(E$154,'TDCV Values'!$D$10:$I$10,0))*'Customer Numbers - Northern Sco'!$E$10))/((INDEX('TDCV Values'!$D$11:$I$16,MATCH($B158&amp;$C158,'TDCV Values'!$B$11:$B$16&amp;'TDCV Values'!$C$11:$C$16,0),MATCH(E$154,'TDCV Values'!$D$10:$I$10,0))*'Customer Numbers - Northern Sco'!$C$10)+('Customer Numbers - Northern Sco'!$E$10*INDEX('TDCV Values'!$D$11:$I$16,MATCH($B160&amp;$C160,'TDCV Values'!$B$11:$B$16&amp;'TDCV Values'!$C$11:$C$16,0),MATCH(E$154,'TDCV Values'!$D$10:$I$10,0))))</f>
        <v>2.7194162328833781E-3</v>
      </c>
      <c r="F160" s="58" cm="1">
        <f t="array" ref="F160">((F126*INDEX('TDCV Values'!$D$11:$I$16,MATCH($B158&amp;$C158,'TDCV Values'!$B$11:$B$16&amp;'TDCV Values'!$C$11:$C$16,0),MATCH(F$154,'TDCV Values'!$D$10:$I$10,0))*'Customer Numbers - Northern Sco'!$C$10)+(F128*INDEX('TDCV Values'!$D$11:$I$16,MATCH($B160&amp;$C160,'TDCV Values'!$B$11:$B$16&amp;'TDCV Values'!$C$11:$C$16,0),MATCH(F$154,'TDCV Values'!$D$10:$I$10,0))*'Customer Numbers - Northern Sco'!$E$10))/((INDEX('TDCV Values'!$D$11:$I$16,MATCH($B158&amp;$C158,'TDCV Values'!$B$11:$B$16&amp;'TDCV Values'!$C$11:$C$16,0),MATCH(F$154,'TDCV Values'!$D$10:$I$10,0))*'Customer Numbers - Northern Sco'!$C$10)+('Customer Numbers - Northern Sco'!$E$10*INDEX('TDCV Values'!$D$11:$I$16,MATCH($B160&amp;$C160,'TDCV Values'!$B$11:$B$16&amp;'TDCV Values'!$C$11:$C$16,0),MATCH(F$154,'TDCV Values'!$D$10:$I$10,0))))</f>
        <v>2.007859181625998E-3</v>
      </c>
      <c r="G160" s="58" cm="1">
        <f t="array" ref="G160">((G126*INDEX('TDCV Values'!$D$11:$I$16,MATCH($B158&amp;$C158,'TDCV Values'!$B$11:$B$16&amp;'TDCV Values'!$C$11:$C$16,0),MATCH(G$154,'TDCV Values'!$D$10:$I$10,0))*'Customer Numbers - Northern Sco'!$C$10)+(G128*INDEX('TDCV Values'!$D$11:$I$16,MATCH($B160&amp;$C160,'TDCV Values'!$B$11:$B$16&amp;'TDCV Values'!$C$11:$C$16,0),MATCH(G$154,'TDCV Values'!$D$10:$I$10,0))*'Customer Numbers - Northern Sco'!$E$10))/((INDEX('TDCV Values'!$D$11:$I$16,MATCH($B158&amp;$C158,'TDCV Values'!$B$11:$B$16&amp;'TDCV Values'!$C$11:$C$16,0),MATCH(G$154,'TDCV Values'!$D$10:$I$10,0))*'Customer Numbers - Northern Sco'!$C$10)+('Customer Numbers - Northern Sco'!$E$10*INDEX('TDCV Values'!$D$11:$I$16,MATCH($B160&amp;$C160,'TDCV Values'!$B$11:$B$16&amp;'TDCV Values'!$C$11:$C$16,0),MATCH(G$154,'TDCV Values'!$D$10:$I$10,0))))</f>
        <v>1.1942032486212202E-3</v>
      </c>
      <c r="H160" s="58" cm="1">
        <f t="array" ref="H160">((H126*INDEX('TDCV Values'!$D$11:$I$16,MATCH($B158&amp;$C158,'TDCV Values'!$B$11:$B$16&amp;'TDCV Values'!$C$11:$C$16,0),MATCH(H$154,'TDCV Values'!$D$10:$I$10,0))*'Customer Numbers - Northern Sco'!$C$10)+(H128*INDEX('TDCV Values'!$D$11:$I$16,MATCH($B160&amp;$C160,'TDCV Values'!$B$11:$B$16&amp;'TDCV Values'!$C$11:$C$16,0),MATCH(H$154,'TDCV Values'!$D$10:$I$10,0))*'Customer Numbers - Northern Sco'!$E$10))/((INDEX('TDCV Values'!$D$11:$I$16,MATCH($B158&amp;$C158,'TDCV Values'!$B$11:$B$16&amp;'TDCV Values'!$C$11:$C$16,0),MATCH(H$154,'TDCV Values'!$D$10:$I$10,0))*'Customer Numbers - Northern Sco'!$C$10)+('Customer Numbers - Northern Sco'!$E$10*INDEX('TDCV Values'!$D$11:$I$16,MATCH($B160&amp;$C160,'TDCV Values'!$B$11:$B$16&amp;'TDCV Values'!$C$11:$C$16,0),MATCH(H$154,'TDCV Values'!$D$10:$I$10,0))))</f>
        <v>1.0896088487874105E-3</v>
      </c>
      <c r="I160" s="58" cm="1">
        <f t="array" ref="I160">((I126*INDEX('TDCV Values'!$D$11:$I$16,MATCH($B158&amp;$C158,'TDCV Values'!$B$11:$B$16&amp;'TDCV Values'!$C$11:$C$16,0),MATCH(I$154,'TDCV Values'!$D$10:$I$10,0))*'Customer Numbers - Northern Sco'!$C$10)+(I128*INDEX('TDCV Values'!$D$11:$I$16,MATCH($B160&amp;$C160,'TDCV Values'!$B$11:$B$16&amp;'TDCV Values'!$C$11:$C$16,0),MATCH(I$154,'TDCV Values'!$D$10:$I$10,0))*'Customer Numbers - Northern Sco'!$E$10))/((INDEX('TDCV Values'!$D$11:$I$16,MATCH($B158&amp;$C158,'TDCV Values'!$B$11:$B$16&amp;'TDCV Values'!$C$11:$C$16,0),MATCH(I$154,'TDCV Values'!$D$10:$I$10,0))*'Customer Numbers - Northern Sco'!$C$10)+('Customer Numbers - Northern Sco'!$E$10*INDEX('TDCV Values'!$D$11:$I$16,MATCH($B160&amp;$C160,'TDCV Values'!$B$11:$B$16&amp;'TDCV Values'!$C$11:$C$16,0),MATCH(I$154,'TDCV Values'!$D$10:$I$10,0))))</f>
        <v>1.1816719371734652E-3</v>
      </c>
      <c r="J160" s="58" cm="1">
        <f t="array" ref="J160">((J126*INDEX('TDCV Values'!$D$11:$I$16,MATCH($B158&amp;$C158,'TDCV Values'!$B$11:$B$16&amp;'TDCV Values'!$C$11:$C$16,0),MATCH(J$154,'TDCV Values'!$D$10:$I$10,0))*'Customer Numbers - Northern Sco'!$C$10)+(J128*INDEX('TDCV Values'!$D$11:$I$16,MATCH($B160&amp;$C160,'TDCV Values'!$B$11:$B$16&amp;'TDCV Values'!$C$11:$C$16,0),MATCH(J$154,'TDCV Values'!$D$10:$I$10,0))*'Customer Numbers - Northern Sco'!$E$10))/((INDEX('TDCV Values'!$D$11:$I$16,MATCH($B158&amp;$C158,'TDCV Values'!$B$11:$B$16&amp;'TDCV Values'!$C$11:$C$16,0),MATCH(J$154,'TDCV Values'!$D$10:$I$10,0))*'Customer Numbers - Northern Sco'!$C$10)+('Customer Numbers - Northern Sco'!$E$10*INDEX('TDCV Values'!$D$11:$I$16,MATCH($B160&amp;$C160,'TDCV Values'!$B$11:$B$16&amp;'TDCV Values'!$C$11:$C$16,0),MATCH(J$154,'TDCV Values'!$D$10:$I$10,0))))</f>
        <v>9.4723569690991958E-4</v>
      </c>
      <c r="K160" s="47"/>
      <c r="L160" s="27"/>
      <c r="M160" s="27"/>
      <c r="N160" s="27"/>
      <c r="O160" s="27"/>
      <c r="P160" s="27"/>
      <c r="R160" s="27"/>
      <c r="S160" s="27"/>
      <c r="T160" s="27"/>
      <c r="U160" s="27"/>
      <c r="V160" s="27"/>
    </row>
    <row r="161" spans="2:22">
      <c r="B161" s="14" t="s">
        <v>67</v>
      </c>
      <c r="C161" s="1" t="s">
        <v>68</v>
      </c>
      <c r="D161" s="14" t="s">
        <v>73</v>
      </c>
      <c r="E161" s="58">
        <f>(('Customer Numbers - Northern Sco'!$D$21*E$129)+('Customer Numbers - Northern Sco'!$D$17*E$130)+('Customer Numbers - Northern Sco'!$D$20*E$131))</f>
        <v>8.2960361495212805E-3</v>
      </c>
      <c r="F161" s="58">
        <f>(('Customer Numbers - Northern Sco'!$D$21*F$129)+('Customer Numbers - Northern Sco'!$D$17*F$130)+('Customer Numbers - Northern Sco'!$D$20*F$131))</f>
        <v>9.6084198926329103E-3</v>
      </c>
      <c r="G161" s="58">
        <f>(('Customer Numbers - Northern Sco'!$D$21*G$129)+('Customer Numbers - Northern Sco'!$D$17*G$130)+('Customer Numbers - Northern Sco'!$D$20*G$131))</f>
        <v>9.6084198926329103E-3</v>
      </c>
      <c r="H161" s="58">
        <f>(('Customer Numbers - Northern Sco'!$D$21*H$129)+('Customer Numbers - Northern Sco'!$D$17*H$130)+('Customer Numbers - Northern Sco'!$D$20*H$131))</f>
        <v>9.6251216790775654E-3</v>
      </c>
      <c r="I161" s="58">
        <f>(('Customer Numbers - Northern Sco'!$D$21*I$129)+('Customer Numbers - Northern Sco'!$D$17*I$130)+('Customer Numbers - Northern Sco'!$D$20*I$131))</f>
        <v>8.3596774544759528E-3</v>
      </c>
      <c r="J161" s="58">
        <f>(('Customer Numbers - Northern Sco'!$D$21*J$129)+('Customer Numbers - Northern Sco'!$D$17*J$130)+('Customer Numbers - Northern Sco'!$D$20*J$131))</f>
        <v>8.026467774073032E-3</v>
      </c>
      <c r="K161" s="47"/>
      <c r="L161" s="27"/>
      <c r="M161" s="27"/>
      <c r="N161" s="27"/>
      <c r="O161" s="27"/>
      <c r="P161" s="27"/>
      <c r="R161" s="27"/>
      <c r="S161" s="27"/>
      <c r="T161" s="27"/>
      <c r="U161" s="27"/>
      <c r="V161" s="27"/>
    </row>
    <row r="162" spans="2:22">
      <c r="B162" s="14" t="s">
        <v>67</v>
      </c>
      <c r="C162" s="1" t="s">
        <v>70</v>
      </c>
      <c r="D162" s="14" t="s">
        <v>73</v>
      </c>
      <c r="E162" s="157">
        <v>0</v>
      </c>
      <c r="F162" s="157">
        <v>0</v>
      </c>
      <c r="G162" s="157">
        <v>0</v>
      </c>
      <c r="H162" s="157">
        <v>0</v>
      </c>
      <c r="I162" s="157">
        <v>0</v>
      </c>
      <c r="J162" s="157">
        <v>0</v>
      </c>
      <c r="K162" s="47"/>
      <c r="L162" s="27"/>
      <c r="M162" s="27"/>
      <c r="N162" s="27"/>
      <c r="O162" s="27"/>
      <c r="P162" s="27"/>
      <c r="R162" s="27"/>
      <c r="S162" s="27"/>
      <c r="T162" s="27"/>
      <c r="U162" s="27"/>
      <c r="V162" s="27"/>
    </row>
    <row r="163" spans="2:22">
      <c r="B163" s="14" t="s">
        <v>67</v>
      </c>
      <c r="C163" s="1" t="s">
        <v>71</v>
      </c>
      <c r="D163" s="14" t="s">
        <v>73</v>
      </c>
      <c r="E163" s="58">
        <f>(('Customer Numbers - Northern Sco'!$D$21*E$129)+('Customer Numbers - Northern Sco'!$D$17*E$130)+('Customer Numbers - Northern Sco'!$D$20*E$131))</f>
        <v>8.2960361495212805E-3</v>
      </c>
      <c r="F163" s="58">
        <f>(('Customer Numbers - Northern Sco'!$D$21*F$129)+('Customer Numbers - Northern Sco'!$D$17*F$130)+('Customer Numbers - Northern Sco'!$D$20*F$131))</f>
        <v>9.6084198926329103E-3</v>
      </c>
      <c r="G163" s="58">
        <f>(('Customer Numbers - Northern Sco'!$D$21*G$129)+('Customer Numbers - Northern Sco'!$D$17*G$130)+('Customer Numbers - Northern Sco'!$D$20*G$131))</f>
        <v>9.6084198926329103E-3</v>
      </c>
      <c r="H163" s="58">
        <f>(('Customer Numbers - Northern Sco'!$D$21*H$129)+('Customer Numbers - Northern Sco'!$D$17*H$130)+('Customer Numbers - Northern Sco'!$D$20*H$131))</f>
        <v>9.6251216790775654E-3</v>
      </c>
      <c r="I163" s="58">
        <f>(('Customer Numbers - Northern Sco'!$D$21*I$129)+('Customer Numbers - Northern Sco'!$D$17*I$130)+('Customer Numbers - Northern Sco'!$D$20*I$131))</f>
        <v>8.3596774544759528E-3</v>
      </c>
      <c r="J163" s="58">
        <f>(('Customer Numbers - Northern Sco'!$D$21*J$129)+('Customer Numbers - Northern Sco'!$D$17*J$130)+('Customer Numbers - Northern Sco'!$D$20*J$131))</f>
        <v>8.026467774073032E-3</v>
      </c>
      <c r="K163" s="47"/>
      <c r="L163" s="27"/>
      <c r="M163" s="27"/>
      <c r="N163" s="27"/>
      <c r="O163" s="27"/>
      <c r="P163" s="27"/>
      <c r="R163" s="27"/>
      <c r="S163" s="27"/>
      <c r="T163" s="27"/>
      <c r="U163" s="27"/>
      <c r="V163" s="27"/>
    </row>
    <row r="164" spans="2:22">
      <c r="B164" s="14" t="s">
        <v>72</v>
      </c>
      <c r="C164" s="1" t="s">
        <v>68</v>
      </c>
      <c r="D164" s="14" t="s">
        <v>73</v>
      </c>
      <c r="E164" s="58">
        <f>(('Customer Numbers - Northern Sco'!$D$27*E$132)+('Customer Numbers - Northern Sco'!$D$23*E$133)+('Customer Numbers - Northern Sco'!$D$26*E$134))</f>
        <v>4.3666156498856096E-3</v>
      </c>
      <c r="F164" s="58">
        <f>(('Customer Numbers - Northern Sco'!$D$27*F$132)+('Customer Numbers - Northern Sco'!$D$23*F$133)+('Customer Numbers - Northern Sco'!$D$26*F$134))</f>
        <v>4.4594826315480559E-3</v>
      </c>
      <c r="G164" s="58">
        <f>(('Customer Numbers - Northern Sco'!$D$27*G$132)+('Customer Numbers - Northern Sco'!$D$23*G$133)+('Customer Numbers - Northern Sco'!$D$26*G$134))</f>
        <v>4.4594826315480559E-3</v>
      </c>
      <c r="H164" s="58">
        <f>(('Customer Numbers - Northern Sco'!$D$27*H$132)+('Customer Numbers - Northern Sco'!$D$23*H$133)+('Customer Numbers - Northern Sco'!$D$26*H$134))</f>
        <v>4.5062336564679053E-3</v>
      </c>
      <c r="I164" s="58">
        <f>(('Customer Numbers - Northern Sco'!$D$27*I$132)+('Customer Numbers - Northern Sco'!$D$23*I$133)+('Customer Numbers - Northern Sco'!$D$26*I$134))</f>
        <v>4.5062336564679053E-3</v>
      </c>
      <c r="J164" s="58">
        <f>(('Customer Numbers - Northern Sco'!$D$27*J$132)+('Customer Numbers - Northern Sco'!$D$23*J$133)+('Customer Numbers - Northern Sco'!$D$26*J$134))</f>
        <v>4.5250882802912677E-3</v>
      </c>
      <c r="K164" s="47"/>
      <c r="L164" s="27"/>
      <c r="M164" s="27"/>
      <c r="N164" s="27"/>
      <c r="O164" s="27"/>
      <c r="P164" s="27"/>
      <c r="R164" s="27"/>
      <c r="S164" s="27"/>
      <c r="T164" s="27"/>
      <c r="U164" s="27"/>
      <c r="V164" s="27"/>
    </row>
    <row r="165" spans="2:22">
      <c r="B165" s="14" t="s">
        <v>72</v>
      </c>
      <c r="C165" s="1" t="s">
        <v>70</v>
      </c>
      <c r="D165" s="14" t="s">
        <v>73</v>
      </c>
      <c r="E165" s="157">
        <v>0</v>
      </c>
      <c r="F165" s="157">
        <v>0</v>
      </c>
      <c r="G165" s="157">
        <v>0</v>
      </c>
      <c r="H165" s="157">
        <v>0</v>
      </c>
      <c r="I165" s="157">
        <v>0</v>
      </c>
      <c r="J165" s="157">
        <v>0</v>
      </c>
      <c r="K165" s="47"/>
      <c r="L165" s="27"/>
      <c r="M165" s="27"/>
      <c r="N165" s="27"/>
      <c r="O165" s="27"/>
      <c r="P165" s="27"/>
      <c r="R165" s="27"/>
      <c r="S165" s="27"/>
      <c r="T165" s="27"/>
      <c r="U165" s="27"/>
      <c r="V165" s="27"/>
    </row>
    <row r="166" spans="2:22">
      <c r="B166" s="14" t="s">
        <v>72</v>
      </c>
      <c r="C166" s="1" t="s">
        <v>71</v>
      </c>
      <c r="D166" s="14" t="s">
        <v>73</v>
      </c>
      <c r="E166" s="58">
        <f>(('Customer Numbers - Northern Sco'!$D$27*E$132)+('Customer Numbers - Northern Sco'!$D$23*E$133)+('Customer Numbers - Northern Sco'!$D$26*E$134))</f>
        <v>4.3666156498856096E-3</v>
      </c>
      <c r="F166" s="58">
        <f>(('Customer Numbers - Northern Sco'!$D$27*F$132)+('Customer Numbers - Northern Sco'!$D$23*F$133)+('Customer Numbers - Northern Sco'!$D$26*F$134))</f>
        <v>4.4594826315480559E-3</v>
      </c>
      <c r="G166" s="58">
        <f>(('Customer Numbers - Northern Sco'!$D$27*G$132)+('Customer Numbers - Northern Sco'!$D$23*G$133)+('Customer Numbers - Northern Sco'!$D$26*G$134))</f>
        <v>4.4594826315480559E-3</v>
      </c>
      <c r="H166" s="58">
        <f>(('Customer Numbers - Northern Sco'!$D$27*H$132)+('Customer Numbers - Northern Sco'!$D$23*H$133)+('Customer Numbers - Northern Sco'!$D$26*H$134))</f>
        <v>4.5062336564679053E-3</v>
      </c>
      <c r="I166" s="58">
        <f>(('Customer Numbers - Northern Sco'!$D$27*I$132)+('Customer Numbers - Northern Sco'!$D$23*I$133)+('Customer Numbers - Northern Sco'!$D$26*I$134))</f>
        <v>4.5062336564679053E-3</v>
      </c>
      <c r="J166" s="58">
        <f>(('Customer Numbers - Northern Sco'!$D$27*J$132)+('Customer Numbers - Northern Sco'!$D$23*J$133)+('Customer Numbers - Northern Sco'!$D$26*J$134))</f>
        <v>4.5250882802912677E-3</v>
      </c>
      <c r="K166" s="47"/>
      <c r="L166" s="27"/>
      <c r="M166" s="27"/>
      <c r="N166" s="27"/>
      <c r="O166" s="27"/>
      <c r="P166" s="27"/>
      <c r="R166" s="27"/>
      <c r="S166" s="27"/>
      <c r="T166" s="27"/>
      <c r="U166" s="27"/>
      <c r="V166" s="27"/>
    </row>
    <row r="167" spans="2:22">
      <c r="E167" s="16"/>
      <c r="F167" s="16"/>
      <c r="G167" s="16"/>
      <c r="H167" s="60"/>
      <c r="I167" s="60"/>
      <c r="J167" s="60"/>
      <c r="K167" s="75"/>
    </row>
    <row r="168" spans="2:22" s="176" customFormat="1">
      <c r="B168" s="80" t="s">
        <v>32</v>
      </c>
      <c r="F168" s="182"/>
      <c r="G168" s="54"/>
      <c r="H168" s="183"/>
      <c r="I168" s="183"/>
      <c r="J168" s="183"/>
      <c r="K168" s="55"/>
    </row>
    <row r="169" spans="2:22" ht="25.5">
      <c r="B169" s="14"/>
      <c r="C169" s="1"/>
      <c r="D169" s="1"/>
      <c r="E169" s="162" t="s">
        <v>50</v>
      </c>
      <c r="F169" s="162" t="s">
        <v>52</v>
      </c>
      <c r="G169" s="163" t="s">
        <v>54</v>
      </c>
      <c r="H169" s="164" t="s">
        <v>56</v>
      </c>
      <c r="I169" s="165" t="s">
        <v>58</v>
      </c>
      <c r="J169" s="165" t="s">
        <v>61</v>
      </c>
    </row>
    <row r="170" spans="2:22">
      <c r="B170" s="78" t="s">
        <v>62</v>
      </c>
      <c r="C170" s="2" t="s">
        <v>63</v>
      </c>
      <c r="D170" s="2" t="s">
        <v>64</v>
      </c>
      <c r="E170" s="13" t="s">
        <v>49</v>
      </c>
      <c r="F170" s="13" t="s">
        <v>51</v>
      </c>
      <c r="G170" s="68" t="s">
        <v>53</v>
      </c>
      <c r="H170" s="57" t="s">
        <v>55</v>
      </c>
      <c r="I170" s="126" t="s">
        <v>57</v>
      </c>
      <c r="J170" s="126" t="s">
        <v>65</v>
      </c>
      <c r="K170" t="s">
        <v>96</v>
      </c>
    </row>
    <row r="171" spans="2:22">
      <c r="B171" s="14" t="s">
        <v>67</v>
      </c>
      <c r="C171" s="1" t="s">
        <v>68</v>
      </c>
      <c r="D171" s="14" t="s">
        <v>69</v>
      </c>
      <c r="E171" s="8">
        <f t="shared" ref="E171:I182" si="81">E139+E155</f>
        <v>0.66613531226679945</v>
      </c>
      <c r="F171" s="8">
        <f t="shared" si="81"/>
        <v>0.5026985433999569</v>
      </c>
      <c r="G171" s="70">
        <f t="shared" si="81"/>
        <v>0.30156217866575302</v>
      </c>
      <c r="H171" s="59">
        <f t="shared" si="81"/>
        <v>0.27432621930608125</v>
      </c>
      <c r="I171" s="59">
        <f t="shared" si="81"/>
        <v>0.28653979037975014</v>
      </c>
      <c r="J171" s="59">
        <f t="shared" ref="J171" si="82">J139+J155</f>
        <v>0.25111097012612932</v>
      </c>
      <c r="K171" s="4"/>
      <c r="M171" s="27"/>
      <c r="N171" s="27"/>
      <c r="O171" s="27"/>
      <c r="P171" s="27"/>
    </row>
    <row r="172" spans="2:22">
      <c r="B172" s="14" t="s">
        <v>67</v>
      </c>
      <c r="C172" s="1" t="s">
        <v>70</v>
      </c>
      <c r="D172" s="14" t="s">
        <v>69</v>
      </c>
      <c r="E172" s="8">
        <f t="shared" si="81"/>
        <v>0.65178412315412848</v>
      </c>
      <c r="F172" s="8">
        <f t="shared" si="81"/>
        <v>0.48814289155728879</v>
      </c>
      <c r="G172" s="70">
        <f t="shared" si="81"/>
        <v>0.28922092183219189</v>
      </c>
      <c r="H172" s="59">
        <f t="shared" si="81"/>
        <v>0.26827141601437116</v>
      </c>
      <c r="I172" s="59">
        <f t="shared" si="81"/>
        <v>0.28035525087733953</v>
      </c>
      <c r="J172" s="59">
        <f t="shared" ref="J172" si="83">J140+J156</f>
        <v>0.24174702812002594</v>
      </c>
      <c r="L172" s="27"/>
      <c r="M172" s="27"/>
      <c r="N172" s="27"/>
      <c r="O172" s="27"/>
      <c r="P172" s="27"/>
    </row>
    <row r="173" spans="2:22">
      <c r="B173" s="14" t="s">
        <v>67</v>
      </c>
      <c r="C173" s="1" t="s">
        <v>71</v>
      </c>
      <c r="D173" s="14" t="s">
        <v>69</v>
      </c>
      <c r="E173" s="8">
        <f t="shared" si="81"/>
        <v>0.680916579981656</v>
      </c>
      <c r="F173" s="8">
        <f t="shared" si="81"/>
        <v>0.51385808841714198</v>
      </c>
      <c r="G173" s="70">
        <f t="shared" si="81"/>
        <v>0.30826317375157497</v>
      </c>
      <c r="H173" s="59">
        <f t="shared" si="81"/>
        <v>0.28028575825767871</v>
      </c>
      <c r="I173" s="59">
        <f t="shared" si="81"/>
        <v>0.29278258297092202</v>
      </c>
      <c r="J173" s="59">
        <f t="shared" ref="J173" si="84">J141+J157</f>
        <v>0.25665114344928452</v>
      </c>
      <c r="L173" s="27"/>
      <c r="M173" s="27"/>
      <c r="N173" s="27"/>
      <c r="O173" s="27"/>
      <c r="P173" s="27"/>
    </row>
    <row r="174" spans="2:22">
      <c r="B174" s="14" t="s">
        <v>72</v>
      </c>
      <c r="C174" s="1" t="s">
        <v>68</v>
      </c>
      <c r="D174" s="14" t="s">
        <v>69</v>
      </c>
      <c r="E174" s="8">
        <f t="shared" si="81"/>
        <v>0.17131051791982027</v>
      </c>
      <c r="F174" s="8">
        <f t="shared" si="81"/>
        <v>0.12643194253371681</v>
      </c>
      <c r="G174" s="70">
        <f t="shared" si="81"/>
        <v>7.5111627169562031E-2</v>
      </c>
      <c r="H174" s="59">
        <f t="shared" si="81"/>
        <v>6.8925682163755789E-2</v>
      </c>
      <c r="I174" s="59">
        <f t="shared" si="81"/>
        <v>7.420877713961882E-2</v>
      </c>
      <c r="J174" s="59">
        <f t="shared" ref="J174" si="85">J142+J158</f>
        <v>5.9965065405803403E-2</v>
      </c>
      <c r="L174" s="27"/>
      <c r="M174" s="27"/>
      <c r="N174" s="27"/>
      <c r="O174" s="27"/>
      <c r="P174" s="27"/>
    </row>
    <row r="175" spans="2:22">
      <c r="B175" s="14" t="s">
        <v>72</v>
      </c>
      <c r="C175" s="1" t="s">
        <v>70</v>
      </c>
      <c r="D175" s="14" t="s">
        <v>69</v>
      </c>
      <c r="E175" s="8">
        <f t="shared" si="81"/>
        <v>0.17517280997926107</v>
      </c>
      <c r="F175" s="8">
        <f t="shared" si="81"/>
        <v>0.12796198650169158</v>
      </c>
      <c r="G175" s="70">
        <f t="shared" si="81"/>
        <v>7.3285695970360859E-2</v>
      </c>
      <c r="H175" s="59">
        <f t="shared" si="81"/>
        <v>6.6257437283667397E-2</v>
      </c>
      <c r="I175" s="59">
        <f t="shared" si="81"/>
        <v>7.1923904408205813E-2</v>
      </c>
      <c r="J175" s="59">
        <f t="shared" ref="J175" si="86">J143+J159</f>
        <v>5.7191835119940609E-2</v>
      </c>
      <c r="L175" s="27"/>
      <c r="M175" s="27"/>
      <c r="N175" s="27"/>
      <c r="O175" s="27"/>
      <c r="P175" s="27"/>
    </row>
    <row r="176" spans="2:22">
      <c r="B176" s="14" t="s">
        <v>72</v>
      </c>
      <c r="C176" s="1" t="s">
        <v>71</v>
      </c>
      <c r="D176" s="14" t="s">
        <v>69</v>
      </c>
      <c r="E176" s="8">
        <f t="shared" si="81"/>
        <v>0.17511463170609684</v>
      </c>
      <c r="F176" s="8">
        <f t="shared" si="81"/>
        <v>0.12924067946091636</v>
      </c>
      <c r="G176" s="70">
        <f t="shared" si="81"/>
        <v>7.6782164024775043E-2</v>
      </c>
      <c r="H176" s="59">
        <f t="shared" si="81"/>
        <v>7.0419833951321453E-2</v>
      </c>
      <c r="I176" s="59">
        <f t="shared" si="81"/>
        <v>7.5804123228134332E-2</v>
      </c>
      <c r="J176" s="59">
        <f t="shared" ref="J176" si="87">J144+J160</f>
        <v>6.1259713193372353E-2</v>
      </c>
      <c r="L176" s="27"/>
      <c r="M176" s="27"/>
      <c r="N176" s="27"/>
      <c r="O176" s="27"/>
      <c r="P176" s="27"/>
    </row>
    <row r="177" spans="2:16">
      <c r="B177" s="14" t="s">
        <v>67</v>
      </c>
      <c r="C177" s="1" t="s">
        <v>68</v>
      </c>
      <c r="D177" s="14" t="s">
        <v>73</v>
      </c>
      <c r="E177" s="8">
        <f t="shared" si="81"/>
        <v>0.52316749091579773</v>
      </c>
      <c r="F177" s="8">
        <f t="shared" si="81"/>
        <v>0.60283243023988964</v>
      </c>
      <c r="G177" s="70">
        <f t="shared" si="81"/>
        <v>0.60283243023988964</v>
      </c>
      <c r="H177" s="59">
        <f t="shared" si="81"/>
        <v>0.61034573271719728</v>
      </c>
      <c r="I177" s="59">
        <f t="shared" si="81"/>
        <v>0.60965976681218603</v>
      </c>
      <c r="J177" s="59">
        <f t="shared" ref="J177" si="88">J145+J161</f>
        <v>0.61398660494919999</v>
      </c>
      <c r="L177" s="27"/>
      <c r="M177" s="27"/>
      <c r="N177" s="27"/>
      <c r="O177" s="27"/>
      <c r="P177" s="27"/>
    </row>
    <row r="178" spans="2:16">
      <c r="B178" s="14" t="s">
        <v>67</v>
      </c>
      <c r="C178" s="1" t="s">
        <v>70</v>
      </c>
      <c r="D178" s="14" t="s">
        <v>73</v>
      </c>
      <c r="E178" s="8">
        <f t="shared" si="81"/>
        <v>0.52002443869474357</v>
      </c>
      <c r="F178" s="8">
        <f t="shared" si="81"/>
        <v>0.59919216578828105</v>
      </c>
      <c r="G178" s="70">
        <f t="shared" si="81"/>
        <v>0.59919216578828105</v>
      </c>
      <c r="H178" s="59">
        <f t="shared" si="81"/>
        <v>0.60669914059463426</v>
      </c>
      <c r="I178" s="59">
        <f t="shared" si="81"/>
        <v>0.60649260332386101</v>
      </c>
      <c r="J178" s="59">
        <f t="shared" ref="J178" si="89">J146+J162</f>
        <v>0.61094568192164345</v>
      </c>
      <c r="L178" s="27"/>
      <c r="M178" s="27"/>
      <c r="N178" s="27"/>
      <c r="O178" s="27"/>
      <c r="P178" s="27"/>
    </row>
    <row r="179" spans="2:16">
      <c r="B179" s="14" t="s">
        <v>67</v>
      </c>
      <c r="C179" s="1" t="s">
        <v>71</v>
      </c>
      <c r="D179" s="14" t="s">
        <v>73</v>
      </c>
      <c r="E179" s="8">
        <f t="shared" si="81"/>
        <v>0.56129882284750954</v>
      </c>
      <c r="F179" s="8">
        <f t="shared" si="81"/>
        <v>0.64408032558074002</v>
      </c>
      <c r="G179" s="70">
        <f t="shared" si="81"/>
        <v>0.64408032558074002</v>
      </c>
      <c r="H179" s="59">
        <f t="shared" si="81"/>
        <v>0.64943574042272079</v>
      </c>
      <c r="I179" s="59">
        <f t="shared" si="81"/>
        <v>0.65111617082051088</v>
      </c>
      <c r="J179" s="59">
        <f t="shared" ref="J179" si="90">J147+J163</f>
        <v>0.65614721785451757</v>
      </c>
      <c r="L179" s="27"/>
      <c r="M179" s="27"/>
      <c r="N179" s="27"/>
      <c r="O179" s="27"/>
      <c r="P179" s="27"/>
    </row>
    <row r="180" spans="2:16">
      <c r="B180" s="14" t="s">
        <v>72</v>
      </c>
      <c r="C180" s="1" t="s">
        <v>68</v>
      </c>
      <c r="D180" s="14" t="s">
        <v>73</v>
      </c>
      <c r="E180" s="8">
        <f t="shared" si="81"/>
        <v>0.30280456918061993</v>
      </c>
      <c r="F180" s="8">
        <f t="shared" si="81"/>
        <v>0.30850369362420876</v>
      </c>
      <c r="G180" s="70">
        <f t="shared" si="81"/>
        <v>0.30850369362420876</v>
      </c>
      <c r="H180" s="59">
        <f t="shared" si="81"/>
        <v>0.31746102974479268</v>
      </c>
      <c r="I180" s="59">
        <f t="shared" si="81"/>
        <v>0.31723114374579137</v>
      </c>
      <c r="J180" s="59">
        <f t="shared" ref="J180" si="91">J148+J164</f>
        <v>0.31764146269341659</v>
      </c>
      <c r="L180" s="27"/>
      <c r="M180" s="27"/>
      <c r="N180" s="27"/>
      <c r="O180" s="27"/>
      <c r="P180" s="27"/>
    </row>
    <row r="181" spans="2:16">
      <c r="B181" s="14" t="s">
        <v>72</v>
      </c>
      <c r="C181" s="1" t="s">
        <v>70</v>
      </c>
      <c r="D181" s="14" t="s">
        <v>73</v>
      </c>
      <c r="E181" s="8">
        <f t="shared" si="81"/>
        <v>0.30106113065380846</v>
      </c>
      <c r="F181" s="8">
        <f t="shared" si="81"/>
        <v>0.30672317652518472</v>
      </c>
      <c r="G181" s="70">
        <f t="shared" si="81"/>
        <v>0.30672317652518472</v>
      </c>
      <c r="H181" s="59">
        <f t="shared" si="81"/>
        <v>0.31566184657928864</v>
      </c>
      <c r="I181" s="59">
        <f t="shared" si="81"/>
        <v>0.31543196058028733</v>
      </c>
      <c r="J181" s="59">
        <f t="shared" ref="J181" si="92">J149+J165</f>
        <v>0.31583475152906454</v>
      </c>
      <c r="L181" s="27"/>
      <c r="M181" s="27"/>
      <c r="N181" s="27"/>
      <c r="O181" s="27"/>
      <c r="P181" s="27"/>
    </row>
    <row r="182" spans="2:16">
      <c r="B182" s="14" t="s">
        <v>72</v>
      </c>
      <c r="C182" s="1" t="s">
        <v>71</v>
      </c>
      <c r="D182" s="14" t="s">
        <v>73</v>
      </c>
      <c r="E182" s="8">
        <f t="shared" si="81"/>
        <v>0.32867742788186594</v>
      </c>
      <c r="F182" s="8">
        <f t="shared" si="81"/>
        <v>0.336542992214311</v>
      </c>
      <c r="G182" s="70">
        <f t="shared" si="81"/>
        <v>0.336542992214311</v>
      </c>
      <c r="H182" s="59">
        <f t="shared" si="81"/>
        <v>0.34302017050775058</v>
      </c>
      <c r="I182" s="59">
        <f t="shared" si="81"/>
        <v>0.34278704616874928</v>
      </c>
      <c r="J182" s="59">
        <f t="shared" ref="J182" si="93">J150+J166</f>
        <v>0.34515556033699596</v>
      </c>
      <c r="L182" s="27"/>
      <c r="M182" s="27"/>
      <c r="N182" s="27"/>
      <c r="O182" s="27"/>
      <c r="P182" s="27"/>
    </row>
    <row r="183" spans="2:16">
      <c r="D183" s="166"/>
      <c r="E183" s="16"/>
      <c r="F183" s="16"/>
      <c r="G183" s="16"/>
      <c r="H183" s="60"/>
      <c r="I183" s="60"/>
      <c r="J183" s="60"/>
    </row>
    <row r="184" spans="2:16">
      <c r="B184" s="79" t="s">
        <v>74</v>
      </c>
      <c r="C184" s="167"/>
      <c r="D184" s="167"/>
      <c r="E184" s="167"/>
      <c r="F184" s="167"/>
      <c r="G184" s="167"/>
      <c r="H184" s="168"/>
      <c r="I184" s="168"/>
      <c r="J184" s="168"/>
    </row>
    <row r="185" spans="2:16" ht="25.5">
      <c r="B185" s="14"/>
      <c r="C185" s="1"/>
      <c r="D185" s="1"/>
      <c r="E185" s="162" t="s">
        <v>50</v>
      </c>
      <c r="F185" s="162" t="s">
        <v>52</v>
      </c>
      <c r="G185" s="163" t="s">
        <v>54</v>
      </c>
      <c r="H185" s="164" t="s">
        <v>56</v>
      </c>
      <c r="I185" s="165" t="s">
        <v>58</v>
      </c>
      <c r="J185" s="165" t="s">
        <v>61</v>
      </c>
    </row>
    <row r="186" spans="2:16">
      <c r="B186" s="78" t="s">
        <v>62</v>
      </c>
      <c r="C186" s="2" t="s">
        <v>63</v>
      </c>
      <c r="D186" s="2" t="s">
        <v>64</v>
      </c>
      <c r="E186" s="13" t="s">
        <v>49</v>
      </c>
      <c r="F186" s="13" t="s">
        <v>51</v>
      </c>
      <c r="G186" s="68" t="s">
        <v>53</v>
      </c>
      <c r="H186" s="57" t="s">
        <v>55</v>
      </c>
      <c r="I186" s="126" t="s">
        <v>57</v>
      </c>
      <c r="J186" s="126" t="s">
        <v>65</v>
      </c>
    </row>
    <row r="187" spans="2:16">
      <c r="B187" s="268" t="s">
        <v>76</v>
      </c>
      <c r="C187" s="269"/>
      <c r="D187" s="269"/>
      <c r="E187" s="269"/>
      <c r="F187" s="269"/>
      <c r="G187" s="269"/>
      <c r="H187" s="269"/>
      <c r="I187" s="127"/>
      <c r="J187" s="127"/>
      <c r="K187" t="s">
        <v>85</v>
      </c>
    </row>
    <row r="188" spans="2:16">
      <c r="B188" s="14" t="s">
        <v>67</v>
      </c>
      <c r="C188" s="1" t="s">
        <v>68</v>
      </c>
      <c r="D188" s="14" t="s">
        <v>69</v>
      </c>
      <c r="E188" s="36" cm="1">
        <f t="array" ref="E188">E171*INDEX('TDCV Values'!$D$11:$I$16,MATCH($B188&amp;$C188,'TDCV Values'!$B$11:$B$16&amp;'TDCV Values'!$C$11:$C$16,0),MATCH(E$22,'TDCV Values'!$D$10:$I$10,0))</f>
        <v>1931.7924055737185</v>
      </c>
      <c r="F188" s="36" cm="1">
        <f t="array" ref="F188">F171*INDEX('TDCV Values'!$D$11:$I$16,MATCH($B188&amp;$C188,'TDCV Values'!$B$11:$B$16&amp;'TDCV Values'!$C$11:$C$16,0),MATCH(F$22,'TDCV Values'!$D$10:$I$10,0))</f>
        <v>1457.825775859875</v>
      </c>
      <c r="G188" s="36" cm="1">
        <f t="array" ref="G188">G171*INDEX('TDCV Values'!$D$11:$I$16,MATCH($B188&amp;$C188,'TDCV Values'!$B$11:$B$16&amp;'TDCV Values'!$C$11:$C$16,0),MATCH(G$22,'TDCV Values'!$D$10:$I$10,0))</f>
        <v>874.53031813068378</v>
      </c>
      <c r="H188" s="36" cm="1">
        <f t="array" ref="H188">H171*INDEX('TDCV Values'!$D$11:$I$16,MATCH($B188&amp;$C188,'TDCV Values'!$B$11:$B$16&amp;'TDCV Values'!$C$11:$C$16,0),MATCH(H$22,'TDCV Values'!$D$10:$I$10,0))</f>
        <v>740.68079212641942</v>
      </c>
      <c r="I188" s="36" cm="1">
        <f t="array" ref="I188">I171*INDEX('TDCV Values'!$D$11:$I$16,MATCH($B188&amp;$C188,'TDCV Values'!$B$11:$B$16&amp;'TDCV Values'!$C$11:$C$16,0),MATCH(I$22,'TDCV Values'!$D$10:$I$10,0))</f>
        <v>773.65743402532541</v>
      </c>
      <c r="J188" s="36" cm="1">
        <f t="array" ref="J188">J171*INDEX('TDCV Values'!$D$11:$I$16,MATCH($B188&amp;$C188,'TDCV Values'!$B$11:$B$16&amp;'TDCV Values'!$C$11:$C$16,0),MATCH(J$22,'TDCV Values'!$D$10:$I$10,0))</f>
        <v>677.9996193405492</v>
      </c>
      <c r="K188" s="130"/>
    </row>
    <row r="189" spans="2:16">
      <c r="B189" s="14" t="s">
        <v>67</v>
      </c>
      <c r="C189" s="1" t="s">
        <v>70</v>
      </c>
      <c r="D189" s="14" t="s">
        <v>69</v>
      </c>
      <c r="E189" s="36" cm="1">
        <f t="array" ref="E189">E172*INDEX('TDCV Values'!$D$11:$I$16,MATCH($B189&amp;$C189,'TDCV Values'!$B$11:$B$16&amp;'TDCV Values'!$C$11:$C$16,0),MATCH(E$22,'TDCV Values'!$D$10:$I$10,0))</f>
        <v>1890.1739571469725</v>
      </c>
      <c r="F189" s="36" cm="1">
        <f t="array" ref="F189">F172*INDEX('TDCV Values'!$D$11:$I$16,MATCH($B189&amp;$C189,'TDCV Values'!$B$11:$B$16&amp;'TDCV Values'!$C$11:$C$16,0),MATCH(F$22,'TDCV Values'!$D$10:$I$10,0))</f>
        <v>1415.6143855161374</v>
      </c>
      <c r="G189" s="36" cm="1">
        <f t="array" ref="G189">G172*INDEX('TDCV Values'!$D$11:$I$16,MATCH($B189&amp;$C189,'TDCV Values'!$B$11:$B$16&amp;'TDCV Values'!$C$11:$C$16,0),MATCH(G$22,'TDCV Values'!$D$10:$I$10,0))</f>
        <v>838.74067331335652</v>
      </c>
      <c r="H189" s="36" cm="1">
        <f t="array" ref="H189">H172*INDEX('TDCV Values'!$D$11:$I$16,MATCH($B189&amp;$C189,'TDCV Values'!$B$11:$B$16&amp;'TDCV Values'!$C$11:$C$16,0),MATCH(H$22,'TDCV Values'!$D$10:$I$10,0))</f>
        <v>724.33282323880212</v>
      </c>
      <c r="I189" s="36" cm="1">
        <f t="array" ref="I189">I172*INDEX('TDCV Values'!$D$11:$I$16,MATCH($B189&amp;$C189,'TDCV Values'!$B$11:$B$16&amp;'TDCV Values'!$C$11:$C$16,0),MATCH(I$22,'TDCV Values'!$D$10:$I$10,0))</f>
        <v>756.95917736881677</v>
      </c>
      <c r="J189" s="36" cm="1">
        <f t="array" ref="J189">J172*INDEX('TDCV Values'!$D$11:$I$16,MATCH($B189&amp;$C189,'TDCV Values'!$B$11:$B$16&amp;'TDCV Values'!$C$11:$C$16,0),MATCH(J$22,'TDCV Values'!$D$10:$I$10,0))</f>
        <v>652.71697592407008</v>
      </c>
      <c r="K189" s="130"/>
    </row>
    <row r="190" spans="2:16">
      <c r="B190" s="14" t="s">
        <v>67</v>
      </c>
      <c r="C190" s="1" t="s">
        <v>71</v>
      </c>
      <c r="D190" s="14" t="s">
        <v>69</v>
      </c>
      <c r="E190" s="36" cm="1">
        <f t="array" ref="E190">E173*INDEX('TDCV Values'!$D$11:$I$16,MATCH($B190&amp;$C190,'TDCV Values'!$B$11:$B$16&amp;'TDCV Values'!$C$11:$C$16,0),MATCH(E$22,'TDCV Values'!$D$10:$I$10,0))</f>
        <v>1974.6580819468024</v>
      </c>
      <c r="F190" s="36" cm="1">
        <f t="array" ref="F190">F173*INDEX('TDCV Values'!$D$11:$I$16,MATCH($B190&amp;$C190,'TDCV Values'!$B$11:$B$16&amp;'TDCV Values'!$C$11:$C$16,0),MATCH(F$22,'TDCV Values'!$D$10:$I$10,0))</f>
        <v>1490.1884564097118</v>
      </c>
      <c r="G190" s="36" cm="1">
        <f t="array" ref="G190">G173*INDEX('TDCV Values'!$D$11:$I$16,MATCH($B190&amp;$C190,'TDCV Values'!$B$11:$B$16&amp;'TDCV Values'!$C$11:$C$16,0),MATCH(G$22,'TDCV Values'!$D$10:$I$10,0))</f>
        <v>893.96320387956746</v>
      </c>
      <c r="H190" s="36" cm="1">
        <f t="array" ref="H190">H173*INDEX('TDCV Values'!$D$11:$I$16,MATCH($B190&amp;$C190,'TDCV Values'!$B$11:$B$16&amp;'TDCV Values'!$C$11:$C$16,0),MATCH(H$22,'TDCV Values'!$D$10:$I$10,0))</f>
        <v>756.77154729573249</v>
      </c>
      <c r="I190" s="36" cm="1">
        <f t="array" ref="I190">I173*INDEX('TDCV Values'!$D$11:$I$16,MATCH($B190&amp;$C190,'TDCV Values'!$B$11:$B$16&amp;'TDCV Values'!$C$11:$C$16,0),MATCH(I$22,'TDCV Values'!$D$10:$I$10,0))</f>
        <v>790.51297402148941</v>
      </c>
      <c r="J190" s="36" cm="1">
        <f t="array" ref="J190">J173*INDEX('TDCV Values'!$D$11:$I$16,MATCH($B190&amp;$C190,'TDCV Values'!$B$11:$B$16&amp;'TDCV Values'!$C$11:$C$16,0),MATCH(J$22,'TDCV Values'!$D$10:$I$10,0))</f>
        <v>692.95808731306818</v>
      </c>
      <c r="K190" s="130"/>
    </row>
    <row r="191" spans="2:16">
      <c r="B191" s="14" t="s">
        <v>72</v>
      </c>
      <c r="C191" s="1" t="s">
        <v>68</v>
      </c>
      <c r="D191" s="14" t="s">
        <v>69</v>
      </c>
      <c r="E191" s="36" cm="1">
        <f t="array" ref="E191">E174*INDEX('TDCV Values'!$D$11:$I$16,MATCH($B191&amp;$C191,'TDCV Values'!$B$11:$B$16&amp;'TDCV Values'!$C$11:$C$16,0),MATCH(E$22,'TDCV Values'!$D$10:$I$10,0))</f>
        <v>2055.7262150378433</v>
      </c>
      <c r="F191" s="36" cm="1">
        <f t="array" ref="F191">F174*INDEX('TDCV Values'!$D$11:$I$16,MATCH($B191&amp;$C191,'TDCV Values'!$B$11:$B$16&amp;'TDCV Values'!$C$11:$C$16,0),MATCH(F$22,'TDCV Values'!$D$10:$I$10,0))</f>
        <v>1517.1833104046018</v>
      </c>
      <c r="G191" s="36" cm="1">
        <f t="array" ref="G191">G174*INDEX('TDCV Values'!$D$11:$I$16,MATCH($B191&amp;$C191,'TDCV Values'!$B$11:$B$16&amp;'TDCV Values'!$C$11:$C$16,0),MATCH(G$22,'TDCV Values'!$D$10:$I$10,0))</f>
        <v>901.33952603474438</v>
      </c>
      <c r="H191" s="36" cm="1">
        <f t="array" ref="H191">H174*INDEX('TDCV Values'!$D$11:$I$16,MATCH($B191&amp;$C191,'TDCV Values'!$B$11:$B$16&amp;'TDCV Values'!$C$11:$C$16,0),MATCH(H$22,'TDCV Values'!$D$10:$I$10,0))</f>
        <v>792.64534488319157</v>
      </c>
      <c r="I191" s="36" cm="1">
        <f t="array" ref="I191">I174*INDEX('TDCV Values'!$D$11:$I$16,MATCH($B191&amp;$C191,'TDCV Values'!$B$11:$B$16&amp;'TDCV Values'!$C$11:$C$16,0),MATCH(I$22,'TDCV Values'!$D$10:$I$10,0))</f>
        <v>853.40093710561644</v>
      </c>
      <c r="J191" s="36" cm="1">
        <f t="array" ref="J191">J174*INDEX('TDCV Values'!$D$11:$I$16,MATCH($B191&amp;$C191,'TDCV Values'!$B$11:$B$16&amp;'TDCV Values'!$C$11:$C$16,0),MATCH(J$22,'TDCV Values'!$D$10:$I$10,0))</f>
        <v>689.59825216673914</v>
      </c>
      <c r="K191" s="130"/>
    </row>
    <row r="192" spans="2:16">
      <c r="B192" s="14" t="s">
        <v>72</v>
      </c>
      <c r="C192" s="1" t="s">
        <v>70</v>
      </c>
      <c r="D192" s="14" t="s">
        <v>69</v>
      </c>
      <c r="E192" s="36" cm="1">
        <f t="array" ref="E192">E175*INDEX('TDCV Values'!$D$11:$I$16,MATCH($B192&amp;$C192,'TDCV Values'!$B$11:$B$16&amp;'TDCV Values'!$C$11:$C$16,0),MATCH(E$22,'TDCV Values'!$D$10:$I$10,0))</f>
        <v>2102.073719751133</v>
      </c>
      <c r="F192" s="36" cm="1">
        <f t="array" ref="F192">F175*INDEX('TDCV Values'!$D$11:$I$16,MATCH($B192&amp;$C192,'TDCV Values'!$B$11:$B$16&amp;'TDCV Values'!$C$11:$C$16,0),MATCH(F$22,'TDCV Values'!$D$10:$I$10,0))</f>
        <v>1535.5438380202988</v>
      </c>
      <c r="G192" s="36" cm="1">
        <f t="array" ref="G192">G175*INDEX('TDCV Values'!$D$11:$I$16,MATCH($B192&amp;$C192,'TDCV Values'!$B$11:$B$16&amp;'TDCV Values'!$C$11:$C$16,0),MATCH(G$22,'TDCV Values'!$D$10:$I$10,0))</f>
        <v>879.42835164433029</v>
      </c>
      <c r="H192" s="36" cm="1">
        <f t="array" ref="H192">H175*INDEX('TDCV Values'!$D$11:$I$16,MATCH($B192&amp;$C192,'TDCV Values'!$B$11:$B$16&amp;'TDCV Values'!$C$11:$C$16,0),MATCH(H$22,'TDCV Values'!$D$10:$I$10,0))</f>
        <v>761.96052876217504</v>
      </c>
      <c r="I192" s="36" cm="1">
        <f t="array" ref="I192">I175*INDEX('TDCV Values'!$D$11:$I$16,MATCH($B192&amp;$C192,'TDCV Values'!$B$11:$B$16&amp;'TDCV Values'!$C$11:$C$16,0),MATCH(I$22,'TDCV Values'!$D$10:$I$10,0))</f>
        <v>827.12490069436683</v>
      </c>
      <c r="J192" s="36" cm="1">
        <f t="array" ref="J192">J175*INDEX('TDCV Values'!$D$11:$I$16,MATCH($B192&amp;$C192,'TDCV Values'!$B$11:$B$16&amp;'TDCV Values'!$C$11:$C$16,0),MATCH(J$22,'TDCV Values'!$D$10:$I$10,0))</f>
        <v>657.70610387931697</v>
      </c>
      <c r="K192" s="130"/>
    </row>
    <row r="193" spans="2:11">
      <c r="B193" s="14" t="s">
        <v>72</v>
      </c>
      <c r="C193" s="1" t="s">
        <v>71</v>
      </c>
      <c r="D193" s="14" t="s">
        <v>69</v>
      </c>
      <c r="E193" s="36" cm="1">
        <f t="array" ref="E193">E176*INDEX('TDCV Values'!$D$11:$I$16,MATCH($B193&amp;$C193,'TDCV Values'!$B$11:$B$16&amp;'TDCV Values'!$C$11:$C$16,0),MATCH(E$22,'TDCV Values'!$D$10:$I$10,0))</f>
        <v>2101.3755804731622</v>
      </c>
      <c r="F193" s="36" cm="1">
        <f t="array" ref="F193">F176*INDEX('TDCV Values'!$D$11:$I$16,MATCH($B193&amp;$C193,'TDCV Values'!$B$11:$B$16&amp;'TDCV Values'!$C$11:$C$16,0),MATCH(F$22,'TDCV Values'!$D$10:$I$10,0))</f>
        <v>1550.8881535309963</v>
      </c>
      <c r="G193" s="36" cm="1">
        <f t="array" ref="G193">G176*INDEX('TDCV Values'!$D$11:$I$16,MATCH($B193&amp;$C193,'TDCV Values'!$B$11:$B$16&amp;'TDCV Values'!$C$11:$C$16,0),MATCH(G$22,'TDCV Values'!$D$10:$I$10,0))</f>
        <v>921.38596829730056</v>
      </c>
      <c r="H193" s="36" cm="1">
        <f t="array" ref="H193">H176*INDEX('TDCV Values'!$D$11:$I$16,MATCH($B193&amp;$C193,'TDCV Values'!$B$11:$B$16&amp;'TDCV Values'!$C$11:$C$16,0),MATCH(H$22,'TDCV Values'!$D$10:$I$10,0))</f>
        <v>809.82809044019666</v>
      </c>
      <c r="I193" s="36" cm="1">
        <f t="array" ref="I193">I176*INDEX('TDCV Values'!$D$11:$I$16,MATCH($B193&amp;$C193,'TDCV Values'!$B$11:$B$16&amp;'TDCV Values'!$C$11:$C$16,0),MATCH(I$22,'TDCV Values'!$D$10:$I$10,0))</f>
        <v>871.74741712354478</v>
      </c>
      <c r="J193" s="36" cm="1">
        <f t="array" ref="J193">J176*INDEX('TDCV Values'!$D$11:$I$16,MATCH($B193&amp;$C193,'TDCV Values'!$B$11:$B$16&amp;'TDCV Values'!$C$11:$C$16,0),MATCH(J$22,'TDCV Values'!$D$10:$I$10,0))</f>
        <v>704.48670172378206</v>
      </c>
      <c r="K193" s="130"/>
    </row>
    <row r="194" spans="2:11">
      <c r="B194" s="268" t="s">
        <v>77</v>
      </c>
      <c r="C194" s="279"/>
      <c r="D194" s="279"/>
      <c r="E194" s="279"/>
      <c r="F194" s="279"/>
      <c r="G194" s="279"/>
      <c r="H194" s="279"/>
      <c r="I194" s="127"/>
      <c r="J194" s="127"/>
      <c r="K194" t="s">
        <v>78</v>
      </c>
    </row>
    <row r="195" spans="2:11">
      <c r="B195" s="14" t="s">
        <v>67</v>
      </c>
      <c r="C195" s="1" t="s">
        <v>68</v>
      </c>
      <c r="D195" s="14" t="s">
        <v>73</v>
      </c>
      <c r="E195" s="8">
        <f>E177*365</f>
        <v>190.95613418426618</v>
      </c>
      <c r="F195" s="8">
        <f t="shared" ref="F195:I200" si="94">F177*365</f>
        <v>220.03383703755972</v>
      </c>
      <c r="G195" s="70">
        <f t="shared" si="94"/>
        <v>220.03383703755972</v>
      </c>
      <c r="H195" s="59">
        <f t="shared" si="94"/>
        <v>222.776192441777</v>
      </c>
      <c r="I195" s="59">
        <f t="shared" si="94"/>
        <v>222.5258148864479</v>
      </c>
      <c r="J195" s="59">
        <f t="shared" ref="J195" si="95">J177*365</f>
        <v>224.10511080645799</v>
      </c>
      <c r="K195" s="130"/>
    </row>
    <row r="196" spans="2:11">
      <c r="B196" s="14" t="s">
        <v>67</v>
      </c>
      <c r="C196" s="1" t="s">
        <v>70</v>
      </c>
      <c r="D196" s="14" t="s">
        <v>73</v>
      </c>
      <c r="E196" s="8">
        <f t="shared" ref="E196:H200" si="96">E178*365</f>
        <v>189.8089201235814</v>
      </c>
      <c r="F196" s="8">
        <f t="shared" si="96"/>
        <v>218.70514051272258</v>
      </c>
      <c r="G196" s="70">
        <f t="shared" si="96"/>
        <v>218.70514051272258</v>
      </c>
      <c r="H196" s="59">
        <f t="shared" si="96"/>
        <v>221.4451863170415</v>
      </c>
      <c r="I196" s="59">
        <f t="shared" si="94"/>
        <v>221.36980021320926</v>
      </c>
      <c r="J196" s="59">
        <f t="shared" ref="J196" si="97">J178*365</f>
        <v>222.99517390139985</v>
      </c>
      <c r="K196" s="130"/>
    </row>
    <row r="197" spans="2:11">
      <c r="B197" s="14" t="s">
        <v>67</v>
      </c>
      <c r="C197" s="1" t="s">
        <v>71</v>
      </c>
      <c r="D197" s="14" t="s">
        <v>73</v>
      </c>
      <c r="E197" s="8">
        <f t="shared" si="96"/>
        <v>204.87407033934099</v>
      </c>
      <c r="F197" s="8">
        <f t="shared" si="96"/>
        <v>235.08931883697011</v>
      </c>
      <c r="G197" s="70">
        <f t="shared" si="96"/>
        <v>235.08931883697011</v>
      </c>
      <c r="H197" s="59">
        <f t="shared" si="96"/>
        <v>237.04404525429308</v>
      </c>
      <c r="I197" s="59">
        <f t="shared" si="94"/>
        <v>237.65740234948646</v>
      </c>
      <c r="J197" s="59">
        <f t="shared" ref="J197" si="98">J179*365</f>
        <v>239.49373451689891</v>
      </c>
      <c r="K197" s="130"/>
    </row>
    <row r="198" spans="2:11">
      <c r="B198" s="14" t="s">
        <v>72</v>
      </c>
      <c r="C198" s="1" t="s">
        <v>68</v>
      </c>
      <c r="D198" s="14" t="s">
        <v>73</v>
      </c>
      <c r="E198" s="8">
        <f t="shared" si="96"/>
        <v>110.52366775092628</v>
      </c>
      <c r="F198" s="8">
        <f t="shared" si="96"/>
        <v>112.60384817283619</v>
      </c>
      <c r="G198" s="70">
        <f t="shared" si="96"/>
        <v>112.60384817283619</v>
      </c>
      <c r="H198" s="59">
        <f t="shared" si="96"/>
        <v>115.87327585684933</v>
      </c>
      <c r="I198" s="59">
        <f t="shared" si="94"/>
        <v>115.78936746721385</v>
      </c>
      <c r="J198" s="59">
        <f t="shared" ref="J198" si="99">J180*365</f>
        <v>115.93913388309706</v>
      </c>
      <c r="K198" s="130"/>
    </row>
    <row r="199" spans="2:11">
      <c r="B199" s="14" t="s">
        <v>72</v>
      </c>
      <c r="C199" s="1" t="s">
        <v>70</v>
      </c>
      <c r="D199" s="14" t="s">
        <v>73</v>
      </c>
      <c r="E199" s="8">
        <f t="shared" si="96"/>
        <v>109.88731268864009</v>
      </c>
      <c r="F199" s="8">
        <f t="shared" si="96"/>
        <v>111.95395943169243</v>
      </c>
      <c r="G199" s="70">
        <f t="shared" si="96"/>
        <v>111.95395943169243</v>
      </c>
      <c r="H199" s="59">
        <f t="shared" si="96"/>
        <v>115.21657400144035</v>
      </c>
      <c r="I199" s="59">
        <f t="shared" si="94"/>
        <v>115.13266561180488</v>
      </c>
      <c r="J199" s="59">
        <f t="shared" ref="J199" si="100">J181*365</f>
        <v>115.27968430810856</v>
      </c>
      <c r="K199" s="130"/>
    </row>
    <row r="200" spans="2:11">
      <c r="B200" s="14" t="s">
        <v>72</v>
      </c>
      <c r="C200" s="1" t="s">
        <v>71</v>
      </c>
      <c r="D200" s="14" t="s">
        <v>73</v>
      </c>
      <c r="E200" s="8">
        <f t="shared" si="96"/>
        <v>119.96726117688107</v>
      </c>
      <c r="F200" s="8">
        <f t="shared" si="96"/>
        <v>122.83819215822352</v>
      </c>
      <c r="G200" s="70">
        <f t="shared" si="96"/>
        <v>122.83819215822352</v>
      </c>
      <c r="H200" s="59">
        <f t="shared" si="96"/>
        <v>125.20236223532896</v>
      </c>
      <c r="I200" s="59">
        <f t="shared" si="94"/>
        <v>125.11727185159349</v>
      </c>
      <c r="J200" s="59">
        <f t="shared" ref="J200" si="101">J182*365</f>
        <v>125.98177952300352</v>
      </c>
      <c r="K200" s="130"/>
    </row>
    <row r="201" spans="2:11">
      <c r="B201" s="268" t="s">
        <v>79</v>
      </c>
      <c r="C201" s="269"/>
      <c r="D201" s="269"/>
      <c r="E201" s="269"/>
      <c r="F201" s="269"/>
      <c r="G201" s="269"/>
      <c r="H201" s="269"/>
      <c r="I201" s="127"/>
      <c r="J201" s="127"/>
      <c r="K201" t="s">
        <v>80</v>
      </c>
    </row>
    <row r="202" spans="2:11">
      <c r="B202" s="14" t="s">
        <v>67</v>
      </c>
      <c r="C202" s="1" t="s">
        <v>68</v>
      </c>
      <c r="D202" s="1"/>
      <c r="E202" s="8">
        <f>E188+E195</f>
        <v>2122.7485397579849</v>
      </c>
      <c r="F202" s="8">
        <f t="shared" ref="F202:I207" si="102">F188+F195</f>
        <v>1677.8596128974348</v>
      </c>
      <c r="G202" s="70">
        <f t="shared" si="102"/>
        <v>1094.5641551682436</v>
      </c>
      <c r="H202" s="59">
        <f t="shared" si="102"/>
        <v>963.45698456819639</v>
      </c>
      <c r="I202" s="59">
        <f t="shared" si="102"/>
        <v>996.18324891177326</v>
      </c>
      <c r="J202" s="59">
        <f t="shared" ref="J202" si="103">J188+J195</f>
        <v>902.10473014700722</v>
      </c>
    </row>
    <row r="203" spans="2:11">
      <c r="B203" s="14" t="s">
        <v>67</v>
      </c>
      <c r="C203" s="1" t="s">
        <v>70</v>
      </c>
      <c r="D203" s="1"/>
      <c r="E203" s="8">
        <f t="shared" ref="E203:H207" si="104">E189+E196</f>
        <v>2079.9828772705541</v>
      </c>
      <c r="F203" s="8">
        <f t="shared" si="104"/>
        <v>1634.3195260288601</v>
      </c>
      <c r="G203" s="70">
        <f t="shared" si="104"/>
        <v>1057.4458138260791</v>
      </c>
      <c r="H203" s="59">
        <f t="shared" si="104"/>
        <v>945.7780095558436</v>
      </c>
      <c r="I203" s="59">
        <f t="shared" si="102"/>
        <v>978.32897758202603</v>
      </c>
      <c r="J203" s="59">
        <f t="shared" ref="J203" si="105">J189+J196</f>
        <v>875.71214982546996</v>
      </c>
    </row>
    <row r="204" spans="2:11">
      <c r="B204" s="14" t="s">
        <v>67</v>
      </c>
      <c r="C204" s="1" t="s">
        <v>71</v>
      </c>
      <c r="D204" s="1"/>
      <c r="E204" s="8">
        <f t="shared" si="104"/>
        <v>2179.5321522861436</v>
      </c>
      <c r="F204" s="8">
        <f t="shared" si="104"/>
        <v>1725.2777752466818</v>
      </c>
      <c r="G204" s="70">
        <f t="shared" si="104"/>
        <v>1129.0525227165376</v>
      </c>
      <c r="H204" s="59">
        <f t="shared" si="104"/>
        <v>993.8155925500256</v>
      </c>
      <c r="I204" s="59">
        <f t="shared" si="102"/>
        <v>1028.1703763709759</v>
      </c>
      <c r="J204" s="59">
        <f t="shared" ref="J204" si="106">J190+J197</f>
        <v>932.45182182996712</v>
      </c>
    </row>
    <row r="205" spans="2:11">
      <c r="B205" s="14" t="s">
        <v>72</v>
      </c>
      <c r="C205" s="1" t="s">
        <v>68</v>
      </c>
      <c r="D205" s="1"/>
      <c r="E205" s="8">
        <f t="shared" si="104"/>
        <v>2166.2498827887694</v>
      </c>
      <c r="F205" s="8">
        <f t="shared" si="104"/>
        <v>1629.787158577438</v>
      </c>
      <c r="G205" s="70">
        <f t="shared" si="104"/>
        <v>1013.9433742075805</v>
      </c>
      <c r="H205" s="59">
        <f t="shared" si="104"/>
        <v>908.51862074004089</v>
      </c>
      <c r="I205" s="59">
        <f t="shared" si="102"/>
        <v>969.19030457283031</v>
      </c>
      <c r="J205" s="59">
        <f t="shared" ref="J205" si="107">J191+J198</f>
        <v>805.53738604983619</v>
      </c>
    </row>
    <row r="206" spans="2:11">
      <c r="B206" s="14" t="s">
        <v>72</v>
      </c>
      <c r="C206" s="1" t="s">
        <v>70</v>
      </c>
      <c r="D206" s="1"/>
      <c r="E206" s="8">
        <f t="shared" si="104"/>
        <v>2211.9610324397731</v>
      </c>
      <c r="F206" s="8">
        <f t="shared" si="104"/>
        <v>1647.4977974519913</v>
      </c>
      <c r="G206" s="70">
        <f t="shared" si="104"/>
        <v>991.38231107602269</v>
      </c>
      <c r="H206" s="59">
        <f t="shared" si="104"/>
        <v>877.17710276361538</v>
      </c>
      <c r="I206" s="59">
        <f t="shared" si="102"/>
        <v>942.25756630617173</v>
      </c>
      <c r="J206" s="59">
        <f t="shared" ref="J206" si="108">J192+J199</f>
        <v>772.98578818742556</v>
      </c>
    </row>
    <row r="207" spans="2:11">
      <c r="B207" s="14" t="s">
        <v>72</v>
      </c>
      <c r="C207" s="1" t="s">
        <v>71</v>
      </c>
      <c r="D207" s="1"/>
      <c r="E207" s="8">
        <f t="shared" si="104"/>
        <v>2221.3428416500433</v>
      </c>
      <c r="F207" s="8">
        <f t="shared" si="104"/>
        <v>1673.7263456892199</v>
      </c>
      <c r="G207" s="70">
        <f t="shared" si="104"/>
        <v>1044.224160455524</v>
      </c>
      <c r="H207" s="59">
        <f t="shared" si="104"/>
        <v>935.03045267552557</v>
      </c>
      <c r="I207" s="59">
        <f t="shared" si="102"/>
        <v>996.86468897513828</v>
      </c>
      <c r="J207" s="59">
        <f t="shared" ref="J207" si="109">J193+J200</f>
        <v>830.46848124678559</v>
      </c>
    </row>
    <row r="208" spans="2:11">
      <c r="B208" s="278" t="s">
        <v>79</v>
      </c>
      <c r="C208" s="278"/>
      <c r="D208" s="278"/>
      <c r="E208" s="278"/>
      <c r="F208" s="278"/>
      <c r="G208" s="278"/>
      <c r="H208" s="278"/>
      <c r="I208" s="127"/>
      <c r="J208" s="127"/>
      <c r="K208" t="s">
        <v>81</v>
      </c>
    </row>
    <row r="209" spans="2:16">
      <c r="B209" s="14" t="s">
        <v>82</v>
      </c>
      <c r="C209" s="1" t="s">
        <v>68</v>
      </c>
      <c r="D209" s="1"/>
      <c r="E209" s="8">
        <f>E202+E205</f>
        <v>4288.9984225467542</v>
      </c>
      <c r="F209" s="8">
        <f t="shared" ref="F209:I211" si="110">F202+F205</f>
        <v>3307.6467714748728</v>
      </c>
      <c r="G209" s="70">
        <f t="shared" si="110"/>
        <v>2108.5075293758241</v>
      </c>
      <c r="H209" s="59">
        <f t="shared" si="110"/>
        <v>1871.9756053082374</v>
      </c>
      <c r="I209" s="59">
        <f t="shared" si="110"/>
        <v>1965.3735534846037</v>
      </c>
      <c r="J209" s="59">
        <f t="shared" ref="J209" si="111">J202+J205</f>
        <v>1707.6421161968433</v>
      </c>
    </row>
    <row r="210" spans="2:16">
      <c r="B210" s="14" t="s">
        <v>82</v>
      </c>
      <c r="C210" s="1" t="s">
        <v>70</v>
      </c>
      <c r="D210" s="1"/>
      <c r="E210" s="8">
        <f t="shared" ref="E210:H211" si="112">E203+E206</f>
        <v>4291.9439097103277</v>
      </c>
      <c r="F210" s="8">
        <f t="shared" si="112"/>
        <v>3281.8173234808514</v>
      </c>
      <c r="G210" s="70">
        <f t="shared" si="112"/>
        <v>2048.828124902102</v>
      </c>
      <c r="H210" s="59">
        <f t="shared" si="112"/>
        <v>1822.955112319459</v>
      </c>
      <c r="I210" s="59">
        <f t="shared" si="110"/>
        <v>1920.5865438881979</v>
      </c>
      <c r="J210" s="59">
        <f t="shared" ref="J210" si="113">J203+J206</f>
        <v>1648.6979380128955</v>
      </c>
    </row>
    <row r="211" spans="2:16">
      <c r="B211" s="14" t="s">
        <v>82</v>
      </c>
      <c r="C211" s="1" t="s">
        <v>71</v>
      </c>
      <c r="D211" s="1"/>
      <c r="E211" s="8">
        <f t="shared" si="112"/>
        <v>4400.8749939361869</v>
      </c>
      <c r="F211" s="8">
        <f t="shared" si="112"/>
        <v>3399.0041209359015</v>
      </c>
      <c r="G211" s="70">
        <f t="shared" si="112"/>
        <v>2173.2766831720619</v>
      </c>
      <c r="H211" s="59">
        <f t="shared" si="112"/>
        <v>1928.8460452255513</v>
      </c>
      <c r="I211" s="59">
        <f t="shared" si="110"/>
        <v>2025.0350653461142</v>
      </c>
      <c r="J211" s="59">
        <f t="shared" ref="J211" si="114">J204+J207</f>
        <v>1762.9203030767526</v>
      </c>
    </row>
    <row r="212" spans="2:16">
      <c r="D212" s="166"/>
      <c r="E212" s="16"/>
      <c r="F212" s="16"/>
      <c r="G212" s="16"/>
      <c r="H212" s="60"/>
      <c r="I212" s="60"/>
      <c r="J212" s="60"/>
    </row>
    <row r="213" spans="2:16">
      <c r="B213" s="40" t="s">
        <v>97</v>
      </c>
      <c r="C213" s="176"/>
      <c r="D213" s="176"/>
      <c r="E213" s="43"/>
      <c r="F213" s="43"/>
      <c r="G213" s="43"/>
      <c r="H213" s="64"/>
      <c r="I213" s="64"/>
      <c r="J213" s="64"/>
    </row>
    <row r="214" spans="2:16" ht="25.5">
      <c r="B214" s="14"/>
      <c r="C214" s="1"/>
      <c r="D214" s="1"/>
      <c r="E214" s="162" t="s">
        <v>50</v>
      </c>
      <c r="F214" s="162" t="s">
        <v>52</v>
      </c>
      <c r="G214" s="163" t="s">
        <v>54</v>
      </c>
      <c r="H214" s="164" t="s">
        <v>56</v>
      </c>
      <c r="I214" s="165" t="s">
        <v>58</v>
      </c>
      <c r="J214" s="165" t="s">
        <v>61</v>
      </c>
      <c r="K214" t="s">
        <v>98</v>
      </c>
    </row>
    <row r="215" spans="2:16">
      <c r="B215" s="78" t="s">
        <v>62</v>
      </c>
      <c r="C215" s="2" t="s">
        <v>63</v>
      </c>
      <c r="D215" s="2" t="s">
        <v>64</v>
      </c>
      <c r="E215" s="13" t="s">
        <v>49</v>
      </c>
      <c r="F215" s="13" t="s">
        <v>51</v>
      </c>
      <c r="G215" s="68" t="s">
        <v>53</v>
      </c>
      <c r="H215" s="57" t="s">
        <v>55</v>
      </c>
      <c r="I215" s="126" t="s">
        <v>57</v>
      </c>
      <c r="J215" s="126" t="s">
        <v>65</v>
      </c>
    </row>
    <row r="216" spans="2:16">
      <c r="B216" s="268" t="s">
        <v>79</v>
      </c>
      <c r="C216" s="269"/>
      <c r="D216" s="269"/>
      <c r="E216" s="269"/>
      <c r="F216" s="269"/>
      <c r="G216" s="269"/>
      <c r="H216" s="269"/>
      <c r="I216" s="127"/>
      <c r="J216" s="127"/>
      <c r="L216" s="184"/>
      <c r="M216" s="184"/>
      <c r="N216" s="184"/>
      <c r="O216" s="184"/>
      <c r="P216" s="184"/>
    </row>
    <row r="217" spans="2:16">
      <c r="B217" s="14" t="s">
        <v>67</v>
      </c>
      <c r="C217" s="1" t="s">
        <v>68</v>
      </c>
      <c r="D217" s="1"/>
      <c r="E217" s="8">
        <f t="shared" ref="E217:I222" si="115">E202-E38</f>
        <v>16.550421068216565</v>
      </c>
      <c r="F217" s="8">
        <f t="shared" si="115"/>
        <v>13.826526897243866</v>
      </c>
      <c r="G217" s="70">
        <f t="shared" si="115"/>
        <v>10.204504052752327</v>
      </c>
      <c r="H217" s="59">
        <f t="shared" si="115"/>
        <v>10.567321797807381</v>
      </c>
      <c r="I217" s="59">
        <f t="shared" si="115"/>
        <v>10.588976586355784</v>
      </c>
      <c r="J217" s="59">
        <f t="shared" ref="J217" si="116">J202-J38</f>
        <v>10.062164822183263</v>
      </c>
      <c r="K217" s="178"/>
      <c r="L217" s="184"/>
      <c r="M217" s="184"/>
      <c r="N217" s="184"/>
      <c r="O217" s="184"/>
      <c r="P217" s="184"/>
    </row>
    <row r="218" spans="2:16">
      <c r="B218" s="14" t="s">
        <v>67</v>
      </c>
      <c r="C218" s="1" t="s">
        <v>70</v>
      </c>
      <c r="D218" s="1"/>
      <c r="E218" s="8">
        <f t="shared" si="115"/>
        <v>-14.966626480726518</v>
      </c>
      <c r="F218" s="8">
        <f t="shared" si="115"/>
        <v>-15.128964520184127</v>
      </c>
      <c r="G218" s="70">
        <f t="shared" si="115"/>
        <v>-15.128964520184127</v>
      </c>
      <c r="H218" s="59">
        <f t="shared" si="115"/>
        <v>-20.478920588969572</v>
      </c>
      <c r="I218" s="59">
        <f t="shared" si="115"/>
        <v>-20.473709616514498</v>
      </c>
      <c r="J218" s="59">
        <f t="shared" ref="J218" si="117">J203-J39</f>
        <v>-21.183411808492338</v>
      </c>
      <c r="K218" s="178"/>
      <c r="L218" s="143" t="s">
        <v>106</v>
      </c>
      <c r="M218" s="184"/>
      <c r="N218" s="184"/>
      <c r="O218" s="184"/>
      <c r="P218" s="184"/>
    </row>
    <row r="219" spans="2:16">
      <c r="B219" s="14" t="s">
        <v>67</v>
      </c>
      <c r="C219" s="1" t="s">
        <v>71</v>
      </c>
      <c r="D219" s="1"/>
      <c r="E219" s="8">
        <f t="shared" si="115"/>
        <v>-51.884910320918152</v>
      </c>
      <c r="F219" s="8">
        <f t="shared" si="115"/>
        <v>-40.996435895389823</v>
      </c>
      <c r="G219" s="70">
        <f t="shared" si="115"/>
        <v>-26.710928970158648</v>
      </c>
      <c r="H219" s="59">
        <f t="shared" si="115"/>
        <v>-23.355141729753427</v>
      </c>
      <c r="I219" s="59">
        <f t="shared" si="115"/>
        <v>-23.445212115998856</v>
      </c>
      <c r="J219" s="59">
        <f t="shared" ref="J219" si="118">J204-J40</f>
        <v>-20.732438596479369</v>
      </c>
      <c r="L219" s="177">
        <f>(J217*'Customer Numbers - Northern Sco'!$C$5)+(J218*'Customer Numbers - Northern Sco'!$D$5)+(J219*'Customer Numbers - Northern Sco'!$E$5)+(J220*'Customer Numbers - Northern Sco'!$C$10)+(J221*'Customer Numbers - Northern Sco'!$D$10)+(J222*'Customer Numbers - Northern Sco'!$E$10)</f>
        <v>2.6775524020195007E-8</v>
      </c>
      <c r="M219" s="184"/>
      <c r="N219" s="184"/>
      <c r="O219" s="184"/>
      <c r="P219" s="184"/>
    </row>
    <row r="220" spans="2:16">
      <c r="B220" s="14" t="s">
        <v>72</v>
      </c>
      <c r="C220" s="1" t="s">
        <v>68</v>
      </c>
      <c r="D220" s="1"/>
      <c r="E220" s="8">
        <f t="shared" si="115"/>
        <v>19.581963972513677</v>
      </c>
      <c r="F220" s="8">
        <f t="shared" si="115"/>
        <v>15.96600063922665</v>
      </c>
      <c r="G220" s="70">
        <f t="shared" si="115"/>
        <v>12.067624739236862</v>
      </c>
      <c r="H220" s="59">
        <f t="shared" si="115"/>
        <v>12.758405380303884</v>
      </c>
      <c r="I220" s="59">
        <f t="shared" si="115"/>
        <v>13.175111281041382</v>
      </c>
      <c r="J220" s="59">
        <f t="shared" ref="J220" si="119">J205-J41</f>
        <v>11.537388800858935</v>
      </c>
      <c r="L220" s="184"/>
      <c r="M220" s="184"/>
      <c r="N220" s="184"/>
      <c r="O220" s="184"/>
      <c r="P220" s="184"/>
    </row>
    <row r="221" spans="2:16">
      <c r="B221" s="14" t="s">
        <v>72</v>
      </c>
      <c r="C221" s="1" t="s">
        <v>70</v>
      </c>
      <c r="D221" s="1"/>
      <c r="E221" s="8">
        <f t="shared" si="115"/>
        <v>-27.01850298693671</v>
      </c>
      <c r="F221" s="8">
        <f t="shared" si="115"/>
        <v>-26.01247275134665</v>
      </c>
      <c r="G221" s="70">
        <f t="shared" si="115"/>
        <v>-26.012472751346763</v>
      </c>
      <c r="H221" s="59">
        <f t="shared" si="115"/>
        <v>-32.417855116594865</v>
      </c>
      <c r="I221" s="59">
        <f t="shared" si="115"/>
        <v>-32.390424792796352</v>
      </c>
      <c r="J221" s="59">
        <f t="shared" ref="J221" si="120">J206-J42</f>
        <v>-29.814590258025305</v>
      </c>
      <c r="L221" s="184"/>
      <c r="M221" s="184"/>
      <c r="N221" s="184"/>
      <c r="O221" s="184"/>
      <c r="P221" s="184"/>
    </row>
    <row r="222" spans="2:16">
      <c r="B222" s="14" t="s">
        <v>72</v>
      </c>
      <c r="C222" s="1" t="s">
        <v>71</v>
      </c>
      <c r="D222" s="1"/>
      <c r="E222" s="8">
        <f t="shared" si="115"/>
        <v>-52.515417309683926</v>
      </c>
      <c r="F222" s="8">
        <f t="shared" si="115"/>
        <v>-39.466216810287278</v>
      </c>
      <c r="G222" s="70">
        <f t="shared" si="115"/>
        <v>-24.485160211454968</v>
      </c>
      <c r="H222" s="59">
        <f t="shared" si="115"/>
        <v>-21.749634285528373</v>
      </c>
      <c r="I222" s="59">
        <f t="shared" si="115"/>
        <v>-23.374074690970701</v>
      </c>
      <c r="J222" s="59">
        <f t="shared" ref="J222" si="121">J207-J43</f>
        <v>-19.248039001713892</v>
      </c>
      <c r="L222" s="184"/>
      <c r="M222" s="184"/>
      <c r="N222" s="184"/>
      <c r="O222" s="184"/>
      <c r="P222" s="184"/>
    </row>
    <row r="223" spans="2:16">
      <c r="B223" s="278" t="s">
        <v>79</v>
      </c>
      <c r="C223" s="278"/>
      <c r="D223" s="278"/>
      <c r="E223" s="278"/>
      <c r="F223" s="278"/>
      <c r="G223" s="278"/>
      <c r="H223" s="278"/>
      <c r="I223" s="127"/>
      <c r="J223" s="127"/>
      <c r="L223" s="184"/>
      <c r="M223" s="184"/>
      <c r="N223" s="184"/>
      <c r="O223" s="184"/>
      <c r="P223" s="184"/>
    </row>
    <row r="224" spans="2:16">
      <c r="B224" s="14" t="s">
        <v>82</v>
      </c>
      <c r="C224" s="1" t="s">
        <v>68</v>
      </c>
      <c r="D224" s="1"/>
      <c r="E224" s="8">
        <f>E217+E220</f>
        <v>36.132385040730242</v>
      </c>
      <c r="F224" s="8">
        <f t="shared" ref="F224:I226" si="122">F217+F220</f>
        <v>29.792527536470516</v>
      </c>
      <c r="G224" s="70">
        <f t="shared" si="122"/>
        <v>22.272128791989189</v>
      </c>
      <c r="H224" s="59">
        <f t="shared" si="122"/>
        <v>23.325727178111265</v>
      </c>
      <c r="I224" s="67">
        <f t="shared" si="122"/>
        <v>23.764087867397166</v>
      </c>
      <c r="J224" s="67">
        <f t="shared" ref="J224" si="123">J217+J220</f>
        <v>21.599553623042198</v>
      </c>
      <c r="L224" s="184"/>
      <c r="M224" s="184"/>
      <c r="N224" s="184"/>
      <c r="O224" s="184"/>
      <c r="P224" s="184"/>
    </row>
    <row r="225" spans="2:16">
      <c r="B225" s="14" t="s">
        <v>82</v>
      </c>
      <c r="C225" s="1" t="s">
        <v>70</v>
      </c>
      <c r="D225" s="1"/>
      <c r="E225" s="8">
        <f>E218+E221</f>
        <v>-41.985129467663228</v>
      </c>
      <c r="F225" s="8">
        <f t="shared" si="122"/>
        <v>-41.141437271530776</v>
      </c>
      <c r="G225" s="70">
        <f t="shared" si="122"/>
        <v>-41.14143727153089</v>
      </c>
      <c r="H225" s="59">
        <f t="shared" si="122"/>
        <v>-52.896775705564437</v>
      </c>
      <c r="I225" s="67">
        <f t="shared" si="122"/>
        <v>-52.86413440931085</v>
      </c>
      <c r="J225" s="67">
        <f t="shared" ref="J225" si="124">J218+J221</f>
        <v>-50.998002066517643</v>
      </c>
      <c r="L225" s="184"/>
      <c r="M225" s="184"/>
      <c r="N225" s="184"/>
      <c r="O225" s="184"/>
      <c r="P225" s="184"/>
    </row>
    <row r="226" spans="2:16">
      <c r="B226" s="14" t="s">
        <v>82</v>
      </c>
      <c r="C226" s="1" t="s">
        <v>71</v>
      </c>
      <c r="D226" s="1"/>
      <c r="E226" s="8">
        <f>E219+E222</f>
        <v>-104.40032763060208</v>
      </c>
      <c r="F226" s="8">
        <f t="shared" si="122"/>
        <v>-80.462652705677101</v>
      </c>
      <c r="G226" s="70">
        <f t="shared" si="122"/>
        <v>-51.196089181613615</v>
      </c>
      <c r="H226" s="59">
        <f t="shared" si="122"/>
        <v>-45.1047760152818</v>
      </c>
      <c r="I226" s="67">
        <f t="shared" si="122"/>
        <v>-46.819286806969558</v>
      </c>
      <c r="J226" s="67">
        <f t="shared" ref="J226" si="125">J219+J222</f>
        <v>-39.980477598193261</v>
      </c>
      <c r="L226" s="184"/>
    </row>
    <row r="227" spans="2:16">
      <c r="E227" s="16"/>
      <c r="F227" s="16"/>
      <c r="G227" s="16"/>
      <c r="H227" s="60"/>
      <c r="I227" s="60"/>
      <c r="J227" s="60"/>
      <c r="K227" s="16"/>
    </row>
    <row r="228" spans="2:16">
      <c r="K228" s="16"/>
    </row>
    <row r="229" spans="2:16">
      <c r="K229" s="16"/>
    </row>
    <row r="230" spans="2:16">
      <c r="K230" s="16"/>
    </row>
    <row r="231" spans="2:16">
      <c r="K231" s="16"/>
    </row>
    <row r="232" spans="2:16">
      <c r="K232" s="16"/>
    </row>
    <row r="233" spans="2:16">
      <c r="K233" s="16"/>
    </row>
    <row r="234" spans="2:16">
      <c r="K234" s="16"/>
    </row>
    <row r="235" spans="2:16">
      <c r="K235" s="16"/>
    </row>
    <row r="236" spans="2:16">
      <c r="K236" s="16"/>
    </row>
  </sheetData>
  <mergeCells count="21">
    <mergeCell ref="B23:H23"/>
    <mergeCell ref="B30:H30"/>
    <mergeCell ref="B37:H37"/>
    <mergeCell ref="B44:H44"/>
    <mergeCell ref="B113:H113"/>
    <mergeCell ref="E52:F52"/>
    <mergeCell ref="B77:H77"/>
    <mergeCell ref="B84:H84"/>
    <mergeCell ref="B91:H91"/>
    <mergeCell ref="B98:H98"/>
    <mergeCell ref="B106:H106"/>
    <mergeCell ref="E53:F53"/>
    <mergeCell ref="E54:F54"/>
    <mergeCell ref="N54:O54"/>
    <mergeCell ref="B57:C57"/>
    <mergeCell ref="B208:H208"/>
    <mergeCell ref="B216:H216"/>
    <mergeCell ref="B223:H223"/>
    <mergeCell ref="B187:H187"/>
    <mergeCell ref="B194:H194"/>
    <mergeCell ref="B201:H20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5686-5E08-4D5C-916F-547E4A6D48CA}">
  <sheetPr>
    <tabColor theme="5" tint="0.59999389629810485"/>
    <pageSetUpPr autoPageBreaks="0"/>
  </sheetPr>
  <dimension ref="A2:W236"/>
  <sheetViews>
    <sheetView topLeftCell="A110" zoomScale="85" zoomScaleNormal="85" workbookViewId="0">
      <selection activeCell="J123" sqref="J123:J134"/>
    </sheetView>
  </sheetViews>
  <sheetFormatPr defaultRowHeight="12.75"/>
  <cols>
    <col min="1" max="1" width="15" customWidth="1"/>
    <col min="2" max="2" width="18.125" style="166" bestFit="1" customWidth="1"/>
    <col min="3" max="3" width="16.875" bestFit="1" customWidth="1"/>
    <col min="4" max="4" width="20.25" bestFit="1" customWidth="1"/>
    <col min="5" max="5" width="16.125" customWidth="1"/>
    <col min="6" max="6" width="16.875" bestFit="1" customWidth="1"/>
    <col min="7" max="7" width="15" bestFit="1" customWidth="1"/>
    <col min="8" max="10" width="15.625" style="161"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24" customFormat="1">
      <c r="A2" s="23" t="s">
        <v>115</v>
      </c>
      <c r="B2" s="158"/>
      <c r="H2" s="159"/>
      <c r="I2" s="159"/>
      <c r="J2" s="159"/>
    </row>
    <row r="3" spans="1:11" s="34" customFormat="1">
      <c r="A3" s="33" t="s">
        <v>60</v>
      </c>
      <c r="B3" s="76"/>
      <c r="C3" s="33"/>
      <c r="H3" s="160"/>
      <c r="I3" s="160"/>
      <c r="J3" s="160"/>
    </row>
    <row r="4" spans="1:11">
      <c r="A4" s="4"/>
      <c r="B4" s="77"/>
      <c r="C4" s="4"/>
    </row>
    <row r="5" spans="1:11" ht="25.5">
      <c r="A5" s="1"/>
      <c r="B5" s="14"/>
      <c r="C5" s="1"/>
      <c r="D5" s="1"/>
      <c r="E5" s="162" t="s">
        <v>50</v>
      </c>
      <c r="F5" s="162" t="s">
        <v>52</v>
      </c>
      <c r="G5" s="163" t="s">
        <v>54</v>
      </c>
      <c r="H5" s="164" t="s">
        <v>56</v>
      </c>
      <c r="I5" s="165" t="s">
        <v>58</v>
      </c>
      <c r="J5" s="165" t="s">
        <v>61</v>
      </c>
    </row>
    <row r="6" spans="1:11">
      <c r="A6" s="2" t="s">
        <v>100</v>
      </c>
      <c r="B6" s="78" t="s">
        <v>62</v>
      </c>
      <c r="C6" s="2" t="s">
        <v>63</v>
      </c>
      <c r="D6" s="2" t="s">
        <v>64</v>
      </c>
      <c r="E6" s="13" t="s">
        <v>49</v>
      </c>
      <c r="F6" s="13" t="s">
        <v>51</v>
      </c>
      <c r="G6" s="68" t="s">
        <v>53</v>
      </c>
      <c r="H6" s="57" t="s">
        <v>55</v>
      </c>
      <c r="I6" s="126" t="s">
        <v>57</v>
      </c>
      <c r="J6" s="126" t="s">
        <v>65</v>
      </c>
      <c r="K6" t="s">
        <v>66</v>
      </c>
    </row>
    <row r="7" spans="1:11" ht="13.5" customHeight="1">
      <c r="A7" s="1" t="s">
        <v>116</v>
      </c>
      <c r="B7" s="14" t="s">
        <v>67</v>
      </c>
      <c r="C7" s="1" t="s">
        <v>68</v>
      </c>
      <c r="D7" s="14" t="s">
        <v>69</v>
      </c>
      <c r="E7" s="38" cm="1">
        <f t="array" ref="E7">INDEX('Regional Cap levels'!$F$386:$K$553,MATCH($A7&amp;$B7&amp;$C7&amp;$D7,'Regional Cap levels'!$B$386:$B$553&amp;'Regional Cap levels'!$C$386:$C$553&amp;'Regional Cap levels'!$D$386:$D$553&amp;'Regional Cap levels'!$E$386:$E$553,0),MATCH(E$6,'Regional Cap levels'!$F$385:$K$385,0))</f>
        <v>0.67345945234729687</v>
      </c>
      <c r="F7" s="38" cm="1">
        <f t="array" ref="F7">INDEX('Regional Cap levels'!$F$386:$K$553,MATCH($A7&amp;$B7&amp;$C7&amp;$D7,'Regional Cap levels'!$B$386:$B$553&amp;'Regional Cap levels'!$C$386:$C$553&amp;'Regional Cap levels'!$D$386:$D$553&amp;'Regional Cap levels'!$E$386:$E$553,0),MATCH(F$6,'Regional Cap levels'!$F$385:$K$385,0))</f>
        <v>0.50307256284290358</v>
      </c>
      <c r="G7" s="185" cm="1">
        <f t="array" ref="G7">INDEX('Regional Cap levels'!$F$386:$K$553,MATCH($A7&amp;$B7&amp;$C7&amp;$D7,'Regional Cap levels'!$B$386:$B$553&amp;'Regional Cap levels'!$C$386:$C$553&amp;'Regional Cap levels'!$D$386:$D$553&amp;'Regional Cap levels'!$E$386:$E$553,0),MATCH(G$6,'Regional Cap levels'!$F$385:$K$385,0))</f>
        <v>0.29667073466332577</v>
      </c>
      <c r="H7" s="62" cm="1">
        <f t="array" ref="H7">INDEX('Regional Cap levels'!$F$386:$K$553,MATCH($A7&amp;$B7&amp;$C7&amp;$D7,'Regional Cap levels'!$B$386:$B$553&amp;'Regional Cap levels'!$C$386:$C$553&amp;'Regional Cap levels'!$D$386:$D$553&amp;'Regional Cap levels'!$E$386:$E$553,0),MATCH(H$6,'Regional Cap levels'!$F$385:$K$385,0))</f>
        <v>0.2688390737994229</v>
      </c>
      <c r="I7" s="62" cm="1">
        <f t="array" ref="I7">INDEX('Regional Cap levels'!$F$386:$K$553,MATCH($A7&amp;$B7&amp;$C7&amp;$D7,'Regional Cap levels'!$B$386:$B$553&amp;'Regional Cap levels'!$C$386:$C$553&amp;'Regional Cap levels'!$D$386:$D$553&amp;'Regional Cap levels'!$E$386:$E$553,0),MATCH(I$6,'Regional Cap levels'!$F$385:$K$385,0))</f>
        <v>0.28157077988326251</v>
      </c>
      <c r="J7" s="62" cm="1">
        <f t="array" ref="J7">INDEX('Regional Cap levels'!$F$386:$K$553,MATCH($A7&amp;$B7&amp;$C7&amp;$D7,'Regional Cap levels'!$B$386:$B$553&amp;'Regional Cap levels'!$C$386:$C$553&amp;'Regional Cap levels'!$D$386:$D$553&amp;'Regional Cap levels'!$E$386:$E$553,0),MATCH(J$6,'Regional Cap levels'!$F$385:$K$385,0))</f>
        <v>0.23975130437180886</v>
      </c>
      <c r="K7" s="4"/>
    </row>
    <row r="8" spans="1:11" ht="13.5" customHeight="1">
      <c r="A8" s="1" t="s">
        <v>116</v>
      </c>
      <c r="B8" s="14" t="s">
        <v>67</v>
      </c>
      <c r="C8" s="1" t="s">
        <v>70</v>
      </c>
      <c r="D8" s="14" t="s">
        <v>69</v>
      </c>
      <c r="E8" s="38" cm="1">
        <f t="array" ref="E8">INDEX('Regional Cap levels'!$F$386:$K$553,MATCH($A8&amp;$B8&amp;$C8&amp;$D8,'Regional Cap levels'!$B$386:$B$553&amp;'Regional Cap levels'!$C$386:$C$553&amp;'Regional Cap levels'!$D$386:$D$553&amp;'Regional Cap levels'!$E$386:$E$553,0),MATCH(E$6,'Regional Cap levels'!$F$385:$K$385,0))</f>
        <v>0.66305221377768631</v>
      </c>
      <c r="F8" s="38" cm="1">
        <f t="array" ref="F8">INDEX('Regional Cap levels'!$F$386:$K$553,MATCH($A8&amp;$B8&amp;$C8&amp;$D8,'Regional Cap levels'!$B$386:$B$553&amp;'Regional Cap levels'!$C$386:$C$553&amp;'Regional Cap levels'!$D$386:$D$553&amp;'Regional Cap levels'!$E$386:$E$553,0),MATCH(F$6,'Regional Cap levels'!$F$385:$K$385,0))</f>
        <v>0.49148505611838911</v>
      </c>
      <c r="G8" s="185" cm="1">
        <f t="array" ref="G8">INDEX('Regional Cap levels'!$F$386:$K$553,MATCH($A8&amp;$B8&amp;$C8&amp;$D8,'Regional Cap levels'!$B$386:$B$553&amp;'Regional Cap levels'!$C$386:$C$553&amp;'Regional Cap levels'!$D$386:$D$553&amp;'Regional Cap levels'!$E$386:$E$553,0),MATCH(G$6,'Regional Cap levels'!$F$385:$K$385,0))</f>
        <v>0.28608011306169617</v>
      </c>
      <c r="H8" s="62" cm="1">
        <f t="array" ref="H8">INDEX('Regional Cap levels'!$F$386:$K$553,MATCH($A8&amp;$B8&amp;$C8&amp;$D8,'Regional Cap levels'!$B$386:$B$553&amp;'Regional Cap levels'!$C$386:$C$553&amp;'Regional Cap levels'!$D$386:$D$553&amp;'Regional Cap levels'!$E$386:$E$553,0),MATCH(H$6,'Regional Cap levels'!$F$385:$K$385,0))</f>
        <v>0.26450362516115772</v>
      </c>
      <c r="I8" s="62" cm="1">
        <f t="array" ref="I8">INDEX('Regional Cap levels'!$F$386:$K$553,MATCH($A8&amp;$B8&amp;$C8&amp;$D8,'Regional Cap levels'!$B$386:$B$553&amp;'Regional Cap levels'!$C$386:$C$553&amp;'Regional Cap levels'!$D$386:$D$553&amp;'Regional Cap levels'!$E$386:$E$553,0),MATCH(I$6,'Regional Cap levels'!$F$385:$K$385,0))</f>
        <v>0.27717608848475317</v>
      </c>
      <c r="J8" s="62" cm="1">
        <f t="array" ref="J8">INDEX('Regional Cap levels'!$F$386:$K$553,MATCH($A8&amp;$B8&amp;$C8&amp;$D8,'Regional Cap levels'!$B$386:$B$553&amp;'Regional Cap levels'!$C$386:$C$553&amp;'Regional Cap levels'!$D$386:$D$553&amp;'Regional Cap levels'!$E$386:$E$553,0),MATCH(J$6,'Regional Cap levels'!$F$385:$K$385,0))</f>
        <v>0.2319695615709432</v>
      </c>
    </row>
    <row r="9" spans="1:11" ht="13.5" customHeight="1">
      <c r="A9" s="1" t="s">
        <v>116</v>
      </c>
      <c r="B9" s="14" t="s">
        <v>67</v>
      </c>
      <c r="C9" s="1" t="s">
        <v>71</v>
      </c>
      <c r="D9" s="14" t="s">
        <v>69</v>
      </c>
      <c r="E9" s="38" cm="1">
        <f t="array" ref="E9">INDEX('Regional Cap levels'!$F$386:$K$553,MATCH($A9&amp;$B9&amp;$C9&amp;$D9,'Regional Cap levels'!$B$386:$B$553&amp;'Regional Cap levels'!$C$386:$C$553&amp;'Regional Cap levels'!$D$386:$D$553&amp;'Regional Cap levels'!$E$386:$E$553,0),MATCH(E$6,'Regional Cap levels'!$F$385:$K$385,0))</f>
        <v>0.70931859547845277</v>
      </c>
      <c r="F9" s="38" cm="1">
        <f t="array" ref="F9">INDEX('Regional Cap levels'!$F$386:$K$553,MATCH($A9&amp;$B9&amp;$C9&amp;$D9,'Regional Cap levels'!$B$386:$B$553&amp;'Regional Cap levels'!$C$386:$C$553&amp;'Regional Cap levels'!$D$386:$D$553&amp;'Regional Cap levels'!$E$386:$E$553,0),MATCH(F$6,'Regional Cap levels'!$F$385:$K$385,0))</f>
        <v>0.52986718113833264</v>
      </c>
      <c r="G9" s="185" cm="1">
        <f t="array" ref="G9">INDEX('Regional Cap levels'!$F$386:$K$553,MATCH($A9&amp;$B9&amp;$C9&amp;$D9,'Regional Cap levels'!$B$386:$B$553&amp;'Regional Cap levels'!$C$386:$C$553&amp;'Regional Cap levels'!$D$386:$D$553&amp;'Regional Cap levels'!$E$386:$E$553,0),MATCH(G$6,'Regional Cap levels'!$F$385:$K$385,0))</f>
        <v>0.31248524043096054</v>
      </c>
      <c r="H9" s="62" cm="1">
        <f t="array" ref="H9">INDEX('Regional Cap levels'!$F$386:$K$553,MATCH($A9&amp;$B9&amp;$C9&amp;$D9,'Regional Cap levels'!$B$386:$B$553&amp;'Regional Cap levels'!$C$386:$C$553&amp;'Regional Cap levels'!$D$386:$D$553&amp;'Regional Cap levels'!$E$386:$E$553,0),MATCH(H$6,'Regional Cap levels'!$F$385:$K$385,0))</f>
        <v>0.28299831463248498</v>
      </c>
      <c r="I9" s="62" cm="1">
        <f t="array" ref="I9">INDEX('Regional Cap levels'!$F$386:$K$553,MATCH($A9&amp;$B9&amp;$C9&amp;$D9,'Regional Cap levels'!$B$386:$B$553&amp;'Regional Cap levels'!$C$386:$C$553&amp;'Regional Cap levels'!$D$386:$D$553&amp;'Regional Cap levels'!$E$386:$E$553,0),MATCH(I$6,'Regional Cap levels'!$F$385:$K$385,0))</f>
        <v>0.29640687962672985</v>
      </c>
      <c r="J9" s="62" cm="1">
        <f t="array" ref="J9">INDEX('Regional Cap levels'!$F$386:$K$553,MATCH($A9&amp;$B9&amp;$C9&amp;$D9,'Regional Cap levels'!$B$386:$B$553&amp;'Regional Cap levels'!$C$386:$C$553&amp;'Regional Cap levels'!$D$386:$D$553&amp;'Regional Cap levels'!$E$386:$E$553,0),MATCH(J$6,'Regional Cap levels'!$F$385:$K$385,0))</f>
        <v>0.25235319153818425</v>
      </c>
    </row>
    <row r="10" spans="1:11" ht="13.5" customHeight="1">
      <c r="A10" s="1" t="s">
        <v>116</v>
      </c>
      <c r="B10" s="14" t="s">
        <v>72</v>
      </c>
      <c r="C10" s="1" t="s">
        <v>68</v>
      </c>
      <c r="D10" s="14" t="s">
        <v>69</v>
      </c>
      <c r="E10" s="38" cm="1">
        <f t="array" ref="E10">INDEX('Regional Cap levels'!$F$386:$K$553,MATCH($A10&amp;$B10&amp;$C10&amp;$D10,'Regional Cap levels'!$B$386:$B$553&amp;'Regional Cap levels'!$C$386:$C$553&amp;'Regional Cap levels'!$D$386:$D$553&amp;'Regional Cap levels'!$E$386:$E$553,0),MATCH(E$6,'Regional Cap levels'!$F$385:$K$385,0))</f>
        <v>0.17022281548515106</v>
      </c>
      <c r="F10" s="38" cm="1">
        <f t="array" ref="F10">INDEX('Regional Cap levels'!$F$386:$K$553,MATCH($A10&amp;$B10&amp;$C10&amp;$D10,'Regional Cap levels'!$B$386:$B$553&amp;'Regional Cap levels'!$C$386:$C$553&amp;'Regional Cap levels'!$D$386:$D$553&amp;'Regional Cap levels'!$E$386:$E$553,0),MATCH(F$6,'Regional Cap levels'!$F$385:$K$385,0))</f>
        <v>0.12562929278626486</v>
      </c>
      <c r="G10" s="185" cm="1">
        <f t="array" ref="G10">INDEX('Regional Cap levels'!$F$386:$K$553,MATCH($A10&amp;$B10&amp;$C10&amp;$D10,'Regional Cap levels'!$B$386:$B$553&amp;'Regional Cap levels'!$C$386:$C$553&amp;'Regional Cap levels'!$D$386:$D$553&amp;'Regional Cap levels'!$E$386:$E$553,0),MATCH(G$6,'Regional Cap levels'!$F$385:$K$385,0))</f>
        <v>7.4633842080442506E-2</v>
      </c>
      <c r="H10" s="62" cm="1">
        <f t="array" ref="H10">INDEX('Regional Cap levels'!$F$386:$K$553,MATCH($A10&amp;$B10&amp;$C10&amp;$D10,'Regional Cap levels'!$B$386:$B$553&amp;'Regional Cap levels'!$C$386:$C$553&amp;'Regional Cap levels'!$D$386:$D$553&amp;'Regional Cap levels'!$E$386:$E$553,0),MATCH(H$6,'Regional Cap levels'!$F$385:$K$385,0))</f>
        <v>6.8489661960157697E-2</v>
      </c>
      <c r="I10" s="62" cm="1">
        <f t="array" ref="I10">INDEX('Regional Cap levels'!$F$386:$K$553,MATCH($A10&amp;$B10&amp;$C10&amp;$D10,'Regional Cap levels'!$B$386:$B$553&amp;'Regional Cap levels'!$C$386:$C$553&amp;'Regional Cap levels'!$D$386:$D$553&amp;'Regional Cap levels'!$E$386:$E$553,0),MATCH(I$6,'Regional Cap levels'!$F$385:$K$385,0))</f>
        <v>7.3735999492493695E-2</v>
      </c>
      <c r="J10" s="62" cm="1">
        <f t="array" ref="J10">INDEX('Regional Cap levels'!$F$386:$K$553,MATCH($A10&amp;$B10&amp;$C10&amp;$D10,'Regional Cap levels'!$B$386:$B$553&amp;'Regional Cap levels'!$C$386:$C$553&amp;'Regional Cap levels'!$D$386:$D$553&amp;'Regional Cap levels'!$E$386:$E$553,0),MATCH(J$6,'Regional Cap levels'!$F$385:$K$385,0))</f>
        <v>5.9587978453487657E-2</v>
      </c>
    </row>
    <row r="11" spans="1:11" ht="13.5" customHeight="1">
      <c r="A11" s="1" t="s">
        <v>116</v>
      </c>
      <c r="B11" s="14" t="s">
        <v>72</v>
      </c>
      <c r="C11" s="1" t="s">
        <v>70</v>
      </c>
      <c r="D11" s="14" t="s">
        <v>69</v>
      </c>
      <c r="E11" s="38" cm="1">
        <f t="array" ref="E11">INDEX('Regional Cap levels'!$F$386:$K$553,MATCH($A11&amp;$B11&amp;$C11&amp;$D11,'Regional Cap levels'!$B$386:$B$553&amp;'Regional Cap levels'!$C$386:$C$553&amp;'Regional Cap levels'!$D$386:$D$553&amp;'Regional Cap levels'!$E$386:$E$553,0),MATCH(E$6,'Regional Cap levels'!$F$385:$K$385,0))</f>
        <v>0.17517154898278664</v>
      </c>
      <c r="F11" s="38" cm="1">
        <f t="array" ref="F11">INDEX('Regional Cap levels'!$F$386:$K$553,MATCH($A11&amp;$B11&amp;$C11&amp;$D11,'Regional Cap levels'!$B$386:$B$553&amp;'Regional Cap levels'!$C$386:$C$553&amp;'Regional Cap levels'!$D$386:$D$553&amp;'Regional Cap levels'!$E$386:$E$553,0),MATCH(F$6,'Regional Cap levels'!$F$385:$K$385,0))</f>
        <v>0.12796131061646973</v>
      </c>
      <c r="G11" s="185" cm="1">
        <f t="array" ref="G11">INDEX('Regional Cap levels'!$F$386:$K$553,MATCH($A11&amp;$B11&amp;$C11&amp;$D11,'Regional Cap levels'!$B$386:$B$553&amp;'Regional Cap levels'!$C$386:$C$553&amp;'Regional Cap levels'!$D$386:$D$553&amp;'Regional Cap levels'!$E$386:$E$553,0),MATCH(G$6,'Regional Cap levels'!$F$385:$K$385,0))</f>
        <v>7.3285020085138999E-2</v>
      </c>
      <c r="H11" s="62" cm="1">
        <f t="array" ref="H11">INDEX('Regional Cap levels'!$F$386:$K$553,MATCH($A11&amp;$B11&amp;$C11&amp;$D11,'Regional Cap levels'!$B$386:$B$553&amp;'Regional Cap levels'!$C$386:$C$553&amp;'Regional Cap levels'!$D$386:$D$553&amp;'Regional Cap levels'!$E$386:$E$553,0),MATCH(H$6,'Regional Cap levels'!$F$385:$K$385,0))</f>
        <v>6.6256763832321153E-2</v>
      </c>
      <c r="I11" s="62" cm="1">
        <f t="array" ref="I11">INDEX('Regional Cap levels'!$F$386:$K$553,MATCH($A11&amp;$B11&amp;$C11&amp;$D11,'Regional Cap levels'!$B$386:$B$553&amp;'Regional Cap levels'!$C$386:$C$553&amp;'Regional Cap levels'!$D$386:$D$553&amp;'Regional Cap levels'!$E$386:$E$553,0),MATCH(I$6,'Regional Cap levels'!$F$385:$K$385,0))</f>
        <v>7.1923231113843786E-2</v>
      </c>
      <c r="J11" s="62" cm="1">
        <f t="array" ref="J11">INDEX('Regional Cap levels'!$F$386:$K$553,MATCH($A11&amp;$B11&amp;$C11&amp;$D11,'Regional Cap levels'!$B$386:$B$553&amp;'Regional Cap levels'!$C$386:$C$553&amp;'Regional Cap levels'!$D$386:$D$553&amp;'Regional Cap levels'!$E$386:$E$553,0),MATCH(J$6,'Regional Cap levels'!$F$385:$K$385,0))</f>
        <v>5.7193596853942541E-2</v>
      </c>
    </row>
    <row r="12" spans="1:11" ht="13.5" customHeight="1">
      <c r="A12" s="1" t="s">
        <v>116</v>
      </c>
      <c r="B12" s="14" t="s">
        <v>72</v>
      </c>
      <c r="C12" s="1" t="s">
        <v>71</v>
      </c>
      <c r="D12" s="14" t="s">
        <v>69</v>
      </c>
      <c r="E12" s="38" cm="1">
        <f t="array" ref="E12">INDEX('Regional Cap levels'!$F$386:$K$553,MATCH($A12&amp;$B12&amp;$C12&amp;$D12,'Regional Cap levels'!$B$386:$B$553&amp;'Regional Cap levels'!$C$386:$C$553&amp;'Regional Cap levels'!$D$386:$D$553&amp;'Regional Cap levels'!$E$386:$E$553,0),MATCH(E$6,'Regional Cap levels'!$F$385:$K$385,0))</f>
        <v>0.17928509132224607</v>
      </c>
      <c r="F12" s="38" cm="1">
        <f t="array" ref="F12">INDEX('Regional Cap levels'!$F$386:$K$553,MATCH($A12&amp;$B12&amp;$C12&amp;$D12,'Regional Cap levels'!$B$386:$B$553&amp;'Regional Cap levels'!$C$386:$C$553&amp;'Regional Cap levels'!$D$386:$D$553&amp;'Regional Cap levels'!$E$386:$E$553,0),MATCH(F$6,'Regional Cap levels'!$F$385:$K$385,0))</f>
        <v>0.13232037561105753</v>
      </c>
      <c r="G12" s="185" cm="1">
        <f t="array" ref="G12">INDEX('Regional Cap levels'!$F$386:$K$553,MATCH($A12&amp;$B12&amp;$C12&amp;$D12,'Regional Cap levels'!$B$386:$B$553&amp;'Regional Cap levels'!$C$386:$C$553&amp;'Regional Cap levels'!$D$386:$D$553&amp;'Regional Cap levels'!$E$386:$E$553,0),MATCH(G$6,'Regional Cap levels'!$F$385:$K$385,0))</f>
        <v>7.861343879168016E-2</v>
      </c>
      <c r="H12" s="62" cm="1">
        <f t="array" ref="H12">INDEX('Regional Cap levels'!$F$386:$K$553,MATCH($A12&amp;$B12&amp;$C12&amp;$D12,'Regional Cap levels'!$B$386:$B$553&amp;'Regional Cap levels'!$C$386:$C$553&amp;'Regional Cap levels'!$D$386:$D$553&amp;'Regional Cap levels'!$E$386:$E$553,0),MATCH(H$6,'Regional Cap levels'!$F$385:$K$385,0))</f>
        <v>7.2090629913412863E-2</v>
      </c>
      <c r="I12" s="62" cm="1">
        <f t="array" ref="I12">INDEX('Regional Cap levels'!$F$386:$K$553,MATCH($A12&amp;$B12&amp;$C12&amp;$D12,'Regional Cap levels'!$B$386:$B$553&amp;'Regional Cap levels'!$C$386:$C$553&amp;'Regional Cap levels'!$D$386:$D$553&amp;'Regional Cap levels'!$E$386:$E$553,0),MATCH(I$6,'Regional Cap levels'!$F$385:$K$385,0))</f>
        <v>7.7616175052113393E-2</v>
      </c>
      <c r="J12" s="62" cm="1">
        <f t="array" ref="J12">INDEX('Regional Cap levels'!$F$386:$K$553,MATCH($A12&amp;$B12&amp;$C12&amp;$D12,'Regional Cap levels'!$B$386:$B$553&amp;'Regional Cap levels'!$C$386:$C$553&amp;'Regional Cap levels'!$D$386:$D$553&amp;'Regional Cap levels'!$E$386:$E$553,0),MATCH(J$6,'Regional Cap levels'!$F$385:$K$385,0))</f>
        <v>6.2714262279980532E-2</v>
      </c>
    </row>
    <row r="13" spans="1:11" ht="13.5" customHeight="1">
      <c r="A13" s="1" t="s">
        <v>116</v>
      </c>
      <c r="B13" s="14" t="s">
        <v>67</v>
      </c>
      <c r="C13" s="1" t="s">
        <v>68</v>
      </c>
      <c r="D13" s="14" t="s">
        <v>73</v>
      </c>
      <c r="E13" s="38" cm="1">
        <f t="array" ref="E13">INDEX('Regional Cap levels'!$F$386:$K$553,MATCH($A13&amp;$B13&amp;$C13&amp;$D13,'Regional Cap levels'!$B$386:$B$553&amp;'Regional Cap levels'!$C$386:$C$553&amp;'Regional Cap levels'!$D$386:$D$553&amp;'Regional Cap levels'!$E$386:$E$553,0),MATCH(E$6,'Regional Cap levels'!$F$385:$K$385,0))</f>
        <v>0.50663395078838191</v>
      </c>
      <c r="F13" s="38" cm="1">
        <f t="array" ref="F13">INDEX('Regional Cap levels'!$F$386:$K$553,MATCH($A13&amp;$B13&amp;$C13&amp;$D13,'Regional Cap levels'!$B$386:$B$553&amp;'Regional Cap levels'!$C$386:$C$553&amp;'Regional Cap levels'!$D$386:$D$553&amp;'Regional Cap levels'!$E$386:$E$553,0),MATCH(F$6,'Regional Cap levels'!$F$385:$K$385,0))</f>
        <v>0.61668686364039071</v>
      </c>
      <c r="G13" s="185" cm="1">
        <f t="array" ref="G13">INDEX('Regional Cap levels'!$F$386:$K$553,MATCH($A13&amp;$B13&amp;$C13&amp;$D13,'Regional Cap levels'!$B$386:$B$553&amp;'Regional Cap levels'!$C$386:$C$553&amp;'Regional Cap levels'!$D$386:$D$553&amp;'Regional Cap levels'!$E$386:$E$553,0),MATCH(G$6,'Regional Cap levels'!$F$385:$K$385,0))</f>
        <v>0.61668686364039071</v>
      </c>
      <c r="H13" s="62" cm="1">
        <f t="array" ref="H13">INDEX('Regional Cap levels'!$F$386:$K$553,MATCH($A13&amp;$B13&amp;$C13&amp;$D13,'Regional Cap levels'!$B$386:$B$553&amp;'Regional Cap levels'!$C$386:$C$553&amp;'Regional Cap levels'!$D$386:$D$553&amp;'Regional Cap levels'!$E$386:$E$553,0),MATCH(H$6,'Regional Cap levels'!$F$385:$K$385,0))</f>
        <v>0.62100755407848152</v>
      </c>
      <c r="I13" s="62" cm="1">
        <f t="array" ref="I13">INDEX('Regional Cap levels'!$F$386:$K$553,MATCH($A13&amp;$B13&amp;$C13&amp;$D13,'Regional Cap levels'!$B$386:$B$553&amp;'Regional Cap levels'!$C$386:$C$553&amp;'Regional Cap levels'!$D$386:$D$553&amp;'Regional Cap levels'!$E$386:$E$553,0),MATCH(I$6,'Regional Cap levels'!$F$385:$K$385,0))</f>
        <v>0.62078410620608115</v>
      </c>
      <c r="J13" s="62" cm="1">
        <f t="array" ref="J13">INDEX('Regional Cap levels'!$F$386:$K$553,MATCH($A13&amp;$B13&amp;$C13&amp;$D13,'Regional Cap levels'!$B$386:$B$553&amp;'Regional Cap levels'!$C$386:$C$553&amp;'Regional Cap levels'!$D$386:$D$553&amp;'Regional Cap levels'!$E$386:$E$553,0),MATCH(J$6,'Regional Cap levels'!$F$385:$K$385,0))</f>
        <v>0.61827881344880875</v>
      </c>
    </row>
    <row r="14" spans="1:11" ht="13.5" customHeight="1">
      <c r="A14" s="1" t="s">
        <v>116</v>
      </c>
      <c r="B14" s="14" t="s">
        <v>67</v>
      </c>
      <c r="C14" s="1" t="s">
        <v>70</v>
      </c>
      <c r="D14" s="14" t="s">
        <v>73</v>
      </c>
      <c r="E14" s="38" cm="1">
        <f t="array" ref="E14">INDEX('Regional Cap levels'!$F$386:$K$553,MATCH($A14&amp;$B14&amp;$C14&amp;$D14,'Regional Cap levels'!$B$386:$B$553&amp;'Regional Cap levels'!$C$386:$C$553&amp;'Regional Cap levels'!$D$386:$D$553&amp;'Regional Cap levels'!$E$386:$E$553,0),MATCH(E$6,'Regional Cap levels'!$F$385:$K$385,0))</f>
        <v>0.55696048505444007</v>
      </c>
      <c r="F14" s="38" cm="1">
        <f t="array" ref="F14">INDEX('Regional Cap levels'!$F$386:$K$553,MATCH($A14&amp;$B14&amp;$C14&amp;$D14,'Regional Cap levels'!$B$386:$B$553&amp;'Regional Cap levels'!$C$386:$C$553&amp;'Regional Cap levels'!$D$386:$D$553&amp;'Regional Cap levels'!$E$386:$E$553,0),MATCH(F$6,'Regional Cap levels'!$F$385:$K$385,0))</f>
        <v>0.6674072372826092</v>
      </c>
      <c r="G14" s="185" cm="1">
        <f t="array" ref="G14">INDEX('Regional Cap levels'!$F$386:$K$553,MATCH($A14&amp;$B14&amp;$C14&amp;$D14,'Regional Cap levels'!$B$386:$B$553&amp;'Regional Cap levels'!$C$386:$C$553&amp;'Regional Cap levels'!$D$386:$D$553&amp;'Regional Cap levels'!$E$386:$E$553,0),MATCH(G$6,'Regional Cap levels'!$F$385:$K$385,0))</f>
        <v>0.6674072372826092</v>
      </c>
      <c r="H14" s="62" cm="1">
        <f t="array" ref="H14">INDEX('Regional Cap levels'!$F$386:$K$553,MATCH($A14&amp;$B14&amp;$C14&amp;$D14,'Regional Cap levels'!$B$386:$B$553&amp;'Regional Cap levels'!$C$386:$C$553&amp;'Regional Cap levels'!$D$386:$D$553&amp;'Regional Cap levels'!$E$386:$E$553,0),MATCH(H$6,'Regional Cap levels'!$F$385:$K$385,0))</f>
        <v>0.68970790614367428</v>
      </c>
      <c r="I14" s="62" cm="1">
        <f t="array" ref="I14">INDEX('Regional Cap levels'!$F$386:$K$553,MATCH($A14&amp;$B14&amp;$C14&amp;$D14,'Regional Cap levels'!$B$386:$B$553&amp;'Regional Cap levels'!$C$386:$C$553&amp;'Regional Cap levels'!$D$386:$D$553&amp;'Regional Cap levels'!$E$386:$E$553,0),MATCH(I$6,'Regional Cap levels'!$F$385:$K$385,0))</f>
        <v>0.68946635659426847</v>
      </c>
      <c r="J14" s="62" cm="1">
        <f t="array" ref="J14">INDEX('Regional Cap levels'!$F$386:$K$553,MATCH($A14&amp;$B14&amp;$C14&amp;$D14,'Regional Cap levels'!$B$386:$B$553&amp;'Regional Cap levels'!$C$386:$C$553&amp;'Regional Cap levels'!$D$386:$D$553&amp;'Regional Cap levels'!$E$386:$E$553,0),MATCH(J$6,'Regional Cap levels'!$F$385:$K$385,0))</f>
        <v>0.68939844142078588</v>
      </c>
    </row>
    <row r="15" spans="1:11" ht="13.5" customHeight="1">
      <c r="A15" s="1" t="s">
        <v>116</v>
      </c>
      <c r="B15" s="14" t="s">
        <v>67</v>
      </c>
      <c r="C15" s="1" t="s">
        <v>71</v>
      </c>
      <c r="D15" s="14" t="s">
        <v>73</v>
      </c>
      <c r="E15" s="38" cm="1">
        <f t="array" ref="E15">INDEX('Regional Cap levels'!$F$386:$K$553,MATCH($A15&amp;$B15&amp;$C15&amp;$D15,'Regional Cap levels'!$B$386:$B$553&amp;'Regional Cap levels'!$C$386:$C$553&amp;'Regional Cap levels'!$D$386:$D$553&amp;'Regional Cap levels'!$E$386:$E$553,0),MATCH(E$6,'Regional Cap levels'!$F$385:$K$385,0))</f>
        <v>0.56938615866066278</v>
      </c>
      <c r="F15" s="38" cm="1">
        <f t="array" ref="F15">INDEX('Regional Cap levels'!$F$386:$K$553,MATCH($A15&amp;$B15&amp;$C15&amp;$D15,'Regional Cap levels'!$B$386:$B$553&amp;'Regional Cap levels'!$C$386:$C$553&amp;'Regional Cap levels'!$D$386:$D$553&amp;'Regional Cap levels'!$E$386:$E$553,0),MATCH(F$6,'Regional Cap levels'!$F$385:$K$385,0))</f>
        <v>0.68678697647870546</v>
      </c>
      <c r="G15" s="185" cm="1">
        <f t="array" ref="G15">INDEX('Regional Cap levels'!$F$386:$K$553,MATCH($A15&amp;$B15&amp;$C15&amp;$D15,'Regional Cap levels'!$B$386:$B$553&amp;'Regional Cap levels'!$C$386:$C$553&amp;'Regional Cap levels'!$D$386:$D$553&amp;'Regional Cap levels'!$E$386:$E$553,0),MATCH(G$6,'Regional Cap levels'!$F$385:$K$385,0))</f>
        <v>0.68678697647870546</v>
      </c>
      <c r="H15" s="62" cm="1">
        <f t="array" ref="H15">INDEX('Regional Cap levels'!$F$386:$K$553,MATCH($A15&amp;$B15&amp;$C15&amp;$D15,'Regional Cap levels'!$B$386:$B$553&amp;'Regional Cap levels'!$C$386:$C$553&amp;'Regional Cap levels'!$D$386:$D$553&amp;'Regional Cap levels'!$E$386:$E$553,0),MATCH(H$6,'Regional Cap levels'!$F$385:$K$385,0))</f>
        <v>0.69229555358686534</v>
      </c>
      <c r="I15" s="62" cm="1">
        <f t="array" ref="I15">INDEX('Regional Cap levels'!$F$386:$K$553,MATCH($A15&amp;$B15&amp;$C15&amp;$D15,'Regional Cap levels'!$B$386:$B$553&amp;'Regional Cap levels'!$C$386:$C$553&amp;'Regional Cap levels'!$D$386:$D$553&amp;'Regional Cap levels'!$E$386:$E$553,0),MATCH(I$6,'Regional Cap levels'!$F$385:$K$385,0))</f>
        <v>0.69206481116156082</v>
      </c>
      <c r="J15" s="62" cm="1">
        <f t="array" ref="J15">INDEX('Regional Cap levels'!$F$386:$K$553,MATCH($A15&amp;$B15&amp;$C15&amp;$D15,'Regional Cap levels'!$B$386:$B$553&amp;'Regional Cap levels'!$C$386:$C$553&amp;'Regional Cap levels'!$D$386:$D$553&amp;'Regional Cap levels'!$E$386:$E$553,0),MATCH(J$6,'Regional Cap levels'!$F$385:$K$385,0))</f>
        <v>0.68972760988332926</v>
      </c>
    </row>
    <row r="16" spans="1:11" ht="13.5" customHeight="1">
      <c r="A16" s="1" t="s">
        <v>116</v>
      </c>
      <c r="B16" s="14" t="s">
        <v>72</v>
      </c>
      <c r="C16" s="1" t="s">
        <v>68</v>
      </c>
      <c r="D16" s="14" t="s">
        <v>73</v>
      </c>
      <c r="E16" s="38" cm="1">
        <f t="array" ref="E16">INDEX('Regional Cap levels'!$F$386:$K$553,MATCH($A16&amp;$B16&amp;$C16&amp;$D16,'Regional Cap levels'!$B$386:$B$553&amp;'Regional Cap levels'!$C$386:$C$553&amp;'Regional Cap levels'!$D$386:$D$553&amp;'Regional Cap levels'!$E$386:$E$553,0),MATCH(E$6,'Regional Cap levels'!$F$385:$K$385,0))</f>
        <v>0.28485186128517942</v>
      </c>
      <c r="F16" s="38" cm="1">
        <f t="array" ref="F16">INDEX('Regional Cap levels'!$F$386:$K$553,MATCH($A16&amp;$B16&amp;$C16&amp;$D16,'Regional Cap levels'!$B$386:$B$553&amp;'Regional Cap levels'!$C$386:$C$553&amp;'Regional Cap levels'!$D$386:$D$553&amp;'Regional Cap levels'!$E$386:$E$553,0),MATCH(F$6,'Regional Cap levels'!$F$385:$K$385,0))</f>
        <v>0.2911174570678719</v>
      </c>
      <c r="G16" s="185" cm="1">
        <f t="array" ref="G16">INDEX('Regional Cap levels'!$F$386:$K$553,MATCH($A16&amp;$B16&amp;$C16&amp;$D16,'Regional Cap levels'!$B$386:$B$553&amp;'Regional Cap levels'!$C$386:$C$553&amp;'Regional Cap levels'!$D$386:$D$553&amp;'Regional Cap levels'!$E$386:$E$553,0),MATCH(G$6,'Regional Cap levels'!$F$385:$K$385,0))</f>
        <v>0.2911174570678719</v>
      </c>
      <c r="H16" s="62" cm="1">
        <f t="array" ref="H16">INDEX('Regional Cap levels'!$F$386:$K$553,MATCH($A16&amp;$B16&amp;$C16&amp;$D16,'Regional Cap levels'!$B$386:$B$553&amp;'Regional Cap levels'!$C$386:$C$553&amp;'Regional Cap levels'!$D$386:$D$553&amp;'Regional Cap levels'!$E$386:$E$553,0),MATCH(H$6,'Regional Cap levels'!$F$385:$K$385,0))</f>
        <v>0.29621337518970281</v>
      </c>
      <c r="I16" s="62" cm="1">
        <f t="array" ref="I16">INDEX('Regional Cap levels'!$F$386:$K$553,MATCH($A16&amp;$B16&amp;$C16&amp;$D16,'Regional Cap levels'!$B$386:$B$553&amp;'Regional Cap levels'!$C$386:$C$553&amp;'Regional Cap levels'!$D$386:$D$553&amp;'Regional Cap levels'!$E$386:$E$553,0),MATCH(I$6,'Regional Cap levels'!$F$385:$K$385,0))</f>
        <v>0.29599994020128895</v>
      </c>
      <c r="J16" s="62" cm="1">
        <f t="array" ref="J16">INDEX('Regional Cap levels'!$F$386:$K$553,MATCH($A16&amp;$B16&amp;$C16&amp;$D16,'Regional Cap levels'!$B$386:$B$553&amp;'Regional Cap levels'!$C$386:$C$553&amp;'Regional Cap levels'!$D$386:$D$553&amp;'Regional Cap levels'!$E$386:$E$553,0),MATCH(J$6,'Regional Cap levels'!$F$385:$K$385,0))</f>
        <v>0.29794795605309365</v>
      </c>
    </row>
    <row r="17" spans="1:11" ht="13.5" customHeight="1">
      <c r="A17" s="1" t="s">
        <v>116</v>
      </c>
      <c r="B17" s="14" t="s">
        <v>72</v>
      </c>
      <c r="C17" s="1" t="s">
        <v>70</v>
      </c>
      <c r="D17" s="14" t="s">
        <v>73</v>
      </c>
      <c r="E17" s="38" cm="1">
        <f t="array" ref="E17">INDEX('Regional Cap levels'!$F$386:$K$553,MATCH($A17&amp;$B17&amp;$C17&amp;$D17,'Regional Cap levels'!$B$386:$B$553&amp;'Regional Cap levels'!$C$386:$C$553&amp;'Regional Cap levels'!$D$386:$D$553&amp;'Regional Cap levels'!$E$386:$E$553,0),MATCH(E$6,'Regional Cap levels'!$F$385:$K$385,0))</f>
        <v>0.3750844265084296</v>
      </c>
      <c r="F17" s="38" cm="1">
        <f t="array" ref="F17">INDEX('Regional Cap levels'!$F$386:$K$553,MATCH($A17&amp;$B17&amp;$C17&amp;$D17,'Regional Cap levels'!$B$386:$B$553&amp;'Regional Cap levels'!$C$386:$C$553&amp;'Regional Cap levels'!$D$386:$D$553&amp;'Regional Cap levels'!$E$386:$E$553,0),MATCH(F$6,'Regional Cap levels'!$F$385:$K$385,0))</f>
        <v>0.37799022515901148</v>
      </c>
      <c r="G17" s="185" cm="1">
        <f t="array" ref="G17">INDEX('Regional Cap levels'!$F$386:$K$553,MATCH($A17&amp;$B17&amp;$C17&amp;$D17,'Regional Cap levels'!$B$386:$B$553&amp;'Regional Cap levels'!$C$386:$C$553&amp;'Regional Cap levels'!$D$386:$D$553&amp;'Regional Cap levels'!$E$386:$E$553,0),MATCH(G$6,'Regional Cap levels'!$F$385:$K$385,0))</f>
        <v>0.37799022515901148</v>
      </c>
      <c r="H17" s="62" cm="1">
        <f t="array" ref="H17">INDEX('Regional Cap levels'!$F$386:$K$553,MATCH($A17&amp;$B17&amp;$C17&amp;$D17,'Regional Cap levels'!$B$386:$B$553&amp;'Regional Cap levels'!$C$386:$C$553&amp;'Regional Cap levels'!$D$386:$D$553&amp;'Regional Cap levels'!$E$386:$E$553,0),MATCH(H$6,'Regional Cap levels'!$F$385:$K$385,0))</f>
        <v>0.40447792743725541</v>
      </c>
      <c r="I17" s="62" cm="1">
        <f t="array" ref="I17">INDEX('Regional Cap levels'!$F$386:$K$553,MATCH($A17&amp;$B17&amp;$C17&amp;$D17,'Regional Cap levels'!$B$386:$B$553&amp;'Regional Cap levels'!$C$386:$C$553&amp;'Regional Cap levels'!$D$386:$D$553&amp;'Regional Cap levels'!$E$386:$E$553,0),MATCH(I$6,'Regional Cap levels'!$F$385:$K$385,0))</f>
        <v>0.40417288470507895</v>
      </c>
      <c r="J17" s="62" cm="1">
        <f t="array" ref="J17">INDEX('Regional Cap levels'!$F$386:$K$553,MATCH($A17&amp;$B17&amp;$C17&amp;$D17,'Regional Cap levels'!$B$386:$B$553&amp;'Regional Cap levels'!$C$386:$C$553&amp;'Regional Cap levels'!$D$386:$D$553&amp;'Regional Cap levels'!$E$386:$E$553,0),MATCH(J$6,'Regional Cap levels'!$F$385:$K$385,0))</f>
        <v>0.39751842889394473</v>
      </c>
    </row>
    <row r="18" spans="1:11" ht="13.5" customHeight="1">
      <c r="A18" s="1" t="s">
        <v>116</v>
      </c>
      <c r="B18" s="14" t="s">
        <v>72</v>
      </c>
      <c r="C18" s="1" t="s">
        <v>71</v>
      </c>
      <c r="D18" s="14" t="s">
        <v>73</v>
      </c>
      <c r="E18" s="38" cm="1">
        <f t="array" ref="E18">INDEX('Regional Cap levels'!$F$386:$K$553,MATCH($A18&amp;$B18&amp;$C18&amp;$D18,'Regional Cap levels'!$B$386:$B$553&amp;'Regional Cap levels'!$C$386:$C$553&amp;'Regional Cap levels'!$D$386:$D$553&amp;'Regional Cap levels'!$E$386:$E$553,0),MATCH(E$6,'Regional Cap levels'!$F$385:$K$385,0))</f>
        <v>0.33537728236404085</v>
      </c>
      <c r="F18" s="38" cm="1">
        <f t="array" ref="F18">INDEX('Regional Cap levels'!$F$386:$K$553,MATCH($A18&amp;$B18&amp;$C18&amp;$D18,'Regional Cap levels'!$B$386:$B$553&amp;'Regional Cap levels'!$C$386:$C$553&amp;'Regional Cap levels'!$D$386:$D$553&amp;'Regional Cap levels'!$E$386:$E$553,0),MATCH(F$6,'Regional Cap levels'!$F$385:$K$385,0))</f>
        <v>0.34338533582610592</v>
      </c>
      <c r="G18" s="185" cm="1">
        <f t="array" ref="G18">INDEX('Regional Cap levels'!$F$386:$K$553,MATCH($A18&amp;$B18&amp;$C18&amp;$D18,'Regional Cap levels'!$B$386:$B$553&amp;'Regional Cap levels'!$C$386:$C$553&amp;'Regional Cap levels'!$D$386:$D$553&amp;'Regional Cap levels'!$E$386:$E$553,0),MATCH(G$6,'Regional Cap levels'!$F$385:$K$385,0))</f>
        <v>0.34338533582610592</v>
      </c>
      <c r="H18" s="62" cm="1">
        <f t="array" ref="H18">INDEX('Regional Cap levels'!$F$386:$K$553,MATCH($A18&amp;$B18&amp;$C18&amp;$D18,'Regional Cap levels'!$B$386:$B$553&amp;'Regional Cap levels'!$C$386:$C$553&amp;'Regional Cap levels'!$D$386:$D$553&amp;'Regional Cap levels'!$E$386:$E$553,0),MATCH(H$6,'Regional Cap levels'!$F$385:$K$385,0))</f>
        <v>0.34993429288734096</v>
      </c>
      <c r="I18" s="62" cm="1">
        <f t="array" ref="I18">INDEX('Regional Cap levels'!$F$386:$K$553,MATCH($A18&amp;$B18&amp;$C18&amp;$D18,'Regional Cap levels'!$B$386:$B$553&amp;'Regional Cap levels'!$C$386:$C$553&amp;'Regional Cap levels'!$D$386:$D$553&amp;'Regional Cap levels'!$E$386:$E$553,0),MATCH(I$6,'Regional Cap levels'!$F$385:$K$385,0))</f>
        <v>0.34970116281273789</v>
      </c>
      <c r="J18" s="62" cm="1">
        <f t="array" ref="J18">INDEX('Regional Cap levels'!$F$386:$K$553,MATCH($A18&amp;$B18&amp;$C18&amp;$D18,'Regional Cap levels'!$B$386:$B$553&amp;'Regional Cap levels'!$C$386:$C$553&amp;'Regional Cap levels'!$D$386:$D$553&amp;'Regional Cap levels'!$E$386:$E$553,0),MATCH(J$6,'Regional Cap levels'!$F$385:$K$385,0))</f>
        <v>0.35209849611535993</v>
      </c>
    </row>
    <row r="19" spans="1:11" ht="13.5" customHeight="1">
      <c r="D19" s="166"/>
      <c r="E19" s="42"/>
      <c r="F19" s="42"/>
      <c r="G19" s="42"/>
      <c r="H19" s="186"/>
      <c r="I19" s="186"/>
      <c r="J19" s="186"/>
    </row>
    <row r="20" spans="1:11" ht="13.5" customHeight="1">
      <c r="B20" s="79" t="s">
        <v>74</v>
      </c>
      <c r="C20" s="167"/>
      <c r="D20" s="167"/>
      <c r="E20" s="167"/>
      <c r="F20" s="167"/>
      <c r="G20" s="167"/>
      <c r="H20" s="168"/>
      <c r="I20" s="168"/>
      <c r="J20" s="168"/>
    </row>
    <row r="21" spans="1:11" ht="28.5" customHeight="1">
      <c r="B21" s="14"/>
      <c r="C21" s="1"/>
      <c r="D21" s="1"/>
      <c r="E21" s="162" t="s">
        <v>50</v>
      </c>
      <c r="F21" s="162" t="s">
        <v>52</v>
      </c>
      <c r="G21" s="163" t="s">
        <v>54</v>
      </c>
      <c r="H21" s="164" t="s">
        <v>56</v>
      </c>
      <c r="I21" s="165" t="s">
        <v>58</v>
      </c>
      <c r="J21" s="165" t="s">
        <v>61</v>
      </c>
    </row>
    <row r="22" spans="1:11" ht="13.5" customHeight="1">
      <c r="B22" s="78" t="s">
        <v>62</v>
      </c>
      <c r="C22" s="2" t="s">
        <v>63</v>
      </c>
      <c r="D22" s="2" t="s">
        <v>64</v>
      </c>
      <c r="E22" s="13" t="s">
        <v>49</v>
      </c>
      <c r="F22" s="13" t="s">
        <v>51</v>
      </c>
      <c r="G22" s="68" t="s">
        <v>53</v>
      </c>
      <c r="H22" s="57" t="s">
        <v>55</v>
      </c>
      <c r="I22" s="126" t="s">
        <v>57</v>
      </c>
      <c r="J22" s="126" t="s">
        <v>65</v>
      </c>
      <c r="K22" s="169" t="s">
        <v>75</v>
      </c>
    </row>
    <row r="23" spans="1:11" ht="13.5" customHeight="1">
      <c r="B23" s="268" t="s">
        <v>76</v>
      </c>
      <c r="C23" s="269"/>
      <c r="D23" s="269"/>
      <c r="E23" s="269"/>
      <c r="F23" s="269"/>
      <c r="G23" s="269"/>
      <c r="H23" s="269"/>
      <c r="I23" s="127"/>
      <c r="J23" s="127"/>
    </row>
    <row r="24" spans="1:11" ht="13.5" customHeight="1">
      <c r="B24" s="14" t="s">
        <v>67</v>
      </c>
      <c r="C24" s="1" t="s">
        <v>68</v>
      </c>
      <c r="D24" s="14" t="s">
        <v>69</v>
      </c>
      <c r="E24" s="36" cm="1">
        <f t="array" ref="E24">E7*INDEX('TDCV Values'!$D$11:$I$16,MATCH($B24&amp;$C24,'TDCV Values'!$B$11:$B$16&amp;'TDCV Values'!$C$11:$C$16,0),MATCH(E$22,'TDCV Values'!$D$10:$I$10,0))</f>
        <v>1953.032411807161</v>
      </c>
      <c r="F24" s="36" cm="1">
        <f t="array" ref="F24">F7*INDEX('TDCV Values'!$D$11:$I$16,MATCH($B24&amp;$C24,'TDCV Values'!$B$11:$B$16&amp;'TDCV Values'!$C$11:$C$16,0),MATCH(F$22,'TDCV Values'!$D$10:$I$10,0))</f>
        <v>1458.9104322444205</v>
      </c>
      <c r="G24" s="36" cm="1">
        <f t="array" ref="G24">G7*INDEX('TDCV Values'!$D$11:$I$16,MATCH($B24&amp;$C24,'TDCV Values'!$B$11:$B$16&amp;'TDCV Values'!$C$11:$C$16,0),MATCH(G$22,'TDCV Values'!$D$10:$I$10,0))</f>
        <v>860.3451305236448</v>
      </c>
      <c r="H24" s="36" cm="1">
        <f t="array" ref="H24">H7*INDEX('TDCV Values'!$D$11:$I$16,MATCH($B24&amp;$C24,'TDCV Values'!$B$11:$B$16&amp;'TDCV Values'!$C$11:$C$16,0),MATCH(H$22,'TDCV Values'!$D$10:$I$10,0))</f>
        <v>725.86549925844179</v>
      </c>
      <c r="I24" s="36" cm="1">
        <f t="array" ref="I24">I7*INDEX('TDCV Values'!$D$11:$I$16,MATCH($B24&amp;$C24,'TDCV Values'!$B$11:$B$16&amp;'TDCV Values'!$C$11:$C$16,0),MATCH(I$22,'TDCV Values'!$D$10:$I$10,0))</f>
        <v>760.24110568480876</v>
      </c>
      <c r="J24" s="36" cm="1">
        <f t="array" ref="J24">J7*INDEX('TDCV Values'!$D$11:$I$16,MATCH($B24&amp;$C24,'TDCV Values'!$B$11:$B$16&amp;'TDCV Values'!$C$11:$C$16,0),MATCH(J$22,'TDCV Values'!$D$10:$I$10,0))</f>
        <v>647.32852180388397</v>
      </c>
    </row>
    <row r="25" spans="1:11" ht="13.5" customHeight="1">
      <c r="B25" s="14" t="s">
        <v>67</v>
      </c>
      <c r="C25" s="1" t="s">
        <v>70</v>
      </c>
      <c r="D25" s="14" t="s">
        <v>69</v>
      </c>
      <c r="E25" s="36" cm="1">
        <f t="array" ref="E25">E8*INDEX('TDCV Values'!$D$11:$I$16,MATCH($B25&amp;$C25,'TDCV Values'!$B$11:$B$16&amp;'TDCV Values'!$C$11:$C$16,0),MATCH(E$22,'TDCV Values'!$D$10:$I$10,0))</f>
        <v>1922.8514199552903</v>
      </c>
      <c r="F25" s="36" cm="1">
        <f t="array" ref="F25">F8*INDEX('TDCV Values'!$D$11:$I$16,MATCH($B25&amp;$C25,'TDCV Values'!$B$11:$B$16&amp;'TDCV Values'!$C$11:$C$16,0),MATCH(F$22,'TDCV Values'!$D$10:$I$10,0))</f>
        <v>1425.3066627433284</v>
      </c>
      <c r="G25" s="36" cm="1">
        <f t="array" ref="G25">G8*INDEX('TDCV Values'!$D$11:$I$16,MATCH($B25&amp;$C25,'TDCV Values'!$B$11:$B$16&amp;'TDCV Values'!$C$11:$C$16,0),MATCH(G$22,'TDCV Values'!$D$10:$I$10,0))</f>
        <v>829.63232787891889</v>
      </c>
      <c r="H25" s="36" cm="1">
        <f t="array" ref="H25">H8*INDEX('TDCV Values'!$D$11:$I$16,MATCH($B25&amp;$C25,'TDCV Values'!$B$11:$B$16&amp;'TDCV Values'!$C$11:$C$16,0),MATCH(H$22,'TDCV Values'!$D$10:$I$10,0))</f>
        <v>714.15978793512579</v>
      </c>
      <c r="I25" s="36" cm="1">
        <f t="array" ref="I25">I8*INDEX('TDCV Values'!$D$11:$I$16,MATCH($B25&amp;$C25,'TDCV Values'!$B$11:$B$16&amp;'TDCV Values'!$C$11:$C$16,0),MATCH(I$22,'TDCV Values'!$D$10:$I$10,0))</f>
        <v>748.37543890883353</v>
      </c>
      <c r="J25" s="36" cm="1">
        <f t="array" ref="J25">J8*INDEX('TDCV Values'!$D$11:$I$16,MATCH($B25&amp;$C25,'TDCV Values'!$B$11:$B$16&amp;'TDCV Values'!$C$11:$C$16,0),MATCH(J$22,'TDCV Values'!$D$10:$I$10,0))</f>
        <v>626.31781624154667</v>
      </c>
    </row>
    <row r="26" spans="1:11" ht="13.5" customHeight="1">
      <c r="B26" s="14" t="s">
        <v>67</v>
      </c>
      <c r="C26" s="1" t="s">
        <v>71</v>
      </c>
      <c r="D26" s="14" t="s">
        <v>69</v>
      </c>
      <c r="E26" s="36" cm="1">
        <f t="array" ref="E26">E9*INDEX('TDCV Values'!$D$11:$I$16,MATCH($B26&amp;$C26,'TDCV Values'!$B$11:$B$16&amp;'TDCV Values'!$C$11:$C$16,0),MATCH(E$22,'TDCV Values'!$D$10:$I$10,0))</f>
        <v>2057.023926887513</v>
      </c>
      <c r="F26" s="36" cm="1">
        <f t="array" ref="F26">F9*INDEX('TDCV Values'!$D$11:$I$16,MATCH($B26&amp;$C26,'TDCV Values'!$B$11:$B$16&amp;'TDCV Values'!$C$11:$C$16,0),MATCH(F$22,'TDCV Values'!$D$10:$I$10,0))</f>
        <v>1536.6148253011647</v>
      </c>
      <c r="G26" s="36" cm="1">
        <f t="array" ref="G26">G9*INDEX('TDCV Values'!$D$11:$I$16,MATCH($B26&amp;$C26,'TDCV Values'!$B$11:$B$16&amp;'TDCV Values'!$C$11:$C$16,0),MATCH(G$22,'TDCV Values'!$D$10:$I$10,0))</f>
        <v>906.20719724978562</v>
      </c>
      <c r="H26" s="36" cm="1">
        <f t="array" ref="H26">H9*INDEX('TDCV Values'!$D$11:$I$16,MATCH($B26&amp;$C26,'TDCV Values'!$B$11:$B$16&amp;'TDCV Values'!$C$11:$C$16,0),MATCH(H$22,'TDCV Values'!$D$10:$I$10,0))</f>
        <v>764.09544950770942</v>
      </c>
      <c r="I26" s="36" cm="1">
        <f t="array" ref="I26">I9*INDEX('TDCV Values'!$D$11:$I$16,MATCH($B26&amp;$C26,'TDCV Values'!$B$11:$B$16&amp;'TDCV Values'!$C$11:$C$16,0),MATCH(I$22,'TDCV Values'!$D$10:$I$10,0))</f>
        <v>800.29857499217064</v>
      </c>
      <c r="J26" s="36" cm="1">
        <f t="array" ref="J26">J9*INDEX('TDCV Values'!$D$11:$I$16,MATCH($B26&amp;$C26,'TDCV Values'!$B$11:$B$16&amp;'TDCV Values'!$C$11:$C$16,0),MATCH(J$22,'TDCV Values'!$D$10:$I$10,0))</f>
        <v>681.3536171530975</v>
      </c>
      <c r="K26" s="171"/>
    </row>
    <row r="27" spans="1:11" ht="13.5" customHeight="1">
      <c r="B27" s="14" t="s">
        <v>72</v>
      </c>
      <c r="C27" s="1" t="s">
        <v>68</v>
      </c>
      <c r="D27" s="14" t="s">
        <v>69</v>
      </c>
      <c r="E27" s="36" cm="1">
        <f t="array" ref="E27">E10*INDEX('TDCV Values'!$D$11:$I$16,MATCH($B27&amp;$C27,'TDCV Values'!$B$11:$B$16&amp;'TDCV Values'!$C$11:$C$16,0),MATCH(E$22,'TDCV Values'!$D$10:$I$10,0))</f>
        <v>2042.6737858218128</v>
      </c>
      <c r="F27" s="36" cm="1">
        <f t="array" ref="F27">F10*INDEX('TDCV Values'!$D$11:$I$16,MATCH($B27&amp;$C27,'TDCV Values'!$B$11:$B$16&amp;'TDCV Values'!$C$11:$C$16,0),MATCH(F$22,'TDCV Values'!$D$10:$I$10,0))</f>
        <v>1507.5515134351783</v>
      </c>
      <c r="G27" s="36" cm="1">
        <f t="array" ref="G27">G10*INDEX('TDCV Values'!$D$11:$I$16,MATCH($B27&amp;$C27,'TDCV Values'!$B$11:$B$16&amp;'TDCV Values'!$C$11:$C$16,0),MATCH(G$22,'TDCV Values'!$D$10:$I$10,0))</f>
        <v>895.60610496531012</v>
      </c>
      <c r="H27" s="36" cm="1">
        <f t="array" ref="H27">H10*INDEX('TDCV Values'!$D$11:$I$16,MATCH($B27&amp;$C27,'TDCV Values'!$B$11:$B$16&amp;'TDCV Values'!$C$11:$C$16,0),MATCH(H$22,'TDCV Values'!$D$10:$I$10,0))</f>
        <v>787.63111254181354</v>
      </c>
      <c r="I27" s="36" cm="1">
        <f t="array" ref="I27">I10*INDEX('TDCV Values'!$D$11:$I$16,MATCH($B27&amp;$C27,'TDCV Values'!$B$11:$B$16&amp;'TDCV Values'!$C$11:$C$16,0),MATCH(I$22,'TDCV Values'!$D$10:$I$10,0))</f>
        <v>847.96399416367751</v>
      </c>
      <c r="J27" s="36" cm="1">
        <f t="array" ref="J27">J10*INDEX('TDCV Values'!$D$11:$I$16,MATCH($B27&amp;$C27,'TDCV Values'!$B$11:$B$16&amp;'TDCV Values'!$C$11:$C$16,0),MATCH(J$22,'TDCV Values'!$D$10:$I$10,0))</f>
        <v>685.261752215108</v>
      </c>
      <c r="K27" s="171"/>
    </row>
    <row r="28" spans="1:11" ht="13.5" customHeight="1">
      <c r="B28" s="14" t="s">
        <v>72</v>
      </c>
      <c r="C28" s="1" t="s">
        <v>70</v>
      </c>
      <c r="D28" s="14" t="s">
        <v>69</v>
      </c>
      <c r="E28" s="36" cm="1">
        <f t="array" ref="E28">E11*INDEX('TDCV Values'!$D$11:$I$16,MATCH($B28&amp;$C28,'TDCV Values'!$B$11:$B$16&amp;'TDCV Values'!$C$11:$C$16,0),MATCH(E$22,'TDCV Values'!$D$10:$I$10,0))</f>
        <v>2102.0585877934395</v>
      </c>
      <c r="F28" s="36" cm="1">
        <f t="array" ref="F28">F11*INDEX('TDCV Values'!$D$11:$I$16,MATCH($B28&amp;$C28,'TDCV Values'!$B$11:$B$16&amp;'TDCV Values'!$C$11:$C$16,0),MATCH(F$22,'TDCV Values'!$D$10:$I$10,0))</f>
        <v>1535.5357273976367</v>
      </c>
      <c r="G28" s="36" cm="1">
        <f t="array" ref="G28">G11*INDEX('TDCV Values'!$D$11:$I$16,MATCH($B28&amp;$C28,'TDCV Values'!$B$11:$B$16&amp;'TDCV Values'!$C$11:$C$16,0),MATCH(G$22,'TDCV Values'!$D$10:$I$10,0))</f>
        <v>879.42024102166795</v>
      </c>
      <c r="H28" s="36" cm="1">
        <f t="array" ref="H28">H11*INDEX('TDCV Values'!$D$11:$I$16,MATCH($B28&amp;$C28,'TDCV Values'!$B$11:$B$16&amp;'TDCV Values'!$C$11:$C$16,0),MATCH(H$22,'TDCV Values'!$D$10:$I$10,0))</f>
        <v>761.95278407169326</v>
      </c>
      <c r="I28" s="36" cm="1">
        <f t="array" ref="I28">I11*INDEX('TDCV Values'!$D$11:$I$16,MATCH($B28&amp;$C28,'TDCV Values'!$B$11:$B$16&amp;'TDCV Values'!$C$11:$C$16,0),MATCH(I$22,'TDCV Values'!$D$10:$I$10,0))</f>
        <v>827.11715780920349</v>
      </c>
      <c r="J28" s="36" cm="1">
        <f t="array" ref="J28">J11*INDEX('TDCV Values'!$D$11:$I$16,MATCH($B28&amp;$C28,'TDCV Values'!$B$11:$B$16&amp;'TDCV Values'!$C$11:$C$16,0),MATCH(J$22,'TDCV Values'!$D$10:$I$10,0))</f>
        <v>657.7263638203392</v>
      </c>
      <c r="K28" s="171"/>
    </row>
    <row r="29" spans="1:11" ht="13.5" customHeight="1">
      <c r="B29" s="14" t="s">
        <v>72</v>
      </c>
      <c r="C29" s="1" t="s">
        <v>71</v>
      </c>
      <c r="D29" s="14" t="s">
        <v>69</v>
      </c>
      <c r="E29" s="36" cm="1">
        <f t="array" ref="E29">E12*INDEX('TDCV Values'!$D$11:$I$16,MATCH($B29&amp;$C29,'TDCV Values'!$B$11:$B$16&amp;'TDCV Values'!$C$11:$C$16,0),MATCH(E$22,'TDCV Values'!$D$10:$I$10,0))</f>
        <v>2151.4210958669528</v>
      </c>
      <c r="F29" s="36" cm="1">
        <f t="array" ref="F29">F12*INDEX('TDCV Values'!$D$11:$I$16,MATCH($B29&amp;$C29,'TDCV Values'!$B$11:$B$16&amp;'TDCV Values'!$C$11:$C$16,0),MATCH(F$22,'TDCV Values'!$D$10:$I$10,0))</f>
        <v>1587.8445073326902</v>
      </c>
      <c r="G29" s="36" cm="1">
        <f t="array" ref="G29">G12*INDEX('TDCV Values'!$D$11:$I$16,MATCH($B29&amp;$C29,'TDCV Values'!$B$11:$B$16&amp;'TDCV Values'!$C$11:$C$16,0),MATCH(G$22,'TDCV Values'!$D$10:$I$10,0))</f>
        <v>943.36126550016195</v>
      </c>
      <c r="H29" s="36" cm="1">
        <f t="array" ref="H29">H12*INDEX('TDCV Values'!$D$11:$I$16,MATCH($B29&amp;$C29,'TDCV Values'!$B$11:$B$16&amp;'TDCV Values'!$C$11:$C$16,0),MATCH(H$22,'TDCV Values'!$D$10:$I$10,0))</f>
        <v>829.04224400424789</v>
      </c>
      <c r="I29" s="36" cm="1">
        <f t="array" ref="I29">I12*INDEX('TDCV Values'!$D$11:$I$16,MATCH($B29&amp;$C29,'TDCV Values'!$B$11:$B$16&amp;'TDCV Values'!$C$11:$C$16,0),MATCH(I$22,'TDCV Values'!$D$10:$I$10,0))</f>
        <v>892.58601309930407</v>
      </c>
      <c r="J29" s="36" cm="1">
        <f t="array" ref="J29">J12*INDEX('TDCV Values'!$D$11:$I$16,MATCH($B29&amp;$C29,'TDCV Values'!$B$11:$B$16&amp;'TDCV Values'!$C$11:$C$16,0),MATCH(J$22,'TDCV Values'!$D$10:$I$10,0))</f>
        <v>721.21401621977611</v>
      </c>
      <c r="K29" s="171"/>
    </row>
    <row r="30" spans="1:11" ht="13.5" customHeight="1">
      <c r="B30" s="268" t="s">
        <v>77</v>
      </c>
      <c r="C30" s="269"/>
      <c r="D30" s="269"/>
      <c r="E30" s="269"/>
      <c r="F30" s="269"/>
      <c r="G30" s="269"/>
      <c r="H30" s="269"/>
      <c r="I30" s="127"/>
      <c r="J30" s="127"/>
      <c r="K30" t="s">
        <v>78</v>
      </c>
    </row>
    <row r="31" spans="1:11" ht="13.5" customHeight="1">
      <c r="B31" s="14" t="s">
        <v>67</v>
      </c>
      <c r="C31" s="1" t="s">
        <v>68</v>
      </c>
      <c r="D31" s="14" t="s">
        <v>73</v>
      </c>
      <c r="E31" s="8">
        <f>E13*365</f>
        <v>184.9213920377594</v>
      </c>
      <c r="F31" s="8">
        <f t="shared" ref="F31:I36" si="0">F13*365</f>
        <v>225.09070522874262</v>
      </c>
      <c r="G31" s="70">
        <f t="shared" si="0"/>
        <v>225.09070522874262</v>
      </c>
      <c r="H31" s="59">
        <f t="shared" si="0"/>
        <v>226.66775723864575</v>
      </c>
      <c r="I31" s="59">
        <f t="shared" si="0"/>
        <v>226.58619876521962</v>
      </c>
      <c r="J31" s="59">
        <f t="shared" ref="J31" si="1">J13*365</f>
        <v>225.67176690881519</v>
      </c>
    </row>
    <row r="32" spans="1:11" ht="13.5" customHeight="1">
      <c r="B32" s="14" t="s">
        <v>67</v>
      </c>
      <c r="C32" s="1" t="s">
        <v>70</v>
      </c>
      <c r="D32" s="14" t="s">
        <v>73</v>
      </c>
      <c r="E32" s="8">
        <f t="shared" ref="E32:H36" si="2">E14*365</f>
        <v>203.29057704487062</v>
      </c>
      <c r="F32" s="8">
        <f t="shared" si="2"/>
        <v>243.60364160815234</v>
      </c>
      <c r="G32" s="70">
        <f t="shared" si="2"/>
        <v>243.60364160815234</v>
      </c>
      <c r="H32" s="59">
        <f t="shared" si="2"/>
        <v>251.74338574244112</v>
      </c>
      <c r="I32" s="59">
        <f t="shared" si="0"/>
        <v>251.655220156908</v>
      </c>
      <c r="J32" s="59">
        <f t="shared" ref="J32" si="3">J14*365</f>
        <v>251.63043111858684</v>
      </c>
    </row>
    <row r="33" spans="2:11" ht="13.5" customHeight="1">
      <c r="B33" s="14" t="s">
        <v>67</v>
      </c>
      <c r="C33" s="1" t="s">
        <v>71</v>
      </c>
      <c r="D33" s="14" t="s">
        <v>73</v>
      </c>
      <c r="E33" s="8">
        <f t="shared" si="2"/>
        <v>207.82594791114192</v>
      </c>
      <c r="F33" s="8">
        <f t="shared" si="2"/>
        <v>250.67724641472751</v>
      </c>
      <c r="G33" s="70">
        <f t="shared" si="2"/>
        <v>250.67724641472751</v>
      </c>
      <c r="H33" s="59">
        <f t="shared" si="2"/>
        <v>252.68787705920585</v>
      </c>
      <c r="I33" s="59">
        <f t="shared" si="0"/>
        <v>252.60365607396969</v>
      </c>
      <c r="J33" s="59">
        <f t="shared" ref="J33" si="4">J15*365</f>
        <v>251.75057760741518</v>
      </c>
    </row>
    <row r="34" spans="2:11" ht="13.5" customHeight="1">
      <c r="B34" s="14" t="s">
        <v>72</v>
      </c>
      <c r="C34" s="1" t="s">
        <v>68</v>
      </c>
      <c r="D34" s="14" t="s">
        <v>73</v>
      </c>
      <c r="E34" s="8">
        <f t="shared" si="2"/>
        <v>103.97092936909048</v>
      </c>
      <c r="F34" s="8">
        <f t="shared" si="2"/>
        <v>106.25787182977324</v>
      </c>
      <c r="G34" s="70">
        <f t="shared" si="2"/>
        <v>106.25787182977324</v>
      </c>
      <c r="H34" s="59">
        <f t="shared" si="2"/>
        <v>108.11788194424153</v>
      </c>
      <c r="I34" s="59">
        <f t="shared" si="0"/>
        <v>108.03997817347046</v>
      </c>
      <c r="J34" s="59">
        <f t="shared" ref="J34" si="5">J16*365</f>
        <v>108.75100395937919</v>
      </c>
    </row>
    <row r="35" spans="2:11" ht="13.5" customHeight="1">
      <c r="B35" s="14" t="s">
        <v>72</v>
      </c>
      <c r="C35" s="1" t="s">
        <v>70</v>
      </c>
      <c r="D35" s="14" t="s">
        <v>73</v>
      </c>
      <c r="E35" s="8">
        <f t="shared" si="2"/>
        <v>136.9058156755768</v>
      </c>
      <c r="F35" s="8">
        <f t="shared" si="2"/>
        <v>137.96643218303919</v>
      </c>
      <c r="G35" s="70">
        <f t="shared" si="2"/>
        <v>137.96643218303919</v>
      </c>
      <c r="H35" s="59">
        <f t="shared" si="2"/>
        <v>147.63444351459822</v>
      </c>
      <c r="I35" s="59">
        <f t="shared" si="0"/>
        <v>147.52310291735381</v>
      </c>
      <c r="J35" s="59">
        <f t="shared" ref="J35" si="6">J17*365</f>
        <v>145.09422654628983</v>
      </c>
    </row>
    <row r="36" spans="2:11" ht="13.5" customHeight="1">
      <c r="B36" s="14" t="s">
        <v>72</v>
      </c>
      <c r="C36" s="1" t="s">
        <v>71</v>
      </c>
      <c r="D36" s="14" t="s">
        <v>73</v>
      </c>
      <c r="E36" s="8">
        <f t="shared" si="2"/>
        <v>122.41270806287491</v>
      </c>
      <c r="F36" s="8">
        <f t="shared" si="2"/>
        <v>125.33564757652866</v>
      </c>
      <c r="G36" s="70">
        <f t="shared" si="2"/>
        <v>125.33564757652866</v>
      </c>
      <c r="H36" s="59">
        <f t="shared" si="2"/>
        <v>127.72601690387945</v>
      </c>
      <c r="I36" s="59">
        <f t="shared" si="0"/>
        <v>127.64092442664933</v>
      </c>
      <c r="J36" s="59">
        <f t="shared" ref="J36" si="7">J18*365</f>
        <v>128.51595108210637</v>
      </c>
    </row>
    <row r="37" spans="2:11" ht="13.5" customHeight="1">
      <c r="B37" s="268" t="s">
        <v>79</v>
      </c>
      <c r="C37" s="269"/>
      <c r="D37" s="269"/>
      <c r="E37" s="269"/>
      <c r="F37" s="269"/>
      <c r="G37" s="269"/>
      <c r="H37" s="269"/>
      <c r="I37" s="127"/>
      <c r="J37" s="127"/>
      <c r="K37" t="s">
        <v>80</v>
      </c>
    </row>
    <row r="38" spans="2:11" ht="13.5" customHeight="1">
      <c r="B38" s="14" t="s">
        <v>67</v>
      </c>
      <c r="C38" s="1" t="s">
        <v>68</v>
      </c>
      <c r="D38" s="1"/>
      <c r="E38" s="8">
        <f t="shared" ref="E38:I43" si="8">E24+E31</f>
        <v>2137.9538038449205</v>
      </c>
      <c r="F38" s="8">
        <f t="shared" si="8"/>
        <v>1684.001137473163</v>
      </c>
      <c r="G38" s="70">
        <f t="shared" si="8"/>
        <v>1085.4358357523874</v>
      </c>
      <c r="H38" s="59">
        <f t="shared" si="8"/>
        <v>952.53325649708756</v>
      </c>
      <c r="I38" s="59">
        <f t="shared" si="8"/>
        <v>986.82730445002835</v>
      </c>
      <c r="J38" s="59">
        <f t="shared" ref="J38" si="9">J24+J31</f>
        <v>873.0002887126991</v>
      </c>
    </row>
    <row r="39" spans="2:11" ht="13.5" customHeight="1">
      <c r="B39" s="14" t="s">
        <v>67</v>
      </c>
      <c r="C39" s="1" t="s">
        <v>70</v>
      </c>
      <c r="D39" s="1"/>
      <c r="E39" s="8">
        <f t="shared" si="8"/>
        <v>2126.1419970001612</v>
      </c>
      <c r="F39" s="8">
        <f t="shared" si="8"/>
        <v>1668.9103043514808</v>
      </c>
      <c r="G39" s="70">
        <f t="shared" si="8"/>
        <v>1073.2359694870713</v>
      </c>
      <c r="H39" s="59">
        <f t="shared" si="8"/>
        <v>965.90317367756688</v>
      </c>
      <c r="I39" s="59">
        <f t="shared" si="8"/>
        <v>1000.0306590657415</v>
      </c>
      <c r="J39" s="59">
        <f t="shared" ref="J39" si="10">J25+J32</f>
        <v>877.94824736013356</v>
      </c>
    </row>
    <row r="40" spans="2:11" ht="13.5" customHeight="1">
      <c r="B40" s="14" t="s">
        <v>67</v>
      </c>
      <c r="C40" s="1" t="s">
        <v>71</v>
      </c>
      <c r="D40" s="1"/>
      <c r="E40" s="8">
        <f t="shared" si="8"/>
        <v>2264.849874798655</v>
      </c>
      <c r="F40" s="8">
        <f t="shared" si="8"/>
        <v>1787.2920717158922</v>
      </c>
      <c r="G40" s="70">
        <f t="shared" si="8"/>
        <v>1156.8844436645131</v>
      </c>
      <c r="H40" s="59">
        <f t="shared" si="8"/>
        <v>1016.7833265669153</v>
      </c>
      <c r="I40" s="59">
        <f t="shared" si="8"/>
        <v>1052.9022310661403</v>
      </c>
      <c r="J40" s="59">
        <f t="shared" ref="J40" si="11">J26+J33</f>
        <v>933.10419476051266</v>
      </c>
    </row>
    <row r="41" spans="2:11" ht="13.5" customHeight="1">
      <c r="B41" s="14" t="s">
        <v>72</v>
      </c>
      <c r="C41" s="1" t="s">
        <v>68</v>
      </c>
      <c r="D41" s="1"/>
      <c r="E41" s="8">
        <f t="shared" si="8"/>
        <v>2146.6447151909033</v>
      </c>
      <c r="F41" s="8">
        <f t="shared" si="8"/>
        <v>1613.8093852649515</v>
      </c>
      <c r="G41" s="70">
        <f t="shared" si="8"/>
        <v>1001.8639767950833</v>
      </c>
      <c r="H41" s="59">
        <f t="shared" si="8"/>
        <v>895.74899448605504</v>
      </c>
      <c r="I41" s="59">
        <f t="shared" si="8"/>
        <v>956.00397233714796</v>
      </c>
      <c r="J41" s="59">
        <f t="shared" ref="J41" si="12">J27+J34</f>
        <v>794.01275617448721</v>
      </c>
    </row>
    <row r="42" spans="2:11" ht="13.5" customHeight="1">
      <c r="B42" s="14" t="s">
        <v>72</v>
      </c>
      <c r="C42" s="1" t="s">
        <v>70</v>
      </c>
      <c r="D42" s="1"/>
      <c r="E42" s="8">
        <f t="shared" si="8"/>
        <v>2238.9644034690164</v>
      </c>
      <c r="F42" s="8">
        <f t="shared" si="8"/>
        <v>1673.5021595806759</v>
      </c>
      <c r="G42" s="70">
        <f t="shared" si="8"/>
        <v>1017.3866732047071</v>
      </c>
      <c r="H42" s="59">
        <f t="shared" si="8"/>
        <v>909.58722758629142</v>
      </c>
      <c r="I42" s="59">
        <f t="shared" si="8"/>
        <v>974.64026072655724</v>
      </c>
      <c r="J42" s="59">
        <f t="shared" ref="J42" si="13">J28+J35</f>
        <v>802.82059036662906</v>
      </c>
    </row>
    <row r="43" spans="2:11" ht="13.5" customHeight="1">
      <c r="B43" s="14" t="s">
        <v>72</v>
      </c>
      <c r="C43" s="1" t="s">
        <v>71</v>
      </c>
      <c r="D43" s="1"/>
      <c r="E43" s="8">
        <f t="shared" si="8"/>
        <v>2273.8338039298278</v>
      </c>
      <c r="F43" s="8">
        <f t="shared" si="8"/>
        <v>1713.1801549092188</v>
      </c>
      <c r="G43" s="70">
        <f t="shared" si="8"/>
        <v>1068.6969130766906</v>
      </c>
      <c r="H43" s="59">
        <f t="shared" si="8"/>
        <v>956.76826090812733</v>
      </c>
      <c r="I43" s="59">
        <f t="shared" si="8"/>
        <v>1020.2269375259534</v>
      </c>
      <c r="J43" s="59">
        <f t="shared" ref="J43" si="14">J29+J36</f>
        <v>849.72996730188243</v>
      </c>
    </row>
    <row r="44" spans="2:11" ht="13.5" customHeight="1">
      <c r="B44" s="268" t="s">
        <v>79</v>
      </c>
      <c r="C44" s="269"/>
      <c r="D44" s="269"/>
      <c r="E44" s="269"/>
      <c r="F44" s="269"/>
      <c r="G44" s="269"/>
      <c r="H44" s="269"/>
      <c r="I44" s="127"/>
      <c r="J44" s="127"/>
      <c r="K44" t="s">
        <v>81</v>
      </c>
    </row>
    <row r="45" spans="2:11" ht="13.5" customHeight="1">
      <c r="B45" s="14" t="s">
        <v>82</v>
      </c>
      <c r="C45" s="1" t="s">
        <v>68</v>
      </c>
      <c r="D45" s="1"/>
      <c r="E45" s="8">
        <f>E38+E41</f>
        <v>4284.5985190358242</v>
      </c>
      <c r="F45" s="8">
        <f t="shared" ref="F45:I47" si="15">F38+F41</f>
        <v>3297.8105227381147</v>
      </c>
      <c r="G45" s="70">
        <f t="shared" si="15"/>
        <v>2087.2998125474705</v>
      </c>
      <c r="H45" s="59">
        <f t="shared" si="15"/>
        <v>1848.2822509831426</v>
      </c>
      <c r="I45" s="59">
        <f t="shared" si="15"/>
        <v>1942.8312767871762</v>
      </c>
      <c r="J45" s="59">
        <f t="shared" ref="J45" si="16">J38+J41</f>
        <v>1667.0130448871864</v>
      </c>
    </row>
    <row r="46" spans="2:11" ht="13.5" customHeight="1">
      <c r="B46" s="14" t="s">
        <v>82</v>
      </c>
      <c r="C46" s="1" t="s">
        <v>70</v>
      </c>
      <c r="D46" s="1"/>
      <c r="E46" s="8">
        <f t="shared" ref="E46:H47" si="17">E39+E42</f>
        <v>4365.106400469178</v>
      </c>
      <c r="F46" s="8">
        <f t="shared" si="17"/>
        <v>3342.4124639321567</v>
      </c>
      <c r="G46" s="70">
        <f t="shared" si="17"/>
        <v>2090.6226426917783</v>
      </c>
      <c r="H46" s="59">
        <f t="shared" si="17"/>
        <v>1875.4904012638583</v>
      </c>
      <c r="I46" s="59">
        <f t="shared" si="15"/>
        <v>1974.6709197922987</v>
      </c>
      <c r="J46" s="59">
        <f t="shared" ref="J46" si="18">J39+J42</f>
        <v>1680.7688377267627</v>
      </c>
    </row>
    <row r="47" spans="2:11" ht="13.5" customHeight="1">
      <c r="B47" s="14" t="s">
        <v>82</v>
      </c>
      <c r="C47" s="1" t="s">
        <v>71</v>
      </c>
      <c r="D47" s="1"/>
      <c r="E47" s="8">
        <f t="shared" si="17"/>
        <v>4538.6836787284828</v>
      </c>
      <c r="F47" s="8">
        <f t="shared" si="17"/>
        <v>3500.472226625111</v>
      </c>
      <c r="G47" s="70">
        <f t="shared" si="17"/>
        <v>2225.5813567412038</v>
      </c>
      <c r="H47" s="59">
        <f t="shared" si="17"/>
        <v>1973.5515874750427</v>
      </c>
      <c r="I47" s="59">
        <f t="shared" si="15"/>
        <v>2073.1291685920937</v>
      </c>
      <c r="J47" s="59">
        <f t="shared" ref="J47" si="19">J40+J43</f>
        <v>1782.8341620623951</v>
      </c>
    </row>
    <row r="48" spans="2:11" ht="13.5" customHeight="1">
      <c r="E48" s="16"/>
      <c r="F48" s="16"/>
      <c r="G48" s="16"/>
      <c r="H48" s="60"/>
      <c r="I48" s="60"/>
      <c r="J48" s="60"/>
      <c r="K48" s="16"/>
    </row>
    <row r="49" spans="1:15" s="34" customFormat="1">
      <c r="A49" s="33" t="s">
        <v>83</v>
      </c>
      <c r="B49" s="170"/>
      <c r="E49" s="39"/>
      <c r="F49" s="39"/>
      <c r="G49" s="39"/>
      <c r="H49" s="63"/>
      <c r="I49" s="63"/>
      <c r="J49" s="63"/>
      <c r="K49" s="39"/>
    </row>
    <row r="50" spans="1:15">
      <c r="F50" s="171"/>
      <c r="G50" s="171"/>
      <c r="H50" s="172"/>
      <c r="I50" s="172"/>
      <c r="J50" s="172"/>
    </row>
    <row r="51" spans="1:15">
      <c r="B51" s="77" t="s">
        <v>102</v>
      </c>
      <c r="E51" s="6"/>
    </row>
    <row r="52" spans="1:15" ht="25.5" customHeight="1">
      <c r="B52" s="81" t="s">
        <v>62</v>
      </c>
      <c r="C52" s="13" t="s">
        <v>70</v>
      </c>
      <c r="D52" s="13" t="s">
        <v>68</v>
      </c>
      <c r="E52" s="276" t="s">
        <v>103</v>
      </c>
      <c r="F52" s="276"/>
      <c r="I52" s="173"/>
      <c r="J52" s="173"/>
    </row>
    <row r="53" spans="1:15">
      <c r="B53" s="14" t="s">
        <v>67</v>
      </c>
      <c r="C53" s="26">
        <f>'Customer Numbers - Southern Sco'!$D$5</f>
        <v>314084</v>
      </c>
      <c r="D53" s="26">
        <f>'Customer Numbers - Southern Sco'!$C$5</f>
        <v>1195694</v>
      </c>
      <c r="E53" s="277">
        <f>C53/(C53+D53)</f>
        <v>0.20803323402513482</v>
      </c>
      <c r="F53" s="277"/>
    </row>
    <row r="54" spans="1:15">
      <c r="B54" s="14" t="s">
        <v>72</v>
      </c>
      <c r="C54" s="26">
        <f>'Customer Numbers - Southern Sco'!$D$10</f>
        <v>264249</v>
      </c>
      <c r="D54" s="26">
        <f>'Customer Numbers - Southern Sco'!$C$10</f>
        <v>1139301</v>
      </c>
      <c r="E54" s="277">
        <f>C54/(C54+D54)</f>
        <v>0.18827188201346584</v>
      </c>
      <c r="F54" s="277"/>
      <c r="K54" s="174"/>
      <c r="L54" s="41"/>
      <c r="M54" s="41"/>
      <c r="N54" s="274"/>
      <c r="O54" s="274"/>
    </row>
    <row r="56" spans="1:15">
      <c r="B56" s="77" t="s">
        <v>104</v>
      </c>
    </row>
    <row r="57" spans="1:15">
      <c r="B57" s="275" t="s">
        <v>105</v>
      </c>
      <c r="C57" s="275"/>
      <c r="D57" s="175">
        <v>1</v>
      </c>
    </row>
    <row r="58" spans="1:15">
      <c r="E58" s="16"/>
      <c r="F58" s="16"/>
      <c r="G58" s="16"/>
      <c r="H58" s="60"/>
      <c r="I58" s="60"/>
      <c r="J58" s="60"/>
    </row>
    <row r="59" spans="1:15" ht="25.5">
      <c r="B59" s="14"/>
      <c r="C59" s="1"/>
      <c r="D59" s="1"/>
      <c r="E59" s="162" t="s">
        <v>50</v>
      </c>
      <c r="F59" s="162" t="s">
        <v>52</v>
      </c>
      <c r="G59" s="163" t="s">
        <v>54</v>
      </c>
      <c r="H59" s="164" t="s">
        <v>56</v>
      </c>
      <c r="I59" s="165" t="s">
        <v>58</v>
      </c>
      <c r="J59" s="165" t="s">
        <v>61</v>
      </c>
    </row>
    <row r="60" spans="1:15">
      <c r="B60" s="78" t="s">
        <v>62</v>
      </c>
      <c r="C60" s="2" t="s">
        <v>63</v>
      </c>
      <c r="D60" s="2" t="s">
        <v>64</v>
      </c>
      <c r="E60" s="13" t="s">
        <v>49</v>
      </c>
      <c r="F60" s="13" t="s">
        <v>51</v>
      </c>
      <c r="G60" s="68" t="s">
        <v>53</v>
      </c>
      <c r="H60" s="57" t="s">
        <v>55</v>
      </c>
      <c r="I60" s="126" t="s">
        <v>57</v>
      </c>
      <c r="J60" s="126" t="s">
        <v>65</v>
      </c>
      <c r="K60" t="s">
        <v>84</v>
      </c>
    </row>
    <row r="61" spans="1:15">
      <c r="B61" s="14" t="s">
        <v>67</v>
      </c>
      <c r="C61" s="1" t="s">
        <v>68</v>
      </c>
      <c r="D61" s="14" t="s">
        <v>69</v>
      </c>
      <c r="E61" s="38">
        <f>E7</f>
        <v>0.67345945234729687</v>
      </c>
      <c r="F61" s="38">
        <f t="shared" ref="F61:I61" si="20">F7</f>
        <v>0.50307256284290358</v>
      </c>
      <c r="G61" s="38">
        <f t="shared" si="20"/>
        <v>0.29667073466332577</v>
      </c>
      <c r="H61" s="38">
        <f t="shared" si="20"/>
        <v>0.2688390737994229</v>
      </c>
      <c r="I61" s="38">
        <f t="shared" si="20"/>
        <v>0.28157077988326251</v>
      </c>
      <c r="J61" s="38">
        <f t="shared" ref="J61" si="21">J7</f>
        <v>0.23975130437180886</v>
      </c>
    </row>
    <row r="62" spans="1:15">
      <c r="B62" s="14" t="s">
        <v>67</v>
      </c>
      <c r="C62" s="1" t="s">
        <v>70</v>
      </c>
      <c r="D62" s="14" t="s">
        <v>69</v>
      </c>
      <c r="E62" s="38">
        <f t="shared" ref="E62:I66" si="22">E8</f>
        <v>0.66305221377768631</v>
      </c>
      <c r="F62" s="38">
        <f t="shared" si="22"/>
        <v>0.49148505611838911</v>
      </c>
      <c r="G62" s="38">
        <f t="shared" si="22"/>
        <v>0.28608011306169617</v>
      </c>
      <c r="H62" s="38">
        <f t="shared" si="22"/>
        <v>0.26450362516115772</v>
      </c>
      <c r="I62" s="38">
        <f t="shared" si="22"/>
        <v>0.27717608848475317</v>
      </c>
      <c r="J62" s="38">
        <f t="shared" ref="J62" si="23">J8</f>
        <v>0.2319695615709432</v>
      </c>
    </row>
    <row r="63" spans="1:15">
      <c r="B63" s="14" t="s">
        <v>67</v>
      </c>
      <c r="C63" s="1" t="s">
        <v>71</v>
      </c>
      <c r="D63" s="14" t="s">
        <v>69</v>
      </c>
      <c r="E63" s="38">
        <f t="shared" si="22"/>
        <v>0.70931859547845277</v>
      </c>
      <c r="F63" s="38">
        <f t="shared" si="22"/>
        <v>0.52986718113833264</v>
      </c>
      <c r="G63" s="38">
        <f t="shared" si="22"/>
        <v>0.31248524043096054</v>
      </c>
      <c r="H63" s="38">
        <f t="shared" si="22"/>
        <v>0.28299831463248498</v>
      </c>
      <c r="I63" s="38">
        <f t="shared" si="22"/>
        <v>0.29640687962672985</v>
      </c>
      <c r="J63" s="38">
        <f t="shared" ref="J63" si="24">J9</f>
        <v>0.25235319153818425</v>
      </c>
    </row>
    <row r="64" spans="1:15">
      <c r="B64" s="14" t="s">
        <v>72</v>
      </c>
      <c r="C64" s="1" t="s">
        <v>68</v>
      </c>
      <c r="D64" s="14" t="s">
        <v>69</v>
      </c>
      <c r="E64" s="38">
        <f t="shared" si="22"/>
        <v>0.17022281548515106</v>
      </c>
      <c r="F64" s="38">
        <f t="shared" si="22"/>
        <v>0.12562929278626486</v>
      </c>
      <c r="G64" s="38">
        <f t="shared" si="22"/>
        <v>7.4633842080442506E-2</v>
      </c>
      <c r="H64" s="38">
        <f t="shared" si="22"/>
        <v>6.8489661960157697E-2</v>
      </c>
      <c r="I64" s="38">
        <f t="shared" si="22"/>
        <v>7.3735999492493695E-2</v>
      </c>
      <c r="J64" s="38">
        <f t="shared" ref="J64" si="25">J10</f>
        <v>5.9587978453487657E-2</v>
      </c>
    </row>
    <row r="65" spans="2:16">
      <c r="B65" s="14" t="s">
        <v>72</v>
      </c>
      <c r="C65" s="1" t="s">
        <v>70</v>
      </c>
      <c r="D65" s="14" t="s">
        <v>69</v>
      </c>
      <c r="E65" s="38">
        <f t="shared" si="22"/>
        <v>0.17517154898278664</v>
      </c>
      <c r="F65" s="38">
        <f t="shared" si="22"/>
        <v>0.12796131061646973</v>
      </c>
      <c r="G65" s="38">
        <f t="shared" si="22"/>
        <v>7.3285020085138999E-2</v>
      </c>
      <c r="H65" s="38">
        <f t="shared" si="22"/>
        <v>6.6256763832321153E-2</v>
      </c>
      <c r="I65" s="38">
        <f t="shared" si="22"/>
        <v>7.1923231113843786E-2</v>
      </c>
      <c r="J65" s="38">
        <f t="shared" ref="J65" si="26">J11</f>
        <v>5.7193596853942541E-2</v>
      </c>
    </row>
    <row r="66" spans="2:16">
      <c r="B66" s="14" t="s">
        <v>72</v>
      </c>
      <c r="C66" s="1" t="s">
        <v>71</v>
      </c>
      <c r="D66" s="14" t="s">
        <v>69</v>
      </c>
      <c r="E66" s="38">
        <f t="shared" si="22"/>
        <v>0.17928509132224607</v>
      </c>
      <c r="F66" s="38">
        <f t="shared" si="22"/>
        <v>0.13232037561105753</v>
      </c>
      <c r="G66" s="38">
        <f t="shared" si="22"/>
        <v>7.861343879168016E-2</v>
      </c>
      <c r="H66" s="38">
        <f t="shared" si="22"/>
        <v>7.2090629913412863E-2</v>
      </c>
      <c r="I66" s="38">
        <f t="shared" si="22"/>
        <v>7.7616175052113393E-2</v>
      </c>
      <c r="J66" s="38">
        <f t="shared" ref="J66" si="27">J12</f>
        <v>6.2714262279980532E-2</v>
      </c>
    </row>
    <row r="67" spans="2:16">
      <c r="B67" s="14" t="s">
        <v>67</v>
      </c>
      <c r="C67" s="1" t="s">
        <v>68</v>
      </c>
      <c r="D67" s="14" t="s">
        <v>73</v>
      </c>
      <c r="E67" s="155">
        <f>IF((E14-E13)&lt;0,E13,E13+($E$53*(E14-E13))*$D$57)</f>
        <v>0.51710354246902679</v>
      </c>
      <c r="F67" s="155">
        <f t="shared" ref="F67:I67" si="28">IF((F14-F13)&lt;0,F13,F13+($E$53*(F14-F13))*$D$57)</f>
        <v>0.62723838700014467</v>
      </c>
      <c r="G67" s="155">
        <f t="shared" si="28"/>
        <v>0.62723838700014467</v>
      </c>
      <c r="H67" s="155">
        <f t="shared" si="28"/>
        <v>0.63529951049726896</v>
      </c>
      <c r="I67" s="155">
        <f t="shared" si="28"/>
        <v>0.63507229687445987</v>
      </c>
      <c r="J67" s="155">
        <f t="shared" ref="J67" si="29">IF((J14-J13)&lt;0,J13,J13+($E$53*(J14-J13))*$D$57)</f>
        <v>0.63307405965848362</v>
      </c>
      <c r="L67" s="42"/>
      <c r="M67" s="42"/>
      <c r="N67" s="42"/>
      <c r="O67" s="42"/>
      <c r="P67" s="42"/>
    </row>
    <row r="68" spans="2:16">
      <c r="B68" s="14" t="s">
        <v>67</v>
      </c>
      <c r="C68" s="1" t="s">
        <v>70</v>
      </c>
      <c r="D68" s="14" t="s">
        <v>73</v>
      </c>
      <c r="E68" s="155">
        <f t="shared" ref="E68:J68" si="30">IF((E14-E13)&lt;=0,E14,E67+(E14-E13)*(1-$D$57))</f>
        <v>0.51710354246902679</v>
      </c>
      <c r="F68" s="155">
        <f t="shared" si="30"/>
        <v>0.62723838700014467</v>
      </c>
      <c r="G68" s="155">
        <f t="shared" si="30"/>
        <v>0.62723838700014467</v>
      </c>
      <c r="H68" s="155">
        <f t="shared" si="30"/>
        <v>0.63529951049726896</v>
      </c>
      <c r="I68" s="155">
        <f t="shared" si="30"/>
        <v>0.63507229687445987</v>
      </c>
      <c r="J68" s="155">
        <f t="shared" si="30"/>
        <v>0.63307405965848362</v>
      </c>
      <c r="L68" s="42"/>
      <c r="M68" s="42"/>
      <c r="N68" s="42"/>
      <c r="O68" s="42"/>
      <c r="P68" s="42"/>
    </row>
    <row r="69" spans="2:16">
      <c r="B69" s="14" t="s">
        <v>67</v>
      </c>
      <c r="C69" s="1" t="s">
        <v>71</v>
      </c>
      <c r="D69" s="14" t="s">
        <v>73</v>
      </c>
      <c r="E69" s="38">
        <f>E15</f>
        <v>0.56938615866066278</v>
      </c>
      <c r="F69" s="38">
        <f t="shared" ref="F69:I69" si="31">F15</f>
        <v>0.68678697647870546</v>
      </c>
      <c r="G69" s="38">
        <f t="shared" si="31"/>
        <v>0.68678697647870546</v>
      </c>
      <c r="H69" s="38">
        <f t="shared" si="31"/>
        <v>0.69229555358686534</v>
      </c>
      <c r="I69" s="38">
        <f t="shared" si="31"/>
        <v>0.69206481116156082</v>
      </c>
      <c r="J69" s="38">
        <f t="shared" ref="J69" si="32">J15</f>
        <v>0.68972760988332926</v>
      </c>
      <c r="L69" s="42"/>
      <c r="M69" s="42"/>
      <c r="N69" s="42"/>
      <c r="O69" s="42"/>
      <c r="P69" s="42"/>
    </row>
    <row r="70" spans="2:16">
      <c r="B70" s="14" t="s">
        <v>72</v>
      </c>
      <c r="C70" s="1" t="s">
        <v>68</v>
      </c>
      <c r="D70" s="14" t="s">
        <v>73</v>
      </c>
      <c r="E70" s="155">
        <f>IF((E17-E16)&lt;0,E16,E16+($E$54*(E17-E16))*$D$57)</f>
        <v>0.30184011615866352</v>
      </c>
      <c r="F70" s="155">
        <f t="shared" ref="F70:I70" si="33">IF((F17-F16)&lt;0,F16,F16+($E$54*(F17-F16))*$D$57)</f>
        <v>0.30747315661211011</v>
      </c>
      <c r="G70" s="155">
        <f t="shared" si="33"/>
        <v>0.30747315661211011</v>
      </c>
      <c r="H70" s="155">
        <f t="shared" si="33"/>
        <v>0.31659654619669475</v>
      </c>
      <c r="I70" s="155">
        <f t="shared" si="33"/>
        <v>0.31636586404595568</v>
      </c>
      <c r="J70" s="155">
        <f t="shared" ref="J70" si="34">IF((J17-J16)&lt;0,J16,J16+($E$54*(J17-J16))*$D$57)</f>
        <v>0.31669427636781139</v>
      </c>
      <c r="L70" s="42"/>
      <c r="M70" s="42"/>
      <c r="N70" s="42"/>
      <c r="O70" s="42"/>
      <c r="P70" s="42"/>
    </row>
    <row r="71" spans="2:16">
      <c r="B71" s="14" t="s">
        <v>72</v>
      </c>
      <c r="C71" s="1" t="s">
        <v>70</v>
      </c>
      <c r="D71" s="14" t="s">
        <v>73</v>
      </c>
      <c r="E71" s="155">
        <f t="shared" ref="E71:J71" si="35">IF((E17-E16)&lt;=0,E17,E70+(E17-E16)*(1-$D$57))</f>
        <v>0.30184011615866352</v>
      </c>
      <c r="F71" s="155">
        <f t="shared" si="35"/>
        <v>0.30747315661211011</v>
      </c>
      <c r="G71" s="155">
        <f t="shared" si="35"/>
        <v>0.30747315661211011</v>
      </c>
      <c r="H71" s="155">
        <f t="shared" si="35"/>
        <v>0.31659654619669475</v>
      </c>
      <c r="I71" s="155">
        <f t="shared" si="35"/>
        <v>0.31636586404595568</v>
      </c>
      <c r="J71" s="155">
        <f t="shared" si="35"/>
        <v>0.31669427636781139</v>
      </c>
      <c r="L71" s="42"/>
      <c r="M71" s="42"/>
      <c r="N71" s="42"/>
      <c r="O71" s="42"/>
      <c r="P71" s="42"/>
    </row>
    <row r="72" spans="2:16">
      <c r="B72" s="14" t="s">
        <v>72</v>
      </c>
      <c r="C72" s="1" t="s">
        <v>71</v>
      </c>
      <c r="D72" s="14" t="s">
        <v>73</v>
      </c>
      <c r="E72" s="38">
        <f>E18</f>
        <v>0.33537728236404085</v>
      </c>
      <c r="F72" s="38">
        <f t="shared" ref="F72:I72" si="36">F18</f>
        <v>0.34338533582610592</v>
      </c>
      <c r="G72" s="38">
        <f t="shared" si="36"/>
        <v>0.34338533582610592</v>
      </c>
      <c r="H72" s="38">
        <f t="shared" si="36"/>
        <v>0.34993429288734096</v>
      </c>
      <c r="I72" s="38">
        <f t="shared" si="36"/>
        <v>0.34970116281273789</v>
      </c>
      <c r="J72" s="38">
        <f t="shared" ref="J72" si="37">J18</f>
        <v>0.35209849611535993</v>
      </c>
      <c r="L72" s="42"/>
      <c r="M72" s="42"/>
      <c r="N72" s="42"/>
      <c r="O72" s="42"/>
      <c r="P72" s="42"/>
    </row>
    <row r="73" spans="2:16">
      <c r="E73" s="16"/>
      <c r="F73" s="16"/>
      <c r="G73" s="16"/>
      <c r="H73" s="60"/>
      <c r="I73" s="60"/>
      <c r="J73" s="60"/>
    </row>
    <row r="74" spans="2:16">
      <c r="B74" s="79" t="s">
        <v>74</v>
      </c>
      <c r="C74" s="167"/>
      <c r="D74" s="167"/>
      <c r="E74" s="167"/>
      <c r="F74" s="167"/>
      <c r="G74" s="167"/>
      <c r="H74" s="168"/>
      <c r="I74" s="168"/>
      <c r="J74" s="168"/>
    </row>
    <row r="75" spans="2:16" ht="25.5">
      <c r="B75" s="14"/>
      <c r="C75" s="1"/>
      <c r="D75" s="1"/>
      <c r="E75" s="162" t="s">
        <v>50</v>
      </c>
      <c r="F75" s="162" t="s">
        <v>52</v>
      </c>
      <c r="G75" s="163" t="s">
        <v>54</v>
      </c>
      <c r="H75" s="164" t="s">
        <v>56</v>
      </c>
      <c r="I75" s="165" t="s">
        <v>58</v>
      </c>
      <c r="J75" s="165" t="s">
        <v>61</v>
      </c>
    </row>
    <row r="76" spans="2:16">
      <c r="B76" s="78" t="s">
        <v>62</v>
      </c>
      <c r="C76" s="2" t="s">
        <v>63</v>
      </c>
      <c r="D76" s="2" t="s">
        <v>64</v>
      </c>
      <c r="E76" s="13" t="s">
        <v>49</v>
      </c>
      <c r="F76" s="13" t="s">
        <v>51</v>
      </c>
      <c r="G76" s="68" t="s">
        <v>53</v>
      </c>
      <c r="H76" s="57" t="s">
        <v>55</v>
      </c>
      <c r="I76" s="126" t="s">
        <v>57</v>
      </c>
      <c r="J76" s="126" t="s">
        <v>65</v>
      </c>
    </row>
    <row r="77" spans="2:16">
      <c r="B77" s="268" t="s">
        <v>76</v>
      </c>
      <c r="C77" s="269"/>
      <c r="D77" s="269"/>
      <c r="E77" s="269"/>
      <c r="F77" s="269"/>
      <c r="G77" s="269"/>
      <c r="H77" s="269"/>
      <c r="I77" s="127"/>
      <c r="J77" s="127"/>
      <c r="K77" t="s">
        <v>85</v>
      </c>
    </row>
    <row r="78" spans="2:16">
      <c r="B78" s="14" t="s">
        <v>67</v>
      </c>
      <c r="C78" s="1" t="s">
        <v>68</v>
      </c>
      <c r="D78" s="14" t="s">
        <v>69</v>
      </c>
      <c r="E78" s="36" cm="1">
        <f t="array" ref="E78">E61*INDEX('TDCV Values'!$D$11:$I$16,MATCH($B78&amp;$C78,'TDCV Values'!$B$11:$B$16&amp;'TDCV Values'!$C$11:$C$16,0),MATCH(E$22,'TDCV Values'!$D$10:$I$10,0))</f>
        <v>1953.032411807161</v>
      </c>
      <c r="F78" s="36" cm="1">
        <f t="array" ref="F78">F61*INDEX('TDCV Values'!$D$11:$I$16,MATCH($B78&amp;$C78,'TDCV Values'!$B$11:$B$16&amp;'TDCV Values'!$C$11:$C$16,0),MATCH(F$22,'TDCV Values'!$D$10:$I$10,0))</f>
        <v>1458.9104322444205</v>
      </c>
      <c r="G78" s="36" cm="1">
        <f t="array" ref="G78">G61*INDEX('TDCV Values'!$D$11:$I$16,MATCH($B78&amp;$C78,'TDCV Values'!$B$11:$B$16&amp;'TDCV Values'!$C$11:$C$16,0),MATCH(G$22,'TDCV Values'!$D$10:$I$10,0))</f>
        <v>860.3451305236448</v>
      </c>
      <c r="H78" s="36" cm="1">
        <f t="array" ref="H78">H61*INDEX('TDCV Values'!$D$11:$I$16,MATCH($B78&amp;$C78,'TDCV Values'!$B$11:$B$16&amp;'TDCV Values'!$C$11:$C$16,0),MATCH(H$22,'TDCV Values'!$D$10:$I$10,0))</f>
        <v>725.86549925844179</v>
      </c>
      <c r="I78" s="36" cm="1">
        <f t="array" ref="I78">I61*INDEX('TDCV Values'!$D$11:$I$16,MATCH($B78&amp;$C78,'TDCV Values'!$B$11:$B$16&amp;'TDCV Values'!$C$11:$C$16,0),MATCH(I$22,'TDCV Values'!$D$10:$I$10,0))</f>
        <v>760.24110568480876</v>
      </c>
      <c r="J78" s="36" cm="1">
        <f t="array" ref="J78">J61*INDEX('TDCV Values'!$D$11:$I$16,MATCH($B78&amp;$C78,'TDCV Values'!$B$11:$B$16&amp;'TDCV Values'!$C$11:$C$16,0),MATCH(J$22,'TDCV Values'!$D$10:$I$10,0))</f>
        <v>647.32852180388397</v>
      </c>
    </row>
    <row r="79" spans="2:16">
      <c r="B79" s="14" t="s">
        <v>67</v>
      </c>
      <c r="C79" s="1" t="s">
        <v>70</v>
      </c>
      <c r="D79" s="14" t="s">
        <v>69</v>
      </c>
      <c r="E79" s="36" cm="1">
        <f t="array" ref="E79">E62*INDEX('TDCV Values'!$D$11:$I$16,MATCH($B79&amp;$C79,'TDCV Values'!$B$11:$B$16&amp;'TDCV Values'!$C$11:$C$16,0),MATCH(E$22,'TDCV Values'!$D$10:$I$10,0))</f>
        <v>1922.8514199552903</v>
      </c>
      <c r="F79" s="36" cm="1">
        <f t="array" ref="F79">F62*INDEX('TDCV Values'!$D$11:$I$16,MATCH($B79&amp;$C79,'TDCV Values'!$B$11:$B$16&amp;'TDCV Values'!$C$11:$C$16,0),MATCH(F$22,'TDCV Values'!$D$10:$I$10,0))</f>
        <v>1425.3066627433284</v>
      </c>
      <c r="G79" s="36" cm="1">
        <f t="array" ref="G79">G62*INDEX('TDCV Values'!$D$11:$I$16,MATCH($B79&amp;$C79,'TDCV Values'!$B$11:$B$16&amp;'TDCV Values'!$C$11:$C$16,0),MATCH(G$22,'TDCV Values'!$D$10:$I$10,0))</f>
        <v>829.63232787891889</v>
      </c>
      <c r="H79" s="36" cm="1">
        <f t="array" ref="H79">H62*INDEX('TDCV Values'!$D$11:$I$16,MATCH($B79&amp;$C79,'TDCV Values'!$B$11:$B$16&amp;'TDCV Values'!$C$11:$C$16,0),MATCH(H$22,'TDCV Values'!$D$10:$I$10,0))</f>
        <v>714.15978793512579</v>
      </c>
      <c r="I79" s="36" cm="1">
        <f t="array" ref="I79">I62*INDEX('TDCV Values'!$D$11:$I$16,MATCH($B79&amp;$C79,'TDCV Values'!$B$11:$B$16&amp;'TDCV Values'!$C$11:$C$16,0),MATCH(I$22,'TDCV Values'!$D$10:$I$10,0))</f>
        <v>748.37543890883353</v>
      </c>
      <c r="J79" s="36" cm="1">
        <f t="array" ref="J79">J62*INDEX('TDCV Values'!$D$11:$I$16,MATCH($B79&amp;$C79,'TDCV Values'!$B$11:$B$16&amp;'TDCV Values'!$C$11:$C$16,0),MATCH(J$22,'TDCV Values'!$D$10:$I$10,0))</f>
        <v>626.31781624154667</v>
      </c>
    </row>
    <row r="80" spans="2:16">
      <c r="B80" s="14" t="s">
        <v>67</v>
      </c>
      <c r="C80" s="1" t="s">
        <v>71</v>
      </c>
      <c r="D80" s="14" t="s">
        <v>69</v>
      </c>
      <c r="E80" s="36" cm="1">
        <f t="array" ref="E80">E63*INDEX('TDCV Values'!$D$11:$I$16,MATCH($B80&amp;$C80,'TDCV Values'!$B$11:$B$16&amp;'TDCV Values'!$C$11:$C$16,0),MATCH(E$22,'TDCV Values'!$D$10:$I$10,0))</f>
        <v>2057.023926887513</v>
      </c>
      <c r="F80" s="36" cm="1">
        <f t="array" ref="F80">F63*INDEX('TDCV Values'!$D$11:$I$16,MATCH($B80&amp;$C80,'TDCV Values'!$B$11:$B$16&amp;'TDCV Values'!$C$11:$C$16,0),MATCH(F$22,'TDCV Values'!$D$10:$I$10,0))</f>
        <v>1536.6148253011647</v>
      </c>
      <c r="G80" s="36" cm="1">
        <f t="array" ref="G80">G63*INDEX('TDCV Values'!$D$11:$I$16,MATCH($B80&amp;$C80,'TDCV Values'!$B$11:$B$16&amp;'TDCV Values'!$C$11:$C$16,0),MATCH(G$22,'TDCV Values'!$D$10:$I$10,0))</f>
        <v>906.20719724978562</v>
      </c>
      <c r="H80" s="36" cm="1">
        <f t="array" ref="H80">H63*INDEX('TDCV Values'!$D$11:$I$16,MATCH($B80&amp;$C80,'TDCV Values'!$B$11:$B$16&amp;'TDCV Values'!$C$11:$C$16,0),MATCH(H$22,'TDCV Values'!$D$10:$I$10,0))</f>
        <v>764.09544950770942</v>
      </c>
      <c r="I80" s="36" cm="1">
        <f t="array" ref="I80">I63*INDEX('TDCV Values'!$D$11:$I$16,MATCH($B80&amp;$C80,'TDCV Values'!$B$11:$B$16&amp;'TDCV Values'!$C$11:$C$16,0),MATCH(I$22,'TDCV Values'!$D$10:$I$10,0))</f>
        <v>800.29857499217064</v>
      </c>
      <c r="J80" s="36" cm="1">
        <f t="array" ref="J80">J63*INDEX('TDCV Values'!$D$11:$I$16,MATCH($B80&amp;$C80,'TDCV Values'!$B$11:$B$16&amp;'TDCV Values'!$C$11:$C$16,0),MATCH(J$22,'TDCV Values'!$D$10:$I$10,0))</f>
        <v>681.3536171530975</v>
      </c>
    </row>
    <row r="81" spans="2:16">
      <c r="B81" s="14" t="s">
        <v>72</v>
      </c>
      <c r="C81" s="1" t="s">
        <v>68</v>
      </c>
      <c r="D81" s="14" t="s">
        <v>69</v>
      </c>
      <c r="E81" s="36" cm="1">
        <f t="array" ref="E81">E64*INDEX('TDCV Values'!$D$11:$I$16,MATCH($B81&amp;$C81,'TDCV Values'!$B$11:$B$16&amp;'TDCV Values'!$C$11:$C$16,0),MATCH(E$22,'TDCV Values'!$D$10:$I$10,0))</f>
        <v>2042.6737858218128</v>
      </c>
      <c r="F81" s="36" cm="1">
        <f t="array" ref="F81">F64*INDEX('TDCV Values'!$D$11:$I$16,MATCH($B81&amp;$C81,'TDCV Values'!$B$11:$B$16&amp;'TDCV Values'!$C$11:$C$16,0),MATCH(F$22,'TDCV Values'!$D$10:$I$10,0))</f>
        <v>1507.5515134351783</v>
      </c>
      <c r="G81" s="36" cm="1">
        <f t="array" ref="G81">G64*INDEX('TDCV Values'!$D$11:$I$16,MATCH($B81&amp;$C81,'TDCV Values'!$B$11:$B$16&amp;'TDCV Values'!$C$11:$C$16,0),MATCH(G$22,'TDCV Values'!$D$10:$I$10,0))</f>
        <v>895.60610496531012</v>
      </c>
      <c r="H81" s="36" cm="1">
        <f t="array" ref="H81">H64*INDEX('TDCV Values'!$D$11:$I$16,MATCH($B81&amp;$C81,'TDCV Values'!$B$11:$B$16&amp;'TDCV Values'!$C$11:$C$16,0),MATCH(H$22,'TDCV Values'!$D$10:$I$10,0))</f>
        <v>787.63111254181354</v>
      </c>
      <c r="I81" s="36" cm="1">
        <f t="array" ref="I81">I64*INDEX('TDCV Values'!$D$11:$I$16,MATCH($B81&amp;$C81,'TDCV Values'!$B$11:$B$16&amp;'TDCV Values'!$C$11:$C$16,0),MATCH(I$22,'TDCV Values'!$D$10:$I$10,0))</f>
        <v>847.96399416367751</v>
      </c>
      <c r="J81" s="36" cm="1">
        <f t="array" ref="J81">J64*INDEX('TDCV Values'!$D$11:$I$16,MATCH($B81&amp;$C81,'TDCV Values'!$B$11:$B$16&amp;'TDCV Values'!$C$11:$C$16,0),MATCH(J$22,'TDCV Values'!$D$10:$I$10,0))</f>
        <v>685.261752215108</v>
      </c>
    </row>
    <row r="82" spans="2:16">
      <c r="B82" s="14" t="s">
        <v>72</v>
      </c>
      <c r="C82" s="1" t="s">
        <v>70</v>
      </c>
      <c r="D82" s="14" t="s">
        <v>69</v>
      </c>
      <c r="E82" s="36" cm="1">
        <f t="array" ref="E82">E65*INDEX('TDCV Values'!$D$11:$I$16,MATCH($B82&amp;$C82,'TDCV Values'!$B$11:$B$16&amp;'TDCV Values'!$C$11:$C$16,0),MATCH(E$22,'TDCV Values'!$D$10:$I$10,0))</f>
        <v>2102.0585877934395</v>
      </c>
      <c r="F82" s="36" cm="1">
        <f t="array" ref="F82">F65*INDEX('TDCV Values'!$D$11:$I$16,MATCH($B82&amp;$C82,'TDCV Values'!$B$11:$B$16&amp;'TDCV Values'!$C$11:$C$16,0),MATCH(F$22,'TDCV Values'!$D$10:$I$10,0))</f>
        <v>1535.5357273976367</v>
      </c>
      <c r="G82" s="36" cm="1">
        <f t="array" ref="G82">G65*INDEX('TDCV Values'!$D$11:$I$16,MATCH($B82&amp;$C82,'TDCV Values'!$B$11:$B$16&amp;'TDCV Values'!$C$11:$C$16,0),MATCH(G$22,'TDCV Values'!$D$10:$I$10,0))</f>
        <v>879.42024102166795</v>
      </c>
      <c r="H82" s="36" cm="1">
        <f t="array" ref="H82">H65*INDEX('TDCV Values'!$D$11:$I$16,MATCH($B82&amp;$C82,'TDCV Values'!$B$11:$B$16&amp;'TDCV Values'!$C$11:$C$16,0),MATCH(H$22,'TDCV Values'!$D$10:$I$10,0))</f>
        <v>761.95278407169326</v>
      </c>
      <c r="I82" s="36" cm="1">
        <f t="array" ref="I82">I65*INDEX('TDCV Values'!$D$11:$I$16,MATCH($B82&amp;$C82,'TDCV Values'!$B$11:$B$16&amp;'TDCV Values'!$C$11:$C$16,0),MATCH(I$22,'TDCV Values'!$D$10:$I$10,0))</f>
        <v>827.11715780920349</v>
      </c>
      <c r="J82" s="36" cm="1">
        <f t="array" ref="J82">J65*INDEX('TDCV Values'!$D$11:$I$16,MATCH($B82&amp;$C82,'TDCV Values'!$B$11:$B$16&amp;'TDCV Values'!$C$11:$C$16,0),MATCH(J$22,'TDCV Values'!$D$10:$I$10,0))</f>
        <v>657.7263638203392</v>
      </c>
    </row>
    <row r="83" spans="2:16">
      <c r="B83" s="14" t="s">
        <v>72</v>
      </c>
      <c r="C83" s="1" t="s">
        <v>71</v>
      </c>
      <c r="D83" s="14" t="s">
        <v>69</v>
      </c>
      <c r="E83" s="36" cm="1">
        <f t="array" ref="E83">E66*INDEX('TDCV Values'!$D$11:$I$16,MATCH($B83&amp;$C83,'TDCV Values'!$B$11:$B$16&amp;'TDCV Values'!$C$11:$C$16,0),MATCH(E$22,'TDCV Values'!$D$10:$I$10,0))</f>
        <v>2151.4210958669528</v>
      </c>
      <c r="F83" s="36" cm="1">
        <f t="array" ref="F83">F66*INDEX('TDCV Values'!$D$11:$I$16,MATCH($B83&amp;$C83,'TDCV Values'!$B$11:$B$16&amp;'TDCV Values'!$C$11:$C$16,0),MATCH(F$22,'TDCV Values'!$D$10:$I$10,0))</f>
        <v>1587.8445073326902</v>
      </c>
      <c r="G83" s="36" cm="1">
        <f t="array" ref="G83">G66*INDEX('TDCV Values'!$D$11:$I$16,MATCH($B83&amp;$C83,'TDCV Values'!$B$11:$B$16&amp;'TDCV Values'!$C$11:$C$16,0),MATCH(G$22,'TDCV Values'!$D$10:$I$10,0))</f>
        <v>943.36126550016195</v>
      </c>
      <c r="H83" s="36" cm="1">
        <f t="array" ref="H83">H66*INDEX('TDCV Values'!$D$11:$I$16,MATCH($B83&amp;$C83,'TDCV Values'!$B$11:$B$16&amp;'TDCV Values'!$C$11:$C$16,0),MATCH(H$22,'TDCV Values'!$D$10:$I$10,0))</f>
        <v>829.04224400424789</v>
      </c>
      <c r="I83" s="36" cm="1">
        <f t="array" ref="I83">I66*INDEX('TDCV Values'!$D$11:$I$16,MATCH($B83&amp;$C83,'TDCV Values'!$B$11:$B$16&amp;'TDCV Values'!$C$11:$C$16,0),MATCH(I$22,'TDCV Values'!$D$10:$I$10,0))</f>
        <v>892.58601309930407</v>
      </c>
      <c r="J83" s="36" cm="1">
        <f t="array" ref="J83">J66*INDEX('TDCV Values'!$D$11:$I$16,MATCH($B83&amp;$C83,'TDCV Values'!$B$11:$B$16&amp;'TDCV Values'!$C$11:$C$16,0),MATCH(J$22,'TDCV Values'!$D$10:$I$10,0))</f>
        <v>721.21401621977611</v>
      </c>
    </row>
    <row r="84" spans="2:16">
      <c r="B84" s="268" t="s">
        <v>77</v>
      </c>
      <c r="C84" s="279"/>
      <c r="D84" s="279"/>
      <c r="E84" s="279"/>
      <c r="F84" s="279"/>
      <c r="G84" s="279"/>
      <c r="H84" s="279"/>
      <c r="I84" s="127"/>
      <c r="J84" s="127"/>
      <c r="K84" t="s">
        <v>78</v>
      </c>
    </row>
    <row r="85" spans="2:16">
      <c r="B85" s="14" t="s">
        <v>67</v>
      </c>
      <c r="C85" s="1" t="s">
        <v>68</v>
      </c>
      <c r="D85" s="14" t="s">
        <v>73</v>
      </c>
      <c r="E85" s="8">
        <f>E67*365</f>
        <v>188.74279300119477</v>
      </c>
      <c r="F85" s="8">
        <f t="shared" ref="E85:I90" si="38">F67*365</f>
        <v>228.94201125505282</v>
      </c>
      <c r="G85" s="70">
        <f t="shared" si="38"/>
        <v>228.94201125505282</v>
      </c>
      <c r="H85" s="59">
        <f t="shared" si="38"/>
        <v>231.88432133150317</v>
      </c>
      <c r="I85" s="59">
        <f t="shared" si="38"/>
        <v>231.80138835917785</v>
      </c>
      <c r="J85" s="59">
        <f t="shared" ref="J85" si="39">J67*365</f>
        <v>231.07203177534652</v>
      </c>
      <c r="L85" s="27"/>
      <c r="M85" s="27"/>
      <c r="N85" s="27"/>
      <c r="O85" s="27"/>
      <c r="P85" s="27"/>
    </row>
    <row r="86" spans="2:16">
      <c r="B86" s="14" t="s">
        <v>67</v>
      </c>
      <c r="C86" s="1" t="s">
        <v>70</v>
      </c>
      <c r="D86" s="14" t="s">
        <v>73</v>
      </c>
      <c r="E86" s="8">
        <f>E68*365</f>
        <v>188.74279300119477</v>
      </c>
      <c r="F86" s="8">
        <f t="shared" si="38"/>
        <v>228.94201125505282</v>
      </c>
      <c r="G86" s="70">
        <f t="shared" si="38"/>
        <v>228.94201125505282</v>
      </c>
      <c r="H86" s="59">
        <f t="shared" si="38"/>
        <v>231.88432133150317</v>
      </c>
      <c r="I86" s="59">
        <f t="shared" si="38"/>
        <v>231.80138835917785</v>
      </c>
      <c r="J86" s="59">
        <f t="shared" ref="J86" si="40">J68*365</f>
        <v>231.07203177534652</v>
      </c>
      <c r="L86" s="27"/>
      <c r="M86" s="27"/>
      <c r="N86" s="27"/>
      <c r="O86" s="27"/>
      <c r="P86" s="27"/>
    </row>
    <row r="87" spans="2:16">
      <c r="B87" s="14" t="s">
        <v>67</v>
      </c>
      <c r="C87" s="1" t="s">
        <v>71</v>
      </c>
      <c r="D87" s="14" t="s">
        <v>73</v>
      </c>
      <c r="E87" s="8">
        <f t="shared" si="38"/>
        <v>207.82594791114192</v>
      </c>
      <c r="F87" s="8">
        <f t="shared" si="38"/>
        <v>250.67724641472751</v>
      </c>
      <c r="G87" s="70">
        <f t="shared" si="38"/>
        <v>250.67724641472751</v>
      </c>
      <c r="H87" s="59">
        <f t="shared" si="38"/>
        <v>252.68787705920585</v>
      </c>
      <c r="I87" s="59">
        <f t="shared" si="38"/>
        <v>252.60365607396969</v>
      </c>
      <c r="J87" s="59">
        <f t="shared" ref="J87" si="41">J69*365</f>
        <v>251.75057760741518</v>
      </c>
      <c r="L87" s="27"/>
      <c r="M87" s="27"/>
      <c r="N87" s="27"/>
      <c r="O87" s="27"/>
      <c r="P87" s="27"/>
    </row>
    <row r="88" spans="2:16">
      <c r="B88" s="14" t="s">
        <v>72</v>
      </c>
      <c r="C88" s="1" t="s">
        <v>68</v>
      </c>
      <c r="D88" s="14" t="s">
        <v>73</v>
      </c>
      <c r="E88" s="8">
        <f>E70*365</f>
        <v>110.17164239791218</v>
      </c>
      <c r="F88" s="8">
        <f t="shared" si="38"/>
        <v>112.22770216342019</v>
      </c>
      <c r="G88" s="70">
        <f t="shared" si="38"/>
        <v>112.22770216342019</v>
      </c>
      <c r="H88" s="59">
        <f t="shared" si="38"/>
        <v>115.55773936179358</v>
      </c>
      <c r="I88" s="59">
        <f t="shared" si="38"/>
        <v>115.47354037677383</v>
      </c>
      <c r="J88" s="59">
        <f t="shared" ref="J88" si="42">J70*365</f>
        <v>115.59341087425116</v>
      </c>
      <c r="L88" s="27"/>
      <c r="M88" s="27"/>
      <c r="N88" s="27"/>
      <c r="O88" s="27"/>
      <c r="P88" s="27"/>
    </row>
    <row r="89" spans="2:16">
      <c r="B89" s="14" t="s">
        <v>72</v>
      </c>
      <c r="C89" s="1" t="s">
        <v>70</v>
      </c>
      <c r="D89" s="14" t="s">
        <v>73</v>
      </c>
      <c r="E89" s="8">
        <f>E71*365</f>
        <v>110.17164239791218</v>
      </c>
      <c r="F89" s="8">
        <f t="shared" si="38"/>
        <v>112.22770216342019</v>
      </c>
      <c r="G89" s="70">
        <f t="shared" si="38"/>
        <v>112.22770216342019</v>
      </c>
      <c r="H89" s="59">
        <f t="shared" si="38"/>
        <v>115.55773936179358</v>
      </c>
      <c r="I89" s="59">
        <f t="shared" si="38"/>
        <v>115.47354037677383</v>
      </c>
      <c r="J89" s="59">
        <f t="shared" ref="J89" si="43">J71*365</f>
        <v>115.59341087425116</v>
      </c>
      <c r="L89" s="27"/>
      <c r="M89" s="27"/>
      <c r="N89" s="27"/>
      <c r="O89" s="27"/>
      <c r="P89" s="27"/>
    </row>
    <row r="90" spans="2:16">
      <c r="B90" s="14" t="s">
        <v>72</v>
      </c>
      <c r="C90" s="1" t="s">
        <v>71</v>
      </c>
      <c r="D90" s="14" t="s">
        <v>73</v>
      </c>
      <c r="E90" s="8">
        <f>E72*365</f>
        <v>122.41270806287491</v>
      </c>
      <c r="F90" s="8">
        <f t="shared" si="38"/>
        <v>125.33564757652866</v>
      </c>
      <c r="G90" s="70">
        <f t="shared" si="38"/>
        <v>125.33564757652866</v>
      </c>
      <c r="H90" s="59">
        <f t="shared" si="38"/>
        <v>127.72601690387945</v>
      </c>
      <c r="I90" s="59">
        <f t="shared" si="38"/>
        <v>127.64092442664933</v>
      </c>
      <c r="J90" s="59">
        <f t="shared" ref="J90" si="44">J72*365</f>
        <v>128.51595108210637</v>
      </c>
      <c r="L90" s="27"/>
      <c r="M90" s="27"/>
      <c r="N90" s="27"/>
      <c r="O90" s="27"/>
      <c r="P90" s="27"/>
    </row>
    <row r="91" spans="2:16">
      <c r="B91" s="268" t="s">
        <v>79</v>
      </c>
      <c r="C91" s="269"/>
      <c r="D91" s="269"/>
      <c r="E91" s="269"/>
      <c r="F91" s="269"/>
      <c r="G91" s="269"/>
      <c r="H91" s="269"/>
      <c r="I91" s="127"/>
      <c r="J91" s="127"/>
      <c r="K91" t="s">
        <v>80</v>
      </c>
    </row>
    <row r="92" spans="2:16">
      <c r="B92" s="14" t="s">
        <v>67</v>
      </c>
      <c r="C92" s="1" t="s">
        <v>68</v>
      </c>
      <c r="D92" s="1"/>
      <c r="E92" s="8">
        <f>E78+E85</f>
        <v>2141.7752048083557</v>
      </c>
      <c r="F92" s="8">
        <f t="shared" ref="E92:I97" si="45">F78+F85</f>
        <v>1687.8524434994733</v>
      </c>
      <c r="G92" s="70">
        <f t="shared" si="45"/>
        <v>1089.2871417786976</v>
      </c>
      <c r="H92" s="59">
        <f t="shared" si="45"/>
        <v>957.74982058994499</v>
      </c>
      <c r="I92" s="59">
        <f t="shared" si="45"/>
        <v>992.04249404398661</v>
      </c>
      <c r="J92" s="59">
        <f t="shared" ref="J92" si="46">J78+J85</f>
        <v>878.40055357923052</v>
      </c>
      <c r="L92" s="27"/>
      <c r="M92" s="27"/>
      <c r="N92" s="27"/>
      <c r="O92" s="27"/>
      <c r="P92" s="27"/>
    </row>
    <row r="93" spans="2:16">
      <c r="B93" s="14" t="s">
        <v>67</v>
      </c>
      <c r="C93" s="1" t="s">
        <v>70</v>
      </c>
      <c r="D93" s="1"/>
      <c r="E93" s="8">
        <f>E79+E86</f>
        <v>2111.5942129564851</v>
      </c>
      <c r="F93" s="8">
        <f t="shared" si="45"/>
        <v>1654.2486739983813</v>
      </c>
      <c r="G93" s="70">
        <f t="shared" si="45"/>
        <v>1058.5743391339718</v>
      </c>
      <c r="H93" s="59">
        <f t="shared" si="45"/>
        <v>946.04410926662899</v>
      </c>
      <c r="I93" s="59">
        <f t="shared" si="45"/>
        <v>980.17682726801138</v>
      </c>
      <c r="J93" s="59">
        <f t="shared" ref="J93" si="47">J79+J86</f>
        <v>857.38984801689321</v>
      </c>
      <c r="L93" s="27"/>
      <c r="M93" s="27"/>
      <c r="N93" s="27"/>
      <c r="O93" s="27"/>
      <c r="P93" s="27"/>
    </row>
    <row r="94" spans="2:16">
      <c r="B94" s="14" t="s">
        <v>67</v>
      </c>
      <c r="C94" s="1" t="s">
        <v>71</v>
      </c>
      <c r="D94" s="1"/>
      <c r="E94" s="8">
        <f t="shared" si="45"/>
        <v>2264.849874798655</v>
      </c>
      <c r="F94" s="8">
        <f t="shared" si="45"/>
        <v>1787.2920717158922</v>
      </c>
      <c r="G94" s="70">
        <f t="shared" si="45"/>
        <v>1156.8844436645131</v>
      </c>
      <c r="H94" s="59">
        <f>H80+H87</f>
        <v>1016.7833265669153</v>
      </c>
      <c r="I94" s="59">
        <f>I80+I87</f>
        <v>1052.9022310661403</v>
      </c>
      <c r="J94" s="59">
        <f>J80+J87</f>
        <v>933.10419476051266</v>
      </c>
      <c r="L94" s="27"/>
      <c r="M94" s="27"/>
      <c r="N94" s="27"/>
      <c r="O94" s="27"/>
      <c r="P94" s="27"/>
    </row>
    <row r="95" spans="2:16">
      <c r="B95" s="14" t="s">
        <v>72</v>
      </c>
      <c r="C95" s="1" t="s">
        <v>68</v>
      </c>
      <c r="D95" s="1"/>
      <c r="E95" s="8">
        <f t="shared" si="45"/>
        <v>2152.8454282197249</v>
      </c>
      <c r="F95" s="8">
        <f t="shared" si="45"/>
        <v>1619.7792155985985</v>
      </c>
      <c r="G95" s="70">
        <f>G81+G88</f>
        <v>1007.8338071287303</v>
      </c>
      <c r="H95" s="59">
        <f t="shared" si="45"/>
        <v>903.18885190360709</v>
      </c>
      <c r="I95" s="59">
        <f t="shared" si="45"/>
        <v>963.43753454045134</v>
      </c>
      <c r="J95" s="59">
        <f t="shared" ref="J95" si="48">J81+J88</f>
        <v>800.85516308935917</v>
      </c>
      <c r="L95" s="27"/>
      <c r="M95" s="27"/>
      <c r="N95" s="27"/>
      <c r="O95" s="27"/>
      <c r="P95" s="27"/>
    </row>
    <row r="96" spans="2:16">
      <c r="B96" s="14" t="s">
        <v>72</v>
      </c>
      <c r="C96" s="1" t="s">
        <v>70</v>
      </c>
      <c r="D96" s="1"/>
      <c r="E96" s="8">
        <f t="shared" si="45"/>
        <v>2212.2302301913519</v>
      </c>
      <c r="F96" s="8">
        <f t="shared" si="45"/>
        <v>1647.7634295610569</v>
      </c>
      <c r="G96" s="70">
        <f t="shared" si="45"/>
        <v>991.64794318508814</v>
      </c>
      <c r="H96" s="59">
        <f t="shared" si="45"/>
        <v>877.51052343348681</v>
      </c>
      <c r="I96" s="59">
        <f t="shared" si="45"/>
        <v>942.59069818597732</v>
      </c>
      <c r="J96" s="59">
        <f t="shared" ref="J96" si="49">J82+J89</f>
        <v>773.31977469459036</v>
      </c>
      <c r="L96" s="27"/>
      <c r="M96" s="27"/>
      <c r="N96" s="27"/>
      <c r="O96" s="27"/>
      <c r="P96" s="27"/>
    </row>
    <row r="97" spans="2:16">
      <c r="B97" s="14" t="s">
        <v>72</v>
      </c>
      <c r="C97" s="1" t="s">
        <v>71</v>
      </c>
      <c r="D97" s="1"/>
      <c r="E97" s="8">
        <f>E83+E90</f>
        <v>2273.8338039298278</v>
      </c>
      <c r="F97" s="8">
        <f t="shared" si="45"/>
        <v>1713.1801549092188</v>
      </c>
      <c r="G97" s="70">
        <f t="shared" si="45"/>
        <v>1068.6969130766906</v>
      </c>
      <c r="H97" s="59">
        <f t="shared" si="45"/>
        <v>956.76826090812733</v>
      </c>
      <c r="I97" s="59">
        <f t="shared" si="45"/>
        <v>1020.2269375259534</v>
      </c>
      <c r="J97" s="59">
        <f t="shared" ref="J97" si="50">J83+J90</f>
        <v>849.72996730188243</v>
      </c>
      <c r="L97" s="27"/>
      <c r="M97" s="27"/>
      <c r="N97" s="27"/>
      <c r="O97" s="27"/>
      <c r="P97" s="27"/>
    </row>
    <row r="98" spans="2:16">
      <c r="B98" s="278" t="s">
        <v>79</v>
      </c>
      <c r="C98" s="278"/>
      <c r="D98" s="278"/>
      <c r="E98" s="278"/>
      <c r="F98" s="278"/>
      <c r="G98" s="278"/>
      <c r="H98" s="278"/>
      <c r="I98" s="127"/>
      <c r="J98" s="127"/>
      <c r="K98" t="s">
        <v>81</v>
      </c>
    </row>
    <row r="99" spans="2:16">
      <c r="B99" s="14" t="s">
        <v>82</v>
      </c>
      <c r="C99" s="1" t="s">
        <v>68</v>
      </c>
      <c r="D99" s="1"/>
      <c r="E99" s="8">
        <f>E92+E95</f>
        <v>4294.6206330280802</v>
      </c>
      <c r="F99" s="8">
        <f t="shared" ref="F99:I101" si="51">F92+F95</f>
        <v>3307.6316590980719</v>
      </c>
      <c r="G99" s="70">
        <f>G92+G95</f>
        <v>2097.1209489074281</v>
      </c>
      <c r="H99" s="59">
        <f t="shared" si="51"/>
        <v>1860.9386724935521</v>
      </c>
      <c r="I99" s="59">
        <f t="shared" si="51"/>
        <v>1955.4800285844381</v>
      </c>
      <c r="J99" s="59">
        <f t="shared" ref="J99" si="52">J92+J95</f>
        <v>1679.2557166685897</v>
      </c>
      <c r="L99" s="27"/>
      <c r="M99" s="27"/>
      <c r="N99" s="27"/>
      <c r="O99" s="27"/>
      <c r="P99" s="27"/>
    </row>
    <row r="100" spans="2:16">
      <c r="B100" s="14" t="s">
        <v>82</v>
      </c>
      <c r="C100" s="1" t="s">
        <v>70</v>
      </c>
      <c r="D100" s="1"/>
      <c r="E100" s="8">
        <f t="shared" ref="E100:H101" si="53">E93+E96</f>
        <v>4323.824443147837</v>
      </c>
      <c r="F100" s="8">
        <f t="shared" si="53"/>
        <v>3302.0121035594384</v>
      </c>
      <c r="G100" s="70">
        <f>G93+G96</f>
        <v>2050.22228231906</v>
      </c>
      <c r="H100" s="59">
        <f t="shared" si="53"/>
        <v>1823.5546327001157</v>
      </c>
      <c r="I100" s="59">
        <f t="shared" si="51"/>
        <v>1922.7675254539886</v>
      </c>
      <c r="J100" s="59">
        <f t="shared" ref="J100" si="54">J93+J96</f>
        <v>1630.7096227114835</v>
      </c>
      <c r="L100" s="27"/>
      <c r="M100" s="27"/>
      <c r="N100" s="27"/>
      <c r="O100" s="27"/>
      <c r="P100" s="27"/>
    </row>
    <row r="101" spans="2:16">
      <c r="B101" s="14" t="s">
        <v>82</v>
      </c>
      <c r="C101" s="1" t="s">
        <v>71</v>
      </c>
      <c r="D101" s="1"/>
      <c r="E101" s="8">
        <f t="shared" si="53"/>
        <v>4538.6836787284828</v>
      </c>
      <c r="F101" s="8">
        <f t="shared" si="53"/>
        <v>3500.472226625111</v>
      </c>
      <c r="G101" s="70">
        <f>G94+G97</f>
        <v>2225.5813567412038</v>
      </c>
      <c r="H101" s="59">
        <f t="shared" si="53"/>
        <v>1973.5515874750427</v>
      </c>
      <c r="I101" s="59">
        <f t="shared" si="51"/>
        <v>2073.1291685920937</v>
      </c>
      <c r="J101" s="59">
        <f t="shared" ref="J101" si="55">J94+J97</f>
        <v>1782.8341620623951</v>
      </c>
      <c r="K101" s="27"/>
      <c r="L101" s="27"/>
      <c r="M101" s="27"/>
      <c r="N101" s="27"/>
      <c r="O101" s="27"/>
      <c r="P101" s="27"/>
    </row>
    <row r="102" spans="2:16">
      <c r="E102" s="16"/>
      <c r="F102" s="16"/>
      <c r="G102" s="16"/>
      <c r="H102" s="60"/>
      <c r="I102" s="60"/>
      <c r="J102" s="60"/>
      <c r="K102" s="6"/>
    </row>
    <row r="103" spans="2:16">
      <c r="B103" s="80" t="s">
        <v>109</v>
      </c>
      <c r="C103" s="176"/>
      <c r="D103" s="176"/>
      <c r="E103" s="43"/>
      <c r="F103" s="43"/>
      <c r="G103" s="43"/>
      <c r="H103" s="64"/>
      <c r="I103" s="64"/>
      <c r="J103" s="64"/>
    </row>
    <row r="104" spans="2:16" ht="25.5">
      <c r="B104" s="14"/>
      <c r="C104" s="1"/>
      <c r="D104" s="1"/>
      <c r="E104" s="162" t="s">
        <v>50</v>
      </c>
      <c r="F104" s="162" t="s">
        <v>52</v>
      </c>
      <c r="G104" s="163" t="s">
        <v>54</v>
      </c>
      <c r="H104" s="164" t="s">
        <v>56</v>
      </c>
      <c r="I104" s="165" t="s">
        <v>58</v>
      </c>
      <c r="J104" s="165" t="s">
        <v>61</v>
      </c>
    </row>
    <row r="105" spans="2:16">
      <c r="B105" s="78" t="s">
        <v>62</v>
      </c>
      <c r="C105" s="2" t="s">
        <v>63</v>
      </c>
      <c r="D105" s="2" t="s">
        <v>64</v>
      </c>
      <c r="E105" s="13" t="s">
        <v>49</v>
      </c>
      <c r="F105" s="13" t="s">
        <v>51</v>
      </c>
      <c r="G105" s="68" t="s">
        <v>53</v>
      </c>
      <c r="H105" s="57" t="s">
        <v>55</v>
      </c>
      <c r="I105" s="126" t="s">
        <v>57</v>
      </c>
      <c r="J105" s="126" t="s">
        <v>65</v>
      </c>
    </row>
    <row r="106" spans="2:16">
      <c r="B106" s="268" t="s">
        <v>79</v>
      </c>
      <c r="C106" s="269"/>
      <c r="D106" s="269"/>
      <c r="E106" s="269"/>
      <c r="F106" s="269"/>
      <c r="G106" s="269"/>
      <c r="H106" s="269"/>
      <c r="I106" s="127"/>
      <c r="J106" s="127"/>
      <c r="K106" s="116" t="s">
        <v>86</v>
      </c>
    </row>
    <row r="107" spans="2:16">
      <c r="B107" s="14" t="s">
        <v>67</v>
      </c>
      <c r="C107" s="1" t="s">
        <v>68</v>
      </c>
      <c r="D107" s="1"/>
      <c r="E107" s="36">
        <f t="shared" ref="E107:I112" si="56">E92-E38</f>
        <v>3.8214009634352806</v>
      </c>
      <c r="F107" s="36">
        <f t="shared" si="56"/>
        <v>3.8513060263103398</v>
      </c>
      <c r="G107" s="69">
        <f t="shared" si="56"/>
        <v>3.8513060263101124</v>
      </c>
      <c r="H107" s="58">
        <f t="shared" si="56"/>
        <v>5.2165640928574248</v>
      </c>
      <c r="I107" s="58">
        <f t="shared" si="56"/>
        <v>5.2151895939582573</v>
      </c>
      <c r="J107" s="58">
        <f t="shared" ref="J107" si="57">J92-J38</f>
        <v>5.4002648665314155</v>
      </c>
      <c r="L107" s="27"/>
      <c r="M107" s="27"/>
      <c r="N107" s="27"/>
      <c r="O107" s="27"/>
      <c r="P107" s="27"/>
    </row>
    <row r="108" spans="2:16">
      <c r="B108" s="14" t="s">
        <v>67</v>
      </c>
      <c r="C108" s="1" t="s">
        <v>70</v>
      </c>
      <c r="D108" s="1"/>
      <c r="E108" s="36">
        <f t="shared" si="56"/>
        <v>-14.547784043676074</v>
      </c>
      <c r="F108" s="36">
        <f t="shared" si="56"/>
        <v>-14.661630353099554</v>
      </c>
      <c r="G108" s="69">
        <f t="shared" si="56"/>
        <v>-14.661630353099554</v>
      </c>
      <c r="H108" s="58">
        <f t="shared" si="56"/>
        <v>-19.85906441093789</v>
      </c>
      <c r="I108" s="58">
        <f t="shared" si="56"/>
        <v>-19.853831797730095</v>
      </c>
      <c r="J108" s="58">
        <f t="shared" ref="J108" si="58">J93-J39</f>
        <v>-20.558399343240353</v>
      </c>
      <c r="L108" s="143" t="s">
        <v>106</v>
      </c>
      <c r="M108" s="27"/>
      <c r="N108" s="27"/>
      <c r="O108" s="27"/>
      <c r="P108" s="27"/>
    </row>
    <row r="109" spans="2:16">
      <c r="B109" s="14" t="s">
        <v>67</v>
      </c>
      <c r="C109" s="1" t="s">
        <v>71</v>
      </c>
      <c r="D109" s="1"/>
      <c r="E109" s="36">
        <f t="shared" si="56"/>
        <v>0</v>
      </c>
      <c r="F109" s="36">
        <f t="shared" si="56"/>
        <v>0</v>
      </c>
      <c r="G109" s="69">
        <f t="shared" si="56"/>
        <v>0</v>
      </c>
      <c r="H109" s="58">
        <f t="shared" si="56"/>
        <v>0</v>
      </c>
      <c r="I109" s="58">
        <f t="shared" si="56"/>
        <v>0</v>
      </c>
      <c r="J109" s="58">
        <f t="shared" ref="J109" si="59">J94-J40</f>
        <v>0</v>
      </c>
      <c r="L109" s="177">
        <f>(J107*'Customer Numbers - Southern Sco'!$C$5)+(J108*'Customer Numbers - Southern Sco'!$D$5)+(J109*'Customer Numbers - Southern Sco'!$E$5)+(J110*'Customer Numbers - Southern Sco'!$C$10)+(J111*'Customer Numbers - Southern Sco'!$D$10)+(J112*'Customer Numbers - Southern Sco'!$E$10)</f>
        <v>9.406358003616333E-8</v>
      </c>
      <c r="M109" s="27"/>
      <c r="N109" s="27"/>
      <c r="O109" s="27"/>
      <c r="P109" s="27"/>
    </row>
    <row r="110" spans="2:16">
      <c r="B110" s="14" t="s">
        <v>72</v>
      </c>
      <c r="C110" s="1" t="s">
        <v>68</v>
      </c>
      <c r="D110" s="1"/>
      <c r="E110" s="36">
        <f t="shared" si="56"/>
        <v>6.2007130288216104</v>
      </c>
      <c r="F110" s="36">
        <f t="shared" si="56"/>
        <v>5.9698303336469962</v>
      </c>
      <c r="G110" s="69">
        <f t="shared" si="56"/>
        <v>5.9698303336469962</v>
      </c>
      <c r="H110" s="58">
        <f t="shared" si="56"/>
        <v>7.439857417552048</v>
      </c>
      <c r="I110" s="58">
        <f t="shared" si="56"/>
        <v>7.4335622033033815</v>
      </c>
      <c r="J110" s="58">
        <f t="shared" ref="J110" si="60">J95-J41</f>
        <v>6.8424069148719582</v>
      </c>
      <c r="L110" s="27"/>
      <c r="M110" s="27"/>
      <c r="N110" s="27"/>
      <c r="O110" s="27"/>
      <c r="P110" s="27"/>
    </row>
    <row r="111" spans="2:16">
      <c r="B111" s="14" t="s">
        <v>72</v>
      </c>
      <c r="C111" s="1" t="s">
        <v>70</v>
      </c>
      <c r="D111" s="1"/>
      <c r="E111" s="36">
        <f t="shared" si="56"/>
        <v>-26.734173277664468</v>
      </c>
      <c r="F111" s="36">
        <f t="shared" si="56"/>
        <v>-25.73873001961897</v>
      </c>
      <c r="G111" s="69">
        <f t="shared" si="56"/>
        <v>-25.73873001961897</v>
      </c>
      <c r="H111" s="58">
        <f t="shared" si="56"/>
        <v>-32.076704152804609</v>
      </c>
      <c r="I111" s="58">
        <f t="shared" si="56"/>
        <v>-32.049562540579927</v>
      </c>
      <c r="J111" s="58">
        <f t="shared" ref="J111" si="61">J96-J42</f>
        <v>-29.500815672038698</v>
      </c>
      <c r="L111" s="27"/>
      <c r="M111" s="27"/>
      <c r="N111" s="27"/>
      <c r="O111" s="27"/>
      <c r="P111" s="27"/>
    </row>
    <row r="112" spans="2:16">
      <c r="B112" s="14" t="s">
        <v>72</v>
      </c>
      <c r="C112" s="1" t="s">
        <v>71</v>
      </c>
      <c r="D112" s="1"/>
      <c r="E112" s="36">
        <f t="shared" si="56"/>
        <v>0</v>
      </c>
      <c r="F112" s="36">
        <f t="shared" si="56"/>
        <v>0</v>
      </c>
      <c r="G112" s="69">
        <f t="shared" si="56"/>
        <v>0</v>
      </c>
      <c r="H112" s="58">
        <f t="shared" si="56"/>
        <v>0</v>
      </c>
      <c r="I112" s="58">
        <f t="shared" si="56"/>
        <v>0</v>
      </c>
      <c r="J112" s="58">
        <f t="shared" ref="J112" si="62">J97-J43</f>
        <v>0</v>
      </c>
      <c r="L112" s="27"/>
      <c r="M112" s="27"/>
      <c r="N112" s="27"/>
      <c r="O112" s="27"/>
      <c r="P112" s="27"/>
    </row>
    <row r="113" spans="1:16">
      <c r="B113" s="278" t="s">
        <v>79</v>
      </c>
      <c r="C113" s="278"/>
      <c r="D113" s="278"/>
      <c r="E113" s="278"/>
      <c r="F113" s="278"/>
      <c r="G113" s="278"/>
      <c r="H113" s="278"/>
      <c r="I113" s="127"/>
      <c r="J113" s="127"/>
    </row>
    <row r="114" spans="1:16">
      <c r="B114" s="14" t="s">
        <v>82</v>
      </c>
      <c r="C114" s="1" t="s">
        <v>68</v>
      </c>
      <c r="D114" s="1"/>
      <c r="E114" s="8">
        <f>E107+E110</f>
        <v>10.022113992256891</v>
      </c>
      <c r="F114" s="8">
        <f t="shared" ref="F114:I116" si="63">F107+F110</f>
        <v>9.821136359957336</v>
      </c>
      <c r="G114" s="70">
        <f>G107+G110</f>
        <v>9.8211363599571087</v>
      </c>
      <c r="H114" s="59">
        <f t="shared" si="63"/>
        <v>12.656421510409473</v>
      </c>
      <c r="I114" s="59">
        <f t="shared" si="63"/>
        <v>12.648751797261639</v>
      </c>
      <c r="J114" s="59">
        <f t="shared" ref="J114" si="64">J107+J110</f>
        <v>12.242671781403374</v>
      </c>
      <c r="L114" s="27"/>
      <c r="M114" s="27"/>
      <c r="N114" s="27"/>
      <c r="O114" s="27"/>
      <c r="P114" s="27"/>
    </row>
    <row r="115" spans="1:16">
      <c r="B115" s="14" t="s">
        <v>82</v>
      </c>
      <c r="C115" s="1" t="s">
        <v>70</v>
      </c>
      <c r="D115" s="1"/>
      <c r="E115" s="8">
        <f t="shared" ref="E115:H116" si="65">E108+E111</f>
        <v>-41.281957321340542</v>
      </c>
      <c r="F115" s="8">
        <f t="shared" si="65"/>
        <v>-40.400360372718524</v>
      </c>
      <c r="G115" s="70">
        <f>G108+G111</f>
        <v>-40.400360372718524</v>
      </c>
      <c r="H115" s="59">
        <f t="shared" si="65"/>
        <v>-51.935768563742499</v>
      </c>
      <c r="I115" s="59">
        <f t="shared" si="63"/>
        <v>-51.903394338310022</v>
      </c>
      <c r="J115" s="59">
        <f t="shared" ref="J115" si="66">J108+J111</f>
        <v>-50.059215015279051</v>
      </c>
      <c r="L115" s="27"/>
      <c r="M115" s="27"/>
      <c r="N115" s="27"/>
      <c r="O115" s="27"/>
      <c r="P115" s="27"/>
    </row>
    <row r="116" spans="1:16">
      <c r="B116" s="14" t="s">
        <v>82</v>
      </c>
      <c r="C116" s="1" t="s">
        <v>71</v>
      </c>
      <c r="D116" s="1"/>
      <c r="E116" s="8">
        <f>E109+E112</f>
        <v>0</v>
      </c>
      <c r="F116" s="8">
        <f t="shared" si="65"/>
        <v>0</v>
      </c>
      <c r="G116" s="70">
        <f>G109+G112</f>
        <v>0</v>
      </c>
      <c r="H116" s="59">
        <f t="shared" si="65"/>
        <v>0</v>
      </c>
      <c r="I116" s="59">
        <f t="shared" si="63"/>
        <v>0</v>
      </c>
      <c r="J116" s="59">
        <f t="shared" ref="J116" si="67">J109+J112</f>
        <v>0</v>
      </c>
      <c r="K116" s="171"/>
      <c r="L116" s="27"/>
      <c r="M116" s="27"/>
      <c r="N116" s="27"/>
      <c r="O116" s="27"/>
      <c r="P116" s="27"/>
    </row>
    <row r="117" spans="1:16">
      <c r="E117" s="16"/>
      <c r="F117" s="16"/>
      <c r="G117" s="16"/>
      <c r="H117" s="60"/>
      <c r="I117" s="60"/>
      <c r="J117" s="60"/>
      <c r="K117" s="178"/>
    </row>
    <row r="118" spans="1:16" s="33" customFormat="1">
      <c r="A118" s="33" t="s">
        <v>87</v>
      </c>
      <c r="B118" s="76"/>
      <c r="E118" s="37"/>
      <c r="F118" s="37"/>
      <c r="G118" s="37"/>
      <c r="H118" s="61"/>
      <c r="I118" s="61"/>
      <c r="J118" s="61"/>
    </row>
    <row r="119" spans="1:16" s="4" customFormat="1">
      <c r="B119" s="77"/>
      <c r="E119" s="28"/>
      <c r="F119" s="28"/>
      <c r="G119" s="28"/>
      <c r="H119" s="65"/>
      <c r="I119" s="65"/>
      <c r="J119" s="65"/>
      <c r="L119" s="44"/>
      <c r="M119" s="44"/>
      <c r="N119" s="44"/>
    </row>
    <row r="120" spans="1:16">
      <c r="B120" s="77" t="s">
        <v>88</v>
      </c>
      <c r="E120" s="16"/>
      <c r="F120" s="16"/>
      <c r="G120" s="16"/>
      <c r="H120" s="60"/>
      <c r="I120" s="60"/>
      <c r="J120" s="60"/>
      <c r="K120" s="45"/>
      <c r="L120" s="46"/>
      <c r="M120" s="46"/>
      <c r="N120" s="46"/>
    </row>
    <row r="121" spans="1:16" ht="25.5">
      <c r="B121" s="14"/>
      <c r="C121" s="1"/>
      <c r="D121" s="1"/>
      <c r="E121" s="162" t="s">
        <v>50</v>
      </c>
      <c r="F121" s="162" t="s">
        <v>52</v>
      </c>
      <c r="G121" s="163" t="s">
        <v>54</v>
      </c>
      <c r="H121" s="164" t="s">
        <v>56</v>
      </c>
      <c r="I121" s="165" t="s">
        <v>58</v>
      </c>
      <c r="J121" s="165" t="s">
        <v>61</v>
      </c>
      <c r="K121" s="45"/>
      <c r="L121" s="46"/>
      <c r="M121" s="46"/>
      <c r="N121" s="46"/>
    </row>
    <row r="122" spans="1:16">
      <c r="B122" s="78" t="s">
        <v>62</v>
      </c>
      <c r="C122" s="2" t="s">
        <v>89</v>
      </c>
      <c r="D122" s="2" t="s">
        <v>64</v>
      </c>
      <c r="E122" s="13" t="s">
        <v>49</v>
      </c>
      <c r="F122" s="13" t="s">
        <v>51</v>
      </c>
      <c r="G122" s="68" t="s">
        <v>53</v>
      </c>
      <c r="H122" s="57" t="s">
        <v>55</v>
      </c>
      <c r="I122" s="126" t="s">
        <v>57</v>
      </c>
      <c r="J122" s="126" t="s">
        <v>65</v>
      </c>
      <c r="K122" t="s">
        <v>90</v>
      </c>
    </row>
    <row r="123" spans="1:16">
      <c r="B123" s="14" t="s">
        <v>67</v>
      </c>
      <c r="C123" s="1" t="s">
        <v>68</v>
      </c>
      <c r="D123" s="1" t="s">
        <v>69</v>
      </c>
      <c r="E123" s="147">
        <f>'Regional Cap levels'!F720</f>
        <v>6.9052847510491259E-3</v>
      </c>
      <c r="F123" s="147">
        <f>'Regional Cap levels'!G720</f>
        <v>5.1597571210464949E-3</v>
      </c>
      <c r="G123" s="179">
        <f>'Regional Cap levels'!H720</f>
        <v>3.0453506689552346E-3</v>
      </c>
      <c r="H123" s="180">
        <f>'Regional Cap levels'!I720</f>
        <v>2.7474747871911198E-3</v>
      </c>
      <c r="I123" s="180">
        <f>'Regional Cap levels'!J680</f>
        <v>2.9075995389095718E-3</v>
      </c>
      <c r="J123" s="180">
        <f>'Regional Cap levels'!K680</f>
        <v>2.5179287036766126E-3</v>
      </c>
      <c r="K123" s="47"/>
    </row>
    <row r="124" spans="1:16">
      <c r="B124" s="14" t="s">
        <v>67</v>
      </c>
      <c r="C124" s="1" t="s">
        <v>70</v>
      </c>
      <c r="D124" s="1" t="s">
        <v>69</v>
      </c>
      <c r="E124" s="48">
        <v>0</v>
      </c>
      <c r="F124" s="48">
        <v>0</v>
      </c>
      <c r="G124" s="71">
        <v>0</v>
      </c>
      <c r="H124" s="66">
        <v>0</v>
      </c>
      <c r="I124" s="66">
        <v>0</v>
      </c>
      <c r="J124" s="66">
        <v>0</v>
      </c>
      <c r="K124" s="47"/>
    </row>
    <row r="125" spans="1:16">
      <c r="B125" s="14" t="s">
        <v>67</v>
      </c>
      <c r="C125" s="1" t="s">
        <v>91</v>
      </c>
      <c r="D125" s="14" t="s">
        <v>69</v>
      </c>
      <c r="E125" s="147">
        <f>'Regional Cap levels'!F716</f>
        <v>2.7729032662972775E-2</v>
      </c>
      <c r="F125" s="147">
        <f>'Regional Cap levels'!G716</f>
        <v>2.0719648631545146E-2</v>
      </c>
      <c r="G125" s="179">
        <f>'Regional Cap levels'!H716</f>
        <v>1.2228985655781382E-2</v>
      </c>
      <c r="H125" s="180">
        <f>'Regional Cap levels'!I716</f>
        <v>1.1032827879131542E-2</v>
      </c>
      <c r="I125" s="180">
        <f>'Regional Cap levels'!J676</f>
        <v>1.1675828802428264E-2</v>
      </c>
      <c r="J125" s="180">
        <f>'Regional Cap levels'!K676</f>
        <v>1.0111056934571408E-2</v>
      </c>
      <c r="K125" s="188"/>
    </row>
    <row r="126" spans="1:16">
      <c r="B126" s="14" t="s">
        <v>72</v>
      </c>
      <c r="C126" s="1" t="s">
        <v>68</v>
      </c>
      <c r="D126" s="1" t="s">
        <v>69</v>
      </c>
      <c r="E126" s="147">
        <f>'Regional Cap levels'!F722</f>
        <v>1.6336286347556615E-3</v>
      </c>
      <c r="F126" s="147">
        <f>'Regional Cap levels'!G722</f>
        <v>1.2061809524004815E-3</v>
      </c>
      <c r="G126" s="179">
        <f>'Regional Cap levels'!H722</f>
        <v>7.17389677728163E-4</v>
      </c>
      <c r="H126" s="180">
        <f>'Regional Cap levels'!I722</f>
        <v>6.5455620243102457E-4</v>
      </c>
      <c r="I126" s="180">
        <f>'Regional Cap levels'!J682</f>
        <v>7.0987122318707933E-4</v>
      </c>
      <c r="J126" s="180">
        <f>'Regional Cap levels'!K682</f>
        <v>5.6903726123877822E-4</v>
      </c>
      <c r="K126" s="189"/>
    </row>
    <row r="127" spans="1:16">
      <c r="B127" s="14" t="s">
        <v>72</v>
      </c>
      <c r="C127" s="1" t="s">
        <v>70</v>
      </c>
      <c r="D127" s="1" t="s">
        <v>69</v>
      </c>
      <c r="E127" s="48">
        <v>0</v>
      </c>
      <c r="F127" s="48">
        <v>0</v>
      </c>
      <c r="G127" s="71">
        <v>0</v>
      </c>
      <c r="H127" s="66">
        <v>0</v>
      </c>
      <c r="I127" s="66">
        <v>0</v>
      </c>
      <c r="J127" s="66">
        <v>0</v>
      </c>
    </row>
    <row r="128" spans="1:16">
      <c r="B128" s="14" t="s">
        <v>72</v>
      </c>
      <c r="C128" s="1" t="s">
        <v>91</v>
      </c>
      <c r="D128" s="14" t="s">
        <v>69</v>
      </c>
      <c r="E128" s="147">
        <f>'Regional Cap levels'!F718</f>
        <v>6.8918344607305183E-3</v>
      </c>
      <c r="F128" s="147">
        <f>'Regional Cap levels'!G718</f>
        <v>5.0885490599114798E-3</v>
      </c>
      <c r="G128" s="179">
        <f>'Regional Cap levels'!H718</f>
        <v>3.0264717436706773E-3</v>
      </c>
      <c r="H128" s="180">
        <f>'Regional Cap levels'!I718</f>
        <v>2.7613944175713789E-3</v>
      </c>
      <c r="I128" s="180">
        <f>'Regional Cap levels'!J678</f>
        <v>2.9947534308330556E-3</v>
      </c>
      <c r="J128" s="180">
        <f>'Regional Cap levels'!K678</f>
        <v>2.4006132868941103E-3</v>
      </c>
      <c r="K128" s="188"/>
    </row>
    <row r="129" spans="2:12">
      <c r="B129" s="14" t="s">
        <v>67</v>
      </c>
      <c r="C129" s="1" t="s">
        <v>68</v>
      </c>
      <c r="D129" s="1" t="s">
        <v>73</v>
      </c>
      <c r="E129" s="147">
        <f>'Regional Cap levels'!F721</f>
        <v>5.1104965992581821E-3</v>
      </c>
      <c r="F129" s="147">
        <f>'Regional Cap levels'!G721</f>
        <v>6.2476773437141137E-3</v>
      </c>
      <c r="G129" s="179">
        <f>'Regional Cap levels'!H721</f>
        <v>6.2476773437141137E-3</v>
      </c>
      <c r="H129" s="180">
        <f>'Regional Cap levels'!I721</f>
        <v>6.2580514592043132E-3</v>
      </c>
      <c r="I129" s="180">
        <f>'Regional Cap levels'!J681</f>
        <v>5.1925139661509892E-3</v>
      </c>
      <c r="J129" s="180">
        <f>'Regional Cap levels'!K681</f>
        <v>4.9855447465165046E-3</v>
      </c>
      <c r="K129" s="47"/>
    </row>
    <row r="130" spans="2:12">
      <c r="B130" s="14" t="s">
        <v>67</v>
      </c>
      <c r="C130" s="1" t="s">
        <v>70</v>
      </c>
      <c r="D130" s="1" t="s">
        <v>73</v>
      </c>
      <c r="E130" s="48">
        <v>0</v>
      </c>
      <c r="F130" s="48">
        <v>0</v>
      </c>
      <c r="G130" s="71">
        <v>0</v>
      </c>
      <c r="H130" s="66">
        <v>0</v>
      </c>
      <c r="I130" s="66">
        <v>0</v>
      </c>
      <c r="J130" s="66">
        <v>0</v>
      </c>
      <c r="K130" s="47"/>
    </row>
    <row r="131" spans="2:12">
      <c r="B131" s="14" t="s">
        <v>67</v>
      </c>
      <c r="C131" s="1" t="s">
        <v>91</v>
      </c>
      <c r="D131" s="14" t="s">
        <v>73</v>
      </c>
      <c r="E131" s="147">
        <f>'Regional Cap levels'!F717</f>
        <v>2.0521836858836472E-2</v>
      </c>
      <c r="F131" s="147">
        <f>'Regional Cap levels'!G717</f>
        <v>2.5088328052690779E-2</v>
      </c>
      <c r="G131" s="179">
        <f>'Regional Cap levels'!H717</f>
        <v>2.5088328052690779E-2</v>
      </c>
      <c r="H131" s="180">
        <f>'Regional Cap levels'!I717</f>
        <v>2.5129986608079597E-2</v>
      </c>
      <c r="I131" s="180">
        <f>'Regional Cap levels'!J677</f>
        <v>2.085118783095332E-2</v>
      </c>
      <c r="J131" s="180">
        <f>'Regional Cap levels'!K677</f>
        <v>2.0020077100783552E-2</v>
      </c>
      <c r="K131" s="47"/>
    </row>
    <row r="132" spans="2:12">
      <c r="B132" s="14" t="s">
        <v>72</v>
      </c>
      <c r="C132" s="1" t="s">
        <v>68</v>
      </c>
      <c r="D132" s="1" t="s">
        <v>73</v>
      </c>
      <c r="E132" s="147">
        <f>'Regional Cap levels'!F723</f>
        <v>2.6231771230741442E-3</v>
      </c>
      <c r="F132" s="147">
        <f>'Regional Cap levels'!G723</f>
        <v>2.6789655325239795E-3</v>
      </c>
      <c r="G132" s="179">
        <f>'Regional Cap levels'!H723</f>
        <v>2.6789655325239795E-3</v>
      </c>
      <c r="H132" s="180">
        <f>'Regional Cap levels'!I723</f>
        <v>2.707050490963871E-3</v>
      </c>
      <c r="I132" s="180">
        <f>'Regional Cap levels'!J683</f>
        <v>2.707050490963871E-3</v>
      </c>
      <c r="J132" s="180">
        <f>'Regional Cap levels'!K683</f>
        <v>2.7183771159391898E-3</v>
      </c>
      <c r="K132" s="47"/>
    </row>
    <row r="133" spans="2:12">
      <c r="B133" s="14" t="s">
        <v>72</v>
      </c>
      <c r="C133" s="1" t="s">
        <v>70</v>
      </c>
      <c r="D133" s="1" t="s">
        <v>73</v>
      </c>
      <c r="E133" s="48">
        <v>0</v>
      </c>
      <c r="F133" s="48">
        <v>0</v>
      </c>
      <c r="G133" s="71">
        <v>0</v>
      </c>
      <c r="H133" s="66">
        <v>0</v>
      </c>
      <c r="I133" s="66">
        <v>0</v>
      </c>
      <c r="J133" s="66">
        <v>0</v>
      </c>
      <c r="K133" s="47"/>
    </row>
    <row r="134" spans="2:12">
      <c r="B134" s="14" t="s">
        <v>72</v>
      </c>
      <c r="C134" s="1" t="s">
        <v>91</v>
      </c>
      <c r="D134" s="14" t="s">
        <v>73</v>
      </c>
      <c r="E134" s="147">
        <f>'Regional Cap levels'!F719</f>
        <v>1.1066470132060519E-2</v>
      </c>
      <c r="F134" s="147">
        <f>'Regional Cap levels'!G719</f>
        <v>1.1301826243342947E-2</v>
      </c>
      <c r="G134" s="179">
        <f>'Regional Cap levels'!H719</f>
        <v>1.1301826243342947E-2</v>
      </c>
      <c r="H134" s="180">
        <f>'Regional Cap levels'!I719</f>
        <v>1.1420309036975648E-2</v>
      </c>
      <c r="I134" s="180">
        <f>'Regional Cap levels'!J679</f>
        <v>1.1420309036975648E-2</v>
      </c>
      <c r="J134" s="180">
        <f>'Regional Cap levels'!K679</f>
        <v>1.1468092984115111E-2</v>
      </c>
      <c r="K134" s="47"/>
    </row>
    <row r="135" spans="2:12" s="4" customFormat="1">
      <c r="B135" s="77"/>
      <c r="E135" s="28"/>
      <c r="F135" s="28"/>
      <c r="G135" s="28"/>
      <c r="H135" s="65"/>
      <c r="I135" s="65"/>
      <c r="J135" s="65"/>
      <c r="K135" s="49"/>
      <c r="L135" s="50"/>
    </row>
    <row r="136" spans="2:12">
      <c r="B136" s="77" t="s">
        <v>92</v>
      </c>
      <c r="D136" s="166"/>
      <c r="E136" s="16"/>
      <c r="F136" s="16"/>
      <c r="G136" s="16"/>
      <c r="H136" s="60"/>
      <c r="I136" s="60"/>
      <c r="J136" s="60"/>
      <c r="K136" s="45"/>
    </row>
    <row r="137" spans="2:12" ht="25.5">
      <c r="B137" s="14"/>
      <c r="C137" s="1"/>
      <c r="D137" s="1"/>
      <c r="E137" s="162" t="s">
        <v>50</v>
      </c>
      <c r="F137" s="162" t="s">
        <v>52</v>
      </c>
      <c r="G137" s="163" t="s">
        <v>54</v>
      </c>
      <c r="H137" s="164" t="s">
        <v>56</v>
      </c>
      <c r="I137" s="165" t="s">
        <v>58</v>
      </c>
      <c r="J137" s="165" t="s">
        <v>61</v>
      </c>
      <c r="K137" s="45"/>
    </row>
    <row r="138" spans="2:12">
      <c r="B138" s="78" t="s">
        <v>62</v>
      </c>
      <c r="C138" s="2" t="s">
        <v>89</v>
      </c>
      <c r="D138" s="2" t="s">
        <v>64</v>
      </c>
      <c r="E138" s="13" t="s">
        <v>49</v>
      </c>
      <c r="F138" s="13" t="s">
        <v>51</v>
      </c>
      <c r="G138" s="68" t="s">
        <v>53</v>
      </c>
      <c r="H138" s="57" t="s">
        <v>55</v>
      </c>
      <c r="I138" s="126" t="s">
        <v>57</v>
      </c>
      <c r="J138" s="126" t="s">
        <v>65</v>
      </c>
      <c r="K138" t="s">
        <v>93</v>
      </c>
    </row>
    <row r="139" spans="2:12">
      <c r="B139" s="14" t="s">
        <v>67</v>
      </c>
      <c r="C139" s="1" t="s">
        <v>68</v>
      </c>
      <c r="D139" s="1" t="s">
        <v>69</v>
      </c>
      <c r="E139" s="8">
        <f>E61-E123</f>
        <v>0.66655416759624775</v>
      </c>
      <c r="F139" s="8">
        <f t="shared" ref="E139:I150" si="68">F61-F123</f>
        <v>0.49791280572185709</v>
      </c>
      <c r="G139" s="70">
        <f t="shared" si="68"/>
        <v>0.29362538399437055</v>
      </c>
      <c r="H139" s="59">
        <f t="shared" si="68"/>
        <v>0.26609159901223178</v>
      </c>
      <c r="I139" s="59">
        <f t="shared" si="68"/>
        <v>0.27866318034435295</v>
      </c>
      <c r="J139" s="59">
        <f t="shared" ref="J139" si="69">J61-J123</f>
        <v>0.23723337566813224</v>
      </c>
    </row>
    <row r="140" spans="2:12">
      <c r="B140" s="14" t="s">
        <v>67</v>
      </c>
      <c r="C140" s="1" t="s">
        <v>70</v>
      </c>
      <c r="D140" s="1" t="s">
        <v>69</v>
      </c>
      <c r="E140" s="8">
        <f>E62-E124</f>
        <v>0.66305221377768631</v>
      </c>
      <c r="F140" s="8">
        <f t="shared" si="68"/>
        <v>0.49148505611838911</v>
      </c>
      <c r="G140" s="70">
        <f t="shared" si="68"/>
        <v>0.28608011306169617</v>
      </c>
      <c r="H140" s="59">
        <f t="shared" si="68"/>
        <v>0.26450362516115772</v>
      </c>
      <c r="I140" s="59">
        <f t="shared" si="68"/>
        <v>0.27717608848475317</v>
      </c>
      <c r="J140" s="59">
        <f t="shared" ref="J140" si="70">J62-J124</f>
        <v>0.2319695615709432</v>
      </c>
    </row>
    <row r="141" spans="2:12">
      <c r="B141" s="14" t="s">
        <v>67</v>
      </c>
      <c r="C141" s="1" t="s">
        <v>91</v>
      </c>
      <c r="D141" s="14" t="s">
        <v>69</v>
      </c>
      <c r="E141" s="8">
        <f t="shared" si="68"/>
        <v>0.68158956281548</v>
      </c>
      <c r="F141" s="8">
        <f t="shared" si="68"/>
        <v>0.50914753250678746</v>
      </c>
      <c r="G141" s="70">
        <f t="shared" si="68"/>
        <v>0.30025625477517914</v>
      </c>
      <c r="H141" s="59">
        <f t="shared" si="68"/>
        <v>0.27196548675335341</v>
      </c>
      <c r="I141" s="59">
        <f t="shared" si="68"/>
        <v>0.28473105082430156</v>
      </c>
      <c r="J141" s="59">
        <f t="shared" ref="J141" si="71">J63-J125</f>
        <v>0.24224213460361285</v>
      </c>
    </row>
    <row r="142" spans="2:12">
      <c r="B142" s="14" t="s">
        <v>72</v>
      </c>
      <c r="C142" s="1" t="s">
        <v>68</v>
      </c>
      <c r="D142" s="1" t="s">
        <v>69</v>
      </c>
      <c r="E142" s="8">
        <f t="shared" si="68"/>
        <v>0.16858918685039539</v>
      </c>
      <c r="F142" s="8">
        <f t="shared" si="68"/>
        <v>0.12442311183386438</v>
      </c>
      <c r="G142" s="70">
        <f t="shared" si="68"/>
        <v>7.3916452402714342E-2</v>
      </c>
      <c r="H142" s="59">
        <f t="shared" si="68"/>
        <v>6.7835105757726666E-2</v>
      </c>
      <c r="I142" s="59">
        <f t="shared" si="68"/>
        <v>7.3026128269306614E-2</v>
      </c>
      <c r="J142" s="59">
        <f t="shared" ref="J142" si="72">J64-J126</f>
        <v>5.9018941192248882E-2</v>
      </c>
    </row>
    <row r="143" spans="2:12">
      <c r="B143" s="14" t="s">
        <v>72</v>
      </c>
      <c r="C143" s="1" t="s">
        <v>70</v>
      </c>
      <c r="D143" s="1" t="s">
        <v>69</v>
      </c>
      <c r="E143" s="8">
        <f t="shared" si="68"/>
        <v>0.17517154898278664</v>
      </c>
      <c r="F143" s="8">
        <f t="shared" si="68"/>
        <v>0.12796131061646973</v>
      </c>
      <c r="G143" s="70">
        <f t="shared" si="68"/>
        <v>7.3285020085138999E-2</v>
      </c>
      <c r="H143" s="59">
        <f t="shared" si="68"/>
        <v>6.6256763832321153E-2</v>
      </c>
      <c r="I143" s="59">
        <f t="shared" si="68"/>
        <v>7.1923231113843786E-2</v>
      </c>
      <c r="J143" s="59">
        <f t="shared" ref="J143" si="73">J65-J127</f>
        <v>5.7193596853942541E-2</v>
      </c>
    </row>
    <row r="144" spans="2:12">
      <c r="B144" s="14" t="s">
        <v>72</v>
      </c>
      <c r="C144" s="1" t="s">
        <v>91</v>
      </c>
      <c r="D144" s="14" t="s">
        <v>69</v>
      </c>
      <c r="E144" s="8">
        <f t="shared" si="68"/>
        <v>0.17239325686151555</v>
      </c>
      <c r="F144" s="8">
        <f t="shared" si="68"/>
        <v>0.12723182655114604</v>
      </c>
      <c r="G144" s="70">
        <f t="shared" si="68"/>
        <v>7.5586967048009476E-2</v>
      </c>
      <c r="H144" s="59">
        <f t="shared" si="68"/>
        <v>6.9329235495841482E-2</v>
      </c>
      <c r="I144" s="59">
        <f t="shared" si="68"/>
        <v>7.462142162128034E-2</v>
      </c>
      <c r="J144" s="59">
        <f t="shared" ref="J144" si="74">J66-J128</f>
        <v>6.0313648993086423E-2</v>
      </c>
    </row>
    <row r="145" spans="2:23">
      <c r="B145" s="14" t="s">
        <v>67</v>
      </c>
      <c r="C145" s="1" t="s">
        <v>68</v>
      </c>
      <c r="D145" s="1" t="s">
        <v>73</v>
      </c>
      <c r="E145" s="8">
        <f>E67-E129</f>
        <v>0.51199304586976857</v>
      </c>
      <c r="F145" s="8">
        <f t="shared" si="68"/>
        <v>0.62099070965643055</v>
      </c>
      <c r="G145" s="70">
        <f t="shared" si="68"/>
        <v>0.62099070965643055</v>
      </c>
      <c r="H145" s="59">
        <f t="shared" si="68"/>
        <v>0.62904145903806463</v>
      </c>
      <c r="I145" s="59">
        <f t="shared" si="68"/>
        <v>0.62987978290830893</v>
      </c>
      <c r="J145" s="59">
        <f t="shared" ref="J145" si="75">J67-J129</f>
        <v>0.62808851491196716</v>
      </c>
      <c r="L145" s="27"/>
      <c r="M145" s="27"/>
      <c r="N145" s="27"/>
      <c r="O145" s="27"/>
      <c r="P145" s="27"/>
    </row>
    <row r="146" spans="2:23">
      <c r="B146" s="14" t="s">
        <v>67</v>
      </c>
      <c r="C146" s="1" t="s">
        <v>70</v>
      </c>
      <c r="D146" s="1" t="s">
        <v>73</v>
      </c>
      <c r="E146" s="8">
        <f>E68-E130</f>
        <v>0.51710354246902679</v>
      </c>
      <c r="F146" s="8">
        <f t="shared" si="68"/>
        <v>0.62723838700014467</v>
      </c>
      <c r="G146" s="70">
        <f t="shared" si="68"/>
        <v>0.62723838700014467</v>
      </c>
      <c r="H146" s="59">
        <f t="shared" si="68"/>
        <v>0.63529951049726896</v>
      </c>
      <c r="I146" s="59">
        <f t="shared" si="68"/>
        <v>0.63507229687445987</v>
      </c>
      <c r="J146" s="59">
        <f t="shared" ref="J146" si="76">J68-J130</f>
        <v>0.63307405965848362</v>
      </c>
      <c r="L146" s="27"/>
      <c r="M146" s="27"/>
      <c r="N146" s="27"/>
      <c r="O146" s="27"/>
      <c r="P146" s="27"/>
    </row>
    <row r="147" spans="2:23">
      <c r="B147" s="14" t="s">
        <v>67</v>
      </c>
      <c r="C147" s="1" t="s">
        <v>91</v>
      </c>
      <c r="D147" s="14" t="s">
        <v>73</v>
      </c>
      <c r="E147" s="8">
        <f t="shared" si="68"/>
        <v>0.54886432180182632</v>
      </c>
      <c r="F147" s="8">
        <f t="shared" si="68"/>
        <v>0.66169864842601467</v>
      </c>
      <c r="G147" s="70">
        <f t="shared" si="68"/>
        <v>0.66169864842601467</v>
      </c>
      <c r="H147" s="59">
        <f t="shared" si="68"/>
        <v>0.66716556697878571</v>
      </c>
      <c r="I147" s="59">
        <f t="shared" si="68"/>
        <v>0.67121362333060752</v>
      </c>
      <c r="J147" s="59">
        <f t="shared" ref="J147" si="77">J69-J131</f>
        <v>0.66970753278254569</v>
      </c>
      <c r="L147" s="27"/>
      <c r="M147" s="27"/>
      <c r="N147" s="27"/>
      <c r="O147" s="27"/>
      <c r="P147" s="27"/>
    </row>
    <row r="148" spans="2:23">
      <c r="B148" s="14" t="s">
        <v>72</v>
      </c>
      <c r="C148" s="1" t="s">
        <v>68</v>
      </c>
      <c r="D148" s="1" t="s">
        <v>73</v>
      </c>
      <c r="E148" s="8">
        <f t="shared" si="68"/>
        <v>0.29921693903558938</v>
      </c>
      <c r="F148" s="8">
        <f t="shared" si="68"/>
        <v>0.30479419107958611</v>
      </c>
      <c r="G148" s="70">
        <f t="shared" si="68"/>
        <v>0.30479419107958611</v>
      </c>
      <c r="H148" s="59">
        <f t="shared" si="68"/>
        <v>0.31388949570573088</v>
      </c>
      <c r="I148" s="59">
        <f t="shared" si="68"/>
        <v>0.31365881355499181</v>
      </c>
      <c r="J148" s="59">
        <f t="shared" ref="J148" si="78">J70-J132</f>
        <v>0.31397589925187219</v>
      </c>
      <c r="L148" s="27"/>
      <c r="M148" s="27"/>
      <c r="N148" s="27"/>
      <c r="O148" s="27"/>
      <c r="P148" s="27"/>
    </row>
    <row r="149" spans="2:23">
      <c r="B149" s="14" t="s">
        <v>72</v>
      </c>
      <c r="C149" s="1" t="s">
        <v>70</v>
      </c>
      <c r="D149" s="1" t="s">
        <v>73</v>
      </c>
      <c r="E149" s="8">
        <f t="shared" si="68"/>
        <v>0.30184011615866352</v>
      </c>
      <c r="F149" s="8">
        <f t="shared" si="68"/>
        <v>0.30747315661211011</v>
      </c>
      <c r="G149" s="70">
        <f t="shared" si="68"/>
        <v>0.30747315661211011</v>
      </c>
      <c r="H149" s="59">
        <f t="shared" si="68"/>
        <v>0.31659654619669475</v>
      </c>
      <c r="I149" s="59">
        <f t="shared" si="68"/>
        <v>0.31636586404595568</v>
      </c>
      <c r="J149" s="59">
        <f t="shared" ref="J149" si="79">J71-J133</f>
        <v>0.31669427636781139</v>
      </c>
      <c r="L149" s="27"/>
      <c r="M149" s="27"/>
      <c r="N149" s="27"/>
      <c r="O149" s="27"/>
      <c r="P149" s="27"/>
    </row>
    <row r="150" spans="2:23">
      <c r="B150" s="14" t="s">
        <v>72</v>
      </c>
      <c r="C150" s="1" t="s">
        <v>91</v>
      </c>
      <c r="D150" s="14" t="s">
        <v>73</v>
      </c>
      <c r="E150" s="8">
        <f t="shared" si="68"/>
        <v>0.32431081223198033</v>
      </c>
      <c r="F150" s="8">
        <f t="shared" si="68"/>
        <v>0.33208350958276295</v>
      </c>
      <c r="G150" s="70">
        <f t="shared" si="68"/>
        <v>0.33208350958276295</v>
      </c>
      <c r="H150" s="59">
        <f t="shared" si="68"/>
        <v>0.3385139838503653</v>
      </c>
      <c r="I150" s="59">
        <f t="shared" si="68"/>
        <v>0.33828085377576222</v>
      </c>
      <c r="J150" s="59">
        <f t="shared" ref="J150" si="80">J72-J134</f>
        <v>0.34063040313124482</v>
      </c>
      <c r="L150" s="27"/>
      <c r="M150" s="27"/>
      <c r="N150" s="27"/>
      <c r="O150" s="27"/>
      <c r="P150" s="27"/>
    </row>
    <row r="151" spans="2:23">
      <c r="E151" s="16"/>
      <c r="F151" s="16"/>
      <c r="G151" s="16"/>
      <c r="H151" s="60"/>
      <c r="I151" s="65"/>
      <c r="J151" s="65"/>
      <c r="K151" s="4"/>
    </row>
    <row r="152" spans="2:23">
      <c r="B152" s="82" t="s">
        <v>94</v>
      </c>
      <c r="C152" s="167"/>
      <c r="D152" s="167"/>
      <c r="E152" s="167"/>
      <c r="F152" s="181"/>
      <c r="G152" s="167"/>
      <c r="H152" s="168"/>
      <c r="I152" s="168"/>
      <c r="J152" s="168"/>
      <c r="K152" s="45"/>
    </row>
    <row r="153" spans="2:23" ht="25.5">
      <c r="B153" s="14"/>
      <c r="C153" s="1"/>
      <c r="D153" s="1"/>
      <c r="E153" s="162" t="s">
        <v>50</v>
      </c>
      <c r="F153" s="162" t="s">
        <v>52</v>
      </c>
      <c r="G153" s="163" t="s">
        <v>54</v>
      </c>
      <c r="H153" s="164" t="s">
        <v>56</v>
      </c>
      <c r="I153" s="165" t="s">
        <v>58</v>
      </c>
      <c r="J153" s="165" t="s">
        <v>61</v>
      </c>
      <c r="K153" s="45"/>
    </row>
    <row r="154" spans="2:23">
      <c r="B154" s="78" t="s">
        <v>62</v>
      </c>
      <c r="C154" s="2" t="s">
        <v>63</v>
      </c>
      <c r="D154" s="2" t="s">
        <v>64</v>
      </c>
      <c r="E154" s="13" t="s">
        <v>49</v>
      </c>
      <c r="F154" s="13" t="s">
        <v>51</v>
      </c>
      <c r="G154" s="68" t="s">
        <v>53</v>
      </c>
      <c r="H154" s="57" t="s">
        <v>55</v>
      </c>
      <c r="I154" s="126" t="s">
        <v>57</v>
      </c>
      <c r="J154" s="126" t="s">
        <v>65</v>
      </c>
      <c r="K154" t="s">
        <v>95</v>
      </c>
      <c r="R154" s="52"/>
    </row>
    <row r="155" spans="2:23">
      <c r="B155" s="14" t="s">
        <v>67</v>
      </c>
      <c r="C155" s="1" t="s">
        <v>68</v>
      </c>
      <c r="D155" s="14" t="s">
        <v>69</v>
      </c>
      <c r="E155" s="58" cm="1">
        <f t="array" ref="E155">((E123*INDEX('TDCV Values'!$D$11:$I$16,MATCH($B155&amp;$C155,'TDCV Values'!$B$11:$B$16&amp;'TDCV Values'!$C$11:$C$16,0),MATCH(E$154,'TDCV Values'!$D$10:$I$10,0))*'Customer Numbers - Southern Sco'!$C$5)+(E125*INDEX('TDCV Values'!$D$11:$I$16,MATCH($B157&amp;$C157,'TDCV Values'!$B$11:$B$16&amp;'TDCV Values'!$C$11:$C$16,0),MATCH(E$154,'TDCV Values'!$D$10:$I$10,0))*'Customer Numbers - Southern Sco'!$E$5))/((INDEX('TDCV Values'!$D$11:$I$16,MATCH($B155&amp;$C155,'TDCV Values'!$B$11:$B$16&amp;'TDCV Values'!$C$11:$C$16,0),MATCH(E$154,'TDCV Values'!$D$10:$I$10,0))*'Customer Numbers - Southern Sco'!$C$5)+('Customer Numbers - Southern Sco'!$E$5*INDEX('TDCV Values'!$D$11:$I$16,MATCH($B157&amp;$C157,'TDCV Values'!$B$11:$B$16&amp;'TDCV Values'!$C$11:$C$16,0),MATCH(E$154,'TDCV Values'!$D$10:$I$10,0))))</f>
        <v>1.126037588338823E-2</v>
      </c>
      <c r="F155" s="58" cm="1">
        <f t="array" ref="F155">((F123*INDEX('TDCV Values'!$D$11:$I$16,MATCH($B155&amp;$C155,'TDCV Values'!$B$11:$B$16&amp;'TDCV Values'!$C$11:$C$16,0),MATCH(F$154,'TDCV Values'!$D$10:$I$10,0))*'Customer Numbers - Southern Sco'!$C$5)+(F125*INDEX('TDCV Values'!$D$11:$I$16,MATCH($B157&amp;$C157,'TDCV Values'!$B$11:$B$16&amp;'TDCV Values'!$C$11:$C$16,0),MATCH(F$154,'TDCV Values'!$D$10:$I$10,0))*'Customer Numbers - Southern Sco'!$E$5))/((INDEX('TDCV Values'!$D$11:$I$16,MATCH($B155&amp;$C155,'TDCV Values'!$B$11:$B$16&amp;'TDCV Values'!$C$11:$C$16,0),MATCH(F$154,'TDCV Values'!$D$10:$I$10,0))*'Customer Numbers - Southern Sco'!$C$5)+('Customer Numbers - Southern Sco'!$E$5*INDEX('TDCV Values'!$D$11:$I$16,MATCH($B157&amp;$C157,'TDCV Values'!$B$11:$B$16&amp;'TDCV Values'!$C$11:$C$16,0),MATCH(F$154,'TDCV Values'!$D$10:$I$10,0))))</f>
        <v>8.4139621673306551E-3</v>
      </c>
      <c r="G155" s="58" cm="1">
        <f t="array" ref="G155">((G123*INDEX('TDCV Values'!$D$11:$I$16,MATCH($B155&amp;$C155,'TDCV Values'!$B$11:$B$16&amp;'TDCV Values'!$C$11:$C$16,0),MATCH(G$154,'TDCV Values'!$D$10:$I$10,0))*'Customer Numbers - Southern Sco'!$C$5)+(G125*INDEX('TDCV Values'!$D$11:$I$16,MATCH($B157&amp;$C157,'TDCV Values'!$B$11:$B$16&amp;'TDCV Values'!$C$11:$C$16,0),MATCH(G$154,'TDCV Values'!$D$10:$I$10,0))*'Customer Numbers - Southern Sco'!$E$5))/((INDEX('TDCV Values'!$D$11:$I$16,MATCH($B155&amp;$C155,'TDCV Values'!$B$11:$B$16&amp;'TDCV Values'!$C$11:$C$16,0),MATCH(G$154,'TDCV Values'!$D$10:$I$10,0))*'Customer Numbers - Southern Sco'!$C$5)+('Customer Numbers - Southern Sco'!$E$5*INDEX('TDCV Values'!$D$11:$I$16,MATCH($B157&amp;$C157,'TDCV Values'!$B$11:$B$16&amp;'TDCV Values'!$C$11:$C$16,0),MATCH(G$154,'TDCV Values'!$D$10:$I$10,0))))</f>
        <v>4.9660216001887183E-3</v>
      </c>
      <c r="H155" s="58" cm="1">
        <f t="array" ref="H155">((H123*INDEX('TDCV Values'!$D$11:$I$16,MATCH($B155&amp;$C155,'TDCV Values'!$B$11:$B$16&amp;'TDCV Values'!$C$11:$C$16,0),MATCH(H$154,'TDCV Values'!$D$10:$I$10,0))*'Customer Numbers - Southern Sco'!$C$5)+(H125*INDEX('TDCV Values'!$D$11:$I$16,MATCH($B157&amp;$C157,'TDCV Values'!$B$11:$B$16&amp;'TDCV Values'!$C$11:$C$16,0),MATCH(H$154,'TDCV Values'!$D$10:$I$10,0))*'Customer Numbers - Southern Sco'!$E$5))/((INDEX('TDCV Values'!$D$11:$I$16,MATCH($B155&amp;$C155,'TDCV Values'!$B$11:$B$16&amp;'TDCV Values'!$C$11:$C$16,0),MATCH(H$154,'TDCV Values'!$D$10:$I$10,0))*'Customer Numbers - Southern Sco'!$C$5)+('Customer Numbers - Southern Sco'!$E$5*INDEX('TDCV Values'!$D$11:$I$16,MATCH($B157&amp;$C157,'TDCV Values'!$B$11:$B$16&amp;'TDCV Values'!$C$11:$C$16,0),MATCH(H$154,'TDCV Values'!$D$10:$I$10,0))))</f>
        <v>4.4802785039680972E-3</v>
      </c>
      <c r="I155" s="58" cm="1">
        <f t="array" ref="I155">((I123*INDEX('TDCV Values'!$D$11:$I$16,MATCH($B155&amp;$C155,'TDCV Values'!$B$11:$B$16&amp;'TDCV Values'!$C$11:$C$16,0),MATCH(I$154,'TDCV Values'!$D$10:$I$10,0))*'Customer Numbers - Southern Sco'!$C$5)+(I125*INDEX('TDCV Values'!$D$11:$I$16,MATCH($B157&amp;$C157,'TDCV Values'!$B$11:$B$16&amp;'TDCV Values'!$C$11:$C$16,0),MATCH(I$154,'TDCV Values'!$D$10:$I$10,0))*'Customer Numbers - Southern Sco'!$E$5))/((INDEX('TDCV Values'!$D$11:$I$16,MATCH($B155&amp;$C155,'TDCV Values'!$B$11:$B$16&amp;'TDCV Values'!$C$11:$C$16,0),MATCH(I$154,'TDCV Values'!$D$10:$I$10,0))*'Customer Numbers - Southern Sco'!$C$5)+('Customer Numbers - Southern Sco'!$E$5*INDEX('TDCV Values'!$D$11:$I$16,MATCH($B157&amp;$C157,'TDCV Values'!$B$11:$B$16&amp;'TDCV Values'!$C$11:$C$16,0),MATCH(I$154,'TDCV Values'!$D$10:$I$10,0))))</f>
        <v>4.7413922679312766E-3</v>
      </c>
      <c r="J155" s="58" cm="1">
        <f t="array" ref="J155">((J123*INDEX('TDCV Values'!$D$11:$I$16,MATCH($B155&amp;$C155,'TDCV Values'!$B$11:$B$16&amp;'TDCV Values'!$C$11:$C$16,0),MATCH(J$154,'TDCV Values'!$D$10:$I$10,0))*'Customer Numbers - Southern Sco'!$C$5)+(J125*INDEX('TDCV Values'!$D$11:$I$16,MATCH($B157&amp;$C157,'TDCV Values'!$B$11:$B$16&amp;'TDCV Values'!$C$11:$C$16,0),MATCH(J$154,'TDCV Values'!$D$10:$I$10,0))*'Customer Numbers - Southern Sco'!$E$5))/((INDEX('TDCV Values'!$D$11:$I$16,MATCH($B155&amp;$C155,'TDCV Values'!$B$11:$B$16&amp;'TDCV Values'!$C$11:$C$16,0),MATCH(J$154,'TDCV Values'!$D$10:$I$10,0))*'Customer Numbers - Southern Sco'!$C$5)+('Customer Numbers - Southern Sco'!$E$5*INDEX('TDCV Values'!$D$11:$I$16,MATCH($B157&amp;$C157,'TDCV Values'!$B$11:$B$16&amp;'TDCV Values'!$C$11:$C$16,0),MATCH(J$154,'TDCV Values'!$D$10:$I$10,0))))</f>
        <v>4.1059600976865503E-3</v>
      </c>
      <c r="L155" s="27"/>
      <c r="M155" s="27"/>
      <c r="N155" s="27"/>
      <c r="O155" s="27"/>
      <c r="P155" s="27"/>
      <c r="Q155" s="6"/>
      <c r="R155" s="27"/>
      <c r="S155" s="27"/>
      <c r="T155" s="27"/>
      <c r="U155" s="27"/>
      <c r="V155" s="27"/>
      <c r="W155" s="53"/>
    </row>
    <row r="156" spans="2:23">
      <c r="B156" s="14" t="s">
        <v>67</v>
      </c>
      <c r="C156" s="1" t="s">
        <v>70</v>
      </c>
      <c r="D156" s="14" t="s">
        <v>69</v>
      </c>
      <c r="E156" s="157">
        <v>0</v>
      </c>
      <c r="F156" s="157">
        <v>0</v>
      </c>
      <c r="G156" s="157">
        <v>0</v>
      </c>
      <c r="H156" s="157">
        <v>0</v>
      </c>
      <c r="I156" s="157">
        <v>0</v>
      </c>
      <c r="J156" s="157">
        <v>0</v>
      </c>
      <c r="K156" s="47"/>
      <c r="L156" s="27"/>
      <c r="M156" s="27"/>
      <c r="N156" s="27"/>
      <c r="O156" s="27"/>
      <c r="P156" s="27"/>
      <c r="Q156" s="6"/>
      <c r="R156" s="27"/>
      <c r="S156" s="27"/>
      <c r="T156" s="27"/>
      <c r="U156" s="27"/>
      <c r="V156" s="27"/>
      <c r="W156" s="53"/>
    </row>
    <row r="157" spans="2:23">
      <c r="B157" s="14" t="s">
        <v>67</v>
      </c>
      <c r="C157" s="1" t="s">
        <v>71</v>
      </c>
      <c r="D157" s="14" t="s">
        <v>69</v>
      </c>
      <c r="E157" s="58" cm="1">
        <f t="array" ref="E157">((E123*INDEX('TDCV Values'!$D$11:$I$16,MATCH($B155&amp;$C155,'TDCV Values'!$B$11:$B$16&amp;'TDCV Values'!$C$11:$C$16,0),MATCH(E$154,'TDCV Values'!$D$10:$I$10,0))*'Customer Numbers - Southern Sco'!$C$5)+(E125*INDEX('TDCV Values'!$D$11:$I$16,MATCH($B157&amp;$C157,'TDCV Values'!$B$11:$B$16&amp;'TDCV Values'!$C$11:$C$16,0),MATCH(E$154,'TDCV Values'!$D$10:$I$10,0))*'Customer Numbers - Southern Sco'!$E$5))/((INDEX('TDCV Values'!$D$11:$I$16,MATCH($B155&amp;$C155,'TDCV Values'!$B$11:$B$16&amp;'TDCV Values'!$C$11:$C$16,0),MATCH(E$154,'TDCV Values'!$D$10:$I$10,0))*'Customer Numbers - Southern Sco'!$C$5)+('Customer Numbers - Southern Sco'!$E$5*INDEX('TDCV Values'!$D$11:$I$16,MATCH($B157&amp;$C157,'TDCV Values'!$B$11:$B$16&amp;'TDCV Values'!$C$11:$C$16,0),MATCH(E$154,'TDCV Values'!$D$10:$I$10,0))))</f>
        <v>1.126037588338823E-2</v>
      </c>
      <c r="F157" s="58" cm="1">
        <f t="array" ref="F157">((F123*INDEX('TDCV Values'!$D$11:$I$16,MATCH($B155&amp;$C155,'TDCV Values'!$B$11:$B$16&amp;'TDCV Values'!$C$11:$C$16,0),MATCH(F$154,'TDCV Values'!$D$10:$I$10,0))*'Customer Numbers - Southern Sco'!$C$5)+(F125*INDEX('TDCV Values'!$D$11:$I$16,MATCH($B157&amp;$C157,'TDCV Values'!$B$11:$B$16&amp;'TDCV Values'!$C$11:$C$16,0),MATCH(F$154,'TDCV Values'!$D$10:$I$10,0))*'Customer Numbers - Southern Sco'!$E$5))/((INDEX('TDCV Values'!$D$11:$I$16,MATCH($B155&amp;$C155,'TDCV Values'!$B$11:$B$16&amp;'TDCV Values'!$C$11:$C$16,0),MATCH(F$154,'TDCV Values'!$D$10:$I$10,0))*'Customer Numbers - Southern Sco'!$C$5)+('Customer Numbers - Southern Sco'!$E$5*INDEX('TDCV Values'!$D$11:$I$16,MATCH($B157&amp;$C157,'TDCV Values'!$B$11:$B$16&amp;'TDCV Values'!$C$11:$C$16,0),MATCH(F$154,'TDCV Values'!$D$10:$I$10,0))))</f>
        <v>8.4139621673306551E-3</v>
      </c>
      <c r="G157" s="58" cm="1">
        <f t="array" ref="G157">((G123*INDEX('TDCV Values'!$D$11:$I$16,MATCH($B155&amp;$C155,'TDCV Values'!$B$11:$B$16&amp;'TDCV Values'!$C$11:$C$16,0),MATCH(G$154,'TDCV Values'!$D$10:$I$10,0))*'Customer Numbers - Southern Sco'!$C$5)+(G125*INDEX('TDCV Values'!$D$11:$I$16,MATCH($B157&amp;$C157,'TDCV Values'!$B$11:$B$16&amp;'TDCV Values'!$C$11:$C$16,0),MATCH(G$154,'TDCV Values'!$D$10:$I$10,0))*'Customer Numbers - Southern Sco'!$E$5))/((INDEX('TDCV Values'!$D$11:$I$16,MATCH($B155&amp;$C155,'TDCV Values'!$B$11:$B$16&amp;'TDCV Values'!$C$11:$C$16,0),MATCH(G$154,'TDCV Values'!$D$10:$I$10,0))*'Customer Numbers - Southern Sco'!$C$5)+('Customer Numbers - Southern Sco'!$E$5*INDEX('TDCV Values'!$D$11:$I$16,MATCH($B157&amp;$C157,'TDCV Values'!$B$11:$B$16&amp;'TDCV Values'!$C$11:$C$16,0),MATCH(G$154,'TDCV Values'!$D$10:$I$10,0))))</f>
        <v>4.9660216001887183E-3</v>
      </c>
      <c r="H157" s="58" cm="1">
        <f t="array" ref="H157">((H123*INDEX('TDCV Values'!$D$11:$I$16,MATCH($B155&amp;$C155,'TDCV Values'!$B$11:$B$16&amp;'TDCV Values'!$C$11:$C$16,0),MATCH(H$154,'TDCV Values'!$D$10:$I$10,0))*'Customer Numbers - Southern Sco'!$C$5)+(H125*INDEX('TDCV Values'!$D$11:$I$16,MATCH($B157&amp;$C157,'TDCV Values'!$B$11:$B$16&amp;'TDCV Values'!$C$11:$C$16,0),MATCH(H$154,'TDCV Values'!$D$10:$I$10,0))*'Customer Numbers - Southern Sco'!$E$5))/((INDEX('TDCV Values'!$D$11:$I$16,MATCH($B155&amp;$C155,'TDCV Values'!$B$11:$B$16&amp;'TDCV Values'!$C$11:$C$16,0),MATCH(H$154,'TDCV Values'!$D$10:$I$10,0))*'Customer Numbers - Southern Sco'!$C$5)+('Customer Numbers - Southern Sco'!$E$5*INDEX('TDCV Values'!$D$11:$I$16,MATCH($B157&amp;$C157,'TDCV Values'!$B$11:$B$16&amp;'TDCV Values'!$C$11:$C$16,0),MATCH(H$154,'TDCV Values'!$D$10:$I$10,0))))</f>
        <v>4.4802785039680972E-3</v>
      </c>
      <c r="I157" s="58" cm="1">
        <f t="array" ref="I157">((I123*INDEX('TDCV Values'!$D$11:$I$16,MATCH($B155&amp;$C155,'TDCV Values'!$B$11:$B$16&amp;'TDCV Values'!$C$11:$C$16,0),MATCH(I$154,'TDCV Values'!$D$10:$I$10,0))*'Customer Numbers - Southern Sco'!$C$5)+(I125*INDEX('TDCV Values'!$D$11:$I$16,MATCH($B157&amp;$C157,'TDCV Values'!$B$11:$B$16&amp;'TDCV Values'!$C$11:$C$16,0),MATCH(I$154,'TDCV Values'!$D$10:$I$10,0))*'Customer Numbers - Southern Sco'!$E$5))/((INDEX('TDCV Values'!$D$11:$I$16,MATCH($B155&amp;$C155,'TDCV Values'!$B$11:$B$16&amp;'TDCV Values'!$C$11:$C$16,0),MATCH(I$154,'TDCV Values'!$D$10:$I$10,0))*'Customer Numbers - Southern Sco'!$C$5)+('Customer Numbers - Southern Sco'!$E$5*INDEX('TDCV Values'!$D$11:$I$16,MATCH($B157&amp;$C157,'TDCV Values'!$B$11:$B$16&amp;'TDCV Values'!$C$11:$C$16,0),MATCH(I$154,'TDCV Values'!$D$10:$I$10,0))))</f>
        <v>4.7413922679312766E-3</v>
      </c>
      <c r="J157" s="58" cm="1">
        <f t="array" ref="J157">((J123*INDEX('TDCV Values'!$D$11:$I$16,MATCH($B155&amp;$C155,'TDCV Values'!$B$11:$B$16&amp;'TDCV Values'!$C$11:$C$16,0),MATCH(J$154,'TDCV Values'!$D$10:$I$10,0))*'Customer Numbers - Southern Sco'!$C$5)+(J125*INDEX('TDCV Values'!$D$11:$I$16,MATCH($B157&amp;$C157,'TDCV Values'!$B$11:$B$16&amp;'TDCV Values'!$C$11:$C$16,0),MATCH(J$154,'TDCV Values'!$D$10:$I$10,0))*'Customer Numbers - Southern Sco'!$E$5))/((INDEX('TDCV Values'!$D$11:$I$16,MATCH($B155&amp;$C155,'TDCV Values'!$B$11:$B$16&amp;'TDCV Values'!$C$11:$C$16,0),MATCH(J$154,'TDCV Values'!$D$10:$I$10,0))*'Customer Numbers - Southern Sco'!$C$5)+('Customer Numbers - Southern Sco'!$E$5*INDEX('TDCV Values'!$D$11:$I$16,MATCH($B157&amp;$C157,'TDCV Values'!$B$11:$B$16&amp;'TDCV Values'!$C$11:$C$16,0),MATCH(J$154,'TDCV Values'!$D$10:$I$10,0))))</f>
        <v>4.1059600976865503E-3</v>
      </c>
      <c r="K157" s="47"/>
      <c r="L157" s="27"/>
      <c r="M157" s="27"/>
      <c r="N157" s="27"/>
      <c r="O157" s="27"/>
      <c r="P157" s="27"/>
      <c r="Q157" s="6"/>
      <c r="R157" s="27"/>
      <c r="S157" s="27"/>
      <c r="T157" s="27"/>
      <c r="U157" s="27"/>
      <c r="V157" s="27"/>
      <c r="W157" s="53"/>
    </row>
    <row r="158" spans="2:23">
      <c r="B158" s="14" t="s">
        <v>72</v>
      </c>
      <c r="C158" s="1" t="s">
        <v>68</v>
      </c>
      <c r="D158" s="14" t="s">
        <v>69</v>
      </c>
      <c r="E158" s="58" cm="1">
        <f t="array" ref="E158">((E126*INDEX('TDCV Values'!$D$11:$I$16,MATCH($B158&amp;$C158,'TDCV Values'!$B$11:$B$16&amp;'TDCV Values'!$C$11:$C$16,0),MATCH(E$154,'TDCV Values'!$D$10:$I$10,0))*'Customer Numbers - Southern Sco'!$C$10)+(E128*INDEX('TDCV Values'!$D$11:$I$16,MATCH($B160&amp;$C160,'TDCV Values'!$B$11:$B$16&amp;'TDCV Values'!$C$11:$C$16,0),MATCH(E$154,'TDCV Values'!$D$10:$I$10,0))*'Customer Numbers - Southern Sco'!$E$10))/((INDEX('TDCV Values'!$D$11:$I$16,MATCH($B158&amp;$C158,'TDCV Values'!$B$11:$B$16&amp;'TDCV Values'!$C$11:$C$16,0),MATCH(E$154,'TDCV Values'!$D$10:$I$10,0))*'Customer Numbers - Southern Sco'!$C$10)+('Customer Numbers - Southern Sco'!$E$10*INDEX('TDCV Values'!$D$11:$I$16,MATCH($B160&amp;$C160,'TDCV Values'!$B$11:$B$16&amp;'TDCV Values'!$C$11:$C$16,0),MATCH(E$154,'TDCV Values'!$D$10:$I$10,0))))</f>
        <v>2.7623365371437767E-3</v>
      </c>
      <c r="F158" s="58" cm="1">
        <f t="array" ref="F158">((F126*INDEX('TDCV Values'!$D$11:$I$16,MATCH($B158&amp;$C158,'TDCV Values'!$B$11:$B$16&amp;'TDCV Values'!$C$11:$C$16,0),MATCH(F$154,'TDCV Values'!$D$10:$I$10,0))*'Customer Numbers - Southern Sco'!$C$10)+(F128*INDEX('TDCV Values'!$D$11:$I$16,MATCH($B160&amp;$C160,'TDCV Values'!$B$11:$B$16&amp;'TDCV Values'!$C$11:$C$16,0),MATCH(F$154,'TDCV Values'!$D$10:$I$10,0))*'Customer Numbers - Southern Sco'!$E$10))/((INDEX('TDCV Values'!$D$11:$I$16,MATCH($B158&amp;$C158,'TDCV Values'!$B$11:$B$16&amp;'TDCV Values'!$C$11:$C$16,0),MATCH(F$154,'TDCV Values'!$D$10:$I$10,0))*'Customer Numbers - Southern Sco'!$C$10)+('Customer Numbers - Southern Sco'!$E$10*INDEX('TDCV Values'!$D$11:$I$16,MATCH($B160&amp;$C160,'TDCV Values'!$B$11:$B$16&amp;'TDCV Values'!$C$11:$C$16,0),MATCH(F$154,'TDCV Values'!$D$10:$I$10,0))))</f>
        <v>2.0395563865229817E-3</v>
      </c>
      <c r="G158" s="58" cm="1">
        <f t="array" ref="G158">((G126*INDEX('TDCV Values'!$D$11:$I$16,MATCH($B158&amp;$C158,'TDCV Values'!$B$11:$B$16&amp;'TDCV Values'!$C$11:$C$16,0),MATCH(G$154,'TDCV Values'!$D$10:$I$10,0))*'Customer Numbers - Southern Sco'!$C$10)+(G128*INDEX('TDCV Values'!$D$11:$I$16,MATCH($B160&amp;$C160,'TDCV Values'!$B$11:$B$16&amp;'TDCV Values'!$C$11:$C$16,0),MATCH(G$154,'TDCV Values'!$D$10:$I$10,0))*'Customer Numbers - Southern Sco'!$E$10))/((INDEX('TDCV Values'!$D$11:$I$16,MATCH($B158&amp;$C158,'TDCV Values'!$B$11:$B$16&amp;'TDCV Values'!$C$11:$C$16,0),MATCH(G$154,'TDCV Values'!$D$10:$I$10,0))*'Customer Numbers - Southern Sco'!$C$10)+('Customer Numbers - Southern Sco'!$E$10*INDEX('TDCV Values'!$D$11:$I$16,MATCH($B160&amp;$C160,'TDCV Values'!$B$11:$B$16&amp;'TDCV Values'!$C$11:$C$16,0),MATCH(G$154,'TDCV Values'!$D$10:$I$10,0))))</f>
        <v>1.2130490834930171E-3</v>
      </c>
      <c r="H158" s="58" cm="1">
        <f t="array" ref="H158">((H126*INDEX('TDCV Values'!$D$11:$I$16,MATCH($B158&amp;$C158,'TDCV Values'!$B$11:$B$16&amp;'TDCV Values'!$C$11:$C$16,0),MATCH(H$154,'TDCV Values'!$D$10:$I$10,0))*'Customer Numbers - Southern Sco'!$C$10)+(H128*INDEX('TDCV Values'!$D$11:$I$16,MATCH($B160&amp;$C160,'TDCV Values'!$B$11:$B$16&amp;'TDCV Values'!$C$11:$C$16,0),MATCH(H$154,'TDCV Values'!$D$10:$I$10,0))*'Customer Numbers - Southern Sco'!$E$10))/((INDEX('TDCV Values'!$D$11:$I$16,MATCH($B158&amp;$C158,'TDCV Values'!$B$11:$B$16&amp;'TDCV Values'!$C$11:$C$16,0),MATCH(H$154,'TDCV Values'!$D$10:$I$10,0))*'Customer Numbers - Southern Sco'!$C$10)+('Customer Numbers - Southern Sco'!$E$10*INDEX('TDCV Values'!$D$11:$I$16,MATCH($B160&amp;$C160,'TDCV Values'!$B$11:$B$16&amp;'TDCV Values'!$C$11:$C$16,0),MATCH(H$154,'TDCV Values'!$D$10:$I$10,0))))</f>
        <v>1.1068026570553668E-3</v>
      </c>
      <c r="I158" s="58" cm="1">
        <f t="array" ref="I158">((I126*INDEX('TDCV Values'!$D$11:$I$16,MATCH($B158&amp;$C158,'TDCV Values'!$B$11:$B$16&amp;'TDCV Values'!$C$11:$C$16,0),MATCH(I$154,'TDCV Values'!$D$10:$I$10,0))*'Customer Numbers - Southern Sco'!$C$10)+(I128*INDEX('TDCV Values'!$D$11:$I$16,MATCH($B160&amp;$C160,'TDCV Values'!$B$11:$B$16&amp;'TDCV Values'!$C$11:$C$16,0),MATCH(I$154,'TDCV Values'!$D$10:$I$10,0))*'Customer Numbers - Southern Sco'!$E$10))/((INDEX('TDCV Values'!$D$11:$I$16,MATCH($B158&amp;$C158,'TDCV Values'!$B$11:$B$16&amp;'TDCV Values'!$C$11:$C$16,0),MATCH(I$154,'TDCV Values'!$D$10:$I$10,0))*'Customer Numbers - Southern Sco'!$C$10)+('Customer Numbers - Southern Sco'!$E$10*INDEX('TDCV Values'!$D$11:$I$16,MATCH($B160&amp;$C160,'TDCV Values'!$B$11:$B$16&amp;'TDCV Values'!$C$11:$C$16,0),MATCH(I$154,'TDCV Values'!$D$10:$I$10,0))))</f>
        <v>1.2003359727897412E-3</v>
      </c>
      <c r="J158" s="58" cm="1">
        <f t="array" ref="J158">((J126*INDEX('TDCV Values'!$D$11:$I$16,MATCH($B158&amp;$C158,'TDCV Values'!$B$11:$B$16&amp;'TDCV Values'!$C$11:$C$16,0),MATCH(J$154,'TDCV Values'!$D$10:$I$10,0))*'Customer Numbers - Southern Sco'!$C$10)+(J128*INDEX('TDCV Values'!$D$11:$I$16,MATCH($B160&amp;$C160,'TDCV Values'!$B$11:$B$16&amp;'TDCV Values'!$C$11:$C$16,0),MATCH(J$154,'TDCV Values'!$D$10:$I$10,0))*'Customer Numbers - Southern Sco'!$E$10))/((INDEX('TDCV Values'!$D$11:$I$16,MATCH($B158&amp;$C158,'TDCV Values'!$B$11:$B$16&amp;'TDCV Values'!$C$11:$C$16,0),MATCH(J$154,'TDCV Values'!$D$10:$I$10,0))*'Customer Numbers - Southern Sco'!$C$10)+('Customer Numbers - Southern Sco'!$E$10*INDEX('TDCV Values'!$D$11:$I$16,MATCH($B160&amp;$C160,'TDCV Values'!$B$11:$B$16&amp;'TDCV Values'!$C$11:$C$16,0),MATCH(J$154,'TDCV Values'!$D$10:$I$10,0))))</f>
        <v>9.6219690587830999E-4</v>
      </c>
      <c r="K158" s="47"/>
      <c r="L158" s="27"/>
      <c r="M158" s="27"/>
      <c r="N158" s="27"/>
      <c r="O158" s="27"/>
      <c r="P158" s="27"/>
      <c r="R158" s="27"/>
      <c r="S158" s="27"/>
      <c r="T158" s="27"/>
      <c r="U158" s="27"/>
      <c r="V158" s="27"/>
    </row>
    <row r="159" spans="2:23">
      <c r="B159" s="14" t="s">
        <v>72</v>
      </c>
      <c r="C159" s="1" t="s">
        <v>70</v>
      </c>
      <c r="D159" s="14" t="s">
        <v>69</v>
      </c>
      <c r="E159" s="157">
        <v>0</v>
      </c>
      <c r="F159" s="157">
        <v>0</v>
      </c>
      <c r="G159" s="157">
        <v>0</v>
      </c>
      <c r="H159" s="157">
        <v>0</v>
      </c>
      <c r="I159" s="157">
        <v>0</v>
      </c>
      <c r="J159" s="157">
        <v>0</v>
      </c>
      <c r="K159" s="47"/>
      <c r="L159" s="27"/>
      <c r="M159" s="27"/>
      <c r="N159" s="27"/>
      <c r="O159" s="27"/>
      <c r="P159" s="27"/>
      <c r="R159" s="27"/>
      <c r="S159" s="27"/>
      <c r="T159" s="27"/>
      <c r="U159" s="27"/>
      <c r="V159" s="27"/>
    </row>
    <row r="160" spans="2:23">
      <c r="B160" s="14" t="s">
        <v>72</v>
      </c>
      <c r="C160" s="1" t="s">
        <v>71</v>
      </c>
      <c r="D160" s="14" t="s">
        <v>69</v>
      </c>
      <c r="E160" s="58" cm="1">
        <f t="array" ref="E160">((E126*INDEX('TDCV Values'!$D$11:$I$16,MATCH($B158&amp;$C158,'TDCV Values'!$B$11:$B$16&amp;'TDCV Values'!$C$11:$C$16,0),MATCH(E$154,'TDCV Values'!$D$10:$I$10,0))*'Customer Numbers - Southern Sco'!$C$10)+(E128*INDEX('TDCV Values'!$D$11:$I$16,MATCH($B160&amp;$C160,'TDCV Values'!$B$11:$B$16&amp;'TDCV Values'!$C$11:$C$16,0),MATCH(E$154,'TDCV Values'!$D$10:$I$10,0))*'Customer Numbers - Southern Sco'!$E$10))/((INDEX('TDCV Values'!$D$11:$I$16,MATCH($B158&amp;$C158,'TDCV Values'!$B$11:$B$16&amp;'TDCV Values'!$C$11:$C$16,0),MATCH(E$154,'TDCV Values'!$D$10:$I$10,0))*'Customer Numbers - Southern Sco'!$C$10)+('Customer Numbers - Southern Sco'!$E$10*INDEX('TDCV Values'!$D$11:$I$16,MATCH($B160&amp;$C160,'TDCV Values'!$B$11:$B$16&amp;'TDCV Values'!$C$11:$C$16,0),MATCH(E$154,'TDCV Values'!$D$10:$I$10,0))))</f>
        <v>2.7623365371437767E-3</v>
      </c>
      <c r="F160" s="58" cm="1">
        <f t="array" ref="F160">((F126*INDEX('TDCV Values'!$D$11:$I$16,MATCH($B158&amp;$C158,'TDCV Values'!$B$11:$B$16&amp;'TDCV Values'!$C$11:$C$16,0),MATCH(F$154,'TDCV Values'!$D$10:$I$10,0))*'Customer Numbers - Southern Sco'!$C$10)+(F128*INDEX('TDCV Values'!$D$11:$I$16,MATCH($B160&amp;$C160,'TDCV Values'!$B$11:$B$16&amp;'TDCV Values'!$C$11:$C$16,0),MATCH(F$154,'TDCV Values'!$D$10:$I$10,0))*'Customer Numbers - Southern Sco'!$E$10))/((INDEX('TDCV Values'!$D$11:$I$16,MATCH($B158&amp;$C158,'TDCV Values'!$B$11:$B$16&amp;'TDCV Values'!$C$11:$C$16,0),MATCH(F$154,'TDCV Values'!$D$10:$I$10,0))*'Customer Numbers - Southern Sco'!$C$10)+('Customer Numbers - Southern Sco'!$E$10*INDEX('TDCV Values'!$D$11:$I$16,MATCH($B160&amp;$C160,'TDCV Values'!$B$11:$B$16&amp;'TDCV Values'!$C$11:$C$16,0),MATCH(F$154,'TDCV Values'!$D$10:$I$10,0))))</f>
        <v>2.0395563865229817E-3</v>
      </c>
      <c r="G160" s="58" cm="1">
        <f t="array" ref="G160">((G126*INDEX('TDCV Values'!$D$11:$I$16,MATCH($B158&amp;$C158,'TDCV Values'!$B$11:$B$16&amp;'TDCV Values'!$C$11:$C$16,0),MATCH(G$154,'TDCV Values'!$D$10:$I$10,0))*'Customer Numbers - Southern Sco'!$C$10)+(G128*INDEX('TDCV Values'!$D$11:$I$16,MATCH($B160&amp;$C160,'TDCV Values'!$B$11:$B$16&amp;'TDCV Values'!$C$11:$C$16,0),MATCH(G$154,'TDCV Values'!$D$10:$I$10,0))*'Customer Numbers - Southern Sco'!$E$10))/((INDEX('TDCV Values'!$D$11:$I$16,MATCH($B158&amp;$C158,'TDCV Values'!$B$11:$B$16&amp;'TDCV Values'!$C$11:$C$16,0),MATCH(G$154,'TDCV Values'!$D$10:$I$10,0))*'Customer Numbers - Southern Sco'!$C$10)+('Customer Numbers - Southern Sco'!$E$10*INDEX('TDCV Values'!$D$11:$I$16,MATCH($B160&amp;$C160,'TDCV Values'!$B$11:$B$16&amp;'TDCV Values'!$C$11:$C$16,0),MATCH(G$154,'TDCV Values'!$D$10:$I$10,0))))</f>
        <v>1.2130490834930171E-3</v>
      </c>
      <c r="H160" s="58" cm="1">
        <f t="array" ref="H160">((H126*INDEX('TDCV Values'!$D$11:$I$16,MATCH($B158&amp;$C158,'TDCV Values'!$B$11:$B$16&amp;'TDCV Values'!$C$11:$C$16,0),MATCH(H$154,'TDCV Values'!$D$10:$I$10,0))*'Customer Numbers - Southern Sco'!$C$10)+(H128*INDEX('TDCV Values'!$D$11:$I$16,MATCH($B160&amp;$C160,'TDCV Values'!$B$11:$B$16&amp;'TDCV Values'!$C$11:$C$16,0),MATCH(H$154,'TDCV Values'!$D$10:$I$10,0))*'Customer Numbers - Southern Sco'!$E$10))/((INDEX('TDCV Values'!$D$11:$I$16,MATCH($B158&amp;$C158,'TDCV Values'!$B$11:$B$16&amp;'TDCV Values'!$C$11:$C$16,0),MATCH(H$154,'TDCV Values'!$D$10:$I$10,0))*'Customer Numbers - Southern Sco'!$C$10)+('Customer Numbers - Southern Sco'!$E$10*INDEX('TDCV Values'!$D$11:$I$16,MATCH($B160&amp;$C160,'TDCV Values'!$B$11:$B$16&amp;'TDCV Values'!$C$11:$C$16,0),MATCH(H$154,'TDCV Values'!$D$10:$I$10,0))))</f>
        <v>1.1068026570553668E-3</v>
      </c>
      <c r="I160" s="58" cm="1">
        <f t="array" ref="I160">((I126*INDEX('TDCV Values'!$D$11:$I$16,MATCH($B158&amp;$C158,'TDCV Values'!$B$11:$B$16&amp;'TDCV Values'!$C$11:$C$16,0),MATCH(I$154,'TDCV Values'!$D$10:$I$10,0))*'Customer Numbers - Southern Sco'!$C$10)+(I128*INDEX('TDCV Values'!$D$11:$I$16,MATCH($B160&amp;$C160,'TDCV Values'!$B$11:$B$16&amp;'TDCV Values'!$C$11:$C$16,0),MATCH(I$154,'TDCV Values'!$D$10:$I$10,0))*'Customer Numbers - Southern Sco'!$E$10))/((INDEX('TDCV Values'!$D$11:$I$16,MATCH($B158&amp;$C158,'TDCV Values'!$B$11:$B$16&amp;'TDCV Values'!$C$11:$C$16,0),MATCH(I$154,'TDCV Values'!$D$10:$I$10,0))*'Customer Numbers - Southern Sco'!$C$10)+('Customer Numbers - Southern Sco'!$E$10*INDEX('TDCV Values'!$D$11:$I$16,MATCH($B160&amp;$C160,'TDCV Values'!$B$11:$B$16&amp;'TDCV Values'!$C$11:$C$16,0),MATCH(I$154,'TDCV Values'!$D$10:$I$10,0))))</f>
        <v>1.2003359727897412E-3</v>
      </c>
      <c r="J160" s="58" cm="1">
        <f t="array" ref="J160">((J126*INDEX('TDCV Values'!$D$11:$I$16,MATCH($B158&amp;$C158,'TDCV Values'!$B$11:$B$16&amp;'TDCV Values'!$C$11:$C$16,0),MATCH(J$154,'TDCV Values'!$D$10:$I$10,0))*'Customer Numbers - Southern Sco'!$C$10)+(J128*INDEX('TDCV Values'!$D$11:$I$16,MATCH($B160&amp;$C160,'TDCV Values'!$B$11:$B$16&amp;'TDCV Values'!$C$11:$C$16,0),MATCH(J$154,'TDCV Values'!$D$10:$I$10,0))*'Customer Numbers - Southern Sco'!$E$10))/((INDEX('TDCV Values'!$D$11:$I$16,MATCH($B158&amp;$C158,'TDCV Values'!$B$11:$B$16&amp;'TDCV Values'!$C$11:$C$16,0),MATCH(J$154,'TDCV Values'!$D$10:$I$10,0))*'Customer Numbers - Southern Sco'!$C$10)+('Customer Numbers - Southern Sco'!$E$10*INDEX('TDCV Values'!$D$11:$I$16,MATCH($B160&amp;$C160,'TDCV Values'!$B$11:$B$16&amp;'TDCV Values'!$C$11:$C$16,0),MATCH(J$154,'TDCV Values'!$D$10:$I$10,0))))</f>
        <v>9.6219690587830999E-4</v>
      </c>
      <c r="K160" s="47"/>
      <c r="L160" s="27"/>
      <c r="M160" s="27"/>
      <c r="N160" s="27"/>
      <c r="O160" s="27"/>
      <c r="P160" s="27"/>
      <c r="R160" s="27"/>
      <c r="S160" s="27"/>
      <c r="T160" s="27"/>
      <c r="U160" s="27"/>
      <c r="V160" s="27"/>
    </row>
    <row r="161" spans="2:22">
      <c r="B161" s="14" t="s">
        <v>67</v>
      </c>
      <c r="C161" s="1" t="s">
        <v>68</v>
      </c>
      <c r="D161" s="14" t="s">
        <v>73</v>
      </c>
      <c r="E161" s="58">
        <f>(('Customer Numbers - Southern Sco'!$D$21*E$129)+('Customer Numbers - Southern Sco'!$D$17*E$130)+('Customer Numbers - Southern Sco'!$D$20*E$131))</f>
        <v>8.3336335477956006E-3</v>
      </c>
      <c r="F161" s="58">
        <f>(('Customer Numbers - Southern Sco'!$D$21*F$129)+('Customer Numbers - Southern Sco'!$D$17*F$130)+('Customer Numbers - Southern Sco'!$D$20*F$131))</f>
        <v>1.0188022337190503E-2</v>
      </c>
      <c r="G161" s="58">
        <f>(('Customer Numbers - Southern Sco'!$D$21*G$129)+('Customer Numbers - Southern Sco'!$D$17*G$130)+('Customer Numbers - Southern Sco'!$D$20*G$131))</f>
        <v>1.0188022337190503E-2</v>
      </c>
      <c r="H161" s="58">
        <f>(('Customer Numbers - Southern Sco'!$D$21*H$129)+('Customer Numbers - Southern Sco'!$D$17*H$130)+('Customer Numbers - Southern Sco'!$D$20*H$131))</f>
        <v>1.0204939299211449E-2</v>
      </c>
      <c r="I161" s="58">
        <f>(('Customer Numbers - Southern Sco'!$D$21*I$129)+('Customer Numbers - Southern Sco'!$D$17*I$130)+('Customer Numbers - Southern Sco'!$D$20*I$131))</f>
        <v>8.4673784132826418E-3</v>
      </c>
      <c r="J161" s="58">
        <f>(('Customer Numbers - Southern Sco'!$D$21*J$129)+('Customer Numbers - Southern Sco'!$D$17*J$130)+('Customer Numbers - Southern Sco'!$D$20*J$131))</f>
        <v>8.129875863656176E-3</v>
      </c>
      <c r="K161" s="47"/>
      <c r="L161" s="27"/>
      <c r="M161" s="27"/>
      <c r="N161" s="27"/>
      <c r="O161" s="27"/>
      <c r="P161" s="27"/>
      <c r="R161" s="27"/>
      <c r="S161" s="27"/>
      <c r="T161" s="27"/>
      <c r="U161" s="27"/>
      <c r="V161" s="27"/>
    </row>
    <row r="162" spans="2:22">
      <c r="B162" s="14" t="s">
        <v>67</v>
      </c>
      <c r="C162" s="1" t="s">
        <v>70</v>
      </c>
      <c r="D162" s="14" t="s">
        <v>73</v>
      </c>
      <c r="E162" s="157">
        <v>0</v>
      </c>
      <c r="F162" s="157">
        <v>0</v>
      </c>
      <c r="G162" s="157">
        <v>0</v>
      </c>
      <c r="H162" s="157">
        <v>0</v>
      </c>
      <c r="I162" s="157">
        <v>0</v>
      </c>
      <c r="J162" s="157">
        <v>0</v>
      </c>
      <c r="K162" s="47"/>
      <c r="L162" s="27"/>
      <c r="M162" s="27"/>
      <c r="N162" s="27"/>
      <c r="O162" s="27"/>
      <c r="P162" s="27"/>
      <c r="R162" s="27"/>
      <c r="S162" s="27"/>
      <c r="T162" s="27"/>
      <c r="U162" s="27"/>
      <c r="V162" s="27"/>
    </row>
    <row r="163" spans="2:22">
      <c r="B163" s="14" t="s">
        <v>67</v>
      </c>
      <c r="C163" s="1" t="s">
        <v>71</v>
      </c>
      <c r="D163" s="14" t="s">
        <v>73</v>
      </c>
      <c r="E163" s="58">
        <f>(('Customer Numbers - Southern Sco'!$D$21*E$129)+('Customer Numbers - Southern Sco'!$D$17*E$130)+('Customer Numbers - Southern Sco'!$D$20*E$131))</f>
        <v>8.3336335477956006E-3</v>
      </c>
      <c r="F163" s="58">
        <f>(('Customer Numbers - Southern Sco'!$D$21*F$129)+('Customer Numbers - Southern Sco'!$D$17*F$130)+('Customer Numbers - Southern Sco'!$D$20*F$131))</f>
        <v>1.0188022337190503E-2</v>
      </c>
      <c r="G163" s="58">
        <f>(('Customer Numbers - Southern Sco'!$D$21*G$129)+('Customer Numbers - Southern Sco'!$D$17*G$130)+('Customer Numbers - Southern Sco'!$D$20*G$131))</f>
        <v>1.0188022337190503E-2</v>
      </c>
      <c r="H163" s="58">
        <f>(('Customer Numbers - Southern Sco'!$D$21*H$129)+('Customer Numbers - Southern Sco'!$D$17*H$130)+('Customer Numbers - Southern Sco'!$D$20*H$131))</f>
        <v>1.0204939299211449E-2</v>
      </c>
      <c r="I163" s="58">
        <f>(('Customer Numbers - Southern Sco'!$D$21*I$129)+('Customer Numbers - Southern Sco'!$D$17*I$130)+('Customer Numbers - Southern Sco'!$D$20*I$131))</f>
        <v>8.4673784132826418E-3</v>
      </c>
      <c r="J163" s="58">
        <f>(('Customer Numbers - Southern Sco'!$D$21*J$129)+('Customer Numbers - Southern Sco'!$D$17*J$130)+('Customer Numbers - Southern Sco'!$D$20*J$131))</f>
        <v>8.129875863656176E-3</v>
      </c>
      <c r="K163" s="47"/>
      <c r="L163" s="27"/>
      <c r="M163" s="27"/>
      <c r="N163" s="27"/>
      <c r="O163" s="27"/>
      <c r="P163" s="27"/>
      <c r="R163" s="27"/>
      <c r="S163" s="27"/>
      <c r="T163" s="27"/>
      <c r="U163" s="27"/>
      <c r="V163" s="27"/>
    </row>
    <row r="164" spans="2:22">
      <c r="B164" s="14" t="s">
        <v>72</v>
      </c>
      <c r="C164" s="1" t="s">
        <v>68</v>
      </c>
      <c r="D164" s="14" t="s">
        <v>73</v>
      </c>
      <c r="E164" s="58">
        <f>(('Customer Numbers - Southern Sco'!$D$27*E$132)+('Customer Numbers - Southern Sco'!$D$23*E$133)+('Customer Numbers - Southern Sco'!$D$26*E$134))</f>
        <v>4.4355845975674827E-3</v>
      </c>
      <c r="F164" s="58">
        <f>(('Customer Numbers - Southern Sco'!$D$27*F$132)+('Customer Numbers - Southern Sco'!$D$23*F$133)+('Customer Numbers - Southern Sco'!$D$26*F$134))</f>
        <v>4.5299183760614346E-3</v>
      </c>
      <c r="G164" s="58">
        <f>(('Customer Numbers - Southern Sco'!$D$27*G$132)+('Customer Numbers - Southern Sco'!$D$23*G$133)+('Customer Numbers - Southern Sco'!$D$26*G$134))</f>
        <v>4.5299183760614346E-3</v>
      </c>
      <c r="H164" s="58">
        <f>(('Customer Numbers - Southern Sco'!$D$27*H$132)+('Customer Numbers - Southern Sco'!$D$23*H$133)+('Customer Numbers - Southern Sco'!$D$26*H$134))</f>
        <v>4.5774078147209612E-3</v>
      </c>
      <c r="I164" s="58">
        <f>(('Customer Numbers - Southern Sco'!$D$27*I$132)+('Customer Numbers - Southern Sco'!$D$23*I$133)+('Customer Numbers - Southern Sco'!$D$26*I$134))</f>
        <v>4.5774078147209612E-3</v>
      </c>
      <c r="J164" s="58">
        <f>(('Customer Numbers - Southern Sco'!$D$27*J$132)+('Customer Numbers - Southern Sco'!$D$23*J$133)+('Customer Numbers - Southern Sco'!$D$26*J$134))</f>
        <v>4.5965602397863613E-3</v>
      </c>
      <c r="K164" s="47"/>
      <c r="L164" s="27"/>
      <c r="M164" s="27"/>
      <c r="N164" s="27"/>
      <c r="O164" s="27"/>
      <c r="P164" s="27"/>
      <c r="R164" s="27"/>
      <c r="S164" s="27"/>
      <c r="T164" s="27"/>
      <c r="U164" s="27"/>
      <c r="V164" s="27"/>
    </row>
    <row r="165" spans="2:22">
      <c r="B165" s="14" t="s">
        <v>72</v>
      </c>
      <c r="C165" s="1" t="s">
        <v>70</v>
      </c>
      <c r="D165" s="14" t="s">
        <v>73</v>
      </c>
      <c r="E165" s="157">
        <v>0</v>
      </c>
      <c r="F165" s="157">
        <v>0</v>
      </c>
      <c r="G165" s="157">
        <v>0</v>
      </c>
      <c r="H165" s="157">
        <v>0</v>
      </c>
      <c r="I165" s="157">
        <v>0</v>
      </c>
      <c r="J165" s="157">
        <v>0</v>
      </c>
      <c r="K165" s="47"/>
      <c r="L165" s="27"/>
      <c r="M165" s="27"/>
      <c r="N165" s="27"/>
      <c r="O165" s="27"/>
      <c r="P165" s="27"/>
      <c r="R165" s="27"/>
      <c r="S165" s="27"/>
      <c r="T165" s="27"/>
      <c r="U165" s="27"/>
      <c r="V165" s="27"/>
    </row>
    <row r="166" spans="2:22">
      <c r="B166" s="14" t="s">
        <v>72</v>
      </c>
      <c r="C166" s="1" t="s">
        <v>71</v>
      </c>
      <c r="D166" s="14" t="s">
        <v>73</v>
      </c>
      <c r="E166" s="58">
        <f>(('Customer Numbers - Southern Sco'!$D$27*E$132)+('Customer Numbers - Southern Sco'!$D$23*E$133)+('Customer Numbers - Southern Sco'!$D$26*E$134))</f>
        <v>4.4355845975674827E-3</v>
      </c>
      <c r="F166" s="58">
        <f>(('Customer Numbers - Southern Sco'!$D$27*F$132)+('Customer Numbers - Southern Sco'!$D$23*F$133)+('Customer Numbers - Southern Sco'!$D$26*F$134))</f>
        <v>4.5299183760614346E-3</v>
      </c>
      <c r="G166" s="58">
        <f>(('Customer Numbers - Southern Sco'!$D$27*G$132)+('Customer Numbers - Southern Sco'!$D$23*G$133)+('Customer Numbers - Southern Sco'!$D$26*G$134))</f>
        <v>4.5299183760614346E-3</v>
      </c>
      <c r="H166" s="58">
        <f>(('Customer Numbers - Southern Sco'!$D$27*H$132)+('Customer Numbers - Southern Sco'!$D$23*H$133)+('Customer Numbers - Southern Sco'!$D$26*H$134))</f>
        <v>4.5774078147209612E-3</v>
      </c>
      <c r="I166" s="58">
        <f>(('Customer Numbers - Southern Sco'!$D$27*I$132)+('Customer Numbers - Southern Sco'!$D$23*I$133)+('Customer Numbers - Southern Sco'!$D$26*I$134))</f>
        <v>4.5774078147209612E-3</v>
      </c>
      <c r="J166" s="58">
        <f>(('Customer Numbers - Southern Sco'!$D$27*J$132)+('Customer Numbers - Southern Sco'!$D$23*J$133)+('Customer Numbers - Southern Sco'!$D$26*J$134))</f>
        <v>4.5965602397863613E-3</v>
      </c>
      <c r="K166" s="47"/>
      <c r="L166" s="27"/>
      <c r="M166" s="27"/>
      <c r="N166" s="27"/>
      <c r="O166" s="27"/>
      <c r="P166" s="27"/>
      <c r="R166" s="27"/>
      <c r="S166" s="27"/>
      <c r="T166" s="27"/>
      <c r="U166" s="27"/>
      <c r="V166" s="27"/>
    </row>
    <row r="167" spans="2:22">
      <c r="E167" s="16"/>
      <c r="F167" s="16"/>
      <c r="G167" s="16"/>
      <c r="H167" s="60"/>
      <c r="I167" s="60"/>
      <c r="J167" s="60"/>
      <c r="K167" s="75"/>
    </row>
    <row r="168" spans="2:22" s="176" customFormat="1">
      <c r="B168" s="80" t="s">
        <v>32</v>
      </c>
      <c r="F168" s="182"/>
      <c r="G168" s="54"/>
      <c r="H168" s="183"/>
      <c r="I168" s="183"/>
      <c r="J168" s="183"/>
      <c r="K168" s="55"/>
    </row>
    <row r="169" spans="2:22" ht="25.5">
      <c r="B169" s="14"/>
      <c r="C169" s="1"/>
      <c r="D169" s="1"/>
      <c r="E169" s="162" t="s">
        <v>50</v>
      </c>
      <c r="F169" s="162" t="s">
        <v>52</v>
      </c>
      <c r="G169" s="163" t="s">
        <v>54</v>
      </c>
      <c r="H169" s="164" t="s">
        <v>56</v>
      </c>
      <c r="I169" s="165" t="s">
        <v>58</v>
      </c>
      <c r="J169" s="165" t="s">
        <v>61</v>
      </c>
    </row>
    <row r="170" spans="2:22">
      <c r="B170" s="78" t="s">
        <v>62</v>
      </c>
      <c r="C170" s="2" t="s">
        <v>63</v>
      </c>
      <c r="D170" s="2" t="s">
        <v>64</v>
      </c>
      <c r="E170" s="13" t="s">
        <v>49</v>
      </c>
      <c r="F170" s="13" t="s">
        <v>51</v>
      </c>
      <c r="G170" s="68" t="s">
        <v>53</v>
      </c>
      <c r="H170" s="57" t="s">
        <v>55</v>
      </c>
      <c r="I170" s="126" t="s">
        <v>57</v>
      </c>
      <c r="J170" s="126" t="s">
        <v>65</v>
      </c>
      <c r="K170" t="s">
        <v>96</v>
      </c>
    </row>
    <row r="171" spans="2:22">
      <c r="B171" s="14" t="s">
        <v>67</v>
      </c>
      <c r="C171" s="1" t="s">
        <v>68</v>
      </c>
      <c r="D171" s="14" t="s">
        <v>69</v>
      </c>
      <c r="E171" s="8">
        <f t="shared" ref="E171:I182" si="81">E139+E155</f>
        <v>0.67781454347963599</v>
      </c>
      <c r="F171" s="8">
        <f t="shared" si="81"/>
        <v>0.50632676788918773</v>
      </c>
      <c r="G171" s="70">
        <f t="shared" si="81"/>
        <v>0.29859140559455927</v>
      </c>
      <c r="H171" s="59">
        <f t="shared" si="81"/>
        <v>0.27057187751619988</v>
      </c>
      <c r="I171" s="59">
        <f t="shared" si="81"/>
        <v>0.28340457261228424</v>
      </c>
      <c r="J171" s="59">
        <f t="shared" ref="J171" si="82">J139+J155</f>
        <v>0.24133933576581879</v>
      </c>
      <c r="K171" s="4"/>
      <c r="M171" s="27"/>
      <c r="N171" s="27"/>
      <c r="O171" s="27"/>
      <c r="P171" s="27"/>
    </row>
    <row r="172" spans="2:22">
      <c r="B172" s="14" t="s">
        <v>67</v>
      </c>
      <c r="C172" s="1" t="s">
        <v>70</v>
      </c>
      <c r="D172" s="14" t="s">
        <v>69</v>
      </c>
      <c r="E172" s="8">
        <f t="shared" si="81"/>
        <v>0.66305221377768631</v>
      </c>
      <c r="F172" s="8">
        <f t="shared" si="81"/>
        <v>0.49148505611838911</v>
      </c>
      <c r="G172" s="70">
        <f t="shared" si="81"/>
        <v>0.28608011306169617</v>
      </c>
      <c r="H172" s="59">
        <f t="shared" si="81"/>
        <v>0.26450362516115772</v>
      </c>
      <c r="I172" s="59">
        <f t="shared" si="81"/>
        <v>0.27717608848475317</v>
      </c>
      <c r="J172" s="59">
        <f t="shared" ref="J172" si="83">J140+J156</f>
        <v>0.2319695615709432</v>
      </c>
      <c r="L172" s="27"/>
      <c r="M172" s="27"/>
      <c r="N172" s="27"/>
      <c r="O172" s="27"/>
      <c r="P172" s="27"/>
    </row>
    <row r="173" spans="2:22">
      <c r="B173" s="14" t="s">
        <v>67</v>
      </c>
      <c r="C173" s="1" t="s">
        <v>71</v>
      </c>
      <c r="D173" s="14" t="s">
        <v>69</v>
      </c>
      <c r="E173" s="8">
        <f t="shared" si="81"/>
        <v>0.69284993869886824</v>
      </c>
      <c r="F173" s="8">
        <f t="shared" si="81"/>
        <v>0.51756149467411816</v>
      </c>
      <c r="G173" s="70">
        <f t="shared" si="81"/>
        <v>0.30522227637536786</v>
      </c>
      <c r="H173" s="59">
        <f t="shared" si="81"/>
        <v>0.27644576525732151</v>
      </c>
      <c r="I173" s="59">
        <f t="shared" si="81"/>
        <v>0.28947244309223286</v>
      </c>
      <c r="J173" s="59">
        <f t="shared" ref="J173" si="84">J141+J157</f>
        <v>0.2463480947012994</v>
      </c>
      <c r="L173" s="27"/>
      <c r="M173" s="27"/>
      <c r="N173" s="27"/>
      <c r="O173" s="27"/>
      <c r="P173" s="27"/>
    </row>
    <row r="174" spans="2:22">
      <c r="B174" s="14" t="s">
        <v>72</v>
      </c>
      <c r="C174" s="1" t="s">
        <v>68</v>
      </c>
      <c r="D174" s="14" t="s">
        <v>69</v>
      </c>
      <c r="E174" s="8">
        <f t="shared" si="81"/>
        <v>0.17135152338753917</v>
      </c>
      <c r="F174" s="8">
        <f t="shared" si="81"/>
        <v>0.12646266822038738</v>
      </c>
      <c r="G174" s="70">
        <f t="shared" si="81"/>
        <v>7.5129501486207353E-2</v>
      </c>
      <c r="H174" s="59">
        <f t="shared" si="81"/>
        <v>6.8941908414782038E-2</v>
      </c>
      <c r="I174" s="59">
        <f t="shared" si="81"/>
        <v>7.4226464242096349E-2</v>
      </c>
      <c r="J174" s="59">
        <f t="shared" ref="J174" si="85">J142+J158</f>
        <v>5.998113809812719E-2</v>
      </c>
      <c r="L174" s="27"/>
      <c r="M174" s="27"/>
      <c r="N174" s="27"/>
      <c r="O174" s="27"/>
      <c r="P174" s="27"/>
    </row>
    <row r="175" spans="2:22">
      <c r="B175" s="14" t="s">
        <v>72</v>
      </c>
      <c r="C175" s="1" t="s">
        <v>70</v>
      </c>
      <c r="D175" s="14" t="s">
        <v>69</v>
      </c>
      <c r="E175" s="8">
        <f t="shared" si="81"/>
        <v>0.17517154898278664</v>
      </c>
      <c r="F175" s="8">
        <f t="shared" si="81"/>
        <v>0.12796131061646973</v>
      </c>
      <c r="G175" s="70">
        <f t="shared" si="81"/>
        <v>7.3285020085138999E-2</v>
      </c>
      <c r="H175" s="59">
        <f t="shared" si="81"/>
        <v>6.6256763832321153E-2</v>
      </c>
      <c r="I175" s="59">
        <f t="shared" si="81"/>
        <v>7.1923231113843786E-2</v>
      </c>
      <c r="J175" s="59">
        <f t="shared" ref="J175" si="86">J143+J159</f>
        <v>5.7193596853942541E-2</v>
      </c>
      <c r="L175" s="27"/>
      <c r="M175" s="27"/>
      <c r="N175" s="27"/>
      <c r="O175" s="27"/>
      <c r="P175" s="27"/>
    </row>
    <row r="176" spans="2:22">
      <c r="B176" s="14" t="s">
        <v>72</v>
      </c>
      <c r="C176" s="1" t="s">
        <v>71</v>
      </c>
      <c r="D176" s="14" t="s">
        <v>69</v>
      </c>
      <c r="E176" s="8">
        <f t="shared" si="81"/>
        <v>0.17515559339865933</v>
      </c>
      <c r="F176" s="8">
        <f t="shared" si="81"/>
        <v>0.12927138293766902</v>
      </c>
      <c r="G176" s="70">
        <f t="shared" si="81"/>
        <v>7.6800016131502488E-2</v>
      </c>
      <c r="H176" s="59">
        <f t="shared" si="81"/>
        <v>7.0436038152896854E-2</v>
      </c>
      <c r="I176" s="59">
        <f t="shared" si="81"/>
        <v>7.5821757594070074E-2</v>
      </c>
      <c r="J176" s="59">
        <f t="shared" ref="J176" si="87">J144+J160</f>
        <v>6.1275845898964731E-2</v>
      </c>
      <c r="L176" s="27"/>
      <c r="M176" s="27"/>
      <c r="N176" s="27"/>
      <c r="O176" s="27"/>
      <c r="P176" s="27"/>
    </row>
    <row r="177" spans="2:16">
      <c r="B177" s="14" t="s">
        <v>67</v>
      </c>
      <c r="C177" s="1" t="s">
        <v>68</v>
      </c>
      <c r="D177" s="14" t="s">
        <v>73</v>
      </c>
      <c r="E177" s="8">
        <f>E145+E161</f>
        <v>0.52032667941756416</v>
      </c>
      <c r="F177" s="8">
        <f t="shared" si="81"/>
        <v>0.63117873199362107</v>
      </c>
      <c r="G177" s="70">
        <f t="shared" si="81"/>
        <v>0.63117873199362107</v>
      </c>
      <c r="H177" s="59">
        <f t="shared" si="81"/>
        <v>0.63924639833727603</v>
      </c>
      <c r="I177" s="59">
        <f t="shared" si="81"/>
        <v>0.63834716132159153</v>
      </c>
      <c r="J177" s="59">
        <f t="shared" ref="J177" si="88">J145+J161</f>
        <v>0.63621839077562337</v>
      </c>
      <c r="L177" s="27"/>
      <c r="M177" s="27"/>
      <c r="N177" s="27"/>
      <c r="O177" s="27"/>
      <c r="P177" s="27"/>
    </row>
    <row r="178" spans="2:16">
      <c r="B178" s="14" t="s">
        <v>67</v>
      </c>
      <c r="C178" s="1" t="s">
        <v>70</v>
      </c>
      <c r="D178" s="14" t="s">
        <v>73</v>
      </c>
      <c r="E178" s="8">
        <f t="shared" si="81"/>
        <v>0.51710354246902679</v>
      </c>
      <c r="F178" s="8">
        <f t="shared" si="81"/>
        <v>0.62723838700014467</v>
      </c>
      <c r="G178" s="70">
        <f t="shared" si="81"/>
        <v>0.62723838700014467</v>
      </c>
      <c r="H178" s="59">
        <f t="shared" si="81"/>
        <v>0.63529951049726896</v>
      </c>
      <c r="I178" s="59">
        <f t="shared" si="81"/>
        <v>0.63507229687445987</v>
      </c>
      <c r="J178" s="59">
        <f t="shared" ref="J178" si="89">J146+J162</f>
        <v>0.63307405965848362</v>
      </c>
      <c r="L178" s="27"/>
      <c r="M178" s="27"/>
      <c r="N178" s="27"/>
      <c r="O178" s="27"/>
      <c r="P178" s="27"/>
    </row>
    <row r="179" spans="2:16">
      <c r="B179" s="14" t="s">
        <v>67</v>
      </c>
      <c r="C179" s="1" t="s">
        <v>71</v>
      </c>
      <c r="D179" s="14" t="s">
        <v>73</v>
      </c>
      <c r="E179" s="8">
        <f t="shared" si="81"/>
        <v>0.55719795534962191</v>
      </c>
      <c r="F179" s="8">
        <f t="shared" si="81"/>
        <v>0.67188667076320518</v>
      </c>
      <c r="G179" s="70">
        <f t="shared" si="81"/>
        <v>0.67188667076320518</v>
      </c>
      <c r="H179" s="59">
        <f t="shared" si="81"/>
        <v>0.67737050627799711</v>
      </c>
      <c r="I179" s="59">
        <f t="shared" si="81"/>
        <v>0.67968100174389012</v>
      </c>
      <c r="J179" s="59">
        <f t="shared" ref="J179" si="90">J147+J163</f>
        <v>0.6778374086462019</v>
      </c>
      <c r="L179" s="27"/>
      <c r="M179" s="27"/>
      <c r="N179" s="27"/>
      <c r="O179" s="27"/>
      <c r="P179" s="27"/>
    </row>
    <row r="180" spans="2:16">
      <c r="B180" s="14" t="s">
        <v>72</v>
      </c>
      <c r="C180" s="1" t="s">
        <v>68</v>
      </c>
      <c r="D180" s="14" t="s">
        <v>73</v>
      </c>
      <c r="E180" s="8">
        <f t="shared" si="81"/>
        <v>0.30365252363315687</v>
      </c>
      <c r="F180" s="8">
        <f t="shared" si="81"/>
        <v>0.30932410945564753</v>
      </c>
      <c r="G180" s="70">
        <f t="shared" si="81"/>
        <v>0.30932410945564753</v>
      </c>
      <c r="H180" s="59">
        <f t="shared" si="81"/>
        <v>0.31846690352045182</v>
      </c>
      <c r="I180" s="59">
        <f t="shared" si="81"/>
        <v>0.31823622136971275</v>
      </c>
      <c r="J180" s="59">
        <f t="shared" ref="J180" si="91">J148+J164</f>
        <v>0.31857245949165858</v>
      </c>
      <c r="L180" s="27"/>
      <c r="M180" s="27"/>
      <c r="N180" s="27"/>
      <c r="O180" s="27"/>
      <c r="P180" s="27"/>
    </row>
    <row r="181" spans="2:16">
      <c r="B181" s="14" t="s">
        <v>72</v>
      </c>
      <c r="C181" s="1" t="s">
        <v>70</v>
      </c>
      <c r="D181" s="14" t="s">
        <v>73</v>
      </c>
      <c r="E181" s="8">
        <f t="shared" si="81"/>
        <v>0.30184011615866352</v>
      </c>
      <c r="F181" s="8">
        <f t="shared" si="81"/>
        <v>0.30747315661211011</v>
      </c>
      <c r="G181" s="70">
        <f t="shared" si="81"/>
        <v>0.30747315661211011</v>
      </c>
      <c r="H181" s="59">
        <f t="shared" si="81"/>
        <v>0.31659654619669475</v>
      </c>
      <c r="I181" s="59">
        <f t="shared" si="81"/>
        <v>0.31636586404595568</v>
      </c>
      <c r="J181" s="59">
        <f t="shared" ref="J181" si="92">J149+J165</f>
        <v>0.31669427636781139</v>
      </c>
      <c r="L181" s="27"/>
      <c r="M181" s="27"/>
      <c r="N181" s="27"/>
      <c r="O181" s="27"/>
      <c r="P181" s="27"/>
    </row>
    <row r="182" spans="2:16">
      <c r="B182" s="14" t="s">
        <v>72</v>
      </c>
      <c r="C182" s="1" t="s">
        <v>71</v>
      </c>
      <c r="D182" s="14" t="s">
        <v>73</v>
      </c>
      <c r="E182" s="8">
        <f t="shared" si="81"/>
        <v>0.32874639682954782</v>
      </c>
      <c r="F182" s="8">
        <f t="shared" si="81"/>
        <v>0.33661342795882437</v>
      </c>
      <c r="G182" s="70">
        <f t="shared" si="81"/>
        <v>0.33661342795882437</v>
      </c>
      <c r="H182" s="59">
        <f t="shared" si="81"/>
        <v>0.34309139166508623</v>
      </c>
      <c r="I182" s="59">
        <f t="shared" si="81"/>
        <v>0.34285826159048316</v>
      </c>
      <c r="J182" s="59">
        <f t="shared" ref="J182" si="93">J150+J166</f>
        <v>0.3452269633710312</v>
      </c>
      <c r="L182" s="27"/>
      <c r="M182" s="27"/>
      <c r="N182" s="27"/>
      <c r="O182" s="27"/>
      <c r="P182" s="27"/>
    </row>
    <row r="183" spans="2:16">
      <c r="D183" s="166"/>
      <c r="E183" s="16"/>
      <c r="F183" s="16"/>
      <c r="G183" s="16"/>
      <c r="H183" s="60"/>
      <c r="I183" s="60"/>
      <c r="J183" s="60"/>
    </row>
    <row r="184" spans="2:16">
      <c r="B184" s="79" t="s">
        <v>74</v>
      </c>
      <c r="C184" s="167"/>
      <c r="D184" s="167"/>
      <c r="E184" s="167"/>
      <c r="F184" s="167"/>
      <c r="G184" s="167"/>
      <c r="H184" s="168"/>
      <c r="I184" s="168"/>
      <c r="J184" s="168"/>
    </row>
    <row r="185" spans="2:16" ht="25.5">
      <c r="B185" s="14"/>
      <c r="C185" s="1"/>
      <c r="D185" s="1"/>
      <c r="E185" s="162" t="s">
        <v>50</v>
      </c>
      <c r="F185" s="162" t="s">
        <v>52</v>
      </c>
      <c r="G185" s="163" t="s">
        <v>54</v>
      </c>
      <c r="H185" s="164" t="s">
        <v>56</v>
      </c>
      <c r="I185" s="165" t="s">
        <v>58</v>
      </c>
      <c r="J185" s="165" t="s">
        <v>61</v>
      </c>
    </row>
    <row r="186" spans="2:16">
      <c r="B186" s="78" t="s">
        <v>62</v>
      </c>
      <c r="C186" s="2" t="s">
        <v>63</v>
      </c>
      <c r="D186" s="2" t="s">
        <v>64</v>
      </c>
      <c r="E186" s="13" t="s">
        <v>49</v>
      </c>
      <c r="F186" s="13" t="s">
        <v>51</v>
      </c>
      <c r="G186" s="68" t="s">
        <v>53</v>
      </c>
      <c r="H186" s="57" t="s">
        <v>55</v>
      </c>
      <c r="I186" s="126" t="s">
        <v>57</v>
      </c>
      <c r="J186" s="126" t="s">
        <v>65</v>
      </c>
    </row>
    <row r="187" spans="2:16">
      <c r="B187" s="268" t="s">
        <v>76</v>
      </c>
      <c r="C187" s="269"/>
      <c r="D187" s="269"/>
      <c r="E187" s="269"/>
      <c r="F187" s="269"/>
      <c r="G187" s="269"/>
      <c r="H187" s="269"/>
      <c r="I187" s="127"/>
      <c r="J187" s="127"/>
      <c r="K187" t="s">
        <v>85</v>
      </c>
    </row>
    <row r="188" spans="2:16">
      <c r="B188" s="14" t="s">
        <v>67</v>
      </c>
      <c r="C188" s="1" t="s">
        <v>68</v>
      </c>
      <c r="D188" s="14" t="s">
        <v>69</v>
      </c>
      <c r="E188" s="36" cm="1">
        <f t="array" ref="E188">E171*INDEX('TDCV Values'!$D$11:$I$16,MATCH($B188&amp;$C188,'TDCV Values'!$B$11:$B$16&amp;'TDCV Values'!$C$11:$C$16,0),MATCH(E$22,'TDCV Values'!$D$10:$I$10,0))</f>
        <v>1965.6621760909443</v>
      </c>
      <c r="F188" s="36" cm="1">
        <f t="array" ref="F188">F171*INDEX('TDCV Values'!$D$11:$I$16,MATCH($B188&amp;$C188,'TDCV Values'!$B$11:$B$16&amp;'TDCV Values'!$C$11:$C$16,0),MATCH(F$22,'TDCV Values'!$D$10:$I$10,0))</f>
        <v>1468.3476268786444</v>
      </c>
      <c r="G188" s="36" cm="1">
        <f t="array" ref="G188">G171*INDEX('TDCV Values'!$D$11:$I$16,MATCH($B188&amp;$C188,'TDCV Values'!$B$11:$B$16&amp;'TDCV Values'!$C$11:$C$16,0),MATCH(G$22,'TDCV Values'!$D$10:$I$10,0))</f>
        <v>865.91507622422182</v>
      </c>
      <c r="H188" s="36" cm="1">
        <f t="array" ref="H188">H171*INDEX('TDCV Values'!$D$11:$I$16,MATCH($B188&amp;$C188,'TDCV Values'!$B$11:$B$16&amp;'TDCV Values'!$C$11:$C$16,0),MATCH(H$22,'TDCV Values'!$D$10:$I$10,0))</f>
        <v>730.54406929373965</v>
      </c>
      <c r="I188" s="36" cm="1">
        <f t="array" ref="I188">I171*INDEX('TDCV Values'!$D$11:$I$16,MATCH($B188&amp;$C188,'TDCV Values'!$B$11:$B$16&amp;'TDCV Values'!$C$11:$C$16,0),MATCH(I$22,'TDCV Values'!$D$10:$I$10,0))</f>
        <v>765.19234605316751</v>
      </c>
      <c r="J188" s="36" cm="1">
        <f t="array" ref="J188">J171*INDEX('TDCV Values'!$D$11:$I$16,MATCH($B188&amp;$C188,'TDCV Values'!$B$11:$B$16&amp;'TDCV Values'!$C$11:$C$16,0),MATCH(J$22,'TDCV Values'!$D$10:$I$10,0))</f>
        <v>651.61620656771072</v>
      </c>
      <c r="K188" s="130"/>
    </row>
    <row r="189" spans="2:16">
      <c r="B189" s="14" t="s">
        <v>67</v>
      </c>
      <c r="C189" s="1" t="s">
        <v>70</v>
      </c>
      <c r="D189" s="14" t="s">
        <v>69</v>
      </c>
      <c r="E189" s="36" cm="1">
        <f t="array" ref="E189">E172*INDEX('TDCV Values'!$D$11:$I$16,MATCH($B189&amp;$C189,'TDCV Values'!$B$11:$B$16&amp;'TDCV Values'!$C$11:$C$16,0),MATCH(E$22,'TDCV Values'!$D$10:$I$10,0))</f>
        <v>1922.8514199552903</v>
      </c>
      <c r="F189" s="36" cm="1">
        <f t="array" ref="F189">F172*INDEX('TDCV Values'!$D$11:$I$16,MATCH($B189&amp;$C189,'TDCV Values'!$B$11:$B$16&amp;'TDCV Values'!$C$11:$C$16,0),MATCH(F$22,'TDCV Values'!$D$10:$I$10,0))</f>
        <v>1425.3066627433284</v>
      </c>
      <c r="G189" s="36" cm="1">
        <f t="array" ref="G189">G172*INDEX('TDCV Values'!$D$11:$I$16,MATCH($B189&amp;$C189,'TDCV Values'!$B$11:$B$16&amp;'TDCV Values'!$C$11:$C$16,0),MATCH(G$22,'TDCV Values'!$D$10:$I$10,0))</f>
        <v>829.63232787891889</v>
      </c>
      <c r="H189" s="36" cm="1">
        <f t="array" ref="H189">H172*INDEX('TDCV Values'!$D$11:$I$16,MATCH($B189&amp;$C189,'TDCV Values'!$B$11:$B$16&amp;'TDCV Values'!$C$11:$C$16,0),MATCH(H$22,'TDCV Values'!$D$10:$I$10,0))</f>
        <v>714.15978793512579</v>
      </c>
      <c r="I189" s="36" cm="1">
        <f t="array" ref="I189">I172*INDEX('TDCV Values'!$D$11:$I$16,MATCH($B189&amp;$C189,'TDCV Values'!$B$11:$B$16&amp;'TDCV Values'!$C$11:$C$16,0),MATCH(I$22,'TDCV Values'!$D$10:$I$10,0))</f>
        <v>748.37543890883353</v>
      </c>
      <c r="J189" s="36" cm="1">
        <f t="array" ref="J189">J172*INDEX('TDCV Values'!$D$11:$I$16,MATCH($B189&amp;$C189,'TDCV Values'!$B$11:$B$16&amp;'TDCV Values'!$C$11:$C$16,0),MATCH(J$22,'TDCV Values'!$D$10:$I$10,0))</f>
        <v>626.31781624154667</v>
      </c>
      <c r="K189" s="130"/>
    </row>
    <row r="190" spans="2:16">
      <c r="B190" s="14" t="s">
        <v>67</v>
      </c>
      <c r="C190" s="1" t="s">
        <v>71</v>
      </c>
      <c r="D190" s="14" t="s">
        <v>69</v>
      </c>
      <c r="E190" s="36" cm="1">
        <f t="array" ref="E190">E173*INDEX('TDCV Values'!$D$11:$I$16,MATCH($B190&amp;$C190,'TDCV Values'!$B$11:$B$16&amp;'TDCV Values'!$C$11:$C$16,0),MATCH(E$22,'TDCV Values'!$D$10:$I$10,0))</f>
        <v>2009.2648222267178</v>
      </c>
      <c r="F190" s="36" cm="1">
        <f t="array" ref="F190">F173*INDEX('TDCV Values'!$D$11:$I$16,MATCH($B190&amp;$C190,'TDCV Values'!$B$11:$B$16&amp;'TDCV Values'!$C$11:$C$16,0),MATCH(F$22,'TDCV Values'!$D$10:$I$10,0))</f>
        <v>1500.9283345549427</v>
      </c>
      <c r="G190" s="36" cm="1">
        <f t="array" ref="G190">G173*INDEX('TDCV Values'!$D$11:$I$16,MATCH($B190&amp;$C190,'TDCV Values'!$B$11:$B$16&amp;'TDCV Values'!$C$11:$C$16,0),MATCH(G$22,'TDCV Values'!$D$10:$I$10,0))</f>
        <v>885.14460148856676</v>
      </c>
      <c r="H190" s="36" cm="1">
        <f t="array" ref="H190">H173*INDEX('TDCV Values'!$D$11:$I$16,MATCH($B190&amp;$C190,'TDCV Values'!$B$11:$B$16&amp;'TDCV Values'!$C$11:$C$16,0),MATCH(H$22,'TDCV Values'!$D$10:$I$10,0))</f>
        <v>746.40356619476802</v>
      </c>
      <c r="I190" s="36" cm="1">
        <f t="array" ref="I190">I173*INDEX('TDCV Values'!$D$11:$I$16,MATCH($B190&amp;$C190,'TDCV Values'!$B$11:$B$16&amp;'TDCV Values'!$C$11:$C$16,0),MATCH(I$22,'TDCV Values'!$D$10:$I$10,0))</f>
        <v>781.57559634902873</v>
      </c>
      <c r="J190" s="36" cm="1">
        <f t="array" ref="J190">J173*INDEX('TDCV Values'!$D$11:$I$16,MATCH($B190&amp;$C190,'TDCV Values'!$B$11:$B$16&amp;'TDCV Values'!$C$11:$C$16,0),MATCH(J$22,'TDCV Values'!$D$10:$I$10,0))</f>
        <v>665.13985569350837</v>
      </c>
      <c r="K190" s="130"/>
    </row>
    <row r="191" spans="2:16">
      <c r="B191" s="14" t="s">
        <v>72</v>
      </c>
      <c r="C191" s="1" t="s">
        <v>68</v>
      </c>
      <c r="D191" s="14" t="s">
        <v>69</v>
      </c>
      <c r="E191" s="36" cm="1">
        <f t="array" ref="E191">E174*INDEX('TDCV Values'!$D$11:$I$16,MATCH($B191&amp;$C191,'TDCV Values'!$B$11:$B$16&amp;'TDCV Values'!$C$11:$C$16,0),MATCH(E$22,'TDCV Values'!$D$10:$I$10,0))</f>
        <v>2056.2182806504702</v>
      </c>
      <c r="F191" s="36" cm="1">
        <f t="array" ref="F191">F174*INDEX('TDCV Values'!$D$11:$I$16,MATCH($B191&amp;$C191,'TDCV Values'!$B$11:$B$16&amp;'TDCV Values'!$C$11:$C$16,0),MATCH(F$22,'TDCV Values'!$D$10:$I$10,0))</f>
        <v>1517.5520186446486</v>
      </c>
      <c r="G191" s="36" cm="1">
        <f t="array" ref="G191">G174*INDEX('TDCV Values'!$D$11:$I$16,MATCH($B191&amp;$C191,'TDCV Values'!$B$11:$B$16&amp;'TDCV Values'!$C$11:$C$16,0),MATCH(G$22,'TDCV Values'!$D$10:$I$10,0))</f>
        <v>901.55401783448826</v>
      </c>
      <c r="H191" s="36" cm="1">
        <f t="array" ref="H191">H174*INDEX('TDCV Values'!$D$11:$I$16,MATCH($B191&amp;$C191,'TDCV Values'!$B$11:$B$16&amp;'TDCV Values'!$C$11:$C$16,0),MATCH(H$22,'TDCV Values'!$D$10:$I$10,0))</f>
        <v>792.83194676999346</v>
      </c>
      <c r="I191" s="36" cm="1">
        <f t="array" ref="I191">I174*INDEX('TDCV Values'!$D$11:$I$16,MATCH($B191&amp;$C191,'TDCV Values'!$B$11:$B$16&amp;'TDCV Values'!$C$11:$C$16,0),MATCH(I$22,'TDCV Values'!$D$10:$I$10,0))</f>
        <v>853.60433878410799</v>
      </c>
      <c r="J191" s="36" cm="1">
        <f t="array" ref="J191">J174*INDEX('TDCV Values'!$D$11:$I$16,MATCH($B191&amp;$C191,'TDCV Values'!$B$11:$B$16&amp;'TDCV Values'!$C$11:$C$16,0),MATCH(J$22,'TDCV Values'!$D$10:$I$10,0))</f>
        <v>689.78308812846274</v>
      </c>
      <c r="K191" s="130"/>
    </row>
    <row r="192" spans="2:16">
      <c r="B192" s="14" t="s">
        <v>72</v>
      </c>
      <c r="C192" s="1" t="s">
        <v>70</v>
      </c>
      <c r="D192" s="14" t="s">
        <v>69</v>
      </c>
      <c r="E192" s="36" cm="1">
        <f t="array" ref="E192">E175*INDEX('TDCV Values'!$D$11:$I$16,MATCH($B192&amp;$C192,'TDCV Values'!$B$11:$B$16&amp;'TDCV Values'!$C$11:$C$16,0),MATCH(E$22,'TDCV Values'!$D$10:$I$10,0))</f>
        <v>2102.0585877934395</v>
      </c>
      <c r="F192" s="36" cm="1">
        <f t="array" ref="F192">F175*INDEX('TDCV Values'!$D$11:$I$16,MATCH($B192&amp;$C192,'TDCV Values'!$B$11:$B$16&amp;'TDCV Values'!$C$11:$C$16,0),MATCH(F$22,'TDCV Values'!$D$10:$I$10,0))</f>
        <v>1535.5357273976367</v>
      </c>
      <c r="G192" s="36" cm="1">
        <f t="array" ref="G192">G175*INDEX('TDCV Values'!$D$11:$I$16,MATCH($B192&amp;$C192,'TDCV Values'!$B$11:$B$16&amp;'TDCV Values'!$C$11:$C$16,0),MATCH(G$22,'TDCV Values'!$D$10:$I$10,0))</f>
        <v>879.42024102166795</v>
      </c>
      <c r="H192" s="36" cm="1">
        <f t="array" ref="H192">H175*INDEX('TDCV Values'!$D$11:$I$16,MATCH($B192&amp;$C192,'TDCV Values'!$B$11:$B$16&amp;'TDCV Values'!$C$11:$C$16,0),MATCH(H$22,'TDCV Values'!$D$10:$I$10,0))</f>
        <v>761.95278407169326</v>
      </c>
      <c r="I192" s="36" cm="1">
        <f t="array" ref="I192">I175*INDEX('TDCV Values'!$D$11:$I$16,MATCH($B192&amp;$C192,'TDCV Values'!$B$11:$B$16&amp;'TDCV Values'!$C$11:$C$16,0),MATCH(I$22,'TDCV Values'!$D$10:$I$10,0))</f>
        <v>827.11715780920349</v>
      </c>
      <c r="J192" s="36" cm="1">
        <f t="array" ref="J192">J175*INDEX('TDCV Values'!$D$11:$I$16,MATCH($B192&amp;$C192,'TDCV Values'!$B$11:$B$16&amp;'TDCV Values'!$C$11:$C$16,0),MATCH(J$22,'TDCV Values'!$D$10:$I$10,0))</f>
        <v>657.7263638203392</v>
      </c>
      <c r="K192" s="130"/>
    </row>
    <row r="193" spans="2:11">
      <c r="B193" s="14" t="s">
        <v>72</v>
      </c>
      <c r="C193" s="1" t="s">
        <v>71</v>
      </c>
      <c r="D193" s="14" t="s">
        <v>69</v>
      </c>
      <c r="E193" s="36" cm="1">
        <f t="array" ref="E193">E176*INDEX('TDCV Values'!$D$11:$I$16,MATCH($B193&amp;$C193,'TDCV Values'!$B$11:$B$16&amp;'TDCV Values'!$C$11:$C$16,0),MATCH(E$22,'TDCV Values'!$D$10:$I$10,0))</f>
        <v>2101.867120783912</v>
      </c>
      <c r="F193" s="36" cm="1">
        <f t="array" ref="F193">F176*INDEX('TDCV Values'!$D$11:$I$16,MATCH($B193&amp;$C193,'TDCV Values'!$B$11:$B$16&amp;'TDCV Values'!$C$11:$C$16,0),MATCH(F$22,'TDCV Values'!$D$10:$I$10,0))</f>
        <v>1551.2565952520281</v>
      </c>
      <c r="G193" s="36" cm="1">
        <f t="array" ref="G193">G176*INDEX('TDCV Values'!$D$11:$I$16,MATCH($B193&amp;$C193,'TDCV Values'!$B$11:$B$16&amp;'TDCV Values'!$C$11:$C$16,0),MATCH(G$22,'TDCV Values'!$D$10:$I$10,0))</f>
        <v>921.6001935780298</v>
      </c>
      <c r="H193" s="36" cm="1">
        <f t="array" ref="H193">H176*INDEX('TDCV Values'!$D$11:$I$16,MATCH($B193&amp;$C193,'TDCV Values'!$B$11:$B$16&amp;'TDCV Values'!$C$11:$C$16,0),MATCH(H$22,'TDCV Values'!$D$10:$I$10,0))</f>
        <v>810.01443875831387</v>
      </c>
      <c r="I193" s="36" cm="1">
        <f t="array" ref="I193">I176*INDEX('TDCV Values'!$D$11:$I$16,MATCH($B193&amp;$C193,'TDCV Values'!$B$11:$B$16&amp;'TDCV Values'!$C$11:$C$16,0),MATCH(I$22,'TDCV Values'!$D$10:$I$10,0))</f>
        <v>871.9502123318058</v>
      </c>
      <c r="J193" s="36" cm="1">
        <f t="array" ref="J193">J176*INDEX('TDCV Values'!$D$11:$I$16,MATCH($B193&amp;$C193,'TDCV Values'!$B$11:$B$16&amp;'TDCV Values'!$C$11:$C$16,0),MATCH(J$22,'TDCV Values'!$D$10:$I$10,0))</f>
        <v>704.67222783809439</v>
      </c>
      <c r="K193" s="130"/>
    </row>
    <row r="194" spans="2:11">
      <c r="B194" s="268" t="s">
        <v>77</v>
      </c>
      <c r="C194" s="279"/>
      <c r="D194" s="279"/>
      <c r="E194" s="279"/>
      <c r="F194" s="279"/>
      <c r="G194" s="279"/>
      <c r="H194" s="279"/>
      <c r="I194" s="127"/>
      <c r="J194" s="127"/>
      <c r="K194" t="s">
        <v>78</v>
      </c>
    </row>
    <row r="195" spans="2:11">
      <c r="B195" s="14" t="s">
        <v>67</v>
      </c>
      <c r="C195" s="1" t="s">
        <v>68</v>
      </c>
      <c r="D195" s="14" t="s">
        <v>73</v>
      </c>
      <c r="E195" s="8">
        <f>E177*365</f>
        <v>189.91923798741092</v>
      </c>
      <c r="F195" s="8">
        <f t="shared" ref="F195:I200" si="94">F177*365</f>
        <v>230.38023717767169</v>
      </c>
      <c r="G195" s="70">
        <f t="shared" si="94"/>
        <v>230.38023717767169</v>
      </c>
      <c r="H195" s="59">
        <f t="shared" si="94"/>
        <v>233.32493539310576</v>
      </c>
      <c r="I195" s="59">
        <f t="shared" si="94"/>
        <v>232.9967138823809</v>
      </c>
      <c r="J195" s="59">
        <f t="shared" ref="J195" si="95">J177*365</f>
        <v>232.21971263310252</v>
      </c>
      <c r="K195" s="130"/>
    </row>
    <row r="196" spans="2:11">
      <c r="B196" s="14" t="s">
        <v>67</v>
      </c>
      <c r="C196" s="1" t="s">
        <v>70</v>
      </c>
      <c r="D196" s="14" t="s">
        <v>73</v>
      </c>
      <c r="E196" s="8">
        <f t="shared" ref="E196:H200" si="96">E178*365</f>
        <v>188.74279300119477</v>
      </c>
      <c r="F196" s="8">
        <f t="shared" si="96"/>
        <v>228.94201125505282</v>
      </c>
      <c r="G196" s="70">
        <f t="shared" si="96"/>
        <v>228.94201125505282</v>
      </c>
      <c r="H196" s="59">
        <f t="shared" si="96"/>
        <v>231.88432133150317</v>
      </c>
      <c r="I196" s="59">
        <f t="shared" si="94"/>
        <v>231.80138835917785</v>
      </c>
      <c r="J196" s="59">
        <f t="shared" ref="J196" si="97">J178*365</f>
        <v>231.07203177534652</v>
      </c>
      <c r="K196" s="130"/>
    </row>
    <row r="197" spans="2:11">
      <c r="B197" s="14" t="s">
        <v>67</v>
      </c>
      <c r="C197" s="1" t="s">
        <v>71</v>
      </c>
      <c r="D197" s="14" t="s">
        <v>73</v>
      </c>
      <c r="E197" s="8">
        <f t="shared" si="96"/>
        <v>203.37725370261199</v>
      </c>
      <c r="F197" s="8">
        <f t="shared" si="96"/>
        <v>245.2386348285699</v>
      </c>
      <c r="G197" s="70">
        <f t="shared" si="96"/>
        <v>245.2386348285699</v>
      </c>
      <c r="H197" s="59">
        <f t="shared" si="96"/>
        <v>247.24023479146894</v>
      </c>
      <c r="I197" s="59">
        <f t="shared" si="94"/>
        <v>248.08356563651989</v>
      </c>
      <c r="J197" s="59">
        <f t="shared" ref="J197" si="98">J179*365</f>
        <v>247.41065415586368</v>
      </c>
      <c r="K197" s="130"/>
    </row>
    <row r="198" spans="2:11">
      <c r="B198" s="14" t="s">
        <v>72</v>
      </c>
      <c r="C198" s="1" t="s">
        <v>68</v>
      </c>
      <c r="D198" s="14" t="s">
        <v>73</v>
      </c>
      <c r="E198" s="8">
        <f t="shared" si="96"/>
        <v>110.83317112610226</v>
      </c>
      <c r="F198" s="8">
        <f t="shared" si="96"/>
        <v>112.90329995131135</v>
      </c>
      <c r="G198" s="70">
        <f t="shared" si="96"/>
        <v>112.90329995131135</v>
      </c>
      <c r="H198" s="59">
        <f t="shared" si="96"/>
        <v>116.24041978496491</v>
      </c>
      <c r="I198" s="59">
        <f t="shared" si="94"/>
        <v>116.15622079994515</v>
      </c>
      <c r="J198" s="59">
        <f t="shared" ref="J198" si="99">J180*365</f>
        <v>116.27894771445538</v>
      </c>
      <c r="K198" s="130"/>
    </row>
    <row r="199" spans="2:11">
      <c r="B199" s="14" t="s">
        <v>72</v>
      </c>
      <c r="C199" s="1" t="s">
        <v>70</v>
      </c>
      <c r="D199" s="14" t="s">
        <v>73</v>
      </c>
      <c r="E199" s="8">
        <f t="shared" si="96"/>
        <v>110.17164239791218</v>
      </c>
      <c r="F199" s="8">
        <f t="shared" si="96"/>
        <v>112.22770216342019</v>
      </c>
      <c r="G199" s="70">
        <f t="shared" si="96"/>
        <v>112.22770216342019</v>
      </c>
      <c r="H199" s="59">
        <f t="shared" si="96"/>
        <v>115.55773936179358</v>
      </c>
      <c r="I199" s="59">
        <f t="shared" si="94"/>
        <v>115.47354037677383</v>
      </c>
      <c r="J199" s="59">
        <f t="shared" ref="J199" si="100">J181*365</f>
        <v>115.59341087425116</v>
      </c>
      <c r="K199" s="130"/>
    </row>
    <row r="200" spans="2:11">
      <c r="B200" s="14" t="s">
        <v>72</v>
      </c>
      <c r="C200" s="1" t="s">
        <v>71</v>
      </c>
      <c r="D200" s="14" t="s">
        <v>73</v>
      </c>
      <c r="E200" s="8">
        <f t="shared" si="96"/>
        <v>119.99243484278496</v>
      </c>
      <c r="F200" s="8">
        <f t="shared" si="96"/>
        <v>122.8639012049709</v>
      </c>
      <c r="G200" s="70">
        <f t="shared" si="96"/>
        <v>122.8639012049709</v>
      </c>
      <c r="H200" s="59">
        <f t="shared" si="96"/>
        <v>125.22835795775647</v>
      </c>
      <c r="I200" s="59">
        <f t="shared" si="94"/>
        <v>125.14326548052635</v>
      </c>
      <c r="J200" s="59">
        <f t="shared" ref="J200" si="101">J182*365</f>
        <v>126.00784163042638</v>
      </c>
      <c r="K200" s="130"/>
    </row>
    <row r="201" spans="2:11">
      <c r="B201" s="268" t="s">
        <v>79</v>
      </c>
      <c r="C201" s="269"/>
      <c r="D201" s="269"/>
      <c r="E201" s="269"/>
      <c r="F201" s="269"/>
      <c r="G201" s="269"/>
      <c r="H201" s="269"/>
      <c r="I201" s="127"/>
      <c r="J201" s="127"/>
      <c r="K201" t="s">
        <v>80</v>
      </c>
    </row>
    <row r="202" spans="2:11">
      <c r="B202" s="14" t="s">
        <v>67</v>
      </c>
      <c r="C202" s="1" t="s">
        <v>68</v>
      </c>
      <c r="D202" s="1"/>
      <c r="E202" s="8">
        <f>E188+E195</f>
        <v>2155.581414078355</v>
      </c>
      <c r="F202" s="8">
        <f t="shared" ref="F202:I207" si="102">F188+F195</f>
        <v>1698.7278640563161</v>
      </c>
      <c r="G202" s="70">
        <f t="shared" si="102"/>
        <v>1096.2953134018935</v>
      </c>
      <c r="H202" s="59">
        <f t="shared" si="102"/>
        <v>963.86900468684541</v>
      </c>
      <c r="I202" s="59">
        <f t="shared" si="102"/>
        <v>998.18905993554836</v>
      </c>
      <c r="J202" s="59">
        <f t="shared" ref="J202" si="103">J188+J195</f>
        <v>883.83591920081324</v>
      </c>
    </row>
    <row r="203" spans="2:11">
      <c r="B203" s="14" t="s">
        <v>67</v>
      </c>
      <c r="C203" s="1" t="s">
        <v>70</v>
      </c>
      <c r="D203" s="1"/>
      <c r="E203" s="8">
        <f t="shared" ref="E203:H207" si="104">E189+E196</f>
        <v>2111.5942129564851</v>
      </c>
      <c r="F203" s="8">
        <f t="shared" si="104"/>
        <v>1654.2486739983813</v>
      </c>
      <c r="G203" s="70">
        <f t="shared" si="104"/>
        <v>1058.5743391339718</v>
      </c>
      <c r="H203" s="59">
        <f t="shared" si="104"/>
        <v>946.04410926662899</v>
      </c>
      <c r="I203" s="59">
        <f t="shared" si="102"/>
        <v>980.17682726801138</v>
      </c>
      <c r="J203" s="59">
        <f t="shared" ref="J203" si="105">J189+J196</f>
        <v>857.38984801689321</v>
      </c>
    </row>
    <row r="204" spans="2:11">
      <c r="B204" s="14" t="s">
        <v>67</v>
      </c>
      <c r="C204" s="1" t="s">
        <v>71</v>
      </c>
      <c r="D204" s="1"/>
      <c r="E204" s="8">
        <f t="shared" si="104"/>
        <v>2212.6420759293296</v>
      </c>
      <c r="F204" s="8">
        <f t="shared" si="104"/>
        <v>1746.1669693835127</v>
      </c>
      <c r="G204" s="70">
        <f t="shared" si="104"/>
        <v>1130.3832363171366</v>
      </c>
      <c r="H204" s="59">
        <f t="shared" si="104"/>
        <v>993.64380098623701</v>
      </c>
      <c r="I204" s="59">
        <f t="shared" si="102"/>
        <v>1029.6591619855485</v>
      </c>
      <c r="J204" s="59">
        <f t="shared" ref="J204" si="106">J190+J197</f>
        <v>912.55050984937202</v>
      </c>
    </row>
    <row r="205" spans="2:11">
      <c r="B205" s="14" t="s">
        <v>72</v>
      </c>
      <c r="C205" s="1" t="s">
        <v>68</v>
      </c>
      <c r="D205" s="1"/>
      <c r="E205" s="8">
        <f t="shared" si="104"/>
        <v>2167.0514517765723</v>
      </c>
      <c r="F205" s="8">
        <f t="shared" si="104"/>
        <v>1630.4553185959599</v>
      </c>
      <c r="G205" s="70">
        <f t="shared" si="104"/>
        <v>1014.4573177857997</v>
      </c>
      <c r="H205" s="59">
        <f t="shared" si="104"/>
        <v>909.07236655495842</v>
      </c>
      <c r="I205" s="59">
        <f t="shared" si="102"/>
        <v>969.76055958405311</v>
      </c>
      <c r="J205" s="59">
        <f t="shared" ref="J205" si="107">J191+J198</f>
        <v>806.06203584291814</v>
      </c>
    </row>
    <row r="206" spans="2:11">
      <c r="B206" s="14" t="s">
        <v>72</v>
      </c>
      <c r="C206" s="1" t="s">
        <v>70</v>
      </c>
      <c r="D206" s="1"/>
      <c r="E206" s="8">
        <f t="shared" si="104"/>
        <v>2212.2302301913519</v>
      </c>
      <c r="F206" s="8">
        <f t="shared" si="104"/>
        <v>1647.7634295610569</v>
      </c>
      <c r="G206" s="70">
        <f t="shared" si="104"/>
        <v>991.64794318508814</v>
      </c>
      <c r="H206" s="59">
        <f t="shared" si="104"/>
        <v>877.51052343348681</v>
      </c>
      <c r="I206" s="59">
        <f t="shared" si="102"/>
        <v>942.59069818597732</v>
      </c>
      <c r="J206" s="59">
        <f t="shared" ref="J206" si="108">J192+J199</f>
        <v>773.31977469459036</v>
      </c>
    </row>
    <row r="207" spans="2:11">
      <c r="B207" s="14" t="s">
        <v>72</v>
      </c>
      <c r="C207" s="1" t="s">
        <v>71</v>
      </c>
      <c r="D207" s="1"/>
      <c r="E207" s="8">
        <f t="shared" si="104"/>
        <v>2221.8595556266969</v>
      </c>
      <c r="F207" s="8">
        <f t="shared" si="104"/>
        <v>1674.120496456999</v>
      </c>
      <c r="G207" s="70">
        <f t="shared" si="104"/>
        <v>1044.4640947830007</v>
      </c>
      <c r="H207" s="59">
        <f t="shared" si="104"/>
        <v>935.2427967160703</v>
      </c>
      <c r="I207" s="59">
        <f t="shared" si="102"/>
        <v>997.09347781233214</v>
      </c>
      <c r="J207" s="59">
        <f t="shared" ref="J207" si="109">J193+J200</f>
        <v>830.68006946852074</v>
      </c>
    </row>
    <row r="208" spans="2:11">
      <c r="B208" s="278" t="s">
        <v>79</v>
      </c>
      <c r="C208" s="278"/>
      <c r="D208" s="278"/>
      <c r="E208" s="278"/>
      <c r="F208" s="278"/>
      <c r="G208" s="278"/>
      <c r="H208" s="278"/>
      <c r="I208" s="127"/>
      <c r="J208" s="127"/>
      <c r="K208" t="s">
        <v>81</v>
      </c>
    </row>
    <row r="209" spans="2:16">
      <c r="B209" s="14" t="s">
        <v>82</v>
      </c>
      <c r="C209" s="1" t="s">
        <v>68</v>
      </c>
      <c r="D209" s="1"/>
      <c r="E209" s="8">
        <f>E202+E205</f>
        <v>4322.6328658549273</v>
      </c>
      <c r="F209" s="8">
        <f t="shared" ref="F209:I211" si="110">F202+F205</f>
        <v>3329.1831826522757</v>
      </c>
      <c r="G209" s="70">
        <f t="shared" si="110"/>
        <v>2110.7526311876932</v>
      </c>
      <c r="H209" s="59">
        <f t="shared" si="110"/>
        <v>1872.9413712418038</v>
      </c>
      <c r="I209" s="59">
        <f t="shared" si="110"/>
        <v>1967.9496195196016</v>
      </c>
      <c r="J209" s="59">
        <f t="shared" ref="J209" si="111">J202+J205</f>
        <v>1689.8979550437314</v>
      </c>
    </row>
    <row r="210" spans="2:16">
      <c r="B210" s="14" t="s">
        <v>82</v>
      </c>
      <c r="C210" s="1" t="s">
        <v>70</v>
      </c>
      <c r="D210" s="1"/>
      <c r="E210" s="8">
        <f t="shared" ref="E210:H211" si="112">E203+E206</f>
        <v>4323.824443147837</v>
      </c>
      <c r="F210" s="8">
        <f t="shared" si="112"/>
        <v>3302.0121035594384</v>
      </c>
      <c r="G210" s="70">
        <f t="shared" si="112"/>
        <v>2050.22228231906</v>
      </c>
      <c r="H210" s="59">
        <f t="shared" si="112"/>
        <v>1823.5546327001157</v>
      </c>
      <c r="I210" s="59">
        <f t="shared" si="110"/>
        <v>1922.7675254539886</v>
      </c>
      <c r="J210" s="59">
        <f t="shared" ref="J210" si="113">J203+J206</f>
        <v>1630.7096227114835</v>
      </c>
    </row>
    <row r="211" spans="2:16">
      <c r="B211" s="14" t="s">
        <v>82</v>
      </c>
      <c r="C211" s="1" t="s">
        <v>71</v>
      </c>
      <c r="D211" s="1"/>
      <c r="E211" s="8">
        <f t="shared" si="112"/>
        <v>4434.501631556026</v>
      </c>
      <c r="F211" s="8">
        <f t="shared" si="112"/>
        <v>3420.2874658405117</v>
      </c>
      <c r="G211" s="70">
        <f t="shared" si="112"/>
        <v>2174.8473311001371</v>
      </c>
      <c r="H211" s="59">
        <f t="shared" si="112"/>
        <v>1928.8865977023074</v>
      </c>
      <c r="I211" s="59">
        <f t="shared" si="110"/>
        <v>2026.7526397978806</v>
      </c>
      <c r="J211" s="59">
        <f t="shared" ref="J211" si="114">J204+J207</f>
        <v>1743.2305793178928</v>
      </c>
    </row>
    <row r="212" spans="2:16">
      <c r="D212" s="166"/>
      <c r="E212" s="16"/>
      <c r="F212" s="16"/>
      <c r="G212" s="16"/>
      <c r="H212" s="60"/>
      <c r="I212" s="60"/>
      <c r="J212" s="60"/>
    </row>
    <row r="213" spans="2:16">
      <c r="B213" s="40" t="s">
        <v>97</v>
      </c>
      <c r="C213" s="176"/>
      <c r="D213" s="176"/>
      <c r="E213" s="43"/>
      <c r="F213" s="43"/>
      <c r="G213" s="43"/>
      <c r="H213" s="64"/>
      <c r="I213" s="64"/>
      <c r="J213" s="64"/>
    </row>
    <row r="214" spans="2:16" ht="25.5">
      <c r="B214" s="14"/>
      <c r="C214" s="1"/>
      <c r="D214" s="1"/>
      <c r="E214" s="162" t="s">
        <v>50</v>
      </c>
      <c r="F214" s="162" t="s">
        <v>52</v>
      </c>
      <c r="G214" s="163" t="s">
        <v>54</v>
      </c>
      <c r="H214" s="164" t="s">
        <v>56</v>
      </c>
      <c r="I214" s="165" t="s">
        <v>58</v>
      </c>
      <c r="J214" s="165" t="s">
        <v>61</v>
      </c>
      <c r="K214" t="s">
        <v>98</v>
      </c>
    </row>
    <row r="215" spans="2:16">
      <c r="B215" s="78" t="s">
        <v>62</v>
      </c>
      <c r="C215" s="2" t="s">
        <v>63</v>
      </c>
      <c r="D215" s="2" t="s">
        <v>64</v>
      </c>
      <c r="E215" s="13" t="s">
        <v>49</v>
      </c>
      <c r="F215" s="13" t="s">
        <v>51</v>
      </c>
      <c r="G215" s="68" t="s">
        <v>53</v>
      </c>
      <c r="H215" s="57" t="s">
        <v>55</v>
      </c>
      <c r="I215" s="126" t="s">
        <v>57</v>
      </c>
      <c r="J215" s="126" t="s">
        <v>65</v>
      </c>
    </row>
    <row r="216" spans="2:16">
      <c r="B216" s="268" t="s">
        <v>79</v>
      </c>
      <c r="C216" s="269"/>
      <c r="D216" s="269"/>
      <c r="E216" s="269"/>
      <c r="F216" s="269"/>
      <c r="G216" s="269"/>
      <c r="H216" s="269"/>
      <c r="I216" s="127"/>
      <c r="J216" s="127"/>
      <c r="L216" s="184"/>
      <c r="M216" s="184"/>
      <c r="N216" s="184"/>
      <c r="O216" s="184"/>
      <c r="P216" s="184"/>
    </row>
    <row r="217" spans="2:16">
      <c r="B217" s="14" t="s">
        <v>67</v>
      </c>
      <c r="C217" s="1" t="s">
        <v>68</v>
      </c>
      <c r="D217" s="1"/>
      <c r="E217" s="8">
        <f>E202-E38</f>
        <v>17.627610233434552</v>
      </c>
      <c r="F217" s="8">
        <f t="shared" ref="E217:I222" si="115">F202-F38</f>
        <v>14.726726583153095</v>
      </c>
      <c r="G217" s="70">
        <f t="shared" si="115"/>
        <v>10.859477649506061</v>
      </c>
      <c r="H217" s="59">
        <f t="shared" si="115"/>
        <v>11.335748189757851</v>
      </c>
      <c r="I217" s="59">
        <f t="shared" si="115"/>
        <v>11.361755485520007</v>
      </c>
      <c r="J217" s="59">
        <f t="shared" ref="J217" si="116">J202-J38</f>
        <v>10.835630488114134</v>
      </c>
      <c r="K217" s="178"/>
      <c r="L217" s="184"/>
      <c r="M217" s="184"/>
      <c r="N217" s="184"/>
      <c r="O217" s="184"/>
      <c r="P217" s="184"/>
    </row>
    <row r="218" spans="2:16">
      <c r="B218" s="14" t="s">
        <v>67</v>
      </c>
      <c r="C218" s="1" t="s">
        <v>70</v>
      </c>
      <c r="D218" s="1"/>
      <c r="E218" s="8">
        <f t="shared" si="115"/>
        <v>-14.547784043676074</v>
      </c>
      <c r="F218" s="8">
        <f t="shared" si="115"/>
        <v>-14.661630353099554</v>
      </c>
      <c r="G218" s="70">
        <f t="shared" si="115"/>
        <v>-14.661630353099554</v>
      </c>
      <c r="H218" s="59">
        <f t="shared" si="115"/>
        <v>-19.85906441093789</v>
      </c>
      <c r="I218" s="59">
        <f t="shared" si="115"/>
        <v>-19.853831797730095</v>
      </c>
      <c r="J218" s="59">
        <f t="shared" ref="J218" si="117">J203-J39</f>
        <v>-20.558399343240353</v>
      </c>
      <c r="K218" s="178"/>
      <c r="L218" s="143" t="s">
        <v>106</v>
      </c>
      <c r="M218" s="184"/>
      <c r="N218" s="184"/>
      <c r="O218" s="184"/>
      <c r="P218" s="184"/>
    </row>
    <row r="219" spans="2:16">
      <c r="B219" s="14" t="s">
        <v>67</v>
      </c>
      <c r="C219" s="1" t="s">
        <v>71</v>
      </c>
      <c r="D219" s="1"/>
      <c r="E219" s="8">
        <f t="shared" si="115"/>
        <v>-52.207798869325416</v>
      </c>
      <c r="F219" s="8">
        <f t="shared" si="115"/>
        <v>-41.125102332379583</v>
      </c>
      <c r="G219" s="70">
        <f t="shared" si="115"/>
        <v>-26.501207347376521</v>
      </c>
      <c r="H219" s="59">
        <f t="shared" si="115"/>
        <v>-23.13952558067831</v>
      </c>
      <c r="I219" s="59">
        <f t="shared" si="115"/>
        <v>-23.243069080591795</v>
      </c>
      <c r="J219" s="59">
        <f t="shared" ref="J219" si="118">J204-J40</f>
        <v>-20.553684911140635</v>
      </c>
      <c r="L219" s="177">
        <f>(J217*'Customer Numbers - Southern Sco'!$C$5)+(J218*'Customer Numbers - Southern Sco'!$D$5)+(J219*'Customer Numbers - Southern Sco'!$E$5)+(J220*'Customer Numbers - Southern Sco'!$C$10)+(J221*'Customer Numbers - Southern Sco'!$D$10)+(J222*'Customer Numbers - Southern Sco'!$E$10)</f>
        <v>1.3411045074462891E-7</v>
      </c>
      <c r="M219" s="184"/>
      <c r="N219" s="184"/>
      <c r="O219" s="184"/>
      <c r="P219" s="184"/>
    </row>
    <row r="220" spans="2:16">
      <c r="B220" s="14" t="s">
        <v>72</v>
      </c>
      <c r="C220" s="1" t="s">
        <v>68</v>
      </c>
      <c r="D220" s="1"/>
      <c r="E220" s="8">
        <f t="shared" si="115"/>
        <v>20.406736585669023</v>
      </c>
      <c r="F220" s="8">
        <f t="shared" si="115"/>
        <v>16.645933331008337</v>
      </c>
      <c r="G220" s="70">
        <f t="shared" si="115"/>
        <v>12.593340990716342</v>
      </c>
      <c r="H220" s="59">
        <f t="shared" si="115"/>
        <v>13.323372068903382</v>
      </c>
      <c r="I220" s="59">
        <f t="shared" si="115"/>
        <v>13.756587246905156</v>
      </c>
      <c r="J220" s="59">
        <f t="shared" ref="J220" si="119">J205-J41</f>
        <v>12.049279668430927</v>
      </c>
      <c r="L220" s="184"/>
      <c r="M220" s="184"/>
      <c r="N220" s="184"/>
      <c r="O220" s="184"/>
      <c r="P220" s="184"/>
    </row>
    <row r="221" spans="2:16">
      <c r="B221" s="14" t="s">
        <v>72</v>
      </c>
      <c r="C221" s="1" t="s">
        <v>70</v>
      </c>
      <c r="D221" s="1"/>
      <c r="E221" s="8">
        <f t="shared" si="115"/>
        <v>-26.734173277664468</v>
      </c>
      <c r="F221" s="8">
        <f t="shared" si="115"/>
        <v>-25.73873001961897</v>
      </c>
      <c r="G221" s="70">
        <f t="shared" si="115"/>
        <v>-25.73873001961897</v>
      </c>
      <c r="H221" s="59">
        <f t="shared" si="115"/>
        <v>-32.076704152804609</v>
      </c>
      <c r="I221" s="59">
        <f t="shared" si="115"/>
        <v>-32.049562540579927</v>
      </c>
      <c r="J221" s="59">
        <f t="shared" ref="J221" si="120">J206-J42</f>
        <v>-29.500815672038698</v>
      </c>
      <c r="L221" s="184"/>
      <c r="M221" s="184"/>
      <c r="N221" s="184"/>
      <c r="O221" s="184"/>
      <c r="P221" s="184"/>
    </row>
    <row r="222" spans="2:16">
      <c r="B222" s="14" t="s">
        <v>72</v>
      </c>
      <c r="C222" s="1" t="s">
        <v>71</v>
      </c>
      <c r="D222" s="1"/>
      <c r="E222" s="8">
        <f t="shared" si="115"/>
        <v>-51.974248303130935</v>
      </c>
      <c r="F222" s="8">
        <f t="shared" si="115"/>
        <v>-39.059658452219765</v>
      </c>
      <c r="G222" s="70">
        <f t="shared" si="115"/>
        <v>-24.232818293689888</v>
      </c>
      <c r="H222" s="59">
        <f t="shared" si="115"/>
        <v>-21.525464192057029</v>
      </c>
      <c r="I222" s="59">
        <f t="shared" si="115"/>
        <v>-23.133459713621278</v>
      </c>
      <c r="J222" s="59">
        <f t="shared" ref="J222" si="121">J207-J43</f>
        <v>-19.049897833361683</v>
      </c>
      <c r="L222" s="184"/>
      <c r="M222" s="184"/>
      <c r="N222" s="184"/>
      <c r="O222" s="184"/>
      <c r="P222" s="184"/>
    </row>
    <row r="223" spans="2:16">
      <c r="B223" s="278" t="s">
        <v>79</v>
      </c>
      <c r="C223" s="278"/>
      <c r="D223" s="278"/>
      <c r="E223" s="278"/>
      <c r="F223" s="278"/>
      <c r="G223" s="278"/>
      <c r="H223" s="278"/>
      <c r="I223" s="127"/>
      <c r="J223" s="127"/>
      <c r="L223" s="184"/>
      <c r="M223" s="184"/>
      <c r="N223" s="184"/>
      <c r="O223" s="184"/>
      <c r="P223" s="184"/>
    </row>
    <row r="224" spans="2:16">
      <c r="B224" s="14" t="s">
        <v>82</v>
      </c>
      <c r="C224" s="1" t="s">
        <v>68</v>
      </c>
      <c r="D224" s="1"/>
      <c r="E224" s="8">
        <f>E217+E220</f>
        <v>38.034346819103575</v>
      </c>
      <c r="F224" s="8">
        <f t="shared" ref="F224:I226" si="122">F217+F220</f>
        <v>31.372659914161432</v>
      </c>
      <c r="G224" s="70">
        <f t="shared" si="122"/>
        <v>23.452818640222404</v>
      </c>
      <c r="H224" s="59">
        <f t="shared" si="122"/>
        <v>24.659120258661233</v>
      </c>
      <c r="I224" s="67">
        <f t="shared" si="122"/>
        <v>25.118342732425162</v>
      </c>
      <c r="J224" s="67">
        <f t="shared" ref="J224" si="123">J217+J220</f>
        <v>22.884910156545061</v>
      </c>
      <c r="L224" s="184"/>
      <c r="M224" s="184"/>
      <c r="N224" s="184"/>
      <c r="O224" s="184"/>
      <c r="P224" s="184"/>
    </row>
    <row r="225" spans="2:16">
      <c r="B225" s="14" t="s">
        <v>82</v>
      </c>
      <c r="C225" s="1" t="s">
        <v>70</v>
      </c>
      <c r="D225" s="1"/>
      <c r="E225" s="8">
        <f>E218+E221</f>
        <v>-41.281957321340542</v>
      </c>
      <c r="F225" s="8">
        <f t="shared" si="122"/>
        <v>-40.400360372718524</v>
      </c>
      <c r="G225" s="70">
        <f t="shared" si="122"/>
        <v>-40.400360372718524</v>
      </c>
      <c r="H225" s="59">
        <f t="shared" si="122"/>
        <v>-51.935768563742499</v>
      </c>
      <c r="I225" s="67">
        <f t="shared" si="122"/>
        <v>-51.903394338310022</v>
      </c>
      <c r="J225" s="67">
        <f t="shared" ref="J225" si="124">J218+J221</f>
        <v>-50.059215015279051</v>
      </c>
      <c r="L225" s="184"/>
      <c r="M225" s="184"/>
      <c r="N225" s="184"/>
      <c r="O225" s="184"/>
      <c r="P225" s="184"/>
    </row>
    <row r="226" spans="2:16">
      <c r="B226" s="14" t="s">
        <v>82</v>
      </c>
      <c r="C226" s="1" t="s">
        <v>71</v>
      </c>
      <c r="D226" s="1"/>
      <c r="E226" s="8">
        <f>E219+E222</f>
        <v>-104.18204717245635</v>
      </c>
      <c r="F226" s="8">
        <f t="shared" si="122"/>
        <v>-80.184760784599348</v>
      </c>
      <c r="G226" s="70">
        <f t="shared" si="122"/>
        <v>-50.73402564106641</v>
      </c>
      <c r="H226" s="59">
        <f t="shared" si="122"/>
        <v>-44.664989772735339</v>
      </c>
      <c r="I226" s="67">
        <f t="shared" si="122"/>
        <v>-46.376528794213073</v>
      </c>
      <c r="J226" s="67">
        <f t="shared" ref="J226" si="125">J219+J222</f>
        <v>-39.603582744502319</v>
      </c>
      <c r="L226" s="184"/>
    </row>
    <row r="227" spans="2:16">
      <c r="E227" s="16"/>
      <c r="F227" s="16"/>
      <c r="G227" s="16"/>
      <c r="H227" s="60"/>
      <c r="I227" s="60"/>
      <c r="J227" s="60"/>
      <c r="K227" s="16"/>
    </row>
    <row r="228" spans="2:16">
      <c r="K228" s="16"/>
    </row>
    <row r="229" spans="2:16">
      <c r="K229" s="16"/>
    </row>
    <row r="230" spans="2:16">
      <c r="K230" s="16"/>
    </row>
    <row r="231" spans="2:16">
      <c r="K231" s="16"/>
    </row>
    <row r="232" spans="2:16">
      <c r="K232" s="16"/>
    </row>
    <row r="233" spans="2:16">
      <c r="K233" s="16"/>
    </row>
    <row r="234" spans="2:16">
      <c r="K234" s="16"/>
    </row>
    <row r="235" spans="2:16">
      <c r="K235" s="16"/>
    </row>
    <row r="236" spans="2:16">
      <c r="K236" s="16"/>
    </row>
  </sheetData>
  <mergeCells count="21">
    <mergeCell ref="B23:H23"/>
    <mergeCell ref="B30:H30"/>
    <mergeCell ref="B37:H37"/>
    <mergeCell ref="B44:H44"/>
    <mergeCell ref="B113:H113"/>
    <mergeCell ref="E52:F52"/>
    <mergeCell ref="B77:H77"/>
    <mergeCell ref="B84:H84"/>
    <mergeCell ref="B91:H91"/>
    <mergeCell ref="B98:H98"/>
    <mergeCell ref="B106:H106"/>
    <mergeCell ref="E53:F53"/>
    <mergeCell ref="E54:F54"/>
    <mergeCell ref="N54:O54"/>
    <mergeCell ref="B57:C57"/>
    <mergeCell ref="B208:H208"/>
    <mergeCell ref="B216:H216"/>
    <mergeCell ref="B223:H223"/>
    <mergeCell ref="B187:H187"/>
    <mergeCell ref="B194:H194"/>
    <mergeCell ref="B201:H20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43E9F-FFC1-43C8-B46D-A37C81DA97BD}">
  <sheetPr>
    <tabColor theme="5" tint="0.59999389629810485"/>
    <pageSetUpPr autoPageBreaks="0"/>
  </sheetPr>
  <dimension ref="A2:W236"/>
  <sheetViews>
    <sheetView topLeftCell="A108" zoomScale="70" zoomScaleNormal="70" workbookViewId="0">
      <selection activeCell="J123" sqref="J123:J134"/>
    </sheetView>
  </sheetViews>
  <sheetFormatPr defaultRowHeight="12.75"/>
  <cols>
    <col min="1" max="1" width="15" customWidth="1"/>
    <col min="2" max="2" width="18.125" style="166" bestFit="1" customWidth="1"/>
    <col min="3" max="3" width="16.875" bestFit="1" customWidth="1"/>
    <col min="4" max="4" width="20.25" bestFit="1" customWidth="1"/>
    <col min="5" max="5" width="16.125" customWidth="1"/>
    <col min="6" max="6" width="16.875" bestFit="1" customWidth="1"/>
    <col min="7" max="7" width="15" bestFit="1" customWidth="1"/>
    <col min="8" max="10" width="15.625" style="161"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24" customFormat="1">
      <c r="A2" s="23" t="s">
        <v>117</v>
      </c>
      <c r="B2" s="158"/>
      <c r="H2" s="159"/>
      <c r="I2" s="159"/>
      <c r="J2" s="159"/>
    </row>
    <row r="3" spans="1:11" s="34" customFormat="1">
      <c r="A3" s="33" t="s">
        <v>60</v>
      </c>
      <c r="B3" s="76"/>
      <c r="C3" s="33"/>
      <c r="H3" s="160"/>
      <c r="I3" s="160"/>
      <c r="J3" s="160"/>
    </row>
    <row r="4" spans="1:11">
      <c r="A4" s="4"/>
      <c r="B4" s="77"/>
      <c r="C4" s="4"/>
    </row>
    <row r="5" spans="1:11" ht="25.5">
      <c r="A5" s="1"/>
      <c r="B5" s="14"/>
      <c r="C5" s="1"/>
      <c r="D5" s="1"/>
      <c r="E5" s="162" t="s">
        <v>50</v>
      </c>
      <c r="F5" s="162" t="s">
        <v>52</v>
      </c>
      <c r="G5" s="163" t="s">
        <v>54</v>
      </c>
      <c r="H5" s="164" t="s">
        <v>56</v>
      </c>
      <c r="I5" s="165" t="s">
        <v>58</v>
      </c>
      <c r="J5" s="165" t="s">
        <v>61</v>
      </c>
    </row>
    <row r="6" spans="1:11">
      <c r="A6" s="2" t="s">
        <v>100</v>
      </c>
      <c r="B6" s="78" t="s">
        <v>62</v>
      </c>
      <c r="C6" s="2" t="s">
        <v>63</v>
      </c>
      <c r="D6" s="2" t="s">
        <v>64</v>
      </c>
      <c r="E6" s="13" t="s">
        <v>49</v>
      </c>
      <c r="F6" s="13" t="s">
        <v>51</v>
      </c>
      <c r="G6" s="68" t="s">
        <v>53</v>
      </c>
      <c r="H6" s="57" t="s">
        <v>55</v>
      </c>
      <c r="I6" s="126" t="s">
        <v>57</v>
      </c>
      <c r="J6" s="126" t="s">
        <v>65</v>
      </c>
      <c r="K6" t="s">
        <v>66</v>
      </c>
    </row>
    <row r="7" spans="1:11" ht="13.5" customHeight="1">
      <c r="A7" s="1" t="s">
        <v>118</v>
      </c>
      <c r="B7" s="14" t="s">
        <v>67</v>
      </c>
      <c r="C7" s="1" t="s">
        <v>68</v>
      </c>
      <c r="D7" s="14" t="s">
        <v>69</v>
      </c>
      <c r="E7" s="38" cm="1">
        <f t="array" ref="E7">INDEX('Regional Cap levels'!$F$386:$K$553,MATCH($A7&amp;$B7&amp;$C7&amp;$D7,'Regional Cap levels'!$B$386:$B$553&amp;'Regional Cap levels'!$C$386:$C$553&amp;'Regional Cap levels'!$D$386:$D$553&amp;'Regional Cap levels'!$E$386:$E$553,0),MATCH(E$6,'Regional Cap levels'!$F$385:$K$385,0))</f>
        <v>0.67711504748745377</v>
      </c>
      <c r="F7" s="38" cm="1">
        <f t="array" ref="F7">INDEX('Regional Cap levels'!$F$386:$K$553,MATCH($A7&amp;$B7&amp;$C7&amp;$D7,'Regional Cap levels'!$B$386:$B$553&amp;'Regional Cap levels'!$C$386:$C$553&amp;'Regional Cap levels'!$D$386:$D$553&amp;'Regional Cap levels'!$E$386:$E$553,0),MATCH(F$6,'Regional Cap levels'!$F$385:$K$385,0))</f>
        <v>0.5091623768248239</v>
      </c>
      <c r="G7" s="185" cm="1">
        <f t="array" ref="G7">INDEX('Regional Cap levels'!$F$386:$K$553,MATCH($A7&amp;$B7&amp;$C7&amp;$D7,'Regional Cap levels'!$B$386:$B$553&amp;'Regional Cap levels'!$C$386:$C$553&amp;'Regional Cap levels'!$D$386:$D$553&amp;'Regional Cap levels'!$E$386:$E$553,0),MATCH(G$6,'Regional Cap levels'!$F$385:$K$385,0))</f>
        <v>0.30295170395717769</v>
      </c>
      <c r="H7" s="62" cm="1">
        <f t="array" ref="H7">INDEX('Regional Cap levels'!$F$386:$K$553,MATCH($A7&amp;$B7&amp;$C7&amp;$D7,'Regional Cap levels'!$B$386:$B$553&amp;'Regional Cap levels'!$C$386:$C$553&amp;'Regional Cap levels'!$D$386:$D$553&amp;'Regional Cap levels'!$E$386:$E$553,0),MATCH(H$6,'Regional Cap levels'!$F$385:$K$385,0))</f>
        <v>0.27510999108355516</v>
      </c>
      <c r="I7" s="62" cm="1">
        <f t="array" ref="I7">INDEX('Regional Cap levels'!$F$386:$K$553,MATCH($A7&amp;$B7&amp;$C7&amp;$D7,'Regional Cap levels'!$B$386:$B$553&amp;'Regional Cap levels'!$C$386:$C$553&amp;'Regional Cap levels'!$D$386:$D$553&amp;'Regional Cap levels'!$E$386:$E$553,0),MATCH(I$6,'Regional Cap levels'!$F$385:$K$385,0))</f>
        <v>0.28790824499307166</v>
      </c>
      <c r="J7" s="62" cm="1">
        <f t="array" ref="J7">INDEX('Regional Cap levels'!$F$386:$K$553,MATCH($A7&amp;$B7&amp;$C7&amp;$D7,'Regional Cap levels'!$B$386:$B$553&amp;'Regional Cap levels'!$C$386:$C$553&amp;'Regional Cap levels'!$D$386:$D$553&amp;'Regional Cap levels'!$E$386:$E$553,0),MATCH(J$6,'Regional Cap levels'!$F$385:$K$385,0))</f>
        <v>0.24656931588633429</v>
      </c>
      <c r="K7" s="4"/>
    </row>
    <row r="8" spans="1:11" ht="13.5" customHeight="1">
      <c r="A8" s="1" t="s">
        <v>118</v>
      </c>
      <c r="B8" s="14" t="s">
        <v>67</v>
      </c>
      <c r="C8" s="1" t="s">
        <v>70</v>
      </c>
      <c r="D8" s="14" t="s">
        <v>69</v>
      </c>
      <c r="E8" s="38" cm="1">
        <f t="array" ref="E8">INDEX('Regional Cap levels'!$F$386:$K$553,MATCH($A8&amp;$B8&amp;$C8&amp;$D8,'Regional Cap levels'!$B$386:$B$553&amp;'Regional Cap levels'!$C$386:$C$553&amp;'Regional Cap levels'!$D$386:$D$553&amp;'Regional Cap levels'!$E$386:$E$553,0),MATCH(E$6,'Regional Cap levels'!$F$385:$K$385,0))</f>
        <v>0.66672424103728678</v>
      </c>
      <c r="F8" s="38" cm="1">
        <f t="array" ref="F8">INDEX('Regional Cap levels'!$F$386:$K$553,MATCH($A8&amp;$B8&amp;$C8&amp;$D8,'Regional Cap levels'!$B$386:$B$553&amp;'Regional Cap levels'!$C$386:$C$553&amp;'Regional Cap levels'!$D$386:$D$553&amp;'Regional Cap levels'!$E$386:$E$553,0),MATCH(F$6,'Regional Cap levels'!$F$385:$K$385,0))</f>
        <v>0.49757964617381123</v>
      </c>
      <c r="G8" s="185" cm="1">
        <f t="array" ref="G8">INDEX('Regional Cap levels'!$F$386:$K$553,MATCH($A8&amp;$B8&amp;$C8&amp;$D8,'Regional Cap levels'!$B$386:$B$553&amp;'Regional Cap levels'!$C$386:$C$553&amp;'Regional Cap levels'!$D$386:$D$553&amp;'Regional Cap levels'!$E$386:$E$553,0),MATCH(G$6,'Regional Cap levels'!$F$385:$K$385,0))</f>
        <v>0.29236493447038581</v>
      </c>
      <c r="H8" s="62" cm="1">
        <f t="array" ref="H8">INDEX('Regional Cap levels'!$F$386:$K$553,MATCH($A8&amp;$B8&amp;$C8&amp;$D8,'Regional Cap levels'!$B$386:$B$553&amp;'Regional Cap levels'!$C$386:$C$553&amp;'Regional Cap levels'!$D$386:$D$553&amp;'Regional Cap levels'!$E$386:$E$553,0),MATCH(H$6,'Regional Cap levels'!$F$385:$K$385,0))</f>
        <v>0.27074069410247609</v>
      </c>
      <c r="I8" s="62" cm="1">
        <f t="array" ref="I8">INDEX('Regional Cap levels'!$F$386:$K$553,MATCH($A8&amp;$B8&amp;$C8&amp;$D8,'Regional Cap levels'!$B$386:$B$553&amp;'Regional Cap levels'!$C$386:$C$553&amp;'Regional Cap levels'!$D$386:$D$553&amp;'Regional Cap levels'!$E$386:$E$553,0),MATCH(I$6,'Regional Cap levels'!$F$385:$K$385,0))</f>
        <v>0.28347962842023938</v>
      </c>
      <c r="J8" s="62" cm="1">
        <f t="array" ref="J8">INDEX('Regional Cap levels'!$F$386:$K$553,MATCH($A8&amp;$B8&amp;$C8&amp;$D8,'Regional Cap levels'!$B$386:$B$553&amp;'Regional Cap levels'!$C$386:$C$553&amp;'Regional Cap levels'!$D$386:$D$553&amp;'Regional Cap levels'!$E$386:$E$553,0),MATCH(J$6,'Regional Cap levels'!$F$385:$K$385,0))</f>
        <v>0.23875636678073275</v>
      </c>
    </row>
    <row r="9" spans="1:11" ht="13.5" customHeight="1">
      <c r="A9" s="1" t="s">
        <v>118</v>
      </c>
      <c r="B9" s="14" t="s">
        <v>67</v>
      </c>
      <c r="C9" s="1" t="s">
        <v>71</v>
      </c>
      <c r="D9" s="14" t="s">
        <v>69</v>
      </c>
      <c r="E9" s="38" cm="1">
        <f t="array" ref="E9">INDEX('Regional Cap levels'!$F$386:$K$553,MATCH($A9&amp;$B9&amp;$C9&amp;$D9,'Regional Cap levels'!$B$386:$B$553&amp;'Regional Cap levels'!$C$386:$C$553&amp;'Regional Cap levels'!$D$386:$D$553&amp;'Regional Cap levels'!$E$386:$E$553,0),MATCH(E$6,'Regional Cap levels'!$F$385:$K$385,0))</f>
        <v>0.71317419306598384</v>
      </c>
      <c r="F9" s="38" cm="1">
        <f t="array" ref="F9">INDEX('Regional Cap levels'!$F$386:$K$553,MATCH($A9&amp;$B9&amp;$C9&amp;$D9,'Regional Cap levels'!$B$386:$B$553&amp;'Regional Cap levels'!$C$386:$C$553&amp;'Regional Cap levels'!$D$386:$D$553&amp;'Regional Cap levels'!$E$386:$E$553,0),MATCH(F$6,'Regional Cap levels'!$F$385:$K$385,0))</f>
        <v>0.53628538216594013</v>
      </c>
      <c r="G9" s="185" cm="1">
        <f t="array" ref="G9">INDEX('Regional Cap levels'!$F$386:$K$553,MATCH($A9&amp;$B9&amp;$C9&amp;$D9,'Regional Cap levels'!$B$386:$B$553&amp;'Regional Cap levels'!$C$386:$C$553&amp;'Regional Cap levels'!$D$386:$D$553&amp;'Regional Cap levels'!$E$386:$E$553,0),MATCH(G$6,'Regional Cap levels'!$F$385:$K$385,0))</f>
        <v>0.31910477364030104</v>
      </c>
      <c r="H9" s="62" cm="1">
        <f t="array" ref="H9">INDEX('Regional Cap levels'!$F$386:$K$553,MATCH($A9&amp;$B9&amp;$C9&amp;$D9,'Regional Cap levels'!$B$386:$B$553&amp;'Regional Cap levels'!$C$386:$C$553&amp;'Regional Cap levels'!$D$386:$D$553&amp;'Regional Cap levels'!$E$386:$E$553,0),MATCH(H$6,'Regional Cap levels'!$F$385:$K$385,0))</f>
        <v>0.28959788480578524</v>
      </c>
      <c r="I9" s="62" cm="1">
        <f t="array" ref="I9">INDEX('Regional Cap levels'!$F$386:$K$553,MATCH($A9&amp;$B9&amp;$C9&amp;$D9,'Regional Cap levels'!$B$386:$B$553&amp;'Regional Cap levels'!$C$386:$C$553&amp;'Regional Cap levels'!$D$386:$D$553&amp;'Regional Cap levels'!$E$386:$E$553,0),MATCH(I$6,'Regional Cap levels'!$F$385:$K$385,0))</f>
        <v>0.30307691646376372</v>
      </c>
      <c r="J9" s="62" cm="1">
        <f t="array" ref="J9">INDEX('Regional Cap levels'!$F$386:$K$553,MATCH($A9&amp;$B9&amp;$C9&amp;$D9,'Regional Cap levels'!$B$386:$B$553&amp;'Regional Cap levels'!$C$386:$C$553&amp;'Regional Cap levels'!$D$386:$D$553&amp;'Regional Cap levels'!$E$386:$E$553,0),MATCH(J$6,'Regional Cap levels'!$F$385:$K$385,0))</f>
        <v>0.25953884545022476</v>
      </c>
    </row>
    <row r="10" spans="1:11" ht="13.5" customHeight="1">
      <c r="A10" s="1" t="s">
        <v>118</v>
      </c>
      <c r="B10" s="14" t="s">
        <v>72</v>
      </c>
      <c r="C10" s="1" t="s">
        <v>68</v>
      </c>
      <c r="D10" s="14" t="s">
        <v>69</v>
      </c>
      <c r="E10" s="38" cm="1">
        <f t="array" ref="E10">INDEX('Regional Cap levels'!$F$386:$K$553,MATCH($A10&amp;$B10&amp;$C10&amp;$D10,'Regional Cap levels'!$B$386:$B$553&amp;'Regional Cap levels'!$C$386:$C$553&amp;'Regional Cap levels'!$D$386:$D$553&amp;'Regional Cap levels'!$E$386:$E$553,0),MATCH(E$6,'Regional Cap levels'!$F$385:$K$385,0))</f>
        <v>0.17202897691548655</v>
      </c>
      <c r="F10" s="38" cm="1">
        <f t="array" ref="F10">INDEX('Regional Cap levels'!$F$386:$K$553,MATCH($A10&amp;$B10&amp;$C10&amp;$D10,'Regional Cap levels'!$B$386:$B$553&amp;'Regional Cap levels'!$C$386:$C$553&amp;'Regional Cap levels'!$D$386:$D$553&amp;'Regional Cap levels'!$E$386:$E$553,0),MATCH(F$6,'Regional Cap levels'!$F$385:$K$385,0))</f>
        <v>0.12706881925354641</v>
      </c>
      <c r="G10" s="185" cm="1">
        <f t="array" ref="G10">INDEX('Regional Cap levels'!$F$386:$K$553,MATCH($A10&amp;$B10&amp;$C10&amp;$D10,'Regional Cap levels'!$B$386:$B$553&amp;'Regional Cap levels'!$C$386:$C$553&amp;'Regional Cap levels'!$D$386:$D$553&amp;'Regional Cap levels'!$E$386:$E$553,0),MATCH(G$6,'Regional Cap levels'!$F$385:$K$385,0))</f>
        <v>7.6073368547724049E-2</v>
      </c>
      <c r="H10" s="62" cm="1">
        <f t="array" ref="H10">INDEX('Regional Cap levels'!$F$386:$K$553,MATCH($A10&amp;$B10&amp;$C10&amp;$D10,'Regional Cap levels'!$B$386:$B$553&amp;'Regional Cap levels'!$C$386:$C$553&amp;'Regional Cap levels'!$D$386:$D$553&amp;'Regional Cap levels'!$E$386:$E$553,0),MATCH(H$6,'Regional Cap levels'!$F$385:$K$385,0))</f>
        <v>6.9923350168423687E-2</v>
      </c>
      <c r="I10" s="62" cm="1">
        <f t="array" ref="I10">INDEX('Regional Cap levels'!$F$386:$K$553,MATCH($A10&amp;$B10&amp;$C10&amp;$D10,'Regional Cap levels'!$B$386:$B$553&amp;'Regional Cap levels'!$C$386:$C$553&amp;'Regional Cap levels'!$D$386:$D$553&amp;'Regional Cap levels'!$E$386:$E$553,0),MATCH(I$6,'Regional Cap levels'!$F$385:$K$385,0))</f>
        <v>7.5169456476562369E-2</v>
      </c>
      <c r="J10" s="62" cm="1">
        <f t="array" ref="J10">INDEX('Regional Cap levels'!$F$386:$K$553,MATCH($A10&amp;$B10&amp;$C10&amp;$D10,'Regional Cap levels'!$B$386:$B$553&amp;'Regional Cap levels'!$C$386:$C$553&amp;'Regional Cap levels'!$D$386:$D$553&amp;'Regional Cap levels'!$E$386:$E$553,0),MATCH(J$6,'Regional Cap levels'!$F$385:$K$385,0))</f>
        <v>6.1208661280947527E-2</v>
      </c>
    </row>
    <row r="11" spans="1:11" ht="13.5" customHeight="1">
      <c r="A11" s="1" t="s">
        <v>118</v>
      </c>
      <c r="B11" s="14" t="s">
        <v>72</v>
      </c>
      <c r="C11" s="1" t="s">
        <v>70</v>
      </c>
      <c r="D11" s="14" t="s">
        <v>69</v>
      </c>
      <c r="E11" s="38" cm="1">
        <f t="array" ref="E11">INDEX('Regional Cap levels'!$F$386:$K$553,MATCH($A11&amp;$B11&amp;$C11&amp;$D11,'Regional Cap levels'!$B$386:$B$553&amp;'Regional Cap levels'!$C$386:$C$553&amp;'Regional Cap levels'!$D$386:$D$553&amp;'Regional Cap levels'!$E$386:$E$553,0),MATCH(E$6,'Regional Cap levels'!$F$385:$K$385,0))</f>
        <v>0.17675128997830575</v>
      </c>
      <c r="F11" s="38" cm="1">
        <f t="array" ref="F11">INDEX('Regional Cap levels'!$F$386:$K$553,MATCH($A11&amp;$B11&amp;$C11&amp;$D11,'Regional Cap levels'!$B$386:$B$553&amp;'Regional Cap levels'!$C$386:$C$553&amp;'Regional Cap levels'!$D$386:$D$553&amp;'Regional Cap levels'!$E$386:$E$553,0),MATCH(F$6,'Regional Cap levels'!$F$385:$K$385,0))</f>
        <v>0.12933897236016198</v>
      </c>
      <c r="G11" s="185" cm="1">
        <f t="array" ref="G11">INDEX('Regional Cap levels'!$F$386:$K$553,MATCH($A11&amp;$B11&amp;$C11&amp;$D11,'Regional Cap levels'!$B$386:$B$553&amp;'Regional Cap levels'!$C$386:$C$553&amp;'Regional Cap levels'!$D$386:$D$553&amp;'Regional Cap levels'!$E$386:$E$553,0),MATCH(G$6,'Regional Cap levels'!$F$385:$K$385,0))</f>
        <v>7.4662681828831262E-2</v>
      </c>
      <c r="H11" s="62" cm="1">
        <f t="array" ref="H11">INDEX('Regional Cap levels'!$F$386:$K$553,MATCH($A11&amp;$B11&amp;$C11&amp;$D11,'Regional Cap levels'!$B$386:$B$553&amp;'Regional Cap levels'!$C$386:$C$553&amp;'Regional Cap levels'!$D$386:$D$553&amp;'Regional Cap levels'!$E$386:$E$553,0),MATCH(H$6,'Regional Cap levels'!$F$385:$K$385,0))</f>
        <v>6.7629434898700949E-2</v>
      </c>
      <c r="I11" s="62" cm="1">
        <f t="array" ref="I11">INDEX('Regional Cap levels'!$F$386:$K$553,MATCH($A11&amp;$B11&amp;$C11&amp;$D11,'Regional Cap levels'!$B$386:$B$553&amp;'Regional Cap levels'!$C$386:$C$553&amp;'Regional Cap levels'!$D$386:$D$553&amp;'Regional Cap levels'!$E$386:$E$553,0),MATCH(I$6,'Regional Cap levels'!$F$385:$K$385,0))</f>
        <v>7.3295590284690681E-2</v>
      </c>
      <c r="J11" s="62" cm="1">
        <f t="array" ref="J11">INDEX('Regional Cap levels'!$F$386:$K$553,MATCH($A11&amp;$B11&amp;$C11&amp;$D11,'Regional Cap levels'!$B$386:$B$553&amp;'Regional Cap levels'!$C$386:$C$553&amp;'Regional Cap levels'!$D$386:$D$553&amp;'Regional Cap levels'!$E$386:$E$553,0),MATCH(J$6,'Regional Cap levels'!$F$385:$K$385,0))</f>
        <v>5.9204031606655314E-2</v>
      </c>
    </row>
    <row r="12" spans="1:11" ht="13.5" customHeight="1">
      <c r="A12" s="1" t="s">
        <v>118</v>
      </c>
      <c r="B12" s="14" t="s">
        <v>72</v>
      </c>
      <c r="C12" s="1" t="s">
        <v>71</v>
      </c>
      <c r="D12" s="14" t="s">
        <v>69</v>
      </c>
      <c r="E12" s="38" cm="1">
        <f t="array" ref="E12">INDEX('Regional Cap levels'!$F$386:$K$553,MATCH($A12&amp;$B12&amp;$C12&amp;$D12,'Regional Cap levels'!$B$386:$B$553&amp;'Regional Cap levels'!$C$386:$C$553&amp;'Regional Cap levels'!$D$386:$D$553&amp;'Regional Cap levels'!$E$386:$E$553,0),MATCH(E$6,'Regional Cap levels'!$F$385:$K$385,0))</f>
        <v>0.18118866160970165</v>
      </c>
      <c r="F12" s="38" cm="1">
        <f t="array" ref="F12">INDEX('Regional Cap levels'!$F$386:$K$553,MATCH($A12&amp;$B12&amp;$C12&amp;$D12,'Regional Cap levels'!$B$386:$B$553&amp;'Regional Cap levels'!$C$386:$C$553&amp;'Regional Cap levels'!$D$386:$D$553&amp;'Regional Cap levels'!$E$386:$E$553,0),MATCH(F$6,'Regional Cap levels'!$F$385:$K$385,0))</f>
        <v>0.13383753778997423</v>
      </c>
      <c r="G12" s="185" cm="1">
        <f t="array" ref="G12">INDEX('Regional Cap levels'!$F$386:$K$553,MATCH($A12&amp;$B12&amp;$C12&amp;$D12,'Regional Cap levels'!$B$386:$B$553&amp;'Regional Cap levels'!$C$386:$C$553&amp;'Regional Cap levels'!$D$386:$D$553&amp;'Regional Cap levels'!$E$386:$E$553,0),MATCH(G$6,'Regional Cap levels'!$F$385:$K$385,0))</f>
        <v>8.0130600970596877E-2</v>
      </c>
      <c r="H12" s="62" cm="1">
        <f t="array" ref="H12">INDEX('Regional Cap levels'!$F$386:$K$553,MATCH($A12&amp;$B12&amp;$C12&amp;$D12,'Regional Cap levels'!$B$386:$B$553&amp;'Regional Cap levels'!$C$386:$C$553&amp;'Regional Cap levels'!$D$386:$D$553&amp;'Regional Cap levels'!$E$386:$E$553,0),MATCH(H$6,'Regional Cap levels'!$F$385:$K$385,0))</f>
        <v>7.360171587202903E-2</v>
      </c>
      <c r="I12" s="62" cm="1">
        <f t="array" ref="I12">INDEX('Regional Cap levels'!$F$386:$K$553,MATCH($A12&amp;$B12&amp;$C12&amp;$D12,'Regional Cap levels'!$B$386:$B$553&amp;'Regional Cap levels'!$C$386:$C$553&amp;'Regional Cap levels'!$D$386:$D$553&amp;'Regional Cap levels'!$E$386:$E$553,0),MATCH(I$6,'Regional Cap levels'!$F$385:$K$385,0))</f>
        <v>7.9127011788491436E-2</v>
      </c>
      <c r="J12" s="62" cm="1">
        <f t="array" ref="J12">INDEX('Regional Cap levels'!$F$386:$K$553,MATCH($A12&amp;$B12&amp;$C12&amp;$D12,'Regional Cap levels'!$B$386:$B$553&amp;'Regional Cap levels'!$C$386:$C$553&amp;'Regional Cap levels'!$D$386:$D$553&amp;'Regional Cap levels'!$E$386:$E$553,0),MATCH(J$6,'Regional Cap levels'!$F$385:$K$385,0))</f>
        <v>6.4422450916178139E-2</v>
      </c>
    </row>
    <row r="13" spans="1:11" ht="13.5" customHeight="1">
      <c r="A13" s="1" t="s">
        <v>118</v>
      </c>
      <c r="B13" s="14" t="s">
        <v>67</v>
      </c>
      <c r="C13" s="1" t="s">
        <v>68</v>
      </c>
      <c r="D13" s="14" t="s">
        <v>73</v>
      </c>
      <c r="E13" s="38" cm="1">
        <f t="array" ref="E13">INDEX('Regional Cap levels'!$F$386:$K$553,MATCH($A13&amp;$B13&amp;$C13&amp;$D13,'Regional Cap levels'!$B$386:$B$553&amp;'Regional Cap levels'!$C$386:$C$553&amp;'Regional Cap levels'!$D$386:$D$553&amp;'Regional Cap levels'!$E$386:$E$553,0),MATCH(E$6,'Regional Cap levels'!$F$385:$K$385,0))</f>
        <v>0.44412383402479871</v>
      </c>
      <c r="F13" s="38" cm="1">
        <f t="array" ref="F13">INDEX('Regional Cap levels'!$F$386:$K$553,MATCH($A13&amp;$B13&amp;$C13&amp;$D13,'Regional Cap levels'!$B$386:$B$553&amp;'Regional Cap levels'!$C$386:$C$553&amp;'Regional Cap levels'!$D$386:$D$553&amp;'Regional Cap levels'!$E$386:$E$553,0),MATCH(F$6,'Regional Cap levels'!$F$385:$K$385,0))</f>
        <v>0.49597025260985644</v>
      </c>
      <c r="G13" s="185" cm="1">
        <f t="array" ref="G13">INDEX('Regional Cap levels'!$F$386:$K$553,MATCH($A13&amp;$B13&amp;$C13&amp;$D13,'Regional Cap levels'!$B$386:$B$553&amp;'Regional Cap levels'!$C$386:$C$553&amp;'Regional Cap levels'!$D$386:$D$553&amp;'Regional Cap levels'!$E$386:$E$553,0),MATCH(G$6,'Regional Cap levels'!$F$385:$K$385,0))</f>
        <v>0.49597025260985644</v>
      </c>
      <c r="H13" s="62" cm="1">
        <f t="array" ref="H13">INDEX('Regional Cap levels'!$F$386:$K$553,MATCH($A13&amp;$B13&amp;$C13&amp;$D13,'Regional Cap levels'!$B$386:$B$553&amp;'Regional Cap levels'!$C$386:$C$553&amp;'Regional Cap levels'!$D$386:$D$553&amp;'Regional Cap levels'!$E$386:$E$553,0),MATCH(H$6,'Regional Cap levels'!$F$385:$K$385,0))</f>
        <v>0.49984365285137788</v>
      </c>
      <c r="I13" s="62" cm="1">
        <f t="array" ref="I13">INDEX('Regional Cap levels'!$F$386:$K$553,MATCH($A13&amp;$B13&amp;$C13&amp;$D13,'Regional Cap levels'!$B$386:$B$553&amp;'Regional Cap levels'!$C$386:$C$553&amp;'Regional Cap levels'!$D$386:$D$553&amp;'Regional Cap levels'!$E$386:$E$553,0),MATCH(I$6,'Regional Cap levels'!$F$385:$K$385,0))</f>
        <v>0.49965433234322537</v>
      </c>
      <c r="J13" s="62" cm="1">
        <f t="array" ref="J13">INDEX('Regional Cap levels'!$F$386:$K$553,MATCH($A13&amp;$B13&amp;$C13&amp;$D13,'Regional Cap levels'!$B$386:$B$553&amp;'Regional Cap levels'!$C$386:$C$553&amp;'Regional Cap levels'!$D$386:$D$553&amp;'Regional Cap levels'!$E$386:$E$553,0),MATCH(J$6,'Regional Cap levels'!$F$385:$K$385,0))</f>
        <v>0.6253602747967929</v>
      </c>
    </row>
    <row r="14" spans="1:11" ht="13.5" customHeight="1">
      <c r="A14" s="1" t="s">
        <v>118</v>
      </c>
      <c r="B14" s="14" t="s">
        <v>67</v>
      </c>
      <c r="C14" s="1" t="s">
        <v>70</v>
      </c>
      <c r="D14" s="14" t="s">
        <v>73</v>
      </c>
      <c r="E14" s="38" cm="1">
        <f t="array" ref="E14">INDEX('Regional Cap levels'!$F$386:$K$553,MATCH($A14&amp;$B14&amp;$C14&amp;$D14,'Regional Cap levels'!$B$386:$B$553&amp;'Regional Cap levels'!$C$386:$C$553&amp;'Regional Cap levels'!$D$386:$D$553&amp;'Regional Cap levels'!$E$386:$E$553,0),MATCH(E$6,'Regional Cap levels'!$F$385:$K$385,0))</f>
        <v>0.49475664121643764</v>
      </c>
      <c r="F14" s="38" cm="1">
        <f t="array" ref="F14">INDEX('Regional Cap levels'!$F$386:$K$553,MATCH($A14&amp;$B14&amp;$C14&amp;$D14,'Regional Cap levels'!$B$386:$B$553&amp;'Regional Cap levels'!$C$386:$C$553&amp;'Regional Cap levels'!$D$386:$D$553&amp;'Regional Cap levels'!$E$386:$E$553,0),MATCH(F$6,'Regional Cap levels'!$F$385:$K$385,0))</f>
        <v>0.54728208618753404</v>
      </c>
      <c r="G14" s="185" cm="1">
        <f t="array" ref="G14">INDEX('Regional Cap levels'!$F$386:$K$553,MATCH($A14&amp;$B14&amp;$C14&amp;$D14,'Regional Cap levels'!$B$386:$B$553&amp;'Regional Cap levels'!$C$386:$C$553&amp;'Regional Cap levels'!$D$386:$D$553&amp;'Regional Cap levels'!$E$386:$E$553,0),MATCH(G$6,'Regional Cap levels'!$F$385:$K$385,0))</f>
        <v>0.54728208618753404</v>
      </c>
      <c r="H14" s="62" cm="1">
        <f t="array" ref="H14">INDEX('Regional Cap levels'!$F$386:$K$553,MATCH($A14&amp;$B14&amp;$C14&amp;$D14,'Regional Cap levels'!$B$386:$B$553&amp;'Regional Cap levels'!$C$386:$C$553&amp;'Regional Cap levels'!$D$386:$D$553&amp;'Regional Cap levels'!$E$386:$E$553,0),MATCH(H$6,'Regional Cap levels'!$F$385:$K$385,0))</f>
        <v>0.56916452201704015</v>
      </c>
      <c r="I14" s="62" cm="1">
        <f t="array" ref="I14">INDEX('Regional Cap levels'!$F$386:$K$553,MATCH($A14&amp;$B14&amp;$C14&amp;$D14,'Regional Cap levels'!$B$386:$B$553&amp;'Regional Cap levels'!$C$386:$C$553&amp;'Regional Cap levels'!$D$386:$D$553&amp;'Regional Cap levels'!$E$386:$E$553,0),MATCH(I$6,'Regional Cap levels'!$F$385:$K$385,0))</f>
        <v>0.56895485728773543</v>
      </c>
      <c r="J14" s="62" cm="1">
        <f t="array" ref="J14">INDEX('Regional Cap levels'!$F$386:$K$553,MATCH($A14&amp;$B14&amp;$C14&amp;$D14,'Regional Cap levels'!$B$386:$B$553&amp;'Regional Cap levels'!$C$386:$C$553&amp;'Regional Cap levels'!$D$386:$D$553&amp;'Regional Cap levels'!$E$386:$E$553,0),MATCH(J$6,'Regional Cap levels'!$F$385:$K$385,0))</f>
        <v>0.69642688385617235</v>
      </c>
    </row>
    <row r="15" spans="1:11" ht="13.5" customHeight="1">
      <c r="A15" s="1" t="s">
        <v>118</v>
      </c>
      <c r="B15" s="14" t="s">
        <v>67</v>
      </c>
      <c r="C15" s="1" t="s">
        <v>71</v>
      </c>
      <c r="D15" s="14" t="s">
        <v>73</v>
      </c>
      <c r="E15" s="38" cm="1">
        <f t="array" ref="E15">INDEX('Regional Cap levels'!$F$386:$K$553,MATCH($A15&amp;$B15&amp;$C15&amp;$D15,'Regional Cap levels'!$B$386:$B$553&amp;'Regional Cap levels'!$C$386:$C$553&amp;'Regional Cap levels'!$D$386:$D$553&amp;'Regional Cap levels'!$E$386:$E$553,0),MATCH(E$6,'Regional Cap levels'!$F$385:$K$385,0))</f>
        <v>0.5035026229244286</v>
      </c>
      <c r="F15" s="38" cm="1">
        <f t="array" ref="F15">INDEX('Regional Cap levels'!$F$386:$K$553,MATCH($A15&amp;$B15&amp;$C15&amp;$D15,'Regional Cap levels'!$B$386:$B$553&amp;'Regional Cap levels'!$C$386:$C$553&amp;'Regional Cap levels'!$D$386:$D$553&amp;'Regional Cap levels'!$E$386:$E$553,0),MATCH(F$6,'Regional Cap levels'!$F$385:$K$385,0))</f>
        <v>0.55955577665761269</v>
      </c>
      <c r="G15" s="185" cm="1">
        <f t="array" ref="G15">INDEX('Regional Cap levels'!$F$386:$K$553,MATCH($A15&amp;$B15&amp;$C15&amp;$D15,'Regional Cap levels'!$B$386:$B$553&amp;'Regional Cap levels'!$C$386:$C$553&amp;'Regional Cap levels'!$D$386:$D$553&amp;'Regional Cap levels'!$E$386:$E$553,0),MATCH(G$6,'Regional Cap levels'!$F$385:$K$385,0))</f>
        <v>0.55955577665761269</v>
      </c>
      <c r="H15" s="62" cm="1">
        <f t="array" ref="H15">INDEX('Regional Cap levels'!$F$386:$K$553,MATCH($A15&amp;$B15&amp;$C15&amp;$D15,'Regional Cap levels'!$B$386:$B$553&amp;'Regional Cap levels'!$C$386:$C$553&amp;'Regional Cap levels'!$D$386:$D$553&amp;'Regional Cap levels'!$E$386:$E$553,0),MATCH(H$6,'Regional Cap levels'!$F$385:$K$385,0))</f>
        <v>0.56467213280601347</v>
      </c>
      <c r="I15" s="62" cm="1">
        <f t="array" ref="I15">INDEX('Regional Cap levels'!$F$386:$K$553,MATCH($A15&amp;$B15&amp;$C15&amp;$D15,'Regional Cap levels'!$B$386:$B$553&amp;'Regional Cap levels'!$C$386:$C$553&amp;'Regional Cap levels'!$D$386:$D$553&amp;'Regional Cap levels'!$E$386:$E$553,0),MATCH(I$6,'Regional Cap levels'!$F$385:$K$385,0))</f>
        <v>0.56447412215619541</v>
      </c>
      <c r="J15" s="62" cm="1">
        <f t="array" ref="J15">INDEX('Regional Cap levels'!$F$386:$K$553,MATCH($A15&amp;$B15&amp;$C15&amp;$D15,'Regional Cap levels'!$B$386:$B$553&amp;'Regional Cap levels'!$C$386:$C$553&amp;'Regional Cap levels'!$D$386:$D$553&amp;'Regional Cap levels'!$E$386:$E$553,0),MATCH(J$6,'Regional Cap levels'!$F$385:$K$385,0))</f>
        <v>0.69718986207840006</v>
      </c>
    </row>
    <row r="16" spans="1:11" ht="13.5" customHeight="1">
      <c r="A16" s="1" t="s">
        <v>118</v>
      </c>
      <c r="B16" s="14" t="s">
        <v>72</v>
      </c>
      <c r="C16" s="1" t="s">
        <v>68</v>
      </c>
      <c r="D16" s="14" t="s">
        <v>73</v>
      </c>
      <c r="E16" s="38" cm="1">
        <f t="array" ref="E16">INDEX('Regional Cap levels'!$F$386:$K$553,MATCH($A16&amp;$B16&amp;$C16&amp;$D16,'Regional Cap levels'!$B$386:$B$553&amp;'Regional Cap levels'!$C$386:$C$553&amp;'Regional Cap levels'!$D$386:$D$553&amp;'Regional Cap levels'!$E$386:$E$553,0),MATCH(E$6,'Regional Cap levels'!$F$385:$K$385,0))</f>
        <v>0.28485186128517942</v>
      </c>
      <c r="F16" s="38" cm="1">
        <f t="array" ref="F16">INDEX('Regional Cap levels'!$F$386:$K$553,MATCH($A16&amp;$B16&amp;$C16&amp;$D16,'Regional Cap levels'!$B$386:$B$553&amp;'Regional Cap levels'!$C$386:$C$553&amp;'Regional Cap levels'!$D$386:$D$553&amp;'Regional Cap levels'!$E$386:$E$553,0),MATCH(F$6,'Regional Cap levels'!$F$385:$K$385,0))</f>
        <v>0.2911174570678719</v>
      </c>
      <c r="G16" s="185" cm="1">
        <f t="array" ref="G16">INDEX('Regional Cap levels'!$F$386:$K$553,MATCH($A16&amp;$B16&amp;$C16&amp;$D16,'Regional Cap levels'!$B$386:$B$553&amp;'Regional Cap levels'!$C$386:$C$553&amp;'Regional Cap levels'!$D$386:$D$553&amp;'Regional Cap levels'!$E$386:$E$553,0),MATCH(G$6,'Regional Cap levels'!$F$385:$K$385,0))</f>
        <v>0.2911174570678719</v>
      </c>
      <c r="H16" s="62" cm="1">
        <f t="array" ref="H16">INDEX('Regional Cap levels'!$F$386:$K$553,MATCH($A16&amp;$B16&amp;$C16&amp;$D16,'Regional Cap levels'!$B$386:$B$553&amp;'Regional Cap levels'!$C$386:$C$553&amp;'Regional Cap levels'!$D$386:$D$553&amp;'Regional Cap levels'!$E$386:$E$553,0),MATCH(H$6,'Regional Cap levels'!$F$385:$K$385,0))</f>
        <v>0.29615135303245105</v>
      </c>
      <c r="I16" s="62" cm="1">
        <f t="array" ref="I16">INDEX('Regional Cap levels'!$F$386:$K$553,MATCH($A16&amp;$B16&amp;$C16&amp;$D16,'Regional Cap levels'!$B$386:$B$553&amp;'Regional Cap levels'!$C$386:$C$553&amp;'Regional Cap levels'!$D$386:$D$553&amp;'Regional Cap levels'!$E$386:$E$553,0),MATCH(I$6,'Regional Cap levels'!$F$385:$K$385,0))</f>
        <v>0.29594551993545526</v>
      </c>
      <c r="J16" s="62" cm="1">
        <f t="array" ref="J16">INDEX('Regional Cap levels'!$F$386:$K$553,MATCH($A16&amp;$B16&amp;$C16&amp;$D16,'Regional Cap levels'!$B$386:$B$553&amp;'Regional Cap levels'!$C$386:$C$553&amp;'Regional Cap levels'!$D$386:$D$553&amp;'Regional Cap levels'!$E$386:$E$553,0),MATCH(J$6,'Regional Cap levels'!$F$385:$K$385,0))</f>
        <v>0.29785771902387936</v>
      </c>
    </row>
    <row r="17" spans="1:11" ht="13.5" customHeight="1">
      <c r="A17" s="1" t="s">
        <v>118</v>
      </c>
      <c r="B17" s="14" t="s">
        <v>72</v>
      </c>
      <c r="C17" s="1" t="s">
        <v>70</v>
      </c>
      <c r="D17" s="14" t="s">
        <v>73</v>
      </c>
      <c r="E17" s="38" cm="1">
        <f t="array" ref="E17">INDEX('Regional Cap levels'!$F$386:$K$553,MATCH($A17&amp;$B17&amp;$C17&amp;$D17,'Regional Cap levels'!$B$386:$B$553&amp;'Regional Cap levels'!$C$386:$C$553&amp;'Regional Cap levels'!$D$386:$D$553&amp;'Regional Cap levels'!$E$386:$E$553,0),MATCH(E$6,'Regional Cap levels'!$F$385:$K$385,0))</f>
        <v>0.3750844265084296</v>
      </c>
      <c r="F17" s="38" cm="1">
        <f t="array" ref="F17">INDEX('Regional Cap levels'!$F$386:$K$553,MATCH($A17&amp;$B17&amp;$C17&amp;$D17,'Regional Cap levels'!$B$386:$B$553&amp;'Regional Cap levels'!$C$386:$C$553&amp;'Regional Cap levels'!$D$386:$D$553&amp;'Regional Cap levels'!$E$386:$E$553,0),MATCH(F$6,'Regional Cap levels'!$F$385:$K$385,0))</f>
        <v>0.37799022515901148</v>
      </c>
      <c r="G17" s="185" cm="1">
        <f t="array" ref="G17">INDEX('Regional Cap levels'!$F$386:$K$553,MATCH($A17&amp;$B17&amp;$C17&amp;$D17,'Regional Cap levels'!$B$386:$B$553&amp;'Regional Cap levels'!$C$386:$C$553&amp;'Regional Cap levels'!$D$386:$D$553&amp;'Regional Cap levels'!$E$386:$E$553,0),MATCH(G$6,'Regional Cap levels'!$F$385:$K$385,0))</f>
        <v>0.37799022515901148</v>
      </c>
      <c r="H17" s="62" cm="1">
        <f t="array" ref="H17">INDEX('Regional Cap levels'!$F$386:$K$553,MATCH($A17&amp;$B17&amp;$C17&amp;$D17,'Regional Cap levels'!$B$386:$B$553&amp;'Regional Cap levels'!$C$386:$C$553&amp;'Regional Cap levels'!$D$386:$D$553&amp;'Regional Cap levels'!$E$386:$E$553,0),MATCH(H$6,'Regional Cap levels'!$F$385:$K$385,0))</f>
        <v>0.40439893953297068</v>
      </c>
      <c r="I17" s="62" cm="1">
        <f t="array" ref="I17">INDEX('Regional Cap levels'!$F$386:$K$553,MATCH($A17&amp;$B17&amp;$C17&amp;$D17,'Regional Cap levels'!$B$386:$B$553&amp;'Regional Cap levels'!$C$386:$C$553&amp;'Regional Cap levels'!$D$386:$D$553&amp;'Regional Cap levels'!$E$386:$E$553,0),MATCH(I$6,'Regional Cap levels'!$F$385:$K$385,0))</f>
        <v>0.40410415090050594</v>
      </c>
      <c r="J17" s="62" cm="1">
        <f t="array" ref="J17">INDEX('Regional Cap levels'!$F$386:$K$553,MATCH($A17&amp;$B17&amp;$C17&amp;$D17,'Regional Cap levels'!$B$386:$B$553&amp;'Regional Cap levels'!$C$386:$C$553&amp;'Regional Cap levels'!$D$386:$D$553&amp;'Regional Cap levels'!$E$386:$E$553,0),MATCH(J$6,'Regional Cap levels'!$F$385:$K$385,0))</f>
        <v>0.39737261523770695</v>
      </c>
    </row>
    <row r="18" spans="1:11" ht="13.5" customHeight="1">
      <c r="A18" s="1" t="s">
        <v>118</v>
      </c>
      <c r="B18" s="14" t="s">
        <v>72</v>
      </c>
      <c r="C18" s="1" t="s">
        <v>71</v>
      </c>
      <c r="D18" s="14" t="s">
        <v>73</v>
      </c>
      <c r="E18" s="38" cm="1">
        <f t="array" ref="E18">INDEX('Regional Cap levels'!$F$386:$K$553,MATCH($A18&amp;$B18&amp;$C18&amp;$D18,'Regional Cap levels'!$B$386:$B$553&amp;'Regional Cap levels'!$C$386:$C$553&amp;'Regional Cap levels'!$D$386:$D$553&amp;'Regional Cap levels'!$E$386:$E$553,0),MATCH(E$6,'Regional Cap levels'!$F$385:$K$385,0))</f>
        <v>0.33537728236404085</v>
      </c>
      <c r="F18" s="38" cm="1">
        <f t="array" ref="F18">INDEX('Regional Cap levels'!$F$386:$K$553,MATCH($A18&amp;$B18&amp;$C18&amp;$D18,'Regional Cap levels'!$B$386:$B$553&amp;'Regional Cap levels'!$C$386:$C$553&amp;'Regional Cap levels'!$D$386:$D$553&amp;'Regional Cap levels'!$E$386:$E$553,0),MATCH(F$6,'Regional Cap levels'!$F$385:$K$385,0))</f>
        <v>0.34338533582610592</v>
      </c>
      <c r="G18" s="185" cm="1">
        <f t="array" ref="G18">INDEX('Regional Cap levels'!$F$386:$K$553,MATCH($A18&amp;$B18&amp;$C18&amp;$D18,'Regional Cap levels'!$B$386:$B$553&amp;'Regional Cap levels'!$C$386:$C$553&amp;'Regional Cap levels'!$D$386:$D$553&amp;'Regional Cap levels'!$E$386:$E$553,0),MATCH(G$6,'Regional Cap levels'!$F$385:$K$385,0))</f>
        <v>0.34338533582610592</v>
      </c>
      <c r="H18" s="62" cm="1">
        <f t="array" ref="H18">INDEX('Regional Cap levels'!$F$386:$K$553,MATCH($A18&amp;$B18&amp;$C18&amp;$D18,'Regional Cap levels'!$B$386:$B$553&amp;'Regional Cap levels'!$C$386:$C$553&amp;'Regional Cap levels'!$D$386:$D$553&amp;'Regional Cap levels'!$E$386:$E$553,0),MATCH(H$6,'Regional Cap levels'!$F$385:$K$385,0))</f>
        <v>0.34986659051103941</v>
      </c>
      <c r="I18" s="62" cm="1">
        <f t="array" ref="I18">INDEX('Regional Cap levels'!$F$386:$K$553,MATCH($A18&amp;$B18&amp;$C18&amp;$D18,'Regional Cap levels'!$B$386:$B$553&amp;'Regional Cap levels'!$C$386:$C$553&amp;'Regional Cap levels'!$D$386:$D$553&amp;'Regional Cap levels'!$E$386:$E$553,0),MATCH(I$6,'Regional Cap levels'!$F$385:$K$385,0))</f>
        <v>0.3496416540442655</v>
      </c>
      <c r="J18" s="62" cm="1">
        <f t="array" ref="J18">INDEX('Regional Cap levels'!$F$386:$K$553,MATCH($A18&amp;$B18&amp;$C18&amp;$D18,'Regional Cap levels'!$B$386:$B$553&amp;'Regional Cap levels'!$C$386:$C$553&amp;'Regional Cap levels'!$D$386:$D$553&amp;'Regional Cap levels'!$E$386:$E$553,0),MATCH(J$6,'Regional Cap levels'!$F$385:$K$385,0))</f>
        <v>0.35200032421131994</v>
      </c>
    </row>
    <row r="19" spans="1:11" ht="13.5" customHeight="1">
      <c r="D19" s="166"/>
      <c r="E19" s="42"/>
      <c r="F19" s="42"/>
      <c r="G19" s="42"/>
      <c r="H19" s="186"/>
      <c r="I19" s="186"/>
      <c r="J19" s="186"/>
    </row>
    <row r="20" spans="1:11" ht="13.5" customHeight="1">
      <c r="B20" s="79" t="s">
        <v>74</v>
      </c>
      <c r="C20" s="167"/>
      <c r="D20" s="167"/>
      <c r="E20" s="167"/>
      <c r="F20" s="167"/>
      <c r="G20" s="167"/>
      <c r="H20" s="168"/>
      <c r="I20" s="168"/>
      <c r="J20" s="168"/>
    </row>
    <row r="21" spans="1:11" ht="28.5" customHeight="1">
      <c r="B21" s="14"/>
      <c r="C21" s="1"/>
      <c r="D21" s="1"/>
      <c r="E21" s="162" t="s">
        <v>50</v>
      </c>
      <c r="F21" s="162" t="s">
        <v>52</v>
      </c>
      <c r="G21" s="163" t="s">
        <v>54</v>
      </c>
      <c r="H21" s="164" t="s">
        <v>56</v>
      </c>
      <c r="I21" s="165" t="s">
        <v>58</v>
      </c>
      <c r="J21" s="165" t="s">
        <v>61</v>
      </c>
    </row>
    <row r="22" spans="1:11" ht="13.5" customHeight="1">
      <c r="B22" s="78" t="s">
        <v>62</v>
      </c>
      <c r="C22" s="2" t="s">
        <v>63</v>
      </c>
      <c r="D22" s="2" t="s">
        <v>64</v>
      </c>
      <c r="E22" s="13" t="s">
        <v>49</v>
      </c>
      <c r="F22" s="13" t="s">
        <v>51</v>
      </c>
      <c r="G22" s="68" t="s">
        <v>53</v>
      </c>
      <c r="H22" s="57" t="s">
        <v>55</v>
      </c>
      <c r="I22" s="126" t="s">
        <v>57</v>
      </c>
      <c r="J22" s="126" t="s">
        <v>65</v>
      </c>
      <c r="K22" s="169" t="s">
        <v>75</v>
      </c>
    </row>
    <row r="23" spans="1:11" ht="13.5" customHeight="1">
      <c r="B23" s="268" t="s">
        <v>76</v>
      </c>
      <c r="C23" s="269"/>
      <c r="D23" s="269"/>
      <c r="E23" s="269"/>
      <c r="F23" s="269"/>
      <c r="G23" s="269"/>
      <c r="H23" s="269"/>
      <c r="I23" s="127"/>
      <c r="J23" s="127"/>
    </row>
    <row r="24" spans="1:11" ht="13.5" customHeight="1">
      <c r="B24" s="14" t="s">
        <v>67</v>
      </c>
      <c r="C24" s="1" t="s">
        <v>68</v>
      </c>
      <c r="D24" s="14" t="s">
        <v>69</v>
      </c>
      <c r="E24" s="36" cm="1">
        <f t="array" ref="E24">E7*INDEX('TDCV Values'!$D$11:$I$16,MATCH($B24&amp;$C24,'TDCV Values'!$B$11:$B$16&amp;'TDCV Values'!$C$11:$C$16,0),MATCH(E$22,'TDCV Values'!$D$10:$I$10,0))</f>
        <v>1963.6336377136158</v>
      </c>
      <c r="F24" s="36" cm="1">
        <f t="array" ref="F24">F7*INDEX('TDCV Values'!$D$11:$I$16,MATCH($B24&amp;$C24,'TDCV Values'!$B$11:$B$16&amp;'TDCV Values'!$C$11:$C$16,0),MATCH(F$22,'TDCV Values'!$D$10:$I$10,0))</f>
        <v>1476.5708927919893</v>
      </c>
      <c r="G24" s="36" cm="1">
        <f t="array" ref="G24">G7*INDEX('TDCV Values'!$D$11:$I$16,MATCH($B24&amp;$C24,'TDCV Values'!$B$11:$B$16&amp;'TDCV Values'!$C$11:$C$16,0),MATCH(G$22,'TDCV Values'!$D$10:$I$10,0))</f>
        <v>878.55994147581532</v>
      </c>
      <c r="H24" s="36" cm="1">
        <f t="array" ref="H24">H7*INDEX('TDCV Values'!$D$11:$I$16,MATCH($B24&amp;$C24,'TDCV Values'!$B$11:$B$16&amp;'TDCV Values'!$C$11:$C$16,0),MATCH(H$22,'TDCV Values'!$D$10:$I$10,0))</f>
        <v>742.79697592559899</v>
      </c>
      <c r="I24" s="36" cm="1">
        <f t="array" ref="I24">I7*INDEX('TDCV Values'!$D$11:$I$16,MATCH($B24&amp;$C24,'TDCV Values'!$B$11:$B$16&amp;'TDCV Values'!$C$11:$C$16,0),MATCH(I$22,'TDCV Values'!$D$10:$I$10,0))</f>
        <v>777.35226148129345</v>
      </c>
      <c r="J24" s="36" cm="1">
        <f t="array" ref="J24">J7*INDEX('TDCV Values'!$D$11:$I$16,MATCH($B24&amp;$C24,'TDCV Values'!$B$11:$B$16&amp;'TDCV Values'!$C$11:$C$16,0),MATCH(J$22,'TDCV Values'!$D$10:$I$10,0))</f>
        <v>665.73715289310258</v>
      </c>
    </row>
    <row r="25" spans="1:11" ht="13.5" customHeight="1">
      <c r="B25" s="14" t="s">
        <v>67</v>
      </c>
      <c r="C25" s="1" t="s">
        <v>70</v>
      </c>
      <c r="D25" s="14" t="s">
        <v>69</v>
      </c>
      <c r="E25" s="36" cm="1">
        <f t="array" ref="E25">E8*INDEX('TDCV Values'!$D$11:$I$16,MATCH($B25&amp;$C25,'TDCV Values'!$B$11:$B$16&amp;'TDCV Values'!$C$11:$C$16,0),MATCH(E$22,'TDCV Values'!$D$10:$I$10,0))</f>
        <v>1933.5002990081316</v>
      </c>
      <c r="F25" s="36" cm="1">
        <f t="array" ref="F25">F8*INDEX('TDCV Values'!$D$11:$I$16,MATCH($B25&amp;$C25,'TDCV Values'!$B$11:$B$16&amp;'TDCV Values'!$C$11:$C$16,0),MATCH(F$22,'TDCV Values'!$D$10:$I$10,0))</f>
        <v>1442.9809739040525</v>
      </c>
      <c r="G25" s="36" cm="1">
        <f t="array" ref="G25">G8*INDEX('TDCV Values'!$D$11:$I$16,MATCH($B25&amp;$C25,'TDCV Values'!$B$11:$B$16&amp;'TDCV Values'!$C$11:$C$16,0),MATCH(G$22,'TDCV Values'!$D$10:$I$10,0))</f>
        <v>847.8583099641188</v>
      </c>
      <c r="H25" s="36" cm="1">
        <f t="array" ref="H25">H8*INDEX('TDCV Values'!$D$11:$I$16,MATCH($B25&amp;$C25,'TDCV Values'!$B$11:$B$16&amp;'TDCV Values'!$C$11:$C$16,0),MATCH(H$22,'TDCV Values'!$D$10:$I$10,0))</f>
        <v>730.99987407668539</v>
      </c>
      <c r="I25" s="36" cm="1">
        <f t="array" ref="I25">I8*INDEX('TDCV Values'!$D$11:$I$16,MATCH($B25&amp;$C25,'TDCV Values'!$B$11:$B$16&amp;'TDCV Values'!$C$11:$C$16,0),MATCH(I$22,'TDCV Values'!$D$10:$I$10,0))</f>
        <v>765.39499673464638</v>
      </c>
      <c r="J25" s="36" cm="1">
        <f t="array" ref="J25">J8*INDEX('TDCV Values'!$D$11:$I$16,MATCH($B25&amp;$C25,'TDCV Values'!$B$11:$B$16&amp;'TDCV Values'!$C$11:$C$16,0),MATCH(J$22,'TDCV Values'!$D$10:$I$10,0))</f>
        <v>644.64219030797847</v>
      </c>
    </row>
    <row r="26" spans="1:11" ht="13.5" customHeight="1">
      <c r="B26" s="14" t="s">
        <v>67</v>
      </c>
      <c r="C26" s="1" t="s">
        <v>71</v>
      </c>
      <c r="D26" s="14" t="s">
        <v>69</v>
      </c>
      <c r="E26" s="36" cm="1">
        <f t="array" ref="E26">E9*INDEX('TDCV Values'!$D$11:$I$16,MATCH($B26&amp;$C26,'TDCV Values'!$B$11:$B$16&amp;'TDCV Values'!$C$11:$C$16,0),MATCH(E$22,'TDCV Values'!$D$10:$I$10,0))</f>
        <v>2068.2051598913531</v>
      </c>
      <c r="F26" s="36" cm="1">
        <f t="array" ref="F26">F9*INDEX('TDCV Values'!$D$11:$I$16,MATCH($B26&amp;$C26,'TDCV Values'!$B$11:$B$16&amp;'TDCV Values'!$C$11:$C$16,0),MATCH(F$22,'TDCV Values'!$D$10:$I$10,0))</f>
        <v>1555.2276082812264</v>
      </c>
      <c r="G26" s="36" cm="1">
        <f t="array" ref="G26">G9*INDEX('TDCV Values'!$D$11:$I$16,MATCH($B26&amp;$C26,'TDCV Values'!$B$11:$B$16&amp;'TDCV Values'!$C$11:$C$16,0),MATCH(G$22,'TDCV Values'!$D$10:$I$10,0))</f>
        <v>925.40384355687297</v>
      </c>
      <c r="H26" s="36" cm="1">
        <f t="array" ref="H26">H9*INDEX('TDCV Values'!$D$11:$I$16,MATCH($B26&amp;$C26,'TDCV Values'!$B$11:$B$16&amp;'TDCV Values'!$C$11:$C$16,0),MATCH(H$22,'TDCV Values'!$D$10:$I$10,0))</f>
        <v>781.91428897562014</v>
      </c>
      <c r="I26" s="36" cm="1">
        <f t="array" ref="I26">I9*INDEX('TDCV Values'!$D$11:$I$16,MATCH($B26&amp;$C26,'TDCV Values'!$B$11:$B$16&amp;'TDCV Values'!$C$11:$C$16,0),MATCH(I$22,'TDCV Values'!$D$10:$I$10,0))</f>
        <v>818.30767445216202</v>
      </c>
      <c r="J26" s="36" cm="1">
        <f t="array" ref="J26">J9*INDEX('TDCV Values'!$D$11:$I$16,MATCH($B26&amp;$C26,'TDCV Values'!$B$11:$B$16&amp;'TDCV Values'!$C$11:$C$16,0),MATCH(J$22,'TDCV Values'!$D$10:$I$10,0))</f>
        <v>700.75488271560687</v>
      </c>
      <c r="K26" s="171"/>
    </row>
    <row r="27" spans="1:11" ht="13.5" customHeight="1">
      <c r="B27" s="14" t="s">
        <v>72</v>
      </c>
      <c r="C27" s="1" t="s">
        <v>68</v>
      </c>
      <c r="D27" s="14" t="s">
        <v>69</v>
      </c>
      <c r="E27" s="36" cm="1">
        <f t="array" ref="E27">E10*INDEX('TDCV Values'!$D$11:$I$16,MATCH($B27&amp;$C27,'TDCV Values'!$B$11:$B$16&amp;'TDCV Values'!$C$11:$C$16,0),MATCH(E$22,'TDCV Values'!$D$10:$I$10,0))</f>
        <v>2064.3477229858386</v>
      </c>
      <c r="F27" s="36" cm="1">
        <f t="array" ref="F27">F10*INDEX('TDCV Values'!$D$11:$I$16,MATCH($B27&amp;$C27,'TDCV Values'!$B$11:$B$16&amp;'TDCV Values'!$C$11:$C$16,0),MATCH(F$22,'TDCV Values'!$D$10:$I$10,0))</f>
        <v>1524.825831042557</v>
      </c>
      <c r="G27" s="36" cm="1">
        <f t="array" ref="G27">G10*INDEX('TDCV Values'!$D$11:$I$16,MATCH($B27&amp;$C27,'TDCV Values'!$B$11:$B$16&amp;'TDCV Values'!$C$11:$C$16,0),MATCH(G$22,'TDCV Values'!$D$10:$I$10,0))</f>
        <v>912.88042257268864</v>
      </c>
      <c r="H27" s="36" cm="1">
        <f t="array" ref="H27">H10*INDEX('TDCV Values'!$D$11:$I$16,MATCH($B27&amp;$C27,'TDCV Values'!$B$11:$B$16&amp;'TDCV Values'!$C$11:$C$16,0),MATCH(H$22,'TDCV Values'!$D$10:$I$10,0))</f>
        <v>804.1185269368724</v>
      </c>
      <c r="I27" s="36" cm="1">
        <f t="array" ref="I27">I10*INDEX('TDCV Values'!$D$11:$I$16,MATCH($B27&amp;$C27,'TDCV Values'!$B$11:$B$16&amp;'TDCV Values'!$C$11:$C$16,0),MATCH(I$22,'TDCV Values'!$D$10:$I$10,0))</f>
        <v>864.4487494804672</v>
      </c>
      <c r="J27" s="36" cm="1">
        <f t="array" ref="J27">J10*INDEX('TDCV Values'!$D$11:$I$16,MATCH($B27&amp;$C27,'TDCV Values'!$B$11:$B$16&amp;'TDCV Values'!$C$11:$C$16,0),MATCH(J$22,'TDCV Values'!$D$10:$I$10,0))</f>
        <v>703.89960473089661</v>
      </c>
      <c r="K27" s="171"/>
    </row>
    <row r="28" spans="1:11" ht="13.5" customHeight="1">
      <c r="B28" s="14" t="s">
        <v>72</v>
      </c>
      <c r="C28" s="1" t="s">
        <v>70</v>
      </c>
      <c r="D28" s="14" t="s">
        <v>69</v>
      </c>
      <c r="E28" s="36" cm="1">
        <f t="array" ref="E28">E11*INDEX('TDCV Values'!$D$11:$I$16,MATCH($B28&amp;$C28,'TDCV Values'!$B$11:$B$16&amp;'TDCV Values'!$C$11:$C$16,0),MATCH(E$22,'TDCV Values'!$D$10:$I$10,0))</f>
        <v>2121.015479739669</v>
      </c>
      <c r="F28" s="36" cm="1">
        <f t="array" ref="F28">F11*INDEX('TDCV Values'!$D$11:$I$16,MATCH($B28&amp;$C28,'TDCV Values'!$B$11:$B$16&amp;'TDCV Values'!$C$11:$C$16,0),MATCH(F$22,'TDCV Values'!$D$10:$I$10,0))</f>
        <v>1552.0676683219438</v>
      </c>
      <c r="G28" s="36" cm="1">
        <f t="array" ref="G28">G11*INDEX('TDCV Values'!$D$11:$I$16,MATCH($B28&amp;$C28,'TDCV Values'!$B$11:$B$16&amp;'TDCV Values'!$C$11:$C$16,0),MATCH(G$22,'TDCV Values'!$D$10:$I$10,0))</f>
        <v>895.9521819459751</v>
      </c>
      <c r="H28" s="36" cm="1">
        <f t="array" ref="H28">H11*INDEX('TDCV Values'!$D$11:$I$16,MATCH($B28&amp;$C28,'TDCV Values'!$B$11:$B$16&amp;'TDCV Values'!$C$11:$C$16,0),MATCH(H$22,'TDCV Values'!$D$10:$I$10,0))</f>
        <v>777.73850133506096</v>
      </c>
      <c r="I28" s="36" cm="1">
        <f t="array" ref="I28">I11*INDEX('TDCV Values'!$D$11:$I$16,MATCH($B28&amp;$C28,'TDCV Values'!$B$11:$B$16&amp;'TDCV Values'!$C$11:$C$16,0),MATCH(I$22,'TDCV Values'!$D$10:$I$10,0))</f>
        <v>842.89928827394283</v>
      </c>
      <c r="J28" s="36" cm="1">
        <f t="array" ref="J28">J11*INDEX('TDCV Values'!$D$11:$I$16,MATCH($B28&amp;$C28,'TDCV Values'!$B$11:$B$16&amp;'TDCV Values'!$C$11:$C$16,0),MATCH(J$22,'TDCV Values'!$D$10:$I$10,0))</f>
        <v>680.84636347653611</v>
      </c>
      <c r="K28" s="171"/>
    </row>
    <row r="29" spans="1:11" ht="13.5" customHeight="1">
      <c r="B29" s="14" t="s">
        <v>72</v>
      </c>
      <c r="C29" s="1" t="s">
        <v>71</v>
      </c>
      <c r="D29" s="14" t="s">
        <v>69</v>
      </c>
      <c r="E29" s="36" cm="1">
        <f t="array" ref="E29">E12*INDEX('TDCV Values'!$D$11:$I$16,MATCH($B29&amp;$C29,'TDCV Values'!$B$11:$B$16&amp;'TDCV Values'!$C$11:$C$16,0),MATCH(E$22,'TDCV Values'!$D$10:$I$10,0))</f>
        <v>2174.26393931642</v>
      </c>
      <c r="F29" s="36" cm="1">
        <f t="array" ref="F29">F12*INDEX('TDCV Values'!$D$11:$I$16,MATCH($B29&amp;$C29,'TDCV Values'!$B$11:$B$16&amp;'TDCV Values'!$C$11:$C$16,0),MATCH(F$22,'TDCV Values'!$D$10:$I$10,0))</f>
        <v>1606.0504534796908</v>
      </c>
      <c r="G29" s="36" cm="1">
        <f t="array" ref="G29">G12*INDEX('TDCV Values'!$D$11:$I$16,MATCH($B29&amp;$C29,'TDCV Values'!$B$11:$B$16&amp;'TDCV Values'!$C$11:$C$16,0),MATCH(G$22,'TDCV Values'!$D$10:$I$10,0))</f>
        <v>961.56721164716248</v>
      </c>
      <c r="H29" s="36" cm="1">
        <f t="array" ref="H29">H12*INDEX('TDCV Values'!$D$11:$I$16,MATCH($B29&amp;$C29,'TDCV Values'!$B$11:$B$16&amp;'TDCV Values'!$C$11:$C$16,0),MATCH(H$22,'TDCV Values'!$D$10:$I$10,0))</f>
        <v>846.41973252833384</v>
      </c>
      <c r="I29" s="36" cm="1">
        <f t="array" ref="I29">I12*INDEX('TDCV Values'!$D$11:$I$16,MATCH($B29&amp;$C29,'TDCV Values'!$B$11:$B$16&amp;'TDCV Values'!$C$11:$C$16,0),MATCH(I$22,'TDCV Values'!$D$10:$I$10,0))</f>
        <v>909.96063556765148</v>
      </c>
      <c r="J29" s="36" cm="1">
        <f t="array" ref="J29">J12*INDEX('TDCV Values'!$D$11:$I$16,MATCH($B29&amp;$C29,'TDCV Values'!$B$11:$B$16&amp;'TDCV Values'!$C$11:$C$16,0),MATCH(J$22,'TDCV Values'!$D$10:$I$10,0))</f>
        <v>740.85818553604861</v>
      </c>
      <c r="K29" s="171"/>
    </row>
    <row r="30" spans="1:11" ht="13.5" customHeight="1">
      <c r="B30" s="268" t="s">
        <v>77</v>
      </c>
      <c r="C30" s="269"/>
      <c r="D30" s="269"/>
      <c r="E30" s="269"/>
      <c r="F30" s="269"/>
      <c r="G30" s="269"/>
      <c r="H30" s="269"/>
      <c r="I30" s="127"/>
      <c r="J30" s="127"/>
      <c r="K30" t="s">
        <v>78</v>
      </c>
    </row>
    <row r="31" spans="1:11" ht="13.5" customHeight="1">
      <c r="B31" s="14" t="s">
        <v>67</v>
      </c>
      <c r="C31" s="1" t="s">
        <v>68</v>
      </c>
      <c r="D31" s="14" t="s">
        <v>73</v>
      </c>
      <c r="E31" s="8">
        <f>E13*365</f>
        <v>162.10519941905153</v>
      </c>
      <c r="F31" s="8">
        <f t="shared" ref="F31:I36" si="0">F13*365</f>
        <v>181.0291422025976</v>
      </c>
      <c r="G31" s="70">
        <f t="shared" si="0"/>
        <v>181.0291422025976</v>
      </c>
      <c r="H31" s="59">
        <f t="shared" si="0"/>
        <v>182.44293329075293</v>
      </c>
      <c r="I31" s="59">
        <f t="shared" si="0"/>
        <v>182.37383130527726</v>
      </c>
      <c r="J31" s="59">
        <f t="shared" ref="J31" si="1">J13*365</f>
        <v>228.2565003008294</v>
      </c>
    </row>
    <row r="32" spans="1:11" ht="13.5" customHeight="1">
      <c r="B32" s="14" t="s">
        <v>67</v>
      </c>
      <c r="C32" s="1" t="s">
        <v>70</v>
      </c>
      <c r="D32" s="14" t="s">
        <v>73</v>
      </c>
      <c r="E32" s="8">
        <f t="shared" ref="E32:H36" si="2">E14*365</f>
        <v>180.58617404399973</v>
      </c>
      <c r="F32" s="8">
        <f t="shared" si="2"/>
        <v>199.75796145844993</v>
      </c>
      <c r="G32" s="70">
        <f t="shared" si="2"/>
        <v>199.75796145844993</v>
      </c>
      <c r="H32" s="59">
        <f t="shared" si="2"/>
        <v>207.74505053621965</v>
      </c>
      <c r="I32" s="59">
        <f t="shared" si="0"/>
        <v>207.66852291002343</v>
      </c>
      <c r="J32" s="59">
        <f t="shared" ref="J32" si="3">J14*365</f>
        <v>254.19581260750292</v>
      </c>
    </row>
    <row r="33" spans="2:11" ht="13.5" customHeight="1">
      <c r="B33" s="14" t="s">
        <v>67</v>
      </c>
      <c r="C33" s="1" t="s">
        <v>71</v>
      </c>
      <c r="D33" s="14" t="s">
        <v>73</v>
      </c>
      <c r="E33" s="8">
        <f t="shared" si="2"/>
        <v>183.77845736741645</v>
      </c>
      <c r="F33" s="8">
        <f t="shared" si="2"/>
        <v>204.23785848002862</v>
      </c>
      <c r="G33" s="70">
        <f t="shared" si="2"/>
        <v>204.23785848002862</v>
      </c>
      <c r="H33" s="59">
        <f t="shared" si="2"/>
        <v>206.10532847419492</v>
      </c>
      <c r="I33" s="59">
        <f t="shared" si="0"/>
        <v>206.03305458701132</v>
      </c>
      <c r="J33" s="59">
        <f t="shared" ref="J33" si="4">J15*365</f>
        <v>254.47429965861602</v>
      </c>
    </row>
    <row r="34" spans="2:11" ht="13.5" customHeight="1">
      <c r="B34" s="14" t="s">
        <v>72</v>
      </c>
      <c r="C34" s="1" t="s">
        <v>68</v>
      </c>
      <c r="D34" s="14" t="s">
        <v>73</v>
      </c>
      <c r="E34" s="8">
        <f t="shared" si="2"/>
        <v>103.97092936909048</v>
      </c>
      <c r="F34" s="8">
        <f t="shared" si="2"/>
        <v>106.25787182977324</v>
      </c>
      <c r="G34" s="70">
        <f t="shared" si="2"/>
        <v>106.25787182977324</v>
      </c>
      <c r="H34" s="59">
        <f t="shared" si="2"/>
        <v>108.09524385684463</v>
      </c>
      <c r="I34" s="59">
        <f t="shared" si="0"/>
        <v>108.02011477644118</v>
      </c>
      <c r="J34" s="59">
        <f t="shared" ref="J34" si="5">J16*365</f>
        <v>108.71806744371597</v>
      </c>
    </row>
    <row r="35" spans="2:11" ht="13.5" customHeight="1">
      <c r="B35" s="14" t="s">
        <v>72</v>
      </c>
      <c r="C35" s="1" t="s">
        <v>70</v>
      </c>
      <c r="D35" s="14" t="s">
        <v>73</v>
      </c>
      <c r="E35" s="8">
        <f t="shared" si="2"/>
        <v>136.9058156755768</v>
      </c>
      <c r="F35" s="8">
        <f t="shared" si="2"/>
        <v>137.96643218303919</v>
      </c>
      <c r="G35" s="70">
        <f t="shared" si="2"/>
        <v>137.96643218303919</v>
      </c>
      <c r="H35" s="59">
        <f t="shared" si="2"/>
        <v>147.60561292953429</v>
      </c>
      <c r="I35" s="59">
        <f t="shared" si="0"/>
        <v>147.49801507868466</v>
      </c>
      <c r="J35" s="59">
        <f t="shared" ref="J35" si="6">J17*365</f>
        <v>145.04100456176303</v>
      </c>
    </row>
    <row r="36" spans="2:11" ht="13.5" customHeight="1">
      <c r="B36" s="14" t="s">
        <v>72</v>
      </c>
      <c r="C36" s="1" t="s">
        <v>71</v>
      </c>
      <c r="D36" s="14" t="s">
        <v>73</v>
      </c>
      <c r="E36" s="8">
        <f t="shared" si="2"/>
        <v>122.41270806287491</v>
      </c>
      <c r="F36" s="8">
        <f t="shared" si="2"/>
        <v>125.33564757652866</v>
      </c>
      <c r="G36" s="70">
        <f t="shared" si="2"/>
        <v>125.33564757652866</v>
      </c>
      <c r="H36" s="59">
        <f t="shared" si="2"/>
        <v>127.70130553652939</v>
      </c>
      <c r="I36" s="59">
        <f t="shared" si="0"/>
        <v>127.61920372615691</v>
      </c>
      <c r="J36" s="59">
        <f t="shared" ref="J36" si="7">J18*365</f>
        <v>128.48011833713178</v>
      </c>
    </row>
    <row r="37" spans="2:11" ht="13.5" customHeight="1">
      <c r="B37" s="268" t="s">
        <v>79</v>
      </c>
      <c r="C37" s="269"/>
      <c r="D37" s="269"/>
      <c r="E37" s="269"/>
      <c r="F37" s="269"/>
      <c r="G37" s="269"/>
      <c r="H37" s="269"/>
      <c r="I37" s="127"/>
      <c r="J37" s="127"/>
      <c r="K37" t="s">
        <v>80</v>
      </c>
    </row>
    <row r="38" spans="2:11" ht="13.5" customHeight="1">
      <c r="B38" s="14" t="s">
        <v>67</v>
      </c>
      <c r="C38" s="1" t="s">
        <v>68</v>
      </c>
      <c r="D38" s="1"/>
      <c r="E38" s="8">
        <f t="shared" ref="E38:I43" si="8">E24+E31</f>
        <v>2125.7388371326674</v>
      </c>
      <c r="F38" s="8">
        <f t="shared" si="8"/>
        <v>1657.6000349945868</v>
      </c>
      <c r="G38" s="70">
        <f t="shared" si="8"/>
        <v>1059.5890836784129</v>
      </c>
      <c r="H38" s="59">
        <f t="shared" si="8"/>
        <v>925.23990921635186</v>
      </c>
      <c r="I38" s="59">
        <f t="shared" si="8"/>
        <v>959.72609278657069</v>
      </c>
      <c r="J38" s="59">
        <f t="shared" ref="J38" si="9">J24+J31</f>
        <v>893.993653193932</v>
      </c>
    </row>
    <row r="39" spans="2:11" ht="13.5" customHeight="1">
      <c r="B39" s="14" t="s">
        <v>67</v>
      </c>
      <c r="C39" s="1" t="s">
        <v>70</v>
      </c>
      <c r="D39" s="1"/>
      <c r="E39" s="8">
        <f t="shared" si="8"/>
        <v>2114.0864730521312</v>
      </c>
      <c r="F39" s="8">
        <f t="shared" si="8"/>
        <v>1642.7389353625024</v>
      </c>
      <c r="G39" s="70">
        <f t="shared" si="8"/>
        <v>1047.6162714225688</v>
      </c>
      <c r="H39" s="59">
        <f t="shared" si="8"/>
        <v>938.74492461290504</v>
      </c>
      <c r="I39" s="59">
        <f t="shared" si="8"/>
        <v>973.06351964466978</v>
      </c>
      <c r="J39" s="59">
        <f t="shared" ref="J39" si="10">J25+J32</f>
        <v>898.83800291548141</v>
      </c>
    </row>
    <row r="40" spans="2:11" ht="13.5" customHeight="1">
      <c r="B40" s="14" t="s">
        <v>67</v>
      </c>
      <c r="C40" s="1" t="s">
        <v>71</v>
      </c>
      <c r="D40" s="1"/>
      <c r="E40" s="8">
        <f t="shared" si="8"/>
        <v>2251.9836172587698</v>
      </c>
      <c r="F40" s="8">
        <f t="shared" si="8"/>
        <v>1759.4654667612549</v>
      </c>
      <c r="G40" s="70">
        <f t="shared" si="8"/>
        <v>1129.6417020369015</v>
      </c>
      <c r="H40" s="59">
        <f t="shared" si="8"/>
        <v>988.01961744981509</v>
      </c>
      <c r="I40" s="59">
        <f t="shared" si="8"/>
        <v>1024.3407290391733</v>
      </c>
      <c r="J40" s="59">
        <f t="shared" ref="J40" si="11">J26+J33</f>
        <v>955.22918237422289</v>
      </c>
    </row>
    <row r="41" spans="2:11" ht="13.5" customHeight="1">
      <c r="B41" s="14" t="s">
        <v>72</v>
      </c>
      <c r="C41" s="1" t="s">
        <v>68</v>
      </c>
      <c r="D41" s="1"/>
      <c r="E41" s="8">
        <f t="shared" si="8"/>
        <v>2168.3186523549289</v>
      </c>
      <c r="F41" s="8">
        <f t="shared" si="8"/>
        <v>1631.0837028723302</v>
      </c>
      <c r="G41" s="70">
        <f t="shared" si="8"/>
        <v>1019.1382944024618</v>
      </c>
      <c r="H41" s="59">
        <f t="shared" si="8"/>
        <v>912.213770793717</v>
      </c>
      <c r="I41" s="59">
        <f t="shared" si="8"/>
        <v>972.46886425690832</v>
      </c>
      <c r="J41" s="59">
        <f t="shared" ref="J41" si="12">J27+J34</f>
        <v>812.61767217461261</v>
      </c>
    </row>
    <row r="42" spans="2:11" ht="13.5" customHeight="1">
      <c r="B42" s="14" t="s">
        <v>72</v>
      </c>
      <c r="C42" s="1" t="s">
        <v>70</v>
      </c>
      <c r="D42" s="1"/>
      <c r="E42" s="8">
        <f t="shared" si="8"/>
        <v>2257.9212954152458</v>
      </c>
      <c r="F42" s="8">
        <f t="shared" si="8"/>
        <v>1690.0341005049829</v>
      </c>
      <c r="G42" s="70">
        <f t="shared" si="8"/>
        <v>1033.9186141290143</v>
      </c>
      <c r="H42" s="59">
        <f t="shared" si="8"/>
        <v>925.34411426459519</v>
      </c>
      <c r="I42" s="59">
        <f t="shared" si="8"/>
        <v>990.39730335262743</v>
      </c>
      <c r="J42" s="59">
        <f t="shared" ref="J42" si="13">J28+J35</f>
        <v>825.8873680382992</v>
      </c>
    </row>
    <row r="43" spans="2:11" ht="13.5" customHeight="1">
      <c r="B43" s="14" t="s">
        <v>72</v>
      </c>
      <c r="C43" s="1" t="s">
        <v>71</v>
      </c>
      <c r="D43" s="1"/>
      <c r="E43" s="8">
        <f t="shared" si="8"/>
        <v>2296.676647379295</v>
      </c>
      <c r="F43" s="8">
        <f t="shared" si="8"/>
        <v>1731.3861010562193</v>
      </c>
      <c r="G43" s="70">
        <f t="shared" si="8"/>
        <v>1086.9028592236912</v>
      </c>
      <c r="H43" s="59">
        <f t="shared" si="8"/>
        <v>974.12103806486323</v>
      </c>
      <c r="I43" s="59">
        <f t="shared" si="8"/>
        <v>1037.5798392938084</v>
      </c>
      <c r="J43" s="59">
        <f t="shared" ref="J43" si="14">J29+J36</f>
        <v>869.33830387318039</v>
      </c>
    </row>
    <row r="44" spans="2:11" ht="13.5" customHeight="1">
      <c r="B44" s="268" t="s">
        <v>79</v>
      </c>
      <c r="C44" s="269"/>
      <c r="D44" s="269"/>
      <c r="E44" s="269"/>
      <c r="F44" s="269"/>
      <c r="G44" s="269"/>
      <c r="H44" s="269"/>
      <c r="I44" s="127"/>
      <c r="J44" s="127"/>
      <c r="K44" t="s">
        <v>81</v>
      </c>
    </row>
    <row r="45" spans="2:11" ht="13.5" customHeight="1">
      <c r="B45" s="14" t="s">
        <v>82</v>
      </c>
      <c r="C45" s="1" t="s">
        <v>68</v>
      </c>
      <c r="D45" s="1"/>
      <c r="E45" s="8">
        <f>E38+E41</f>
        <v>4294.0574894875963</v>
      </c>
      <c r="F45" s="8">
        <f t="shared" ref="F45:I47" si="15">F38+F41</f>
        <v>3288.683737866917</v>
      </c>
      <c r="G45" s="70">
        <f t="shared" si="15"/>
        <v>2078.7273780808746</v>
      </c>
      <c r="H45" s="59">
        <f t="shared" si="15"/>
        <v>1837.4536800100689</v>
      </c>
      <c r="I45" s="59">
        <f t="shared" si="15"/>
        <v>1932.194957043479</v>
      </c>
      <c r="J45" s="59">
        <f t="shared" ref="J45" si="16">J38+J41</f>
        <v>1706.6113253685446</v>
      </c>
    </row>
    <row r="46" spans="2:11" ht="13.5" customHeight="1">
      <c r="B46" s="14" t="s">
        <v>82</v>
      </c>
      <c r="C46" s="1" t="s">
        <v>70</v>
      </c>
      <c r="D46" s="1"/>
      <c r="E46" s="8">
        <f t="shared" ref="E46:H47" si="17">E39+E42</f>
        <v>4372.007768467377</v>
      </c>
      <c r="F46" s="8">
        <f t="shared" si="17"/>
        <v>3332.7730358674853</v>
      </c>
      <c r="G46" s="70">
        <f t="shared" si="17"/>
        <v>2081.5348855515831</v>
      </c>
      <c r="H46" s="59">
        <f t="shared" si="17"/>
        <v>1864.0890388775001</v>
      </c>
      <c r="I46" s="59">
        <f t="shared" si="15"/>
        <v>1963.4608229972973</v>
      </c>
      <c r="J46" s="59">
        <f t="shared" ref="J46" si="18">J39+J42</f>
        <v>1724.7253709537806</v>
      </c>
    </row>
    <row r="47" spans="2:11" ht="13.5" customHeight="1">
      <c r="B47" s="14" t="s">
        <v>82</v>
      </c>
      <c r="C47" s="1" t="s">
        <v>71</v>
      </c>
      <c r="D47" s="1"/>
      <c r="E47" s="8">
        <f t="shared" si="17"/>
        <v>4548.6602646380652</v>
      </c>
      <c r="F47" s="8">
        <f t="shared" si="17"/>
        <v>3490.8515678174745</v>
      </c>
      <c r="G47" s="70">
        <f t="shared" si="17"/>
        <v>2216.5445612605927</v>
      </c>
      <c r="H47" s="59">
        <f t="shared" si="17"/>
        <v>1962.1406555146782</v>
      </c>
      <c r="I47" s="59">
        <f t="shared" si="15"/>
        <v>2061.9205683329819</v>
      </c>
      <c r="J47" s="59">
        <f t="shared" ref="J47" si="19">J40+J43</f>
        <v>1824.5674862474034</v>
      </c>
    </row>
    <row r="48" spans="2:11" ht="13.5" customHeight="1">
      <c r="E48" s="16"/>
      <c r="F48" s="16"/>
      <c r="G48" s="16"/>
      <c r="H48" s="60"/>
      <c r="I48" s="60"/>
      <c r="J48" s="60"/>
      <c r="K48" s="16"/>
    </row>
    <row r="49" spans="1:15" s="34" customFormat="1">
      <c r="A49" s="33" t="s">
        <v>83</v>
      </c>
      <c r="B49" s="170"/>
      <c r="E49" s="39"/>
      <c r="F49" s="39"/>
      <c r="G49" s="39"/>
      <c r="H49" s="63"/>
      <c r="I49" s="63"/>
      <c r="J49" s="63"/>
      <c r="K49" s="39"/>
    </row>
    <row r="50" spans="1:15">
      <c r="F50" s="171"/>
      <c r="G50" s="171"/>
      <c r="H50" s="172"/>
      <c r="I50" s="172"/>
      <c r="J50" s="172"/>
    </row>
    <row r="51" spans="1:15">
      <c r="B51" s="77" t="s">
        <v>102</v>
      </c>
      <c r="E51" s="6"/>
    </row>
    <row r="52" spans="1:15" ht="25.5" customHeight="1">
      <c r="B52" s="81" t="s">
        <v>62</v>
      </c>
      <c r="C52" s="13" t="s">
        <v>70</v>
      </c>
      <c r="D52" s="13" t="s">
        <v>68</v>
      </c>
      <c r="E52" s="276" t="s">
        <v>103</v>
      </c>
      <c r="F52" s="276"/>
      <c r="I52" s="173"/>
      <c r="J52" s="173"/>
    </row>
    <row r="53" spans="1:15">
      <c r="B53" s="14" t="s">
        <v>67</v>
      </c>
      <c r="C53" s="26">
        <f>'Customer Numbers - Southern'!$D$5</f>
        <v>256441</v>
      </c>
      <c r="D53" s="26">
        <f>'Customer Numbers - Southern'!$C$5</f>
        <v>2041744</v>
      </c>
      <c r="E53" s="277">
        <f>C53/(C53+D53)</f>
        <v>0.11158414139853841</v>
      </c>
      <c r="F53" s="277"/>
    </row>
    <row r="54" spans="1:15">
      <c r="B54" s="14" t="s">
        <v>72</v>
      </c>
      <c r="C54" s="26">
        <f>'Customer Numbers - Southern'!$D$10</f>
        <v>204699</v>
      </c>
      <c r="D54" s="26">
        <f>'Customer Numbers - Southern'!$C$10</f>
        <v>1853110</v>
      </c>
      <c r="E54" s="277">
        <f>C54/(C54+D54)</f>
        <v>9.9474246638050476E-2</v>
      </c>
      <c r="F54" s="277"/>
      <c r="K54" s="174"/>
      <c r="L54" s="41"/>
      <c r="M54" s="41"/>
      <c r="N54" s="274"/>
      <c r="O54" s="274"/>
    </row>
    <row r="56" spans="1:15">
      <c r="B56" s="77" t="s">
        <v>104</v>
      </c>
    </row>
    <row r="57" spans="1:15">
      <c r="B57" s="275" t="s">
        <v>105</v>
      </c>
      <c r="C57" s="275"/>
      <c r="D57" s="175">
        <v>1</v>
      </c>
    </row>
    <row r="58" spans="1:15">
      <c r="E58" s="16"/>
      <c r="F58" s="16"/>
      <c r="G58" s="16"/>
      <c r="H58" s="60"/>
      <c r="I58" s="60"/>
      <c r="J58" s="60"/>
    </row>
    <row r="59" spans="1:15" ht="25.5">
      <c r="B59" s="14"/>
      <c r="C59" s="1"/>
      <c r="D59" s="1"/>
      <c r="E59" s="162" t="s">
        <v>50</v>
      </c>
      <c r="F59" s="162" t="s">
        <v>52</v>
      </c>
      <c r="G59" s="163" t="s">
        <v>54</v>
      </c>
      <c r="H59" s="164" t="s">
        <v>56</v>
      </c>
      <c r="I59" s="165" t="s">
        <v>58</v>
      </c>
      <c r="J59" s="165" t="s">
        <v>61</v>
      </c>
    </row>
    <row r="60" spans="1:15">
      <c r="B60" s="78" t="s">
        <v>62</v>
      </c>
      <c r="C60" s="2" t="s">
        <v>63</v>
      </c>
      <c r="D60" s="2" t="s">
        <v>64</v>
      </c>
      <c r="E60" s="13" t="s">
        <v>49</v>
      </c>
      <c r="F60" s="13" t="s">
        <v>51</v>
      </c>
      <c r="G60" s="68" t="s">
        <v>53</v>
      </c>
      <c r="H60" s="57" t="s">
        <v>55</v>
      </c>
      <c r="I60" s="126" t="s">
        <v>57</v>
      </c>
      <c r="J60" s="126" t="s">
        <v>65</v>
      </c>
      <c r="K60" t="s">
        <v>84</v>
      </c>
    </row>
    <row r="61" spans="1:15">
      <c r="B61" s="14" t="s">
        <v>67</v>
      </c>
      <c r="C61" s="1" t="s">
        <v>68</v>
      </c>
      <c r="D61" s="14" t="s">
        <v>69</v>
      </c>
      <c r="E61" s="38">
        <f>E7</f>
        <v>0.67711504748745377</v>
      </c>
      <c r="F61" s="38">
        <f t="shared" ref="F61:I61" si="20">F7</f>
        <v>0.5091623768248239</v>
      </c>
      <c r="G61" s="38">
        <f t="shared" si="20"/>
        <v>0.30295170395717769</v>
      </c>
      <c r="H61" s="38">
        <f t="shared" si="20"/>
        <v>0.27510999108355516</v>
      </c>
      <c r="I61" s="38">
        <f t="shared" si="20"/>
        <v>0.28790824499307166</v>
      </c>
      <c r="J61" s="38">
        <f t="shared" ref="J61" si="21">J7</f>
        <v>0.24656931588633429</v>
      </c>
    </row>
    <row r="62" spans="1:15">
      <c r="B62" s="14" t="s">
        <v>67</v>
      </c>
      <c r="C62" s="1" t="s">
        <v>70</v>
      </c>
      <c r="D62" s="14" t="s">
        <v>69</v>
      </c>
      <c r="E62" s="38">
        <f t="shared" ref="E62:I66" si="22">E8</f>
        <v>0.66672424103728678</v>
      </c>
      <c r="F62" s="38">
        <f t="shared" si="22"/>
        <v>0.49757964617381123</v>
      </c>
      <c r="G62" s="38">
        <f t="shared" si="22"/>
        <v>0.29236493447038581</v>
      </c>
      <c r="H62" s="38">
        <f t="shared" si="22"/>
        <v>0.27074069410247609</v>
      </c>
      <c r="I62" s="38">
        <f t="shared" si="22"/>
        <v>0.28347962842023938</v>
      </c>
      <c r="J62" s="38">
        <f t="shared" ref="J62" si="23">J8</f>
        <v>0.23875636678073275</v>
      </c>
    </row>
    <row r="63" spans="1:15">
      <c r="B63" s="14" t="s">
        <v>67</v>
      </c>
      <c r="C63" s="1" t="s">
        <v>71</v>
      </c>
      <c r="D63" s="14" t="s">
        <v>69</v>
      </c>
      <c r="E63" s="38">
        <f t="shared" si="22"/>
        <v>0.71317419306598384</v>
      </c>
      <c r="F63" s="38">
        <f t="shared" si="22"/>
        <v>0.53628538216594013</v>
      </c>
      <c r="G63" s="38">
        <f t="shared" si="22"/>
        <v>0.31910477364030104</v>
      </c>
      <c r="H63" s="38">
        <f t="shared" si="22"/>
        <v>0.28959788480578524</v>
      </c>
      <c r="I63" s="38">
        <f t="shared" si="22"/>
        <v>0.30307691646376372</v>
      </c>
      <c r="J63" s="38">
        <f t="shared" ref="J63" si="24">J9</f>
        <v>0.25953884545022476</v>
      </c>
    </row>
    <row r="64" spans="1:15">
      <c r="B64" s="14" t="s">
        <v>72</v>
      </c>
      <c r="C64" s="1" t="s">
        <v>68</v>
      </c>
      <c r="D64" s="14" t="s">
        <v>69</v>
      </c>
      <c r="E64" s="38">
        <f t="shared" si="22"/>
        <v>0.17202897691548655</v>
      </c>
      <c r="F64" s="38">
        <f t="shared" si="22"/>
        <v>0.12706881925354641</v>
      </c>
      <c r="G64" s="38">
        <f t="shared" si="22"/>
        <v>7.6073368547724049E-2</v>
      </c>
      <c r="H64" s="38">
        <f t="shared" si="22"/>
        <v>6.9923350168423687E-2</v>
      </c>
      <c r="I64" s="38">
        <f t="shared" si="22"/>
        <v>7.5169456476562369E-2</v>
      </c>
      <c r="J64" s="38">
        <f t="shared" ref="J64" si="25">J10</f>
        <v>6.1208661280947527E-2</v>
      </c>
    </row>
    <row r="65" spans="2:16">
      <c r="B65" s="14" t="s">
        <v>72</v>
      </c>
      <c r="C65" s="1" t="s">
        <v>70</v>
      </c>
      <c r="D65" s="14" t="s">
        <v>69</v>
      </c>
      <c r="E65" s="38">
        <f t="shared" si="22"/>
        <v>0.17675128997830575</v>
      </c>
      <c r="F65" s="38">
        <f t="shared" si="22"/>
        <v>0.12933897236016198</v>
      </c>
      <c r="G65" s="38">
        <f t="shared" si="22"/>
        <v>7.4662681828831262E-2</v>
      </c>
      <c r="H65" s="38">
        <f t="shared" si="22"/>
        <v>6.7629434898700949E-2</v>
      </c>
      <c r="I65" s="38">
        <f t="shared" si="22"/>
        <v>7.3295590284690681E-2</v>
      </c>
      <c r="J65" s="38">
        <f t="shared" ref="J65" si="26">J11</f>
        <v>5.9204031606655314E-2</v>
      </c>
    </row>
    <row r="66" spans="2:16">
      <c r="B66" s="14" t="s">
        <v>72</v>
      </c>
      <c r="C66" s="1" t="s">
        <v>71</v>
      </c>
      <c r="D66" s="14" t="s">
        <v>69</v>
      </c>
      <c r="E66" s="38">
        <f t="shared" si="22"/>
        <v>0.18118866160970165</v>
      </c>
      <c r="F66" s="38">
        <f t="shared" si="22"/>
        <v>0.13383753778997423</v>
      </c>
      <c r="G66" s="38">
        <f t="shared" si="22"/>
        <v>8.0130600970596877E-2</v>
      </c>
      <c r="H66" s="38">
        <f t="shared" si="22"/>
        <v>7.360171587202903E-2</v>
      </c>
      <c r="I66" s="38">
        <f t="shared" si="22"/>
        <v>7.9127011788491436E-2</v>
      </c>
      <c r="J66" s="38">
        <f t="shared" ref="J66" si="27">J12</f>
        <v>6.4422450916178139E-2</v>
      </c>
    </row>
    <row r="67" spans="2:16">
      <c r="B67" s="14" t="s">
        <v>67</v>
      </c>
      <c r="C67" s="1" t="s">
        <v>68</v>
      </c>
      <c r="D67" s="14" t="s">
        <v>73</v>
      </c>
      <c r="E67" s="155">
        <f>IF((E14-E13)&lt;0,E13,E13+($E$53*(E14-E13))*$D$57)</f>
        <v>0.4497736523418755</v>
      </c>
      <c r="F67" s="155">
        <f t="shared" ref="F67:I67" si="28">IF((F14-F13)&lt;0,F13,F13+($E$53*(F14-F13))*$D$57)</f>
        <v>0.50169583950320629</v>
      </c>
      <c r="G67" s="155">
        <f t="shared" si="28"/>
        <v>0.50169583950320629</v>
      </c>
      <c r="H67" s="155">
        <f t="shared" si="28"/>
        <v>0.50757876251822875</v>
      </c>
      <c r="I67" s="155">
        <f t="shared" si="28"/>
        <v>0.5073871719176265</v>
      </c>
      <c r="J67" s="155">
        <f t="shared" ref="J67" si="29">IF((J14-J13)&lt;0,J13,J13+($E$53*(J14-J13))*$D$57)</f>
        <v>0.63329018135078941</v>
      </c>
      <c r="L67" s="42"/>
      <c r="M67" s="42"/>
      <c r="N67" s="42"/>
      <c r="O67" s="42"/>
      <c r="P67" s="42"/>
    </row>
    <row r="68" spans="2:16">
      <c r="B68" s="14" t="s">
        <v>67</v>
      </c>
      <c r="C68" s="1" t="s">
        <v>70</v>
      </c>
      <c r="D68" s="14" t="s">
        <v>73</v>
      </c>
      <c r="E68" s="155">
        <f t="shared" ref="E68:J68" si="30">IF((E14-E13)&lt;=0,E14,E67+(E14-E13)*(1-$D$57))</f>
        <v>0.4497736523418755</v>
      </c>
      <c r="F68" s="155">
        <f t="shared" si="30"/>
        <v>0.50169583950320629</v>
      </c>
      <c r="G68" s="155">
        <f t="shared" si="30"/>
        <v>0.50169583950320629</v>
      </c>
      <c r="H68" s="155">
        <f t="shared" si="30"/>
        <v>0.50757876251822875</v>
      </c>
      <c r="I68" s="155">
        <f t="shared" si="30"/>
        <v>0.5073871719176265</v>
      </c>
      <c r="J68" s="155">
        <f t="shared" si="30"/>
        <v>0.63329018135078941</v>
      </c>
      <c r="L68" s="42"/>
      <c r="M68" s="42"/>
      <c r="N68" s="42"/>
      <c r="O68" s="42"/>
      <c r="P68" s="42"/>
    </row>
    <row r="69" spans="2:16">
      <c r="B69" s="14" t="s">
        <v>67</v>
      </c>
      <c r="C69" s="1" t="s">
        <v>71</v>
      </c>
      <c r="D69" s="14" t="s">
        <v>73</v>
      </c>
      <c r="E69" s="38">
        <f>E15</f>
        <v>0.5035026229244286</v>
      </c>
      <c r="F69" s="38">
        <f t="shared" ref="F69:I69" si="31">F15</f>
        <v>0.55955577665761269</v>
      </c>
      <c r="G69" s="38">
        <f t="shared" si="31"/>
        <v>0.55955577665761269</v>
      </c>
      <c r="H69" s="38">
        <f t="shared" si="31"/>
        <v>0.56467213280601347</v>
      </c>
      <c r="I69" s="38">
        <f t="shared" si="31"/>
        <v>0.56447412215619541</v>
      </c>
      <c r="J69" s="38">
        <f t="shared" ref="J69" si="32">J15</f>
        <v>0.69718986207840006</v>
      </c>
      <c r="L69" s="42"/>
      <c r="M69" s="42"/>
      <c r="N69" s="42"/>
      <c r="O69" s="42"/>
      <c r="P69" s="42"/>
    </row>
    <row r="70" spans="2:16">
      <c r="B70" s="14" t="s">
        <v>72</v>
      </c>
      <c r="C70" s="1" t="s">
        <v>68</v>
      </c>
      <c r="D70" s="14" t="s">
        <v>73</v>
      </c>
      <c r="E70" s="155">
        <f>IF((E17-E16)&lt;0,E16,E16+($E$54*(E17-E16))*$D$57)</f>
        <v>0.29382767773298096</v>
      </c>
      <c r="F70" s="155">
        <f t="shared" ref="F70:I70" si="33">IF((F17-F16)&lt;0,F16,F16+($E$54*(F17-F16))*$D$57)</f>
        <v>0.29975906022710008</v>
      </c>
      <c r="G70" s="155">
        <f t="shared" si="33"/>
        <v>0.29975906022710008</v>
      </c>
      <c r="H70" s="155">
        <f t="shared" si="33"/>
        <v>0.30691920014997742</v>
      </c>
      <c r="I70" s="155">
        <f t="shared" si="33"/>
        <v>0.30670451826810657</v>
      </c>
      <c r="J70" s="155">
        <f t="shared" ref="J70" si="34">IF((J17-J16)&lt;0,J16,J16+($E$54*(J17-J16))*$D$57)</f>
        <v>0.30775688835401366</v>
      </c>
      <c r="L70" s="42"/>
      <c r="M70" s="42"/>
      <c r="N70" s="42"/>
      <c r="O70" s="42"/>
      <c r="P70" s="42"/>
    </row>
    <row r="71" spans="2:16">
      <c r="B71" s="14" t="s">
        <v>72</v>
      </c>
      <c r="C71" s="1" t="s">
        <v>70</v>
      </c>
      <c r="D71" s="14" t="s">
        <v>73</v>
      </c>
      <c r="E71" s="155">
        <f t="shared" ref="E71:J71" si="35">IF((E17-E16)&lt;=0,E17,E70+(E17-E16)*(1-$D$57))</f>
        <v>0.29382767773298096</v>
      </c>
      <c r="F71" s="155">
        <f t="shared" si="35"/>
        <v>0.29975906022710008</v>
      </c>
      <c r="G71" s="155">
        <f t="shared" si="35"/>
        <v>0.29975906022710008</v>
      </c>
      <c r="H71" s="155">
        <f t="shared" si="35"/>
        <v>0.30691920014997742</v>
      </c>
      <c r="I71" s="155">
        <f t="shared" si="35"/>
        <v>0.30670451826810657</v>
      </c>
      <c r="J71" s="155">
        <f t="shared" si="35"/>
        <v>0.30775688835401366</v>
      </c>
      <c r="L71" s="42"/>
      <c r="M71" s="42"/>
      <c r="N71" s="42"/>
      <c r="O71" s="42"/>
      <c r="P71" s="42"/>
    </row>
    <row r="72" spans="2:16">
      <c r="B72" s="14" t="s">
        <v>72</v>
      </c>
      <c r="C72" s="1" t="s">
        <v>71</v>
      </c>
      <c r="D72" s="14" t="s">
        <v>73</v>
      </c>
      <c r="E72" s="38">
        <f>E18</f>
        <v>0.33537728236404085</v>
      </c>
      <c r="F72" s="38">
        <f t="shared" ref="F72:I72" si="36">F18</f>
        <v>0.34338533582610592</v>
      </c>
      <c r="G72" s="38">
        <f t="shared" si="36"/>
        <v>0.34338533582610592</v>
      </c>
      <c r="H72" s="38">
        <f t="shared" si="36"/>
        <v>0.34986659051103941</v>
      </c>
      <c r="I72" s="38">
        <f t="shared" si="36"/>
        <v>0.3496416540442655</v>
      </c>
      <c r="J72" s="38">
        <f t="shared" ref="J72" si="37">J18</f>
        <v>0.35200032421131994</v>
      </c>
      <c r="L72" s="42"/>
      <c r="M72" s="42"/>
      <c r="N72" s="42"/>
      <c r="O72" s="42"/>
      <c r="P72" s="42"/>
    </row>
    <row r="73" spans="2:16">
      <c r="E73" s="16"/>
      <c r="F73" s="16"/>
      <c r="G73" s="16"/>
      <c r="H73" s="60"/>
      <c r="I73" s="60"/>
      <c r="J73" s="60"/>
    </row>
    <row r="74" spans="2:16">
      <c r="B74" s="79" t="s">
        <v>74</v>
      </c>
      <c r="C74" s="167"/>
      <c r="D74" s="167"/>
      <c r="E74" s="167"/>
      <c r="F74" s="167"/>
      <c r="G74" s="167"/>
      <c r="H74" s="168"/>
      <c r="I74" s="168"/>
      <c r="J74" s="168"/>
    </row>
    <row r="75" spans="2:16" ht="25.5">
      <c r="B75" s="14"/>
      <c r="C75" s="1"/>
      <c r="D75" s="1"/>
      <c r="E75" s="162" t="s">
        <v>50</v>
      </c>
      <c r="F75" s="162" t="s">
        <v>52</v>
      </c>
      <c r="G75" s="163" t="s">
        <v>54</v>
      </c>
      <c r="H75" s="164" t="s">
        <v>56</v>
      </c>
      <c r="I75" s="165" t="s">
        <v>58</v>
      </c>
      <c r="J75" s="165" t="s">
        <v>61</v>
      </c>
    </row>
    <row r="76" spans="2:16">
      <c r="B76" s="78" t="s">
        <v>62</v>
      </c>
      <c r="C76" s="2" t="s">
        <v>63</v>
      </c>
      <c r="D76" s="2" t="s">
        <v>64</v>
      </c>
      <c r="E76" s="13" t="s">
        <v>49</v>
      </c>
      <c r="F76" s="13" t="s">
        <v>51</v>
      </c>
      <c r="G76" s="68" t="s">
        <v>53</v>
      </c>
      <c r="H76" s="57" t="s">
        <v>55</v>
      </c>
      <c r="I76" s="126" t="s">
        <v>57</v>
      </c>
      <c r="J76" s="126" t="s">
        <v>65</v>
      </c>
    </row>
    <row r="77" spans="2:16">
      <c r="B77" s="268" t="s">
        <v>76</v>
      </c>
      <c r="C77" s="269"/>
      <c r="D77" s="269"/>
      <c r="E77" s="269"/>
      <c r="F77" s="269"/>
      <c r="G77" s="269"/>
      <c r="H77" s="269"/>
      <c r="I77" s="127"/>
      <c r="J77" s="127"/>
      <c r="K77" t="s">
        <v>85</v>
      </c>
    </row>
    <row r="78" spans="2:16">
      <c r="B78" s="14" t="s">
        <v>67</v>
      </c>
      <c r="C78" s="1" t="s">
        <v>68</v>
      </c>
      <c r="D78" s="14" t="s">
        <v>69</v>
      </c>
      <c r="E78" s="36" cm="1">
        <f t="array" ref="E78">E61*INDEX('TDCV Values'!$D$11:$I$16,MATCH($B78&amp;$C78,'TDCV Values'!$B$11:$B$16&amp;'TDCV Values'!$C$11:$C$16,0),MATCH(E$22,'TDCV Values'!$D$10:$I$10,0))</f>
        <v>1963.6336377136158</v>
      </c>
      <c r="F78" s="36" cm="1">
        <f t="array" ref="F78">F61*INDEX('TDCV Values'!$D$11:$I$16,MATCH($B78&amp;$C78,'TDCV Values'!$B$11:$B$16&amp;'TDCV Values'!$C$11:$C$16,0),MATCH(F$22,'TDCV Values'!$D$10:$I$10,0))</f>
        <v>1476.5708927919893</v>
      </c>
      <c r="G78" s="36" cm="1">
        <f t="array" ref="G78">G61*INDEX('TDCV Values'!$D$11:$I$16,MATCH($B78&amp;$C78,'TDCV Values'!$B$11:$B$16&amp;'TDCV Values'!$C$11:$C$16,0),MATCH(G$22,'TDCV Values'!$D$10:$I$10,0))</f>
        <v>878.55994147581532</v>
      </c>
      <c r="H78" s="36" cm="1">
        <f t="array" ref="H78">H61*INDEX('TDCV Values'!$D$11:$I$16,MATCH($B78&amp;$C78,'TDCV Values'!$B$11:$B$16&amp;'TDCV Values'!$C$11:$C$16,0),MATCH(H$22,'TDCV Values'!$D$10:$I$10,0))</f>
        <v>742.79697592559899</v>
      </c>
      <c r="I78" s="36" cm="1">
        <f t="array" ref="I78">I61*INDEX('TDCV Values'!$D$11:$I$16,MATCH($B78&amp;$C78,'TDCV Values'!$B$11:$B$16&amp;'TDCV Values'!$C$11:$C$16,0),MATCH(I$22,'TDCV Values'!$D$10:$I$10,0))</f>
        <v>777.35226148129345</v>
      </c>
      <c r="J78" s="36" cm="1">
        <f t="array" ref="J78">J61*INDEX('TDCV Values'!$D$11:$I$16,MATCH($B78&amp;$C78,'TDCV Values'!$B$11:$B$16&amp;'TDCV Values'!$C$11:$C$16,0),MATCH(J$22,'TDCV Values'!$D$10:$I$10,0))</f>
        <v>665.73715289310258</v>
      </c>
    </row>
    <row r="79" spans="2:16">
      <c r="B79" s="14" t="s">
        <v>67</v>
      </c>
      <c r="C79" s="1" t="s">
        <v>70</v>
      </c>
      <c r="D79" s="14" t="s">
        <v>69</v>
      </c>
      <c r="E79" s="36" cm="1">
        <f t="array" ref="E79">E62*INDEX('TDCV Values'!$D$11:$I$16,MATCH($B79&amp;$C79,'TDCV Values'!$B$11:$B$16&amp;'TDCV Values'!$C$11:$C$16,0),MATCH(E$22,'TDCV Values'!$D$10:$I$10,0))</f>
        <v>1933.5002990081316</v>
      </c>
      <c r="F79" s="36" cm="1">
        <f t="array" ref="F79">F62*INDEX('TDCV Values'!$D$11:$I$16,MATCH($B79&amp;$C79,'TDCV Values'!$B$11:$B$16&amp;'TDCV Values'!$C$11:$C$16,0),MATCH(F$22,'TDCV Values'!$D$10:$I$10,0))</f>
        <v>1442.9809739040525</v>
      </c>
      <c r="G79" s="36" cm="1">
        <f t="array" ref="G79">G62*INDEX('TDCV Values'!$D$11:$I$16,MATCH($B79&amp;$C79,'TDCV Values'!$B$11:$B$16&amp;'TDCV Values'!$C$11:$C$16,0),MATCH(G$22,'TDCV Values'!$D$10:$I$10,0))</f>
        <v>847.8583099641188</v>
      </c>
      <c r="H79" s="36" cm="1">
        <f t="array" ref="H79">H62*INDEX('TDCV Values'!$D$11:$I$16,MATCH($B79&amp;$C79,'TDCV Values'!$B$11:$B$16&amp;'TDCV Values'!$C$11:$C$16,0),MATCH(H$22,'TDCV Values'!$D$10:$I$10,0))</f>
        <v>730.99987407668539</v>
      </c>
      <c r="I79" s="36" cm="1">
        <f t="array" ref="I79">I62*INDEX('TDCV Values'!$D$11:$I$16,MATCH($B79&amp;$C79,'TDCV Values'!$B$11:$B$16&amp;'TDCV Values'!$C$11:$C$16,0),MATCH(I$22,'TDCV Values'!$D$10:$I$10,0))</f>
        <v>765.39499673464638</v>
      </c>
      <c r="J79" s="36" cm="1">
        <f t="array" ref="J79">J62*INDEX('TDCV Values'!$D$11:$I$16,MATCH($B79&amp;$C79,'TDCV Values'!$B$11:$B$16&amp;'TDCV Values'!$C$11:$C$16,0),MATCH(J$22,'TDCV Values'!$D$10:$I$10,0))</f>
        <v>644.64219030797847</v>
      </c>
    </row>
    <row r="80" spans="2:16">
      <c r="B80" s="14" t="s">
        <v>67</v>
      </c>
      <c r="C80" s="1" t="s">
        <v>71</v>
      </c>
      <c r="D80" s="14" t="s">
        <v>69</v>
      </c>
      <c r="E80" s="36" cm="1">
        <f t="array" ref="E80">E63*INDEX('TDCV Values'!$D$11:$I$16,MATCH($B80&amp;$C80,'TDCV Values'!$B$11:$B$16&amp;'TDCV Values'!$C$11:$C$16,0),MATCH(E$22,'TDCV Values'!$D$10:$I$10,0))</f>
        <v>2068.2051598913531</v>
      </c>
      <c r="F80" s="36" cm="1">
        <f t="array" ref="F80">F63*INDEX('TDCV Values'!$D$11:$I$16,MATCH($B80&amp;$C80,'TDCV Values'!$B$11:$B$16&amp;'TDCV Values'!$C$11:$C$16,0),MATCH(F$22,'TDCV Values'!$D$10:$I$10,0))</f>
        <v>1555.2276082812264</v>
      </c>
      <c r="G80" s="36" cm="1">
        <f t="array" ref="G80">G63*INDEX('TDCV Values'!$D$11:$I$16,MATCH($B80&amp;$C80,'TDCV Values'!$B$11:$B$16&amp;'TDCV Values'!$C$11:$C$16,0),MATCH(G$22,'TDCV Values'!$D$10:$I$10,0))</f>
        <v>925.40384355687297</v>
      </c>
      <c r="H80" s="36" cm="1">
        <f t="array" ref="H80">H63*INDEX('TDCV Values'!$D$11:$I$16,MATCH($B80&amp;$C80,'TDCV Values'!$B$11:$B$16&amp;'TDCV Values'!$C$11:$C$16,0),MATCH(H$22,'TDCV Values'!$D$10:$I$10,0))</f>
        <v>781.91428897562014</v>
      </c>
      <c r="I80" s="36" cm="1">
        <f t="array" ref="I80">I63*INDEX('TDCV Values'!$D$11:$I$16,MATCH($B80&amp;$C80,'TDCV Values'!$B$11:$B$16&amp;'TDCV Values'!$C$11:$C$16,0),MATCH(I$22,'TDCV Values'!$D$10:$I$10,0))</f>
        <v>818.30767445216202</v>
      </c>
      <c r="J80" s="36" cm="1">
        <f t="array" ref="J80">J63*INDEX('TDCV Values'!$D$11:$I$16,MATCH($B80&amp;$C80,'TDCV Values'!$B$11:$B$16&amp;'TDCV Values'!$C$11:$C$16,0),MATCH(J$22,'TDCV Values'!$D$10:$I$10,0))</f>
        <v>700.75488271560687</v>
      </c>
    </row>
    <row r="81" spans="2:16">
      <c r="B81" s="14" t="s">
        <v>72</v>
      </c>
      <c r="C81" s="1" t="s">
        <v>68</v>
      </c>
      <c r="D81" s="14" t="s">
        <v>69</v>
      </c>
      <c r="E81" s="36" cm="1">
        <f t="array" ref="E81">E64*INDEX('TDCV Values'!$D$11:$I$16,MATCH($B81&amp;$C81,'TDCV Values'!$B$11:$B$16&amp;'TDCV Values'!$C$11:$C$16,0),MATCH(E$22,'TDCV Values'!$D$10:$I$10,0))</f>
        <v>2064.3477229858386</v>
      </c>
      <c r="F81" s="36" cm="1">
        <f t="array" ref="F81">F64*INDEX('TDCV Values'!$D$11:$I$16,MATCH($B81&amp;$C81,'TDCV Values'!$B$11:$B$16&amp;'TDCV Values'!$C$11:$C$16,0),MATCH(F$22,'TDCV Values'!$D$10:$I$10,0))</f>
        <v>1524.825831042557</v>
      </c>
      <c r="G81" s="36" cm="1">
        <f t="array" ref="G81">G64*INDEX('TDCV Values'!$D$11:$I$16,MATCH($B81&amp;$C81,'TDCV Values'!$B$11:$B$16&amp;'TDCV Values'!$C$11:$C$16,0),MATCH(G$22,'TDCV Values'!$D$10:$I$10,0))</f>
        <v>912.88042257268864</v>
      </c>
      <c r="H81" s="36" cm="1">
        <f t="array" ref="H81">H64*INDEX('TDCV Values'!$D$11:$I$16,MATCH($B81&amp;$C81,'TDCV Values'!$B$11:$B$16&amp;'TDCV Values'!$C$11:$C$16,0),MATCH(H$22,'TDCV Values'!$D$10:$I$10,0))</f>
        <v>804.1185269368724</v>
      </c>
      <c r="I81" s="36" cm="1">
        <f t="array" ref="I81">I64*INDEX('TDCV Values'!$D$11:$I$16,MATCH($B81&amp;$C81,'TDCV Values'!$B$11:$B$16&amp;'TDCV Values'!$C$11:$C$16,0),MATCH(I$22,'TDCV Values'!$D$10:$I$10,0))</f>
        <v>864.4487494804672</v>
      </c>
      <c r="J81" s="36" cm="1">
        <f t="array" ref="J81">J64*INDEX('TDCV Values'!$D$11:$I$16,MATCH($B81&amp;$C81,'TDCV Values'!$B$11:$B$16&amp;'TDCV Values'!$C$11:$C$16,0),MATCH(J$22,'TDCV Values'!$D$10:$I$10,0))</f>
        <v>703.89960473089661</v>
      </c>
    </row>
    <row r="82" spans="2:16">
      <c r="B82" s="14" t="s">
        <v>72</v>
      </c>
      <c r="C82" s="1" t="s">
        <v>70</v>
      </c>
      <c r="D82" s="14" t="s">
        <v>69</v>
      </c>
      <c r="E82" s="36" cm="1">
        <f t="array" ref="E82">E65*INDEX('TDCV Values'!$D$11:$I$16,MATCH($B82&amp;$C82,'TDCV Values'!$B$11:$B$16&amp;'TDCV Values'!$C$11:$C$16,0),MATCH(E$22,'TDCV Values'!$D$10:$I$10,0))</f>
        <v>2121.015479739669</v>
      </c>
      <c r="F82" s="36" cm="1">
        <f t="array" ref="F82">F65*INDEX('TDCV Values'!$D$11:$I$16,MATCH($B82&amp;$C82,'TDCV Values'!$B$11:$B$16&amp;'TDCV Values'!$C$11:$C$16,0),MATCH(F$22,'TDCV Values'!$D$10:$I$10,0))</f>
        <v>1552.0676683219438</v>
      </c>
      <c r="G82" s="36" cm="1">
        <f t="array" ref="G82">G65*INDEX('TDCV Values'!$D$11:$I$16,MATCH($B82&amp;$C82,'TDCV Values'!$B$11:$B$16&amp;'TDCV Values'!$C$11:$C$16,0),MATCH(G$22,'TDCV Values'!$D$10:$I$10,0))</f>
        <v>895.9521819459751</v>
      </c>
      <c r="H82" s="36" cm="1">
        <f t="array" ref="H82">H65*INDEX('TDCV Values'!$D$11:$I$16,MATCH($B82&amp;$C82,'TDCV Values'!$B$11:$B$16&amp;'TDCV Values'!$C$11:$C$16,0),MATCH(H$22,'TDCV Values'!$D$10:$I$10,0))</f>
        <v>777.73850133506096</v>
      </c>
      <c r="I82" s="36" cm="1">
        <f t="array" ref="I82">I65*INDEX('TDCV Values'!$D$11:$I$16,MATCH($B82&amp;$C82,'TDCV Values'!$B$11:$B$16&amp;'TDCV Values'!$C$11:$C$16,0),MATCH(I$22,'TDCV Values'!$D$10:$I$10,0))</f>
        <v>842.89928827394283</v>
      </c>
      <c r="J82" s="36" cm="1">
        <f t="array" ref="J82">J65*INDEX('TDCV Values'!$D$11:$I$16,MATCH($B82&amp;$C82,'TDCV Values'!$B$11:$B$16&amp;'TDCV Values'!$C$11:$C$16,0),MATCH(J$22,'TDCV Values'!$D$10:$I$10,0))</f>
        <v>680.84636347653611</v>
      </c>
    </row>
    <row r="83" spans="2:16">
      <c r="B83" s="14" t="s">
        <v>72</v>
      </c>
      <c r="C83" s="1" t="s">
        <v>71</v>
      </c>
      <c r="D83" s="14" t="s">
        <v>69</v>
      </c>
      <c r="E83" s="36" cm="1">
        <f t="array" ref="E83">E66*INDEX('TDCV Values'!$D$11:$I$16,MATCH($B83&amp;$C83,'TDCV Values'!$B$11:$B$16&amp;'TDCV Values'!$C$11:$C$16,0),MATCH(E$22,'TDCV Values'!$D$10:$I$10,0))</f>
        <v>2174.26393931642</v>
      </c>
      <c r="F83" s="36" cm="1">
        <f t="array" ref="F83">F66*INDEX('TDCV Values'!$D$11:$I$16,MATCH($B83&amp;$C83,'TDCV Values'!$B$11:$B$16&amp;'TDCV Values'!$C$11:$C$16,0),MATCH(F$22,'TDCV Values'!$D$10:$I$10,0))</f>
        <v>1606.0504534796908</v>
      </c>
      <c r="G83" s="36" cm="1">
        <f t="array" ref="G83">G66*INDEX('TDCV Values'!$D$11:$I$16,MATCH($B83&amp;$C83,'TDCV Values'!$B$11:$B$16&amp;'TDCV Values'!$C$11:$C$16,0),MATCH(G$22,'TDCV Values'!$D$10:$I$10,0))</f>
        <v>961.56721164716248</v>
      </c>
      <c r="H83" s="36" cm="1">
        <f t="array" ref="H83">H66*INDEX('TDCV Values'!$D$11:$I$16,MATCH($B83&amp;$C83,'TDCV Values'!$B$11:$B$16&amp;'TDCV Values'!$C$11:$C$16,0),MATCH(H$22,'TDCV Values'!$D$10:$I$10,0))</f>
        <v>846.41973252833384</v>
      </c>
      <c r="I83" s="36" cm="1">
        <f t="array" ref="I83">I66*INDEX('TDCV Values'!$D$11:$I$16,MATCH($B83&amp;$C83,'TDCV Values'!$B$11:$B$16&amp;'TDCV Values'!$C$11:$C$16,0),MATCH(I$22,'TDCV Values'!$D$10:$I$10,0))</f>
        <v>909.96063556765148</v>
      </c>
      <c r="J83" s="36" cm="1">
        <f t="array" ref="J83">J66*INDEX('TDCV Values'!$D$11:$I$16,MATCH($B83&amp;$C83,'TDCV Values'!$B$11:$B$16&amp;'TDCV Values'!$C$11:$C$16,0),MATCH(J$22,'TDCV Values'!$D$10:$I$10,0))</f>
        <v>740.85818553604861</v>
      </c>
    </row>
    <row r="84" spans="2:16">
      <c r="B84" s="268" t="s">
        <v>77</v>
      </c>
      <c r="C84" s="279"/>
      <c r="D84" s="279"/>
      <c r="E84" s="279"/>
      <c r="F84" s="279"/>
      <c r="G84" s="279"/>
      <c r="H84" s="279"/>
      <c r="I84" s="127"/>
      <c r="J84" s="127"/>
      <c r="K84" t="s">
        <v>78</v>
      </c>
    </row>
    <row r="85" spans="2:16">
      <c r="B85" s="14" t="s">
        <v>67</v>
      </c>
      <c r="C85" s="1" t="s">
        <v>68</v>
      </c>
      <c r="D85" s="14" t="s">
        <v>73</v>
      </c>
      <c r="E85" s="8">
        <f>E67*365</f>
        <v>164.16738310478456</v>
      </c>
      <c r="F85" s="8">
        <f t="shared" ref="E85:I90" si="38">F67*365</f>
        <v>183.1189814186703</v>
      </c>
      <c r="G85" s="70">
        <f t="shared" si="38"/>
        <v>183.1189814186703</v>
      </c>
      <c r="H85" s="59">
        <f t="shared" si="38"/>
        <v>185.2662483191535</v>
      </c>
      <c r="I85" s="59">
        <f t="shared" si="38"/>
        <v>185.19631774993368</v>
      </c>
      <c r="J85" s="59">
        <f t="shared" ref="J85" si="39">J67*365</f>
        <v>231.15091619303814</v>
      </c>
      <c r="L85" s="27"/>
      <c r="M85" s="27"/>
      <c r="N85" s="27"/>
      <c r="O85" s="27"/>
      <c r="P85" s="27"/>
    </row>
    <row r="86" spans="2:16">
      <c r="B86" s="14" t="s">
        <v>67</v>
      </c>
      <c r="C86" s="1" t="s">
        <v>70</v>
      </c>
      <c r="D86" s="14" t="s">
        <v>73</v>
      </c>
      <c r="E86" s="8">
        <f>E68*365</f>
        <v>164.16738310478456</v>
      </c>
      <c r="F86" s="8">
        <f t="shared" si="38"/>
        <v>183.1189814186703</v>
      </c>
      <c r="G86" s="70">
        <f t="shared" si="38"/>
        <v>183.1189814186703</v>
      </c>
      <c r="H86" s="59">
        <f t="shared" si="38"/>
        <v>185.2662483191535</v>
      </c>
      <c r="I86" s="59">
        <f t="shared" si="38"/>
        <v>185.19631774993368</v>
      </c>
      <c r="J86" s="59">
        <f t="shared" ref="J86" si="40">J68*365</f>
        <v>231.15091619303814</v>
      </c>
      <c r="L86" s="27"/>
      <c r="M86" s="27"/>
      <c r="N86" s="27"/>
      <c r="O86" s="27"/>
      <c r="P86" s="27"/>
    </row>
    <row r="87" spans="2:16">
      <c r="B87" s="14" t="s">
        <v>67</v>
      </c>
      <c r="C87" s="1" t="s">
        <v>71</v>
      </c>
      <c r="D87" s="14" t="s">
        <v>73</v>
      </c>
      <c r="E87" s="8">
        <f t="shared" si="38"/>
        <v>183.77845736741645</v>
      </c>
      <c r="F87" s="8">
        <f t="shared" si="38"/>
        <v>204.23785848002862</v>
      </c>
      <c r="G87" s="70">
        <f t="shared" si="38"/>
        <v>204.23785848002862</v>
      </c>
      <c r="H87" s="59">
        <f t="shared" si="38"/>
        <v>206.10532847419492</v>
      </c>
      <c r="I87" s="59">
        <f t="shared" si="38"/>
        <v>206.03305458701132</v>
      </c>
      <c r="J87" s="59">
        <f t="shared" ref="J87" si="41">J69*365</f>
        <v>254.47429965861602</v>
      </c>
      <c r="L87" s="27"/>
      <c r="M87" s="27"/>
      <c r="N87" s="27"/>
      <c r="O87" s="27"/>
      <c r="P87" s="27"/>
    </row>
    <row r="88" spans="2:16">
      <c r="B88" s="14" t="s">
        <v>72</v>
      </c>
      <c r="C88" s="1" t="s">
        <v>68</v>
      </c>
      <c r="D88" s="14" t="s">
        <v>73</v>
      </c>
      <c r="E88" s="8">
        <f>E70*365</f>
        <v>107.24710237253805</v>
      </c>
      <c r="F88" s="8">
        <f t="shared" si="38"/>
        <v>109.41205698289153</v>
      </c>
      <c r="G88" s="70">
        <f t="shared" si="38"/>
        <v>109.41205698289153</v>
      </c>
      <c r="H88" s="59">
        <f t="shared" si="38"/>
        <v>112.02550805474176</v>
      </c>
      <c r="I88" s="59">
        <f t="shared" si="38"/>
        <v>111.9471491678589</v>
      </c>
      <c r="J88" s="59">
        <f t="shared" ref="J88" si="42">J70*365</f>
        <v>112.33126424921498</v>
      </c>
      <c r="L88" s="27"/>
      <c r="M88" s="27"/>
      <c r="N88" s="27"/>
      <c r="O88" s="27"/>
      <c r="P88" s="27"/>
    </row>
    <row r="89" spans="2:16">
      <c r="B89" s="14" t="s">
        <v>72</v>
      </c>
      <c r="C89" s="1" t="s">
        <v>70</v>
      </c>
      <c r="D89" s="14" t="s">
        <v>73</v>
      </c>
      <c r="E89" s="8">
        <f>E71*365</f>
        <v>107.24710237253805</v>
      </c>
      <c r="F89" s="8">
        <f t="shared" si="38"/>
        <v>109.41205698289153</v>
      </c>
      <c r="G89" s="70">
        <f t="shared" si="38"/>
        <v>109.41205698289153</v>
      </c>
      <c r="H89" s="59">
        <f t="shared" si="38"/>
        <v>112.02550805474176</v>
      </c>
      <c r="I89" s="59">
        <f t="shared" si="38"/>
        <v>111.9471491678589</v>
      </c>
      <c r="J89" s="59">
        <f t="shared" ref="J89" si="43">J71*365</f>
        <v>112.33126424921498</v>
      </c>
      <c r="L89" s="27"/>
      <c r="M89" s="27"/>
      <c r="N89" s="27"/>
      <c r="O89" s="27"/>
      <c r="P89" s="27"/>
    </row>
    <row r="90" spans="2:16">
      <c r="B90" s="14" t="s">
        <v>72</v>
      </c>
      <c r="C90" s="1" t="s">
        <v>71</v>
      </c>
      <c r="D90" s="14" t="s">
        <v>73</v>
      </c>
      <c r="E90" s="8">
        <f>E72*365</f>
        <v>122.41270806287491</v>
      </c>
      <c r="F90" s="8">
        <f t="shared" si="38"/>
        <v>125.33564757652866</v>
      </c>
      <c r="G90" s="70">
        <f t="shared" si="38"/>
        <v>125.33564757652866</v>
      </c>
      <c r="H90" s="59">
        <f t="shared" si="38"/>
        <v>127.70130553652939</v>
      </c>
      <c r="I90" s="59">
        <f t="shared" si="38"/>
        <v>127.61920372615691</v>
      </c>
      <c r="J90" s="59">
        <f t="shared" ref="J90" si="44">J72*365</f>
        <v>128.48011833713178</v>
      </c>
      <c r="L90" s="27"/>
      <c r="M90" s="27"/>
      <c r="N90" s="27"/>
      <c r="O90" s="27"/>
      <c r="P90" s="27"/>
    </row>
    <row r="91" spans="2:16">
      <c r="B91" s="268" t="s">
        <v>79</v>
      </c>
      <c r="C91" s="269"/>
      <c r="D91" s="269"/>
      <c r="E91" s="269"/>
      <c r="F91" s="269"/>
      <c r="G91" s="269"/>
      <c r="H91" s="269"/>
      <c r="I91" s="127"/>
      <c r="J91" s="127"/>
      <c r="K91" t="s">
        <v>80</v>
      </c>
    </row>
    <row r="92" spans="2:16">
      <c r="B92" s="14" t="s">
        <v>67</v>
      </c>
      <c r="C92" s="1" t="s">
        <v>68</v>
      </c>
      <c r="D92" s="1"/>
      <c r="E92" s="8">
        <f>E78+E85</f>
        <v>2127.8010208184005</v>
      </c>
      <c r="F92" s="8">
        <f t="shared" ref="E92:I97" si="45">F78+F85</f>
        <v>1659.6898742106596</v>
      </c>
      <c r="G92" s="70">
        <f t="shared" si="45"/>
        <v>1061.6789228944856</v>
      </c>
      <c r="H92" s="59">
        <f t="shared" si="45"/>
        <v>928.06322424475252</v>
      </c>
      <c r="I92" s="59">
        <f t="shared" si="45"/>
        <v>962.54857923122711</v>
      </c>
      <c r="J92" s="59">
        <f t="shared" ref="J92" si="46">J78+J85</f>
        <v>896.88806908614072</v>
      </c>
      <c r="L92" s="27"/>
      <c r="M92" s="27"/>
      <c r="N92" s="27"/>
      <c r="O92" s="27"/>
      <c r="P92" s="27"/>
    </row>
    <row r="93" spans="2:16">
      <c r="B93" s="14" t="s">
        <v>67</v>
      </c>
      <c r="C93" s="1" t="s">
        <v>70</v>
      </c>
      <c r="D93" s="1"/>
      <c r="E93" s="8">
        <f>E79+E86</f>
        <v>2097.6676821129163</v>
      </c>
      <c r="F93" s="8">
        <f t="shared" si="45"/>
        <v>1626.0999553227227</v>
      </c>
      <c r="G93" s="70">
        <f t="shared" si="45"/>
        <v>1030.9772913827892</v>
      </c>
      <c r="H93" s="59">
        <f t="shared" si="45"/>
        <v>916.26612239583892</v>
      </c>
      <c r="I93" s="59">
        <f t="shared" si="45"/>
        <v>950.59131448458004</v>
      </c>
      <c r="J93" s="59">
        <f t="shared" ref="J93" si="47">J79+J86</f>
        <v>875.79310650101661</v>
      </c>
      <c r="L93" s="27"/>
      <c r="M93" s="27"/>
      <c r="N93" s="27"/>
      <c r="O93" s="27"/>
      <c r="P93" s="27"/>
    </row>
    <row r="94" spans="2:16">
      <c r="B94" s="14" t="s">
        <v>67</v>
      </c>
      <c r="C94" s="1" t="s">
        <v>71</v>
      </c>
      <c r="D94" s="1"/>
      <c r="E94" s="8">
        <f t="shared" si="45"/>
        <v>2251.9836172587698</v>
      </c>
      <c r="F94" s="8">
        <f t="shared" si="45"/>
        <v>1759.4654667612549</v>
      </c>
      <c r="G94" s="70">
        <f t="shared" si="45"/>
        <v>1129.6417020369015</v>
      </c>
      <c r="H94" s="59">
        <f>H80+H87</f>
        <v>988.01961744981509</v>
      </c>
      <c r="I94" s="59">
        <f>I80+I87</f>
        <v>1024.3407290391733</v>
      </c>
      <c r="J94" s="59">
        <f>J80+J87</f>
        <v>955.22918237422289</v>
      </c>
      <c r="L94" s="27"/>
      <c r="M94" s="27"/>
      <c r="N94" s="27"/>
      <c r="O94" s="27"/>
      <c r="P94" s="27"/>
    </row>
    <row r="95" spans="2:16">
      <c r="B95" s="14" t="s">
        <v>72</v>
      </c>
      <c r="C95" s="1" t="s">
        <v>68</v>
      </c>
      <c r="D95" s="1"/>
      <c r="E95" s="8">
        <f t="shared" si="45"/>
        <v>2171.5948253583765</v>
      </c>
      <c r="F95" s="8">
        <f t="shared" si="45"/>
        <v>1634.2378880254485</v>
      </c>
      <c r="G95" s="70">
        <f>G81+G88</f>
        <v>1022.2924795555801</v>
      </c>
      <c r="H95" s="59">
        <f t="shared" si="45"/>
        <v>916.14403499161415</v>
      </c>
      <c r="I95" s="59">
        <f t="shared" si="45"/>
        <v>976.39589864832612</v>
      </c>
      <c r="J95" s="59">
        <f t="shared" ref="J95" si="48">J81+J88</f>
        <v>816.23086898011161</v>
      </c>
      <c r="L95" s="27"/>
      <c r="M95" s="27"/>
      <c r="N95" s="27"/>
      <c r="O95" s="27"/>
      <c r="P95" s="27"/>
    </row>
    <row r="96" spans="2:16">
      <c r="B96" s="14" t="s">
        <v>72</v>
      </c>
      <c r="C96" s="1" t="s">
        <v>70</v>
      </c>
      <c r="D96" s="1"/>
      <c r="E96" s="8">
        <f t="shared" si="45"/>
        <v>2228.2625821122069</v>
      </c>
      <c r="F96" s="8">
        <f t="shared" si="45"/>
        <v>1661.4797253048353</v>
      </c>
      <c r="G96" s="70">
        <f t="shared" si="45"/>
        <v>1005.3642389288666</v>
      </c>
      <c r="H96" s="59">
        <f t="shared" si="45"/>
        <v>889.76400938980271</v>
      </c>
      <c r="I96" s="59">
        <f t="shared" si="45"/>
        <v>954.84643744180175</v>
      </c>
      <c r="J96" s="59">
        <f t="shared" ref="J96" si="49">J82+J89</f>
        <v>793.17762772575111</v>
      </c>
      <c r="L96" s="27"/>
      <c r="M96" s="27"/>
      <c r="N96" s="27"/>
      <c r="O96" s="27"/>
      <c r="P96" s="27"/>
    </row>
    <row r="97" spans="2:16">
      <c r="B97" s="14" t="s">
        <v>72</v>
      </c>
      <c r="C97" s="1" t="s">
        <v>71</v>
      </c>
      <c r="D97" s="1"/>
      <c r="E97" s="8">
        <f>E83+E90</f>
        <v>2296.676647379295</v>
      </c>
      <c r="F97" s="8">
        <f t="shared" si="45"/>
        <v>1731.3861010562193</v>
      </c>
      <c r="G97" s="70">
        <f t="shared" si="45"/>
        <v>1086.9028592236912</v>
      </c>
      <c r="H97" s="59">
        <f t="shared" si="45"/>
        <v>974.12103806486323</v>
      </c>
      <c r="I97" s="59">
        <f t="shared" si="45"/>
        <v>1037.5798392938084</v>
      </c>
      <c r="J97" s="59">
        <f t="shared" ref="J97" si="50">J83+J90</f>
        <v>869.33830387318039</v>
      </c>
      <c r="L97" s="27"/>
      <c r="M97" s="27"/>
      <c r="N97" s="27"/>
      <c r="O97" s="27"/>
      <c r="P97" s="27"/>
    </row>
    <row r="98" spans="2:16">
      <c r="B98" s="278" t="s">
        <v>79</v>
      </c>
      <c r="C98" s="278"/>
      <c r="D98" s="278"/>
      <c r="E98" s="278"/>
      <c r="F98" s="278"/>
      <c r="G98" s="278"/>
      <c r="H98" s="278"/>
      <c r="I98" s="127"/>
      <c r="J98" s="127"/>
      <c r="K98" t="s">
        <v>81</v>
      </c>
    </row>
    <row r="99" spans="2:16">
      <c r="B99" s="14" t="s">
        <v>82</v>
      </c>
      <c r="C99" s="1" t="s">
        <v>68</v>
      </c>
      <c r="D99" s="1"/>
      <c r="E99" s="8">
        <f>E92+E95</f>
        <v>4299.395846176777</v>
      </c>
      <c r="F99" s="8">
        <f t="shared" ref="F99:I101" si="51">F92+F95</f>
        <v>3293.9277622361078</v>
      </c>
      <c r="G99" s="70">
        <f>G92+G95</f>
        <v>2083.9714024500659</v>
      </c>
      <c r="H99" s="59">
        <f t="shared" si="51"/>
        <v>1844.2072592363666</v>
      </c>
      <c r="I99" s="59">
        <f t="shared" si="51"/>
        <v>1938.9444778795532</v>
      </c>
      <c r="J99" s="59">
        <f t="shared" ref="J99" si="52">J92+J95</f>
        <v>1713.1189380662522</v>
      </c>
      <c r="L99" s="27"/>
      <c r="M99" s="27"/>
      <c r="N99" s="27"/>
      <c r="O99" s="27"/>
      <c r="P99" s="27"/>
    </row>
    <row r="100" spans="2:16">
      <c r="B100" s="14" t="s">
        <v>82</v>
      </c>
      <c r="C100" s="1" t="s">
        <v>70</v>
      </c>
      <c r="D100" s="1"/>
      <c r="E100" s="8">
        <f t="shared" ref="E100:H101" si="53">E93+E96</f>
        <v>4325.9302642251232</v>
      </c>
      <c r="F100" s="8">
        <f t="shared" si="53"/>
        <v>3287.579680627558</v>
      </c>
      <c r="G100" s="70">
        <f>G93+G96</f>
        <v>2036.3415303116558</v>
      </c>
      <c r="H100" s="59">
        <f t="shared" si="53"/>
        <v>1806.0301317856415</v>
      </c>
      <c r="I100" s="59">
        <f t="shared" si="51"/>
        <v>1905.4377519263817</v>
      </c>
      <c r="J100" s="59">
        <f t="shared" ref="J100" si="54">J93+J96</f>
        <v>1668.9707342267677</v>
      </c>
      <c r="L100" s="27"/>
      <c r="M100" s="27"/>
      <c r="N100" s="27"/>
      <c r="O100" s="27"/>
      <c r="P100" s="27"/>
    </row>
    <row r="101" spans="2:16">
      <c r="B101" s="14" t="s">
        <v>82</v>
      </c>
      <c r="C101" s="1" t="s">
        <v>71</v>
      </c>
      <c r="D101" s="1"/>
      <c r="E101" s="8">
        <f t="shared" si="53"/>
        <v>4548.6602646380652</v>
      </c>
      <c r="F101" s="8">
        <f t="shared" si="53"/>
        <v>3490.8515678174745</v>
      </c>
      <c r="G101" s="70">
        <f>G94+G97</f>
        <v>2216.5445612605927</v>
      </c>
      <c r="H101" s="59">
        <f t="shared" si="53"/>
        <v>1962.1406555146782</v>
      </c>
      <c r="I101" s="59">
        <f t="shared" si="51"/>
        <v>2061.9205683329819</v>
      </c>
      <c r="J101" s="59">
        <f t="shared" ref="J101" si="55">J94+J97</f>
        <v>1824.5674862474034</v>
      </c>
      <c r="K101" s="27"/>
      <c r="L101" s="27"/>
      <c r="M101" s="27"/>
      <c r="N101" s="27"/>
      <c r="O101" s="27"/>
      <c r="P101" s="27"/>
    </row>
    <row r="102" spans="2:16">
      <c r="E102" s="16"/>
      <c r="F102" s="16"/>
      <c r="G102" s="16"/>
      <c r="H102" s="60"/>
      <c r="I102" s="60"/>
      <c r="J102" s="60"/>
      <c r="K102" s="6"/>
    </row>
    <row r="103" spans="2:16">
      <c r="B103" s="80" t="s">
        <v>109</v>
      </c>
      <c r="C103" s="176"/>
      <c r="D103" s="176"/>
      <c r="E103" s="43"/>
      <c r="F103" s="43"/>
      <c r="G103" s="43"/>
      <c r="H103" s="64"/>
      <c r="I103" s="64"/>
      <c r="J103" s="64"/>
    </row>
    <row r="104" spans="2:16" ht="25.5">
      <c r="B104" s="14"/>
      <c r="C104" s="1"/>
      <c r="D104" s="1"/>
      <c r="E104" s="162" t="s">
        <v>50</v>
      </c>
      <c r="F104" s="162" t="s">
        <v>52</v>
      </c>
      <c r="G104" s="163" t="s">
        <v>54</v>
      </c>
      <c r="H104" s="164" t="s">
        <v>56</v>
      </c>
      <c r="I104" s="165" t="s">
        <v>58</v>
      </c>
      <c r="J104" s="165" t="s">
        <v>61</v>
      </c>
    </row>
    <row r="105" spans="2:16">
      <c r="B105" s="78" t="s">
        <v>62</v>
      </c>
      <c r="C105" s="2" t="s">
        <v>63</v>
      </c>
      <c r="D105" s="2" t="s">
        <v>64</v>
      </c>
      <c r="E105" s="13" t="s">
        <v>49</v>
      </c>
      <c r="F105" s="13" t="s">
        <v>51</v>
      </c>
      <c r="G105" s="68" t="s">
        <v>53</v>
      </c>
      <c r="H105" s="57" t="s">
        <v>55</v>
      </c>
      <c r="I105" s="126" t="s">
        <v>57</v>
      </c>
      <c r="J105" s="126" t="s">
        <v>65</v>
      </c>
    </row>
    <row r="106" spans="2:16">
      <c r="B106" s="268" t="s">
        <v>79</v>
      </c>
      <c r="C106" s="269"/>
      <c r="D106" s="269"/>
      <c r="E106" s="269"/>
      <c r="F106" s="269"/>
      <c r="G106" s="269"/>
      <c r="H106" s="269"/>
      <c r="I106" s="127"/>
      <c r="J106" s="127"/>
      <c r="K106" s="116" t="s">
        <v>86</v>
      </c>
    </row>
    <row r="107" spans="2:16">
      <c r="B107" s="14" t="s">
        <v>67</v>
      </c>
      <c r="C107" s="1" t="s">
        <v>68</v>
      </c>
      <c r="D107" s="1"/>
      <c r="E107" s="36">
        <f t="shared" ref="E107:I112" si="56">E92-E38</f>
        <v>2.0621836857330891</v>
      </c>
      <c r="F107" s="36">
        <f t="shared" si="56"/>
        <v>2.0898392160727326</v>
      </c>
      <c r="G107" s="69">
        <f t="shared" si="56"/>
        <v>2.0898392160727326</v>
      </c>
      <c r="H107" s="58">
        <f t="shared" si="56"/>
        <v>2.823315028400657</v>
      </c>
      <c r="I107" s="58">
        <f t="shared" si="56"/>
        <v>2.8224864446564197</v>
      </c>
      <c r="J107" s="58">
        <f t="shared" ref="J107" si="57">J92-J38</f>
        <v>2.8944158922087126</v>
      </c>
      <c r="L107" s="27"/>
      <c r="M107" s="27"/>
      <c r="N107" s="27"/>
      <c r="O107" s="27"/>
      <c r="P107" s="27"/>
    </row>
    <row r="108" spans="2:16">
      <c r="B108" s="14" t="s">
        <v>67</v>
      </c>
      <c r="C108" s="1" t="s">
        <v>70</v>
      </c>
      <c r="D108" s="1"/>
      <c r="E108" s="36">
        <f t="shared" si="56"/>
        <v>-16.418790939214887</v>
      </c>
      <c r="F108" s="36">
        <f t="shared" si="56"/>
        <v>-16.638980039779653</v>
      </c>
      <c r="G108" s="69">
        <f t="shared" si="56"/>
        <v>-16.638980039779653</v>
      </c>
      <c r="H108" s="58">
        <f t="shared" si="56"/>
        <v>-22.478802217066118</v>
      </c>
      <c r="I108" s="58">
        <f t="shared" si="56"/>
        <v>-22.472205160089743</v>
      </c>
      <c r="J108" s="58">
        <f t="shared" ref="J108" si="58">J93-J39</f>
        <v>-23.044896414464802</v>
      </c>
      <c r="L108" s="143" t="s">
        <v>106</v>
      </c>
      <c r="M108" s="27"/>
      <c r="N108" s="27"/>
      <c r="O108" s="27"/>
      <c r="P108" s="27"/>
    </row>
    <row r="109" spans="2:16">
      <c r="B109" s="14" t="s">
        <v>67</v>
      </c>
      <c r="C109" s="1" t="s">
        <v>71</v>
      </c>
      <c r="D109" s="1"/>
      <c r="E109" s="36">
        <f t="shared" si="56"/>
        <v>0</v>
      </c>
      <c r="F109" s="36">
        <f t="shared" si="56"/>
        <v>0</v>
      </c>
      <c r="G109" s="69">
        <f t="shared" si="56"/>
        <v>0</v>
      </c>
      <c r="H109" s="58">
        <f t="shared" si="56"/>
        <v>0</v>
      </c>
      <c r="I109" s="58">
        <f t="shared" si="56"/>
        <v>0</v>
      </c>
      <c r="J109" s="58">
        <f t="shared" ref="J109" si="59">J94-J40</f>
        <v>0</v>
      </c>
      <c r="L109" s="177">
        <f>(J107*'Customer Numbers - Southern'!$C$5)+(J108*'Customer Numbers - Southern'!$D$5)+(J109*'Customer Numbers - Southern'!$E$5)+(J110*'Customer Numbers - Southern'!$C$10)+(J111*'Customer Numbers - Southern'!$D$10)+(J112*'Customer Numbers - Southern'!$E$10)</f>
        <v>-1.0244548320770264E-8</v>
      </c>
      <c r="M109" s="27"/>
      <c r="N109" s="27"/>
      <c r="O109" s="27"/>
      <c r="P109" s="27"/>
    </row>
    <row r="110" spans="2:16">
      <c r="B110" s="14" t="s">
        <v>72</v>
      </c>
      <c r="C110" s="1" t="s">
        <v>68</v>
      </c>
      <c r="D110" s="1"/>
      <c r="E110" s="36">
        <f t="shared" si="56"/>
        <v>3.2761730034476386</v>
      </c>
      <c r="F110" s="36">
        <f t="shared" si="56"/>
        <v>3.1541851531183056</v>
      </c>
      <c r="G110" s="69">
        <f t="shared" si="56"/>
        <v>3.1541851531183056</v>
      </c>
      <c r="H110" s="58">
        <f t="shared" si="56"/>
        <v>3.9302641978971451</v>
      </c>
      <c r="I110" s="58">
        <f t="shared" si="56"/>
        <v>3.9270343914178056</v>
      </c>
      <c r="J110" s="58">
        <f t="shared" ref="J110" si="60">J95-J41</f>
        <v>3.6131968054990011</v>
      </c>
      <c r="L110" s="27"/>
      <c r="M110" s="27"/>
      <c r="N110" s="27"/>
      <c r="O110" s="27"/>
      <c r="P110" s="27"/>
    </row>
    <row r="111" spans="2:16">
      <c r="B111" s="14" t="s">
        <v>72</v>
      </c>
      <c r="C111" s="1" t="s">
        <v>70</v>
      </c>
      <c r="D111" s="1"/>
      <c r="E111" s="36">
        <f t="shared" si="56"/>
        <v>-29.658713303038894</v>
      </c>
      <c r="F111" s="36">
        <f t="shared" si="56"/>
        <v>-28.554375200147661</v>
      </c>
      <c r="G111" s="69">
        <f t="shared" si="56"/>
        <v>-28.554375200147661</v>
      </c>
      <c r="H111" s="58">
        <f t="shared" si="56"/>
        <v>-35.580104874792482</v>
      </c>
      <c r="I111" s="58">
        <f t="shared" si="56"/>
        <v>-35.550865910825678</v>
      </c>
      <c r="J111" s="58">
        <f t="shared" ref="J111" si="61">J96-J42</f>
        <v>-32.709740312548092</v>
      </c>
      <c r="L111" s="27"/>
      <c r="M111" s="27"/>
      <c r="N111" s="27"/>
      <c r="O111" s="27"/>
      <c r="P111" s="27"/>
    </row>
    <row r="112" spans="2:16">
      <c r="B112" s="14" t="s">
        <v>72</v>
      </c>
      <c r="C112" s="1" t="s">
        <v>71</v>
      </c>
      <c r="D112" s="1"/>
      <c r="E112" s="36">
        <f t="shared" si="56"/>
        <v>0</v>
      </c>
      <c r="F112" s="36">
        <f t="shared" si="56"/>
        <v>0</v>
      </c>
      <c r="G112" s="69">
        <f t="shared" si="56"/>
        <v>0</v>
      </c>
      <c r="H112" s="58">
        <f t="shared" si="56"/>
        <v>0</v>
      </c>
      <c r="I112" s="58">
        <f t="shared" si="56"/>
        <v>0</v>
      </c>
      <c r="J112" s="58">
        <f t="shared" ref="J112" si="62">J97-J43</f>
        <v>0</v>
      </c>
      <c r="L112" s="27"/>
      <c r="M112" s="27"/>
      <c r="N112" s="27"/>
      <c r="O112" s="27"/>
      <c r="P112" s="27"/>
    </row>
    <row r="113" spans="1:16">
      <c r="B113" s="278" t="s">
        <v>79</v>
      </c>
      <c r="C113" s="278"/>
      <c r="D113" s="278"/>
      <c r="E113" s="278"/>
      <c r="F113" s="278"/>
      <c r="G113" s="278"/>
      <c r="H113" s="278"/>
      <c r="I113" s="127"/>
      <c r="J113" s="127"/>
    </row>
    <row r="114" spans="1:16">
      <c r="B114" s="14" t="s">
        <v>82</v>
      </c>
      <c r="C114" s="1" t="s">
        <v>68</v>
      </c>
      <c r="D114" s="1"/>
      <c r="E114" s="8">
        <f>E107+E110</f>
        <v>5.3383566891807277</v>
      </c>
      <c r="F114" s="8">
        <f t="shared" ref="F114:I116" si="63">F107+F110</f>
        <v>5.2440243691910382</v>
      </c>
      <c r="G114" s="70">
        <f>G107+G110</f>
        <v>5.2440243691910382</v>
      </c>
      <c r="H114" s="59">
        <f t="shared" si="63"/>
        <v>6.7535792262978021</v>
      </c>
      <c r="I114" s="59">
        <f t="shared" si="63"/>
        <v>6.7495208360742254</v>
      </c>
      <c r="J114" s="59">
        <f t="shared" ref="J114" si="64">J107+J110</f>
        <v>6.5076126977077138</v>
      </c>
      <c r="L114" s="27"/>
      <c r="M114" s="27"/>
      <c r="N114" s="27"/>
      <c r="O114" s="27"/>
      <c r="P114" s="27"/>
    </row>
    <row r="115" spans="1:16">
      <c r="B115" s="14" t="s">
        <v>82</v>
      </c>
      <c r="C115" s="1" t="s">
        <v>70</v>
      </c>
      <c r="D115" s="1"/>
      <c r="E115" s="8">
        <f t="shared" ref="E115:H116" si="65">E108+E111</f>
        <v>-46.077504242253781</v>
      </c>
      <c r="F115" s="8">
        <f t="shared" si="65"/>
        <v>-45.193355239927314</v>
      </c>
      <c r="G115" s="70">
        <f>G108+G111</f>
        <v>-45.193355239927314</v>
      </c>
      <c r="H115" s="59">
        <f t="shared" si="65"/>
        <v>-58.0589070918586</v>
      </c>
      <c r="I115" s="59">
        <f t="shared" si="63"/>
        <v>-58.023071070915421</v>
      </c>
      <c r="J115" s="59">
        <f t="shared" ref="J115" si="66">J108+J111</f>
        <v>-55.754636727012894</v>
      </c>
      <c r="L115" s="27"/>
      <c r="M115" s="27"/>
      <c r="N115" s="27"/>
      <c r="O115" s="27"/>
      <c r="P115" s="27"/>
    </row>
    <row r="116" spans="1:16">
      <c r="B116" s="14" t="s">
        <v>82</v>
      </c>
      <c r="C116" s="1" t="s">
        <v>71</v>
      </c>
      <c r="D116" s="1"/>
      <c r="E116" s="8">
        <f>E109+E112</f>
        <v>0</v>
      </c>
      <c r="F116" s="8">
        <f t="shared" si="65"/>
        <v>0</v>
      </c>
      <c r="G116" s="70">
        <f>G109+G112</f>
        <v>0</v>
      </c>
      <c r="H116" s="59">
        <f t="shared" si="65"/>
        <v>0</v>
      </c>
      <c r="I116" s="59">
        <f t="shared" si="63"/>
        <v>0</v>
      </c>
      <c r="J116" s="59">
        <f t="shared" ref="J116" si="67">J109+J112</f>
        <v>0</v>
      </c>
      <c r="K116" s="171"/>
      <c r="L116" s="27"/>
      <c r="M116" s="27"/>
      <c r="N116" s="27"/>
      <c r="O116" s="27"/>
      <c r="P116" s="27"/>
    </row>
    <row r="117" spans="1:16">
      <c r="E117" s="16"/>
      <c r="F117" s="16"/>
      <c r="G117" s="16"/>
      <c r="H117" s="60"/>
      <c r="I117" s="60"/>
      <c r="J117" s="60"/>
      <c r="K117" s="178"/>
    </row>
    <row r="118" spans="1:16" s="33" customFormat="1">
      <c r="A118" s="33" t="s">
        <v>87</v>
      </c>
      <c r="B118" s="76"/>
      <c r="E118" s="37"/>
      <c r="F118" s="37"/>
      <c r="G118" s="37"/>
      <c r="H118" s="61"/>
      <c r="I118" s="61"/>
      <c r="J118" s="61"/>
    </row>
    <row r="119" spans="1:16" s="4" customFormat="1">
      <c r="B119" s="77"/>
      <c r="E119" s="28"/>
      <c r="F119" s="28"/>
      <c r="G119" s="28"/>
      <c r="H119" s="65"/>
      <c r="I119" s="65"/>
      <c r="J119" s="65"/>
      <c r="L119" s="44"/>
      <c r="M119" s="44"/>
      <c r="N119" s="44"/>
    </row>
    <row r="120" spans="1:16">
      <c r="B120" s="77" t="s">
        <v>88</v>
      </c>
      <c r="E120" s="16"/>
      <c r="F120" s="16"/>
      <c r="G120" s="16"/>
      <c r="H120" s="60"/>
      <c r="I120" s="60"/>
      <c r="J120" s="60"/>
      <c r="K120" s="45"/>
      <c r="L120" s="46"/>
      <c r="M120" s="46"/>
      <c r="N120" s="46"/>
    </row>
    <row r="121" spans="1:16" ht="25.5">
      <c r="B121" s="14"/>
      <c r="C121" s="1"/>
      <c r="D121" s="1"/>
      <c r="E121" s="162" t="s">
        <v>50</v>
      </c>
      <c r="F121" s="162" t="s">
        <v>52</v>
      </c>
      <c r="G121" s="163" t="s">
        <v>54</v>
      </c>
      <c r="H121" s="164" t="s">
        <v>56</v>
      </c>
      <c r="I121" s="165" t="s">
        <v>58</v>
      </c>
      <c r="J121" s="165" t="s">
        <v>61</v>
      </c>
      <c r="K121" s="45"/>
      <c r="L121" s="46"/>
      <c r="M121" s="46"/>
      <c r="N121" s="46"/>
    </row>
    <row r="122" spans="1:16">
      <c r="B122" s="78" t="s">
        <v>62</v>
      </c>
      <c r="C122" s="2" t="s">
        <v>89</v>
      </c>
      <c r="D122" s="2" t="s">
        <v>64</v>
      </c>
      <c r="E122" s="13" t="s">
        <v>49</v>
      </c>
      <c r="F122" s="13" t="s">
        <v>51</v>
      </c>
      <c r="G122" s="68" t="s">
        <v>53</v>
      </c>
      <c r="H122" s="57" t="s">
        <v>55</v>
      </c>
      <c r="I122" s="126" t="s">
        <v>57</v>
      </c>
      <c r="J122" s="126" t="s">
        <v>65</v>
      </c>
      <c r="K122" t="s">
        <v>90</v>
      </c>
    </row>
    <row r="123" spans="1:16">
      <c r="B123" s="14" t="s">
        <v>67</v>
      </c>
      <c r="C123" s="1" t="s">
        <v>68</v>
      </c>
      <c r="D123" s="1" t="s">
        <v>69</v>
      </c>
      <c r="E123" s="147">
        <f>'Regional Cap levels'!F712</f>
        <v>6.9437986063571825E-3</v>
      </c>
      <c r="F123" s="147">
        <f>'Regional Cap levels'!G712</f>
        <v>5.2229936030430933E-3</v>
      </c>
      <c r="G123" s="179">
        <f>'Regional Cap levels'!H712</f>
        <v>3.1105468794259193E-3</v>
      </c>
      <c r="H123" s="180">
        <f>'Regional Cap levels'!I712</f>
        <v>2.8115687021757155E-3</v>
      </c>
      <c r="I123" s="180">
        <f>'Regional Cap levels'!J680</f>
        <v>2.9075995389095718E-3</v>
      </c>
      <c r="J123" s="180">
        <f>'Regional Cap levels'!K680</f>
        <v>2.5179287036766126E-3</v>
      </c>
      <c r="K123" s="47"/>
    </row>
    <row r="124" spans="1:16">
      <c r="B124" s="14" t="s">
        <v>67</v>
      </c>
      <c r="C124" s="1" t="s">
        <v>70</v>
      </c>
      <c r="D124" s="1" t="s">
        <v>69</v>
      </c>
      <c r="E124" s="48">
        <v>0</v>
      </c>
      <c r="F124" s="48">
        <v>0</v>
      </c>
      <c r="G124" s="71">
        <v>0</v>
      </c>
      <c r="H124" s="66">
        <v>0</v>
      </c>
      <c r="I124" s="66">
        <v>0</v>
      </c>
      <c r="J124" s="66">
        <v>0</v>
      </c>
      <c r="K124" s="47"/>
    </row>
    <row r="125" spans="1:16">
      <c r="B125" s="14" t="s">
        <v>67</v>
      </c>
      <c r="C125" s="1" t="s">
        <v>91</v>
      </c>
      <c r="D125" s="14" t="s">
        <v>69</v>
      </c>
      <c r="E125" s="147">
        <f>'Regional Cap levels'!F708</f>
        <v>2.7883689855299536E-2</v>
      </c>
      <c r="F125" s="147">
        <f>'Regional Cap levels'!G708</f>
        <v>2.09735826166004E-2</v>
      </c>
      <c r="G125" s="179">
        <f>'Regional Cap levels'!H708</f>
        <v>1.2490789175088678E-2</v>
      </c>
      <c r="H125" s="180">
        <f>'Regional Cap levels'!I708</f>
        <v>1.129020499335346E-2</v>
      </c>
      <c r="I125" s="180">
        <f>'Regional Cap levels'!J676</f>
        <v>1.1675828802428264E-2</v>
      </c>
      <c r="J125" s="180">
        <f>'Regional Cap levels'!K676</f>
        <v>1.0111056934571408E-2</v>
      </c>
      <c r="K125" s="188"/>
    </row>
    <row r="126" spans="1:16">
      <c r="B126" s="14" t="s">
        <v>72</v>
      </c>
      <c r="C126" s="1" t="s">
        <v>68</v>
      </c>
      <c r="D126" s="1" t="s">
        <v>69</v>
      </c>
      <c r="E126" s="147">
        <f>'Regional Cap levels'!F714</f>
        <v>1.6511882302845189E-3</v>
      </c>
      <c r="F126" s="147">
        <f>'Regional Cap levels'!G714</f>
        <v>1.2201761037164153E-3</v>
      </c>
      <c r="G126" s="179">
        <f>'Regional Cap levels'!H714</f>
        <v>7.313848290440969E-4</v>
      </c>
      <c r="H126" s="180">
        <f>'Regional Cap levels'!I714</f>
        <v>6.6855135368836416E-4</v>
      </c>
      <c r="I126" s="180">
        <f>'Regional Cap levels'!J682</f>
        <v>7.0987122318707933E-4</v>
      </c>
      <c r="J126" s="180">
        <f>'Regional Cap levels'!K682</f>
        <v>5.6903726123877822E-4</v>
      </c>
      <c r="K126" s="189"/>
    </row>
    <row r="127" spans="1:16">
      <c r="B127" s="14" t="s">
        <v>72</v>
      </c>
      <c r="C127" s="1" t="s">
        <v>70</v>
      </c>
      <c r="D127" s="1" t="s">
        <v>69</v>
      </c>
      <c r="E127" s="48">
        <v>0</v>
      </c>
      <c r="F127" s="48">
        <v>0</v>
      </c>
      <c r="G127" s="71">
        <v>0</v>
      </c>
      <c r="H127" s="66">
        <v>0</v>
      </c>
      <c r="I127" s="66">
        <v>0</v>
      </c>
      <c r="J127" s="66">
        <v>0</v>
      </c>
    </row>
    <row r="128" spans="1:16">
      <c r="B128" s="14" t="s">
        <v>72</v>
      </c>
      <c r="C128" s="1" t="s">
        <v>91</v>
      </c>
      <c r="D128" s="14" t="s">
        <v>69</v>
      </c>
      <c r="E128" s="147">
        <f>'Regional Cap levels'!F710</f>
        <v>6.9659136137323685E-3</v>
      </c>
      <c r="F128" s="147">
        <f>'Regional Cap levels'!G710</f>
        <v>5.1475907931856505E-3</v>
      </c>
      <c r="G128" s="179">
        <f>'Regional Cap levels'!H710</f>
        <v>3.0855134769448489E-3</v>
      </c>
      <c r="H128" s="180">
        <f>'Regional Cap levels'!I710</f>
        <v>2.8204361505983554E-3</v>
      </c>
      <c r="I128" s="180">
        <f>'Regional Cap levels'!J678</f>
        <v>2.9947534308330556E-3</v>
      </c>
      <c r="J128" s="180">
        <f>'Regional Cap levels'!K678</f>
        <v>2.4006132868941103E-3</v>
      </c>
      <c r="K128" s="188"/>
    </row>
    <row r="129" spans="2:12">
      <c r="B129" s="14" t="s">
        <v>67</v>
      </c>
      <c r="C129" s="1" t="s">
        <v>68</v>
      </c>
      <c r="D129" s="1" t="s">
        <v>73</v>
      </c>
      <c r="E129" s="147">
        <f>'Regional Cap levels'!F713</f>
        <v>4.4608876974072051E-3</v>
      </c>
      <c r="F129" s="147">
        <f>'Regional Cap levels'!G713</f>
        <v>4.9931830444425191E-3</v>
      </c>
      <c r="G129" s="179">
        <f>'Regional Cap levels'!H713</f>
        <v>4.9931830444425191E-3</v>
      </c>
      <c r="H129" s="180">
        <f>'Regional Cap levels'!I713</f>
        <v>5.0035571599327186E-3</v>
      </c>
      <c r="I129" s="180">
        <f>'Regional Cap levels'!J681</f>
        <v>5.1925139661509892E-3</v>
      </c>
      <c r="J129" s="180">
        <f>'Regional Cap levels'!K681</f>
        <v>4.9855447465165046E-3</v>
      </c>
      <c r="K129" s="47"/>
    </row>
    <row r="130" spans="2:12">
      <c r="B130" s="14" t="s">
        <v>67</v>
      </c>
      <c r="C130" s="1" t="s">
        <v>70</v>
      </c>
      <c r="D130" s="1" t="s">
        <v>73</v>
      </c>
      <c r="E130" s="48">
        <v>0</v>
      </c>
      <c r="F130" s="48">
        <v>0</v>
      </c>
      <c r="G130" s="71">
        <v>0</v>
      </c>
      <c r="H130" s="66">
        <v>0</v>
      </c>
      <c r="I130" s="66">
        <v>0</v>
      </c>
      <c r="J130" s="66">
        <v>0</v>
      </c>
      <c r="K130" s="47"/>
    </row>
    <row r="131" spans="2:12">
      <c r="B131" s="14" t="s">
        <v>67</v>
      </c>
      <c r="C131" s="1" t="s">
        <v>91</v>
      </c>
      <c r="D131" s="14" t="s">
        <v>73</v>
      </c>
      <c r="E131" s="147">
        <f>'Regional Cap levels'!F709</f>
        <v>1.7913251245499258E-2</v>
      </c>
      <c r="F131" s="147">
        <f>'Regional Cap levels'!G709</f>
        <v>2.0050749639326987E-2</v>
      </c>
      <c r="G131" s="179">
        <f>'Regional Cap levels'!H709</f>
        <v>2.0050749639326987E-2</v>
      </c>
      <c r="H131" s="180">
        <f>'Regional Cap levels'!I709</f>
        <v>2.0092408194715812E-2</v>
      </c>
      <c r="I131" s="180">
        <f>'Regional Cap levels'!J677</f>
        <v>2.085118783095332E-2</v>
      </c>
      <c r="J131" s="180">
        <f>'Regional Cap levels'!K677</f>
        <v>2.0020077100783552E-2</v>
      </c>
      <c r="K131" s="47"/>
    </row>
    <row r="132" spans="2:12">
      <c r="B132" s="14" t="s">
        <v>72</v>
      </c>
      <c r="C132" s="1" t="s">
        <v>68</v>
      </c>
      <c r="D132" s="1" t="s">
        <v>73</v>
      </c>
      <c r="E132" s="147">
        <f>'Regional Cap levels'!F715</f>
        <v>2.6231771230741442E-3</v>
      </c>
      <c r="F132" s="147">
        <f>'Regional Cap levels'!G715</f>
        <v>2.6789655325239795E-3</v>
      </c>
      <c r="G132" s="179">
        <f>'Regional Cap levels'!H715</f>
        <v>2.6789655325239795E-3</v>
      </c>
      <c r="H132" s="180">
        <f>'Regional Cap levels'!I715</f>
        <v>2.707050490963871E-3</v>
      </c>
      <c r="I132" s="180">
        <f>'Regional Cap levels'!J683</f>
        <v>2.707050490963871E-3</v>
      </c>
      <c r="J132" s="180">
        <f>'Regional Cap levels'!K683</f>
        <v>2.7183771159391898E-3</v>
      </c>
      <c r="K132" s="47"/>
    </row>
    <row r="133" spans="2:12">
      <c r="B133" s="14" t="s">
        <v>72</v>
      </c>
      <c r="C133" s="1" t="s">
        <v>70</v>
      </c>
      <c r="D133" s="1" t="s">
        <v>73</v>
      </c>
      <c r="E133" s="48">
        <v>0</v>
      </c>
      <c r="F133" s="48">
        <v>0</v>
      </c>
      <c r="G133" s="71">
        <v>0</v>
      </c>
      <c r="H133" s="66">
        <v>0</v>
      </c>
      <c r="I133" s="66">
        <v>0</v>
      </c>
      <c r="J133" s="66">
        <v>0</v>
      </c>
      <c r="K133" s="47"/>
    </row>
    <row r="134" spans="2:12">
      <c r="B134" s="14" t="s">
        <v>72</v>
      </c>
      <c r="C134" s="1" t="s">
        <v>91</v>
      </c>
      <c r="D134" s="14" t="s">
        <v>73</v>
      </c>
      <c r="E134" s="147">
        <f>'Regional Cap levels'!F711</f>
        <v>1.1066470132060519E-2</v>
      </c>
      <c r="F134" s="147">
        <f>'Regional Cap levels'!G711</f>
        <v>1.1301826243342947E-2</v>
      </c>
      <c r="G134" s="179">
        <f>'Regional Cap levels'!H711</f>
        <v>1.1301826243342947E-2</v>
      </c>
      <c r="H134" s="180">
        <f>'Regional Cap levels'!I711</f>
        <v>1.1420309036975648E-2</v>
      </c>
      <c r="I134" s="180">
        <f>'Regional Cap levels'!J679</f>
        <v>1.1420309036975648E-2</v>
      </c>
      <c r="J134" s="180">
        <f>'Regional Cap levels'!K679</f>
        <v>1.1468092984115111E-2</v>
      </c>
      <c r="K134" s="47"/>
    </row>
    <row r="135" spans="2:12" s="4" customFormat="1">
      <c r="B135" s="77"/>
      <c r="E135" s="28"/>
      <c r="F135" s="28"/>
      <c r="G135" s="28"/>
      <c r="H135" s="65"/>
      <c r="I135" s="65"/>
      <c r="J135" s="65"/>
      <c r="K135" s="49"/>
      <c r="L135" s="50"/>
    </row>
    <row r="136" spans="2:12">
      <c r="B136" s="77" t="s">
        <v>92</v>
      </c>
      <c r="D136" s="166"/>
      <c r="E136" s="16"/>
      <c r="F136" s="16"/>
      <c r="G136" s="16"/>
      <c r="H136" s="60"/>
      <c r="I136" s="60"/>
      <c r="J136" s="60"/>
      <c r="K136" s="45"/>
    </row>
    <row r="137" spans="2:12" ht="25.5">
      <c r="B137" s="14"/>
      <c r="C137" s="1"/>
      <c r="D137" s="1"/>
      <c r="E137" s="162" t="s">
        <v>50</v>
      </c>
      <c r="F137" s="162" t="s">
        <v>52</v>
      </c>
      <c r="G137" s="163" t="s">
        <v>54</v>
      </c>
      <c r="H137" s="164" t="s">
        <v>56</v>
      </c>
      <c r="I137" s="165" t="s">
        <v>58</v>
      </c>
      <c r="J137" s="165" t="s">
        <v>61</v>
      </c>
      <c r="K137" s="45"/>
    </row>
    <row r="138" spans="2:12">
      <c r="B138" s="78" t="s">
        <v>62</v>
      </c>
      <c r="C138" s="2" t="s">
        <v>89</v>
      </c>
      <c r="D138" s="2" t="s">
        <v>64</v>
      </c>
      <c r="E138" s="13" t="s">
        <v>49</v>
      </c>
      <c r="F138" s="13" t="s">
        <v>51</v>
      </c>
      <c r="G138" s="68" t="s">
        <v>53</v>
      </c>
      <c r="H138" s="57" t="s">
        <v>55</v>
      </c>
      <c r="I138" s="126" t="s">
        <v>57</v>
      </c>
      <c r="J138" s="126" t="s">
        <v>65</v>
      </c>
      <c r="K138" t="s">
        <v>93</v>
      </c>
    </row>
    <row r="139" spans="2:12">
      <c r="B139" s="14" t="s">
        <v>67</v>
      </c>
      <c r="C139" s="1" t="s">
        <v>68</v>
      </c>
      <c r="D139" s="1" t="s">
        <v>69</v>
      </c>
      <c r="E139" s="8">
        <f>E61-E123</f>
        <v>0.67017124888109658</v>
      </c>
      <c r="F139" s="8">
        <f t="shared" ref="E139:I150" si="68">F61-F123</f>
        <v>0.50393938322178078</v>
      </c>
      <c r="G139" s="70">
        <f t="shared" si="68"/>
        <v>0.29984115707775177</v>
      </c>
      <c r="H139" s="59">
        <f t="shared" si="68"/>
        <v>0.27229842238137947</v>
      </c>
      <c r="I139" s="59">
        <f t="shared" si="68"/>
        <v>0.28500064545416209</v>
      </c>
      <c r="J139" s="59">
        <f t="shared" ref="J139" si="69">J61-J123</f>
        <v>0.24405138718265768</v>
      </c>
    </row>
    <row r="140" spans="2:12">
      <c r="B140" s="14" t="s">
        <v>67</v>
      </c>
      <c r="C140" s="1" t="s">
        <v>70</v>
      </c>
      <c r="D140" s="1" t="s">
        <v>69</v>
      </c>
      <c r="E140" s="8">
        <f>E62-E124</f>
        <v>0.66672424103728678</v>
      </c>
      <c r="F140" s="8">
        <f t="shared" si="68"/>
        <v>0.49757964617381123</v>
      </c>
      <c r="G140" s="70">
        <f t="shared" si="68"/>
        <v>0.29236493447038581</v>
      </c>
      <c r="H140" s="59">
        <f t="shared" si="68"/>
        <v>0.27074069410247609</v>
      </c>
      <c r="I140" s="59">
        <f t="shared" si="68"/>
        <v>0.28347962842023938</v>
      </c>
      <c r="J140" s="59">
        <f t="shared" ref="J140" si="70">J62-J124</f>
        <v>0.23875636678073275</v>
      </c>
    </row>
    <row r="141" spans="2:12">
      <c r="B141" s="14" t="s">
        <v>67</v>
      </c>
      <c r="C141" s="1" t="s">
        <v>91</v>
      </c>
      <c r="D141" s="14" t="s">
        <v>69</v>
      </c>
      <c r="E141" s="8">
        <f t="shared" si="68"/>
        <v>0.6852905032106843</v>
      </c>
      <c r="F141" s="8">
        <f t="shared" si="68"/>
        <v>0.5153117995493397</v>
      </c>
      <c r="G141" s="70">
        <f t="shared" si="68"/>
        <v>0.30661398446521237</v>
      </c>
      <c r="H141" s="59">
        <f t="shared" si="68"/>
        <v>0.27830767981243176</v>
      </c>
      <c r="I141" s="59">
        <f t="shared" si="68"/>
        <v>0.29140108766133543</v>
      </c>
      <c r="J141" s="59">
        <f t="shared" ref="J141" si="71">J63-J125</f>
        <v>0.24942778851565336</v>
      </c>
    </row>
    <row r="142" spans="2:12">
      <c r="B142" s="14" t="s">
        <v>72</v>
      </c>
      <c r="C142" s="1" t="s">
        <v>68</v>
      </c>
      <c r="D142" s="1" t="s">
        <v>69</v>
      </c>
      <c r="E142" s="8">
        <f t="shared" si="68"/>
        <v>0.17037778868520204</v>
      </c>
      <c r="F142" s="8">
        <f t="shared" si="68"/>
        <v>0.12584864314982999</v>
      </c>
      <c r="G142" s="70">
        <f t="shared" si="68"/>
        <v>7.534198371867995E-2</v>
      </c>
      <c r="H142" s="59">
        <f t="shared" si="68"/>
        <v>6.9254798814735327E-2</v>
      </c>
      <c r="I142" s="59">
        <f t="shared" si="68"/>
        <v>7.4459585253375288E-2</v>
      </c>
      <c r="J142" s="59">
        <f t="shared" ref="J142" si="72">J64-J126</f>
        <v>6.0639624019708752E-2</v>
      </c>
    </row>
    <row r="143" spans="2:12">
      <c r="B143" s="14" t="s">
        <v>72</v>
      </c>
      <c r="C143" s="1" t="s">
        <v>70</v>
      </c>
      <c r="D143" s="1" t="s">
        <v>69</v>
      </c>
      <c r="E143" s="8">
        <f t="shared" si="68"/>
        <v>0.17675128997830575</v>
      </c>
      <c r="F143" s="8">
        <f t="shared" si="68"/>
        <v>0.12933897236016198</v>
      </c>
      <c r="G143" s="70">
        <f t="shared" si="68"/>
        <v>7.4662681828831262E-2</v>
      </c>
      <c r="H143" s="59">
        <f t="shared" si="68"/>
        <v>6.7629434898700949E-2</v>
      </c>
      <c r="I143" s="59">
        <f t="shared" si="68"/>
        <v>7.3295590284690681E-2</v>
      </c>
      <c r="J143" s="59">
        <f t="shared" ref="J143" si="73">J65-J127</f>
        <v>5.9204031606655314E-2</v>
      </c>
    </row>
    <row r="144" spans="2:12">
      <c r="B144" s="14" t="s">
        <v>72</v>
      </c>
      <c r="C144" s="1" t="s">
        <v>91</v>
      </c>
      <c r="D144" s="14" t="s">
        <v>69</v>
      </c>
      <c r="E144" s="8">
        <f t="shared" si="68"/>
        <v>0.17422274799596929</v>
      </c>
      <c r="F144" s="8">
        <f t="shared" si="68"/>
        <v>0.12868994699678857</v>
      </c>
      <c r="G144" s="70">
        <f t="shared" si="68"/>
        <v>7.7045087493652034E-2</v>
      </c>
      <c r="H144" s="59">
        <f t="shared" si="68"/>
        <v>7.0781279721430682E-2</v>
      </c>
      <c r="I144" s="59">
        <f t="shared" si="68"/>
        <v>7.6132258357658383E-2</v>
      </c>
      <c r="J144" s="59">
        <f t="shared" ref="J144" si="74">J66-J128</f>
        <v>6.2021837629284031E-2</v>
      </c>
    </row>
    <row r="145" spans="2:23">
      <c r="B145" s="14" t="s">
        <v>67</v>
      </c>
      <c r="C145" s="1" t="s">
        <v>68</v>
      </c>
      <c r="D145" s="1" t="s">
        <v>73</v>
      </c>
      <c r="E145" s="8">
        <f>E67-E129</f>
        <v>0.44531276464446828</v>
      </c>
      <c r="F145" s="8">
        <f t="shared" si="68"/>
        <v>0.49670265645876377</v>
      </c>
      <c r="G145" s="70">
        <f t="shared" si="68"/>
        <v>0.49670265645876377</v>
      </c>
      <c r="H145" s="59">
        <f t="shared" si="68"/>
        <v>0.50257520535829603</v>
      </c>
      <c r="I145" s="59">
        <f t="shared" si="68"/>
        <v>0.50219465795147555</v>
      </c>
      <c r="J145" s="59">
        <f t="shared" ref="J145" si="75">J67-J129</f>
        <v>0.62830463660427294</v>
      </c>
      <c r="L145" s="27"/>
      <c r="M145" s="27"/>
      <c r="N145" s="27"/>
      <c r="O145" s="27"/>
      <c r="P145" s="27"/>
    </row>
    <row r="146" spans="2:23">
      <c r="B146" s="14" t="s">
        <v>67</v>
      </c>
      <c r="C146" s="1" t="s">
        <v>70</v>
      </c>
      <c r="D146" s="1" t="s">
        <v>73</v>
      </c>
      <c r="E146" s="8">
        <f>E68-E130</f>
        <v>0.4497736523418755</v>
      </c>
      <c r="F146" s="8">
        <f t="shared" si="68"/>
        <v>0.50169583950320629</v>
      </c>
      <c r="G146" s="70">
        <f t="shared" si="68"/>
        <v>0.50169583950320629</v>
      </c>
      <c r="H146" s="59">
        <f t="shared" si="68"/>
        <v>0.50757876251822875</v>
      </c>
      <c r="I146" s="59">
        <f t="shared" si="68"/>
        <v>0.5073871719176265</v>
      </c>
      <c r="J146" s="59">
        <f t="shared" ref="J146" si="76">J68-J130</f>
        <v>0.63329018135078941</v>
      </c>
      <c r="L146" s="27"/>
      <c r="M146" s="27"/>
      <c r="N146" s="27"/>
      <c r="O146" s="27"/>
      <c r="P146" s="27"/>
    </row>
    <row r="147" spans="2:23">
      <c r="B147" s="14" t="s">
        <v>67</v>
      </c>
      <c r="C147" s="1" t="s">
        <v>91</v>
      </c>
      <c r="D147" s="14" t="s">
        <v>73</v>
      </c>
      <c r="E147" s="8">
        <f t="shared" si="68"/>
        <v>0.48558937167892935</v>
      </c>
      <c r="F147" s="8">
        <f t="shared" si="68"/>
        <v>0.53950502701828573</v>
      </c>
      <c r="G147" s="70">
        <f t="shared" si="68"/>
        <v>0.53950502701828573</v>
      </c>
      <c r="H147" s="59">
        <f t="shared" si="68"/>
        <v>0.54457972461129767</v>
      </c>
      <c r="I147" s="59">
        <f t="shared" si="68"/>
        <v>0.54362293432524211</v>
      </c>
      <c r="J147" s="59">
        <f t="shared" ref="J147" si="77">J69-J131</f>
        <v>0.67716978497761648</v>
      </c>
      <c r="L147" s="27"/>
      <c r="M147" s="27"/>
      <c r="N147" s="27"/>
      <c r="O147" s="27"/>
      <c r="P147" s="27"/>
    </row>
    <row r="148" spans="2:23">
      <c r="B148" s="14" t="s">
        <v>72</v>
      </c>
      <c r="C148" s="1" t="s">
        <v>68</v>
      </c>
      <c r="D148" s="1" t="s">
        <v>73</v>
      </c>
      <c r="E148" s="8">
        <f t="shared" si="68"/>
        <v>0.29120450060990682</v>
      </c>
      <c r="F148" s="8">
        <f t="shared" si="68"/>
        <v>0.29708009469457608</v>
      </c>
      <c r="G148" s="70">
        <f t="shared" si="68"/>
        <v>0.29708009469457608</v>
      </c>
      <c r="H148" s="59">
        <f t="shared" si="68"/>
        <v>0.30421214965901355</v>
      </c>
      <c r="I148" s="59">
        <f t="shared" si="68"/>
        <v>0.3039974677771427</v>
      </c>
      <c r="J148" s="59">
        <f t="shared" ref="J148" si="78">J70-J132</f>
        <v>0.30503851123807446</v>
      </c>
      <c r="L148" s="27"/>
      <c r="M148" s="27"/>
      <c r="N148" s="27"/>
      <c r="O148" s="27"/>
      <c r="P148" s="27"/>
    </row>
    <row r="149" spans="2:23">
      <c r="B149" s="14" t="s">
        <v>72</v>
      </c>
      <c r="C149" s="1" t="s">
        <v>70</v>
      </c>
      <c r="D149" s="1" t="s">
        <v>73</v>
      </c>
      <c r="E149" s="8">
        <f t="shared" si="68"/>
        <v>0.29382767773298096</v>
      </c>
      <c r="F149" s="8">
        <f t="shared" si="68"/>
        <v>0.29975906022710008</v>
      </c>
      <c r="G149" s="70">
        <f t="shared" si="68"/>
        <v>0.29975906022710008</v>
      </c>
      <c r="H149" s="59">
        <f t="shared" si="68"/>
        <v>0.30691920014997742</v>
      </c>
      <c r="I149" s="59">
        <f t="shared" si="68"/>
        <v>0.30670451826810657</v>
      </c>
      <c r="J149" s="59">
        <f t="shared" ref="J149" si="79">J71-J133</f>
        <v>0.30775688835401366</v>
      </c>
      <c r="L149" s="27"/>
      <c r="M149" s="27"/>
      <c r="N149" s="27"/>
      <c r="O149" s="27"/>
      <c r="P149" s="27"/>
    </row>
    <row r="150" spans="2:23">
      <c r="B150" s="14" t="s">
        <v>72</v>
      </c>
      <c r="C150" s="1" t="s">
        <v>91</v>
      </c>
      <c r="D150" s="14" t="s">
        <v>73</v>
      </c>
      <c r="E150" s="8">
        <f t="shared" si="68"/>
        <v>0.32431081223198033</v>
      </c>
      <c r="F150" s="8">
        <f t="shared" si="68"/>
        <v>0.33208350958276295</v>
      </c>
      <c r="G150" s="70">
        <f t="shared" si="68"/>
        <v>0.33208350958276295</v>
      </c>
      <c r="H150" s="59">
        <f t="shared" si="68"/>
        <v>0.33844628147406375</v>
      </c>
      <c r="I150" s="59">
        <f t="shared" si="68"/>
        <v>0.33822134500728984</v>
      </c>
      <c r="J150" s="59">
        <f t="shared" ref="J150" si="80">J72-J134</f>
        <v>0.34053223122720483</v>
      </c>
      <c r="L150" s="27"/>
      <c r="M150" s="27"/>
      <c r="N150" s="27"/>
      <c r="O150" s="27"/>
      <c r="P150" s="27"/>
    </row>
    <row r="151" spans="2:23">
      <c r="E151" s="16"/>
      <c r="F151" s="16"/>
      <c r="G151" s="16"/>
      <c r="H151" s="60"/>
      <c r="I151" s="65"/>
      <c r="J151" s="65"/>
      <c r="K151" s="4"/>
    </row>
    <row r="152" spans="2:23">
      <c r="B152" s="82" t="s">
        <v>94</v>
      </c>
      <c r="C152" s="167"/>
      <c r="D152" s="167"/>
      <c r="E152" s="167"/>
      <c r="F152" s="181"/>
      <c r="G152" s="167"/>
      <c r="H152" s="168"/>
      <c r="I152" s="168"/>
      <c r="J152" s="168"/>
      <c r="K152" s="45"/>
    </row>
    <row r="153" spans="2:23" ht="25.5">
      <c r="B153" s="14"/>
      <c r="C153" s="1"/>
      <c r="D153" s="1"/>
      <c r="E153" s="162" t="s">
        <v>50</v>
      </c>
      <c r="F153" s="162" t="s">
        <v>52</v>
      </c>
      <c r="G153" s="163" t="s">
        <v>54</v>
      </c>
      <c r="H153" s="164" t="s">
        <v>56</v>
      </c>
      <c r="I153" s="165" t="s">
        <v>58</v>
      </c>
      <c r="J153" s="165" t="s">
        <v>61</v>
      </c>
      <c r="K153" s="45"/>
    </row>
    <row r="154" spans="2:23">
      <c r="B154" s="78" t="s">
        <v>62</v>
      </c>
      <c r="C154" s="2" t="s">
        <v>63</v>
      </c>
      <c r="D154" s="2" t="s">
        <v>64</v>
      </c>
      <c r="E154" s="13" t="s">
        <v>49</v>
      </c>
      <c r="F154" s="13" t="s">
        <v>51</v>
      </c>
      <c r="G154" s="68" t="s">
        <v>53</v>
      </c>
      <c r="H154" s="57" t="s">
        <v>55</v>
      </c>
      <c r="I154" s="126" t="s">
        <v>57</v>
      </c>
      <c r="J154" s="126" t="s">
        <v>65</v>
      </c>
      <c r="K154" t="s">
        <v>95</v>
      </c>
      <c r="R154" s="52"/>
    </row>
    <row r="155" spans="2:23">
      <c r="B155" s="14" t="s">
        <v>67</v>
      </c>
      <c r="C155" s="1" t="s">
        <v>68</v>
      </c>
      <c r="D155" s="14" t="s">
        <v>69</v>
      </c>
      <c r="E155" s="58" cm="1">
        <f t="array" ref="E155">((E123*INDEX('TDCV Values'!$D$11:$I$16,MATCH($B155&amp;$C155,'TDCV Values'!$B$11:$B$16&amp;'TDCV Values'!$C$11:$C$16,0),MATCH(E$154,'TDCV Values'!$D$10:$I$10,0))*'Customer Numbers - Southern'!$C$5)+(E125*INDEX('TDCV Values'!$D$11:$I$16,MATCH($B157&amp;$C157,'TDCV Values'!$B$11:$B$16&amp;'TDCV Values'!$C$11:$C$16,0),MATCH(E$154,'TDCV Values'!$D$10:$I$10,0))*'Customer Numbers - Southern'!$E$5))/((INDEX('TDCV Values'!$D$11:$I$16,MATCH($B155&amp;$C155,'TDCV Values'!$B$11:$B$16&amp;'TDCV Values'!$C$11:$C$16,0),MATCH(E$154,'TDCV Values'!$D$10:$I$10,0))*'Customer Numbers - Southern'!$C$5)+('Customer Numbers - Southern'!$E$5*INDEX('TDCV Values'!$D$11:$I$16,MATCH($B157&amp;$C157,'TDCV Values'!$B$11:$B$16&amp;'TDCV Values'!$C$11:$C$16,0),MATCH(E$154,'TDCV Values'!$D$10:$I$10,0))))</f>
        <v>1.0613309506037203E-2</v>
      </c>
      <c r="F155" s="58" cm="1">
        <f t="array" ref="F155">((F123*INDEX('TDCV Values'!$D$11:$I$16,MATCH($B155&amp;$C155,'TDCV Values'!$B$11:$B$16&amp;'TDCV Values'!$C$11:$C$16,0),MATCH(F$154,'TDCV Values'!$D$10:$I$10,0))*'Customer Numbers - Southern'!$C$5)+(F125*INDEX('TDCV Values'!$D$11:$I$16,MATCH($B157&amp;$C157,'TDCV Values'!$B$11:$B$16&amp;'TDCV Values'!$C$11:$C$16,0),MATCH(F$154,'TDCV Values'!$D$10:$I$10,0))*'Customer Numbers - Southern'!$E$5))/((INDEX('TDCV Values'!$D$11:$I$16,MATCH($B155&amp;$C155,'TDCV Values'!$B$11:$B$16&amp;'TDCV Values'!$C$11:$C$16,0),MATCH(F$154,'TDCV Values'!$D$10:$I$10,0))*'Customer Numbers - Southern'!$C$5)+('Customer Numbers - Southern'!$E$5*INDEX('TDCV Values'!$D$11:$I$16,MATCH($B157&amp;$C157,'TDCV Values'!$B$11:$B$16&amp;'TDCV Values'!$C$11:$C$16,0),MATCH(F$154,'TDCV Values'!$D$10:$I$10,0))))</f>
        <v>7.9831300991936253E-3</v>
      </c>
      <c r="G155" s="58" cm="1">
        <f t="array" ref="G155">((G123*INDEX('TDCV Values'!$D$11:$I$16,MATCH($B155&amp;$C155,'TDCV Values'!$B$11:$B$16&amp;'TDCV Values'!$C$11:$C$16,0),MATCH(G$154,'TDCV Values'!$D$10:$I$10,0))*'Customer Numbers - Southern'!$C$5)+(G125*INDEX('TDCV Values'!$D$11:$I$16,MATCH($B157&amp;$C157,'TDCV Values'!$B$11:$B$16&amp;'TDCV Values'!$C$11:$C$16,0),MATCH(G$154,'TDCV Values'!$D$10:$I$10,0))*'Customer Numbers - Southern'!$E$5))/((INDEX('TDCV Values'!$D$11:$I$16,MATCH($B155&amp;$C155,'TDCV Values'!$B$11:$B$16&amp;'TDCV Values'!$C$11:$C$16,0),MATCH(G$154,'TDCV Values'!$D$10:$I$10,0))*'Customer Numbers - Southern'!$C$5)+('Customer Numbers - Southern'!$E$5*INDEX('TDCV Values'!$D$11:$I$16,MATCH($B157&amp;$C157,'TDCV Values'!$B$11:$B$16&amp;'TDCV Values'!$C$11:$C$16,0),MATCH(G$154,'TDCV Values'!$D$10:$I$10,0))))</f>
        <v>4.7543424911778475E-3</v>
      </c>
      <c r="H155" s="58" cm="1">
        <f t="array" ref="H155">((H123*INDEX('TDCV Values'!$D$11:$I$16,MATCH($B155&amp;$C155,'TDCV Values'!$B$11:$B$16&amp;'TDCV Values'!$C$11:$C$16,0),MATCH(H$154,'TDCV Values'!$D$10:$I$10,0))*'Customer Numbers - Southern'!$C$5)+(H125*INDEX('TDCV Values'!$D$11:$I$16,MATCH($B157&amp;$C157,'TDCV Values'!$B$11:$B$16&amp;'TDCV Values'!$C$11:$C$16,0),MATCH(H$154,'TDCV Values'!$D$10:$I$10,0))*'Customer Numbers - Southern'!$E$5))/((INDEX('TDCV Values'!$D$11:$I$16,MATCH($B155&amp;$C155,'TDCV Values'!$B$11:$B$16&amp;'TDCV Values'!$C$11:$C$16,0),MATCH(H$154,'TDCV Values'!$D$10:$I$10,0))*'Customer Numbers - Southern'!$C$5)+('Customer Numbers - Southern'!$E$5*INDEX('TDCV Values'!$D$11:$I$16,MATCH($B157&amp;$C157,'TDCV Values'!$B$11:$B$16&amp;'TDCV Values'!$C$11:$C$16,0),MATCH(H$154,'TDCV Values'!$D$10:$I$10,0))))</f>
        <v>4.2973666900936701E-3</v>
      </c>
      <c r="I155" s="58" cm="1">
        <f t="array" ref="I155">((I123*INDEX('TDCV Values'!$D$11:$I$16,MATCH($B155&amp;$C155,'TDCV Values'!$B$11:$B$16&amp;'TDCV Values'!$C$11:$C$16,0),MATCH(I$154,'TDCV Values'!$D$10:$I$10,0))*'Customer Numbers - Southern'!$C$5)+(I125*INDEX('TDCV Values'!$D$11:$I$16,MATCH($B157&amp;$C157,'TDCV Values'!$B$11:$B$16&amp;'TDCV Values'!$C$11:$C$16,0),MATCH(I$154,'TDCV Values'!$D$10:$I$10,0))*'Customer Numbers - Southern'!$E$5))/((INDEX('TDCV Values'!$D$11:$I$16,MATCH($B155&amp;$C155,'TDCV Values'!$B$11:$B$16&amp;'TDCV Values'!$C$11:$C$16,0),MATCH(I$154,'TDCV Values'!$D$10:$I$10,0))*'Customer Numbers - Southern'!$C$5)+('Customer Numbers - Southern'!$E$5*INDEX('TDCV Values'!$D$11:$I$16,MATCH($B157&amp;$C157,'TDCV Values'!$B$11:$B$16&amp;'TDCV Values'!$C$11:$C$16,0),MATCH(I$154,'TDCV Values'!$D$10:$I$10,0))))</f>
        <v>4.4441458595596509E-3</v>
      </c>
      <c r="J155" s="58" cm="1">
        <f t="array" ref="J155">((J123*INDEX('TDCV Values'!$D$11:$I$16,MATCH($B155&amp;$C155,'TDCV Values'!$B$11:$B$16&amp;'TDCV Values'!$C$11:$C$16,0),MATCH(J$154,'TDCV Values'!$D$10:$I$10,0))*'Customer Numbers - Southern'!$C$5)+(J125*INDEX('TDCV Values'!$D$11:$I$16,MATCH($B157&amp;$C157,'TDCV Values'!$B$11:$B$16&amp;'TDCV Values'!$C$11:$C$16,0),MATCH(J$154,'TDCV Values'!$D$10:$I$10,0))*'Customer Numbers - Southern'!$E$5))/((INDEX('TDCV Values'!$D$11:$I$16,MATCH($B155&amp;$C155,'TDCV Values'!$B$11:$B$16&amp;'TDCV Values'!$C$11:$C$16,0),MATCH(J$154,'TDCV Values'!$D$10:$I$10,0))*'Customer Numbers - Southern'!$C$5)+('Customer Numbers - Southern'!$E$5*INDEX('TDCV Values'!$D$11:$I$16,MATCH($B157&amp;$C157,'TDCV Values'!$B$11:$B$16&amp;'TDCV Values'!$C$11:$C$16,0),MATCH(J$154,'TDCV Values'!$D$10:$I$10,0))))</f>
        <v>3.848550074852256E-3</v>
      </c>
      <c r="L155" s="27"/>
      <c r="M155" s="27"/>
      <c r="N155" s="27"/>
      <c r="O155" s="27"/>
      <c r="P155" s="27"/>
      <c r="Q155" s="6"/>
      <c r="R155" s="27"/>
      <c r="S155" s="27"/>
      <c r="T155" s="27"/>
      <c r="U155" s="27"/>
      <c r="V155" s="27"/>
      <c r="W155" s="53"/>
    </row>
    <row r="156" spans="2:23">
      <c r="B156" s="14" t="s">
        <v>67</v>
      </c>
      <c r="C156" s="1" t="s">
        <v>70</v>
      </c>
      <c r="D156" s="14" t="s">
        <v>69</v>
      </c>
      <c r="E156" s="157">
        <v>0</v>
      </c>
      <c r="F156" s="157">
        <v>0</v>
      </c>
      <c r="G156" s="157">
        <v>0</v>
      </c>
      <c r="H156" s="157">
        <v>0</v>
      </c>
      <c r="I156" s="157">
        <v>0</v>
      </c>
      <c r="J156" s="157">
        <v>0</v>
      </c>
      <c r="K156" s="47"/>
      <c r="L156" s="27"/>
      <c r="M156" s="27"/>
      <c r="N156" s="27"/>
      <c r="O156" s="27"/>
      <c r="P156" s="27"/>
      <c r="Q156" s="6"/>
      <c r="R156" s="27"/>
      <c r="S156" s="27"/>
      <c r="T156" s="27"/>
      <c r="U156" s="27"/>
      <c r="V156" s="27"/>
      <c r="W156" s="53"/>
    </row>
    <row r="157" spans="2:23">
      <c r="B157" s="14" t="s">
        <v>67</v>
      </c>
      <c r="C157" s="1" t="s">
        <v>71</v>
      </c>
      <c r="D157" s="14" t="s">
        <v>69</v>
      </c>
      <c r="E157" s="58" cm="1">
        <f t="array" ref="E157">((E123*INDEX('TDCV Values'!$D$11:$I$16,MATCH($B155&amp;$C155,'TDCV Values'!$B$11:$B$16&amp;'TDCV Values'!$C$11:$C$16,0),MATCH(E$154,'TDCV Values'!$D$10:$I$10,0))*'Customer Numbers - Southern'!$C$5)+(E125*INDEX('TDCV Values'!$D$11:$I$16,MATCH($B157&amp;$C157,'TDCV Values'!$B$11:$B$16&amp;'TDCV Values'!$C$11:$C$16,0),MATCH(E$154,'TDCV Values'!$D$10:$I$10,0))*'Customer Numbers - Southern'!$E$5))/((INDEX('TDCV Values'!$D$11:$I$16,MATCH($B155&amp;$C155,'TDCV Values'!$B$11:$B$16&amp;'TDCV Values'!$C$11:$C$16,0),MATCH(E$154,'TDCV Values'!$D$10:$I$10,0))*'Customer Numbers - Southern'!$C$5)+('Customer Numbers - Southern'!$E$5*INDEX('TDCV Values'!$D$11:$I$16,MATCH($B157&amp;$C157,'TDCV Values'!$B$11:$B$16&amp;'TDCV Values'!$C$11:$C$16,0),MATCH(E$154,'TDCV Values'!$D$10:$I$10,0))))</f>
        <v>1.0613309506037203E-2</v>
      </c>
      <c r="F157" s="58" cm="1">
        <f t="array" ref="F157">((F123*INDEX('TDCV Values'!$D$11:$I$16,MATCH($B155&amp;$C155,'TDCV Values'!$B$11:$B$16&amp;'TDCV Values'!$C$11:$C$16,0),MATCH(F$154,'TDCV Values'!$D$10:$I$10,0))*'Customer Numbers - Southern'!$C$5)+(F125*INDEX('TDCV Values'!$D$11:$I$16,MATCH($B157&amp;$C157,'TDCV Values'!$B$11:$B$16&amp;'TDCV Values'!$C$11:$C$16,0),MATCH(F$154,'TDCV Values'!$D$10:$I$10,0))*'Customer Numbers - Southern'!$E$5))/((INDEX('TDCV Values'!$D$11:$I$16,MATCH($B155&amp;$C155,'TDCV Values'!$B$11:$B$16&amp;'TDCV Values'!$C$11:$C$16,0),MATCH(F$154,'TDCV Values'!$D$10:$I$10,0))*'Customer Numbers - Southern'!$C$5)+('Customer Numbers - Southern'!$E$5*INDEX('TDCV Values'!$D$11:$I$16,MATCH($B157&amp;$C157,'TDCV Values'!$B$11:$B$16&amp;'TDCV Values'!$C$11:$C$16,0),MATCH(F$154,'TDCV Values'!$D$10:$I$10,0))))</f>
        <v>7.9831300991936253E-3</v>
      </c>
      <c r="G157" s="58" cm="1">
        <f t="array" ref="G157">((G123*INDEX('TDCV Values'!$D$11:$I$16,MATCH($B155&amp;$C155,'TDCV Values'!$B$11:$B$16&amp;'TDCV Values'!$C$11:$C$16,0),MATCH(G$154,'TDCV Values'!$D$10:$I$10,0))*'Customer Numbers - Southern'!$C$5)+(G125*INDEX('TDCV Values'!$D$11:$I$16,MATCH($B157&amp;$C157,'TDCV Values'!$B$11:$B$16&amp;'TDCV Values'!$C$11:$C$16,0),MATCH(G$154,'TDCV Values'!$D$10:$I$10,0))*'Customer Numbers - Southern'!$E$5))/((INDEX('TDCV Values'!$D$11:$I$16,MATCH($B155&amp;$C155,'TDCV Values'!$B$11:$B$16&amp;'TDCV Values'!$C$11:$C$16,0),MATCH(G$154,'TDCV Values'!$D$10:$I$10,0))*'Customer Numbers - Southern'!$C$5)+('Customer Numbers - Southern'!$E$5*INDEX('TDCV Values'!$D$11:$I$16,MATCH($B157&amp;$C157,'TDCV Values'!$B$11:$B$16&amp;'TDCV Values'!$C$11:$C$16,0),MATCH(G$154,'TDCV Values'!$D$10:$I$10,0))))</f>
        <v>4.7543424911778475E-3</v>
      </c>
      <c r="H157" s="58" cm="1">
        <f t="array" ref="H157">((H123*INDEX('TDCV Values'!$D$11:$I$16,MATCH($B155&amp;$C155,'TDCV Values'!$B$11:$B$16&amp;'TDCV Values'!$C$11:$C$16,0),MATCH(H$154,'TDCV Values'!$D$10:$I$10,0))*'Customer Numbers - Southern'!$C$5)+(H125*INDEX('TDCV Values'!$D$11:$I$16,MATCH($B157&amp;$C157,'TDCV Values'!$B$11:$B$16&amp;'TDCV Values'!$C$11:$C$16,0),MATCH(H$154,'TDCV Values'!$D$10:$I$10,0))*'Customer Numbers - Southern'!$E$5))/((INDEX('TDCV Values'!$D$11:$I$16,MATCH($B155&amp;$C155,'TDCV Values'!$B$11:$B$16&amp;'TDCV Values'!$C$11:$C$16,0),MATCH(H$154,'TDCV Values'!$D$10:$I$10,0))*'Customer Numbers - Southern'!$C$5)+('Customer Numbers - Southern'!$E$5*INDEX('TDCV Values'!$D$11:$I$16,MATCH($B157&amp;$C157,'TDCV Values'!$B$11:$B$16&amp;'TDCV Values'!$C$11:$C$16,0),MATCH(H$154,'TDCV Values'!$D$10:$I$10,0))))</f>
        <v>4.2973666900936701E-3</v>
      </c>
      <c r="I157" s="58" cm="1">
        <f t="array" ref="I157">((I123*INDEX('TDCV Values'!$D$11:$I$16,MATCH($B155&amp;$C155,'TDCV Values'!$B$11:$B$16&amp;'TDCV Values'!$C$11:$C$16,0),MATCH(I$154,'TDCV Values'!$D$10:$I$10,0))*'Customer Numbers - Southern'!$C$5)+(I125*INDEX('TDCV Values'!$D$11:$I$16,MATCH($B157&amp;$C157,'TDCV Values'!$B$11:$B$16&amp;'TDCV Values'!$C$11:$C$16,0),MATCH(I$154,'TDCV Values'!$D$10:$I$10,0))*'Customer Numbers - Southern'!$E$5))/((INDEX('TDCV Values'!$D$11:$I$16,MATCH($B155&amp;$C155,'TDCV Values'!$B$11:$B$16&amp;'TDCV Values'!$C$11:$C$16,0),MATCH(I$154,'TDCV Values'!$D$10:$I$10,0))*'Customer Numbers - Southern'!$C$5)+('Customer Numbers - Southern'!$E$5*INDEX('TDCV Values'!$D$11:$I$16,MATCH($B157&amp;$C157,'TDCV Values'!$B$11:$B$16&amp;'TDCV Values'!$C$11:$C$16,0),MATCH(I$154,'TDCV Values'!$D$10:$I$10,0))))</f>
        <v>4.4441458595596509E-3</v>
      </c>
      <c r="J157" s="58" cm="1">
        <f t="array" ref="J157">((J123*INDEX('TDCV Values'!$D$11:$I$16,MATCH($B155&amp;$C155,'TDCV Values'!$B$11:$B$16&amp;'TDCV Values'!$C$11:$C$16,0),MATCH(J$154,'TDCV Values'!$D$10:$I$10,0))*'Customer Numbers - Southern'!$C$5)+(J125*INDEX('TDCV Values'!$D$11:$I$16,MATCH($B157&amp;$C157,'TDCV Values'!$B$11:$B$16&amp;'TDCV Values'!$C$11:$C$16,0),MATCH(J$154,'TDCV Values'!$D$10:$I$10,0))*'Customer Numbers - Southern'!$E$5))/((INDEX('TDCV Values'!$D$11:$I$16,MATCH($B155&amp;$C155,'TDCV Values'!$B$11:$B$16&amp;'TDCV Values'!$C$11:$C$16,0),MATCH(J$154,'TDCV Values'!$D$10:$I$10,0))*'Customer Numbers - Southern'!$C$5)+('Customer Numbers - Southern'!$E$5*INDEX('TDCV Values'!$D$11:$I$16,MATCH($B157&amp;$C157,'TDCV Values'!$B$11:$B$16&amp;'TDCV Values'!$C$11:$C$16,0),MATCH(J$154,'TDCV Values'!$D$10:$I$10,0))))</f>
        <v>3.848550074852256E-3</v>
      </c>
      <c r="K157" s="47"/>
      <c r="L157" s="27"/>
      <c r="M157" s="27"/>
      <c r="N157" s="27"/>
      <c r="O157" s="27"/>
      <c r="P157" s="27"/>
      <c r="Q157" s="6"/>
      <c r="R157" s="27"/>
      <c r="S157" s="27"/>
      <c r="T157" s="27"/>
      <c r="U157" s="27"/>
      <c r="V157" s="27"/>
      <c r="W157" s="53"/>
    </row>
    <row r="158" spans="2:23">
      <c r="B158" s="14" t="s">
        <v>72</v>
      </c>
      <c r="C158" s="1" t="s">
        <v>68</v>
      </c>
      <c r="D158" s="14" t="s">
        <v>69</v>
      </c>
      <c r="E158" s="58" cm="1">
        <f t="array" ref="E158">((E126*INDEX('TDCV Values'!$D$11:$I$16,MATCH($B158&amp;$C158,'TDCV Values'!$B$11:$B$16&amp;'TDCV Values'!$C$11:$C$16,0),MATCH(E$154,'TDCV Values'!$D$10:$I$10,0))*'Customer Numbers - Southern'!$C$10)+(E128*INDEX('TDCV Values'!$D$11:$I$16,MATCH($B160&amp;$C160,'TDCV Values'!$B$11:$B$16&amp;'TDCV Values'!$C$11:$C$16,0),MATCH(E$154,'TDCV Values'!$D$10:$I$10,0))*'Customer Numbers - Southern'!$E$10))/((INDEX('TDCV Values'!$D$11:$I$16,MATCH($B158&amp;$C158,'TDCV Values'!$B$11:$B$16&amp;'TDCV Values'!$C$11:$C$16,0),MATCH(E$154,'TDCV Values'!$D$10:$I$10,0))*'Customer Numbers - Southern'!$C$10)+('Customer Numbers - Southern'!$E$10*INDEX('TDCV Values'!$D$11:$I$16,MATCH($B160&amp;$C160,'TDCV Values'!$B$11:$B$16&amp;'TDCV Values'!$C$11:$C$16,0),MATCH(E$154,'TDCV Values'!$D$10:$I$10,0))))</f>
        <v>2.5526542791641941E-3</v>
      </c>
      <c r="F158" s="58" cm="1">
        <f t="array" ref="F158">((F126*INDEX('TDCV Values'!$D$11:$I$16,MATCH($B158&amp;$C158,'TDCV Values'!$B$11:$B$16&amp;'TDCV Values'!$C$11:$C$16,0),MATCH(F$154,'TDCV Values'!$D$10:$I$10,0))*'Customer Numbers - Southern'!$C$10)+(F128*INDEX('TDCV Values'!$D$11:$I$16,MATCH($B160&amp;$C160,'TDCV Values'!$B$11:$B$16&amp;'TDCV Values'!$C$11:$C$16,0),MATCH(F$154,'TDCV Values'!$D$10:$I$10,0))*'Customer Numbers - Southern'!$E$10))/((INDEX('TDCV Values'!$D$11:$I$16,MATCH($B158&amp;$C158,'TDCV Values'!$B$11:$B$16&amp;'TDCV Values'!$C$11:$C$16,0),MATCH(F$154,'TDCV Values'!$D$10:$I$10,0))*'Customer Numbers - Southern'!$C$10)+('Customer Numbers - Southern'!$E$10*INDEX('TDCV Values'!$D$11:$I$16,MATCH($B160&amp;$C160,'TDCV Values'!$B$11:$B$16&amp;'TDCV Values'!$C$11:$C$16,0),MATCH(F$154,'TDCV Values'!$D$10:$I$10,0))))</f>
        <v>1.8863311252823695E-3</v>
      </c>
      <c r="G158" s="58" cm="1">
        <f t="array" ref="G158">((G126*INDEX('TDCV Values'!$D$11:$I$16,MATCH($B158&amp;$C158,'TDCV Values'!$B$11:$B$16&amp;'TDCV Values'!$C$11:$C$16,0),MATCH(G$154,'TDCV Values'!$D$10:$I$10,0))*'Customer Numbers - Southern'!$C$10)+(G128*INDEX('TDCV Values'!$D$11:$I$16,MATCH($B160&amp;$C160,'TDCV Values'!$B$11:$B$16&amp;'TDCV Values'!$C$11:$C$16,0),MATCH(G$154,'TDCV Values'!$D$10:$I$10,0))*'Customer Numbers - Southern'!$E$10))/((INDEX('TDCV Values'!$D$11:$I$16,MATCH($B158&amp;$C158,'TDCV Values'!$B$11:$B$16&amp;'TDCV Values'!$C$11:$C$16,0),MATCH(G$154,'TDCV Values'!$D$10:$I$10,0))*'Customer Numbers - Southern'!$C$10)+('Customer Numbers - Southern'!$E$10*INDEX('TDCV Values'!$D$11:$I$16,MATCH($B160&amp;$C160,'TDCV Values'!$B$11:$B$16&amp;'TDCV Values'!$C$11:$C$16,0),MATCH(G$154,'TDCV Values'!$D$10:$I$10,0))))</f>
        <v>1.1306843031781337E-3</v>
      </c>
      <c r="H158" s="58" cm="1">
        <f t="array" ref="H158">((H126*INDEX('TDCV Values'!$D$11:$I$16,MATCH($B158&amp;$C158,'TDCV Values'!$B$11:$B$16&amp;'TDCV Values'!$C$11:$C$16,0),MATCH(H$154,'TDCV Values'!$D$10:$I$10,0))*'Customer Numbers - Southern'!$C$10)+(H128*INDEX('TDCV Values'!$D$11:$I$16,MATCH($B160&amp;$C160,'TDCV Values'!$B$11:$B$16&amp;'TDCV Values'!$C$11:$C$16,0),MATCH(H$154,'TDCV Values'!$D$10:$I$10,0))*'Customer Numbers - Southern'!$E$10))/((INDEX('TDCV Values'!$D$11:$I$16,MATCH($B158&amp;$C158,'TDCV Values'!$B$11:$B$16&amp;'TDCV Values'!$C$11:$C$16,0),MATCH(H$154,'TDCV Values'!$D$10:$I$10,0))*'Customer Numbers - Southern'!$C$10)+('Customer Numbers - Southern'!$E$10*INDEX('TDCV Values'!$D$11:$I$16,MATCH($B160&amp;$C160,'TDCV Values'!$B$11:$B$16&amp;'TDCV Values'!$C$11:$C$16,0),MATCH(H$154,'TDCV Values'!$D$10:$I$10,0))))</f>
        <v>1.0335468982476659E-3</v>
      </c>
      <c r="I158" s="58" cm="1">
        <f t="array" ref="I158">((I126*INDEX('TDCV Values'!$D$11:$I$16,MATCH($B158&amp;$C158,'TDCV Values'!$B$11:$B$16&amp;'TDCV Values'!$C$11:$C$16,0),MATCH(I$154,'TDCV Values'!$D$10:$I$10,0))*'Customer Numbers - Southern'!$C$10)+(I128*INDEX('TDCV Values'!$D$11:$I$16,MATCH($B160&amp;$C160,'TDCV Values'!$B$11:$B$16&amp;'TDCV Values'!$C$11:$C$16,0),MATCH(I$154,'TDCV Values'!$D$10:$I$10,0))*'Customer Numbers - Southern'!$E$10))/((INDEX('TDCV Values'!$D$11:$I$16,MATCH($B158&amp;$C158,'TDCV Values'!$B$11:$B$16&amp;'TDCV Values'!$C$11:$C$16,0),MATCH(I$154,'TDCV Values'!$D$10:$I$10,0))*'Customer Numbers - Southern'!$C$10)+('Customer Numbers - Southern'!$E$10*INDEX('TDCV Values'!$D$11:$I$16,MATCH($B160&amp;$C160,'TDCV Values'!$B$11:$B$16&amp;'TDCV Values'!$C$11:$C$16,0),MATCH(I$154,'TDCV Values'!$D$10:$I$10,0))))</f>
        <v>1.0974253463590764E-3</v>
      </c>
      <c r="J158" s="58" cm="1">
        <f t="array" ref="J158">((J126*INDEX('TDCV Values'!$D$11:$I$16,MATCH($B158&amp;$C158,'TDCV Values'!$B$11:$B$16&amp;'TDCV Values'!$C$11:$C$16,0),MATCH(J$154,'TDCV Values'!$D$10:$I$10,0))*'Customer Numbers - Southern'!$C$10)+(J128*INDEX('TDCV Values'!$D$11:$I$16,MATCH($B160&amp;$C160,'TDCV Values'!$B$11:$B$16&amp;'TDCV Values'!$C$11:$C$16,0),MATCH(J$154,'TDCV Values'!$D$10:$I$10,0))*'Customer Numbers - Southern'!$E$10))/((INDEX('TDCV Values'!$D$11:$I$16,MATCH($B158&amp;$C158,'TDCV Values'!$B$11:$B$16&amp;'TDCV Values'!$C$11:$C$16,0),MATCH(J$154,'TDCV Values'!$D$10:$I$10,0))*'Customer Numbers - Southern'!$C$10)+('Customer Numbers - Southern'!$E$10*INDEX('TDCV Values'!$D$11:$I$16,MATCH($B160&amp;$C160,'TDCV Values'!$B$11:$B$16&amp;'TDCV Values'!$C$11:$C$16,0),MATCH(J$154,'TDCV Values'!$D$10:$I$10,0))))</f>
        <v>8.7970309699624515E-4</v>
      </c>
      <c r="K158" s="47"/>
      <c r="L158" s="27"/>
      <c r="M158" s="27"/>
      <c r="N158" s="27"/>
      <c r="O158" s="27"/>
      <c r="P158" s="27"/>
      <c r="R158" s="27"/>
      <c r="S158" s="27"/>
      <c r="T158" s="27"/>
      <c r="U158" s="27"/>
      <c r="V158" s="27"/>
    </row>
    <row r="159" spans="2:23">
      <c r="B159" s="14" t="s">
        <v>72</v>
      </c>
      <c r="C159" s="1" t="s">
        <v>70</v>
      </c>
      <c r="D159" s="14" t="s">
        <v>69</v>
      </c>
      <c r="E159" s="157">
        <v>0</v>
      </c>
      <c r="F159" s="157">
        <v>0</v>
      </c>
      <c r="G159" s="157">
        <v>0</v>
      </c>
      <c r="H159" s="157">
        <v>0</v>
      </c>
      <c r="I159" s="157">
        <v>0</v>
      </c>
      <c r="J159" s="157">
        <v>0</v>
      </c>
      <c r="K159" s="47"/>
      <c r="L159" s="27"/>
      <c r="M159" s="27"/>
      <c r="N159" s="27"/>
      <c r="O159" s="27"/>
      <c r="P159" s="27"/>
      <c r="R159" s="27"/>
      <c r="S159" s="27"/>
      <c r="T159" s="27"/>
      <c r="U159" s="27"/>
      <c r="V159" s="27"/>
    </row>
    <row r="160" spans="2:23">
      <c r="B160" s="14" t="s">
        <v>72</v>
      </c>
      <c r="C160" s="1" t="s">
        <v>71</v>
      </c>
      <c r="D160" s="14" t="s">
        <v>69</v>
      </c>
      <c r="E160" s="58" cm="1">
        <f t="array" ref="E160">((E126*INDEX('TDCV Values'!$D$11:$I$16,MATCH($B158&amp;$C158,'TDCV Values'!$B$11:$B$16&amp;'TDCV Values'!$C$11:$C$16,0),MATCH(E$154,'TDCV Values'!$D$10:$I$10,0))*'Customer Numbers - Southern'!$C$10)+(E128*INDEX('TDCV Values'!$D$11:$I$16,MATCH($B160&amp;$C160,'TDCV Values'!$B$11:$B$16&amp;'TDCV Values'!$C$11:$C$16,0),MATCH(E$154,'TDCV Values'!$D$10:$I$10,0))*'Customer Numbers - Southern'!$E$10))/((INDEX('TDCV Values'!$D$11:$I$16,MATCH($B158&amp;$C158,'TDCV Values'!$B$11:$B$16&amp;'TDCV Values'!$C$11:$C$16,0),MATCH(E$154,'TDCV Values'!$D$10:$I$10,0))*'Customer Numbers - Southern'!$C$10)+('Customer Numbers - Southern'!$E$10*INDEX('TDCV Values'!$D$11:$I$16,MATCH($B160&amp;$C160,'TDCV Values'!$B$11:$B$16&amp;'TDCV Values'!$C$11:$C$16,0),MATCH(E$154,'TDCV Values'!$D$10:$I$10,0))))</f>
        <v>2.5526542791641941E-3</v>
      </c>
      <c r="F160" s="58" cm="1">
        <f t="array" ref="F160">((F126*INDEX('TDCV Values'!$D$11:$I$16,MATCH($B158&amp;$C158,'TDCV Values'!$B$11:$B$16&amp;'TDCV Values'!$C$11:$C$16,0),MATCH(F$154,'TDCV Values'!$D$10:$I$10,0))*'Customer Numbers - Southern'!$C$10)+(F128*INDEX('TDCV Values'!$D$11:$I$16,MATCH($B160&amp;$C160,'TDCV Values'!$B$11:$B$16&amp;'TDCV Values'!$C$11:$C$16,0),MATCH(F$154,'TDCV Values'!$D$10:$I$10,0))*'Customer Numbers - Southern'!$E$10))/((INDEX('TDCV Values'!$D$11:$I$16,MATCH($B158&amp;$C158,'TDCV Values'!$B$11:$B$16&amp;'TDCV Values'!$C$11:$C$16,0),MATCH(F$154,'TDCV Values'!$D$10:$I$10,0))*'Customer Numbers - Southern'!$C$10)+('Customer Numbers - Southern'!$E$10*INDEX('TDCV Values'!$D$11:$I$16,MATCH($B160&amp;$C160,'TDCV Values'!$B$11:$B$16&amp;'TDCV Values'!$C$11:$C$16,0),MATCH(F$154,'TDCV Values'!$D$10:$I$10,0))))</f>
        <v>1.8863311252823695E-3</v>
      </c>
      <c r="G160" s="58" cm="1">
        <f t="array" ref="G160">((G126*INDEX('TDCV Values'!$D$11:$I$16,MATCH($B158&amp;$C158,'TDCV Values'!$B$11:$B$16&amp;'TDCV Values'!$C$11:$C$16,0),MATCH(G$154,'TDCV Values'!$D$10:$I$10,0))*'Customer Numbers - Southern'!$C$10)+(G128*INDEX('TDCV Values'!$D$11:$I$16,MATCH($B160&amp;$C160,'TDCV Values'!$B$11:$B$16&amp;'TDCV Values'!$C$11:$C$16,0),MATCH(G$154,'TDCV Values'!$D$10:$I$10,0))*'Customer Numbers - Southern'!$E$10))/((INDEX('TDCV Values'!$D$11:$I$16,MATCH($B158&amp;$C158,'TDCV Values'!$B$11:$B$16&amp;'TDCV Values'!$C$11:$C$16,0),MATCH(G$154,'TDCV Values'!$D$10:$I$10,0))*'Customer Numbers - Southern'!$C$10)+('Customer Numbers - Southern'!$E$10*INDEX('TDCV Values'!$D$11:$I$16,MATCH($B160&amp;$C160,'TDCV Values'!$B$11:$B$16&amp;'TDCV Values'!$C$11:$C$16,0),MATCH(G$154,'TDCV Values'!$D$10:$I$10,0))))</f>
        <v>1.1306843031781337E-3</v>
      </c>
      <c r="H160" s="58" cm="1">
        <f t="array" ref="H160">((H126*INDEX('TDCV Values'!$D$11:$I$16,MATCH($B158&amp;$C158,'TDCV Values'!$B$11:$B$16&amp;'TDCV Values'!$C$11:$C$16,0),MATCH(H$154,'TDCV Values'!$D$10:$I$10,0))*'Customer Numbers - Southern'!$C$10)+(H128*INDEX('TDCV Values'!$D$11:$I$16,MATCH($B160&amp;$C160,'TDCV Values'!$B$11:$B$16&amp;'TDCV Values'!$C$11:$C$16,0),MATCH(H$154,'TDCV Values'!$D$10:$I$10,0))*'Customer Numbers - Southern'!$E$10))/((INDEX('TDCV Values'!$D$11:$I$16,MATCH($B158&amp;$C158,'TDCV Values'!$B$11:$B$16&amp;'TDCV Values'!$C$11:$C$16,0),MATCH(H$154,'TDCV Values'!$D$10:$I$10,0))*'Customer Numbers - Southern'!$C$10)+('Customer Numbers - Southern'!$E$10*INDEX('TDCV Values'!$D$11:$I$16,MATCH($B160&amp;$C160,'TDCV Values'!$B$11:$B$16&amp;'TDCV Values'!$C$11:$C$16,0),MATCH(H$154,'TDCV Values'!$D$10:$I$10,0))))</f>
        <v>1.0335468982476659E-3</v>
      </c>
      <c r="I160" s="58" cm="1">
        <f t="array" ref="I160">((I126*INDEX('TDCV Values'!$D$11:$I$16,MATCH($B158&amp;$C158,'TDCV Values'!$B$11:$B$16&amp;'TDCV Values'!$C$11:$C$16,0),MATCH(I$154,'TDCV Values'!$D$10:$I$10,0))*'Customer Numbers - Southern'!$C$10)+(I128*INDEX('TDCV Values'!$D$11:$I$16,MATCH($B160&amp;$C160,'TDCV Values'!$B$11:$B$16&amp;'TDCV Values'!$C$11:$C$16,0),MATCH(I$154,'TDCV Values'!$D$10:$I$10,0))*'Customer Numbers - Southern'!$E$10))/((INDEX('TDCV Values'!$D$11:$I$16,MATCH($B158&amp;$C158,'TDCV Values'!$B$11:$B$16&amp;'TDCV Values'!$C$11:$C$16,0),MATCH(I$154,'TDCV Values'!$D$10:$I$10,0))*'Customer Numbers - Southern'!$C$10)+('Customer Numbers - Southern'!$E$10*INDEX('TDCV Values'!$D$11:$I$16,MATCH($B160&amp;$C160,'TDCV Values'!$B$11:$B$16&amp;'TDCV Values'!$C$11:$C$16,0),MATCH(I$154,'TDCV Values'!$D$10:$I$10,0))))</f>
        <v>1.0974253463590764E-3</v>
      </c>
      <c r="J160" s="58" cm="1">
        <f t="array" ref="J160">((J126*INDEX('TDCV Values'!$D$11:$I$16,MATCH($B158&amp;$C158,'TDCV Values'!$B$11:$B$16&amp;'TDCV Values'!$C$11:$C$16,0),MATCH(J$154,'TDCV Values'!$D$10:$I$10,0))*'Customer Numbers - Southern'!$C$10)+(J128*INDEX('TDCV Values'!$D$11:$I$16,MATCH($B160&amp;$C160,'TDCV Values'!$B$11:$B$16&amp;'TDCV Values'!$C$11:$C$16,0),MATCH(J$154,'TDCV Values'!$D$10:$I$10,0))*'Customer Numbers - Southern'!$E$10))/((INDEX('TDCV Values'!$D$11:$I$16,MATCH($B158&amp;$C158,'TDCV Values'!$B$11:$B$16&amp;'TDCV Values'!$C$11:$C$16,0),MATCH(J$154,'TDCV Values'!$D$10:$I$10,0))*'Customer Numbers - Southern'!$C$10)+('Customer Numbers - Southern'!$E$10*INDEX('TDCV Values'!$D$11:$I$16,MATCH($B160&amp;$C160,'TDCV Values'!$B$11:$B$16&amp;'TDCV Values'!$C$11:$C$16,0),MATCH(J$154,'TDCV Values'!$D$10:$I$10,0))))</f>
        <v>8.7970309699624515E-4</v>
      </c>
      <c r="K160" s="47"/>
      <c r="L160" s="27"/>
      <c r="M160" s="27"/>
      <c r="N160" s="27"/>
      <c r="O160" s="27"/>
      <c r="P160" s="27"/>
      <c r="R160" s="27"/>
      <c r="S160" s="27"/>
      <c r="T160" s="27"/>
      <c r="U160" s="27"/>
      <c r="V160" s="27"/>
    </row>
    <row r="161" spans="2:22">
      <c r="B161" s="14" t="s">
        <v>67</v>
      </c>
      <c r="C161" s="1" t="s">
        <v>68</v>
      </c>
      <c r="D161" s="14" t="s">
        <v>73</v>
      </c>
      <c r="E161" s="58">
        <f>(('Customer Numbers - Southern'!$D$21*E$129)+('Customer Numbers - Southern'!$D$17*E$130)+('Customer Numbers - Southern'!$D$20*E$131))</f>
        <v>6.8182826847701557E-3</v>
      </c>
      <c r="F161" s="58">
        <f>(('Customer Numbers - Southern'!$D$21*F$129)+('Customer Numbers - Southern'!$D$17*F$130)+('Customer Numbers - Southern'!$D$20*F$131))</f>
        <v>7.631874147739302E-3</v>
      </c>
      <c r="G161" s="58">
        <f>(('Customer Numbers - Southern'!$D$21*G$129)+('Customer Numbers - Southern'!$D$17*G$130)+('Customer Numbers - Southern'!$D$20*G$131))</f>
        <v>7.631874147739302E-3</v>
      </c>
      <c r="H161" s="58">
        <f>(('Customer Numbers - Southern'!$D$21*H$129)+('Customer Numbers - Southern'!$D$17*H$130)+('Customer Numbers - Southern'!$D$20*H$131))</f>
        <v>7.6477305549870669E-3</v>
      </c>
      <c r="I161" s="58">
        <f>(('Customer Numbers - Southern'!$D$21*I$129)+('Customer Numbers - Southern'!$D$17*I$130)+('Customer Numbers - Southern'!$D$20*I$131))</f>
        <v>7.9365432325078089E-3</v>
      </c>
      <c r="J161" s="58">
        <f>(('Customer Numbers - Southern'!$D$21*J$129)+('Customer Numbers - Southern'!$D$17*J$130)+('Customer Numbers - Southern'!$D$20*J$131))</f>
        <v>7.620199324694479E-3</v>
      </c>
      <c r="K161" s="47"/>
      <c r="L161" s="27"/>
      <c r="M161" s="27"/>
      <c r="N161" s="27"/>
      <c r="O161" s="27"/>
      <c r="P161" s="27"/>
      <c r="R161" s="27"/>
      <c r="S161" s="27"/>
      <c r="T161" s="27"/>
      <c r="U161" s="27"/>
      <c r="V161" s="27"/>
    </row>
    <row r="162" spans="2:22">
      <c r="B162" s="14" t="s">
        <v>67</v>
      </c>
      <c r="C162" s="1" t="s">
        <v>70</v>
      </c>
      <c r="D162" s="14" t="s">
        <v>73</v>
      </c>
      <c r="E162" s="157">
        <v>0</v>
      </c>
      <c r="F162" s="157">
        <v>0</v>
      </c>
      <c r="G162" s="157">
        <v>0</v>
      </c>
      <c r="H162" s="157">
        <v>0</v>
      </c>
      <c r="I162" s="157">
        <v>0</v>
      </c>
      <c r="J162" s="157">
        <v>0</v>
      </c>
      <c r="K162" s="47"/>
      <c r="L162" s="27"/>
      <c r="M162" s="27"/>
      <c r="N162" s="27"/>
      <c r="O162" s="27"/>
      <c r="P162" s="27"/>
      <c r="R162" s="27"/>
      <c r="S162" s="27"/>
      <c r="T162" s="27"/>
      <c r="U162" s="27"/>
      <c r="V162" s="27"/>
    </row>
    <row r="163" spans="2:22">
      <c r="B163" s="14" t="s">
        <v>67</v>
      </c>
      <c r="C163" s="1" t="s">
        <v>71</v>
      </c>
      <c r="D163" s="14" t="s">
        <v>73</v>
      </c>
      <c r="E163" s="58">
        <f>(('Customer Numbers - Southern'!$D$21*E$129)+('Customer Numbers - Southern'!$D$17*E$130)+('Customer Numbers - Southern'!$D$20*E$131))</f>
        <v>6.8182826847701557E-3</v>
      </c>
      <c r="F163" s="58">
        <f>(('Customer Numbers - Southern'!$D$21*F$129)+('Customer Numbers - Southern'!$D$17*F$130)+('Customer Numbers - Southern'!$D$20*F$131))</f>
        <v>7.631874147739302E-3</v>
      </c>
      <c r="G163" s="58">
        <f>(('Customer Numbers - Southern'!$D$21*G$129)+('Customer Numbers - Southern'!$D$17*G$130)+('Customer Numbers - Southern'!$D$20*G$131))</f>
        <v>7.631874147739302E-3</v>
      </c>
      <c r="H163" s="58">
        <f>(('Customer Numbers - Southern'!$D$21*H$129)+('Customer Numbers - Southern'!$D$17*H$130)+('Customer Numbers - Southern'!$D$20*H$131))</f>
        <v>7.6477305549870669E-3</v>
      </c>
      <c r="I163" s="58">
        <f>(('Customer Numbers - Southern'!$D$21*I$129)+('Customer Numbers - Southern'!$D$17*I$130)+('Customer Numbers - Southern'!$D$20*I$131))</f>
        <v>7.9365432325078089E-3</v>
      </c>
      <c r="J163" s="58">
        <f>(('Customer Numbers - Southern'!$D$21*J$129)+('Customer Numbers - Southern'!$D$17*J$130)+('Customer Numbers - Southern'!$D$20*J$131))</f>
        <v>7.620199324694479E-3</v>
      </c>
      <c r="K163" s="47"/>
      <c r="L163" s="27"/>
      <c r="M163" s="27"/>
      <c r="N163" s="27"/>
      <c r="O163" s="27"/>
      <c r="P163" s="27"/>
      <c r="R163" s="27"/>
      <c r="S163" s="27"/>
      <c r="T163" s="27"/>
      <c r="U163" s="27"/>
      <c r="V163" s="27"/>
    </row>
    <row r="164" spans="2:22">
      <c r="B164" s="14" t="s">
        <v>72</v>
      </c>
      <c r="C164" s="1" t="s">
        <v>68</v>
      </c>
      <c r="D164" s="14" t="s">
        <v>73</v>
      </c>
      <c r="E164" s="58">
        <f>(('Customer Numbers - Southern'!$D$27*E$132)+('Customer Numbers - Southern'!$D$23*E$133)+('Customer Numbers - Southern'!$D$26*E$134))</f>
        <v>4.0553004105819144E-3</v>
      </c>
      <c r="F164" s="58">
        <f>(('Customer Numbers - Southern'!$D$27*F$132)+('Customer Numbers - Southern'!$D$23*F$133)+('Customer Numbers - Southern'!$D$26*F$134))</f>
        <v>4.1415464965810535E-3</v>
      </c>
      <c r="G164" s="58">
        <f>(('Customer Numbers - Southern'!$D$27*G$132)+('Customer Numbers - Southern'!$D$23*G$133)+('Customer Numbers - Southern'!$D$26*G$134))</f>
        <v>4.1415464965810535E-3</v>
      </c>
      <c r="H164" s="58">
        <f>(('Customer Numbers - Southern'!$D$27*H$132)+('Customer Numbers - Southern'!$D$23*H$133)+('Customer Numbers - Southern'!$D$26*H$134))</f>
        <v>4.1849644352671741E-3</v>
      </c>
      <c r="I164" s="58">
        <f>(('Customer Numbers - Southern'!$D$27*I$132)+('Customer Numbers - Southern'!$D$23*I$133)+('Customer Numbers - Southern'!$D$26*I$134))</f>
        <v>4.1849644352671741E-3</v>
      </c>
      <c r="J164" s="58">
        <f>(('Customer Numbers - Southern'!$D$27*J$132)+('Customer Numbers - Southern'!$D$23*J$133)+('Customer Numbers - Southern'!$D$26*J$134))</f>
        <v>4.2024748300128747E-3</v>
      </c>
      <c r="K164" s="47"/>
      <c r="L164" s="27"/>
      <c r="M164" s="27"/>
      <c r="N164" s="27"/>
      <c r="O164" s="27"/>
      <c r="P164" s="27"/>
      <c r="R164" s="27"/>
      <c r="S164" s="27"/>
      <c r="T164" s="27"/>
      <c r="U164" s="27"/>
      <c r="V164" s="27"/>
    </row>
    <row r="165" spans="2:22">
      <c r="B165" s="14" t="s">
        <v>72</v>
      </c>
      <c r="C165" s="1" t="s">
        <v>70</v>
      </c>
      <c r="D165" s="14" t="s">
        <v>73</v>
      </c>
      <c r="E165" s="157">
        <v>0</v>
      </c>
      <c r="F165" s="157">
        <v>0</v>
      </c>
      <c r="G165" s="157">
        <v>0</v>
      </c>
      <c r="H165" s="157">
        <v>0</v>
      </c>
      <c r="I165" s="157">
        <v>0</v>
      </c>
      <c r="J165" s="157">
        <v>0</v>
      </c>
      <c r="K165" s="47"/>
      <c r="L165" s="27"/>
      <c r="M165" s="27"/>
      <c r="N165" s="27"/>
      <c r="O165" s="27"/>
      <c r="P165" s="27"/>
      <c r="R165" s="27"/>
      <c r="S165" s="27"/>
      <c r="T165" s="27"/>
      <c r="U165" s="27"/>
      <c r="V165" s="27"/>
    </row>
    <row r="166" spans="2:22">
      <c r="B166" s="14" t="s">
        <v>72</v>
      </c>
      <c r="C166" s="1" t="s">
        <v>71</v>
      </c>
      <c r="D166" s="14" t="s">
        <v>73</v>
      </c>
      <c r="E166" s="58">
        <f>(('Customer Numbers - Southern'!$D$27*E$132)+('Customer Numbers - Southern'!$D$23*E$133)+('Customer Numbers - Southern'!$D$26*E$134))</f>
        <v>4.0553004105819144E-3</v>
      </c>
      <c r="F166" s="58">
        <f>(('Customer Numbers - Southern'!$D$27*F$132)+('Customer Numbers - Southern'!$D$23*F$133)+('Customer Numbers - Southern'!$D$26*F$134))</f>
        <v>4.1415464965810535E-3</v>
      </c>
      <c r="G166" s="58">
        <f>(('Customer Numbers - Southern'!$D$27*G$132)+('Customer Numbers - Southern'!$D$23*G$133)+('Customer Numbers - Southern'!$D$26*G$134))</f>
        <v>4.1415464965810535E-3</v>
      </c>
      <c r="H166" s="58">
        <f>(('Customer Numbers - Southern'!$D$27*H$132)+('Customer Numbers - Southern'!$D$23*H$133)+('Customer Numbers - Southern'!$D$26*H$134))</f>
        <v>4.1849644352671741E-3</v>
      </c>
      <c r="I166" s="58">
        <f>(('Customer Numbers - Southern'!$D$27*I$132)+('Customer Numbers - Southern'!$D$23*I$133)+('Customer Numbers - Southern'!$D$26*I$134))</f>
        <v>4.1849644352671741E-3</v>
      </c>
      <c r="J166" s="58">
        <f>(('Customer Numbers - Southern'!$D$27*J$132)+('Customer Numbers - Southern'!$D$23*J$133)+('Customer Numbers - Southern'!$D$26*J$134))</f>
        <v>4.2024748300128747E-3</v>
      </c>
      <c r="K166" s="47"/>
      <c r="L166" s="27"/>
      <c r="M166" s="27"/>
      <c r="N166" s="27"/>
      <c r="O166" s="27"/>
      <c r="P166" s="27"/>
      <c r="R166" s="27"/>
      <c r="S166" s="27"/>
      <c r="T166" s="27"/>
      <c r="U166" s="27"/>
      <c r="V166" s="27"/>
    </row>
    <row r="167" spans="2:22">
      <c r="E167" s="16"/>
      <c r="F167" s="16"/>
      <c r="G167" s="16"/>
      <c r="H167" s="60"/>
      <c r="I167" s="60"/>
      <c r="J167" s="60"/>
      <c r="K167" s="75"/>
    </row>
    <row r="168" spans="2:22" s="176" customFormat="1">
      <c r="B168" s="80" t="s">
        <v>32</v>
      </c>
      <c r="F168" s="182"/>
      <c r="G168" s="54"/>
      <c r="H168" s="183"/>
      <c r="I168" s="183"/>
      <c r="J168" s="183"/>
      <c r="K168" s="55"/>
    </row>
    <row r="169" spans="2:22" ht="25.5">
      <c r="B169" s="14"/>
      <c r="C169" s="1"/>
      <c r="D169" s="1"/>
      <c r="E169" s="162" t="s">
        <v>50</v>
      </c>
      <c r="F169" s="162" t="s">
        <v>52</v>
      </c>
      <c r="G169" s="163" t="s">
        <v>54</v>
      </c>
      <c r="H169" s="164" t="s">
        <v>56</v>
      </c>
      <c r="I169" s="165" t="s">
        <v>58</v>
      </c>
      <c r="J169" s="165" t="s">
        <v>61</v>
      </c>
    </row>
    <row r="170" spans="2:22">
      <c r="B170" s="78" t="s">
        <v>62</v>
      </c>
      <c r="C170" s="2" t="s">
        <v>63</v>
      </c>
      <c r="D170" s="2" t="s">
        <v>64</v>
      </c>
      <c r="E170" s="13" t="s">
        <v>49</v>
      </c>
      <c r="F170" s="13" t="s">
        <v>51</v>
      </c>
      <c r="G170" s="68" t="s">
        <v>53</v>
      </c>
      <c r="H170" s="57" t="s">
        <v>55</v>
      </c>
      <c r="I170" s="126" t="s">
        <v>57</v>
      </c>
      <c r="J170" s="126" t="s">
        <v>65</v>
      </c>
      <c r="K170" t="s">
        <v>96</v>
      </c>
    </row>
    <row r="171" spans="2:22">
      <c r="B171" s="14" t="s">
        <v>67</v>
      </c>
      <c r="C171" s="1" t="s">
        <v>68</v>
      </c>
      <c r="D171" s="14" t="s">
        <v>69</v>
      </c>
      <c r="E171" s="8">
        <f t="shared" ref="E171:I182" si="81">E139+E155</f>
        <v>0.68078455838713381</v>
      </c>
      <c r="F171" s="8">
        <f t="shared" si="81"/>
        <v>0.51192251332097438</v>
      </c>
      <c r="G171" s="70">
        <f t="shared" si="81"/>
        <v>0.30459549956892962</v>
      </c>
      <c r="H171" s="59">
        <f t="shared" si="81"/>
        <v>0.27659578907147314</v>
      </c>
      <c r="I171" s="59">
        <f t="shared" si="81"/>
        <v>0.28944479131372175</v>
      </c>
      <c r="J171" s="59">
        <f t="shared" ref="J171" si="82">J139+J155</f>
        <v>0.24789993725750994</v>
      </c>
      <c r="K171" s="4"/>
      <c r="M171" s="27"/>
      <c r="N171" s="27"/>
      <c r="O171" s="27"/>
      <c r="P171" s="27"/>
    </row>
    <row r="172" spans="2:22">
      <c r="B172" s="14" t="s">
        <v>67</v>
      </c>
      <c r="C172" s="1" t="s">
        <v>70</v>
      </c>
      <c r="D172" s="14" t="s">
        <v>69</v>
      </c>
      <c r="E172" s="8">
        <f t="shared" si="81"/>
        <v>0.66672424103728678</v>
      </c>
      <c r="F172" s="8">
        <f t="shared" si="81"/>
        <v>0.49757964617381123</v>
      </c>
      <c r="G172" s="70">
        <f t="shared" si="81"/>
        <v>0.29236493447038581</v>
      </c>
      <c r="H172" s="59">
        <f t="shared" si="81"/>
        <v>0.27074069410247609</v>
      </c>
      <c r="I172" s="59">
        <f t="shared" si="81"/>
        <v>0.28347962842023938</v>
      </c>
      <c r="J172" s="59">
        <f t="shared" ref="J172" si="83">J140+J156</f>
        <v>0.23875636678073275</v>
      </c>
      <c r="L172" s="27"/>
      <c r="M172" s="27"/>
      <c r="N172" s="27"/>
      <c r="O172" s="27"/>
      <c r="P172" s="27"/>
    </row>
    <row r="173" spans="2:22">
      <c r="B173" s="14" t="s">
        <v>67</v>
      </c>
      <c r="C173" s="1" t="s">
        <v>71</v>
      </c>
      <c r="D173" s="14" t="s">
        <v>69</v>
      </c>
      <c r="E173" s="8">
        <f t="shared" si="81"/>
        <v>0.69590381271672153</v>
      </c>
      <c r="F173" s="8">
        <f t="shared" si="81"/>
        <v>0.5232949296485333</v>
      </c>
      <c r="G173" s="70">
        <f t="shared" si="81"/>
        <v>0.31136832695639022</v>
      </c>
      <c r="H173" s="59">
        <f t="shared" si="81"/>
        <v>0.28260504650252544</v>
      </c>
      <c r="I173" s="59">
        <f t="shared" si="81"/>
        <v>0.29584523352089509</v>
      </c>
      <c r="J173" s="59">
        <f t="shared" ref="J173" si="84">J141+J157</f>
        <v>0.25327633859050563</v>
      </c>
      <c r="L173" s="27"/>
      <c r="M173" s="27"/>
      <c r="N173" s="27"/>
      <c r="O173" s="27"/>
      <c r="P173" s="27"/>
    </row>
    <row r="174" spans="2:22">
      <c r="B174" s="14" t="s">
        <v>72</v>
      </c>
      <c r="C174" s="1" t="s">
        <v>68</v>
      </c>
      <c r="D174" s="14" t="s">
        <v>69</v>
      </c>
      <c r="E174" s="8">
        <f t="shared" si="81"/>
        <v>0.17293044296436624</v>
      </c>
      <c r="F174" s="8">
        <f t="shared" si="81"/>
        <v>0.12773497427511235</v>
      </c>
      <c r="G174" s="70">
        <f t="shared" si="81"/>
        <v>7.6472668021858078E-2</v>
      </c>
      <c r="H174" s="59">
        <f t="shared" si="81"/>
        <v>7.0288345712982994E-2</v>
      </c>
      <c r="I174" s="59">
        <f t="shared" si="81"/>
        <v>7.5557010599734367E-2</v>
      </c>
      <c r="J174" s="59">
        <f t="shared" ref="J174" si="85">J142+J158</f>
        <v>6.1519327116704998E-2</v>
      </c>
      <c r="L174" s="27"/>
      <c r="M174" s="27"/>
      <c r="N174" s="27"/>
      <c r="O174" s="27"/>
      <c r="P174" s="27"/>
    </row>
    <row r="175" spans="2:22">
      <c r="B175" s="14" t="s">
        <v>72</v>
      </c>
      <c r="C175" s="1" t="s">
        <v>70</v>
      </c>
      <c r="D175" s="14" t="s">
        <v>69</v>
      </c>
      <c r="E175" s="8">
        <f t="shared" si="81"/>
        <v>0.17675128997830575</v>
      </c>
      <c r="F175" s="8">
        <f t="shared" si="81"/>
        <v>0.12933897236016198</v>
      </c>
      <c r="G175" s="70">
        <f t="shared" si="81"/>
        <v>7.4662681828831262E-2</v>
      </c>
      <c r="H175" s="59">
        <f t="shared" si="81"/>
        <v>6.7629434898700949E-2</v>
      </c>
      <c r="I175" s="59">
        <f t="shared" si="81"/>
        <v>7.3295590284690681E-2</v>
      </c>
      <c r="J175" s="59">
        <f t="shared" ref="J175" si="86">J143+J159</f>
        <v>5.9204031606655314E-2</v>
      </c>
      <c r="L175" s="27"/>
      <c r="M175" s="27"/>
      <c r="N175" s="27"/>
      <c r="O175" s="27"/>
      <c r="P175" s="27"/>
    </row>
    <row r="176" spans="2:22">
      <c r="B176" s="14" t="s">
        <v>72</v>
      </c>
      <c r="C176" s="1" t="s">
        <v>71</v>
      </c>
      <c r="D176" s="14" t="s">
        <v>69</v>
      </c>
      <c r="E176" s="8">
        <f t="shared" si="81"/>
        <v>0.1767754022751335</v>
      </c>
      <c r="F176" s="8">
        <f t="shared" si="81"/>
        <v>0.13057627812207093</v>
      </c>
      <c r="G176" s="70">
        <f t="shared" si="81"/>
        <v>7.8175771796830162E-2</v>
      </c>
      <c r="H176" s="59">
        <f t="shared" si="81"/>
        <v>7.1814826619678349E-2</v>
      </c>
      <c r="I176" s="59">
        <f t="shared" si="81"/>
        <v>7.7229683704017463E-2</v>
      </c>
      <c r="J176" s="59">
        <f t="shared" ref="J176" si="87">J144+J160</f>
        <v>6.2901540726280278E-2</v>
      </c>
      <c r="L176" s="27"/>
      <c r="M176" s="27"/>
      <c r="N176" s="27"/>
      <c r="O176" s="27"/>
      <c r="P176" s="27"/>
    </row>
    <row r="177" spans="2:16">
      <c r="B177" s="14" t="s">
        <v>67</v>
      </c>
      <c r="C177" s="1" t="s">
        <v>68</v>
      </c>
      <c r="D177" s="14" t="s">
        <v>73</v>
      </c>
      <c r="E177" s="8">
        <f t="shared" si="81"/>
        <v>0.45213104732923842</v>
      </c>
      <c r="F177" s="8">
        <f t="shared" si="81"/>
        <v>0.50433453060650302</v>
      </c>
      <c r="G177" s="70">
        <f t="shared" si="81"/>
        <v>0.50433453060650302</v>
      </c>
      <c r="H177" s="59">
        <f t="shared" si="81"/>
        <v>0.51022293591328305</v>
      </c>
      <c r="I177" s="59">
        <f t="shared" si="81"/>
        <v>0.51013120118398336</v>
      </c>
      <c r="J177" s="59">
        <f t="shared" ref="J177" si="88">J145+J161</f>
        <v>0.63592483592896742</v>
      </c>
      <c r="L177" s="27"/>
      <c r="M177" s="27"/>
      <c r="N177" s="27"/>
      <c r="O177" s="27"/>
      <c r="P177" s="27"/>
    </row>
    <row r="178" spans="2:16">
      <c r="B178" s="14" t="s">
        <v>67</v>
      </c>
      <c r="C178" s="1" t="s">
        <v>70</v>
      </c>
      <c r="D178" s="14" t="s">
        <v>73</v>
      </c>
      <c r="E178" s="8">
        <f t="shared" si="81"/>
        <v>0.4497736523418755</v>
      </c>
      <c r="F178" s="8">
        <f t="shared" si="81"/>
        <v>0.50169583950320629</v>
      </c>
      <c r="G178" s="70">
        <f t="shared" si="81"/>
        <v>0.50169583950320629</v>
      </c>
      <c r="H178" s="59">
        <f t="shared" si="81"/>
        <v>0.50757876251822875</v>
      </c>
      <c r="I178" s="59">
        <f t="shared" si="81"/>
        <v>0.5073871719176265</v>
      </c>
      <c r="J178" s="59">
        <f t="shared" ref="J178" si="89">J146+J162</f>
        <v>0.63329018135078941</v>
      </c>
      <c r="L178" s="27"/>
      <c r="M178" s="27"/>
      <c r="N178" s="27"/>
      <c r="O178" s="27"/>
      <c r="P178" s="27"/>
    </row>
    <row r="179" spans="2:16">
      <c r="B179" s="14" t="s">
        <v>67</v>
      </c>
      <c r="C179" s="1" t="s">
        <v>71</v>
      </c>
      <c r="D179" s="14" t="s">
        <v>73</v>
      </c>
      <c r="E179" s="8">
        <f t="shared" si="81"/>
        <v>0.49240765436369949</v>
      </c>
      <c r="F179" s="8">
        <f t="shared" si="81"/>
        <v>0.54713690116602498</v>
      </c>
      <c r="G179" s="70">
        <f t="shared" si="81"/>
        <v>0.54713690116602498</v>
      </c>
      <c r="H179" s="59">
        <f t="shared" si="81"/>
        <v>0.55222745516628469</v>
      </c>
      <c r="I179" s="59">
        <f t="shared" si="81"/>
        <v>0.55155947755774992</v>
      </c>
      <c r="J179" s="59">
        <f t="shared" ref="J179" si="90">J147+J163</f>
        <v>0.68478998430231097</v>
      </c>
      <c r="L179" s="27"/>
      <c r="M179" s="27"/>
      <c r="N179" s="27"/>
      <c r="O179" s="27"/>
      <c r="P179" s="27"/>
    </row>
    <row r="180" spans="2:16">
      <c r="B180" s="14" t="s">
        <v>72</v>
      </c>
      <c r="C180" s="1" t="s">
        <v>68</v>
      </c>
      <c r="D180" s="14" t="s">
        <v>73</v>
      </c>
      <c r="E180" s="8">
        <f t="shared" si="81"/>
        <v>0.29525980102048877</v>
      </c>
      <c r="F180" s="8">
        <f t="shared" si="81"/>
        <v>0.30122164119115713</v>
      </c>
      <c r="G180" s="70">
        <f t="shared" si="81"/>
        <v>0.30122164119115713</v>
      </c>
      <c r="H180" s="59">
        <f t="shared" si="81"/>
        <v>0.30839711409428072</v>
      </c>
      <c r="I180" s="59">
        <f t="shared" si="81"/>
        <v>0.30818243221240987</v>
      </c>
      <c r="J180" s="59">
        <f t="shared" ref="J180" si="91">J148+J164</f>
        <v>0.30924098606808731</v>
      </c>
      <c r="L180" s="27"/>
      <c r="M180" s="27"/>
      <c r="N180" s="27"/>
      <c r="O180" s="27"/>
      <c r="P180" s="27"/>
    </row>
    <row r="181" spans="2:16">
      <c r="B181" s="14" t="s">
        <v>72</v>
      </c>
      <c r="C181" s="1" t="s">
        <v>70</v>
      </c>
      <c r="D181" s="14" t="s">
        <v>73</v>
      </c>
      <c r="E181" s="8">
        <f t="shared" si="81"/>
        <v>0.29382767773298096</v>
      </c>
      <c r="F181" s="8">
        <f t="shared" si="81"/>
        <v>0.29975906022710008</v>
      </c>
      <c r="G181" s="70">
        <f t="shared" si="81"/>
        <v>0.29975906022710008</v>
      </c>
      <c r="H181" s="59">
        <f t="shared" si="81"/>
        <v>0.30691920014997742</v>
      </c>
      <c r="I181" s="59">
        <f t="shared" si="81"/>
        <v>0.30670451826810657</v>
      </c>
      <c r="J181" s="59">
        <f t="shared" ref="J181" si="92">J149+J165</f>
        <v>0.30775688835401366</v>
      </c>
      <c r="L181" s="27"/>
      <c r="M181" s="27"/>
      <c r="N181" s="27"/>
      <c r="O181" s="27"/>
      <c r="P181" s="27"/>
    </row>
    <row r="182" spans="2:16">
      <c r="B182" s="14" t="s">
        <v>72</v>
      </c>
      <c r="C182" s="1" t="s">
        <v>71</v>
      </c>
      <c r="D182" s="14" t="s">
        <v>73</v>
      </c>
      <c r="E182" s="8">
        <f t="shared" si="81"/>
        <v>0.32836611264256227</v>
      </c>
      <c r="F182" s="8">
        <f t="shared" si="81"/>
        <v>0.336225056079344</v>
      </c>
      <c r="G182" s="70">
        <f t="shared" si="81"/>
        <v>0.336225056079344</v>
      </c>
      <c r="H182" s="59">
        <f t="shared" si="81"/>
        <v>0.34263124590933092</v>
      </c>
      <c r="I182" s="59">
        <f t="shared" si="81"/>
        <v>0.34240630944255701</v>
      </c>
      <c r="J182" s="59">
        <f t="shared" ref="J182" si="93">J150+J166</f>
        <v>0.34473470605721768</v>
      </c>
      <c r="L182" s="27"/>
      <c r="M182" s="27"/>
      <c r="N182" s="27"/>
      <c r="O182" s="27"/>
      <c r="P182" s="27"/>
    </row>
    <row r="183" spans="2:16">
      <c r="D183" s="166"/>
      <c r="E183" s="16"/>
      <c r="F183" s="16"/>
      <c r="G183" s="16"/>
      <c r="H183" s="60"/>
      <c r="I183" s="60"/>
      <c r="J183" s="60"/>
    </row>
    <row r="184" spans="2:16">
      <c r="B184" s="79" t="s">
        <v>74</v>
      </c>
      <c r="C184" s="167"/>
      <c r="D184" s="167"/>
      <c r="E184" s="167"/>
      <c r="F184" s="167"/>
      <c r="G184" s="167"/>
      <c r="H184" s="168"/>
      <c r="I184" s="168"/>
      <c r="J184" s="168"/>
    </row>
    <row r="185" spans="2:16" ht="25.5">
      <c r="B185" s="14"/>
      <c r="C185" s="1"/>
      <c r="D185" s="1"/>
      <c r="E185" s="162" t="s">
        <v>50</v>
      </c>
      <c r="F185" s="162" t="s">
        <v>52</v>
      </c>
      <c r="G185" s="163" t="s">
        <v>54</v>
      </c>
      <c r="H185" s="164" t="s">
        <v>56</v>
      </c>
      <c r="I185" s="165" t="s">
        <v>58</v>
      </c>
      <c r="J185" s="165" t="s">
        <v>61</v>
      </c>
    </row>
    <row r="186" spans="2:16">
      <c r="B186" s="78" t="s">
        <v>62</v>
      </c>
      <c r="C186" s="2" t="s">
        <v>63</v>
      </c>
      <c r="D186" s="2" t="s">
        <v>64</v>
      </c>
      <c r="E186" s="13" t="s">
        <v>49</v>
      </c>
      <c r="F186" s="13" t="s">
        <v>51</v>
      </c>
      <c r="G186" s="68" t="s">
        <v>53</v>
      </c>
      <c r="H186" s="57" t="s">
        <v>55</v>
      </c>
      <c r="I186" s="126" t="s">
        <v>57</v>
      </c>
      <c r="J186" s="126" t="s">
        <v>65</v>
      </c>
    </row>
    <row r="187" spans="2:16">
      <c r="B187" s="268" t="s">
        <v>76</v>
      </c>
      <c r="C187" s="269"/>
      <c r="D187" s="269"/>
      <c r="E187" s="269"/>
      <c r="F187" s="269"/>
      <c r="G187" s="269"/>
      <c r="H187" s="269"/>
      <c r="I187" s="127"/>
      <c r="J187" s="127"/>
      <c r="K187" t="s">
        <v>85</v>
      </c>
    </row>
    <row r="188" spans="2:16">
      <c r="B188" s="14" t="s">
        <v>67</v>
      </c>
      <c r="C188" s="1" t="s">
        <v>68</v>
      </c>
      <c r="D188" s="14" t="s">
        <v>69</v>
      </c>
      <c r="E188" s="36" cm="1">
        <f t="array" ref="E188">E171*INDEX('TDCV Values'!$D$11:$I$16,MATCH($B188&amp;$C188,'TDCV Values'!$B$11:$B$16&amp;'TDCV Values'!$C$11:$C$16,0),MATCH(E$22,'TDCV Values'!$D$10:$I$10,0))</f>
        <v>1974.2752193226881</v>
      </c>
      <c r="F188" s="36" cm="1">
        <f t="array" ref="F188">F171*INDEX('TDCV Values'!$D$11:$I$16,MATCH($B188&amp;$C188,'TDCV Values'!$B$11:$B$16&amp;'TDCV Values'!$C$11:$C$16,0),MATCH(F$22,'TDCV Values'!$D$10:$I$10,0))</f>
        <v>1484.5752886308258</v>
      </c>
      <c r="G188" s="36" cm="1">
        <f t="array" ref="G188">G171*INDEX('TDCV Values'!$D$11:$I$16,MATCH($B188&amp;$C188,'TDCV Values'!$B$11:$B$16&amp;'TDCV Values'!$C$11:$C$16,0),MATCH(G$22,'TDCV Values'!$D$10:$I$10,0))</f>
        <v>883.32694874989591</v>
      </c>
      <c r="H188" s="36" cm="1">
        <f t="array" ref="H188">H171*INDEX('TDCV Values'!$D$11:$I$16,MATCH($B188&amp;$C188,'TDCV Values'!$B$11:$B$16&amp;'TDCV Values'!$C$11:$C$16,0),MATCH(H$22,'TDCV Values'!$D$10:$I$10,0))</f>
        <v>746.8086304929775</v>
      </c>
      <c r="I188" s="36" cm="1">
        <f t="array" ref="I188">I171*INDEX('TDCV Values'!$D$11:$I$16,MATCH($B188&amp;$C188,'TDCV Values'!$B$11:$B$16&amp;'TDCV Values'!$C$11:$C$16,0),MATCH(I$22,'TDCV Values'!$D$10:$I$10,0))</f>
        <v>781.5009365470487</v>
      </c>
      <c r="J188" s="36" cm="1">
        <f t="array" ref="J188">J171*INDEX('TDCV Values'!$D$11:$I$16,MATCH($B188&amp;$C188,'TDCV Values'!$B$11:$B$16&amp;'TDCV Values'!$C$11:$C$16,0),MATCH(J$22,'TDCV Values'!$D$10:$I$10,0))</f>
        <v>669.3298305952768</v>
      </c>
      <c r="K188" s="130"/>
    </row>
    <row r="189" spans="2:16">
      <c r="B189" s="14" t="s">
        <v>67</v>
      </c>
      <c r="C189" s="1" t="s">
        <v>70</v>
      </c>
      <c r="D189" s="14" t="s">
        <v>69</v>
      </c>
      <c r="E189" s="36" cm="1">
        <f t="array" ref="E189">E172*INDEX('TDCV Values'!$D$11:$I$16,MATCH($B189&amp;$C189,'TDCV Values'!$B$11:$B$16&amp;'TDCV Values'!$C$11:$C$16,0),MATCH(E$22,'TDCV Values'!$D$10:$I$10,0))</f>
        <v>1933.5002990081316</v>
      </c>
      <c r="F189" s="36" cm="1">
        <f t="array" ref="F189">F172*INDEX('TDCV Values'!$D$11:$I$16,MATCH($B189&amp;$C189,'TDCV Values'!$B$11:$B$16&amp;'TDCV Values'!$C$11:$C$16,0),MATCH(F$22,'TDCV Values'!$D$10:$I$10,0))</f>
        <v>1442.9809739040525</v>
      </c>
      <c r="G189" s="36" cm="1">
        <f t="array" ref="G189">G172*INDEX('TDCV Values'!$D$11:$I$16,MATCH($B189&amp;$C189,'TDCV Values'!$B$11:$B$16&amp;'TDCV Values'!$C$11:$C$16,0),MATCH(G$22,'TDCV Values'!$D$10:$I$10,0))</f>
        <v>847.8583099641188</v>
      </c>
      <c r="H189" s="36" cm="1">
        <f t="array" ref="H189">H172*INDEX('TDCV Values'!$D$11:$I$16,MATCH($B189&amp;$C189,'TDCV Values'!$B$11:$B$16&amp;'TDCV Values'!$C$11:$C$16,0),MATCH(H$22,'TDCV Values'!$D$10:$I$10,0))</f>
        <v>730.99987407668539</v>
      </c>
      <c r="I189" s="36" cm="1">
        <f t="array" ref="I189">I172*INDEX('TDCV Values'!$D$11:$I$16,MATCH($B189&amp;$C189,'TDCV Values'!$B$11:$B$16&amp;'TDCV Values'!$C$11:$C$16,0),MATCH(I$22,'TDCV Values'!$D$10:$I$10,0))</f>
        <v>765.39499673464638</v>
      </c>
      <c r="J189" s="36" cm="1">
        <f t="array" ref="J189">J172*INDEX('TDCV Values'!$D$11:$I$16,MATCH($B189&amp;$C189,'TDCV Values'!$B$11:$B$16&amp;'TDCV Values'!$C$11:$C$16,0),MATCH(J$22,'TDCV Values'!$D$10:$I$10,0))</f>
        <v>644.64219030797847</v>
      </c>
      <c r="K189" s="130"/>
    </row>
    <row r="190" spans="2:16">
      <c r="B190" s="14" t="s">
        <v>67</v>
      </c>
      <c r="C190" s="1" t="s">
        <v>71</v>
      </c>
      <c r="D190" s="14" t="s">
        <v>69</v>
      </c>
      <c r="E190" s="36" cm="1">
        <f t="array" ref="E190">E173*INDEX('TDCV Values'!$D$11:$I$16,MATCH($B190&amp;$C190,'TDCV Values'!$B$11:$B$16&amp;'TDCV Values'!$C$11:$C$16,0),MATCH(E$22,'TDCV Values'!$D$10:$I$10,0))</f>
        <v>2018.1210568784925</v>
      </c>
      <c r="F190" s="36" cm="1">
        <f t="array" ref="F190">F173*INDEX('TDCV Values'!$D$11:$I$16,MATCH($B190&amp;$C190,'TDCV Values'!$B$11:$B$16&amp;'TDCV Values'!$C$11:$C$16,0),MATCH(F$22,'TDCV Values'!$D$10:$I$10,0))</f>
        <v>1517.5552959807467</v>
      </c>
      <c r="G190" s="36" cm="1">
        <f t="array" ref="G190">G173*INDEX('TDCV Values'!$D$11:$I$16,MATCH($B190&amp;$C190,'TDCV Values'!$B$11:$B$16&amp;'TDCV Values'!$C$11:$C$16,0),MATCH(G$22,'TDCV Values'!$D$10:$I$10,0))</f>
        <v>902.96814817353163</v>
      </c>
      <c r="H190" s="36" cm="1">
        <f t="array" ref="H190">H173*INDEX('TDCV Values'!$D$11:$I$16,MATCH($B190&amp;$C190,'TDCV Values'!$B$11:$B$16&amp;'TDCV Values'!$C$11:$C$16,0),MATCH(H$22,'TDCV Values'!$D$10:$I$10,0))</f>
        <v>763.03362555681872</v>
      </c>
      <c r="I190" s="36" cm="1">
        <f t="array" ref="I190">I173*INDEX('TDCV Values'!$D$11:$I$16,MATCH($B190&amp;$C190,'TDCV Values'!$B$11:$B$16&amp;'TDCV Values'!$C$11:$C$16,0),MATCH(I$22,'TDCV Values'!$D$10:$I$10,0))</f>
        <v>798.78213050641671</v>
      </c>
      <c r="J190" s="36" cm="1">
        <f t="array" ref="J190">J173*INDEX('TDCV Values'!$D$11:$I$16,MATCH($B190&amp;$C190,'TDCV Values'!$B$11:$B$16&amp;'TDCV Values'!$C$11:$C$16,0),MATCH(J$22,'TDCV Values'!$D$10:$I$10,0))</f>
        <v>683.84611419436521</v>
      </c>
      <c r="K190" s="130"/>
    </row>
    <row r="191" spans="2:16">
      <c r="B191" s="14" t="s">
        <v>72</v>
      </c>
      <c r="C191" s="1" t="s">
        <v>68</v>
      </c>
      <c r="D191" s="14" t="s">
        <v>69</v>
      </c>
      <c r="E191" s="36" cm="1">
        <f t="array" ref="E191">E174*INDEX('TDCV Values'!$D$11:$I$16,MATCH($B191&amp;$C191,'TDCV Values'!$B$11:$B$16&amp;'TDCV Values'!$C$11:$C$16,0),MATCH(E$22,'TDCV Values'!$D$10:$I$10,0))</f>
        <v>2075.1653155723948</v>
      </c>
      <c r="F191" s="36" cm="1">
        <f t="array" ref="F191">F174*INDEX('TDCV Values'!$D$11:$I$16,MATCH($B191&amp;$C191,'TDCV Values'!$B$11:$B$16&amp;'TDCV Values'!$C$11:$C$16,0),MATCH(F$22,'TDCV Values'!$D$10:$I$10,0))</f>
        <v>1532.8196913013483</v>
      </c>
      <c r="G191" s="36" cm="1">
        <f t="array" ref="G191">G174*INDEX('TDCV Values'!$D$11:$I$16,MATCH($B191&amp;$C191,'TDCV Values'!$B$11:$B$16&amp;'TDCV Values'!$C$11:$C$16,0),MATCH(G$22,'TDCV Values'!$D$10:$I$10,0))</f>
        <v>917.67201626229689</v>
      </c>
      <c r="H191" s="36" cm="1">
        <f t="array" ref="H191">H174*INDEX('TDCV Values'!$D$11:$I$16,MATCH($B191&amp;$C191,'TDCV Values'!$B$11:$B$16&amp;'TDCV Values'!$C$11:$C$16,0),MATCH(H$22,'TDCV Values'!$D$10:$I$10,0))</f>
        <v>808.31597569930443</v>
      </c>
      <c r="I191" s="36" cm="1">
        <f t="array" ref="I191">I174*INDEX('TDCV Values'!$D$11:$I$16,MATCH($B191&amp;$C191,'TDCV Values'!$B$11:$B$16&amp;'TDCV Values'!$C$11:$C$16,0),MATCH(I$22,'TDCV Values'!$D$10:$I$10,0))</f>
        <v>868.90562189694526</v>
      </c>
      <c r="J191" s="36" cm="1">
        <f t="array" ref="J191">J174*INDEX('TDCV Values'!$D$11:$I$16,MATCH($B191&amp;$C191,'TDCV Values'!$B$11:$B$16&amp;'TDCV Values'!$C$11:$C$16,0),MATCH(J$22,'TDCV Values'!$D$10:$I$10,0))</f>
        <v>707.47226184210751</v>
      </c>
      <c r="K191" s="130"/>
    </row>
    <row r="192" spans="2:16">
      <c r="B192" s="14" t="s">
        <v>72</v>
      </c>
      <c r="C192" s="1" t="s">
        <v>70</v>
      </c>
      <c r="D192" s="14" t="s">
        <v>69</v>
      </c>
      <c r="E192" s="36" cm="1">
        <f t="array" ref="E192">E175*INDEX('TDCV Values'!$D$11:$I$16,MATCH($B192&amp;$C192,'TDCV Values'!$B$11:$B$16&amp;'TDCV Values'!$C$11:$C$16,0),MATCH(E$22,'TDCV Values'!$D$10:$I$10,0))</f>
        <v>2121.015479739669</v>
      </c>
      <c r="F192" s="36" cm="1">
        <f t="array" ref="F192">F175*INDEX('TDCV Values'!$D$11:$I$16,MATCH($B192&amp;$C192,'TDCV Values'!$B$11:$B$16&amp;'TDCV Values'!$C$11:$C$16,0),MATCH(F$22,'TDCV Values'!$D$10:$I$10,0))</f>
        <v>1552.0676683219438</v>
      </c>
      <c r="G192" s="36" cm="1">
        <f t="array" ref="G192">G175*INDEX('TDCV Values'!$D$11:$I$16,MATCH($B192&amp;$C192,'TDCV Values'!$B$11:$B$16&amp;'TDCV Values'!$C$11:$C$16,0),MATCH(G$22,'TDCV Values'!$D$10:$I$10,0))</f>
        <v>895.9521819459751</v>
      </c>
      <c r="H192" s="36" cm="1">
        <f t="array" ref="H192">H175*INDEX('TDCV Values'!$D$11:$I$16,MATCH($B192&amp;$C192,'TDCV Values'!$B$11:$B$16&amp;'TDCV Values'!$C$11:$C$16,0),MATCH(H$22,'TDCV Values'!$D$10:$I$10,0))</f>
        <v>777.73850133506096</v>
      </c>
      <c r="I192" s="36" cm="1">
        <f t="array" ref="I192">I175*INDEX('TDCV Values'!$D$11:$I$16,MATCH($B192&amp;$C192,'TDCV Values'!$B$11:$B$16&amp;'TDCV Values'!$C$11:$C$16,0),MATCH(I$22,'TDCV Values'!$D$10:$I$10,0))</f>
        <v>842.89928827394283</v>
      </c>
      <c r="J192" s="36" cm="1">
        <f t="array" ref="J192">J175*INDEX('TDCV Values'!$D$11:$I$16,MATCH($B192&amp;$C192,'TDCV Values'!$B$11:$B$16&amp;'TDCV Values'!$C$11:$C$16,0),MATCH(J$22,'TDCV Values'!$D$10:$I$10,0))</f>
        <v>680.84636347653611</v>
      </c>
      <c r="K192" s="130"/>
    </row>
    <row r="193" spans="2:11">
      <c r="B193" s="14" t="s">
        <v>72</v>
      </c>
      <c r="C193" s="1" t="s">
        <v>71</v>
      </c>
      <c r="D193" s="14" t="s">
        <v>69</v>
      </c>
      <c r="E193" s="36" cm="1">
        <f t="array" ref="E193">E176*INDEX('TDCV Values'!$D$11:$I$16,MATCH($B193&amp;$C193,'TDCV Values'!$B$11:$B$16&amp;'TDCV Values'!$C$11:$C$16,0),MATCH(E$22,'TDCV Values'!$D$10:$I$10,0))</f>
        <v>2121.304827301602</v>
      </c>
      <c r="F193" s="36" cm="1">
        <f t="array" ref="F193">F176*INDEX('TDCV Values'!$D$11:$I$16,MATCH($B193&amp;$C193,'TDCV Values'!$B$11:$B$16&amp;'TDCV Values'!$C$11:$C$16,0),MATCH(F$22,'TDCV Values'!$D$10:$I$10,0))</f>
        <v>1566.9153374648511</v>
      </c>
      <c r="G193" s="36" cm="1">
        <f t="array" ref="G193">G176*INDEX('TDCV Values'!$D$11:$I$16,MATCH($B193&amp;$C193,'TDCV Values'!$B$11:$B$16&amp;'TDCV Values'!$C$11:$C$16,0),MATCH(G$22,'TDCV Values'!$D$10:$I$10,0))</f>
        <v>938.10926156196194</v>
      </c>
      <c r="H193" s="36" cm="1">
        <f t="array" ref="H193">H176*INDEX('TDCV Values'!$D$11:$I$16,MATCH($B193&amp;$C193,'TDCV Values'!$B$11:$B$16&amp;'TDCV Values'!$C$11:$C$16,0),MATCH(H$22,'TDCV Values'!$D$10:$I$10,0))</f>
        <v>825.87050612630105</v>
      </c>
      <c r="I193" s="36" cm="1">
        <f t="array" ref="I193">I176*INDEX('TDCV Values'!$D$11:$I$16,MATCH($B193&amp;$C193,'TDCV Values'!$B$11:$B$16&amp;'TDCV Values'!$C$11:$C$16,0),MATCH(I$22,'TDCV Values'!$D$10:$I$10,0))</f>
        <v>888.14136259620079</v>
      </c>
      <c r="J193" s="36" cm="1">
        <f t="array" ref="J193">J176*INDEX('TDCV Values'!$D$11:$I$16,MATCH($B193&amp;$C193,'TDCV Values'!$B$11:$B$16&amp;'TDCV Values'!$C$11:$C$16,0),MATCH(J$22,'TDCV Values'!$D$10:$I$10,0))</f>
        <v>723.36771835222316</v>
      </c>
      <c r="K193" s="130"/>
    </row>
    <row r="194" spans="2:11">
      <c r="B194" s="268" t="s">
        <v>77</v>
      </c>
      <c r="C194" s="279"/>
      <c r="D194" s="279"/>
      <c r="E194" s="279"/>
      <c r="F194" s="279"/>
      <c r="G194" s="279"/>
      <c r="H194" s="279"/>
      <c r="I194" s="127"/>
      <c r="J194" s="127"/>
      <c r="K194" t="s">
        <v>78</v>
      </c>
    </row>
    <row r="195" spans="2:11">
      <c r="B195" s="14" t="s">
        <v>67</v>
      </c>
      <c r="C195" s="1" t="s">
        <v>68</v>
      </c>
      <c r="D195" s="14" t="s">
        <v>73</v>
      </c>
      <c r="E195" s="8">
        <f>E177*365</f>
        <v>165.02783227517202</v>
      </c>
      <c r="F195" s="8">
        <f t="shared" ref="F195:I200" si="94">F177*365</f>
        <v>184.0821036713736</v>
      </c>
      <c r="G195" s="70">
        <f t="shared" si="94"/>
        <v>184.0821036713736</v>
      </c>
      <c r="H195" s="59">
        <f t="shared" si="94"/>
        <v>186.23137160834833</v>
      </c>
      <c r="I195" s="59">
        <f t="shared" si="94"/>
        <v>186.19788843215392</v>
      </c>
      <c r="J195" s="59">
        <f t="shared" ref="J195" si="95">J177*365</f>
        <v>232.11256511407311</v>
      </c>
      <c r="K195" s="130"/>
    </row>
    <row r="196" spans="2:11">
      <c r="B196" s="14" t="s">
        <v>67</v>
      </c>
      <c r="C196" s="1" t="s">
        <v>70</v>
      </c>
      <c r="D196" s="14" t="s">
        <v>73</v>
      </c>
      <c r="E196" s="8">
        <f t="shared" ref="E196:H200" si="96">E178*365</f>
        <v>164.16738310478456</v>
      </c>
      <c r="F196" s="8">
        <f t="shared" si="96"/>
        <v>183.1189814186703</v>
      </c>
      <c r="G196" s="70">
        <f t="shared" si="96"/>
        <v>183.1189814186703</v>
      </c>
      <c r="H196" s="59">
        <f t="shared" si="96"/>
        <v>185.2662483191535</v>
      </c>
      <c r="I196" s="59">
        <f t="shared" si="94"/>
        <v>185.19631774993368</v>
      </c>
      <c r="J196" s="59">
        <f t="shared" ref="J196" si="97">J178*365</f>
        <v>231.15091619303814</v>
      </c>
      <c r="K196" s="130"/>
    </row>
    <row r="197" spans="2:11">
      <c r="B197" s="14" t="s">
        <v>67</v>
      </c>
      <c r="C197" s="1" t="s">
        <v>71</v>
      </c>
      <c r="D197" s="14" t="s">
        <v>73</v>
      </c>
      <c r="E197" s="8">
        <f t="shared" si="96"/>
        <v>179.72879384275032</v>
      </c>
      <c r="F197" s="8">
        <f t="shared" si="96"/>
        <v>199.7049689255991</v>
      </c>
      <c r="G197" s="70">
        <f t="shared" si="96"/>
        <v>199.7049689255991</v>
      </c>
      <c r="H197" s="59">
        <f t="shared" si="96"/>
        <v>201.5630211356939</v>
      </c>
      <c r="I197" s="59">
        <f t="shared" si="94"/>
        <v>201.31920930857873</v>
      </c>
      <c r="J197" s="59">
        <f t="shared" ref="J197" si="98">J179*365</f>
        <v>249.94834427034351</v>
      </c>
      <c r="K197" s="130"/>
    </row>
    <row r="198" spans="2:11">
      <c r="B198" s="14" t="s">
        <v>72</v>
      </c>
      <c r="C198" s="1" t="s">
        <v>68</v>
      </c>
      <c r="D198" s="14" t="s">
        <v>73</v>
      </c>
      <c r="E198" s="8">
        <f t="shared" si="96"/>
        <v>107.7698273724784</v>
      </c>
      <c r="F198" s="8">
        <f t="shared" si="96"/>
        <v>109.94589903477235</v>
      </c>
      <c r="G198" s="70">
        <f t="shared" si="96"/>
        <v>109.94589903477235</v>
      </c>
      <c r="H198" s="59">
        <f t="shared" si="96"/>
        <v>112.56494664441246</v>
      </c>
      <c r="I198" s="59">
        <f t="shared" si="94"/>
        <v>112.48658775752961</v>
      </c>
      <c r="J198" s="59">
        <f t="shared" ref="J198" si="99">J180*365</f>
        <v>112.87295991485186</v>
      </c>
      <c r="K198" s="130"/>
    </row>
    <row r="199" spans="2:11">
      <c r="B199" s="14" t="s">
        <v>72</v>
      </c>
      <c r="C199" s="1" t="s">
        <v>70</v>
      </c>
      <c r="D199" s="14" t="s">
        <v>73</v>
      </c>
      <c r="E199" s="8">
        <f t="shared" si="96"/>
        <v>107.24710237253805</v>
      </c>
      <c r="F199" s="8">
        <f t="shared" si="96"/>
        <v>109.41205698289153</v>
      </c>
      <c r="G199" s="70">
        <f t="shared" si="96"/>
        <v>109.41205698289153</v>
      </c>
      <c r="H199" s="59">
        <f t="shared" si="96"/>
        <v>112.02550805474176</v>
      </c>
      <c r="I199" s="59">
        <f t="shared" si="94"/>
        <v>111.9471491678589</v>
      </c>
      <c r="J199" s="59">
        <f t="shared" ref="J199" si="100">J181*365</f>
        <v>112.33126424921498</v>
      </c>
      <c r="K199" s="130"/>
    </row>
    <row r="200" spans="2:11">
      <c r="B200" s="14" t="s">
        <v>72</v>
      </c>
      <c r="C200" s="1" t="s">
        <v>71</v>
      </c>
      <c r="D200" s="14" t="s">
        <v>73</v>
      </c>
      <c r="E200" s="8">
        <f t="shared" si="96"/>
        <v>119.85363111453523</v>
      </c>
      <c r="F200" s="8">
        <f t="shared" si="96"/>
        <v>122.72214546896056</v>
      </c>
      <c r="G200" s="70">
        <f t="shared" si="96"/>
        <v>122.72214546896056</v>
      </c>
      <c r="H200" s="59">
        <f t="shared" si="96"/>
        <v>125.06040475690578</v>
      </c>
      <c r="I200" s="59">
        <f t="shared" si="94"/>
        <v>124.9783029465333</v>
      </c>
      <c r="J200" s="59">
        <f t="shared" ref="J200" si="101">J182*365</f>
        <v>125.82816771088446</v>
      </c>
      <c r="K200" s="130"/>
    </row>
    <row r="201" spans="2:11">
      <c r="B201" s="268" t="s">
        <v>79</v>
      </c>
      <c r="C201" s="269"/>
      <c r="D201" s="269"/>
      <c r="E201" s="269"/>
      <c r="F201" s="269"/>
      <c r="G201" s="269"/>
      <c r="H201" s="269"/>
      <c r="I201" s="127"/>
      <c r="J201" s="127"/>
      <c r="K201" t="s">
        <v>80</v>
      </c>
    </row>
    <row r="202" spans="2:11">
      <c r="B202" s="14" t="s">
        <v>67</v>
      </c>
      <c r="C202" s="1" t="s">
        <v>68</v>
      </c>
      <c r="D202" s="1"/>
      <c r="E202" s="8">
        <f>E188+E195</f>
        <v>2139.3030515978603</v>
      </c>
      <c r="F202" s="8">
        <f t="shared" ref="F202:I207" si="102">F188+F195</f>
        <v>1668.6573923021992</v>
      </c>
      <c r="G202" s="70">
        <f t="shared" si="102"/>
        <v>1067.4090524212695</v>
      </c>
      <c r="H202" s="59">
        <f t="shared" si="102"/>
        <v>933.04000210132585</v>
      </c>
      <c r="I202" s="59">
        <f t="shared" si="102"/>
        <v>967.69882497920264</v>
      </c>
      <c r="J202" s="59">
        <f t="shared" ref="J202" si="103">J188+J195</f>
        <v>901.44239570934997</v>
      </c>
    </row>
    <row r="203" spans="2:11">
      <c r="B203" s="14" t="s">
        <v>67</v>
      </c>
      <c r="C203" s="1" t="s">
        <v>70</v>
      </c>
      <c r="D203" s="1"/>
      <c r="E203" s="8">
        <f t="shared" ref="E203:H207" si="104">E189+E196</f>
        <v>2097.6676821129163</v>
      </c>
      <c r="F203" s="8">
        <f t="shared" si="104"/>
        <v>1626.0999553227227</v>
      </c>
      <c r="G203" s="70">
        <f t="shared" si="104"/>
        <v>1030.9772913827892</v>
      </c>
      <c r="H203" s="59">
        <f t="shared" si="104"/>
        <v>916.26612239583892</v>
      </c>
      <c r="I203" s="59">
        <f t="shared" si="102"/>
        <v>950.59131448458004</v>
      </c>
      <c r="J203" s="59">
        <f t="shared" ref="J203" si="105">J189+J196</f>
        <v>875.79310650101661</v>
      </c>
    </row>
    <row r="204" spans="2:11">
      <c r="B204" s="14" t="s">
        <v>67</v>
      </c>
      <c r="C204" s="1" t="s">
        <v>71</v>
      </c>
      <c r="D204" s="1"/>
      <c r="E204" s="8">
        <f t="shared" si="104"/>
        <v>2197.849850721243</v>
      </c>
      <c r="F204" s="8">
        <f t="shared" si="104"/>
        <v>1717.2602649063458</v>
      </c>
      <c r="G204" s="70">
        <f t="shared" si="104"/>
        <v>1102.6731170991306</v>
      </c>
      <c r="H204" s="59">
        <f t="shared" si="104"/>
        <v>964.59664669251265</v>
      </c>
      <c r="I204" s="59">
        <f t="shared" si="102"/>
        <v>1000.1013398149954</v>
      </c>
      <c r="J204" s="59">
        <f t="shared" ref="J204" si="106">J190+J197</f>
        <v>933.79445846470867</v>
      </c>
    </row>
    <row r="205" spans="2:11">
      <c r="B205" s="14" t="s">
        <v>72</v>
      </c>
      <c r="C205" s="1" t="s">
        <v>68</v>
      </c>
      <c r="D205" s="1"/>
      <c r="E205" s="8">
        <f t="shared" si="104"/>
        <v>2182.9351429448734</v>
      </c>
      <c r="F205" s="8">
        <f t="shared" si="104"/>
        <v>1642.7655903361206</v>
      </c>
      <c r="G205" s="70">
        <f t="shared" si="104"/>
        <v>1027.6179152970692</v>
      </c>
      <c r="H205" s="59">
        <f t="shared" si="104"/>
        <v>920.88092234371686</v>
      </c>
      <c r="I205" s="59">
        <f t="shared" si="102"/>
        <v>981.39220965447487</v>
      </c>
      <c r="J205" s="59">
        <f t="shared" ref="J205" si="107">J191+J198</f>
        <v>820.3452217569594</v>
      </c>
    </row>
    <row r="206" spans="2:11">
      <c r="B206" s="14" t="s">
        <v>72</v>
      </c>
      <c r="C206" s="1" t="s">
        <v>70</v>
      </c>
      <c r="D206" s="1"/>
      <c r="E206" s="8">
        <f t="shared" si="104"/>
        <v>2228.2625821122069</v>
      </c>
      <c r="F206" s="8">
        <f t="shared" si="104"/>
        <v>1661.4797253048353</v>
      </c>
      <c r="G206" s="70">
        <f t="shared" si="104"/>
        <v>1005.3642389288666</v>
      </c>
      <c r="H206" s="59">
        <f t="shared" si="104"/>
        <v>889.76400938980271</v>
      </c>
      <c r="I206" s="59">
        <f t="shared" si="102"/>
        <v>954.84643744180175</v>
      </c>
      <c r="J206" s="59">
        <f t="shared" ref="J206" si="108">J192+J199</f>
        <v>793.17762772575111</v>
      </c>
    </row>
    <row r="207" spans="2:11">
      <c r="B207" s="14" t="s">
        <v>72</v>
      </c>
      <c r="C207" s="1" t="s">
        <v>71</v>
      </c>
      <c r="D207" s="1"/>
      <c r="E207" s="8">
        <f t="shared" si="104"/>
        <v>2241.1584584161374</v>
      </c>
      <c r="F207" s="8">
        <f t="shared" si="104"/>
        <v>1689.6374829338117</v>
      </c>
      <c r="G207" s="70">
        <f t="shared" si="104"/>
        <v>1060.8314070309225</v>
      </c>
      <c r="H207" s="59">
        <f t="shared" si="104"/>
        <v>950.93091088320682</v>
      </c>
      <c r="I207" s="59">
        <f t="shared" si="102"/>
        <v>1013.1196655427341</v>
      </c>
      <c r="J207" s="59">
        <f t="shared" ref="J207" si="109">J193+J200</f>
        <v>849.19588606310765</v>
      </c>
    </row>
    <row r="208" spans="2:11">
      <c r="B208" s="278" t="s">
        <v>79</v>
      </c>
      <c r="C208" s="278"/>
      <c r="D208" s="278"/>
      <c r="E208" s="278"/>
      <c r="F208" s="278"/>
      <c r="G208" s="278"/>
      <c r="H208" s="278"/>
      <c r="I208" s="127"/>
      <c r="J208" s="127"/>
      <c r="K208" t="s">
        <v>81</v>
      </c>
    </row>
    <row r="209" spans="2:16">
      <c r="B209" s="14" t="s">
        <v>82</v>
      </c>
      <c r="C209" s="1" t="s">
        <v>68</v>
      </c>
      <c r="D209" s="1"/>
      <c r="E209" s="8">
        <f>E202+E205</f>
        <v>4322.2381945427333</v>
      </c>
      <c r="F209" s="8">
        <f t="shared" ref="F209:I211" si="110">F202+F205</f>
        <v>3311.4229826383198</v>
      </c>
      <c r="G209" s="70">
        <f>G202+G205</f>
        <v>2095.0269677183387</v>
      </c>
      <c r="H209" s="59">
        <f t="shared" si="110"/>
        <v>1853.9209244450426</v>
      </c>
      <c r="I209" s="59">
        <f t="shared" si="110"/>
        <v>1949.0910346336775</v>
      </c>
      <c r="J209" s="59">
        <f t="shared" ref="J209" si="111">J202+J205</f>
        <v>1721.7876174663093</v>
      </c>
    </row>
    <row r="210" spans="2:16">
      <c r="B210" s="14" t="s">
        <v>82</v>
      </c>
      <c r="C210" s="1" t="s">
        <v>70</v>
      </c>
      <c r="D210" s="1"/>
      <c r="E210" s="8">
        <f t="shared" ref="E210:H211" si="112">E203+E206</f>
        <v>4325.9302642251232</v>
      </c>
      <c r="F210" s="8">
        <f t="shared" si="112"/>
        <v>3287.579680627558</v>
      </c>
      <c r="G210" s="70">
        <f t="shared" si="112"/>
        <v>2036.3415303116558</v>
      </c>
      <c r="H210" s="59">
        <f t="shared" si="112"/>
        <v>1806.0301317856415</v>
      </c>
      <c r="I210" s="59">
        <f t="shared" si="110"/>
        <v>1905.4377519263817</v>
      </c>
      <c r="J210" s="59">
        <f t="shared" ref="J210" si="113">J203+J206</f>
        <v>1668.9707342267677</v>
      </c>
    </row>
    <row r="211" spans="2:16">
      <c r="B211" s="14" t="s">
        <v>82</v>
      </c>
      <c r="C211" s="1" t="s">
        <v>71</v>
      </c>
      <c r="D211" s="1"/>
      <c r="E211" s="8">
        <f t="shared" si="112"/>
        <v>4439.0083091373799</v>
      </c>
      <c r="F211" s="8">
        <f t="shared" si="112"/>
        <v>3406.8977478401575</v>
      </c>
      <c r="G211" s="70">
        <f t="shared" si="112"/>
        <v>2163.5045241300531</v>
      </c>
      <c r="H211" s="59">
        <f t="shared" si="112"/>
        <v>1915.5275575757196</v>
      </c>
      <c r="I211" s="59">
        <f t="shared" si="110"/>
        <v>2013.2210053577296</v>
      </c>
      <c r="J211" s="59">
        <f t="shared" ref="J211" si="114">J204+J207</f>
        <v>1782.9903445278164</v>
      </c>
    </row>
    <row r="212" spans="2:16">
      <c r="D212" s="166"/>
      <c r="E212" s="16"/>
      <c r="F212" s="16"/>
      <c r="G212" s="16"/>
      <c r="H212" s="60"/>
      <c r="I212" s="60"/>
      <c r="J212" s="60"/>
    </row>
    <row r="213" spans="2:16">
      <c r="B213" s="40" t="s">
        <v>97</v>
      </c>
      <c r="C213" s="176"/>
      <c r="D213" s="176"/>
      <c r="E213" s="43"/>
      <c r="F213" s="43"/>
      <c r="G213" s="43"/>
      <c r="H213" s="64"/>
      <c r="I213" s="64"/>
      <c r="J213" s="64"/>
    </row>
    <row r="214" spans="2:16" ht="25.5">
      <c r="B214" s="14"/>
      <c r="C214" s="1"/>
      <c r="D214" s="1"/>
      <c r="E214" s="162" t="s">
        <v>50</v>
      </c>
      <c r="F214" s="162" t="s">
        <v>52</v>
      </c>
      <c r="G214" s="163" t="s">
        <v>54</v>
      </c>
      <c r="H214" s="164" t="s">
        <v>56</v>
      </c>
      <c r="I214" s="165" t="s">
        <v>58</v>
      </c>
      <c r="J214" s="165" t="s">
        <v>61</v>
      </c>
      <c r="K214" t="s">
        <v>98</v>
      </c>
    </row>
    <row r="215" spans="2:16">
      <c r="B215" s="78" t="s">
        <v>62</v>
      </c>
      <c r="C215" s="2" t="s">
        <v>63</v>
      </c>
      <c r="D215" s="2" t="s">
        <v>64</v>
      </c>
      <c r="E215" s="13" t="s">
        <v>49</v>
      </c>
      <c r="F215" s="13" t="s">
        <v>51</v>
      </c>
      <c r="G215" s="68" t="s">
        <v>53</v>
      </c>
      <c r="H215" s="57" t="s">
        <v>55</v>
      </c>
      <c r="I215" s="126" t="s">
        <v>57</v>
      </c>
      <c r="J215" s="126" t="s">
        <v>65</v>
      </c>
    </row>
    <row r="216" spans="2:16">
      <c r="B216" s="268" t="s">
        <v>79</v>
      </c>
      <c r="C216" s="269"/>
      <c r="D216" s="269"/>
      <c r="E216" s="269"/>
      <c r="F216" s="269"/>
      <c r="G216" s="269"/>
      <c r="H216" s="269"/>
      <c r="I216" s="127"/>
      <c r="J216" s="127"/>
      <c r="L216" s="184"/>
      <c r="M216" s="184"/>
      <c r="N216" s="184"/>
      <c r="O216" s="184"/>
      <c r="P216" s="184"/>
    </row>
    <row r="217" spans="2:16">
      <c r="B217" s="14" t="s">
        <v>67</v>
      </c>
      <c r="C217" s="1" t="s">
        <v>68</v>
      </c>
      <c r="D217" s="1"/>
      <c r="E217" s="8">
        <f t="shared" ref="E217:I222" si="115">E202-E38</f>
        <v>13.56421446519289</v>
      </c>
      <c r="F217" s="8">
        <f t="shared" si="115"/>
        <v>11.057357307612392</v>
      </c>
      <c r="G217" s="70">
        <f t="shared" si="115"/>
        <v>7.8199687428566449</v>
      </c>
      <c r="H217" s="59">
        <f t="shared" si="115"/>
        <v>7.8000928849739921</v>
      </c>
      <c r="I217" s="59">
        <f t="shared" si="115"/>
        <v>7.9727321926319519</v>
      </c>
      <c r="J217" s="59">
        <f t="shared" ref="J217" si="116">J202-J38</f>
        <v>7.4487425154179618</v>
      </c>
      <c r="K217" s="178"/>
      <c r="L217" s="184"/>
      <c r="M217" s="184"/>
      <c r="N217" s="184"/>
      <c r="O217" s="184"/>
      <c r="P217" s="184"/>
    </row>
    <row r="218" spans="2:16">
      <c r="B218" s="14" t="s">
        <v>67</v>
      </c>
      <c r="C218" s="1" t="s">
        <v>70</v>
      </c>
      <c r="D218" s="1"/>
      <c r="E218" s="8">
        <f t="shared" si="115"/>
        <v>-16.418790939214887</v>
      </c>
      <c r="F218" s="8">
        <f t="shared" si="115"/>
        <v>-16.638980039779653</v>
      </c>
      <c r="G218" s="70">
        <f t="shared" si="115"/>
        <v>-16.638980039779653</v>
      </c>
      <c r="H218" s="59">
        <f t="shared" si="115"/>
        <v>-22.478802217066118</v>
      </c>
      <c r="I218" s="59">
        <f t="shared" si="115"/>
        <v>-22.472205160089743</v>
      </c>
      <c r="J218" s="59">
        <f t="shared" ref="J218" si="117">J203-J39</f>
        <v>-23.044896414464802</v>
      </c>
      <c r="K218" s="178"/>
      <c r="L218" s="143" t="s">
        <v>106</v>
      </c>
      <c r="M218" s="184"/>
      <c r="N218" s="184"/>
      <c r="O218" s="184"/>
      <c r="P218" s="184"/>
    </row>
    <row r="219" spans="2:16">
      <c r="B219" s="14" t="s">
        <v>67</v>
      </c>
      <c r="C219" s="1" t="s">
        <v>71</v>
      </c>
      <c r="D219" s="1"/>
      <c r="E219" s="8">
        <f t="shared" si="115"/>
        <v>-54.133766537526753</v>
      </c>
      <c r="F219" s="8">
        <f t="shared" si="115"/>
        <v>-42.205201854909092</v>
      </c>
      <c r="G219" s="70">
        <f t="shared" si="115"/>
        <v>-26.968584937770856</v>
      </c>
      <c r="H219" s="59">
        <f t="shared" si="115"/>
        <v>-23.422970757302437</v>
      </c>
      <c r="I219" s="59">
        <f t="shared" si="115"/>
        <v>-24.239389224177899</v>
      </c>
      <c r="J219" s="59">
        <f t="shared" ref="J219" si="118">J204-J40</f>
        <v>-21.434723909514219</v>
      </c>
      <c r="L219" s="177">
        <f>(J217*'Customer Numbers - Southern'!$C$5)+(J218*'Customer Numbers - Southern'!$D$5)+(J219*'Customer Numbers - Southern'!$E$5)+(J220*'Customer Numbers - Southern'!$C$10)+(J221*'Customer Numbers - Southern'!$D$10)+(J222*'Customer Numbers - Southern'!$E$10)</f>
        <v>1.601874828338623E-7</v>
      </c>
      <c r="M219" s="184"/>
      <c r="N219" s="184"/>
      <c r="O219" s="184"/>
      <c r="P219" s="184"/>
    </row>
    <row r="220" spans="2:16">
      <c r="B220" s="14" t="s">
        <v>72</v>
      </c>
      <c r="C220" s="1" t="s">
        <v>68</v>
      </c>
      <c r="D220" s="1"/>
      <c r="E220" s="8">
        <f t="shared" si="115"/>
        <v>14.616490589944533</v>
      </c>
      <c r="F220" s="8">
        <f t="shared" si="115"/>
        <v>11.681887463790417</v>
      </c>
      <c r="G220" s="70">
        <f t="shared" si="115"/>
        <v>8.4796208946073648</v>
      </c>
      <c r="H220" s="59">
        <f t="shared" si="115"/>
        <v>8.6671515499998577</v>
      </c>
      <c r="I220" s="59">
        <f t="shared" si="115"/>
        <v>8.9233453975665498</v>
      </c>
      <c r="J220" s="59">
        <f t="shared" ref="J220" si="119">J205-J41</f>
        <v>7.7275495823467963</v>
      </c>
      <c r="L220" s="184"/>
      <c r="M220" s="184"/>
      <c r="N220" s="184"/>
      <c r="O220" s="184"/>
      <c r="P220" s="184"/>
    </row>
    <row r="221" spans="2:16">
      <c r="B221" s="14" t="s">
        <v>72</v>
      </c>
      <c r="C221" s="1" t="s">
        <v>70</v>
      </c>
      <c r="D221" s="1"/>
      <c r="E221" s="8">
        <f t="shared" si="115"/>
        <v>-29.658713303038894</v>
      </c>
      <c r="F221" s="8">
        <f t="shared" si="115"/>
        <v>-28.554375200147661</v>
      </c>
      <c r="G221" s="70">
        <f t="shared" si="115"/>
        <v>-28.554375200147661</v>
      </c>
      <c r="H221" s="59">
        <f t="shared" si="115"/>
        <v>-35.580104874792482</v>
      </c>
      <c r="I221" s="59">
        <f t="shared" si="115"/>
        <v>-35.550865910825678</v>
      </c>
      <c r="J221" s="59">
        <f t="shared" ref="J221" si="120">J206-J42</f>
        <v>-32.709740312548092</v>
      </c>
      <c r="L221" s="184"/>
      <c r="M221" s="184"/>
      <c r="N221" s="184"/>
      <c r="O221" s="184"/>
      <c r="P221" s="184"/>
    </row>
    <row r="222" spans="2:16">
      <c r="B222" s="14" t="s">
        <v>72</v>
      </c>
      <c r="C222" s="1" t="s">
        <v>71</v>
      </c>
      <c r="D222" s="1"/>
      <c r="E222" s="8">
        <f t="shared" si="115"/>
        <v>-55.518188963157627</v>
      </c>
      <c r="F222" s="8">
        <f t="shared" si="115"/>
        <v>-41.748618122407606</v>
      </c>
      <c r="G222" s="70">
        <f t="shared" si="115"/>
        <v>-26.071452192768675</v>
      </c>
      <c r="H222" s="59">
        <f t="shared" si="115"/>
        <v>-23.190127181656408</v>
      </c>
      <c r="I222" s="59">
        <f t="shared" si="115"/>
        <v>-24.460173751074308</v>
      </c>
      <c r="J222" s="59">
        <f t="shared" ref="J222" si="121">J207-J43</f>
        <v>-20.142417810072743</v>
      </c>
      <c r="L222" s="184"/>
      <c r="M222" s="184"/>
      <c r="N222" s="184"/>
      <c r="O222" s="184"/>
      <c r="P222" s="184"/>
    </row>
    <row r="223" spans="2:16">
      <c r="B223" s="278" t="s">
        <v>79</v>
      </c>
      <c r="C223" s="278"/>
      <c r="D223" s="278"/>
      <c r="E223" s="278"/>
      <c r="F223" s="278"/>
      <c r="G223" s="278"/>
      <c r="H223" s="278"/>
      <c r="I223" s="127"/>
      <c r="J223" s="127"/>
      <c r="L223" s="184"/>
      <c r="M223" s="184"/>
      <c r="N223" s="184"/>
      <c r="O223" s="184"/>
      <c r="P223" s="184"/>
    </row>
    <row r="224" spans="2:16">
      <c r="B224" s="14" t="s">
        <v>82</v>
      </c>
      <c r="C224" s="1" t="s">
        <v>68</v>
      </c>
      <c r="D224" s="1"/>
      <c r="E224" s="8">
        <f>E217+E220</f>
        <v>28.180705055137423</v>
      </c>
      <c r="F224" s="8">
        <f t="shared" ref="F224:I226" si="122">F217+F220</f>
        <v>22.739244771402809</v>
      </c>
      <c r="G224" s="70">
        <f t="shared" si="122"/>
        <v>16.29958963746401</v>
      </c>
      <c r="H224" s="59">
        <f t="shared" si="122"/>
        <v>16.46724443497385</v>
      </c>
      <c r="I224" s="67">
        <f t="shared" si="122"/>
        <v>16.896077590198502</v>
      </c>
      <c r="J224" s="67">
        <f t="shared" ref="J224" si="123">J217+J220</f>
        <v>15.176292097764758</v>
      </c>
      <c r="L224" s="184"/>
      <c r="M224" s="184"/>
      <c r="N224" s="184"/>
      <c r="O224" s="184"/>
      <c r="P224" s="184"/>
    </row>
    <row r="225" spans="2:16">
      <c r="B225" s="14" t="s">
        <v>82</v>
      </c>
      <c r="C225" s="1" t="s">
        <v>70</v>
      </c>
      <c r="D225" s="1"/>
      <c r="E225" s="8">
        <f>E218+E221</f>
        <v>-46.077504242253781</v>
      </c>
      <c r="F225" s="8">
        <f t="shared" si="122"/>
        <v>-45.193355239927314</v>
      </c>
      <c r="G225" s="70">
        <f t="shared" si="122"/>
        <v>-45.193355239927314</v>
      </c>
      <c r="H225" s="59">
        <f t="shared" si="122"/>
        <v>-58.0589070918586</v>
      </c>
      <c r="I225" s="67">
        <f t="shared" si="122"/>
        <v>-58.023071070915421</v>
      </c>
      <c r="J225" s="67">
        <f t="shared" ref="J225" si="124">J218+J221</f>
        <v>-55.754636727012894</v>
      </c>
      <c r="L225" s="184"/>
      <c r="M225" s="184"/>
      <c r="N225" s="184"/>
      <c r="O225" s="184"/>
      <c r="P225" s="184"/>
    </row>
    <row r="226" spans="2:16">
      <c r="B226" s="14" t="s">
        <v>82</v>
      </c>
      <c r="C226" s="1" t="s">
        <v>71</v>
      </c>
      <c r="D226" s="1"/>
      <c r="E226" s="8">
        <f>E219+E222</f>
        <v>-109.65195550068438</v>
      </c>
      <c r="F226" s="8">
        <f t="shared" si="122"/>
        <v>-83.953819977316698</v>
      </c>
      <c r="G226" s="70">
        <f t="shared" si="122"/>
        <v>-53.040037130539531</v>
      </c>
      <c r="H226" s="59">
        <f t="shared" si="122"/>
        <v>-46.613097938958845</v>
      </c>
      <c r="I226" s="67">
        <f t="shared" si="122"/>
        <v>-48.699562975252206</v>
      </c>
      <c r="J226" s="67">
        <f t="shared" ref="J226" si="125">J219+J222</f>
        <v>-41.577141719586962</v>
      </c>
      <c r="L226" s="184"/>
    </row>
    <row r="227" spans="2:16">
      <c r="E227" s="16"/>
      <c r="F227" s="16"/>
      <c r="G227" s="16"/>
      <c r="H227" s="60"/>
      <c r="I227" s="60"/>
      <c r="J227" s="60"/>
      <c r="K227" s="16"/>
    </row>
    <row r="228" spans="2:16">
      <c r="K228" s="16"/>
    </row>
    <row r="229" spans="2:16">
      <c r="K229" s="16"/>
    </row>
    <row r="230" spans="2:16">
      <c r="K230" s="16"/>
    </row>
    <row r="231" spans="2:16">
      <c r="K231" s="16"/>
    </row>
    <row r="232" spans="2:16">
      <c r="K232" s="16"/>
    </row>
    <row r="233" spans="2:16">
      <c r="K233" s="16"/>
    </row>
    <row r="234" spans="2:16">
      <c r="K234" s="16"/>
    </row>
    <row r="235" spans="2:16">
      <c r="K235" s="16"/>
    </row>
    <row r="236" spans="2:16">
      <c r="K236" s="16"/>
    </row>
  </sheetData>
  <mergeCells count="21">
    <mergeCell ref="B23:H23"/>
    <mergeCell ref="B30:H30"/>
    <mergeCell ref="B37:H37"/>
    <mergeCell ref="B44:H44"/>
    <mergeCell ref="B113:H113"/>
    <mergeCell ref="E52:F52"/>
    <mergeCell ref="B77:H77"/>
    <mergeCell ref="B84:H84"/>
    <mergeCell ref="B91:H91"/>
    <mergeCell ref="B98:H98"/>
    <mergeCell ref="B106:H106"/>
    <mergeCell ref="E53:F53"/>
    <mergeCell ref="E54:F54"/>
    <mergeCell ref="N54:O54"/>
    <mergeCell ref="B57:C57"/>
    <mergeCell ref="B208:H208"/>
    <mergeCell ref="B216:H216"/>
    <mergeCell ref="B223:H223"/>
    <mergeCell ref="B187:H187"/>
    <mergeCell ref="B194:H194"/>
    <mergeCell ref="B201:H20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31F61-132D-4484-AD1A-852D5D881EDE}">
  <sheetPr>
    <tabColor theme="5" tint="0.59999389629810485"/>
    <pageSetUpPr autoPageBreaks="0"/>
  </sheetPr>
  <dimension ref="A2:W236"/>
  <sheetViews>
    <sheetView topLeftCell="A117" zoomScale="85" zoomScaleNormal="85" workbookViewId="0">
      <selection activeCell="J123" sqref="J123:J134"/>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style="161"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24" customFormat="1">
      <c r="A2" s="23" t="s">
        <v>119</v>
      </c>
      <c r="H2" s="159"/>
      <c r="I2" s="159"/>
      <c r="J2" s="159"/>
    </row>
    <row r="3" spans="1:11" s="34" customFormat="1">
      <c r="A3" s="33" t="s">
        <v>60</v>
      </c>
      <c r="B3" s="33"/>
      <c r="C3" s="33"/>
      <c r="H3" s="160"/>
      <c r="I3" s="160"/>
      <c r="J3" s="160"/>
    </row>
    <row r="4" spans="1:11">
      <c r="A4" s="4"/>
      <c r="B4" s="4"/>
      <c r="C4" s="4"/>
    </row>
    <row r="5" spans="1:11" ht="25.5">
      <c r="A5" s="1"/>
      <c r="B5" s="1"/>
      <c r="C5" s="1"/>
      <c r="D5" s="1"/>
      <c r="E5" s="162" t="s">
        <v>50</v>
      </c>
      <c r="F5" s="162" t="s">
        <v>52</v>
      </c>
      <c r="G5" s="163" t="s">
        <v>54</v>
      </c>
      <c r="H5" s="164" t="s">
        <v>56</v>
      </c>
      <c r="I5" s="165" t="s">
        <v>58</v>
      </c>
      <c r="J5" s="165" t="s">
        <v>61</v>
      </c>
    </row>
    <row r="6" spans="1:11">
      <c r="A6" s="2" t="s">
        <v>100</v>
      </c>
      <c r="B6" s="2" t="s">
        <v>62</v>
      </c>
      <c r="C6" s="2" t="s">
        <v>63</v>
      </c>
      <c r="D6" s="2" t="s">
        <v>64</v>
      </c>
      <c r="E6" s="13" t="s">
        <v>49</v>
      </c>
      <c r="F6" s="13" t="s">
        <v>51</v>
      </c>
      <c r="G6" s="68" t="s">
        <v>53</v>
      </c>
      <c r="H6" s="57" t="s">
        <v>55</v>
      </c>
      <c r="I6" s="126" t="s">
        <v>57</v>
      </c>
      <c r="J6" s="126" t="s">
        <v>65</v>
      </c>
      <c r="K6" t="s">
        <v>66</v>
      </c>
    </row>
    <row r="7" spans="1:11" ht="13.5" customHeight="1">
      <c r="A7" s="1" t="s">
        <v>120</v>
      </c>
      <c r="B7" s="1" t="s">
        <v>67</v>
      </c>
      <c r="C7" s="1" t="s">
        <v>68</v>
      </c>
      <c r="D7" s="14" t="s">
        <v>69</v>
      </c>
      <c r="E7" s="38" cm="1">
        <f t="array" ref="E7">INDEX('Regional Cap levels'!$F$386:$K$553,MATCH($A7&amp;$B7&amp;$C7&amp;$D7,'Regional Cap levels'!$B$386:$B$553&amp;'Regional Cap levels'!$C$386:$C$553&amp;'Regional Cap levels'!$D$386:$D$553&amp;'Regional Cap levels'!$E$386:$E$553,0),MATCH(E$6,'Regional Cap levels'!$F$385:$K$385,0))</f>
        <v>0.69880357005492855</v>
      </c>
      <c r="F7" s="38" cm="1">
        <f t="array" ref="F7">INDEX('Regional Cap levels'!$F$386:$K$553,MATCH($A7&amp;$B7&amp;$C7&amp;$D7,'Regional Cap levels'!$B$386:$B$553&amp;'Regional Cap levels'!$C$386:$C$553&amp;'Regional Cap levels'!$D$386:$D$553&amp;'Regional Cap levels'!$E$386:$E$553,0),MATCH(F$6,'Regional Cap levels'!$F$385:$K$385,0))</f>
        <v>0.52160803636630748</v>
      </c>
      <c r="G7" s="185" cm="1">
        <f t="array" ref="G7">INDEX('Regional Cap levels'!$F$386:$K$553,MATCH($A7&amp;$B7&amp;$C7&amp;$D7,'Regional Cap levels'!$B$386:$B$553&amp;'Regional Cap levels'!$C$386:$C$553&amp;'Regional Cap levels'!$D$386:$D$553&amp;'Regional Cap levels'!$E$386:$E$553,0),MATCH(G$6,'Regional Cap levels'!$F$385:$K$385,0))</f>
        <v>0.31096373522610926</v>
      </c>
      <c r="H7" s="62" cm="1">
        <f t="array" ref="H7">INDEX('Regional Cap levels'!$F$386:$K$553,MATCH($A7&amp;$B7&amp;$C7&amp;$D7,'Regional Cap levels'!$B$386:$B$553&amp;'Regional Cap levels'!$C$386:$C$553&amp;'Regional Cap levels'!$D$386:$D$553&amp;'Regional Cap levels'!$E$386:$E$553,0),MATCH(H$6,'Regional Cap levels'!$F$385:$K$385,0))</f>
        <v>0.28258675103857001</v>
      </c>
      <c r="I7" s="62" cm="1">
        <f t="array" ref="I7">INDEX('Regional Cap levels'!$F$386:$K$553,MATCH($A7&amp;$B7&amp;$C7&amp;$D7,'Regional Cap levels'!$B$386:$B$553&amp;'Regional Cap levels'!$C$386:$C$553&amp;'Regional Cap levels'!$D$386:$D$553&amp;'Regional Cap levels'!$E$386:$E$553,0),MATCH(I$6,'Regional Cap levels'!$F$385:$K$385,0))</f>
        <v>0.29567973126295333</v>
      </c>
      <c r="J7" s="62" cm="1">
        <f t="array" ref="J7">INDEX('Regional Cap levels'!$F$386:$K$553,MATCH($A7&amp;$B7&amp;$C7&amp;$D7,'Regional Cap levels'!$B$386:$B$553&amp;'Regional Cap levels'!$C$386:$C$553&amp;'Regional Cap levels'!$D$386:$D$553&amp;'Regional Cap levels'!$E$386:$E$553,0),MATCH(J$6,'Regional Cap levels'!$F$385:$K$385,0))</f>
        <v>0.2541974554199356</v>
      </c>
      <c r="K7" s="4"/>
    </row>
    <row r="8" spans="1:11" ht="13.5" customHeight="1">
      <c r="A8" s="1" t="s">
        <v>120</v>
      </c>
      <c r="B8" s="1" t="s">
        <v>67</v>
      </c>
      <c r="C8" s="1" t="s">
        <v>70</v>
      </c>
      <c r="D8" s="14" t="s">
        <v>69</v>
      </c>
      <c r="E8" s="38" cm="1">
        <f t="array" ref="E8">INDEX('Regional Cap levels'!$F$386:$K$553,MATCH($A8&amp;$B8&amp;$C8&amp;$D8,'Regional Cap levels'!$B$386:$B$553&amp;'Regional Cap levels'!$C$386:$C$553&amp;'Regional Cap levels'!$D$386:$D$553&amp;'Regional Cap levels'!$E$386:$E$553,0),MATCH(E$6,'Regional Cap levels'!$F$385:$K$385,0))</f>
        <v>0.68815425578692979</v>
      </c>
      <c r="F8" s="38" cm="1">
        <f t="array" ref="F8">INDEX('Regional Cap levels'!$F$386:$K$553,MATCH($A8&amp;$B8&amp;$C8&amp;$D8,'Regional Cap levels'!$B$386:$B$553&amp;'Regional Cap levels'!$C$386:$C$553&amp;'Regional Cap levels'!$D$386:$D$553&amp;'Regional Cap levels'!$E$386:$E$553,0),MATCH(F$6,'Regional Cap levels'!$F$385:$K$385,0))</f>
        <v>0.50981156538222727</v>
      </c>
      <c r="G8" s="185" cm="1">
        <f t="array" ref="G8">INDEX('Regional Cap levels'!$F$386:$K$553,MATCH($A8&amp;$B8&amp;$C8&amp;$D8,'Regional Cap levels'!$B$386:$B$553&amp;'Regional Cap levels'!$C$386:$C$553&amp;'Regional Cap levels'!$D$386:$D$553&amp;'Regional Cap levels'!$E$386:$E$553,0),MATCH(G$6,'Regional Cap levels'!$F$385:$K$385,0))</f>
        <v>0.30018463988841099</v>
      </c>
      <c r="H8" s="62" cm="1">
        <f t="array" ref="H8">INDEX('Regional Cap levels'!$F$386:$K$553,MATCH($A8&amp;$B8&amp;$C8&amp;$D8,'Regional Cap levels'!$B$386:$B$553&amp;'Regional Cap levels'!$C$386:$C$553&amp;'Regional Cap levels'!$D$386:$D$553&amp;'Regional Cap levels'!$E$386:$E$553,0),MATCH(H$6,'Regional Cap levels'!$F$385:$K$385,0))</f>
        <v>0.27818667112587486</v>
      </c>
      <c r="I8" s="62" cm="1">
        <f t="array" ref="I8">INDEX('Regional Cap levels'!$F$386:$K$553,MATCH($A8&amp;$B8&amp;$C8&amp;$D8,'Regional Cap levels'!$B$386:$B$553&amp;'Regional Cap levels'!$C$386:$C$553&amp;'Regional Cap levels'!$D$386:$D$553&amp;'Regional Cap levels'!$E$386:$E$553,0),MATCH(I$6,'Regional Cap levels'!$F$385:$K$385,0))</f>
        <v>0.29121857943049445</v>
      </c>
      <c r="J8" s="62" cm="1">
        <f t="array" ref="J8">INDEX('Regional Cap levels'!$F$386:$K$553,MATCH($A8&amp;$B8&amp;$C8&amp;$D8,'Regional Cap levels'!$B$386:$B$553&amp;'Regional Cap levels'!$C$386:$C$553&amp;'Regional Cap levels'!$D$386:$D$553&amp;'Regional Cap levels'!$E$386:$E$553,0),MATCH(J$6,'Regional Cap levels'!$F$385:$K$385,0))</f>
        <v>0.24635021111819116</v>
      </c>
    </row>
    <row r="9" spans="1:11" ht="13.5" customHeight="1">
      <c r="A9" s="1" t="s">
        <v>120</v>
      </c>
      <c r="B9" s="1" t="s">
        <v>67</v>
      </c>
      <c r="C9" s="1" t="s">
        <v>71</v>
      </c>
      <c r="D9" s="14" t="s">
        <v>69</v>
      </c>
      <c r="E9" s="38" cm="1">
        <f t="array" ref="E9">INDEX('Regional Cap levels'!$F$386:$K$553,MATCH($A9&amp;$B9&amp;$C9&amp;$D9,'Regional Cap levels'!$B$386:$B$553&amp;'Regional Cap levels'!$C$386:$C$553&amp;'Regional Cap levels'!$D$386:$D$553&amp;'Regional Cap levels'!$E$386:$E$553,0),MATCH(E$6,'Regional Cap levels'!$F$385:$K$385,0))</f>
        <v>0.73602166134171876</v>
      </c>
      <c r="F9" s="38" cm="1">
        <f t="array" ref="F9">INDEX('Regional Cap levels'!$F$386:$K$553,MATCH($A9&amp;$B9&amp;$C9&amp;$D9,'Regional Cap levels'!$B$386:$B$553&amp;'Regional Cap levels'!$C$386:$C$553&amp;'Regional Cap levels'!$D$386:$D$553&amp;'Regional Cap levels'!$E$386:$E$553,0),MATCH(F$6,'Regional Cap levels'!$F$385:$K$385,0))</f>
        <v>0.54939689948708548</v>
      </c>
      <c r="G9" s="185" cm="1">
        <f t="array" ref="G9">INDEX('Regional Cap levels'!$F$386:$K$553,MATCH($A9&amp;$B9&amp;$C9&amp;$D9,'Regional Cap levels'!$B$386:$B$553&amp;'Regional Cap levels'!$C$386:$C$553&amp;'Regional Cap levels'!$D$386:$D$553&amp;'Regional Cap levels'!$E$386:$E$553,0),MATCH(G$6,'Regional Cap levels'!$F$385:$K$385,0))</f>
        <v>0.32754679456481783</v>
      </c>
      <c r="H9" s="62" cm="1">
        <f t="array" ref="H9">INDEX('Regional Cap levels'!$F$386:$K$553,MATCH($A9&amp;$B9&amp;$C9&amp;$D9,'Regional Cap levels'!$B$386:$B$553&amp;'Regional Cap levels'!$C$386:$C$553&amp;'Regional Cap levels'!$D$386:$D$553&amp;'Regional Cap levels'!$E$386:$E$553,0),MATCH(H$6,'Regional Cap levels'!$F$385:$K$385,0))</f>
        <v>0.29748500290140906</v>
      </c>
      <c r="I9" s="62" cm="1">
        <f t="array" ref="I9">INDEX('Regional Cap levels'!$F$386:$K$553,MATCH($A9&amp;$B9&amp;$C9&amp;$D9,'Regional Cap levels'!$B$386:$B$553&amp;'Regional Cap levels'!$C$386:$C$553&amp;'Regional Cap levels'!$D$386:$D$553&amp;'Regional Cap levels'!$E$386:$E$553,0),MATCH(I$6,'Regional Cap levels'!$F$385:$K$385,0))</f>
        <v>0.3112741115845718</v>
      </c>
      <c r="J9" s="62" cm="1">
        <f t="array" ref="J9">INDEX('Regional Cap levels'!$F$386:$K$553,MATCH($A9&amp;$B9&amp;$C9&amp;$D9,'Regional Cap levels'!$B$386:$B$553&amp;'Regional Cap levels'!$C$386:$C$553&amp;'Regional Cap levels'!$D$386:$D$553&amp;'Regional Cap levels'!$E$386:$E$553,0),MATCH(J$6,'Regional Cap levels'!$F$385:$K$385,0))</f>
        <v>0.26757931246779498</v>
      </c>
    </row>
    <row r="10" spans="1:11" ht="13.5" customHeight="1">
      <c r="A10" s="1" t="s">
        <v>120</v>
      </c>
      <c r="B10" s="1" t="s">
        <v>72</v>
      </c>
      <c r="C10" s="1" t="s">
        <v>68</v>
      </c>
      <c r="D10" s="14" t="s">
        <v>69</v>
      </c>
      <c r="E10" s="38" cm="1">
        <f t="array" ref="E10">INDEX('Regional Cap levels'!$F$386:$K$553,MATCH($A10&amp;$B10&amp;$C10&amp;$D10,'Regional Cap levels'!$B$386:$B$553&amp;'Regional Cap levels'!$C$386:$C$553&amp;'Regional Cap levels'!$D$386:$D$553&amp;'Regional Cap levels'!$E$386:$E$553,0),MATCH(E$6,'Regional Cap levels'!$F$385:$K$385,0))</f>
        <v>0.1708888921790935</v>
      </c>
      <c r="F10" s="38" cm="1">
        <f t="array" ref="F10">INDEX('Regional Cap levels'!$F$386:$K$553,MATCH($A10&amp;$B10&amp;$C10&amp;$D10,'Regional Cap levels'!$B$386:$B$553&amp;'Regional Cap levels'!$C$386:$C$553&amp;'Regional Cap levels'!$D$386:$D$553&amp;'Regional Cap levels'!$E$386:$E$553,0),MATCH(F$6,'Regional Cap levels'!$F$385:$K$385,0))</f>
        <v>0.12643419803010958</v>
      </c>
      <c r="G10" s="185" cm="1">
        <f t="array" ref="G10">INDEX('Regional Cap levels'!$F$386:$K$553,MATCH($A10&amp;$B10&amp;$C10&amp;$D10,'Regional Cap levels'!$B$386:$B$553&amp;'Regional Cap levels'!$C$386:$C$553&amp;'Regional Cap levels'!$D$386:$D$553&amp;'Regional Cap levels'!$E$386:$E$553,0),MATCH(G$6,'Regional Cap levels'!$F$385:$K$385,0))</f>
        <v>7.5438747324287264E-2</v>
      </c>
      <c r="H10" s="62" cm="1">
        <f t="array" ref="H10">INDEX('Regional Cap levels'!$F$386:$K$553,MATCH($A10&amp;$B10&amp;$C10&amp;$D10,'Regional Cap levels'!$B$386:$B$553&amp;'Regional Cap levels'!$C$386:$C$553&amp;'Regional Cap levels'!$D$386:$D$553&amp;'Regional Cap levels'!$E$386:$E$553,0),MATCH(H$6,'Regional Cap levels'!$F$385:$K$385,0))</f>
        <v>6.9291311463775596E-2</v>
      </c>
      <c r="I10" s="62" cm="1">
        <f t="array" ref="I10">INDEX('Regional Cap levels'!$F$386:$K$553,MATCH($A10&amp;$B10&amp;$C10&amp;$D10,'Regional Cap levels'!$B$386:$B$553&amp;'Regional Cap levels'!$C$386:$C$553&amp;'Regional Cap levels'!$D$386:$D$553&amp;'Regional Cap levels'!$E$386:$E$553,0),MATCH(I$6,'Regional Cap levels'!$F$385:$K$385,0))</f>
        <v>7.4537518159489308E-2</v>
      </c>
      <c r="J10" s="62" cm="1">
        <f t="array" ref="J10">INDEX('Regional Cap levels'!$F$386:$K$553,MATCH($A10&amp;$B10&amp;$C10&amp;$D10,'Regional Cap levels'!$B$386:$B$553&amp;'Regional Cap levels'!$C$386:$C$553&amp;'Regional Cap levels'!$D$386:$D$553&amp;'Regional Cap levels'!$E$386:$E$553,0),MATCH(J$6,'Regional Cap levels'!$F$385:$K$385,0))</f>
        <v>6.0139697814343654E-2</v>
      </c>
    </row>
    <row r="11" spans="1:11" ht="13.5" customHeight="1">
      <c r="A11" s="1" t="s">
        <v>120</v>
      </c>
      <c r="B11" s="1" t="s">
        <v>72</v>
      </c>
      <c r="C11" s="1" t="s">
        <v>70</v>
      </c>
      <c r="D11" s="14" t="s">
        <v>69</v>
      </c>
      <c r="E11" s="38" cm="1">
        <f t="array" ref="E11">INDEX('Regional Cap levels'!$F$386:$K$553,MATCH($A11&amp;$B11&amp;$C11&amp;$D11,'Regional Cap levels'!$B$386:$B$553&amp;'Regional Cap levels'!$C$386:$C$553&amp;'Regional Cap levels'!$D$386:$D$553&amp;'Regional Cap levels'!$E$386:$E$553,0),MATCH(E$6,'Regional Cap levels'!$F$385:$K$385,0))</f>
        <v>0.17545566070004284</v>
      </c>
      <c r="F11" s="38" cm="1">
        <f t="array" ref="F11">INDEX('Regional Cap levels'!$F$386:$K$553,MATCH($A11&amp;$B11&amp;$C11&amp;$D11,'Regional Cap levels'!$B$386:$B$553&amp;'Regional Cap levels'!$C$386:$C$553&amp;'Regional Cap levels'!$D$386:$D$553&amp;'Regional Cap levels'!$E$386:$E$553,0),MATCH(F$6,'Regional Cap levels'!$F$385:$K$385,0))</f>
        <v>0.12846605369931777</v>
      </c>
      <c r="G11" s="185" cm="1">
        <f t="array" ref="G11">INDEX('Regional Cap levels'!$F$386:$K$553,MATCH($A11&amp;$B11&amp;$C11&amp;$D11,'Regional Cap levels'!$B$386:$B$553&amp;'Regional Cap levels'!$C$386:$C$553&amp;'Regional Cap levels'!$D$386:$D$553&amp;'Regional Cap levels'!$E$386:$E$553,0),MATCH(G$6,'Regional Cap levels'!$F$385:$K$385,0))</f>
        <v>7.3789763167987063E-2</v>
      </c>
      <c r="H11" s="62" cm="1">
        <f t="array" ref="H11">INDEX('Regional Cap levels'!$F$386:$K$553,MATCH($A11&amp;$B11&amp;$C11&amp;$D11,'Regional Cap levels'!$B$386:$B$553&amp;'Regional Cap levels'!$C$386:$C$553&amp;'Regional Cap levels'!$D$386:$D$553&amp;'Regional Cap levels'!$E$386:$E$553,0),MATCH(H$6,'Regional Cap levels'!$F$385:$K$385,0))</f>
        <v>6.6759688336252954E-2</v>
      </c>
      <c r="I11" s="62" cm="1">
        <f t="array" ref="I11">INDEX('Regional Cap levels'!$F$386:$K$553,MATCH($A11&amp;$B11&amp;$C11&amp;$D11,'Regional Cap levels'!$B$386:$B$553&amp;'Regional Cap levels'!$C$386:$C$553&amp;'Regional Cap levels'!$D$386:$D$553&amp;'Regional Cap levels'!$E$386:$E$553,0),MATCH(I$6,'Regional Cap levels'!$F$385:$K$385,0))</f>
        <v>7.2426039483381735E-2</v>
      </c>
      <c r="J11" s="62" cm="1">
        <f t="array" ref="J11">INDEX('Regional Cap levels'!$F$386:$K$553,MATCH($A11&amp;$B11&amp;$C11&amp;$D11,'Regional Cap levels'!$B$386:$B$553&amp;'Regional Cap levels'!$C$386:$C$553&amp;'Regional Cap levels'!$D$386:$D$553&amp;'Regional Cap levels'!$E$386:$E$553,0),MATCH(J$6,'Regional Cap levels'!$F$385:$K$385,0))</f>
        <v>5.7510800473915137E-2</v>
      </c>
    </row>
    <row r="12" spans="1:11" ht="13.5" customHeight="1">
      <c r="A12" s="1" t="s">
        <v>120</v>
      </c>
      <c r="B12" s="1" t="s">
        <v>72</v>
      </c>
      <c r="C12" s="1" t="s">
        <v>71</v>
      </c>
      <c r="D12" s="14" t="s">
        <v>69</v>
      </c>
      <c r="E12" s="38" cm="1">
        <f t="array" ref="E12">INDEX('Regional Cap levels'!$F$386:$K$553,MATCH($A12&amp;$B12&amp;$C12&amp;$D12,'Regional Cap levels'!$B$386:$B$553&amp;'Regional Cap levels'!$C$386:$C$553&amp;'Regional Cap levels'!$D$386:$D$553&amp;'Regional Cap levels'!$E$386:$E$553,0),MATCH(E$6,'Regional Cap levels'!$F$385:$K$385,0))</f>
        <v>0.17998709048049408</v>
      </c>
      <c r="F12" s="38" cm="1">
        <f t="array" ref="F12">INDEX('Regional Cap levels'!$F$386:$K$553,MATCH($A12&amp;$B12&amp;$C12&amp;$D12,'Regional Cap levels'!$B$386:$B$553&amp;'Regional Cap levels'!$C$386:$C$553&amp;'Regional Cap levels'!$D$386:$D$553&amp;'Regional Cap levels'!$E$386:$E$553,0),MATCH(F$6,'Regional Cap levels'!$F$385:$K$385,0))</f>
        <v>0.13316869054053504</v>
      </c>
      <c r="G12" s="185" cm="1">
        <f t="array" ref="G12">INDEX('Regional Cap levels'!$F$386:$K$553,MATCH($A12&amp;$B12&amp;$C12&amp;$D12,'Regional Cap levels'!$B$386:$B$553&amp;'Regional Cap levels'!$C$386:$C$553&amp;'Regional Cap levels'!$D$386:$D$553&amp;'Regional Cap levels'!$E$386:$E$553,0),MATCH(G$6,'Regional Cap levels'!$F$385:$K$385,0))</f>
        <v>7.9461753721157713E-2</v>
      </c>
      <c r="H12" s="62" cm="1">
        <f t="array" ref="H12">INDEX('Regional Cap levels'!$F$386:$K$553,MATCH($A12&amp;$B12&amp;$C12&amp;$D12,'Regional Cap levels'!$B$386:$B$553&amp;'Regional Cap levels'!$C$386:$C$553&amp;'Regional Cap levels'!$D$386:$D$553&amp;'Regional Cap levels'!$E$386:$E$553,0),MATCH(H$6,'Regional Cap levels'!$F$385:$K$385,0))</f>
        <v>7.2935556712590596E-2</v>
      </c>
      <c r="I12" s="62" cm="1">
        <f t="array" ref="I12">INDEX('Regional Cap levels'!$F$386:$K$553,MATCH($A12&amp;$B12&amp;$C12&amp;$D12,'Regional Cap levels'!$B$386:$B$553&amp;'Regional Cap levels'!$C$386:$C$553&amp;'Regional Cap levels'!$D$386:$D$553&amp;'Regional Cap levels'!$E$386:$E$553,0),MATCH(I$6,'Regional Cap levels'!$F$385:$K$385,0))</f>
        <v>7.8460960853045991E-2</v>
      </c>
      <c r="J12" s="62" cm="1">
        <f t="array" ref="J12">INDEX('Regional Cap levels'!$F$386:$K$553,MATCH($A12&amp;$B12&amp;$C12&amp;$D12,'Regional Cap levels'!$B$386:$B$553&amp;'Regional Cap levels'!$C$386:$C$553&amp;'Regional Cap levels'!$D$386:$D$553&amp;'Regional Cap levels'!$E$386:$E$553,0),MATCH(J$6,'Regional Cap levels'!$F$385:$K$385,0))</f>
        <v>6.3295770967010778E-2</v>
      </c>
    </row>
    <row r="13" spans="1:11" ht="13.5" customHeight="1">
      <c r="A13" s="1" t="s">
        <v>120</v>
      </c>
      <c r="B13" s="1" t="s">
        <v>67</v>
      </c>
      <c r="C13" s="1" t="s">
        <v>68</v>
      </c>
      <c r="D13" s="14" t="s">
        <v>73</v>
      </c>
      <c r="E13" s="38" cm="1">
        <f t="array" ref="E13">INDEX('Regional Cap levels'!$F$386:$K$553,MATCH($A13&amp;$B13&amp;$C13&amp;$D13,'Regional Cap levels'!$B$386:$B$553&amp;'Regional Cap levels'!$C$386:$C$553&amp;'Regional Cap levels'!$D$386:$D$553&amp;'Regional Cap levels'!$E$386:$E$553,0),MATCH(E$6,'Regional Cap levels'!$F$385:$K$385,0))</f>
        <v>0.48597656280454721</v>
      </c>
      <c r="F13" s="38" cm="1">
        <f t="array" ref="F13">INDEX('Regional Cap levels'!$F$386:$K$553,MATCH($A13&amp;$B13&amp;$C13&amp;$D13,'Regional Cap levels'!$B$386:$B$553&amp;'Regional Cap levels'!$C$386:$C$553&amp;'Regional Cap levels'!$D$386:$D$553&amp;'Regional Cap levels'!$E$386:$E$553,0),MATCH(F$6,'Regional Cap levels'!$F$385:$K$385,0))</f>
        <v>0.61819313151421196</v>
      </c>
      <c r="G13" s="185" cm="1">
        <f t="array" ref="G13">INDEX('Regional Cap levels'!$F$386:$K$553,MATCH($A13&amp;$B13&amp;$C13&amp;$D13,'Regional Cap levels'!$B$386:$B$553&amp;'Regional Cap levels'!$C$386:$C$553&amp;'Regional Cap levels'!$D$386:$D$553&amp;'Regional Cap levels'!$E$386:$E$553,0),MATCH(G$6,'Regional Cap levels'!$F$385:$K$385,0))</f>
        <v>0.61819313151421196</v>
      </c>
      <c r="H13" s="62" cm="1">
        <f t="array" ref="H13">INDEX('Regional Cap levels'!$F$386:$K$553,MATCH($A13&amp;$B13&amp;$C13&amp;$D13,'Regional Cap levels'!$B$386:$B$553&amp;'Regional Cap levels'!$C$386:$C$553&amp;'Regional Cap levels'!$D$386:$D$553&amp;'Regional Cap levels'!$E$386:$E$553,0),MATCH(H$6,'Regional Cap levels'!$F$385:$K$385,0))</f>
        <v>0.6222741582265966</v>
      </c>
      <c r="I13" s="62" cm="1">
        <f t="array" ref="I13">INDEX('Regional Cap levels'!$F$386:$K$553,MATCH($A13&amp;$B13&amp;$C13&amp;$D13,'Regional Cap levels'!$B$386:$B$553&amp;'Regional Cap levels'!$C$386:$C$553&amp;'Regional Cap levels'!$D$386:$D$553&amp;'Regional Cap levels'!$E$386:$E$553,0),MATCH(I$6,'Regional Cap levels'!$F$385:$K$385,0))</f>
        <v>0.62206161030695506</v>
      </c>
      <c r="J13" s="62" cm="1">
        <f t="array" ref="J13">INDEX('Regional Cap levels'!$F$386:$K$553,MATCH($A13&amp;$B13&amp;$C13&amp;$D13,'Regional Cap levels'!$B$386:$B$553&amp;'Regional Cap levels'!$C$386:$C$553&amp;'Regional Cap levels'!$D$386:$D$553&amp;'Regional Cap levels'!$E$386:$E$553,0),MATCH(J$6,'Regional Cap levels'!$F$385:$K$385,0))</f>
        <v>0.65454352143851735</v>
      </c>
    </row>
    <row r="14" spans="1:11" ht="13.5" customHeight="1">
      <c r="A14" s="1" t="s">
        <v>120</v>
      </c>
      <c r="B14" s="1" t="s">
        <v>67</v>
      </c>
      <c r="C14" s="1" t="s">
        <v>70</v>
      </c>
      <c r="D14" s="14" t="s">
        <v>73</v>
      </c>
      <c r="E14" s="38" cm="1">
        <f t="array" ref="E14">INDEX('Regional Cap levels'!$F$386:$K$553,MATCH($A14&amp;$B14&amp;$C14&amp;$D14,'Regional Cap levels'!$B$386:$B$553&amp;'Regional Cap levels'!$C$386:$C$553&amp;'Regional Cap levels'!$D$386:$D$553&amp;'Regional Cap levels'!$E$386:$E$553,0),MATCH(E$6,'Regional Cap levels'!$F$385:$K$385,0))</f>
        <v>0.53640430946597795</v>
      </c>
      <c r="F14" s="38" cm="1">
        <f t="array" ref="F14">INDEX('Regional Cap levels'!$F$386:$K$553,MATCH($A14&amp;$B14&amp;$C14&amp;$D14,'Regional Cap levels'!$B$386:$B$553&amp;'Regional Cap levels'!$C$386:$C$553&amp;'Regional Cap levels'!$D$386:$D$553&amp;'Regional Cap levels'!$E$386:$E$553,0),MATCH(F$6,'Regional Cap levels'!$F$385:$K$385,0))</f>
        <v>0.6689061250859345</v>
      </c>
      <c r="G14" s="185" cm="1">
        <f t="array" ref="G14">INDEX('Regional Cap levels'!$F$386:$K$553,MATCH($A14&amp;$B14&amp;$C14&amp;$D14,'Regional Cap levels'!$B$386:$B$553&amp;'Regional Cap levels'!$C$386:$C$553&amp;'Regional Cap levels'!$D$386:$D$553&amp;'Regional Cap levels'!$E$386:$E$553,0),MATCH(G$6,'Regional Cap levels'!$F$385:$K$385,0))</f>
        <v>0.6689061250859345</v>
      </c>
      <c r="H14" s="62" cm="1">
        <f t="array" ref="H14">INDEX('Regional Cap levels'!$F$386:$K$553,MATCH($A14&amp;$B14&amp;$C14&amp;$D14,'Regional Cap levels'!$B$386:$B$553&amp;'Regional Cap levels'!$C$386:$C$553&amp;'Regional Cap levels'!$D$386:$D$553&amp;'Regional Cap levels'!$E$386:$E$553,0),MATCH(H$6,'Regional Cap levels'!$F$385:$K$385,0))</f>
        <v>0.69094699202179288</v>
      </c>
      <c r="I14" s="62" cm="1">
        <f t="array" ref="I14">INDEX('Regional Cap levels'!$F$386:$K$553,MATCH($A14&amp;$B14&amp;$C14&amp;$D14,'Regional Cap levels'!$B$386:$B$553&amp;'Regional Cap levels'!$C$386:$C$553&amp;'Regional Cap levels'!$D$386:$D$553&amp;'Regional Cap levels'!$E$386:$E$553,0),MATCH(I$6,'Regional Cap levels'!$F$385:$K$385,0))</f>
        <v>0.6907170032464206</v>
      </c>
      <c r="J14" s="62" cm="1">
        <f t="array" ref="J14">INDEX('Regional Cap levels'!$F$386:$K$553,MATCH($A14&amp;$B14&amp;$C14&amp;$D14,'Regional Cap levels'!$B$386:$B$553&amp;'Regional Cap levels'!$C$386:$C$553&amp;'Regional Cap levels'!$D$386:$D$553&amp;'Regional Cap levels'!$E$386:$E$553,0),MATCH(J$6,'Regional Cap levels'!$F$385:$K$385,0))</f>
        <v>0.72544184707039738</v>
      </c>
    </row>
    <row r="15" spans="1:11" ht="13.5" customHeight="1">
      <c r="A15" s="1" t="s">
        <v>120</v>
      </c>
      <c r="B15" s="1" t="s">
        <v>67</v>
      </c>
      <c r="C15" s="1" t="s">
        <v>71</v>
      </c>
      <c r="D15" s="14" t="s">
        <v>73</v>
      </c>
      <c r="E15" s="38" cm="1">
        <f t="array" ref="E15">INDEX('Regional Cap levels'!$F$386:$K$553,MATCH($A15&amp;$B15&amp;$C15&amp;$D15,'Regional Cap levels'!$B$386:$B$553&amp;'Regional Cap levels'!$C$386:$C$553&amp;'Regional Cap levels'!$D$386:$D$553&amp;'Regional Cap levels'!$E$386:$E$553,0),MATCH(E$6,'Regional Cap levels'!$F$385:$K$385,0))</f>
        <v>0.5476139747340586</v>
      </c>
      <c r="F15" s="38" cm="1">
        <f t="array" ref="F15">INDEX('Regional Cap levels'!$F$386:$K$553,MATCH($A15&amp;$B15&amp;$C15&amp;$D15,'Regional Cap levels'!$B$386:$B$553&amp;'Regional Cap levels'!$C$386:$C$553&amp;'Regional Cap levels'!$D$386:$D$553&amp;'Regional Cap levels'!$E$386:$E$553,0),MATCH(F$6,'Regional Cap levels'!$F$385:$K$385,0))</f>
        <v>0.68837453155668682</v>
      </c>
      <c r="G15" s="185" cm="1">
        <f t="array" ref="G15">INDEX('Regional Cap levels'!$F$386:$K$553,MATCH($A15&amp;$B15&amp;$C15&amp;$D15,'Regional Cap levels'!$B$386:$B$553&amp;'Regional Cap levels'!$C$386:$C$553&amp;'Regional Cap levels'!$D$386:$D$553&amp;'Regional Cap levels'!$E$386:$E$553,0),MATCH(G$6,'Regional Cap levels'!$F$385:$K$385,0))</f>
        <v>0.68837453155668682</v>
      </c>
      <c r="H15" s="62" cm="1">
        <f t="array" ref="H15">INDEX('Regional Cap levels'!$F$386:$K$553,MATCH($A15&amp;$B15&amp;$C15&amp;$D15,'Regional Cap levels'!$B$386:$B$553&amp;'Regional Cap levels'!$C$386:$C$553&amp;'Regional Cap levels'!$D$386:$D$553&amp;'Regional Cap levels'!$E$386:$E$553,0),MATCH(H$6,'Regional Cap levels'!$F$385:$K$385,0))</f>
        <v>0.69363479426793273</v>
      </c>
      <c r="I15" s="62" cm="1">
        <f t="array" ref="I15">INDEX('Regional Cap levels'!$F$386:$K$553,MATCH($A15&amp;$B15&amp;$C15&amp;$D15,'Regional Cap levels'!$B$386:$B$553&amp;'Regional Cap levels'!$C$386:$C$553&amp;'Regional Cap levels'!$D$386:$D$553&amp;'Regional Cap levels'!$E$386:$E$553,0),MATCH(I$6,'Regional Cap levels'!$F$385:$K$385,0))</f>
        <v>0.69341512669179806</v>
      </c>
      <c r="J15" s="62" cm="1">
        <f t="array" ref="J15">INDEX('Regional Cap levels'!$F$386:$K$553,MATCH($A15&amp;$B15&amp;$C15&amp;$D15,'Regional Cap levels'!$B$386:$B$553&amp;'Regional Cap levels'!$C$386:$C$553&amp;'Regional Cap levels'!$D$386:$D$553&amp;'Regional Cap levels'!$E$386:$E$553,0),MATCH(J$6,'Regional Cap levels'!$F$385:$K$385,0))</f>
        <v>0.72793291125010207</v>
      </c>
    </row>
    <row r="16" spans="1:11" ht="13.5" customHeight="1">
      <c r="A16" s="1" t="s">
        <v>120</v>
      </c>
      <c r="B16" s="1" t="s">
        <v>72</v>
      </c>
      <c r="C16" s="1" t="s">
        <v>68</v>
      </c>
      <c r="D16" s="14" t="s">
        <v>73</v>
      </c>
      <c r="E16" s="38" cm="1">
        <f t="array" ref="E16">INDEX('Regional Cap levels'!$F$386:$K$553,MATCH($A16&amp;$B16&amp;$C16&amp;$D16,'Regional Cap levels'!$B$386:$B$553&amp;'Regional Cap levels'!$C$386:$C$553&amp;'Regional Cap levels'!$D$386:$D$553&amp;'Regional Cap levels'!$E$386:$E$553,0),MATCH(E$6,'Regional Cap levels'!$F$385:$K$385,0))</f>
        <v>0.28485186128517942</v>
      </c>
      <c r="F16" s="38" cm="1">
        <f t="array" ref="F16">INDEX('Regional Cap levels'!$F$386:$K$553,MATCH($A16&amp;$B16&amp;$C16&amp;$D16,'Regional Cap levels'!$B$386:$B$553&amp;'Regional Cap levels'!$C$386:$C$553&amp;'Regional Cap levels'!$D$386:$D$553&amp;'Regional Cap levels'!$E$386:$E$553,0),MATCH(F$6,'Regional Cap levels'!$F$385:$K$385,0))</f>
        <v>0.2911174570678719</v>
      </c>
      <c r="G16" s="185" cm="1">
        <f t="array" ref="G16">INDEX('Regional Cap levels'!$F$386:$K$553,MATCH($A16&amp;$B16&amp;$C16&amp;$D16,'Regional Cap levels'!$B$386:$B$553&amp;'Regional Cap levels'!$C$386:$C$553&amp;'Regional Cap levels'!$D$386:$D$553&amp;'Regional Cap levels'!$E$386:$E$553,0),MATCH(G$6,'Regional Cap levels'!$F$385:$K$385,0))</f>
        <v>0.2911174570678719</v>
      </c>
      <c r="H16" s="62" cm="1">
        <f t="array" ref="H16">INDEX('Regional Cap levels'!$F$386:$K$553,MATCH($A16&amp;$B16&amp;$C16&amp;$D16,'Regional Cap levels'!$B$386:$B$553&amp;'Regional Cap levels'!$C$386:$C$553&amp;'Regional Cap levels'!$D$386:$D$553&amp;'Regional Cap levels'!$E$386:$E$553,0),MATCH(H$6,'Regional Cap levels'!$F$385:$K$385,0))</f>
        <v>0.29617840979166304</v>
      </c>
      <c r="I16" s="62" cm="1">
        <f t="array" ref="I16">INDEX('Regional Cap levels'!$F$386:$K$553,MATCH($A16&amp;$B16&amp;$C16&amp;$D16,'Regional Cap levels'!$B$386:$B$553&amp;'Regional Cap levels'!$C$386:$C$553&amp;'Regional Cap levels'!$D$386:$D$553&amp;'Regional Cap levels'!$E$386:$E$553,0),MATCH(I$6,'Regional Cap levels'!$F$385:$K$385,0))</f>
        <v>0.29596927628124237</v>
      </c>
      <c r="J16" s="62" cm="1">
        <f t="array" ref="J16">INDEX('Regional Cap levels'!$F$386:$K$553,MATCH($A16&amp;$B16&amp;$C16&amp;$D16,'Regional Cap levels'!$B$386:$B$553&amp;'Regional Cap levels'!$C$386:$C$553&amp;'Regional Cap levels'!$D$386:$D$553&amp;'Regional Cap levels'!$E$386:$E$553,0),MATCH(J$6,'Regional Cap levels'!$F$385:$K$385,0))</f>
        <v>0.29791675280770286</v>
      </c>
    </row>
    <row r="17" spans="1:11" ht="13.5" customHeight="1">
      <c r="A17" s="1" t="s">
        <v>120</v>
      </c>
      <c r="B17" s="1" t="s">
        <v>72</v>
      </c>
      <c r="C17" s="1" t="s">
        <v>70</v>
      </c>
      <c r="D17" s="14" t="s">
        <v>73</v>
      </c>
      <c r="E17" s="38" cm="1">
        <f t="array" ref="E17">INDEX('Regional Cap levels'!$F$386:$K$553,MATCH($A17&amp;$B17&amp;$C17&amp;$D17,'Regional Cap levels'!$B$386:$B$553&amp;'Regional Cap levels'!$C$386:$C$553&amp;'Regional Cap levels'!$D$386:$D$553&amp;'Regional Cap levels'!$E$386:$E$553,0),MATCH(E$6,'Regional Cap levels'!$F$385:$K$385,0))</f>
        <v>0.3750844265084296</v>
      </c>
      <c r="F17" s="38" cm="1">
        <f t="array" ref="F17">INDEX('Regional Cap levels'!$F$386:$K$553,MATCH($A17&amp;$B17&amp;$C17&amp;$D17,'Regional Cap levels'!$B$386:$B$553&amp;'Regional Cap levels'!$C$386:$C$553&amp;'Regional Cap levels'!$D$386:$D$553&amp;'Regional Cap levels'!$E$386:$E$553,0),MATCH(F$6,'Regional Cap levels'!$F$385:$K$385,0))</f>
        <v>0.37799022515901148</v>
      </c>
      <c r="G17" s="185" cm="1">
        <f t="array" ref="G17">INDEX('Regional Cap levels'!$F$386:$K$553,MATCH($A17&amp;$B17&amp;$C17&amp;$D17,'Regional Cap levels'!$B$386:$B$553&amp;'Regional Cap levels'!$C$386:$C$553&amp;'Regional Cap levels'!$D$386:$D$553&amp;'Regional Cap levels'!$E$386:$E$553,0),MATCH(G$6,'Regional Cap levels'!$F$385:$K$385,0))</f>
        <v>0.37799022515901148</v>
      </c>
      <c r="H17" s="62" cm="1">
        <f t="array" ref="H17">INDEX('Regional Cap levels'!$F$386:$K$553,MATCH($A17&amp;$B17&amp;$C17&amp;$D17,'Regional Cap levels'!$B$386:$B$553&amp;'Regional Cap levels'!$C$386:$C$553&amp;'Regional Cap levels'!$D$386:$D$553&amp;'Regional Cap levels'!$E$386:$E$553,0),MATCH(H$6,'Regional Cap levels'!$F$385:$K$385,0))</f>
        <v>0.40444866296589277</v>
      </c>
      <c r="I17" s="62" cm="1">
        <f t="array" ref="I17">INDEX('Regional Cap levels'!$F$386:$K$553,MATCH($A17&amp;$B17&amp;$C17&amp;$D17,'Regional Cap levels'!$B$386:$B$553&amp;'Regional Cap levels'!$C$386:$C$553&amp;'Regional Cap levels'!$D$386:$D$553&amp;'Regional Cap levels'!$E$386:$E$553,0),MATCH(I$6,'Regional Cap levels'!$F$385:$K$385,0))</f>
        <v>0.40414743835077382</v>
      </c>
      <c r="J17" s="62" cm="1">
        <f t="array" ref="J17">INDEX('Regional Cap levels'!$F$386:$K$553,MATCH($A17&amp;$B17&amp;$C17&amp;$D17,'Regional Cap levels'!$B$386:$B$553&amp;'Regional Cap levels'!$C$386:$C$553&amp;'Regional Cap levels'!$D$386:$D$553&amp;'Regional Cap levels'!$E$386:$E$553,0),MATCH(J$6,'Regional Cap levels'!$F$385:$K$385,0))</f>
        <v>0.3974948517572327</v>
      </c>
    </row>
    <row r="18" spans="1:11" ht="13.5" customHeight="1">
      <c r="A18" s="1" t="s">
        <v>120</v>
      </c>
      <c r="B18" s="1" t="s">
        <v>72</v>
      </c>
      <c r="C18" s="1" t="s">
        <v>71</v>
      </c>
      <c r="D18" s="14" t="s">
        <v>73</v>
      </c>
      <c r="E18" s="38" cm="1">
        <f t="array" ref="E18">INDEX('Regional Cap levels'!$F$386:$K$553,MATCH($A18&amp;$B18&amp;$C18&amp;$D18,'Regional Cap levels'!$B$386:$B$553&amp;'Regional Cap levels'!$C$386:$C$553&amp;'Regional Cap levels'!$D$386:$D$553&amp;'Regional Cap levels'!$E$386:$E$553,0),MATCH(E$6,'Regional Cap levels'!$F$385:$K$385,0))</f>
        <v>0.33537728236404085</v>
      </c>
      <c r="F18" s="38" cm="1">
        <f t="array" ref="F18">INDEX('Regional Cap levels'!$F$386:$K$553,MATCH($A18&amp;$B18&amp;$C18&amp;$D18,'Regional Cap levels'!$B$386:$B$553&amp;'Regional Cap levels'!$C$386:$C$553&amp;'Regional Cap levels'!$D$386:$D$553&amp;'Regional Cap levels'!$E$386:$E$553,0),MATCH(F$6,'Regional Cap levels'!$F$385:$K$385,0))</f>
        <v>0.34338533582610592</v>
      </c>
      <c r="G18" s="185" cm="1">
        <f t="array" ref="G18">INDEX('Regional Cap levels'!$F$386:$K$553,MATCH($A18&amp;$B18&amp;$C18&amp;$D18,'Regional Cap levels'!$B$386:$B$553&amp;'Regional Cap levels'!$C$386:$C$553&amp;'Regional Cap levels'!$D$386:$D$553&amp;'Regional Cap levels'!$E$386:$E$553,0),MATCH(G$6,'Regional Cap levels'!$F$385:$K$385,0))</f>
        <v>0.34338533582610592</v>
      </c>
      <c r="H18" s="62" cm="1">
        <f t="array" ref="H18">INDEX('Regional Cap levels'!$F$386:$K$553,MATCH($A18&amp;$B18&amp;$C18&amp;$D18,'Regional Cap levels'!$B$386:$B$553&amp;'Regional Cap levels'!$C$386:$C$553&amp;'Regional Cap levels'!$D$386:$D$553&amp;'Regional Cap levels'!$E$386:$E$553,0),MATCH(H$6,'Regional Cap levels'!$F$385:$K$385,0))</f>
        <v>0.34989612955552435</v>
      </c>
      <c r="I18" s="62" cm="1">
        <f t="array" ref="I18">INDEX('Regional Cap levels'!$F$386:$K$553,MATCH($A18&amp;$B18&amp;$C18&amp;$D18,'Regional Cap levels'!$B$386:$B$553&amp;'Regional Cap levels'!$C$386:$C$553&amp;'Regional Cap levels'!$D$386:$D$553&amp;'Regional Cap levels'!$E$386:$E$553,0),MATCH(I$6,'Regional Cap levels'!$F$385:$K$385,0))</f>
        <v>0.3496676350396663</v>
      </c>
      <c r="J18" s="62" cm="1">
        <f t="array" ref="J18">INDEX('Regional Cap levels'!$F$386:$K$553,MATCH($A18&amp;$B18&amp;$C18&amp;$D18,'Regional Cap levels'!$B$386:$B$553&amp;'Regional Cap levels'!$C$386:$C$553&amp;'Regional Cap levels'!$D$386:$D$553&amp;'Regional Cap levels'!$E$386:$E$553,0),MATCH(J$6,'Regional Cap levels'!$F$385:$K$385,0))</f>
        <v>0.35206455739743803</v>
      </c>
    </row>
    <row r="19" spans="1:11" ht="13.5" customHeight="1">
      <c r="D19" s="166"/>
      <c r="E19" s="42"/>
      <c r="F19" s="42"/>
      <c r="G19" s="42"/>
      <c r="H19" s="186"/>
      <c r="I19" s="186"/>
      <c r="J19" s="186"/>
    </row>
    <row r="20" spans="1:11" ht="13.5" customHeight="1">
      <c r="B20" s="35" t="s">
        <v>74</v>
      </c>
      <c r="C20" s="167"/>
      <c r="D20" s="167"/>
      <c r="E20" s="167"/>
      <c r="F20" s="167"/>
      <c r="G20" s="167"/>
      <c r="H20" s="168"/>
      <c r="I20" s="168"/>
      <c r="J20" s="168"/>
    </row>
    <row r="21" spans="1:11" ht="28.5" customHeight="1">
      <c r="B21" s="1"/>
      <c r="C21" s="1"/>
      <c r="D21" s="1"/>
      <c r="E21" s="162" t="s">
        <v>50</v>
      </c>
      <c r="F21" s="162" t="s">
        <v>52</v>
      </c>
      <c r="G21" s="163" t="s">
        <v>54</v>
      </c>
      <c r="H21" s="164" t="s">
        <v>56</v>
      </c>
      <c r="I21" s="165" t="s">
        <v>58</v>
      </c>
      <c r="J21" s="165" t="s">
        <v>61</v>
      </c>
    </row>
    <row r="22" spans="1:11" ht="13.5" customHeight="1">
      <c r="B22" s="2" t="s">
        <v>62</v>
      </c>
      <c r="C22" s="2" t="s">
        <v>63</v>
      </c>
      <c r="D22" s="2" t="s">
        <v>64</v>
      </c>
      <c r="E22" s="13" t="s">
        <v>49</v>
      </c>
      <c r="F22" s="13" t="s">
        <v>51</v>
      </c>
      <c r="G22" s="68" t="s">
        <v>53</v>
      </c>
      <c r="H22" s="57" t="s">
        <v>55</v>
      </c>
      <c r="I22" s="126" t="s">
        <v>57</v>
      </c>
      <c r="J22" s="126" t="s">
        <v>65</v>
      </c>
      <c r="K22" s="169" t="s">
        <v>75</v>
      </c>
    </row>
    <row r="23" spans="1:11" ht="13.5" customHeight="1">
      <c r="B23" s="268" t="s">
        <v>76</v>
      </c>
      <c r="C23" s="269"/>
      <c r="D23" s="269"/>
      <c r="E23" s="269"/>
      <c r="F23" s="269"/>
      <c r="G23" s="269"/>
      <c r="H23" s="269"/>
      <c r="I23" s="127"/>
      <c r="J23" s="127"/>
    </row>
    <row r="24" spans="1:11" ht="13.5" customHeight="1">
      <c r="B24" s="1" t="s">
        <v>67</v>
      </c>
      <c r="C24" s="1" t="s">
        <v>68</v>
      </c>
      <c r="D24" s="14" t="s">
        <v>69</v>
      </c>
      <c r="E24" s="36" cm="1">
        <f t="array" ref="E24">E7*INDEX('TDCV Values'!$D$11:$I$16,MATCH($B24&amp;$C24,'TDCV Values'!$B$11:$B$16&amp;'TDCV Values'!$C$11:$C$16,0),MATCH(E$22,'TDCV Values'!$D$10:$I$10,0))</f>
        <v>2026.5303531592929</v>
      </c>
      <c r="F24" s="36" cm="1">
        <f t="array" ref="F24">F7*INDEX('TDCV Values'!$D$11:$I$16,MATCH($B24&amp;$C24,'TDCV Values'!$B$11:$B$16&amp;'TDCV Values'!$C$11:$C$16,0),MATCH(F$22,'TDCV Values'!$D$10:$I$10,0))</f>
        <v>1512.6633054622916</v>
      </c>
      <c r="G24" s="36" cm="1">
        <f t="array" ref="G24">G7*INDEX('TDCV Values'!$D$11:$I$16,MATCH($B24&amp;$C24,'TDCV Values'!$B$11:$B$16&amp;'TDCV Values'!$C$11:$C$16,0),MATCH(G$22,'TDCV Values'!$D$10:$I$10,0))</f>
        <v>901.7948321557169</v>
      </c>
      <c r="H24" s="36" cm="1">
        <f t="array" ref="H24">H7*INDEX('TDCV Values'!$D$11:$I$16,MATCH($B24&amp;$C24,'TDCV Values'!$B$11:$B$16&amp;'TDCV Values'!$C$11:$C$16,0),MATCH(H$22,'TDCV Values'!$D$10:$I$10,0))</f>
        <v>762.98422780413898</v>
      </c>
      <c r="I24" s="36" cm="1">
        <f t="array" ref="I24">I7*INDEX('TDCV Values'!$D$11:$I$16,MATCH($B24&amp;$C24,'TDCV Values'!$B$11:$B$16&amp;'TDCV Values'!$C$11:$C$16,0),MATCH(I$22,'TDCV Values'!$D$10:$I$10,0))</f>
        <v>798.33527440997398</v>
      </c>
      <c r="J24" s="36" cm="1">
        <f t="array" ref="J24">J7*INDEX('TDCV Values'!$D$11:$I$16,MATCH($B24&amp;$C24,'TDCV Values'!$B$11:$B$16&amp;'TDCV Values'!$C$11:$C$16,0),MATCH(J$22,'TDCV Values'!$D$10:$I$10,0))</f>
        <v>686.33312963382616</v>
      </c>
    </row>
    <row r="25" spans="1:11" ht="13.5" customHeight="1">
      <c r="B25" s="1" t="s">
        <v>67</v>
      </c>
      <c r="C25" s="1" t="s">
        <v>70</v>
      </c>
      <c r="D25" s="14" t="s">
        <v>69</v>
      </c>
      <c r="E25" s="36" cm="1">
        <f t="array" ref="E25">E8*INDEX('TDCV Values'!$D$11:$I$16,MATCH($B25&amp;$C25,'TDCV Values'!$B$11:$B$16&amp;'TDCV Values'!$C$11:$C$16,0),MATCH(E$22,'TDCV Values'!$D$10:$I$10,0))</f>
        <v>1995.6473417820964</v>
      </c>
      <c r="F25" s="36" cm="1">
        <f t="array" ref="F25">F8*INDEX('TDCV Values'!$D$11:$I$16,MATCH($B25&amp;$C25,'TDCV Values'!$B$11:$B$16&amp;'TDCV Values'!$C$11:$C$16,0),MATCH(F$22,'TDCV Values'!$D$10:$I$10,0))</f>
        <v>1478.4535396084591</v>
      </c>
      <c r="G25" s="36" cm="1">
        <f t="array" ref="G25">G8*INDEX('TDCV Values'!$D$11:$I$16,MATCH($B25&amp;$C25,'TDCV Values'!$B$11:$B$16&amp;'TDCV Values'!$C$11:$C$16,0),MATCH(G$22,'TDCV Values'!$D$10:$I$10,0))</f>
        <v>870.53545567639185</v>
      </c>
      <c r="H25" s="36" cm="1">
        <f t="array" ref="H25">H8*INDEX('TDCV Values'!$D$11:$I$16,MATCH($B25&amp;$C25,'TDCV Values'!$B$11:$B$16&amp;'TDCV Values'!$C$11:$C$16,0),MATCH(H$22,'TDCV Values'!$D$10:$I$10,0))</f>
        <v>751.10401203986214</v>
      </c>
      <c r="I25" s="36" cm="1">
        <f t="array" ref="I25">I8*INDEX('TDCV Values'!$D$11:$I$16,MATCH($B25&amp;$C25,'TDCV Values'!$B$11:$B$16&amp;'TDCV Values'!$C$11:$C$16,0),MATCH(I$22,'TDCV Values'!$D$10:$I$10,0))</f>
        <v>786.29016446233504</v>
      </c>
      <c r="J25" s="36" cm="1">
        <f t="array" ref="J25">J8*INDEX('TDCV Values'!$D$11:$I$16,MATCH($B25&amp;$C25,'TDCV Values'!$B$11:$B$16&amp;'TDCV Values'!$C$11:$C$16,0),MATCH(J$22,'TDCV Values'!$D$10:$I$10,0))</f>
        <v>665.14557001911612</v>
      </c>
    </row>
    <row r="26" spans="1:11" ht="13.5" customHeight="1">
      <c r="B26" s="1" t="s">
        <v>67</v>
      </c>
      <c r="C26" s="1" t="s">
        <v>71</v>
      </c>
      <c r="D26" s="14" t="s">
        <v>69</v>
      </c>
      <c r="E26" s="36" cm="1">
        <f t="array" ref="E26">E9*INDEX('TDCV Values'!$D$11:$I$16,MATCH($B26&amp;$C26,'TDCV Values'!$B$11:$B$16&amp;'TDCV Values'!$C$11:$C$16,0),MATCH(E$22,'TDCV Values'!$D$10:$I$10,0))</f>
        <v>2134.4628178909843</v>
      </c>
      <c r="F26" s="36" cm="1">
        <f t="array" ref="F26">F9*INDEX('TDCV Values'!$D$11:$I$16,MATCH($B26&amp;$C26,'TDCV Values'!$B$11:$B$16&amp;'TDCV Values'!$C$11:$C$16,0),MATCH(F$22,'TDCV Values'!$D$10:$I$10,0))</f>
        <v>1593.251008512548</v>
      </c>
      <c r="G26" s="36" cm="1">
        <f t="array" ref="G26">G9*INDEX('TDCV Values'!$D$11:$I$16,MATCH($B26&amp;$C26,'TDCV Values'!$B$11:$B$16&amp;'TDCV Values'!$C$11:$C$16,0),MATCH(G$22,'TDCV Values'!$D$10:$I$10,0))</f>
        <v>949.88570423797171</v>
      </c>
      <c r="H26" s="36" cm="1">
        <f t="array" ref="H26">H9*INDEX('TDCV Values'!$D$11:$I$16,MATCH($B26&amp;$C26,'TDCV Values'!$B$11:$B$16&amp;'TDCV Values'!$C$11:$C$16,0),MATCH(H$22,'TDCV Values'!$D$10:$I$10,0))</f>
        <v>803.20950783380442</v>
      </c>
      <c r="I26" s="36" cm="1">
        <f t="array" ref="I26">I9*INDEX('TDCV Values'!$D$11:$I$16,MATCH($B26&amp;$C26,'TDCV Values'!$B$11:$B$16&amp;'TDCV Values'!$C$11:$C$16,0),MATCH(I$22,'TDCV Values'!$D$10:$I$10,0))</f>
        <v>840.44010127834383</v>
      </c>
      <c r="J26" s="36" cm="1">
        <f t="array" ref="J26">J9*INDEX('TDCV Values'!$D$11:$I$16,MATCH($B26&amp;$C26,'TDCV Values'!$B$11:$B$16&amp;'TDCV Values'!$C$11:$C$16,0),MATCH(J$22,'TDCV Values'!$D$10:$I$10,0))</f>
        <v>722.46414366304646</v>
      </c>
      <c r="K26" s="171"/>
    </row>
    <row r="27" spans="1:11" ht="13.5" customHeight="1">
      <c r="B27" s="1" t="s">
        <v>72</v>
      </c>
      <c r="C27" s="1" t="s">
        <v>68</v>
      </c>
      <c r="D27" s="14" t="s">
        <v>69</v>
      </c>
      <c r="E27" s="36" cm="1">
        <f t="array" ref="E27">E10*INDEX('TDCV Values'!$D$11:$I$16,MATCH($B27&amp;$C27,'TDCV Values'!$B$11:$B$16&amp;'TDCV Values'!$C$11:$C$16,0),MATCH(E$22,'TDCV Values'!$D$10:$I$10,0))</f>
        <v>2050.6667061491221</v>
      </c>
      <c r="F27" s="36" cm="1">
        <f t="array" ref="F27">F10*INDEX('TDCV Values'!$D$11:$I$16,MATCH($B27&amp;$C27,'TDCV Values'!$B$11:$B$16&amp;'TDCV Values'!$C$11:$C$16,0),MATCH(F$22,'TDCV Values'!$D$10:$I$10,0))</f>
        <v>1517.210376361315</v>
      </c>
      <c r="G27" s="36" cm="1">
        <f t="array" ref="G27">G10*INDEX('TDCV Values'!$D$11:$I$16,MATCH($B27&amp;$C27,'TDCV Values'!$B$11:$B$16&amp;'TDCV Values'!$C$11:$C$16,0),MATCH(G$22,'TDCV Values'!$D$10:$I$10,0))</f>
        <v>905.26496789144721</v>
      </c>
      <c r="H27" s="36" cm="1">
        <f t="array" ref="H27">H10*INDEX('TDCV Values'!$D$11:$I$16,MATCH($B27&amp;$C27,'TDCV Values'!$B$11:$B$16&amp;'TDCV Values'!$C$11:$C$16,0),MATCH(H$22,'TDCV Values'!$D$10:$I$10,0))</f>
        <v>796.85008183341938</v>
      </c>
      <c r="I27" s="36" cm="1">
        <f t="array" ref="I27">I10*INDEX('TDCV Values'!$D$11:$I$16,MATCH($B27&amp;$C27,'TDCV Values'!$B$11:$B$16&amp;'TDCV Values'!$C$11:$C$16,0),MATCH(I$22,'TDCV Values'!$D$10:$I$10,0))</f>
        <v>857.18145883412706</v>
      </c>
      <c r="J27" s="36" cm="1">
        <f t="array" ref="J27">J10*INDEX('TDCV Values'!$D$11:$I$16,MATCH($B27&amp;$C27,'TDCV Values'!$B$11:$B$16&amp;'TDCV Values'!$C$11:$C$16,0),MATCH(J$22,'TDCV Values'!$D$10:$I$10,0))</f>
        <v>691.60652486495201</v>
      </c>
      <c r="K27" s="171"/>
    </row>
    <row r="28" spans="1:11" ht="13.5" customHeight="1">
      <c r="B28" s="1" t="s">
        <v>72</v>
      </c>
      <c r="C28" s="1" t="s">
        <v>70</v>
      </c>
      <c r="D28" s="14" t="s">
        <v>69</v>
      </c>
      <c r="E28" s="36" cm="1">
        <f t="array" ref="E28">E11*INDEX('TDCV Values'!$D$11:$I$16,MATCH($B28&amp;$C28,'TDCV Values'!$B$11:$B$16&amp;'TDCV Values'!$C$11:$C$16,0),MATCH(E$22,'TDCV Values'!$D$10:$I$10,0))</f>
        <v>2105.4679284005142</v>
      </c>
      <c r="F28" s="36" cm="1">
        <f t="array" ref="F28">F11*INDEX('TDCV Values'!$D$11:$I$16,MATCH($B28&amp;$C28,'TDCV Values'!$B$11:$B$16&amp;'TDCV Values'!$C$11:$C$16,0),MATCH(F$22,'TDCV Values'!$D$10:$I$10,0))</f>
        <v>1541.5926443918131</v>
      </c>
      <c r="G28" s="36" cm="1">
        <f t="array" ref="G28">G11*INDEX('TDCV Values'!$D$11:$I$16,MATCH($B28&amp;$C28,'TDCV Values'!$B$11:$B$16&amp;'TDCV Values'!$C$11:$C$16,0),MATCH(G$22,'TDCV Values'!$D$10:$I$10,0))</f>
        <v>885.47715801584479</v>
      </c>
      <c r="H28" s="36" cm="1">
        <f t="array" ref="H28">H11*INDEX('TDCV Values'!$D$11:$I$16,MATCH($B28&amp;$C28,'TDCV Values'!$B$11:$B$16&amp;'TDCV Values'!$C$11:$C$16,0),MATCH(H$22,'TDCV Values'!$D$10:$I$10,0))</f>
        <v>767.73641586690894</v>
      </c>
      <c r="I28" s="36" cm="1">
        <f t="array" ref="I28">I11*INDEX('TDCV Values'!$D$11:$I$16,MATCH($B28&amp;$C28,'TDCV Values'!$B$11:$B$16&amp;'TDCV Values'!$C$11:$C$16,0),MATCH(I$22,'TDCV Values'!$D$10:$I$10,0))</f>
        <v>832.89945405889</v>
      </c>
      <c r="J28" s="36" cm="1">
        <f t="array" ref="J28">J11*INDEX('TDCV Values'!$D$11:$I$16,MATCH($B28&amp;$C28,'TDCV Values'!$B$11:$B$16&amp;'TDCV Values'!$C$11:$C$16,0),MATCH(J$22,'TDCV Values'!$D$10:$I$10,0))</f>
        <v>661.37420545002408</v>
      </c>
      <c r="K28" s="171"/>
    </row>
    <row r="29" spans="1:11" ht="13.5" customHeight="1">
      <c r="B29" s="1" t="s">
        <v>72</v>
      </c>
      <c r="C29" s="1" t="s">
        <v>71</v>
      </c>
      <c r="D29" s="14" t="s">
        <v>69</v>
      </c>
      <c r="E29" s="36" cm="1">
        <f t="array" ref="E29">E12*INDEX('TDCV Values'!$D$11:$I$16,MATCH($B29&amp;$C29,'TDCV Values'!$B$11:$B$16&amp;'TDCV Values'!$C$11:$C$16,0),MATCH(E$22,'TDCV Values'!$D$10:$I$10,0))</f>
        <v>2159.8450857659291</v>
      </c>
      <c r="F29" s="36" cm="1">
        <f t="array" ref="F29">F12*INDEX('TDCV Values'!$D$11:$I$16,MATCH($B29&amp;$C29,'TDCV Values'!$B$11:$B$16&amp;'TDCV Values'!$C$11:$C$16,0),MATCH(F$22,'TDCV Values'!$D$10:$I$10,0))</f>
        <v>1598.0242864864206</v>
      </c>
      <c r="G29" s="36" cm="1">
        <f t="array" ref="G29">G12*INDEX('TDCV Values'!$D$11:$I$16,MATCH($B29&amp;$C29,'TDCV Values'!$B$11:$B$16&amp;'TDCV Values'!$C$11:$C$16,0),MATCH(G$22,'TDCV Values'!$D$10:$I$10,0))</f>
        <v>953.54104465389253</v>
      </c>
      <c r="H29" s="36" cm="1">
        <f t="array" ref="H29">H12*INDEX('TDCV Values'!$D$11:$I$16,MATCH($B29&amp;$C29,'TDCV Values'!$B$11:$B$16&amp;'TDCV Values'!$C$11:$C$16,0),MATCH(H$22,'TDCV Values'!$D$10:$I$10,0))</f>
        <v>838.75890219479186</v>
      </c>
      <c r="I29" s="36" cm="1">
        <f t="array" ref="I29">I12*INDEX('TDCV Values'!$D$11:$I$16,MATCH($B29&amp;$C29,'TDCV Values'!$B$11:$B$16&amp;'TDCV Values'!$C$11:$C$16,0),MATCH(I$22,'TDCV Values'!$D$10:$I$10,0))</f>
        <v>902.30104981002887</v>
      </c>
      <c r="J29" s="36" cm="1">
        <f t="array" ref="J29">J12*INDEX('TDCV Values'!$D$11:$I$16,MATCH($B29&amp;$C29,'TDCV Values'!$B$11:$B$16&amp;'TDCV Values'!$C$11:$C$16,0),MATCH(J$22,'TDCV Values'!$D$10:$I$10,0))</f>
        <v>727.90136612062395</v>
      </c>
      <c r="K29" s="171"/>
    </row>
    <row r="30" spans="1:11" ht="13.5" customHeight="1">
      <c r="B30" s="268" t="s">
        <v>77</v>
      </c>
      <c r="C30" s="269"/>
      <c r="D30" s="269"/>
      <c r="E30" s="269"/>
      <c r="F30" s="269"/>
      <c r="G30" s="269"/>
      <c r="H30" s="269"/>
      <c r="I30" s="127"/>
      <c r="J30" s="127"/>
      <c r="K30" t="s">
        <v>78</v>
      </c>
    </row>
    <row r="31" spans="1:11" ht="13.5" customHeight="1">
      <c r="B31" s="1" t="s">
        <v>67</v>
      </c>
      <c r="C31" s="1" t="s">
        <v>68</v>
      </c>
      <c r="D31" s="14" t="s">
        <v>73</v>
      </c>
      <c r="E31" s="8">
        <f>E13*365</f>
        <v>177.38144542365973</v>
      </c>
      <c r="F31" s="8">
        <f t="shared" ref="F31:I36" si="0">F13*365</f>
        <v>225.64049300268738</v>
      </c>
      <c r="G31" s="70">
        <f t="shared" si="0"/>
        <v>225.64049300268738</v>
      </c>
      <c r="H31" s="59">
        <f t="shared" si="0"/>
        <v>227.13006775270776</v>
      </c>
      <c r="I31" s="59">
        <f t="shared" si="0"/>
        <v>227.0524877620386</v>
      </c>
      <c r="J31" s="59">
        <f t="shared" ref="J31" si="1">J13*365</f>
        <v>238.90838532505884</v>
      </c>
    </row>
    <row r="32" spans="1:11" ht="13.5" customHeight="1">
      <c r="B32" s="1" t="s">
        <v>67</v>
      </c>
      <c r="C32" s="1" t="s">
        <v>70</v>
      </c>
      <c r="D32" s="14" t="s">
        <v>73</v>
      </c>
      <c r="E32" s="8">
        <f t="shared" ref="E32:H36" si="2">E14*365</f>
        <v>195.78757295508194</v>
      </c>
      <c r="F32" s="8">
        <f t="shared" si="2"/>
        <v>244.15073565636609</v>
      </c>
      <c r="G32" s="70">
        <f t="shared" si="2"/>
        <v>244.15073565636609</v>
      </c>
      <c r="H32" s="59">
        <f t="shared" si="2"/>
        <v>252.19565208795441</v>
      </c>
      <c r="I32" s="59">
        <f t="shared" si="0"/>
        <v>252.11170618494353</v>
      </c>
      <c r="J32" s="59">
        <f t="shared" ref="J32" si="3">J14*365</f>
        <v>264.78627418069505</v>
      </c>
    </row>
    <row r="33" spans="2:11" ht="13.5" customHeight="1">
      <c r="B33" s="1" t="s">
        <v>67</v>
      </c>
      <c r="C33" s="1" t="s">
        <v>71</v>
      </c>
      <c r="D33" s="14" t="s">
        <v>73</v>
      </c>
      <c r="E33" s="8">
        <f t="shared" si="2"/>
        <v>199.8791007779314</v>
      </c>
      <c r="F33" s="8">
        <f t="shared" si="2"/>
        <v>251.2567040181907</v>
      </c>
      <c r="G33" s="70">
        <f t="shared" si="2"/>
        <v>251.2567040181907</v>
      </c>
      <c r="H33" s="59">
        <f t="shared" si="2"/>
        <v>253.17669990779544</v>
      </c>
      <c r="I33" s="59">
        <f t="shared" si="0"/>
        <v>253.0965212425063</v>
      </c>
      <c r="J33" s="59">
        <f t="shared" ref="J33" si="4">J15*365</f>
        <v>265.69551260628725</v>
      </c>
    </row>
    <row r="34" spans="2:11" ht="13.5" customHeight="1">
      <c r="B34" s="1" t="s">
        <v>72</v>
      </c>
      <c r="C34" s="1" t="s">
        <v>68</v>
      </c>
      <c r="D34" s="14" t="s">
        <v>73</v>
      </c>
      <c r="E34" s="8">
        <f t="shared" si="2"/>
        <v>103.97092936909048</v>
      </c>
      <c r="F34" s="8">
        <f t="shared" si="2"/>
        <v>106.25787182977324</v>
      </c>
      <c r="G34" s="70">
        <f t="shared" si="2"/>
        <v>106.25787182977324</v>
      </c>
      <c r="H34" s="59">
        <f t="shared" si="2"/>
        <v>108.10511957395701</v>
      </c>
      <c r="I34" s="59">
        <f t="shared" si="0"/>
        <v>108.02878584265346</v>
      </c>
      <c r="J34" s="59">
        <f t="shared" ref="J34" si="5">J16*365</f>
        <v>108.73961477481154</v>
      </c>
    </row>
    <row r="35" spans="2:11" ht="13.5" customHeight="1">
      <c r="B35" s="1" t="s">
        <v>72</v>
      </c>
      <c r="C35" s="1" t="s">
        <v>70</v>
      </c>
      <c r="D35" s="14" t="s">
        <v>73</v>
      </c>
      <c r="E35" s="8">
        <f t="shared" si="2"/>
        <v>136.9058156755768</v>
      </c>
      <c r="F35" s="8">
        <f t="shared" si="2"/>
        <v>137.96643218303919</v>
      </c>
      <c r="G35" s="70">
        <f t="shared" si="2"/>
        <v>137.96643218303919</v>
      </c>
      <c r="H35" s="59">
        <f t="shared" si="2"/>
        <v>147.62376198255086</v>
      </c>
      <c r="I35" s="59">
        <f t="shared" si="0"/>
        <v>147.51381499803244</v>
      </c>
      <c r="J35" s="59">
        <f t="shared" ref="J35" si="6">J17*365</f>
        <v>145.08562089138994</v>
      </c>
    </row>
    <row r="36" spans="2:11" ht="13.5" customHeight="1">
      <c r="B36" s="1" t="s">
        <v>72</v>
      </c>
      <c r="C36" s="1" t="s">
        <v>71</v>
      </c>
      <c r="D36" s="14" t="s">
        <v>73</v>
      </c>
      <c r="E36" s="8">
        <f t="shared" si="2"/>
        <v>122.41270806287491</v>
      </c>
      <c r="F36" s="8">
        <f t="shared" si="2"/>
        <v>125.33564757652866</v>
      </c>
      <c r="G36" s="70">
        <f t="shared" si="2"/>
        <v>125.33564757652866</v>
      </c>
      <c r="H36" s="59">
        <f t="shared" si="2"/>
        <v>127.71208728776639</v>
      </c>
      <c r="I36" s="59">
        <f t="shared" si="0"/>
        <v>127.62868678947819</v>
      </c>
      <c r="J36" s="59">
        <f t="shared" ref="J36" si="7">J18*365</f>
        <v>128.50356345006489</v>
      </c>
    </row>
    <row r="37" spans="2:11" ht="13.5" customHeight="1">
      <c r="B37" s="268" t="s">
        <v>79</v>
      </c>
      <c r="C37" s="269"/>
      <c r="D37" s="269"/>
      <c r="E37" s="269"/>
      <c r="F37" s="269"/>
      <c r="G37" s="269"/>
      <c r="H37" s="269"/>
      <c r="I37" s="127"/>
      <c r="J37" s="127"/>
      <c r="K37" t="s">
        <v>80</v>
      </c>
    </row>
    <row r="38" spans="2:11" ht="13.5" customHeight="1">
      <c r="B38" s="1" t="s">
        <v>67</v>
      </c>
      <c r="C38" s="1" t="s">
        <v>68</v>
      </c>
      <c r="D38" s="1"/>
      <c r="E38" s="8">
        <f t="shared" ref="E38:I43" si="8">E24+E31</f>
        <v>2203.9117985829525</v>
      </c>
      <c r="F38" s="8">
        <f t="shared" si="8"/>
        <v>1738.3037984649791</v>
      </c>
      <c r="G38" s="70">
        <f t="shared" si="8"/>
        <v>1127.4353251584043</v>
      </c>
      <c r="H38" s="59">
        <f t="shared" si="8"/>
        <v>990.11429555684674</v>
      </c>
      <c r="I38" s="59">
        <f t="shared" si="8"/>
        <v>1025.3877621720126</v>
      </c>
      <c r="J38" s="59">
        <f t="shared" ref="J38" si="9">J24+J31</f>
        <v>925.24151495888498</v>
      </c>
    </row>
    <row r="39" spans="2:11" ht="13.5" customHeight="1">
      <c r="B39" s="1" t="s">
        <v>67</v>
      </c>
      <c r="C39" s="1" t="s">
        <v>70</v>
      </c>
      <c r="D39" s="1"/>
      <c r="E39" s="8">
        <f t="shared" si="8"/>
        <v>2191.4349147371786</v>
      </c>
      <c r="F39" s="8">
        <f t="shared" si="8"/>
        <v>1722.6042752648252</v>
      </c>
      <c r="G39" s="70">
        <f t="shared" si="8"/>
        <v>1114.686191332758</v>
      </c>
      <c r="H39" s="59">
        <f t="shared" si="8"/>
        <v>1003.2996641278165</v>
      </c>
      <c r="I39" s="59">
        <f t="shared" si="8"/>
        <v>1038.4018706472787</v>
      </c>
      <c r="J39" s="59">
        <f t="shared" ref="J39" si="10">J25+J32</f>
        <v>929.93184419981117</v>
      </c>
    </row>
    <row r="40" spans="2:11" ht="13.5" customHeight="1">
      <c r="B40" s="1" t="s">
        <v>67</v>
      </c>
      <c r="C40" s="1" t="s">
        <v>71</v>
      </c>
      <c r="D40" s="1"/>
      <c r="E40" s="8">
        <f t="shared" si="8"/>
        <v>2334.3419186689157</v>
      </c>
      <c r="F40" s="8">
        <f t="shared" si="8"/>
        <v>1844.5077125307387</v>
      </c>
      <c r="G40" s="70">
        <f t="shared" si="8"/>
        <v>1201.1424082561625</v>
      </c>
      <c r="H40" s="59">
        <f t="shared" si="8"/>
        <v>1056.3862077415999</v>
      </c>
      <c r="I40" s="59">
        <f t="shared" si="8"/>
        <v>1093.5366225208502</v>
      </c>
      <c r="J40" s="59">
        <f t="shared" ref="J40" si="11">J26+J33</f>
        <v>988.15965626933371</v>
      </c>
    </row>
    <row r="41" spans="2:11" ht="13.5" customHeight="1">
      <c r="B41" s="1" t="s">
        <v>72</v>
      </c>
      <c r="C41" s="1" t="s">
        <v>68</v>
      </c>
      <c r="D41" s="1"/>
      <c r="E41" s="8">
        <f t="shared" si="8"/>
        <v>2154.6376355182124</v>
      </c>
      <c r="F41" s="8">
        <f t="shared" si="8"/>
        <v>1623.4682481910882</v>
      </c>
      <c r="G41" s="70">
        <f t="shared" si="8"/>
        <v>1011.5228397212204</v>
      </c>
      <c r="H41" s="59">
        <f t="shared" si="8"/>
        <v>904.95520140737642</v>
      </c>
      <c r="I41" s="59">
        <f t="shared" si="8"/>
        <v>965.21024467678058</v>
      </c>
      <c r="J41" s="59">
        <f t="shared" ref="J41" si="12">J27+J34</f>
        <v>800.34613963976358</v>
      </c>
    </row>
    <row r="42" spans="2:11" ht="13.5" customHeight="1">
      <c r="B42" s="1" t="s">
        <v>72</v>
      </c>
      <c r="C42" s="1" t="s">
        <v>70</v>
      </c>
      <c r="D42" s="1"/>
      <c r="E42" s="8">
        <f t="shared" si="8"/>
        <v>2242.373744076091</v>
      </c>
      <c r="F42" s="8">
        <f t="shared" si="8"/>
        <v>1679.5590765748523</v>
      </c>
      <c r="G42" s="70">
        <f t="shared" si="8"/>
        <v>1023.443590198884</v>
      </c>
      <c r="H42" s="59">
        <f t="shared" si="8"/>
        <v>915.36017784945977</v>
      </c>
      <c r="I42" s="59">
        <f t="shared" si="8"/>
        <v>980.41326905692245</v>
      </c>
      <c r="J42" s="59">
        <f t="shared" ref="J42" si="13">J28+J35</f>
        <v>806.45982634141399</v>
      </c>
    </row>
    <row r="43" spans="2:11" ht="13.5" customHeight="1">
      <c r="B43" s="1" t="s">
        <v>72</v>
      </c>
      <c r="C43" s="1" t="s">
        <v>71</v>
      </c>
      <c r="D43" s="1"/>
      <c r="E43" s="8">
        <f t="shared" si="8"/>
        <v>2282.2577938288041</v>
      </c>
      <c r="F43" s="8">
        <f t="shared" si="8"/>
        <v>1723.3599340629492</v>
      </c>
      <c r="G43" s="70">
        <f t="shared" si="8"/>
        <v>1078.8766922304212</v>
      </c>
      <c r="H43" s="59">
        <f t="shared" si="8"/>
        <v>966.47098948255825</v>
      </c>
      <c r="I43" s="59">
        <f t="shared" si="8"/>
        <v>1029.9297365995071</v>
      </c>
      <c r="J43" s="59">
        <f t="shared" ref="J43" si="14">J29+J36</f>
        <v>856.40492957068886</v>
      </c>
    </row>
    <row r="44" spans="2:11" ht="13.5" customHeight="1">
      <c r="B44" s="268" t="s">
        <v>79</v>
      </c>
      <c r="C44" s="269"/>
      <c r="D44" s="269"/>
      <c r="E44" s="269"/>
      <c r="F44" s="269"/>
      <c r="G44" s="269"/>
      <c r="H44" s="269"/>
      <c r="I44" s="127"/>
      <c r="J44" s="127"/>
      <c r="K44" t="s">
        <v>81</v>
      </c>
    </row>
    <row r="45" spans="2:11" ht="13.5" customHeight="1">
      <c r="B45" s="1" t="s">
        <v>82</v>
      </c>
      <c r="C45" s="1" t="s">
        <v>68</v>
      </c>
      <c r="D45" s="1"/>
      <c r="E45" s="8">
        <f>E38+E41</f>
        <v>4358.5494341011654</v>
      </c>
      <c r="F45" s="8">
        <f t="shared" ref="F45:I47" si="15">F38+F41</f>
        <v>3361.7720466560672</v>
      </c>
      <c r="G45" s="70">
        <f t="shared" si="15"/>
        <v>2138.9581648796247</v>
      </c>
      <c r="H45" s="59">
        <f t="shared" si="15"/>
        <v>1895.0694969642232</v>
      </c>
      <c r="I45" s="59">
        <f t="shared" si="15"/>
        <v>1990.5980068487931</v>
      </c>
      <c r="J45" s="59">
        <f t="shared" ref="J45" si="16">J38+J41</f>
        <v>1725.5876545986484</v>
      </c>
    </row>
    <row r="46" spans="2:11" ht="13.5" customHeight="1">
      <c r="B46" s="1" t="s">
        <v>82</v>
      </c>
      <c r="C46" s="1" t="s">
        <v>70</v>
      </c>
      <c r="D46" s="1"/>
      <c r="E46" s="8">
        <f t="shared" ref="E46:H47" si="17">E39+E42</f>
        <v>4433.8086588132701</v>
      </c>
      <c r="F46" s="8">
        <f t="shared" si="17"/>
        <v>3402.1633518396775</v>
      </c>
      <c r="G46" s="70">
        <f t="shared" si="17"/>
        <v>2138.129781531642</v>
      </c>
      <c r="H46" s="59">
        <f t="shared" si="17"/>
        <v>1918.6598419772763</v>
      </c>
      <c r="I46" s="59">
        <f t="shared" si="15"/>
        <v>2018.8151397042011</v>
      </c>
      <c r="J46" s="59">
        <f t="shared" ref="J46" si="18">J39+J42</f>
        <v>1736.3916705412253</v>
      </c>
    </row>
    <row r="47" spans="2:11" ht="13.5" customHeight="1">
      <c r="B47" s="1" t="s">
        <v>82</v>
      </c>
      <c r="C47" s="1" t="s">
        <v>71</v>
      </c>
      <c r="D47" s="1"/>
      <c r="E47" s="8">
        <f t="shared" si="17"/>
        <v>4616.5997124977202</v>
      </c>
      <c r="F47" s="8">
        <f t="shared" si="17"/>
        <v>3567.8676465936878</v>
      </c>
      <c r="G47" s="70">
        <f t="shared" si="17"/>
        <v>2280.0191004865837</v>
      </c>
      <c r="H47" s="59">
        <f t="shared" si="17"/>
        <v>2022.8571972241582</v>
      </c>
      <c r="I47" s="59">
        <f t="shared" si="15"/>
        <v>2123.4663591203571</v>
      </c>
      <c r="J47" s="59">
        <f t="shared" ref="J47" si="19">J40+J43</f>
        <v>1844.5645858400226</v>
      </c>
    </row>
    <row r="48" spans="2:11" ht="13.5" customHeight="1">
      <c r="E48" s="16"/>
      <c r="F48" s="16"/>
      <c r="G48" s="16"/>
      <c r="H48" s="60"/>
      <c r="I48" s="60"/>
      <c r="J48" s="60"/>
      <c r="K48" s="16"/>
    </row>
    <row r="49" spans="1:15" s="34" customFormat="1">
      <c r="A49" s="33" t="s">
        <v>83</v>
      </c>
      <c r="E49" s="39"/>
      <c r="F49" s="39"/>
      <c r="G49" s="39"/>
      <c r="H49" s="63"/>
      <c r="I49" s="63"/>
      <c r="J49" s="63"/>
      <c r="K49" s="39"/>
    </row>
    <row r="50" spans="1:15">
      <c r="F50" s="171"/>
      <c r="G50" s="171"/>
      <c r="H50" s="172"/>
      <c r="I50" s="172"/>
      <c r="J50" s="172"/>
    </row>
    <row r="51" spans="1:15">
      <c r="B51" s="77" t="s">
        <v>102</v>
      </c>
      <c r="E51" s="6"/>
    </row>
    <row r="52" spans="1:15" ht="25.5" customHeight="1">
      <c r="B52" s="25" t="s">
        <v>62</v>
      </c>
      <c r="C52" s="13" t="s">
        <v>70</v>
      </c>
      <c r="D52" s="13" t="s">
        <v>68</v>
      </c>
      <c r="E52" s="276" t="s">
        <v>103</v>
      </c>
      <c r="F52" s="276"/>
      <c r="I52" s="173"/>
      <c r="J52" s="173"/>
    </row>
    <row r="53" spans="1:15">
      <c r="B53" s="1" t="s">
        <v>67</v>
      </c>
      <c r="C53" s="26">
        <f>'Customer Numbers - N Wales &amp; M'!$D$5</f>
        <v>260648</v>
      </c>
      <c r="D53" s="26">
        <f>'Customer Numbers - N Wales &amp; M'!$C$5</f>
        <v>903155</v>
      </c>
      <c r="E53" s="277">
        <f>C53/(C53+D53)</f>
        <v>0.22396230289834276</v>
      </c>
      <c r="F53" s="277"/>
    </row>
    <row r="54" spans="1:15">
      <c r="B54" s="1" t="s">
        <v>72</v>
      </c>
      <c r="C54" s="26">
        <f>'Customer Numbers - N Wales &amp; M'!$D$10</f>
        <v>219152</v>
      </c>
      <c r="D54" s="26">
        <f>'Customer Numbers - N Wales &amp; M'!$C$10</f>
        <v>818774</v>
      </c>
      <c r="E54" s="277">
        <f>C54/(C54+D54)</f>
        <v>0.2111441470779227</v>
      </c>
      <c r="F54" s="277"/>
      <c r="K54" s="174"/>
      <c r="L54" s="41"/>
      <c r="M54" s="41"/>
      <c r="N54" s="274"/>
      <c r="O54" s="274"/>
    </row>
    <row r="56" spans="1:15">
      <c r="B56" s="4" t="s">
        <v>104</v>
      </c>
    </row>
    <row r="57" spans="1:15">
      <c r="B57" s="275" t="s">
        <v>105</v>
      </c>
      <c r="C57" s="275"/>
      <c r="D57" s="175">
        <v>1</v>
      </c>
    </row>
    <row r="58" spans="1:15">
      <c r="E58" s="16"/>
      <c r="F58" s="16"/>
      <c r="G58" s="16"/>
      <c r="H58" s="60"/>
      <c r="I58" s="60"/>
      <c r="J58" s="60"/>
    </row>
    <row r="59" spans="1:15" ht="25.5">
      <c r="B59" s="1"/>
      <c r="C59" s="1"/>
      <c r="D59" s="1"/>
      <c r="E59" s="162" t="s">
        <v>50</v>
      </c>
      <c r="F59" s="162" t="s">
        <v>52</v>
      </c>
      <c r="G59" s="163" t="s">
        <v>54</v>
      </c>
      <c r="H59" s="164" t="s">
        <v>56</v>
      </c>
      <c r="I59" s="165" t="s">
        <v>58</v>
      </c>
      <c r="J59" s="165" t="s">
        <v>61</v>
      </c>
    </row>
    <row r="60" spans="1:15">
      <c r="B60" s="2" t="s">
        <v>62</v>
      </c>
      <c r="C60" s="2" t="s">
        <v>63</v>
      </c>
      <c r="D60" s="2" t="s">
        <v>64</v>
      </c>
      <c r="E60" s="13" t="s">
        <v>49</v>
      </c>
      <c r="F60" s="13" t="s">
        <v>51</v>
      </c>
      <c r="G60" s="68" t="s">
        <v>53</v>
      </c>
      <c r="H60" s="57" t="s">
        <v>55</v>
      </c>
      <c r="I60" s="126" t="s">
        <v>57</v>
      </c>
      <c r="J60" s="126" t="s">
        <v>65</v>
      </c>
      <c r="K60" t="s">
        <v>84</v>
      </c>
    </row>
    <row r="61" spans="1:15">
      <c r="B61" s="1" t="s">
        <v>67</v>
      </c>
      <c r="C61" s="1" t="s">
        <v>68</v>
      </c>
      <c r="D61" s="14" t="s">
        <v>69</v>
      </c>
      <c r="E61" s="38">
        <f>E7</f>
        <v>0.69880357005492855</v>
      </c>
      <c r="F61" s="38">
        <f t="shared" ref="F61:I61" si="20">F7</f>
        <v>0.52160803636630748</v>
      </c>
      <c r="G61" s="38">
        <f t="shared" si="20"/>
        <v>0.31096373522610926</v>
      </c>
      <c r="H61" s="38">
        <f t="shared" si="20"/>
        <v>0.28258675103857001</v>
      </c>
      <c r="I61" s="38">
        <f t="shared" si="20"/>
        <v>0.29567973126295333</v>
      </c>
      <c r="J61" s="38">
        <f t="shared" ref="J61" si="21">J7</f>
        <v>0.2541974554199356</v>
      </c>
    </row>
    <row r="62" spans="1:15">
      <c r="B62" s="1" t="s">
        <v>67</v>
      </c>
      <c r="C62" s="1" t="s">
        <v>70</v>
      </c>
      <c r="D62" s="14" t="s">
        <v>69</v>
      </c>
      <c r="E62" s="38">
        <f t="shared" ref="E62:I66" si="22">E8</f>
        <v>0.68815425578692979</v>
      </c>
      <c r="F62" s="38">
        <f t="shared" si="22"/>
        <v>0.50981156538222727</v>
      </c>
      <c r="G62" s="38">
        <f t="shared" si="22"/>
        <v>0.30018463988841099</v>
      </c>
      <c r="H62" s="38">
        <f t="shared" si="22"/>
        <v>0.27818667112587486</v>
      </c>
      <c r="I62" s="38">
        <f t="shared" si="22"/>
        <v>0.29121857943049445</v>
      </c>
      <c r="J62" s="38">
        <f t="shared" ref="J62" si="23">J8</f>
        <v>0.24635021111819116</v>
      </c>
    </row>
    <row r="63" spans="1:15">
      <c r="B63" s="1" t="s">
        <v>67</v>
      </c>
      <c r="C63" s="1" t="s">
        <v>71</v>
      </c>
      <c r="D63" s="14" t="s">
        <v>69</v>
      </c>
      <c r="E63" s="38">
        <f t="shared" si="22"/>
        <v>0.73602166134171876</v>
      </c>
      <c r="F63" s="38">
        <f t="shared" si="22"/>
        <v>0.54939689948708548</v>
      </c>
      <c r="G63" s="38">
        <f t="shared" si="22"/>
        <v>0.32754679456481783</v>
      </c>
      <c r="H63" s="38">
        <f t="shared" si="22"/>
        <v>0.29748500290140906</v>
      </c>
      <c r="I63" s="38">
        <f t="shared" si="22"/>
        <v>0.3112741115845718</v>
      </c>
      <c r="J63" s="38">
        <f t="shared" ref="J63" si="24">J9</f>
        <v>0.26757931246779498</v>
      </c>
    </row>
    <row r="64" spans="1:15">
      <c r="B64" s="1" t="s">
        <v>72</v>
      </c>
      <c r="C64" s="1" t="s">
        <v>68</v>
      </c>
      <c r="D64" s="14" t="s">
        <v>69</v>
      </c>
      <c r="E64" s="38">
        <f t="shared" si="22"/>
        <v>0.1708888921790935</v>
      </c>
      <c r="F64" s="38">
        <f t="shared" si="22"/>
        <v>0.12643419803010958</v>
      </c>
      <c r="G64" s="38">
        <f t="shared" si="22"/>
        <v>7.5438747324287264E-2</v>
      </c>
      <c r="H64" s="38">
        <f t="shared" si="22"/>
        <v>6.9291311463775596E-2</v>
      </c>
      <c r="I64" s="38">
        <f t="shared" si="22"/>
        <v>7.4537518159489308E-2</v>
      </c>
      <c r="J64" s="38">
        <f t="shared" ref="J64" si="25">J10</f>
        <v>6.0139697814343654E-2</v>
      </c>
    </row>
    <row r="65" spans="2:16">
      <c r="B65" s="1" t="s">
        <v>72</v>
      </c>
      <c r="C65" s="1" t="s">
        <v>70</v>
      </c>
      <c r="D65" s="14" t="s">
        <v>69</v>
      </c>
      <c r="E65" s="38">
        <f t="shared" si="22"/>
        <v>0.17545566070004284</v>
      </c>
      <c r="F65" s="38">
        <f t="shared" si="22"/>
        <v>0.12846605369931777</v>
      </c>
      <c r="G65" s="38">
        <f t="shared" si="22"/>
        <v>7.3789763167987063E-2</v>
      </c>
      <c r="H65" s="38">
        <f t="shared" si="22"/>
        <v>6.6759688336252954E-2</v>
      </c>
      <c r="I65" s="38">
        <f t="shared" si="22"/>
        <v>7.2426039483381735E-2</v>
      </c>
      <c r="J65" s="38">
        <f t="shared" ref="J65" si="26">J11</f>
        <v>5.7510800473915137E-2</v>
      </c>
    </row>
    <row r="66" spans="2:16">
      <c r="B66" s="1" t="s">
        <v>72</v>
      </c>
      <c r="C66" s="1" t="s">
        <v>71</v>
      </c>
      <c r="D66" s="14" t="s">
        <v>69</v>
      </c>
      <c r="E66" s="38">
        <f t="shared" si="22"/>
        <v>0.17998709048049408</v>
      </c>
      <c r="F66" s="38">
        <f t="shared" si="22"/>
        <v>0.13316869054053504</v>
      </c>
      <c r="G66" s="38">
        <f t="shared" si="22"/>
        <v>7.9461753721157713E-2</v>
      </c>
      <c r="H66" s="38">
        <f t="shared" si="22"/>
        <v>7.2935556712590596E-2</v>
      </c>
      <c r="I66" s="38">
        <f t="shared" si="22"/>
        <v>7.8460960853045991E-2</v>
      </c>
      <c r="J66" s="38">
        <f t="shared" ref="J66" si="27">J12</f>
        <v>6.3295770967010778E-2</v>
      </c>
    </row>
    <row r="67" spans="2:16">
      <c r="B67" s="1" t="s">
        <v>67</v>
      </c>
      <c r="C67" s="1" t="s">
        <v>68</v>
      </c>
      <c r="D67" s="14" t="s">
        <v>73</v>
      </c>
      <c r="E67" s="155">
        <f>IF((E14-E13)&lt;0,E13,E13+($E$53*(E14-E13))*$D$57)</f>
        <v>0.49727047707681543</v>
      </c>
      <c r="F67" s="155">
        <f t="shared" ref="F67:I67" si="28">IF((F14-F13)&lt;0,F13,F13+($E$53*(F14-F13))*$D$57)</f>
        <v>0.62955093034140375</v>
      </c>
      <c r="G67" s="155">
        <f t="shared" si="28"/>
        <v>0.62955093034140375</v>
      </c>
      <c r="H67" s="155">
        <f t="shared" si="28"/>
        <v>0.63765428422992387</v>
      </c>
      <c r="I67" s="155">
        <f t="shared" si="28"/>
        <v>0.63743783021606837</v>
      </c>
      <c r="J67" s="155">
        <f t="shared" ref="J67" si="29">IF((J14-J13)&lt;0,J13,J13+($E$53*(J14-J13))*$D$57)</f>
        <v>0.6704220737186698</v>
      </c>
      <c r="L67" s="42"/>
      <c r="M67" s="42"/>
      <c r="N67" s="42"/>
      <c r="O67" s="42"/>
      <c r="P67" s="42"/>
    </row>
    <row r="68" spans="2:16">
      <c r="B68" s="1" t="s">
        <v>67</v>
      </c>
      <c r="C68" s="1" t="s">
        <v>70</v>
      </c>
      <c r="D68" s="14" t="s">
        <v>73</v>
      </c>
      <c r="E68" s="155">
        <f t="shared" ref="E68:J68" si="30">IF((E14-E13)&lt;=0,E14,E67+(E14-E13)*(1-$D$57))</f>
        <v>0.49727047707681543</v>
      </c>
      <c r="F68" s="155">
        <f t="shared" si="30"/>
        <v>0.62955093034140375</v>
      </c>
      <c r="G68" s="155">
        <f t="shared" si="30"/>
        <v>0.62955093034140375</v>
      </c>
      <c r="H68" s="155">
        <f t="shared" si="30"/>
        <v>0.63765428422992387</v>
      </c>
      <c r="I68" s="155">
        <f t="shared" si="30"/>
        <v>0.63743783021606837</v>
      </c>
      <c r="J68" s="155">
        <f t="shared" si="30"/>
        <v>0.6704220737186698</v>
      </c>
      <c r="L68" s="42"/>
      <c r="M68" s="42"/>
      <c r="N68" s="42"/>
      <c r="O68" s="42"/>
      <c r="P68" s="42"/>
    </row>
    <row r="69" spans="2:16">
      <c r="B69" s="1" t="s">
        <v>67</v>
      </c>
      <c r="C69" s="1" t="s">
        <v>71</v>
      </c>
      <c r="D69" s="14" t="s">
        <v>73</v>
      </c>
      <c r="E69" s="38">
        <f>E15</f>
        <v>0.5476139747340586</v>
      </c>
      <c r="F69" s="38">
        <f t="shared" ref="F69:I69" si="31">F15</f>
        <v>0.68837453155668682</v>
      </c>
      <c r="G69" s="38">
        <f t="shared" si="31"/>
        <v>0.68837453155668682</v>
      </c>
      <c r="H69" s="38">
        <f t="shared" si="31"/>
        <v>0.69363479426793273</v>
      </c>
      <c r="I69" s="38">
        <f t="shared" si="31"/>
        <v>0.69341512669179806</v>
      </c>
      <c r="J69" s="38">
        <f t="shared" ref="J69" si="32">J15</f>
        <v>0.72793291125010207</v>
      </c>
      <c r="L69" s="42"/>
      <c r="M69" s="42"/>
      <c r="N69" s="42"/>
      <c r="O69" s="42"/>
      <c r="P69" s="42"/>
    </row>
    <row r="70" spans="2:16">
      <c r="B70" s="1" t="s">
        <v>72</v>
      </c>
      <c r="C70" s="1" t="s">
        <v>68</v>
      </c>
      <c r="D70" s="14" t="s">
        <v>73</v>
      </c>
      <c r="E70" s="155">
        <f>IF((E17-E16)&lt;0,E16,E16+($E$54*(E17-E16))*$D$57)</f>
        <v>0.30390393930789561</v>
      </c>
      <c r="F70" s="155">
        <f t="shared" ref="F70:I70" si="33">IF((F17-F16)&lt;0,F16,F16+($E$54*(F17-F16))*$D$57)</f>
        <v>0.30946013359077373</v>
      </c>
      <c r="G70" s="155">
        <f t="shared" si="33"/>
        <v>0.30946013359077373</v>
      </c>
      <c r="H70" s="155">
        <f t="shared" si="33"/>
        <v>0.31903904005204653</v>
      </c>
      <c r="I70" s="155">
        <f t="shared" si="33"/>
        <v>0.31881046204387087</v>
      </c>
      <c r="J70" s="155">
        <f t="shared" ref="J70" si="34">IF((J17-J16)&lt;0,J16,J16+($E$54*(J17-J16))*$D$57)</f>
        <v>0.31894208557804232</v>
      </c>
      <c r="L70" s="42"/>
      <c r="M70" s="42"/>
      <c r="N70" s="42"/>
      <c r="O70" s="42"/>
      <c r="P70" s="42"/>
    </row>
    <row r="71" spans="2:16">
      <c r="B71" s="1" t="s">
        <v>72</v>
      </c>
      <c r="C71" s="1" t="s">
        <v>70</v>
      </c>
      <c r="D71" s="14" t="s">
        <v>73</v>
      </c>
      <c r="E71" s="155">
        <f t="shared" ref="E71:J71" si="35">IF((E17-E16)&lt;=0,E17,E70+(E17-E16)*(1-$D$57))</f>
        <v>0.30390393930789561</v>
      </c>
      <c r="F71" s="155">
        <f t="shared" si="35"/>
        <v>0.30946013359077373</v>
      </c>
      <c r="G71" s="155">
        <f t="shared" si="35"/>
        <v>0.30946013359077373</v>
      </c>
      <c r="H71" s="155">
        <f t="shared" si="35"/>
        <v>0.31903904005204653</v>
      </c>
      <c r="I71" s="155">
        <f t="shared" si="35"/>
        <v>0.31881046204387087</v>
      </c>
      <c r="J71" s="155">
        <f t="shared" si="35"/>
        <v>0.31894208557804232</v>
      </c>
      <c r="L71" s="42"/>
      <c r="M71" s="42"/>
      <c r="N71" s="42"/>
      <c r="O71" s="42"/>
      <c r="P71" s="42"/>
    </row>
    <row r="72" spans="2:16">
      <c r="B72" s="1" t="s">
        <v>72</v>
      </c>
      <c r="C72" s="1" t="s">
        <v>71</v>
      </c>
      <c r="D72" s="14" t="s">
        <v>73</v>
      </c>
      <c r="E72" s="38">
        <f>E18</f>
        <v>0.33537728236404085</v>
      </c>
      <c r="F72" s="38">
        <f t="shared" ref="F72:I72" si="36">F18</f>
        <v>0.34338533582610592</v>
      </c>
      <c r="G72" s="38">
        <f t="shared" si="36"/>
        <v>0.34338533582610592</v>
      </c>
      <c r="H72" s="38">
        <f t="shared" si="36"/>
        <v>0.34989612955552435</v>
      </c>
      <c r="I72" s="38">
        <f t="shared" si="36"/>
        <v>0.3496676350396663</v>
      </c>
      <c r="J72" s="38">
        <f t="shared" ref="J72" si="37">J18</f>
        <v>0.35206455739743803</v>
      </c>
      <c r="L72" s="42"/>
      <c r="M72" s="42"/>
      <c r="N72" s="42"/>
      <c r="O72" s="42"/>
      <c r="P72" s="42"/>
    </row>
    <row r="73" spans="2:16">
      <c r="E73" s="16"/>
      <c r="F73" s="16"/>
      <c r="G73" s="16"/>
      <c r="H73" s="60"/>
      <c r="I73" s="60"/>
      <c r="J73" s="60"/>
    </row>
    <row r="74" spans="2:16">
      <c r="B74" s="35" t="s">
        <v>74</v>
      </c>
      <c r="C74" s="167"/>
      <c r="D74" s="167"/>
      <c r="E74" s="167"/>
      <c r="F74" s="167"/>
      <c r="G74" s="167"/>
      <c r="H74" s="168"/>
      <c r="I74" s="168"/>
      <c r="J74" s="168"/>
    </row>
    <row r="75" spans="2:16" ht="25.5">
      <c r="B75" s="1"/>
      <c r="C75" s="1"/>
      <c r="D75" s="1"/>
      <c r="E75" s="162" t="s">
        <v>50</v>
      </c>
      <c r="F75" s="162" t="s">
        <v>52</v>
      </c>
      <c r="G75" s="163" t="s">
        <v>54</v>
      </c>
      <c r="H75" s="164" t="s">
        <v>56</v>
      </c>
      <c r="I75" s="165" t="s">
        <v>58</v>
      </c>
      <c r="J75" s="165" t="s">
        <v>61</v>
      </c>
    </row>
    <row r="76" spans="2:16">
      <c r="B76" s="2" t="s">
        <v>62</v>
      </c>
      <c r="C76" s="2" t="s">
        <v>63</v>
      </c>
      <c r="D76" s="2" t="s">
        <v>64</v>
      </c>
      <c r="E76" s="13" t="s">
        <v>49</v>
      </c>
      <c r="F76" s="13" t="s">
        <v>51</v>
      </c>
      <c r="G76" s="68" t="s">
        <v>53</v>
      </c>
      <c r="H76" s="57" t="s">
        <v>55</v>
      </c>
      <c r="I76" s="126" t="s">
        <v>57</v>
      </c>
      <c r="J76" s="126" t="s">
        <v>65</v>
      </c>
    </row>
    <row r="77" spans="2:16">
      <c r="B77" s="268" t="s">
        <v>76</v>
      </c>
      <c r="C77" s="269"/>
      <c r="D77" s="269"/>
      <c r="E77" s="269"/>
      <c r="F77" s="269"/>
      <c r="G77" s="269"/>
      <c r="H77" s="269"/>
      <c r="I77" s="127"/>
      <c r="J77" s="127"/>
      <c r="K77" t="s">
        <v>85</v>
      </c>
    </row>
    <row r="78" spans="2:16">
      <c r="B78" s="1" t="s">
        <v>67</v>
      </c>
      <c r="C78" s="1" t="s">
        <v>68</v>
      </c>
      <c r="D78" s="14" t="s">
        <v>69</v>
      </c>
      <c r="E78" s="36" cm="1">
        <f t="array" ref="E78">E61*INDEX('TDCV Values'!$D$11:$I$16,MATCH($B78&amp;$C78,'TDCV Values'!$B$11:$B$16&amp;'TDCV Values'!$C$11:$C$16,0),MATCH(E$22,'TDCV Values'!$D$10:$I$10,0))</f>
        <v>2026.5303531592929</v>
      </c>
      <c r="F78" s="36" cm="1">
        <f t="array" ref="F78">F61*INDEX('TDCV Values'!$D$11:$I$16,MATCH($B78&amp;$C78,'TDCV Values'!$B$11:$B$16&amp;'TDCV Values'!$C$11:$C$16,0),MATCH(F$22,'TDCV Values'!$D$10:$I$10,0))</f>
        <v>1512.6633054622916</v>
      </c>
      <c r="G78" s="36" cm="1">
        <f t="array" ref="G78">G61*INDEX('TDCV Values'!$D$11:$I$16,MATCH($B78&amp;$C78,'TDCV Values'!$B$11:$B$16&amp;'TDCV Values'!$C$11:$C$16,0),MATCH(G$22,'TDCV Values'!$D$10:$I$10,0))</f>
        <v>901.7948321557169</v>
      </c>
      <c r="H78" s="36" cm="1">
        <f t="array" ref="H78">H61*INDEX('TDCV Values'!$D$11:$I$16,MATCH($B78&amp;$C78,'TDCV Values'!$B$11:$B$16&amp;'TDCV Values'!$C$11:$C$16,0),MATCH(H$22,'TDCV Values'!$D$10:$I$10,0))</f>
        <v>762.98422780413898</v>
      </c>
      <c r="I78" s="36" cm="1">
        <f t="array" ref="I78">I61*INDEX('TDCV Values'!$D$11:$I$16,MATCH($B78&amp;$C78,'TDCV Values'!$B$11:$B$16&amp;'TDCV Values'!$C$11:$C$16,0),MATCH(I$22,'TDCV Values'!$D$10:$I$10,0))</f>
        <v>798.33527440997398</v>
      </c>
      <c r="J78" s="36" cm="1">
        <f t="array" ref="J78">J61*INDEX('TDCV Values'!$D$11:$I$16,MATCH($B78&amp;$C78,'TDCV Values'!$B$11:$B$16&amp;'TDCV Values'!$C$11:$C$16,0),MATCH(J$22,'TDCV Values'!$D$10:$I$10,0))</f>
        <v>686.33312963382616</v>
      </c>
    </row>
    <row r="79" spans="2:16">
      <c r="B79" s="1" t="s">
        <v>67</v>
      </c>
      <c r="C79" s="1" t="s">
        <v>70</v>
      </c>
      <c r="D79" s="14" t="s">
        <v>69</v>
      </c>
      <c r="E79" s="36" cm="1">
        <f t="array" ref="E79">E62*INDEX('TDCV Values'!$D$11:$I$16,MATCH($B79&amp;$C79,'TDCV Values'!$B$11:$B$16&amp;'TDCV Values'!$C$11:$C$16,0),MATCH(E$22,'TDCV Values'!$D$10:$I$10,0))</f>
        <v>1995.6473417820964</v>
      </c>
      <c r="F79" s="36" cm="1">
        <f t="array" ref="F79">F62*INDEX('TDCV Values'!$D$11:$I$16,MATCH($B79&amp;$C79,'TDCV Values'!$B$11:$B$16&amp;'TDCV Values'!$C$11:$C$16,0),MATCH(F$22,'TDCV Values'!$D$10:$I$10,0))</f>
        <v>1478.4535396084591</v>
      </c>
      <c r="G79" s="36" cm="1">
        <f t="array" ref="G79">G62*INDEX('TDCV Values'!$D$11:$I$16,MATCH($B79&amp;$C79,'TDCV Values'!$B$11:$B$16&amp;'TDCV Values'!$C$11:$C$16,0),MATCH(G$22,'TDCV Values'!$D$10:$I$10,0))</f>
        <v>870.53545567639185</v>
      </c>
      <c r="H79" s="36" cm="1">
        <f t="array" ref="H79">H62*INDEX('TDCV Values'!$D$11:$I$16,MATCH($B79&amp;$C79,'TDCV Values'!$B$11:$B$16&amp;'TDCV Values'!$C$11:$C$16,0),MATCH(H$22,'TDCV Values'!$D$10:$I$10,0))</f>
        <v>751.10401203986214</v>
      </c>
      <c r="I79" s="36" cm="1">
        <f t="array" ref="I79">I62*INDEX('TDCV Values'!$D$11:$I$16,MATCH($B79&amp;$C79,'TDCV Values'!$B$11:$B$16&amp;'TDCV Values'!$C$11:$C$16,0),MATCH(I$22,'TDCV Values'!$D$10:$I$10,0))</f>
        <v>786.29016446233504</v>
      </c>
      <c r="J79" s="36" cm="1">
        <f t="array" ref="J79">J62*INDEX('TDCV Values'!$D$11:$I$16,MATCH($B79&amp;$C79,'TDCV Values'!$B$11:$B$16&amp;'TDCV Values'!$C$11:$C$16,0),MATCH(J$22,'TDCV Values'!$D$10:$I$10,0))</f>
        <v>665.14557001911612</v>
      </c>
    </row>
    <row r="80" spans="2:16">
      <c r="B80" s="1" t="s">
        <v>67</v>
      </c>
      <c r="C80" s="1" t="s">
        <v>71</v>
      </c>
      <c r="D80" s="14" t="s">
        <v>69</v>
      </c>
      <c r="E80" s="36" cm="1">
        <f t="array" ref="E80">E63*INDEX('TDCV Values'!$D$11:$I$16,MATCH($B80&amp;$C80,'TDCV Values'!$B$11:$B$16&amp;'TDCV Values'!$C$11:$C$16,0),MATCH(E$22,'TDCV Values'!$D$10:$I$10,0))</f>
        <v>2134.4628178909843</v>
      </c>
      <c r="F80" s="36" cm="1">
        <f t="array" ref="F80">F63*INDEX('TDCV Values'!$D$11:$I$16,MATCH($B80&amp;$C80,'TDCV Values'!$B$11:$B$16&amp;'TDCV Values'!$C$11:$C$16,0),MATCH(F$22,'TDCV Values'!$D$10:$I$10,0))</f>
        <v>1593.251008512548</v>
      </c>
      <c r="G80" s="36" cm="1">
        <f t="array" ref="G80">G63*INDEX('TDCV Values'!$D$11:$I$16,MATCH($B80&amp;$C80,'TDCV Values'!$B$11:$B$16&amp;'TDCV Values'!$C$11:$C$16,0),MATCH(G$22,'TDCV Values'!$D$10:$I$10,0))</f>
        <v>949.88570423797171</v>
      </c>
      <c r="H80" s="36" cm="1">
        <f t="array" ref="H80">H63*INDEX('TDCV Values'!$D$11:$I$16,MATCH($B80&amp;$C80,'TDCV Values'!$B$11:$B$16&amp;'TDCV Values'!$C$11:$C$16,0),MATCH(H$22,'TDCV Values'!$D$10:$I$10,0))</f>
        <v>803.20950783380442</v>
      </c>
      <c r="I80" s="36" cm="1">
        <f t="array" ref="I80">I63*INDEX('TDCV Values'!$D$11:$I$16,MATCH($B80&amp;$C80,'TDCV Values'!$B$11:$B$16&amp;'TDCV Values'!$C$11:$C$16,0),MATCH(I$22,'TDCV Values'!$D$10:$I$10,0))</f>
        <v>840.44010127834383</v>
      </c>
      <c r="J80" s="36" cm="1">
        <f t="array" ref="J80">J63*INDEX('TDCV Values'!$D$11:$I$16,MATCH($B80&amp;$C80,'TDCV Values'!$B$11:$B$16&amp;'TDCV Values'!$C$11:$C$16,0),MATCH(J$22,'TDCV Values'!$D$10:$I$10,0))</f>
        <v>722.46414366304646</v>
      </c>
    </row>
    <row r="81" spans="2:16">
      <c r="B81" s="1" t="s">
        <v>72</v>
      </c>
      <c r="C81" s="1" t="s">
        <v>68</v>
      </c>
      <c r="D81" s="14" t="s">
        <v>69</v>
      </c>
      <c r="E81" s="36" cm="1">
        <f t="array" ref="E81">E64*INDEX('TDCV Values'!$D$11:$I$16,MATCH($B81&amp;$C81,'TDCV Values'!$B$11:$B$16&amp;'TDCV Values'!$C$11:$C$16,0),MATCH(E$22,'TDCV Values'!$D$10:$I$10,0))</f>
        <v>2050.6667061491221</v>
      </c>
      <c r="F81" s="36" cm="1">
        <f t="array" ref="F81">F64*INDEX('TDCV Values'!$D$11:$I$16,MATCH($B81&amp;$C81,'TDCV Values'!$B$11:$B$16&amp;'TDCV Values'!$C$11:$C$16,0),MATCH(F$22,'TDCV Values'!$D$10:$I$10,0))</f>
        <v>1517.210376361315</v>
      </c>
      <c r="G81" s="36" cm="1">
        <f t="array" ref="G81">G64*INDEX('TDCV Values'!$D$11:$I$16,MATCH($B81&amp;$C81,'TDCV Values'!$B$11:$B$16&amp;'TDCV Values'!$C$11:$C$16,0),MATCH(G$22,'TDCV Values'!$D$10:$I$10,0))</f>
        <v>905.26496789144721</v>
      </c>
      <c r="H81" s="36" cm="1">
        <f t="array" ref="H81">H64*INDEX('TDCV Values'!$D$11:$I$16,MATCH($B81&amp;$C81,'TDCV Values'!$B$11:$B$16&amp;'TDCV Values'!$C$11:$C$16,0),MATCH(H$22,'TDCV Values'!$D$10:$I$10,0))</f>
        <v>796.85008183341938</v>
      </c>
      <c r="I81" s="36" cm="1">
        <f t="array" ref="I81">I64*INDEX('TDCV Values'!$D$11:$I$16,MATCH($B81&amp;$C81,'TDCV Values'!$B$11:$B$16&amp;'TDCV Values'!$C$11:$C$16,0),MATCH(I$22,'TDCV Values'!$D$10:$I$10,0))</f>
        <v>857.18145883412706</v>
      </c>
      <c r="J81" s="36" cm="1">
        <f t="array" ref="J81">J64*INDEX('TDCV Values'!$D$11:$I$16,MATCH($B81&amp;$C81,'TDCV Values'!$B$11:$B$16&amp;'TDCV Values'!$C$11:$C$16,0),MATCH(J$22,'TDCV Values'!$D$10:$I$10,0))</f>
        <v>691.60652486495201</v>
      </c>
    </row>
    <row r="82" spans="2:16">
      <c r="B82" s="1" t="s">
        <v>72</v>
      </c>
      <c r="C82" s="1" t="s">
        <v>70</v>
      </c>
      <c r="D82" s="14" t="s">
        <v>69</v>
      </c>
      <c r="E82" s="36" cm="1">
        <f t="array" ref="E82">E65*INDEX('TDCV Values'!$D$11:$I$16,MATCH($B82&amp;$C82,'TDCV Values'!$B$11:$B$16&amp;'TDCV Values'!$C$11:$C$16,0),MATCH(E$22,'TDCV Values'!$D$10:$I$10,0))</f>
        <v>2105.4679284005142</v>
      </c>
      <c r="F82" s="36" cm="1">
        <f t="array" ref="F82">F65*INDEX('TDCV Values'!$D$11:$I$16,MATCH($B82&amp;$C82,'TDCV Values'!$B$11:$B$16&amp;'TDCV Values'!$C$11:$C$16,0),MATCH(F$22,'TDCV Values'!$D$10:$I$10,0))</f>
        <v>1541.5926443918131</v>
      </c>
      <c r="G82" s="36" cm="1">
        <f t="array" ref="G82">G65*INDEX('TDCV Values'!$D$11:$I$16,MATCH($B82&amp;$C82,'TDCV Values'!$B$11:$B$16&amp;'TDCV Values'!$C$11:$C$16,0),MATCH(G$22,'TDCV Values'!$D$10:$I$10,0))</f>
        <v>885.47715801584479</v>
      </c>
      <c r="H82" s="36" cm="1">
        <f t="array" ref="H82">H65*INDEX('TDCV Values'!$D$11:$I$16,MATCH($B82&amp;$C82,'TDCV Values'!$B$11:$B$16&amp;'TDCV Values'!$C$11:$C$16,0),MATCH(H$22,'TDCV Values'!$D$10:$I$10,0))</f>
        <v>767.73641586690894</v>
      </c>
      <c r="I82" s="36" cm="1">
        <f t="array" ref="I82">I65*INDEX('TDCV Values'!$D$11:$I$16,MATCH($B82&amp;$C82,'TDCV Values'!$B$11:$B$16&amp;'TDCV Values'!$C$11:$C$16,0),MATCH(I$22,'TDCV Values'!$D$10:$I$10,0))</f>
        <v>832.89945405889</v>
      </c>
      <c r="J82" s="36" cm="1">
        <f t="array" ref="J82">J65*INDEX('TDCV Values'!$D$11:$I$16,MATCH($B82&amp;$C82,'TDCV Values'!$B$11:$B$16&amp;'TDCV Values'!$C$11:$C$16,0),MATCH(J$22,'TDCV Values'!$D$10:$I$10,0))</f>
        <v>661.37420545002408</v>
      </c>
    </row>
    <row r="83" spans="2:16">
      <c r="B83" s="1" t="s">
        <v>72</v>
      </c>
      <c r="C83" s="1" t="s">
        <v>71</v>
      </c>
      <c r="D83" s="14" t="s">
        <v>69</v>
      </c>
      <c r="E83" s="36" cm="1">
        <f t="array" ref="E83">E66*INDEX('TDCV Values'!$D$11:$I$16,MATCH($B83&amp;$C83,'TDCV Values'!$B$11:$B$16&amp;'TDCV Values'!$C$11:$C$16,0),MATCH(E$22,'TDCV Values'!$D$10:$I$10,0))</f>
        <v>2159.8450857659291</v>
      </c>
      <c r="F83" s="36" cm="1">
        <f t="array" ref="F83">F66*INDEX('TDCV Values'!$D$11:$I$16,MATCH($B83&amp;$C83,'TDCV Values'!$B$11:$B$16&amp;'TDCV Values'!$C$11:$C$16,0),MATCH(F$22,'TDCV Values'!$D$10:$I$10,0))</f>
        <v>1598.0242864864206</v>
      </c>
      <c r="G83" s="36" cm="1">
        <f t="array" ref="G83">G66*INDEX('TDCV Values'!$D$11:$I$16,MATCH($B83&amp;$C83,'TDCV Values'!$B$11:$B$16&amp;'TDCV Values'!$C$11:$C$16,0),MATCH(G$22,'TDCV Values'!$D$10:$I$10,0))</f>
        <v>953.54104465389253</v>
      </c>
      <c r="H83" s="36" cm="1">
        <f t="array" ref="H83">H66*INDEX('TDCV Values'!$D$11:$I$16,MATCH($B83&amp;$C83,'TDCV Values'!$B$11:$B$16&amp;'TDCV Values'!$C$11:$C$16,0),MATCH(H$22,'TDCV Values'!$D$10:$I$10,0))</f>
        <v>838.75890219479186</v>
      </c>
      <c r="I83" s="36" cm="1">
        <f t="array" ref="I83">I66*INDEX('TDCV Values'!$D$11:$I$16,MATCH($B83&amp;$C83,'TDCV Values'!$B$11:$B$16&amp;'TDCV Values'!$C$11:$C$16,0),MATCH(I$22,'TDCV Values'!$D$10:$I$10,0))</f>
        <v>902.30104981002887</v>
      </c>
      <c r="J83" s="36" cm="1">
        <f t="array" ref="J83">J66*INDEX('TDCV Values'!$D$11:$I$16,MATCH($B83&amp;$C83,'TDCV Values'!$B$11:$B$16&amp;'TDCV Values'!$C$11:$C$16,0),MATCH(J$22,'TDCV Values'!$D$10:$I$10,0))</f>
        <v>727.90136612062395</v>
      </c>
    </row>
    <row r="84" spans="2:16">
      <c r="B84" s="268" t="s">
        <v>77</v>
      </c>
      <c r="C84" s="279"/>
      <c r="D84" s="279"/>
      <c r="E84" s="279"/>
      <c r="F84" s="279"/>
      <c r="G84" s="279"/>
      <c r="H84" s="279"/>
      <c r="I84" s="127"/>
      <c r="J84" s="127"/>
      <c r="K84" t="s">
        <v>78</v>
      </c>
    </row>
    <row r="85" spans="2:16">
      <c r="B85" s="1" t="s">
        <v>67</v>
      </c>
      <c r="C85" s="1" t="s">
        <v>68</v>
      </c>
      <c r="D85" s="14" t="s">
        <v>73</v>
      </c>
      <c r="E85" s="8">
        <f>E67*365</f>
        <v>181.50372413303762</v>
      </c>
      <c r="F85" s="8">
        <f t="shared" ref="E85:I90" si="38">F67*365</f>
        <v>229.78608957461236</v>
      </c>
      <c r="G85" s="70">
        <f t="shared" si="38"/>
        <v>229.78608957461236</v>
      </c>
      <c r="H85" s="59">
        <f t="shared" si="38"/>
        <v>232.7438137439222</v>
      </c>
      <c r="I85" s="59">
        <f t="shared" si="38"/>
        <v>232.66480802886497</v>
      </c>
      <c r="J85" s="59">
        <f t="shared" ref="J85" si="39">J67*365</f>
        <v>244.70405690731448</v>
      </c>
      <c r="L85" s="27"/>
      <c r="M85" s="27"/>
      <c r="N85" s="27"/>
      <c r="O85" s="27"/>
      <c r="P85" s="27"/>
    </row>
    <row r="86" spans="2:16">
      <c r="B86" s="1" t="s">
        <v>67</v>
      </c>
      <c r="C86" s="1" t="s">
        <v>70</v>
      </c>
      <c r="D86" s="14" t="s">
        <v>73</v>
      </c>
      <c r="E86" s="8">
        <f>E68*365</f>
        <v>181.50372413303762</v>
      </c>
      <c r="F86" s="8">
        <f t="shared" si="38"/>
        <v>229.78608957461236</v>
      </c>
      <c r="G86" s="70">
        <f t="shared" si="38"/>
        <v>229.78608957461236</v>
      </c>
      <c r="H86" s="59">
        <f t="shared" si="38"/>
        <v>232.7438137439222</v>
      </c>
      <c r="I86" s="59">
        <f t="shared" si="38"/>
        <v>232.66480802886497</v>
      </c>
      <c r="J86" s="59">
        <f t="shared" ref="J86" si="40">J68*365</f>
        <v>244.70405690731448</v>
      </c>
      <c r="L86" s="27"/>
      <c r="M86" s="27"/>
      <c r="N86" s="27"/>
      <c r="O86" s="27"/>
      <c r="P86" s="27"/>
    </row>
    <row r="87" spans="2:16">
      <c r="B87" s="1" t="s">
        <v>67</v>
      </c>
      <c r="C87" s="1" t="s">
        <v>71</v>
      </c>
      <c r="D87" s="14" t="s">
        <v>73</v>
      </c>
      <c r="E87" s="8">
        <f t="shared" si="38"/>
        <v>199.8791007779314</v>
      </c>
      <c r="F87" s="8">
        <f t="shared" si="38"/>
        <v>251.2567040181907</v>
      </c>
      <c r="G87" s="70">
        <f t="shared" si="38"/>
        <v>251.2567040181907</v>
      </c>
      <c r="H87" s="59">
        <f t="shared" si="38"/>
        <v>253.17669990779544</v>
      </c>
      <c r="I87" s="59">
        <f t="shared" si="38"/>
        <v>253.0965212425063</v>
      </c>
      <c r="J87" s="59">
        <f t="shared" ref="J87" si="41">J69*365</f>
        <v>265.69551260628725</v>
      </c>
      <c r="L87" s="27"/>
      <c r="M87" s="27"/>
      <c r="N87" s="27"/>
      <c r="O87" s="27"/>
      <c r="P87" s="27"/>
    </row>
    <row r="88" spans="2:16">
      <c r="B88" s="1" t="s">
        <v>72</v>
      </c>
      <c r="C88" s="1" t="s">
        <v>68</v>
      </c>
      <c r="D88" s="14" t="s">
        <v>73</v>
      </c>
      <c r="E88" s="8">
        <f>E70*365</f>
        <v>110.9249378473819</v>
      </c>
      <c r="F88" s="8">
        <f t="shared" si="38"/>
        <v>112.95294876063241</v>
      </c>
      <c r="G88" s="70">
        <f t="shared" si="38"/>
        <v>112.95294876063241</v>
      </c>
      <c r="H88" s="59">
        <f t="shared" si="38"/>
        <v>116.44924961899699</v>
      </c>
      <c r="I88" s="59">
        <f t="shared" si="38"/>
        <v>116.36581864601287</v>
      </c>
      <c r="J88" s="59">
        <f t="shared" ref="J88" si="42">J70*365</f>
        <v>116.41386123598545</v>
      </c>
      <c r="L88" s="27"/>
      <c r="M88" s="27"/>
      <c r="N88" s="27"/>
      <c r="O88" s="27"/>
      <c r="P88" s="27"/>
    </row>
    <row r="89" spans="2:16">
      <c r="B89" s="1" t="s">
        <v>72</v>
      </c>
      <c r="C89" s="1" t="s">
        <v>70</v>
      </c>
      <c r="D89" s="14" t="s">
        <v>73</v>
      </c>
      <c r="E89" s="8">
        <f>E71*365</f>
        <v>110.9249378473819</v>
      </c>
      <c r="F89" s="8">
        <f t="shared" si="38"/>
        <v>112.95294876063241</v>
      </c>
      <c r="G89" s="70">
        <f t="shared" si="38"/>
        <v>112.95294876063241</v>
      </c>
      <c r="H89" s="59">
        <f t="shared" si="38"/>
        <v>116.44924961899699</v>
      </c>
      <c r="I89" s="59">
        <f t="shared" si="38"/>
        <v>116.36581864601287</v>
      </c>
      <c r="J89" s="59">
        <f t="shared" ref="J89" si="43">J71*365</f>
        <v>116.41386123598545</v>
      </c>
      <c r="L89" s="27"/>
      <c r="M89" s="27"/>
      <c r="N89" s="27"/>
      <c r="O89" s="27"/>
      <c r="P89" s="27"/>
    </row>
    <row r="90" spans="2:16">
      <c r="B90" s="1" t="s">
        <v>72</v>
      </c>
      <c r="C90" s="1" t="s">
        <v>71</v>
      </c>
      <c r="D90" s="14" t="s">
        <v>73</v>
      </c>
      <c r="E90" s="8">
        <f>E72*365</f>
        <v>122.41270806287491</v>
      </c>
      <c r="F90" s="8">
        <f t="shared" si="38"/>
        <v>125.33564757652866</v>
      </c>
      <c r="G90" s="70">
        <f t="shared" si="38"/>
        <v>125.33564757652866</v>
      </c>
      <c r="H90" s="59">
        <f t="shared" si="38"/>
        <v>127.71208728776639</v>
      </c>
      <c r="I90" s="59">
        <f t="shared" si="38"/>
        <v>127.62868678947819</v>
      </c>
      <c r="J90" s="59">
        <f t="shared" ref="J90" si="44">J72*365</f>
        <v>128.50356345006489</v>
      </c>
      <c r="L90" s="27"/>
      <c r="M90" s="27"/>
      <c r="N90" s="27"/>
      <c r="O90" s="27"/>
      <c r="P90" s="27"/>
    </row>
    <row r="91" spans="2:16">
      <c r="B91" s="268" t="s">
        <v>79</v>
      </c>
      <c r="C91" s="269"/>
      <c r="D91" s="269"/>
      <c r="E91" s="269"/>
      <c r="F91" s="269"/>
      <c r="G91" s="269"/>
      <c r="H91" s="269"/>
      <c r="I91" s="127"/>
      <c r="J91" s="127"/>
      <c r="K91" t="s">
        <v>80</v>
      </c>
    </row>
    <row r="92" spans="2:16">
      <c r="B92" s="1" t="s">
        <v>67</v>
      </c>
      <c r="C92" s="1" t="s">
        <v>68</v>
      </c>
      <c r="D92" s="1"/>
      <c r="E92" s="8">
        <f>E78+E85</f>
        <v>2208.0340772923305</v>
      </c>
      <c r="F92" s="8">
        <f t="shared" ref="E92:I97" si="45">F78+F85</f>
        <v>1742.449395036904</v>
      </c>
      <c r="G92" s="70">
        <f t="shared" si="45"/>
        <v>1131.5809217303292</v>
      </c>
      <c r="H92" s="59">
        <f t="shared" si="45"/>
        <v>995.72804154806113</v>
      </c>
      <c r="I92" s="59">
        <f t="shared" si="45"/>
        <v>1031.0000824388389</v>
      </c>
      <c r="J92" s="59">
        <f t="shared" ref="J92" si="46">J78+J85</f>
        <v>931.03718654114061</v>
      </c>
      <c r="L92" s="27"/>
      <c r="M92" s="27"/>
      <c r="N92" s="27"/>
      <c r="O92" s="27"/>
      <c r="P92" s="27"/>
    </row>
    <row r="93" spans="2:16">
      <c r="B93" s="1" t="s">
        <v>67</v>
      </c>
      <c r="C93" s="1" t="s">
        <v>70</v>
      </c>
      <c r="D93" s="1"/>
      <c r="E93" s="8">
        <f>E79+E86</f>
        <v>2177.151065915134</v>
      </c>
      <c r="F93" s="8">
        <f t="shared" si="45"/>
        <v>1708.2396291830714</v>
      </c>
      <c r="G93" s="70">
        <f t="shared" si="45"/>
        <v>1100.3215452510042</v>
      </c>
      <c r="H93" s="59">
        <f t="shared" si="45"/>
        <v>983.8478257837844</v>
      </c>
      <c r="I93" s="59">
        <f t="shared" si="45"/>
        <v>1018.9549724912</v>
      </c>
      <c r="J93" s="59">
        <f t="shared" ref="J93" si="47">J79+J86</f>
        <v>909.84962692643057</v>
      </c>
      <c r="L93" s="27"/>
      <c r="M93" s="27"/>
      <c r="N93" s="27"/>
      <c r="O93" s="27"/>
      <c r="P93" s="27"/>
    </row>
    <row r="94" spans="2:16">
      <c r="B94" s="1" t="s">
        <v>67</v>
      </c>
      <c r="C94" s="1" t="s">
        <v>71</v>
      </c>
      <c r="D94" s="1"/>
      <c r="E94" s="8">
        <f t="shared" si="45"/>
        <v>2334.3419186689157</v>
      </c>
      <c r="F94" s="8">
        <f t="shared" si="45"/>
        <v>1844.5077125307387</v>
      </c>
      <c r="G94" s="70">
        <f t="shared" si="45"/>
        <v>1201.1424082561625</v>
      </c>
      <c r="H94" s="59">
        <f>H80+H87</f>
        <v>1056.3862077415999</v>
      </c>
      <c r="I94" s="59">
        <f>I80+I87</f>
        <v>1093.5366225208502</v>
      </c>
      <c r="J94" s="59">
        <f>J80+J87</f>
        <v>988.15965626933371</v>
      </c>
      <c r="L94" s="27"/>
      <c r="M94" s="27"/>
      <c r="N94" s="27"/>
      <c r="O94" s="27"/>
      <c r="P94" s="27"/>
    </row>
    <row r="95" spans="2:16">
      <c r="B95" s="1" t="s">
        <v>72</v>
      </c>
      <c r="C95" s="1" t="s">
        <v>68</v>
      </c>
      <c r="D95" s="1"/>
      <c r="E95" s="8">
        <f t="shared" si="45"/>
        <v>2161.591643996504</v>
      </c>
      <c r="F95" s="8">
        <f t="shared" si="45"/>
        <v>1630.1633251219473</v>
      </c>
      <c r="G95" s="70">
        <f>G81+G88</f>
        <v>1018.2179166520796</v>
      </c>
      <c r="H95" s="59">
        <f t="shared" si="45"/>
        <v>913.29933145241637</v>
      </c>
      <c r="I95" s="59">
        <f t="shared" si="45"/>
        <v>973.54727748013988</v>
      </c>
      <c r="J95" s="59">
        <f t="shared" ref="J95" si="48">J81+J88</f>
        <v>808.02038610093746</v>
      </c>
      <c r="L95" s="27"/>
      <c r="M95" s="27"/>
      <c r="N95" s="27"/>
      <c r="O95" s="27"/>
      <c r="P95" s="27"/>
    </row>
    <row r="96" spans="2:16">
      <c r="B96" s="1" t="s">
        <v>72</v>
      </c>
      <c r="C96" s="1" t="s">
        <v>70</v>
      </c>
      <c r="D96" s="1"/>
      <c r="E96" s="8">
        <f t="shared" si="45"/>
        <v>2216.3928662478961</v>
      </c>
      <c r="F96" s="8">
        <f t="shared" si="45"/>
        <v>1654.5455931524455</v>
      </c>
      <c r="G96" s="70">
        <f t="shared" si="45"/>
        <v>998.43010677647726</v>
      </c>
      <c r="H96" s="59">
        <f t="shared" si="45"/>
        <v>884.18566548590593</v>
      </c>
      <c r="I96" s="59">
        <f t="shared" si="45"/>
        <v>949.26527270490283</v>
      </c>
      <c r="J96" s="59">
        <f t="shared" ref="J96" si="49">J82+J89</f>
        <v>777.78806668600953</v>
      </c>
      <c r="L96" s="27"/>
      <c r="M96" s="27"/>
      <c r="N96" s="27"/>
      <c r="O96" s="27"/>
      <c r="P96" s="27"/>
    </row>
    <row r="97" spans="2:16">
      <c r="B97" s="1" t="s">
        <v>72</v>
      </c>
      <c r="C97" s="1" t="s">
        <v>71</v>
      </c>
      <c r="D97" s="1"/>
      <c r="E97" s="8">
        <f>E83+E90</f>
        <v>2282.2577938288041</v>
      </c>
      <c r="F97" s="8">
        <f t="shared" si="45"/>
        <v>1723.3599340629492</v>
      </c>
      <c r="G97" s="70">
        <f t="shared" si="45"/>
        <v>1078.8766922304212</v>
      </c>
      <c r="H97" s="59">
        <f t="shared" si="45"/>
        <v>966.47098948255825</v>
      </c>
      <c r="I97" s="59">
        <f t="shared" si="45"/>
        <v>1029.9297365995071</v>
      </c>
      <c r="J97" s="59">
        <f t="shared" ref="J97" si="50">J83+J90</f>
        <v>856.40492957068886</v>
      </c>
      <c r="L97" s="27"/>
      <c r="M97" s="27"/>
      <c r="N97" s="27"/>
      <c r="O97" s="27"/>
      <c r="P97" s="27"/>
    </row>
    <row r="98" spans="2:16">
      <c r="B98" s="278" t="s">
        <v>79</v>
      </c>
      <c r="C98" s="278"/>
      <c r="D98" s="278"/>
      <c r="E98" s="278"/>
      <c r="F98" s="278"/>
      <c r="G98" s="278"/>
      <c r="H98" s="278"/>
      <c r="I98" s="127"/>
      <c r="J98" s="127"/>
      <c r="K98" t="s">
        <v>81</v>
      </c>
    </row>
    <row r="99" spans="2:16">
      <c r="B99" s="1" t="s">
        <v>82</v>
      </c>
      <c r="C99" s="1" t="s">
        <v>68</v>
      </c>
      <c r="D99" s="1"/>
      <c r="E99" s="8">
        <f>E92+E95</f>
        <v>4369.625721288834</v>
      </c>
      <c r="F99" s="8">
        <f t="shared" ref="F99:I101" si="51">F92+F95</f>
        <v>3372.6127201588515</v>
      </c>
      <c r="G99" s="70">
        <f>G92+G95</f>
        <v>2149.7988383824086</v>
      </c>
      <c r="H99" s="59">
        <f t="shared" si="51"/>
        <v>1909.0273730004774</v>
      </c>
      <c r="I99" s="59">
        <f t="shared" si="51"/>
        <v>2004.5473599189788</v>
      </c>
      <c r="J99" s="59">
        <f t="shared" ref="J99" si="52">J92+J95</f>
        <v>1739.057572642078</v>
      </c>
      <c r="L99" s="27"/>
      <c r="M99" s="27"/>
      <c r="N99" s="27"/>
      <c r="O99" s="27"/>
      <c r="P99" s="27"/>
    </row>
    <row r="100" spans="2:16">
      <c r="B100" s="1" t="s">
        <v>82</v>
      </c>
      <c r="C100" s="1" t="s">
        <v>70</v>
      </c>
      <c r="D100" s="1"/>
      <c r="E100" s="8">
        <f t="shared" ref="E100:H101" si="53">E93+E96</f>
        <v>4393.5439321630301</v>
      </c>
      <c r="F100" s="8">
        <f t="shared" si="53"/>
        <v>3362.7852223355167</v>
      </c>
      <c r="G100" s="70">
        <f>G93+G96</f>
        <v>2098.7516520274812</v>
      </c>
      <c r="H100" s="59">
        <f t="shared" si="53"/>
        <v>1868.0334912696903</v>
      </c>
      <c r="I100" s="59">
        <f t="shared" si="51"/>
        <v>1968.220245196103</v>
      </c>
      <c r="J100" s="59">
        <f t="shared" ref="J100" si="54">J93+J96</f>
        <v>1687.6376936124402</v>
      </c>
      <c r="L100" s="27"/>
      <c r="M100" s="27"/>
      <c r="N100" s="27"/>
      <c r="O100" s="27"/>
      <c r="P100" s="27"/>
    </row>
    <row r="101" spans="2:16">
      <c r="B101" s="1" t="s">
        <v>82</v>
      </c>
      <c r="C101" s="1" t="s">
        <v>71</v>
      </c>
      <c r="D101" s="1"/>
      <c r="E101" s="8">
        <f t="shared" si="53"/>
        <v>4616.5997124977202</v>
      </c>
      <c r="F101" s="8">
        <f t="shared" si="53"/>
        <v>3567.8676465936878</v>
      </c>
      <c r="G101" s="70">
        <f>G94+G97</f>
        <v>2280.0191004865837</v>
      </c>
      <c r="H101" s="59">
        <f t="shared" si="53"/>
        <v>2022.8571972241582</v>
      </c>
      <c r="I101" s="59">
        <f t="shared" si="51"/>
        <v>2123.4663591203571</v>
      </c>
      <c r="J101" s="59">
        <f t="shared" ref="J101" si="55">J94+J97</f>
        <v>1844.5645858400226</v>
      </c>
      <c r="K101" s="27"/>
      <c r="L101" s="27"/>
      <c r="M101" s="27"/>
      <c r="N101" s="27"/>
      <c r="O101" s="27"/>
      <c r="P101" s="27"/>
    </row>
    <row r="102" spans="2:16">
      <c r="E102" s="16"/>
      <c r="F102" s="16"/>
      <c r="G102" s="16"/>
      <c r="H102" s="60"/>
      <c r="I102" s="60"/>
      <c r="J102" s="60"/>
      <c r="K102" s="6"/>
    </row>
    <row r="103" spans="2:16">
      <c r="B103" s="80" t="s">
        <v>109</v>
      </c>
      <c r="C103" s="176"/>
      <c r="D103" s="176"/>
      <c r="E103" s="43"/>
      <c r="F103" s="43"/>
      <c r="G103" s="43"/>
      <c r="H103" s="64"/>
      <c r="I103" s="64"/>
      <c r="J103" s="64"/>
    </row>
    <row r="104" spans="2:16" ht="25.5">
      <c r="B104" s="1"/>
      <c r="C104" s="1"/>
      <c r="D104" s="1"/>
      <c r="E104" s="162" t="s">
        <v>50</v>
      </c>
      <c r="F104" s="162" t="s">
        <v>52</v>
      </c>
      <c r="G104" s="163" t="s">
        <v>54</v>
      </c>
      <c r="H104" s="164" t="s">
        <v>56</v>
      </c>
      <c r="I104" s="165" t="s">
        <v>58</v>
      </c>
      <c r="J104" s="165" t="s">
        <v>61</v>
      </c>
    </row>
    <row r="105" spans="2:16">
      <c r="B105" s="2" t="s">
        <v>62</v>
      </c>
      <c r="C105" s="2" t="s">
        <v>63</v>
      </c>
      <c r="D105" s="2" t="s">
        <v>64</v>
      </c>
      <c r="E105" s="13" t="s">
        <v>49</v>
      </c>
      <c r="F105" s="13" t="s">
        <v>51</v>
      </c>
      <c r="G105" s="68" t="s">
        <v>53</v>
      </c>
      <c r="H105" s="57" t="s">
        <v>55</v>
      </c>
      <c r="I105" s="126" t="s">
        <v>57</v>
      </c>
      <c r="J105" s="126" t="s">
        <v>65</v>
      </c>
    </row>
    <row r="106" spans="2:16">
      <c r="B106" s="268" t="s">
        <v>79</v>
      </c>
      <c r="C106" s="269"/>
      <c r="D106" s="269"/>
      <c r="E106" s="269"/>
      <c r="F106" s="269"/>
      <c r="G106" s="269"/>
      <c r="H106" s="269"/>
      <c r="I106" s="127"/>
      <c r="J106" s="127"/>
      <c r="K106" s="116" t="s">
        <v>86</v>
      </c>
    </row>
    <row r="107" spans="2:16">
      <c r="B107" s="1" t="s">
        <v>67</v>
      </c>
      <c r="C107" s="1" t="s">
        <v>68</v>
      </c>
      <c r="D107" s="1"/>
      <c r="E107" s="36">
        <f t="shared" ref="E107:I112" si="56">E92-E38</f>
        <v>4.1222787093779516</v>
      </c>
      <c r="F107" s="36">
        <f t="shared" si="56"/>
        <v>4.1455965719248979</v>
      </c>
      <c r="G107" s="69">
        <f t="shared" si="56"/>
        <v>4.1455965719248979</v>
      </c>
      <c r="H107" s="58">
        <f t="shared" si="56"/>
        <v>5.6137459912143868</v>
      </c>
      <c r="I107" s="58">
        <f t="shared" si="56"/>
        <v>5.612320266826373</v>
      </c>
      <c r="J107" s="58">
        <f t="shared" ref="J107" si="57">J92-J38</f>
        <v>5.7956715822556362</v>
      </c>
      <c r="L107" s="27"/>
      <c r="M107" s="27"/>
      <c r="N107" s="27"/>
      <c r="O107" s="27"/>
      <c r="P107" s="27"/>
    </row>
    <row r="108" spans="2:16">
      <c r="B108" s="1" t="s">
        <v>67</v>
      </c>
      <c r="C108" s="1" t="s">
        <v>70</v>
      </c>
      <c r="D108" s="1"/>
      <c r="E108" s="36">
        <f t="shared" si="56"/>
        <v>-14.283848822044547</v>
      </c>
      <c r="F108" s="36">
        <f t="shared" si="56"/>
        <v>-14.36464608175379</v>
      </c>
      <c r="G108" s="69">
        <f t="shared" si="56"/>
        <v>-14.36464608175379</v>
      </c>
      <c r="H108" s="58">
        <f t="shared" si="56"/>
        <v>-19.451838344032126</v>
      </c>
      <c r="I108" s="58">
        <f t="shared" si="56"/>
        <v>-19.446898156078646</v>
      </c>
      <c r="J108" s="58">
        <f t="shared" ref="J108" si="58">J93-J39</f>
        <v>-20.082217273380593</v>
      </c>
      <c r="L108" s="143" t="s">
        <v>106</v>
      </c>
      <c r="M108" s="27"/>
      <c r="N108" s="27"/>
      <c r="O108" s="27"/>
      <c r="P108" s="27"/>
    </row>
    <row r="109" spans="2:16">
      <c r="B109" s="1" t="s">
        <v>67</v>
      </c>
      <c r="C109" s="1" t="s">
        <v>71</v>
      </c>
      <c r="D109" s="1"/>
      <c r="E109" s="36">
        <f t="shared" si="56"/>
        <v>0</v>
      </c>
      <c r="F109" s="36">
        <f t="shared" si="56"/>
        <v>0</v>
      </c>
      <c r="G109" s="69">
        <f t="shared" si="56"/>
        <v>0</v>
      </c>
      <c r="H109" s="58">
        <f t="shared" si="56"/>
        <v>0</v>
      </c>
      <c r="I109" s="58">
        <f t="shared" si="56"/>
        <v>0</v>
      </c>
      <c r="J109" s="58">
        <f t="shared" ref="J109" si="59">J94-J40</f>
        <v>0</v>
      </c>
      <c r="L109" s="177">
        <f>(J107*'Customer Numbers - N Wales &amp; M'!$C$5)+(J108*'Customer Numbers - N Wales &amp; M'!$D$5)+(J109*'Customer Numbers - N Wales &amp; M'!$E$5)+(J110*'Customer Numbers - N Wales &amp; M'!$C$10)+(J111*'Customer Numbers - N Wales &amp; M'!$D$10)+(J112*'Customer Numbers - N Wales &amp; M'!$E$10)</f>
        <v>-3.0733644962310791E-8</v>
      </c>
      <c r="M109" s="27"/>
      <c r="N109" s="27"/>
      <c r="O109" s="27"/>
      <c r="P109" s="27"/>
    </row>
    <row r="110" spans="2:16">
      <c r="B110" s="1" t="s">
        <v>72</v>
      </c>
      <c r="C110" s="1" t="s">
        <v>68</v>
      </c>
      <c r="D110" s="1"/>
      <c r="E110" s="36">
        <f t="shared" si="56"/>
        <v>6.9540084782915983</v>
      </c>
      <c r="F110" s="36">
        <f t="shared" si="56"/>
        <v>6.6950769308591589</v>
      </c>
      <c r="G110" s="69">
        <f t="shared" si="56"/>
        <v>6.6950769308591589</v>
      </c>
      <c r="H110" s="58">
        <f t="shared" si="56"/>
        <v>8.3441300450399467</v>
      </c>
      <c r="I110" s="58">
        <f t="shared" si="56"/>
        <v>8.3370328033593069</v>
      </c>
      <c r="J110" s="58">
        <f t="shared" ref="J110" si="60">J95-J41</f>
        <v>7.6742464611738797</v>
      </c>
      <c r="L110" s="27"/>
      <c r="M110" s="27"/>
      <c r="N110" s="27"/>
      <c r="O110" s="27"/>
      <c r="P110" s="27"/>
    </row>
    <row r="111" spans="2:16">
      <c r="B111" s="1" t="s">
        <v>72</v>
      </c>
      <c r="C111" s="1" t="s">
        <v>70</v>
      </c>
      <c r="D111" s="1"/>
      <c r="E111" s="36">
        <f t="shared" si="56"/>
        <v>-25.980877828194934</v>
      </c>
      <c r="F111" s="36">
        <f t="shared" si="56"/>
        <v>-25.013483422406807</v>
      </c>
      <c r="G111" s="69">
        <f t="shared" si="56"/>
        <v>-25.013483422406694</v>
      </c>
      <c r="H111" s="58">
        <f t="shared" si="56"/>
        <v>-31.174512363553845</v>
      </c>
      <c r="I111" s="58">
        <f t="shared" si="56"/>
        <v>-31.147996352019618</v>
      </c>
      <c r="J111" s="58">
        <f t="shared" ref="J111" si="61">J96-J42</f>
        <v>-28.671759655404458</v>
      </c>
      <c r="L111" s="27"/>
      <c r="M111" s="27"/>
      <c r="N111" s="27"/>
      <c r="O111" s="27"/>
      <c r="P111" s="27"/>
    </row>
    <row r="112" spans="2:16">
      <c r="B112" s="1" t="s">
        <v>72</v>
      </c>
      <c r="C112" s="1" t="s">
        <v>71</v>
      </c>
      <c r="D112" s="1"/>
      <c r="E112" s="36">
        <f t="shared" si="56"/>
        <v>0</v>
      </c>
      <c r="F112" s="36">
        <f t="shared" si="56"/>
        <v>0</v>
      </c>
      <c r="G112" s="69">
        <f t="shared" si="56"/>
        <v>0</v>
      </c>
      <c r="H112" s="58">
        <f t="shared" si="56"/>
        <v>0</v>
      </c>
      <c r="I112" s="58">
        <f t="shared" si="56"/>
        <v>0</v>
      </c>
      <c r="J112" s="58">
        <f t="shared" ref="J112" si="62">J97-J43</f>
        <v>0</v>
      </c>
      <c r="L112" s="27"/>
      <c r="M112" s="27"/>
      <c r="N112" s="27"/>
      <c r="O112" s="27"/>
      <c r="P112" s="27"/>
    </row>
    <row r="113" spans="1:16">
      <c r="B113" s="278" t="s">
        <v>79</v>
      </c>
      <c r="C113" s="278"/>
      <c r="D113" s="278"/>
      <c r="E113" s="278"/>
      <c r="F113" s="278"/>
      <c r="G113" s="278"/>
      <c r="H113" s="278"/>
      <c r="I113" s="127"/>
      <c r="J113" s="127"/>
    </row>
    <row r="114" spans="1:16">
      <c r="B114" s="1" t="s">
        <v>82</v>
      </c>
      <c r="C114" s="1" t="s">
        <v>68</v>
      </c>
      <c r="D114" s="1"/>
      <c r="E114" s="8">
        <f>E107+E110</f>
        <v>11.07628718766955</v>
      </c>
      <c r="F114" s="8">
        <f t="shared" ref="F114:I116" si="63">F107+F110</f>
        <v>10.840673502784057</v>
      </c>
      <c r="G114" s="70">
        <f>G107+G110</f>
        <v>10.840673502784057</v>
      </c>
      <c r="H114" s="59">
        <f t="shared" si="63"/>
        <v>13.957876036254333</v>
      </c>
      <c r="I114" s="59">
        <f t="shared" si="63"/>
        <v>13.94935307018568</v>
      </c>
      <c r="J114" s="59">
        <f t="shared" ref="J114" si="64">J107+J110</f>
        <v>13.469918043429516</v>
      </c>
      <c r="L114" s="27"/>
      <c r="M114" s="27"/>
      <c r="N114" s="27"/>
      <c r="O114" s="27"/>
      <c r="P114" s="27"/>
    </row>
    <row r="115" spans="1:16">
      <c r="B115" s="1" t="s">
        <v>82</v>
      </c>
      <c r="C115" s="1" t="s">
        <v>70</v>
      </c>
      <c r="D115" s="1"/>
      <c r="E115" s="8">
        <f t="shared" ref="E115:H116" si="65">E108+E111</f>
        <v>-40.264726650239481</v>
      </c>
      <c r="F115" s="8">
        <f t="shared" si="65"/>
        <v>-39.378129504160597</v>
      </c>
      <c r="G115" s="70">
        <f>G108+G111</f>
        <v>-39.378129504160484</v>
      </c>
      <c r="H115" s="59">
        <f t="shared" si="65"/>
        <v>-50.626350707585971</v>
      </c>
      <c r="I115" s="59">
        <f t="shared" si="63"/>
        <v>-50.594894508098264</v>
      </c>
      <c r="J115" s="59">
        <f t="shared" ref="J115" si="66">J108+J111</f>
        <v>-48.75397692878505</v>
      </c>
      <c r="L115" s="27"/>
      <c r="M115" s="27"/>
      <c r="N115" s="27"/>
      <c r="O115" s="27"/>
      <c r="P115" s="27"/>
    </row>
    <row r="116" spans="1:16">
      <c r="B116" s="1" t="s">
        <v>82</v>
      </c>
      <c r="C116" s="1" t="s">
        <v>71</v>
      </c>
      <c r="D116" s="1"/>
      <c r="E116" s="8">
        <f>E109+E112</f>
        <v>0</v>
      </c>
      <c r="F116" s="8">
        <f t="shared" si="65"/>
        <v>0</v>
      </c>
      <c r="G116" s="70">
        <f>G109+G112</f>
        <v>0</v>
      </c>
      <c r="H116" s="59">
        <f t="shared" si="65"/>
        <v>0</v>
      </c>
      <c r="I116" s="59">
        <f t="shared" si="63"/>
        <v>0</v>
      </c>
      <c r="J116" s="59">
        <f t="shared" ref="J116" si="67">J109+J112</f>
        <v>0</v>
      </c>
      <c r="K116" s="171"/>
      <c r="L116" s="27"/>
      <c r="M116" s="27"/>
      <c r="N116" s="27"/>
      <c r="O116" s="27"/>
      <c r="P116" s="27"/>
    </row>
    <row r="117" spans="1:16">
      <c r="E117" s="16"/>
      <c r="F117" s="16"/>
      <c r="G117" s="16"/>
      <c r="H117" s="60"/>
      <c r="I117" s="60"/>
      <c r="J117" s="60"/>
      <c r="K117" s="178"/>
    </row>
    <row r="118" spans="1:16" s="33" customFormat="1">
      <c r="A118" s="33" t="s">
        <v>87</v>
      </c>
      <c r="E118" s="37"/>
      <c r="F118" s="37"/>
      <c r="G118" s="37"/>
      <c r="H118" s="61"/>
      <c r="I118" s="61"/>
      <c r="J118" s="61"/>
    </row>
    <row r="119" spans="1:16" s="4" customFormat="1">
      <c r="E119" s="28"/>
      <c r="F119" s="28"/>
      <c r="G119" s="28"/>
      <c r="H119" s="65"/>
      <c r="I119" s="65"/>
      <c r="J119" s="65"/>
      <c r="L119" s="44"/>
      <c r="M119" s="44"/>
      <c r="N119" s="44"/>
    </row>
    <row r="120" spans="1:16">
      <c r="B120" s="4" t="s">
        <v>88</v>
      </c>
      <c r="E120" s="16"/>
      <c r="F120" s="16"/>
      <c r="G120" s="16"/>
      <c r="H120" s="60"/>
      <c r="I120" s="60"/>
      <c r="J120" s="60"/>
      <c r="K120" s="45"/>
      <c r="L120" s="46"/>
      <c r="M120" s="46"/>
      <c r="N120" s="46"/>
    </row>
    <row r="121" spans="1:16" ht="25.5">
      <c r="B121" s="1"/>
      <c r="C121" s="1"/>
      <c r="D121" s="1"/>
      <c r="E121" s="162" t="s">
        <v>50</v>
      </c>
      <c r="F121" s="162" t="s">
        <v>52</v>
      </c>
      <c r="G121" s="163" t="s">
        <v>54</v>
      </c>
      <c r="H121" s="164" t="s">
        <v>56</v>
      </c>
      <c r="I121" s="165" t="s">
        <v>58</v>
      </c>
      <c r="J121" s="165" t="s">
        <v>61</v>
      </c>
      <c r="K121" s="45"/>
      <c r="L121" s="46"/>
      <c r="M121" s="46"/>
      <c r="N121" s="46"/>
    </row>
    <row r="122" spans="1:16">
      <c r="B122" s="2" t="s">
        <v>62</v>
      </c>
      <c r="C122" s="2" t="s">
        <v>89</v>
      </c>
      <c r="D122" s="2" t="s">
        <v>64</v>
      </c>
      <c r="E122" s="13" t="s">
        <v>49</v>
      </c>
      <c r="F122" s="13" t="s">
        <v>51</v>
      </c>
      <c r="G122" s="68" t="s">
        <v>53</v>
      </c>
      <c r="H122" s="57" t="s">
        <v>55</v>
      </c>
      <c r="I122" s="126" t="s">
        <v>57</v>
      </c>
      <c r="J122" s="126" t="s">
        <v>65</v>
      </c>
      <c r="K122" t="s">
        <v>90</v>
      </c>
    </row>
    <row r="123" spans="1:16">
      <c r="B123" s="1" t="s">
        <v>67</v>
      </c>
      <c r="C123" s="1" t="s">
        <v>68</v>
      </c>
      <c r="D123" s="1" t="s">
        <v>69</v>
      </c>
      <c r="E123" s="147">
        <f>'Regional Cap levels'!F728</f>
        <v>7.166973211987622E-3</v>
      </c>
      <c r="F123" s="147">
        <f>'Regional Cap levels'!G728</f>
        <v>5.3512157849130671E-3</v>
      </c>
      <c r="G123" s="179">
        <f>'Regional Cap levels'!H728</f>
        <v>3.1933486630871424E-3</v>
      </c>
      <c r="H123" s="180">
        <f>'Regional Cap levels'!I728</f>
        <v>2.8903533812993545E-3</v>
      </c>
      <c r="I123" s="180">
        <f>'Regional Cap levels'!J680</f>
        <v>2.9075995389095718E-3</v>
      </c>
      <c r="J123" s="180">
        <f>'Regional Cap levels'!K680</f>
        <v>2.5179287036766126E-3</v>
      </c>
      <c r="K123" s="47"/>
    </row>
    <row r="124" spans="1:16">
      <c r="B124" s="1" t="s">
        <v>67</v>
      </c>
      <c r="C124" s="1" t="s">
        <v>70</v>
      </c>
      <c r="D124" s="1" t="s">
        <v>69</v>
      </c>
      <c r="E124" s="48">
        <v>0</v>
      </c>
      <c r="F124" s="48">
        <v>0</v>
      </c>
      <c r="G124" s="71">
        <v>0</v>
      </c>
      <c r="H124" s="66">
        <v>0</v>
      </c>
      <c r="I124" s="66">
        <v>0</v>
      </c>
      <c r="J124" s="66">
        <v>0</v>
      </c>
      <c r="K124" s="47"/>
    </row>
    <row r="125" spans="1:16">
      <c r="B125" s="1" t="s">
        <v>67</v>
      </c>
      <c r="C125" s="1" t="s">
        <v>91</v>
      </c>
      <c r="D125" s="14" t="s">
        <v>69</v>
      </c>
      <c r="E125" s="147">
        <f>'Regional Cap levels'!F724</f>
        <v>2.8779875335287506E-2</v>
      </c>
      <c r="F125" s="147">
        <f>'Regional Cap levels'!G724</f>
        <v>2.1488474789388774E-2</v>
      </c>
      <c r="G125" s="179">
        <f>'Regional Cap levels'!H724</f>
        <v>1.2823290070630407E-2</v>
      </c>
      <c r="H125" s="180">
        <f>'Regional Cap levels'!I724</f>
        <v>1.1606574704309886E-2</v>
      </c>
      <c r="I125" s="180">
        <f>'Regional Cap levels'!J676</f>
        <v>1.1675828802428264E-2</v>
      </c>
      <c r="J125" s="180">
        <f>'Regional Cap levels'!K676</f>
        <v>1.0111056934571408E-2</v>
      </c>
      <c r="K125" s="188"/>
    </row>
    <row r="126" spans="1:16">
      <c r="B126" s="1" t="s">
        <v>72</v>
      </c>
      <c r="C126" s="1" t="s">
        <v>68</v>
      </c>
      <c r="D126" s="1" t="s">
        <v>69</v>
      </c>
      <c r="E126" s="147">
        <f>'Regional Cap levels'!F730</f>
        <v>1.6401042670775494E-3</v>
      </c>
      <c r="F126" s="147">
        <f>'Regional Cap levels'!G730</f>
        <v>1.2140062831176505E-3</v>
      </c>
      <c r="G126" s="179">
        <f>'Regional Cap levels'!H730</f>
        <v>7.2521500844533208E-4</v>
      </c>
      <c r="H126" s="180">
        <f>'Regional Cap levels'!I730</f>
        <v>6.6238153311445728E-4</v>
      </c>
      <c r="I126" s="180">
        <f>'Regional Cap levels'!J682</f>
        <v>7.0987122318707933E-4</v>
      </c>
      <c r="J126" s="180">
        <f>'Regional Cap levels'!K682</f>
        <v>5.6903726123877822E-4</v>
      </c>
      <c r="K126" s="189"/>
    </row>
    <row r="127" spans="1:16">
      <c r="B127" s="1" t="s">
        <v>72</v>
      </c>
      <c r="C127" s="1" t="s">
        <v>70</v>
      </c>
      <c r="D127" s="1" t="s">
        <v>69</v>
      </c>
      <c r="E127" s="48">
        <v>0</v>
      </c>
      <c r="F127" s="48">
        <v>0</v>
      </c>
      <c r="G127" s="71">
        <v>0</v>
      </c>
      <c r="H127" s="66">
        <v>0</v>
      </c>
      <c r="I127" s="66">
        <v>0</v>
      </c>
      <c r="J127" s="66">
        <v>0</v>
      </c>
    </row>
    <row r="128" spans="1:16">
      <c r="B128" s="1" t="s">
        <v>72</v>
      </c>
      <c r="C128" s="1" t="s">
        <v>91</v>
      </c>
      <c r="D128" s="14" t="s">
        <v>69</v>
      </c>
      <c r="E128" s="147">
        <f>'Regional Cap levels'!F726</f>
        <v>6.9191533905298133E-3</v>
      </c>
      <c r="F128" s="147">
        <f>'Regional Cap levels'!G726</f>
        <v>5.1215619997901102E-3</v>
      </c>
      <c r="G128" s="179">
        <f>'Regional Cap levels'!H726</f>
        <v>3.0594846835493078E-3</v>
      </c>
      <c r="H128" s="180">
        <f>'Regional Cap levels'!I726</f>
        <v>2.7944073573076852E-3</v>
      </c>
      <c r="I128" s="180">
        <f>'Regional Cap levels'!J678</f>
        <v>2.9947534308330556E-3</v>
      </c>
      <c r="J128" s="180">
        <f>'Regional Cap levels'!K678</f>
        <v>2.4006132868941103E-3</v>
      </c>
      <c r="K128" s="188"/>
    </row>
    <row r="129" spans="2:12">
      <c r="B129" s="1" t="s">
        <v>67</v>
      </c>
      <c r="C129" s="1" t="s">
        <v>68</v>
      </c>
      <c r="D129" s="1" t="s">
        <v>73</v>
      </c>
      <c r="E129" s="147">
        <f>'Regional Cap levels'!F729</f>
        <v>4.895823777992454E-3</v>
      </c>
      <c r="F129" s="147">
        <f>'Regional Cap levels'!G729</f>
        <v>6.2633305702647392E-3</v>
      </c>
      <c r="G129" s="179">
        <f>'Regional Cap levels'!H729</f>
        <v>6.2633305702647392E-3</v>
      </c>
      <c r="H129" s="180">
        <f>'Regional Cap levels'!I729</f>
        <v>6.2737046857549378E-3</v>
      </c>
      <c r="I129" s="180">
        <f>'Regional Cap levels'!J681</f>
        <v>5.1925139661509892E-3</v>
      </c>
      <c r="J129" s="180">
        <f>'Regional Cap levels'!K681</f>
        <v>4.9855447465165046E-3</v>
      </c>
      <c r="K129" s="47"/>
    </row>
    <row r="130" spans="2:12">
      <c r="B130" s="1" t="s">
        <v>67</v>
      </c>
      <c r="C130" s="1" t="s">
        <v>70</v>
      </c>
      <c r="D130" s="1" t="s">
        <v>73</v>
      </c>
      <c r="E130" s="48">
        <v>0</v>
      </c>
      <c r="F130" s="48">
        <v>0</v>
      </c>
      <c r="G130" s="71">
        <v>0</v>
      </c>
      <c r="H130" s="66">
        <v>0</v>
      </c>
      <c r="I130" s="66">
        <v>0</v>
      </c>
      <c r="J130" s="66">
        <v>0</v>
      </c>
      <c r="K130" s="47"/>
    </row>
    <row r="131" spans="2:12">
      <c r="B131" s="1" t="s">
        <v>67</v>
      </c>
      <c r="C131" s="1" t="s">
        <v>91</v>
      </c>
      <c r="D131" s="14" t="s">
        <v>73</v>
      </c>
      <c r="E131" s="147">
        <f>'Regional Cap levels'!F725</f>
        <v>1.9659791354945343E-2</v>
      </c>
      <c r="F131" s="147">
        <f>'Regional Cap levels'!G725</f>
        <v>2.5151185537349494E-2</v>
      </c>
      <c r="G131" s="179">
        <f>'Regional Cap levels'!H725</f>
        <v>2.5151185537349494E-2</v>
      </c>
      <c r="H131" s="180">
        <f>'Regional Cap levels'!I725</f>
        <v>2.5192844092738323E-2</v>
      </c>
      <c r="I131" s="180">
        <f>'Regional Cap levels'!J677</f>
        <v>2.085118783095332E-2</v>
      </c>
      <c r="J131" s="180">
        <f>'Regional Cap levels'!K677</f>
        <v>2.0020077100783552E-2</v>
      </c>
      <c r="K131" s="47"/>
    </row>
    <row r="132" spans="2:12">
      <c r="B132" s="1" t="s">
        <v>72</v>
      </c>
      <c r="C132" s="1" t="s">
        <v>68</v>
      </c>
      <c r="D132" s="1" t="s">
        <v>73</v>
      </c>
      <c r="E132" s="147">
        <f>'Regional Cap levels'!F731</f>
        <v>2.6231771230741442E-3</v>
      </c>
      <c r="F132" s="147">
        <f>'Regional Cap levels'!G731</f>
        <v>2.6789655325239795E-3</v>
      </c>
      <c r="G132" s="179">
        <f>'Regional Cap levels'!H731</f>
        <v>2.6789655325239795E-3</v>
      </c>
      <c r="H132" s="180">
        <f>'Regional Cap levels'!I731</f>
        <v>2.707050490963871E-3</v>
      </c>
      <c r="I132" s="180">
        <f>'Regional Cap levels'!J683</f>
        <v>2.707050490963871E-3</v>
      </c>
      <c r="J132" s="180">
        <f>'Regional Cap levels'!K683</f>
        <v>2.7183771159391898E-3</v>
      </c>
      <c r="K132" s="47"/>
    </row>
    <row r="133" spans="2:12">
      <c r="B133" s="1" t="s">
        <v>72</v>
      </c>
      <c r="C133" s="1" t="s">
        <v>70</v>
      </c>
      <c r="D133" s="1" t="s">
        <v>73</v>
      </c>
      <c r="E133" s="48">
        <v>0</v>
      </c>
      <c r="F133" s="48">
        <v>0</v>
      </c>
      <c r="G133" s="71">
        <v>0</v>
      </c>
      <c r="H133" s="66">
        <v>0</v>
      </c>
      <c r="I133" s="66">
        <v>0</v>
      </c>
      <c r="J133" s="66">
        <v>0</v>
      </c>
      <c r="K133" s="47"/>
    </row>
    <row r="134" spans="2:12">
      <c r="B134" s="1" t="s">
        <v>72</v>
      </c>
      <c r="C134" s="1" t="s">
        <v>91</v>
      </c>
      <c r="D134" s="14" t="s">
        <v>73</v>
      </c>
      <c r="E134" s="147">
        <f>'Regional Cap levels'!F727</f>
        <v>1.1066470132060519E-2</v>
      </c>
      <c r="F134" s="147">
        <f>'Regional Cap levels'!G727</f>
        <v>1.1301826243342947E-2</v>
      </c>
      <c r="G134" s="179">
        <f>'Regional Cap levels'!H727</f>
        <v>1.1301826243342947E-2</v>
      </c>
      <c r="H134" s="180">
        <f>'Regional Cap levels'!I727</f>
        <v>1.1420309036975648E-2</v>
      </c>
      <c r="I134" s="180">
        <f>'Regional Cap levels'!J679</f>
        <v>1.1420309036975648E-2</v>
      </c>
      <c r="J134" s="180">
        <f>'Regional Cap levels'!K679</f>
        <v>1.1468092984115111E-2</v>
      </c>
      <c r="K134" s="47"/>
    </row>
    <row r="135" spans="2:12" s="4" customFormat="1">
      <c r="E135" s="28"/>
      <c r="F135" s="28"/>
      <c r="G135" s="28"/>
      <c r="H135" s="65"/>
      <c r="I135" s="65"/>
      <c r="J135" s="65"/>
      <c r="K135" s="49"/>
      <c r="L135" s="50"/>
    </row>
    <row r="136" spans="2:12">
      <c r="B136" s="4" t="s">
        <v>92</v>
      </c>
      <c r="D136" s="166"/>
      <c r="E136" s="16"/>
      <c r="F136" s="16"/>
      <c r="G136" s="16"/>
      <c r="H136" s="60"/>
      <c r="I136" s="60"/>
      <c r="J136" s="60"/>
      <c r="K136" s="45"/>
    </row>
    <row r="137" spans="2:12" ht="25.5">
      <c r="B137" s="1"/>
      <c r="C137" s="1"/>
      <c r="D137" s="1"/>
      <c r="E137" s="162" t="s">
        <v>50</v>
      </c>
      <c r="F137" s="162" t="s">
        <v>52</v>
      </c>
      <c r="G137" s="163" t="s">
        <v>54</v>
      </c>
      <c r="H137" s="164" t="s">
        <v>56</v>
      </c>
      <c r="I137" s="165" t="s">
        <v>58</v>
      </c>
      <c r="J137" s="165" t="s">
        <v>61</v>
      </c>
      <c r="K137" s="45"/>
    </row>
    <row r="138" spans="2:12">
      <c r="B138" s="2" t="s">
        <v>62</v>
      </c>
      <c r="C138" s="2" t="s">
        <v>89</v>
      </c>
      <c r="D138" s="2" t="s">
        <v>64</v>
      </c>
      <c r="E138" s="13" t="s">
        <v>49</v>
      </c>
      <c r="F138" s="13" t="s">
        <v>51</v>
      </c>
      <c r="G138" s="68" t="s">
        <v>53</v>
      </c>
      <c r="H138" s="57" t="s">
        <v>55</v>
      </c>
      <c r="I138" s="126" t="s">
        <v>57</v>
      </c>
      <c r="J138" s="126" t="s">
        <v>65</v>
      </c>
      <c r="K138" t="s">
        <v>93</v>
      </c>
    </row>
    <row r="139" spans="2:12">
      <c r="B139" s="1" t="s">
        <v>67</v>
      </c>
      <c r="C139" s="1" t="s">
        <v>68</v>
      </c>
      <c r="D139" s="1" t="s">
        <v>69</v>
      </c>
      <c r="E139" s="8">
        <f>E61-E123</f>
        <v>0.69163659684294088</v>
      </c>
      <c r="F139" s="8">
        <f t="shared" ref="E139:I150" si="68">F61-F123</f>
        <v>0.51625682058139444</v>
      </c>
      <c r="G139" s="70">
        <f t="shared" si="68"/>
        <v>0.30777038656302214</v>
      </c>
      <c r="H139" s="59">
        <f t="shared" si="68"/>
        <v>0.27969639765727067</v>
      </c>
      <c r="I139" s="59">
        <f t="shared" si="68"/>
        <v>0.29277213172404376</v>
      </c>
      <c r="J139" s="59">
        <f t="shared" ref="J139" si="69">J61-J123</f>
        <v>0.25167952671625898</v>
      </c>
    </row>
    <row r="140" spans="2:12">
      <c r="B140" s="1" t="s">
        <v>67</v>
      </c>
      <c r="C140" s="1" t="s">
        <v>70</v>
      </c>
      <c r="D140" s="1" t="s">
        <v>69</v>
      </c>
      <c r="E140" s="8">
        <f>E62-E124</f>
        <v>0.68815425578692979</v>
      </c>
      <c r="F140" s="8">
        <f t="shared" si="68"/>
        <v>0.50981156538222727</v>
      </c>
      <c r="G140" s="70">
        <f t="shared" si="68"/>
        <v>0.30018463988841099</v>
      </c>
      <c r="H140" s="59">
        <f t="shared" si="68"/>
        <v>0.27818667112587486</v>
      </c>
      <c r="I140" s="59">
        <f t="shared" si="68"/>
        <v>0.29121857943049445</v>
      </c>
      <c r="J140" s="59">
        <f t="shared" ref="J140" si="70">J62-J124</f>
        <v>0.24635021111819116</v>
      </c>
    </row>
    <row r="141" spans="2:12">
      <c r="B141" s="1" t="s">
        <v>67</v>
      </c>
      <c r="C141" s="1" t="s">
        <v>91</v>
      </c>
      <c r="D141" s="14" t="s">
        <v>69</v>
      </c>
      <c r="E141" s="8">
        <f t="shared" si="68"/>
        <v>0.70724178600643128</v>
      </c>
      <c r="F141" s="8">
        <f t="shared" si="68"/>
        <v>0.52790842469769672</v>
      </c>
      <c r="G141" s="70">
        <f t="shared" si="68"/>
        <v>0.3147235044941874</v>
      </c>
      <c r="H141" s="59">
        <f t="shared" si="68"/>
        <v>0.28587842819709919</v>
      </c>
      <c r="I141" s="59">
        <f t="shared" si="68"/>
        <v>0.29959828278214351</v>
      </c>
      <c r="J141" s="59">
        <f t="shared" ref="J141" si="71">J63-J125</f>
        <v>0.25746825553322356</v>
      </c>
    </row>
    <row r="142" spans="2:12">
      <c r="B142" s="1" t="s">
        <v>72</v>
      </c>
      <c r="C142" s="1" t="s">
        <v>68</v>
      </c>
      <c r="D142" s="1" t="s">
        <v>69</v>
      </c>
      <c r="E142" s="8">
        <f t="shared" si="68"/>
        <v>0.16924878791201595</v>
      </c>
      <c r="F142" s="8">
        <f t="shared" si="68"/>
        <v>0.12522019174699192</v>
      </c>
      <c r="G142" s="70">
        <f t="shared" si="68"/>
        <v>7.4713532315841935E-2</v>
      </c>
      <c r="H142" s="59">
        <f t="shared" si="68"/>
        <v>6.8628929930661137E-2</v>
      </c>
      <c r="I142" s="59">
        <f t="shared" si="68"/>
        <v>7.3827646936302227E-2</v>
      </c>
      <c r="J142" s="59">
        <f t="shared" ref="J142" si="72">J64-J126</f>
        <v>5.9570660553104879E-2</v>
      </c>
    </row>
    <row r="143" spans="2:12">
      <c r="B143" s="1" t="s">
        <v>72</v>
      </c>
      <c r="C143" s="1" t="s">
        <v>70</v>
      </c>
      <c r="D143" s="1" t="s">
        <v>69</v>
      </c>
      <c r="E143" s="8">
        <f t="shared" si="68"/>
        <v>0.17545566070004284</v>
      </c>
      <c r="F143" s="8">
        <f t="shared" si="68"/>
        <v>0.12846605369931777</v>
      </c>
      <c r="G143" s="70">
        <f t="shared" si="68"/>
        <v>7.3789763167987063E-2</v>
      </c>
      <c r="H143" s="59">
        <f t="shared" si="68"/>
        <v>6.6759688336252954E-2</v>
      </c>
      <c r="I143" s="59">
        <f t="shared" si="68"/>
        <v>7.2426039483381735E-2</v>
      </c>
      <c r="J143" s="59">
        <f t="shared" ref="J143" si="73">J65-J127</f>
        <v>5.7510800473915137E-2</v>
      </c>
    </row>
    <row r="144" spans="2:12">
      <c r="B144" s="1" t="s">
        <v>72</v>
      </c>
      <c r="C144" s="1" t="s">
        <v>91</v>
      </c>
      <c r="D144" s="14" t="s">
        <v>69</v>
      </c>
      <c r="E144" s="8">
        <f t="shared" si="68"/>
        <v>0.17306793708996426</v>
      </c>
      <c r="F144" s="8">
        <f t="shared" si="68"/>
        <v>0.12804712854074493</v>
      </c>
      <c r="G144" s="70">
        <f t="shared" si="68"/>
        <v>7.6402269037608411E-2</v>
      </c>
      <c r="H144" s="59">
        <f t="shared" si="68"/>
        <v>7.0141149355282914E-2</v>
      </c>
      <c r="I144" s="59">
        <f t="shared" si="68"/>
        <v>7.5466207422212939E-2</v>
      </c>
      <c r="J144" s="59">
        <f t="shared" ref="J144" si="74">J66-J128</f>
        <v>6.089515768011667E-2</v>
      </c>
    </row>
    <row r="145" spans="2:23">
      <c r="B145" s="1" t="s">
        <v>67</v>
      </c>
      <c r="C145" s="1" t="s">
        <v>68</v>
      </c>
      <c r="D145" s="1" t="s">
        <v>73</v>
      </c>
      <c r="E145" s="8">
        <f>E67-E129</f>
        <v>0.49237465329882296</v>
      </c>
      <c r="F145" s="8">
        <f t="shared" si="68"/>
        <v>0.62328759977113901</v>
      </c>
      <c r="G145" s="70">
        <f t="shared" si="68"/>
        <v>0.62328759977113901</v>
      </c>
      <c r="H145" s="59">
        <f t="shared" si="68"/>
        <v>0.63138057954416893</v>
      </c>
      <c r="I145" s="59">
        <f t="shared" si="68"/>
        <v>0.63224531624991742</v>
      </c>
      <c r="J145" s="59">
        <f t="shared" ref="J145" si="75">J67-J129</f>
        <v>0.66543652897215333</v>
      </c>
      <c r="L145" s="27"/>
      <c r="M145" s="27"/>
      <c r="N145" s="27"/>
      <c r="O145" s="27"/>
      <c r="P145" s="27"/>
    </row>
    <row r="146" spans="2:23">
      <c r="B146" s="1" t="s">
        <v>67</v>
      </c>
      <c r="C146" s="1" t="s">
        <v>70</v>
      </c>
      <c r="D146" s="1" t="s">
        <v>73</v>
      </c>
      <c r="E146" s="8">
        <f>E68-E130</f>
        <v>0.49727047707681543</v>
      </c>
      <c r="F146" s="8">
        <f t="shared" si="68"/>
        <v>0.62955093034140375</v>
      </c>
      <c r="G146" s="70">
        <f t="shared" si="68"/>
        <v>0.62955093034140375</v>
      </c>
      <c r="H146" s="59">
        <f t="shared" si="68"/>
        <v>0.63765428422992387</v>
      </c>
      <c r="I146" s="59">
        <f t="shared" si="68"/>
        <v>0.63743783021606837</v>
      </c>
      <c r="J146" s="59">
        <f t="shared" ref="J146" si="76">J68-J130</f>
        <v>0.6704220737186698</v>
      </c>
      <c r="L146" s="27"/>
      <c r="M146" s="27"/>
      <c r="N146" s="27"/>
      <c r="O146" s="27"/>
      <c r="P146" s="27"/>
    </row>
    <row r="147" spans="2:23">
      <c r="B147" s="1" t="s">
        <v>67</v>
      </c>
      <c r="C147" s="1" t="s">
        <v>91</v>
      </c>
      <c r="D147" s="14" t="s">
        <v>73</v>
      </c>
      <c r="E147" s="8">
        <f t="shared" si="68"/>
        <v>0.52795418337911326</v>
      </c>
      <c r="F147" s="8">
        <f t="shared" si="68"/>
        <v>0.6632233460193373</v>
      </c>
      <c r="G147" s="70">
        <f t="shared" si="68"/>
        <v>0.6632233460193373</v>
      </c>
      <c r="H147" s="59">
        <f t="shared" si="68"/>
        <v>0.66844195017519437</v>
      </c>
      <c r="I147" s="59">
        <f t="shared" si="68"/>
        <v>0.67256393886084476</v>
      </c>
      <c r="J147" s="59">
        <f t="shared" ref="J147" si="77">J69-J131</f>
        <v>0.70791283414931849</v>
      </c>
      <c r="L147" s="27"/>
      <c r="M147" s="27"/>
      <c r="N147" s="27"/>
      <c r="O147" s="27"/>
      <c r="P147" s="27"/>
    </row>
    <row r="148" spans="2:23">
      <c r="B148" s="1" t="s">
        <v>72</v>
      </c>
      <c r="C148" s="1" t="s">
        <v>68</v>
      </c>
      <c r="D148" s="1" t="s">
        <v>73</v>
      </c>
      <c r="E148" s="8">
        <f t="shared" si="68"/>
        <v>0.30128076218482147</v>
      </c>
      <c r="F148" s="8">
        <f t="shared" si="68"/>
        <v>0.30678116805824973</v>
      </c>
      <c r="G148" s="70">
        <f t="shared" si="68"/>
        <v>0.30678116805824973</v>
      </c>
      <c r="H148" s="59">
        <f t="shared" si="68"/>
        <v>0.31633198956108266</v>
      </c>
      <c r="I148" s="59">
        <f t="shared" si="68"/>
        <v>0.316103411552907</v>
      </c>
      <c r="J148" s="59">
        <f t="shared" ref="J148" si="78">J70-J132</f>
        <v>0.31622370846210313</v>
      </c>
      <c r="L148" s="27"/>
      <c r="M148" s="27"/>
      <c r="N148" s="27"/>
      <c r="O148" s="27"/>
      <c r="P148" s="27"/>
    </row>
    <row r="149" spans="2:23">
      <c r="B149" s="1" t="s">
        <v>72</v>
      </c>
      <c r="C149" s="1" t="s">
        <v>70</v>
      </c>
      <c r="D149" s="1" t="s">
        <v>73</v>
      </c>
      <c r="E149" s="8">
        <f t="shared" si="68"/>
        <v>0.30390393930789561</v>
      </c>
      <c r="F149" s="8">
        <f t="shared" si="68"/>
        <v>0.30946013359077373</v>
      </c>
      <c r="G149" s="70">
        <f t="shared" si="68"/>
        <v>0.30946013359077373</v>
      </c>
      <c r="H149" s="59">
        <f t="shared" si="68"/>
        <v>0.31903904005204653</v>
      </c>
      <c r="I149" s="59">
        <f t="shared" si="68"/>
        <v>0.31881046204387087</v>
      </c>
      <c r="J149" s="59">
        <f t="shared" ref="J149" si="79">J71-J133</f>
        <v>0.31894208557804232</v>
      </c>
      <c r="L149" s="27"/>
      <c r="M149" s="27"/>
      <c r="N149" s="27"/>
      <c r="O149" s="27"/>
      <c r="P149" s="27"/>
    </row>
    <row r="150" spans="2:23">
      <c r="B150" s="1" t="s">
        <v>72</v>
      </c>
      <c r="C150" s="1" t="s">
        <v>91</v>
      </c>
      <c r="D150" s="14" t="s">
        <v>73</v>
      </c>
      <c r="E150" s="8">
        <f t="shared" si="68"/>
        <v>0.32431081223198033</v>
      </c>
      <c r="F150" s="8">
        <f t="shared" si="68"/>
        <v>0.33208350958276295</v>
      </c>
      <c r="G150" s="70">
        <f t="shared" si="68"/>
        <v>0.33208350958276295</v>
      </c>
      <c r="H150" s="59">
        <f t="shared" si="68"/>
        <v>0.33847582051854869</v>
      </c>
      <c r="I150" s="59">
        <f t="shared" si="68"/>
        <v>0.33824732600269064</v>
      </c>
      <c r="J150" s="59">
        <f t="shared" ref="J150" si="80">J72-J134</f>
        <v>0.34059646441332292</v>
      </c>
      <c r="L150" s="27"/>
      <c r="M150" s="27"/>
      <c r="N150" s="27"/>
      <c r="O150" s="27"/>
      <c r="P150" s="27"/>
    </row>
    <row r="151" spans="2:23">
      <c r="E151" s="16"/>
      <c r="F151" s="16"/>
      <c r="G151" s="16"/>
      <c r="H151" s="60"/>
      <c r="I151" s="65"/>
      <c r="J151" s="65"/>
      <c r="K151" s="4"/>
    </row>
    <row r="152" spans="2:23">
      <c r="B152" s="51" t="s">
        <v>94</v>
      </c>
      <c r="C152" s="167"/>
      <c r="D152" s="167"/>
      <c r="E152" s="167"/>
      <c r="F152" s="181"/>
      <c r="G152" s="167"/>
      <c r="H152" s="168"/>
      <c r="I152" s="168"/>
      <c r="J152" s="168"/>
      <c r="K152" s="45"/>
    </row>
    <row r="153" spans="2:23" ht="25.5">
      <c r="B153" s="1"/>
      <c r="C153" s="1"/>
      <c r="D153" s="1"/>
      <c r="E153" s="162" t="s">
        <v>50</v>
      </c>
      <c r="F153" s="162" t="s">
        <v>52</v>
      </c>
      <c r="G153" s="163" t="s">
        <v>54</v>
      </c>
      <c r="H153" s="164" t="s">
        <v>56</v>
      </c>
      <c r="I153" s="165" t="s">
        <v>58</v>
      </c>
      <c r="J153" s="165" t="s">
        <v>61</v>
      </c>
      <c r="K153" s="45"/>
    </row>
    <row r="154" spans="2:23">
      <c r="B154" s="2" t="s">
        <v>62</v>
      </c>
      <c r="C154" s="2" t="s">
        <v>63</v>
      </c>
      <c r="D154" s="2" t="s">
        <v>64</v>
      </c>
      <c r="E154" s="13" t="s">
        <v>49</v>
      </c>
      <c r="F154" s="13" t="s">
        <v>51</v>
      </c>
      <c r="G154" s="68" t="s">
        <v>53</v>
      </c>
      <c r="H154" s="57" t="s">
        <v>55</v>
      </c>
      <c r="I154" s="126" t="s">
        <v>57</v>
      </c>
      <c r="J154" s="126" t="s">
        <v>65</v>
      </c>
      <c r="K154" t="s">
        <v>95</v>
      </c>
      <c r="R154" s="52"/>
    </row>
    <row r="155" spans="2:23">
      <c r="B155" s="1" t="s">
        <v>67</v>
      </c>
      <c r="C155" s="1" t="s">
        <v>68</v>
      </c>
      <c r="D155" s="14" t="s">
        <v>69</v>
      </c>
      <c r="E155" s="58" cm="1">
        <f t="array" ref="E155">((E123*INDEX('TDCV Values'!$D$11:$I$16,MATCH($B155&amp;$C155,'TDCV Values'!$B$11:$B$16&amp;'TDCV Values'!$C$11:$C$16,0),MATCH(E$154,'TDCV Values'!$D$10:$I$10,0))*'Customer Numbers - N Wales &amp; M'!$C$5)+(E125*INDEX('TDCV Values'!$D$11:$I$16,MATCH($B157&amp;$C157,'TDCV Values'!$B$11:$B$16&amp;'TDCV Values'!$C$11:$C$16,0),MATCH(E$154,'TDCV Values'!$D$10:$I$10,0))*'Customer Numbers - N Wales &amp; M'!$E$5))/((INDEX('TDCV Values'!$D$11:$I$16,MATCH($B155&amp;$C155,'TDCV Values'!$B$11:$B$16&amp;'TDCV Values'!$C$11:$C$16,0),MATCH(E$154,'TDCV Values'!$D$10:$I$10,0))*'Customer Numbers - N Wales &amp; M'!$C$5)+('Customer Numbers - N Wales &amp; M'!$E$5*INDEX('TDCV Values'!$D$11:$I$16,MATCH($B157&amp;$C157,'TDCV Values'!$B$11:$B$16&amp;'TDCV Values'!$C$11:$C$16,0),MATCH(E$154,'TDCV Values'!$D$10:$I$10,0))))</f>
        <v>1.1382440041868646E-2</v>
      </c>
      <c r="F155" s="58" cm="1">
        <f t="array" ref="F155">((F123*INDEX('TDCV Values'!$D$11:$I$16,MATCH($B155&amp;$C155,'TDCV Values'!$B$11:$B$16&amp;'TDCV Values'!$C$11:$C$16,0),MATCH(F$154,'TDCV Values'!$D$10:$I$10,0))*'Customer Numbers - N Wales &amp; M'!$C$5)+(F125*INDEX('TDCV Values'!$D$11:$I$16,MATCH($B157&amp;$C157,'TDCV Values'!$B$11:$B$16&amp;'TDCV Values'!$C$11:$C$16,0),MATCH(F$154,'TDCV Values'!$D$10:$I$10,0))*'Customer Numbers - N Wales &amp; M'!$E$5))/((INDEX('TDCV Values'!$D$11:$I$16,MATCH($B155&amp;$C155,'TDCV Values'!$B$11:$B$16&amp;'TDCV Values'!$C$11:$C$16,0),MATCH(F$154,'TDCV Values'!$D$10:$I$10,0))*'Customer Numbers - N Wales &amp; M'!$C$5)+('Customer Numbers - N Wales &amp; M'!$E$5*INDEX('TDCV Values'!$D$11:$I$16,MATCH($B157&amp;$C157,'TDCV Values'!$B$11:$B$16&amp;'TDCV Values'!$C$11:$C$16,0),MATCH(F$154,'TDCV Values'!$D$10:$I$10,0))))</f>
        <v>8.4986912914638696E-3</v>
      </c>
      <c r="G155" s="58" cm="1">
        <f t="array" ref="G155">((G123*INDEX('TDCV Values'!$D$11:$I$16,MATCH($B155&amp;$C155,'TDCV Values'!$B$11:$B$16&amp;'TDCV Values'!$C$11:$C$16,0),MATCH(G$154,'TDCV Values'!$D$10:$I$10,0))*'Customer Numbers - N Wales &amp; M'!$C$5)+(G125*INDEX('TDCV Values'!$D$11:$I$16,MATCH($B157&amp;$C157,'TDCV Values'!$B$11:$B$16&amp;'TDCV Values'!$C$11:$C$16,0),MATCH(G$154,'TDCV Values'!$D$10:$I$10,0))*'Customer Numbers - N Wales &amp; M'!$E$5))/((INDEX('TDCV Values'!$D$11:$I$16,MATCH($B155&amp;$C155,'TDCV Values'!$B$11:$B$16&amp;'TDCV Values'!$C$11:$C$16,0),MATCH(G$154,'TDCV Values'!$D$10:$I$10,0))*'Customer Numbers - N Wales &amp; M'!$C$5)+('Customer Numbers - N Wales &amp; M'!$E$5*INDEX('TDCV Values'!$D$11:$I$16,MATCH($B157&amp;$C157,'TDCV Values'!$B$11:$B$16&amp;'TDCV Values'!$C$11:$C$16,0),MATCH(G$154,'TDCV Values'!$D$10:$I$10,0))))</f>
        <v>5.0716109318748731E-3</v>
      </c>
      <c r="H155" s="58" cm="1">
        <f t="array" ref="H155">((H123*INDEX('TDCV Values'!$D$11:$I$16,MATCH($B155&amp;$C155,'TDCV Values'!$B$11:$B$16&amp;'TDCV Values'!$C$11:$C$16,0),MATCH(H$154,'TDCV Values'!$D$10:$I$10,0))*'Customer Numbers - N Wales &amp; M'!$C$5)+(H125*INDEX('TDCV Values'!$D$11:$I$16,MATCH($B157&amp;$C157,'TDCV Values'!$B$11:$B$16&amp;'TDCV Values'!$C$11:$C$16,0),MATCH(H$154,'TDCV Values'!$D$10:$I$10,0))*'Customer Numbers - N Wales &amp; M'!$E$5))/((INDEX('TDCV Values'!$D$11:$I$16,MATCH($B155&amp;$C155,'TDCV Values'!$B$11:$B$16&amp;'TDCV Values'!$C$11:$C$16,0),MATCH(H$154,'TDCV Values'!$D$10:$I$10,0))*'Customer Numbers - N Wales &amp; M'!$C$5)+('Customer Numbers - N Wales &amp; M'!$E$5*INDEX('TDCV Values'!$D$11:$I$16,MATCH($B157&amp;$C157,'TDCV Values'!$B$11:$B$16&amp;'TDCV Values'!$C$11:$C$16,0),MATCH(H$154,'TDCV Values'!$D$10:$I$10,0))))</f>
        <v>4.5904000321117739E-3</v>
      </c>
      <c r="I155" s="58" cm="1">
        <f t="array" ref="I155">((I123*INDEX('TDCV Values'!$D$11:$I$16,MATCH($B155&amp;$C155,'TDCV Values'!$B$11:$B$16&amp;'TDCV Values'!$C$11:$C$16,0),MATCH(I$154,'TDCV Values'!$D$10:$I$10,0))*'Customer Numbers - N Wales &amp; M'!$C$5)+(I125*INDEX('TDCV Values'!$D$11:$I$16,MATCH($B157&amp;$C157,'TDCV Values'!$B$11:$B$16&amp;'TDCV Values'!$C$11:$C$16,0),MATCH(I$154,'TDCV Values'!$D$10:$I$10,0))*'Customer Numbers - N Wales &amp; M'!$E$5))/((INDEX('TDCV Values'!$D$11:$I$16,MATCH($B155&amp;$C155,'TDCV Values'!$B$11:$B$16&amp;'TDCV Values'!$C$11:$C$16,0),MATCH(I$154,'TDCV Values'!$D$10:$I$10,0))*'Customer Numbers - N Wales &amp; M'!$C$5)+('Customer Numbers - N Wales &amp; M'!$E$5*INDEX('TDCV Values'!$D$11:$I$16,MATCH($B157&amp;$C157,'TDCV Values'!$B$11:$B$16&amp;'TDCV Values'!$C$11:$C$16,0),MATCH(I$154,'TDCV Values'!$D$10:$I$10,0))))</f>
        <v>4.6177900263456818E-3</v>
      </c>
      <c r="J155" s="58" cm="1">
        <f t="array" ref="J155">((J123*INDEX('TDCV Values'!$D$11:$I$16,MATCH($B155&amp;$C155,'TDCV Values'!$B$11:$B$16&amp;'TDCV Values'!$C$11:$C$16,0),MATCH(J$154,'TDCV Values'!$D$10:$I$10,0))*'Customer Numbers - N Wales &amp; M'!$C$5)+(J125*INDEX('TDCV Values'!$D$11:$I$16,MATCH($B157&amp;$C157,'TDCV Values'!$B$11:$B$16&amp;'TDCV Values'!$C$11:$C$16,0),MATCH(J$154,'TDCV Values'!$D$10:$I$10,0))*'Customer Numbers - N Wales &amp; M'!$E$5))/((INDEX('TDCV Values'!$D$11:$I$16,MATCH($B155&amp;$C155,'TDCV Values'!$B$11:$B$16&amp;'TDCV Values'!$C$11:$C$16,0),MATCH(J$154,'TDCV Values'!$D$10:$I$10,0))*'Customer Numbers - N Wales &amp; M'!$C$5)+('Customer Numbers - N Wales &amp; M'!$E$5*INDEX('TDCV Values'!$D$11:$I$16,MATCH($B157&amp;$C157,'TDCV Values'!$B$11:$B$16&amp;'TDCV Values'!$C$11:$C$16,0),MATCH(J$154,'TDCV Values'!$D$10:$I$10,0))))</f>
        <v>3.9989227881250498E-3</v>
      </c>
      <c r="L155" s="27"/>
      <c r="M155" s="27"/>
      <c r="N155" s="27"/>
      <c r="O155" s="27"/>
      <c r="P155" s="27"/>
      <c r="Q155" s="6"/>
      <c r="R155" s="27"/>
      <c r="S155" s="27"/>
      <c r="T155" s="27"/>
      <c r="U155" s="27"/>
      <c r="V155" s="27"/>
      <c r="W155" s="53"/>
    </row>
    <row r="156" spans="2:23">
      <c r="B156" s="1" t="s">
        <v>67</v>
      </c>
      <c r="C156" s="1" t="s">
        <v>70</v>
      </c>
      <c r="D156" s="14" t="s">
        <v>69</v>
      </c>
      <c r="E156" s="157">
        <v>0</v>
      </c>
      <c r="F156" s="157">
        <v>0</v>
      </c>
      <c r="G156" s="157">
        <v>0</v>
      </c>
      <c r="H156" s="157">
        <v>0</v>
      </c>
      <c r="I156" s="157">
        <v>0</v>
      </c>
      <c r="J156" s="157">
        <v>0</v>
      </c>
      <c r="K156" s="47"/>
      <c r="L156" s="27"/>
      <c r="M156" s="27"/>
      <c r="N156" s="27"/>
      <c r="O156" s="27"/>
      <c r="P156" s="27"/>
      <c r="Q156" s="6"/>
      <c r="R156" s="27"/>
      <c r="S156" s="27"/>
      <c r="T156" s="27"/>
      <c r="U156" s="27"/>
      <c r="V156" s="27"/>
      <c r="W156" s="53"/>
    </row>
    <row r="157" spans="2:23">
      <c r="B157" s="1" t="s">
        <v>67</v>
      </c>
      <c r="C157" s="1" t="s">
        <v>71</v>
      </c>
      <c r="D157" s="14" t="s">
        <v>69</v>
      </c>
      <c r="E157" s="58" cm="1">
        <f t="array" ref="E157">((E123*INDEX('TDCV Values'!$D$11:$I$16,MATCH($B155&amp;$C155,'TDCV Values'!$B$11:$B$16&amp;'TDCV Values'!$C$11:$C$16,0),MATCH(E$154,'TDCV Values'!$D$10:$I$10,0))*'Customer Numbers - N Wales &amp; M'!$C$5)+(E125*INDEX('TDCV Values'!$D$11:$I$16,MATCH($B157&amp;$C157,'TDCV Values'!$B$11:$B$16&amp;'TDCV Values'!$C$11:$C$16,0),MATCH(E$154,'TDCV Values'!$D$10:$I$10,0))*'Customer Numbers - N Wales &amp; M'!$E$5))/((INDEX('TDCV Values'!$D$11:$I$16,MATCH($B155&amp;$C155,'TDCV Values'!$B$11:$B$16&amp;'TDCV Values'!$C$11:$C$16,0),MATCH(E$154,'TDCV Values'!$D$10:$I$10,0))*'Customer Numbers - N Wales &amp; M'!$C$5)+('Customer Numbers - N Wales &amp; M'!$E$5*INDEX('TDCV Values'!$D$11:$I$16,MATCH($B157&amp;$C157,'TDCV Values'!$B$11:$B$16&amp;'TDCV Values'!$C$11:$C$16,0),MATCH(E$154,'TDCV Values'!$D$10:$I$10,0))))</f>
        <v>1.1382440041868646E-2</v>
      </c>
      <c r="F157" s="58" cm="1">
        <f t="array" ref="F157">((F123*INDEX('TDCV Values'!$D$11:$I$16,MATCH($B155&amp;$C155,'TDCV Values'!$B$11:$B$16&amp;'TDCV Values'!$C$11:$C$16,0),MATCH(F$154,'TDCV Values'!$D$10:$I$10,0))*'Customer Numbers - N Wales &amp; M'!$C$5)+(F125*INDEX('TDCV Values'!$D$11:$I$16,MATCH($B157&amp;$C157,'TDCV Values'!$B$11:$B$16&amp;'TDCV Values'!$C$11:$C$16,0),MATCH(F$154,'TDCV Values'!$D$10:$I$10,0))*'Customer Numbers - N Wales &amp; M'!$E$5))/((INDEX('TDCV Values'!$D$11:$I$16,MATCH($B155&amp;$C155,'TDCV Values'!$B$11:$B$16&amp;'TDCV Values'!$C$11:$C$16,0),MATCH(F$154,'TDCV Values'!$D$10:$I$10,0))*'Customer Numbers - N Wales &amp; M'!$C$5)+('Customer Numbers - N Wales &amp; M'!$E$5*INDEX('TDCV Values'!$D$11:$I$16,MATCH($B157&amp;$C157,'TDCV Values'!$B$11:$B$16&amp;'TDCV Values'!$C$11:$C$16,0),MATCH(F$154,'TDCV Values'!$D$10:$I$10,0))))</f>
        <v>8.4986912914638696E-3</v>
      </c>
      <c r="G157" s="58" cm="1">
        <f t="array" ref="G157">((G123*INDEX('TDCV Values'!$D$11:$I$16,MATCH($B155&amp;$C155,'TDCV Values'!$B$11:$B$16&amp;'TDCV Values'!$C$11:$C$16,0),MATCH(G$154,'TDCV Values'!$D$10:$I$10,0))*'Customer Numbers - N Wales &amp; M'!$C$5)+(G125*INDEX('TDCV Values'!$D$11:$I$16,MATCH($B157&amp;$C157,'TDCV Values'!$B$11:$B$16&amp;'TDCV Values'!$C$11:$C$16,0),MATCH(G$154,'TDCV Values'!$D$10:$I$10,0))*'Customer Numbers - N Wales &amp; M'!$E$5))/((INDEX('TDCV Values'!$D$11:$I$16,MATCH($B155&amp;$C155,'TDCV Values'!$B$11:$B$16&amp;'TDCV Values'!$C$11:$C$16,0),MATCH(G$154,'TDCV Values'!$D$10:$I$10,0))*'Customer Numbers - N Wales &amp; M'!$C$5)+('Customer Numbers - N Wales &amp; M'!$E$5*INDEX('TDCV Values'!$D$11:$I$16,MATCH($B157&amp;$C157,'TDCV Values'!$B$11:$B$16&amp;'TDCV Values'!$C$11:$C$16,0),MATCH(G$154,'TDCV Values'!$D$10:$I$10,0))))</f>
        <v>5.0716109318748731E-3</v>
      </c>
      <c r="H157" s="58" cm="1">
        <f t="array" ref="H157">((H123*INDEX('TDCV Values'!$D$11:$I$16,MATCH($B155&amp;$C155,'TDCV Values'!$B$11:$B$16&amp;'TDCV Values'!$C$11:$C$16,0),MATCH(H$154,'TDCV Values'!$D$10:$I$10,0))*'Customer Numbers - N Wales &amp; M'!$C$5)+(H125*INDEX('TDCV Values'!$D$11:$I$16,MATCH($B157&amp;$C157,'TDCV Values'!$B$11:$B$16&amp;'TDCV Values'!$C$11:$C$16,0),MATCH(H$154,'TDCV Values'!$D$10:$I$10,0))*'Customer Numbers - N Wales &amp; M'!$E$5))/((INDEX('TDCV Values'!$D$11:$I$16,MATCH($B155&amp;$C155,'TDCV Values'!$B$11:$B$16&amp;'TDCV Values'!$C$11:$C$16,0),MATCH(H$154,'TDCV Values'!$D$10:$I$10,0))*'Customer Numbers - N Wales &amp; M'!$C$5)+('Customer Numbers - N Wales &amp; M'!$E$5*INDEX('TDCV Values'!$D$11:$I$16,MATCH($B157&amp;$C157,'TDCV Values'!$B$11:$B$16&amp;'TDCV Values'!$C$11:$C$16,0),MATCH(H$154,'TDCV Values'!$D$10:$I$10,0))))</f>
        <v>4.5904000321117739E-3</v>
      </c>
      <c r="I157" s="58" cm="1">
        <f t="array" ref="I157">((I123*INDEX('TDCV Values'!$D$11:$I$16,MATCH($B155&amp;$C155,'TDCV Values'!$B$11:$B$16&amp;'TDCV Values'!$C$11:$C$16,0),MATCH(I$154,'TDCV Values'!$D$10:$I$10,0))*'Customer Numbers - N Wales &amp; M'!$C$5)+(I125*INDEX('TDCV Values'!$D$11:$I$16,MATCH($B157&amp;$C157,'TDCV Values'!$B$11:$B$16&amp;'TDCV Values'!$C$11:$C$16,0),MATCH(I$154,'TDCV Values'!$D$10:$I$10,0))*'Customer Numbers - N Wales &amp; M'!$E$5))/((INDEX('TDCV Values'!$D$11:$I$16,MATCH($B155&amp;$C155,'TDCV Values'!$B$11:$B$16&amp;'TDCV Values'!$C$11:$C$16,0),MATCH(I$154,'TDCV Values'!$D$10:$I$10,0))*'Customer Numbers - N Wales &amp; M'!$C$5)+('Customer Numbers - N Wales &amp; M'!$E$5*INDEX('TDCV Values'!$D$11:$I$16,MATCH($B157&amp;$C157,'TDCV Values'!$B$11:$B$16&amp;'TDCV Values'!$C$11:$C$16,0),MATCH(I$154,'TDCV Values'!$D$10:$I$10,0))))</f>
        <v>4.6177900263456818E-3</v>
      </c>
      <c r="J157" s="58" cm="1">
        <f t="array" ref="J157">((J123*INDEX('TDCV Values'!$D$11:$I$16,MATCH($B155&amp;$C155,'TDCV Values'!$B$11:$B$16&amp;'TDCV Values'!$C$11:$C$16,0),MATCH(J$154,'TDCV Values'!$D$10:$I$10,0))*'Customer Numbers - N Wales &amp; M'!$C$5)+(J125*INDEX('TDCV Values'!$D$11:$I$16,MATCH($B157&amp;$C157,'TDCV Values'!$B$11:$B$16&amp;'TDCV Values'!$C$11:$C$16,0),MATCH(J$154,'TDCV Values'!$D$10:$I$10,0))*'Customer Numbers - N Wales &amp; M'!$E$5))/((INDEX('TDCV Values'!$D$11:$I$16,MATCH($B155&amp;$C155,'TDCV Values'!$B$11:$B$16&amp;'TDCV Values'!$C$11:$C$16,0),MATCH(J$154,'TDCV Values'!$D$10:$I$10,0))*'Customer Numbers - N Wales &amp; M'!$C$5)+('Customer Numbers - N Wales &amp; M'!$E$5*INDEX('TDCV Values'!$D$11:$I$16,MATCH($B157&amp;$C157,'TDCV Values'!$B$11:$B$16&amp;'TDCV Values'!$C$11:$C$16,0),MATCH(J$154,'TDCV Values'!$D$10:$I$10,0))))</f>
        <v>3.9989227881250498E-3</v>
      </c>
      <c r="K157" s="47"/>
      <c r="L157" s="27"/>
      <c r="M157" s="27"/>
      <c r="N157" s="27"/>
      <c r="O157" s="27"/>
      <c r="P157" s="27"/>
      <c r="Q157" s="6"/>
      <c r="R157" s="27"/>
      <c r="S157" s="27"/>
      <c r="T157" s="27"/>
      <c r="U157" s="27"/>
      <c r="V157" s="27"/>
      <c r="W157" s="53"/>
    </row>
    <row r="158" spans="2:23">
      <c r="B158" s="1" t="s">
        <v>72</v>
      </c>
      <c r="C158" s="1" t="s">
        <v>68</v>
      </c>
      <c r="D158" s="14" t="s">
        <v>69</v>
      </c>
      <c r="E158" s="58" cm="1">
        <f t="array" ref="E158">((E126*INDEX('TDCV Values'!$D$11:$I$16,MATCH($B158&amp;$C158,'TDCV Values'!$B$11:$B$16&amp;'TDCV Values'!$C$11:$C$16,0),MATCH(E$154,'TDCV Values'!$D$10:$I$10,0))*'Customer Numbers - N Wales &amp; M'!$C$10)+(E128*INDEX('TDCV Values'!$D$11:$I$16,MATCH($B160&amp;$C160,'TDCV Values'!$B$11:$B$16&amp;'TDCV Values'!$C$11:$C$16,0),MATCH(E$154,'TDCV Values'!$D$10:$I$10,0))*'Customer Numbers - N Wales &amp; M'!$E$10))/((INDEX('TDCV Values'!$D$11:$I$16,MATCH($B158&amp;$C158,'TDCV Values'!$B$11:$B$16&amp;'TDCV Values'!$C$11:$C$16,0),MATCH(E$154,'TDCV Values'!$D$10:$I$10,0))*'Customer Numbers - N Wales &amp; M'!$C$10)+('Customer Numbers - N Wales &amp; M'!$E$10*INDEX('TDCV Values'!$D$11:$I$16,MATCH($B160&amp;$C160,'TDCV Values'!$B$11:$B$16&amp;'TDCV Values'!$C$11:$C$16,0),MATCH(E$154,'TDCV Values'!$D$10:$I$10,0))))</f>
        <v>2.6555281341800155E-3</v>
      </c>
      <c r="F158" s="58" cm="1">
        <f t="array" ref="F158">((F126*INDEX('TDCV Values'!$D$11:$I$16,MATCH($B158&amp;$C158,'TDCV Values'!$B$11:$B$16&amp;'TDCV Values'!$C$11:$C$16,0),MATCH(F$154,'TDCV Values'!$D$10:$I$10,0))*'Customer Numbers - N Wales &amp; M'!$C$10)+(F128*INDEX('TDCV Values'!$D$11:$I$16,MATCH($B160&amp;$C160,'TDCV Values'!$B$11:$B$16&amp;'TDCV Values'!$C$11:$C$16,0),MATCH(F$154,'TDCV Values'!$D$10:$I$10,0))*'Customer Numbers - N Wales &amp; M'!$E$10))/((INDEX('TDCV Values'!$D$11:$I$16,MATCH($B158&amp;$C158,'TDCV Values'!$B$11:$B$16&amp;'TDCV Values'!$C$11:$C$16,0),MATCH(F$154,'TDCV Values'!$D$10:$I$10,0))*'Customer Numbers - N Wales &amp; M'!$C$10)+('Customer Numbers - N Wales &amp; M'!$E$10*INDEX('TDCV Values'!$D$11:$I$16,MATCH($B160&amp;$C160,'TDCV Values'!$B$11:$B$16&amp;'TDCV Values'!$C$11:$C$16,0),MATCH(F$154,'TDCV Values'!$D$10:$I$10,0))))</f>
        <v>1.9656237134451629E-3</v>
      </c>
      <c r="G158" s="58" cm="1">
        <f t="array" ref="G158">((G126*INDEX('TDCV Values'!$D$11:$I$16,MATCH($B158&amp;$C158,'TDCV Values'!$B$11:$B$16&amp;'TDCV Values'!$C$11:$C$16,0),MATCH(G$154,'TDCV Values'!$D$10:$I$10,0))*'Customer Numbers - N Wales &amp; M'!$C$10)+(G128*INDEX('TDCV Values'!$D$11:$I$16,MATCH($B160&amp;$C160,'TDCV Values'!$B$11:$B$16&amp;'TDCV Values'!$C$11:$C$16,0),MATCH(G$154,'TDCV Values'!$D$10:$I$10,0))*'Customer Numbers - N Wales &amp; M'!$E$10))/((INDEX('TDCV Values'!$D$11:$I$16,MATCH($B158&amp;$C158,'TDCV Values'!$B$11:$B$16&amp;'TDCV Values'!$C$11:$C$16,0),MATCH(G$154,'TDCV Values'!$D$10:$I$10,0))*'Customer Numbers - N Wales &amp; M'!$C$10)+('Customer Numbers - N Wales &amp; M'!$E$10*INDEX('TDCV Values'!$D$11:$I$16,MATCH($B160&amp;$C160,'TDCV Values'!$B$11:$B$16&amp;'TDCV Values'!$C$11:$C$16,0),MATCH(G$154,'TDCV Values'!$D$10:$I$10,0))))</f>
        <v>1.1742112357818267E-3</v>
      </c>
      <c r="H158" s="58" cm="1">
        <f t="array" ref="H158">((H126*INDEX('TDCV Values'!$D$11:$I$16,MATCH($B158&amp;$C158,'TDCV Values'!$B$11:$B$16&amp;'TDCV Values'!$C$11:$C$16,0),MATCH(H$154,'TDCV Values'!$D$10:$I$10,0))*'Customer Numbers - N Wales &amp; M'!$C$10)+(H128*INDEX('TDCV Values'!$D$11:$I$16,MATCH($B160&amp;$C160,'TDCV Values'!$B$11:$B$16&amp;'TDCV Values'!$C$11:$C$16,0),MATCH(H$154,'TDCV Values'!$D$10:$I$10,0))*'Customer Numbers - N Wales &amp; M'!$E$10))/((INDEX('TDCV Values'!$D$11:$I$16,MATCH($B158&amp;$C158,'TDCV Values'!$B$11:$B$16&amp;'TDCV Values'!$C$11:$C$16,0),MATCH(H$154,'TDCV Values'!$D$10:$I$10,0))*'Customer Numbers - N Wales &amp; M'!$C$10)+('Customer Numbers - N Wales &amp; M'!$E$10*INDEX('TDCV Values'!$D$11:$I$16,MATCH($B160&amp;$C160,'TDCV Values'!$B$11:$B$16&amp;'TDCV Values'!$C$11:$C$16,0),MATCH(H$154,'TDCV Values'!$D$10:$I$10,0))))</f>
        <v>1.0724762029190931E-3</v>
      </c>
      <c r="I158" s="58" cm="1">
        <f t="array" ref="I158">((I126*INDEX('TDCV Values'!$D$11:$I$16,MATCH($B158&amp;$C158,'TDCV Values'!$B$11:$B$16&amp;'TDCV Values'!$C$11:$C$16,0),MATCH(I$154,'TDCV Values'!$D$10:$I$10,0))*'Customer Numbers - N Wales &amp; M'!$C$10)+(I128*INDEX('TDCV Values'!$D$11:$I$16,MATCH($B160&amp;$C160,'TDCV Values'!$B$11:$B$16&amp;'TDCV Values'!$C$11:$C$16,0),MATCH(I$154,'TDCV Values'!$D$10:$I$10,0))*'Customer Numbers - N Wales &amp; M'!$E$10))/((INDEX('TDCV Values'!$D$11:$I$16,MATCH($B158&amp;$C158,'TDCV Values'!$B$11:$B$16&amp;'TDCV Values'!$C$11:$C$16,0),MATCH(I$154,'TDCV Values'!$D$10:$I$10,0))*'Customer Numbers - N Wales &amp; M'!$C$10)+('Customer Numbers - N Wales &amp; M'!$E$10*INDEX('TDCV Values'!$D$11:$I$16,MATCH($B160&amp;$C160,'TDCV Values'!$B$11:$B$16&amp;'TDCV Values'!$C$11:$C$16,0),MATCH(I$154,'TDCV Values'!$D$10:$I$10,0))))</f>
        <v>1.1493677826819148E-3</v>
      </c>
      <c r="J158" s="58" cm="1">
        <f t="array" ref="J158">((J126*INDEX('TDCV Values'!$D$11:$I$16,MATCH($B158&amp;$C158,'TDCV Values'!$B$11:$B$16&amp;'TDCV Values'!$C$11:$C$16,0),MATCH(J$154,'TDCV Values'!$D$10:$I$10,0))*'Customer Numbers - N Wales &amp; M'!$C$10)+(J128*INDEX('TDCV Values'!$D$11:$I$16,MATCH($B160&amp;$C160,'TDCV Values'!$B$11:$B$16&amp;'TDCV Values'!$C$11:$C$16,0),MATCH(J$154,'TDCV Values'!$D$10:$I$10,0))*'Customer Numbers - N Wales &amp; M'!$E$10))/((INDEX('TDCV Values'!$D$11:$I$16,MATCH($B158&amp;$C158,'TDCV Values'!$B$11:$B$16&amp;'TDCV Values'!$C$11:$C$16,0),MATCH(J$154,'TDCV Values'!$D$10:$I$10,0))*'Customer Numbers - N Wales &amp; M'!$C$10)+('Customer Numbers - N Wales &amp; M'!$E$10*INDEX('TDCV Values'!$D$11:$I$16,MATCH($B160&amp;$C160,'TDCV Values'!$B$11:$B$16&amp;'TDCV Values'!$C$11:$C$16,0),MATCH(J$154,'TDCV Values'!$D$10:$I$10,0))))</f>
        <v>9.2134048240048217E-4</v>
      </c>
      <c r="K158" s="47"/>
      <c r="L158" s="27"/>
      <c r="M158" s="27"/>
      <c r="N158" s="27"/>
      <c r="O158" s="27"/>
      <c r="P158" s="27"/>
      <c r="R158" s="27"/>
      <c r="S158" s="27"/>
      <c r="T158" s="27"/>
      <c r="U158" s="27"/>
      <c r="V158" s="27"/>
    </row>
    <row r="159" spans="2:23">
      <c r="B159" s="1" t="s">
        <v>72</v>
      </c>
      <c r="C159" s="1" t="s">
        <v>70</v>
      </c>
      <c r="D159" s="14" t="s">
        <v>69</v>
      </c>
      <c r="E159" s="157">
        <v>0</v>
      </c>
      <c r="F159" s="157">
        <v>0</v>
      </c>
      <c r="G159" s="157">
        <v>0</v>
      </c>
      <c r="H159" s="157">
        <v>0</v>
      </c>
      <c r="I159" s="157">
        <v>0</v>
      </c>
      <c r="J159" s="157">
        <v>0</v>
      </c>
      <c r="K159" s="47"/>
      <c r="L159" s="27"/>
      <c r="M159" s="27"/>
      <c r="N159" s="27"/>
      <c r="O159" s="27"/>
      <c r="P159" s="27"/>
      <c r="R159" s="27"/>
      <c r="S159" s="27"/>
      <c r="T159" s="27"/>
      <c r="U159" s="27"/>
      <c r="V159" s="27"/>
    </row>
    <row r="160" spans="2:23">
      <c r="B160" s="1" t="s">
        <v>72</v>
      </c>
      <c r="C160" s="1" t="s">
        <v>71</v>
      </c>
      <c r="D160" s="14" t="s">
        <v>69</v>
      </c>
      <c r="E160" s="58" cm="1">
        <f t="array" ref="E160">((E126*INDEX('TDCV Values'!$D$11:$I$16,MATCH($B158&amp;$C158,'TDCV Values'!$B$11:$B$16&amp;'TDCV Values'!$C$11:$C$16,0),MATCH(E$154,'TDCV Values'!$D$10:$I$10,0))*'Customer Numbers - N Wales &amp; M'!$C$10)+(E128*INDEX('TDCV Values'!$D$11:$I$16,MATCH($B160&amp;$C160,'TDCV Values'!$B$11:$B$16&amp;'TDCV Values'!$C$11:$C$16,0),MATCH(E$154,'TDCV Values'!$D$10:$I$10,0))*'Customer Numbers - N Wales &amp; M'!$E$10))/((INDEX('TDCV Values'!$D$11:$I$16,MATCH($B158&amp;$C158,'TDCV Values'!$B$11:$B$16&amp;'TDCV Values'!$C$11:$C$16,0),MATCH(E$154,'TDCV Values'!$D$10:$I$10,0))*'Customer Numbers - N Wales &amp; M'!$C$10)+('Customer Numbers - N Wales &amp; M'!$E$10*INDEX('TDCV Values'!$D$11:$I$16,MATCH($B160&amp;$C160,'TDCV Values'!$B$11:$B$16&amp;'TDCV Values'!$C$11:$C$16,0),MATCH(E$154,'TDCV Values'!$D$10:$I$10,0))))</f>
        <v>2.6555281341800155E-3</v>
      </c>
      <c r="F160" s="58" cm="1">
        <f t="array" ref="F160">((F126*INDEX('TDCV Values'!$D$11:$I$16,MATCH($B158&amp;$C158,'TDCV Values'!$B$11:$B$16&amp;'TDCV Values'!$C$11:$C$16,0),MATCH(F$154,'TDCV Values'!$D$10:$I$10,0))*'Customer Numbers - N Wales &amp; M'!$C$10)+(F128*INDEX('TDCV Values'!$D$11:$I$16,MATCH($B160&amp;$C160,'TDCV Values'!$B$11:$B$16&amp;'TDCV Values'!$C$11:$C$16,0),MATCH(F$154,'TDCV Values'!$D$10:$I$10,0))*'Customer Numbers - N Wales &amp; M'!$E$10))/((INDEX('TDCV Values'!$D$11:$I$16,MATCH($B158&amp;$C158,'TDCV Values'!$B$11:$B$16&amp;'TDCV Values'!$C$11:$C$16,0),MATCH(F$154,'TDCV Values'!$D$10:$I$10,0))*'Customer Numbers - N Wales &amp; M'!$C$10)+('Customer Numbers - N Wales &amp; M'!$E$10*INDEX('TDCV Values'!$D$11:$I$16,MATCH($B160&amp;$C160,'TDCV Values'!$B$11:$B$16&amp;'TDCV Values'!$C$11:$C$16,0),MATCH(F$154,'TDCV Values'!$D$10:$I$10,0))))</f>
        <v>1.9656237134451629E-3</v>
      </c>
      <c r="G160" s="58" cm="1">
        <f t="array" ref="G160">((G126*INDEX('TDCV Values'!$D$11:$I$16,MATCH($B158&amp;$C158,'TDCV Values'!$B$11:$B$16&amp;'TDCV Values'!$C$11:$C$16,0),MATCH(G$154,'TDCV Values'!$D$10:$I$10,0))*'Customer Numbers - N Wales &amp; M'!$C$10)+(G128*INDEX('TDCV Values'!$D$11:$I$16,MATCH($B160&amp;$C160,'TDCV Values'!$B$11:$B$16&amp;'TDCV Values'!$C$11:$C$16,0),MATCH(G$154,'TDCV Values'!$D$10:$I$10,0))*'Customer Numbers - N Wales &amp; M'!$E$10))/((INDEX('TDCV Values'!$D$11:$I$16,MATCH($B158&amp;$C158,'TDCV Values'!$B$11:$B$16&amp;'TDCV Values'!$C$11:$C$16,0),MATCH(G$154,'TDCV Values'!$D$10:$I$10,0))*'Customer Numbers - N Wales &amp; M'!$C$10)+('Customer Numbers - N Wales &amp; M'!$E$10*INDEX('TDCV Values'!$D$11:$I$16,MATCH($B160&amp;$C160,'TDCV Values'!$B$11:$B$16&amp;'TDCV Values'!$C$11:$C$16,0),MATCH(G$154,'TDCV Values'!$D$10:$I$10,0))))</f>
        <v>1.1742112357818267E-3</v>
      </c>
      <c r="H160" s="58" cm="1">
        <f t="array" ref="H160">((H126*INDEX('TDCV Values'!$D$11:$I$16,MATCH($B158&amp;$C158,'TDCV Values'!$B$11:$B$16&amp;'TDCV Values'!$C$11:$C$16,0),MATCH(H$154,'TDCV Values'!$D$10:$I$10,0))*'Customer Numbers - N Wales &amp; M'!$C$10)+(H128*INDEX('TDCV Values'!$D$11:$I$16,MATCH($B160&amp;$C160,'TDCV Values'!$B$11:$B$16&amp;'TDCV Values'!$C$11:$C$16,0),MATCH(H$154,'TDCV Values'!$D$10:$I$10,0))*'Customer Numbers - N Wales &amp; M'!$E$10))/((INDEX('TDCV Values'!$D$11:$I$16,MATCH($B158&amp;$C158,'TDCV Values'!$B$11:$B$16&amp;'TDCV Values'!$C$11:$C$16,0),MATCH(H$154,'TDCV Values'!$D$10:$I$10,0))*'Customer Numbers - N Wales &amp; M'!$C$10)+('Customer Numbers - N Wales &amp; M'!$E$10*INDEX('TDCV Values'!$D$11:$I$16,MATCH($B160&amp;$C160,'TDCV Values'!$B$11:$B$16&amp;'TDCV Values'!$C$11:$C$16,0),MATCH(H$154,'TDCV Values'!$D$10:$I$10,0))))</f>
        <v>1.0724762029190931E-3</v>
      </c>
      <c r="I160" s="58" cm="1">
        <f t="array" ref="I160">((I126*INDEX('TDCV Values'!$D$11:$I$16,MATCH($B158&amp;$C158,'TDCV Values'!$B$11:$B$16&amp;'TDCV Values'!$C$11:$C$16,0),MATCH(I$154,'TDCV Values'!$D$10:$I$10,0))*'Customer Numbers - N Wales &amp; M'!$C$10)+(I128*INDEX('TDCV Values'!$D$11:$I$16,MATCH($B160&amp;$C160,'TDCV Values'!$B$11:$B$16&amp;'TDCV Values'!$C$11:$C$16,0),MATCH(I$154,'TDCV Values'!$D$10:$I$10,0))*'Customer Numbers - N Wales &amp; M'!$E$10))/((INDEX('TDCV Values'!$D$11:$I$16,MATCH($B158&amp;$C158,'TDCV Values'!$B$11:$B$16&amp;'TDCV Values'!$C$11:$C$16,0),MATCH(I$154,'TDCV Values'!$D$10:$I$10,0))*'Customer Numbers - N Wales &amp; M'!$C$10)+('Customer Numbers - N Wales &amp; M'!$E$10*INDEX('TDCV Values'!$D$11:$I$16,MATCH($B160&amp;$C160,'TDCV Values'!$B$11:$B$16&amp;'TDCV Values'!$C$11:$C$16,0),MATCH(I$154,'TDCV Values'!$D$10:$I$10,0))))</f>
        <v>1.1493677826819148E-3</v>
      </c>
      <c r="J160" s="58" cm="1">
        <f t="array" ref="J160">((J126*INDEX('TDCV Values'!$D$11:$I$16,MATCH($B158&amp;$C158,'TDCV Values'!$B$11:$B$16&amp;'TDCV Values'!$C$11:$C$16,0),MATCH(J$154,'TDCV Values'!$D$10:$I$10,0))*'Customer Numbers - N Wales &amp; M'!$C$10)+(J128*INDEX('TDCV Values'!$D$11:$I$16,MATCH($B160&amp;$C160,'TDCV Values'!$B$11:$B$16&amp;'TDCV Values'!$C$11:$C$16,0),MATCH(J$154,'TDCV Values'!$D$10:$I$10,0))*'Customer Numbers - N Wales &amp; M'!$E$10))/((INDEX('TDCV Values'!$D$11:$I$16,MATCH($B158&amp;$C158,'TDCV Values'!$B$11:$B$16&amp;'TDCV Values'!$C$11:$C$16,0),MATCH(J$154,'TDCV Values'!$D$10:$I$10,0))*'Customer Numbers - N Wales &amp; M'!$C$10)+('Customer Numbers - N Wales &amp; M'!$E$10*INDEX('TDCV Values'!$D$11:$I$16,MATCH($B160&amp;$C160,'TDCV Values'!$B$11:$B$16&amp;'TDCV Values'!$C$11:$C$16,0),MATCH(J$154,'TDCV Values'!$D$10:$I$10,0))))</f>
        <v>9.2134048240048217E-4</v>
      </c>
      <c r="K160" s="47"/>
      <c r="L160" s="27"/>
      <c r="M160" s="27"/>
      <c r="N160" s="27"/>
      <c r="O160" s="27"/>
      <c r="P160" s="27"/>
      <c r="R160" s="27"/>
      <c r="S160" s="27"/>
      <c r="T160" s="27"/>
      <c r="U160" s="27"/>
      <c r="V160" s="27"/>
    </row>
    <row r="161" spans="2:22">
      <c r="B161" s="1" t="s">
        <v>67</v>
      </c>
      <c r="C161" s="1" t="s">
        <v>68</v>
      </c>
      <c r="D161" s="14" t="s">
        <v>73</v>
      </c>
      <c r="E161" s="58">
        <f>(('Customer Numbers - N Wales &amp; M'!$D$21*E$129)+('Customer Numbers - N Wales &amp; M'!$D$17*E$130)+('Customer Numbers - N Wales &amp; M'!$D$20*E$131))</f>
        <v>7.7754470346484373E-3</v>
      </c>
      <c r="F161" s="58">
        <f>(('Customer Numbers - N Wales &amp; M'!$D$21*F$129)+('Customer Numbers - N Wales &amp; M'!$D$17*F$130)+('Customer Numbers - N Wales &amp; M'!$D$20*F$131))</f>
        <v>9.9472933091471517E-3</v>
      </c>
      <c r="G161" s="58">
        <f>(('Customer Numbers - N Wales &amp; M'!$D$21*G$129)+('Customer Numbers - N Wales &amp; M'!$D$17*G$130)+('Customer Numbers - N Wales &amp; M'!$D$20*G$131))</f>
        <v>9.9472933091471517E-3</v>
      </c>
      <c r="H161" s="58">
        <f>(('Customer Numbers - N Wales &amp; M'!$D$21*H$129)+('Customer Numbers - N Wales &amp; M'!$D$17*H$130)+('Customer Numbers - N Wales &amp; M'!$D$20*H$131))</f>
        <v>9.9637692668578769E-3</v>
      </c>
      <c r="I161" s="58">
        <f>(('Customer Numbers - N Wales &amp; M'!$D$21*I$129)+('Customer Numbers - N Wales &amp; M'!$D$17*I$130)+('Customer Numbers - N Wales &amp; M'!$D$20*I$131))</f>
        <v>8.2466443138676081E-3</v>
      </c>
      <c r="J161" s="58">
        <f>(('Customer Numbers - N Wales &amp; M'!$D$21*J$129)+('Customer Numbers - N Wales &amp; M'!$D$17*J$130)+('Customer Numbers - N Wales &amp; M'!$D$20*J$131))</f>
        <v>7.9179400389497844E-3</v>
      </c>
      <c r="K161" s="47"/>
      <c r="L161" s="27"/>
      <c r="M161" s="27"/>
      <c r="N161" s="27"/>
      <c r="O161" s="27"/>
      <c r="P161" s="27"/>
      <c r="R161" s="27"/>
      <c r="S161" s="27"/>
      <c r="T161" s="27"/>
      <c r="U161" s="27"/>
      <c r="V161" s="27"/>
    </row>
    <row r="162" spans="2:22">
      <c r="B162" s="1" t="s">
        <v>67</v>
      </c>
      <c r="C162" s="1" t="s">
        <v>70</v>
      </c>
      <c r="D162" s="14" t="s">
        <v>73</v>
      </c>
      <c r="E162" s="157">
        <v>0</v>
      </c>
      <c r="F162" s="157">
        <v>0</v>
      </c>
      <c r="G162" s="157">
        <v>0</v>
      </c>
      <c r="H162" s="157">
        <v>0</v>
      </c>
      <c r="I162" s="157">
        <v>0</v>
      </c>
      <c r="J162" s="157">
        <v>0</v>
      </c>
      <c r="K162" s="47"/>
      <c r="L162" s="27"/>
      <c r="M162" s="27"/>
      <c r="N162" s="27"/>
      <c r="O162" s="27"/>
      <c r="P162" s="27"/>
      <c r="R162" s="27"/>
      <c r="S162" s="27"/>
      <c r="T162" s="27"/>
      <c r="U162" s="27"/>
      <c r="V162" s="27"/>
    </row>
    <row r="163" spans="2:22">
      <c r="B163" s="1" t="s">
        <v>67</v>
      </c>
      <c r="C163" s="1" t="s">
        <v>71</v>
      </c>
      <c r="D163" s="14" t="s">
        <v>73</v>
      </c>
      <c r="E163" s="58">
        <f>(('Customer Numbers - N Wales &amp; M'!$D$21*E$129)+('Customer Numbers - N Wales &amp; M'!$D$17*E$130)+('Customer Numbers - N Wales &amp; M'!$D$20*E$131))</f>
        <v>7.7754470346484373E-3</v>
      </c>
      <c r="F163" s="58">
        <f>(('Customer Numbers - N Wales &amp; M'!$D$21*F$129)+('Customer Numbers - N Wales &amp; M'!$D$17*F$130)+('Customer Numbers - N Wales &amp; M'!$D$20*F$131))</f>
        <v>9.9472933091471517E-3</v>
      </c>
      <c r="G163" s="58">
        <f>(('Customer Numbers - N Wales &amp; M'!$D$21*G$129)+('Customer Numbers - N Wales &amp; M'!$D$17*G$130)+('Customer Numbers - N Wales &amp; M'!$D$20*G$131))</f>
        <v>9.9472933091471517E-3</v>
      </c>
      <c r="H163" s="58">
        <f>(('Customer Numbers - N Wales &amp; M'!$D$21*H$129)+('Customer Numbers - N Wales &amp; M'!$D$17*H$130)+('Customer Numbers - N Wales &amp; M'!$D$20*H$131))</f>
        <v>9.9637692668578769E-3</v>
      </c>
      <c r="I163" s="58">
        <f>(('Customer Numbers - N Wales &amp; M'!$D$21*I$129)+('Customer Numbers - N Wales &amp; M'!$D$17*I$130)+('Customer Numbers - N Wales &amp; M'!$D$20*I$131))</f>
        <v>8.2466443138676081E-3</v>
      </c>
      <c r="J163" s="58">
        <f>(('Customer Numbers - N Wales &amp; M'!$D$21*J$129)+('Customer Numbers - N Wales &amp; M'!$D$17*J$130)+('Customer Numbers - N Wales &amp; M'!$D$20*J$131))</f>
        <v>7.9179400389497844E-3</v>
      </c>
      <c r="K163" s="47"/>
      <c r="L163" s="27"/>
      <c r="M163" s="27"/>
      <c r="N163" s="27"/>
      <c r="O163" s="27"/>
      <c r="P163" s="27"/>
      <c r="R163" s="27"/>
      <c r="S163" s="27"/>
      <c r="T163" s="27"/>
      <c r="U163" s="27"/>
      <c r="V163" s="27"/>
    </row>
    <row r="164" spans="2:22">
      <c r="B164" s="1" t="s">
        <v>72</v>
      </c>
      <c r="C164" s="1" t="s">
        <v>68</v>
      </c>
      <c r="D164" s="14" t="s">
        <v>73</v>
      </c>
      <c r="E164" s="58">
        <f>(('Customer Numbers - N Wales &amp; M'!$D$27*E$132)+('Customer Numbers - N Wales &amp; M'!$D$23*E$133)+('Customer Numbers - N Wales &amp; M'!$D$26*E$134))</f>
        <v>4.2472425632262634E-3</v>
      </c>
      <c r="F164" s="58">
        <f>(('Customer Numbers - N Wales &amp; M'!$D$27*F$132)+('Customer Numbers - N Wales &amp; M'!$D$23*F$133)+('Customer Numbers - N Wales &amp; M'!$D$26*F$134))</f>
        <v>4.3375707782239425E-3</v>
      </c>
      <c r="G164" s="58">
        <f>(('Customer Numbers - N Wales &amp; M'!$D$27*G$132)+('Customer Numbers - N Wales &amp; M'!$D$23*G$133)+('Customer Numbers - N Wales &amp; M'!$D$26*G$134))</f>
        <v>4.3375707782239425E-3</v>
      </c>
      <c r="H164" s="58">
        <f>(('Customer Numbers - N Wales &amp; M'!$D$27*H$132)+('Customer Numbers - N Wales &amp; M'!$D$23*H$133)+('Customer Numbers - N Wales &amp; M'!$D$26*H$134))</f>
        <v>4.3830437391700781E-3</v>
      </c>
      <c r="I164" s="58">
        <f>(('Customer Numbers - N Wales &amp; M'!$D$27*I$132)+('Customer Numbers - N Wales &amp; M'!$D$23*I$133)+('Customer Numbers - N Wales &amp; M'!$D$26*I$134))</f>
        <v>4.3830437391700781E-3</v>
      </c>
      <c r="J164" s="58">
        <f>(('Customer Numbers - N Wales &amp; M'!$D$27*J$132)+('Customer Numbers - N Wales &amp; M'!$D$23*J$133)+('Customer Numbers - N Wales &amp; M'!$D$26*J$134))</f>
        <v>4.401382921556854E-3</v>
      </c>
      <c r="K164" s="47"/>
      <c r="L164" s="27"/>
      <c r="M164" s="27"/>
      <c r="N164" s="27"/>
      <c r="O164" s="27"/>
      <c r="P164" s="27"/>
      <c r="R164" s="27"/>
      <c r="S164" s="27"/>
      <c r="T164" s="27"/>
      <c r="U164" s="27"/>
      <c r="V164" s="27"/>
    </row>
    <row r="165" spans="2:22">
      <c r="B165" s="1" t="s">
        <v>72</v>
      </c>
      <c r="C165" s="1" t="s">
        <v>70</v>
      </c>
      <c r="D165" s="14" t="s">
        <v>73</v>
      </c>
      <c r="E165" s="157">
        <v>0</v>
      </c>
      <c r="F165" s="157">
        <v>0</v>
      </c>
      <c r="G165" s="157">
        <v>0</v>
      </c>
      <c r="H165" s="157">
        <v>0</v>
      </c>
      <c r="I165" s="157">
        <v>0</v>
      </c>
      <c r="J165" s="157">
        <v>0</v>
      </c>
      <c r="K165" s="47"/>
      <c r="L165" s="27"/>
      <c r="M165" s="27"/>
      <c r="N165" s="27"/>
      <c r="O165" s="27"/>
      <c r="P165" s="27"/>
      <c r="R165" s="27"/>
      <c r="S165" s="27"/>
      <c r="T165" s="27"/>
      <c r="U165" s="27"/>
      <c r="V165" s="27"/>
    </row>
    <row r="166" spans="2:22">
      <c r="B166" s="1" t="s">
        <v>72</v>
      </c>
      <c r="C166" s="1" t="s">
        <v>71</v>
      </c>
      <c r="D166" s="14" t="s">
        <v>73</v>
      </c>
      <c r="E166" s="58">
        <f>(('Customer Numbers - N Wales &amp; M'!$D$27*E$132)+('Customer Numbers - N Wales &amp; M'!$D$23*E$133)+('Customer Numbers - N Wales &amp; M'!$D$26*E$134))</f>
        <v>4.2472425632262634E-3</v>
      </c>
      <c r="F166" s="58">
        <f>(('Customer Numbers - N Wales &amp; M'!$D$27*F$132)+('Customer Numbers - N Wales &amp; M'!$D$23*F$133)+('Customer Numbers - N Wales &amp; M'!$D$26*F$134))</f>
        <v>4.3375707782239425E-3</v>
      </c>
      <c r="G166" s="58">
        <f>(('Customer Numbers - N Wales &amp; M'!$D$27*G$132)+('Customer Numbers - N Wales &amp; M'!$D$23*G$133)+('Customer Numbers - N Wales &amp; M'!$D$26*G$134))</f>
        <v>4.3375707782239425E-3</v>
      </c>
      <c r="H166" s="58">
        <f>(('Customer Numbers - N Wales &amp; M'!$D$27*H$132)+('Customer Numbers - N Wales &amp; M'!$D$23*H$133)+('Customer Numbers - N Wales &amp; M'!$D$26*H$134))</f>
        <v>4.3830437391700781E-3</v>
      </c>
      <c r="I166" s="58">
        <f>(('Customer Numbers - N Wales &amp; M'!$D$27*I$132)+('Customer Numbers - N Wales &amp; M'!$D$23*I$133)+('Customer Numbers - N Wales &amp; M'!$D$26*I$134))</f>
        <v>4.3830437391700781E-3</v>
      </c>
      <c r="J166" s="58">
        <f>(('Customer Numbers - N Wales &amp; M'!$D$27*J$132)+('Customer Numbers - N Wales &amp; M'!$D$23*J$133)+('Customer Numbers - N Wales &amp; M'!$D$26*J$134))</f>
        <v>4.401382921556854E-3</v>
      </c>
      <c r="K166" s="47"/>
      <c r="L166" s="27"/>
      <c r="M166" s="27"/>
      <c r="N166" s="27"/>
      <c r="O166" s="27"/>
      <c r="P166" s="27"/>
      <c r="R166" s="27"/>
      <c r="S166" s="27"/>
      <c r="T166" s="27"/>
      <c r="U166" s="27"/>
      <c r="V166" s="27"/>
    </row>
    <row r="167" spans="2:22">
      <c r="E167" s="16"/>
      <c r="F167" s="16"/>
      <c r="G167" s="16"/>
      <c r="H167" s="60"/>
      <c r="I167" s="60"/>
      <c r="J167" s="60"/>
      <c r="K167" s="75"/>
    </row>
    <row r="168" spans="2:22" s="176" customFormat="1">
      <c r="B168" s="40" t="s">
        <v>32</v>
      </c>
      <c r="F168" s="182"/>
      <c r="G168" s="54"/>
      <c r="H168" s="183"/>
      <c r="I168" s="183"/>
      <c r="J168" s="183"/>
      <c r="K168" s="55"/>
    </row>
    <row r="169" spans="2:22" ht="25.5">
      <c r="B169" s="1"/>
      <c r="C169" s="1"/>
      <c r="D169" s="1"/>
      <c r="E169" s="162" t="s">
        <v>50</v>
      </c>
      <c r="F169" s="162" t="s">
        <v>52</v>
      </c>
      <c r="G169" s="163" t="s">
        <v>54</v>
      </c>
      <c r="H169" s="164" t="s">
        <v>56</v>
      </c>
      <c r="I169" s="165" t="s">
        <v>58</v>
      </c>
      <c r="J169" s="165" t="s">
        <v>61</v>
      </c>
    </row>
    <row r="170" spans="2:22">
      <c r="B170" s="2" t="s">
        <v>62</v>
      </c>
      <c r="C170" s="2" t="s">
        <v>63</v>
      </c>
      <c r="D170" s="2" t="s">
        <v>64</v>
      </c>
      <c r="E170" s="13" t="s">
        <v>49</v>
      </c>
      <c r="F170" s="13" t="s">
        <v>51</v>
      </c>
      <c r="G170" s="68" t="s">
        <v>53</v>
      </c>
      <c r="H170" s="57" t="s">
        <v>55</v>
      </c>
      <c r="I170" s="126" t="s">
        <v>57</v>
      </c>
      <c r="J170" s="126" t="s">
        <v>65</v>
      </c>
      <c r="K170" t="s">
        <v>96</v>
      </c>
    </row>
    <row r="171" spans="2:22">
      <c r="B171" s="1" t="s">
        <v>67</v>
      </c>
      <c r="C171" s="1" t="s">
        <v>68</v>
      </c>
      <c r="D171" s="14" t="s">
        <v>69</v>
      </c>
      <c r="E171" s="8">
        <f t="shared" ref="E171:I182" si="81">E139+E155</f>
        <v>0.70301903688480949</v>
      </c>
      <c r="F171" s="8">
        <f t="shared" si="81"/>
        <v>0.52475551187285829</v>
      </c>
      <c r="G171" s="70">
        <f t="shared" si="81"/>
        <v>0.312841997494897</v>
      </c>
      <c r="H171" s="59">
        <f t="shared" si="81"/>
        <v>0.28428679768938242</v>
      </c>
      <c r="I171" s="59">
        <f t="shared" si="81"/>
        <v>0.29738992175038942</v>
      </c>
      <c r="J171" s="59">
        <f t="shared" ref="J171" si="82">J139+J155</f>
        <v>0.25567844950438401</v>
      </c>
      <c r="K171" s="4"/>
      <c r="M171" s="27"/>
      <c r="N171" s="27"/>
      <c r="O171" s="27"/>
      <c r="P171" s="27"/>
    </row>
    <row r="172" spans="2:22">
      <c r="B172" s="1" t="s">
        <v>67</v>
      </c>
      <c r="C172" s="1" t="s">
        <v>70</v>
      </c>
      <c r="D172" s="14" t="s">
        <v>69</v>
      </c>
      <c r="E172" s="8">
        <f t="shared" si="81"/>
        <v>0.68815425578692979</v>
      </c>
      <c r="F172" s="8">
        <f t="shared" si="81"/>
        <v>0.50981156538222727</v>
      </c>
      <c r="G172" s="70">
        <f t="shared" si="81"/>
        <v>0.30018463988841099</v>
      </c>
      <c r="H172" s="59">
        <f t="shared" si="81"/>
        <v>0.27818667112587486</v>
      </c>
      <c r="I172" s="59">
        <f t="shared" si="81"/>
        <v>0.29121857943049445</v>
      </c>
      <c r="J172" s="59">
        <f t="shared" ref="J172" si="83">J140+J156</f>
        <v>0.24635021111819116</v>
      </c>
      <c r="L172" s="27"/>
      <c r="M172" s="27"/>
      <c r="N172" s="27"/>
      <c r="O172" s="27"/>
      <c r="P172" s="27"/>
    </row>
    <row r="173" spans="2:22">
      <c r="B173" s="1" t="s">
        <v>67</v>
      </c>
      <c r="C173" s="1" t="s">
        <v>71</v>
      </c>
      <c r="D173" s="14" t="s">
        <v>69</v>
      </c>
      <c r="E173" s="8">
        <f t="shared" si="81"/>
        <v>0.7186242260482999</v>
      </c>
      <c r="F173" s="8">
        <f t="shared" si="81"/>
        <v>0.53640711598916058</v>
      </c>
      <c r="G173" s="70">
        <f t="shared" si="81"/>
        <v>0.31979511542606226</v>
      </c>
      <c r="H173" s="59">
        <f t="shared" si="81"/>
        <v>0.29046882822921094</v>
      </c>
      <c r="I173" s="59">
        <f t="shared" si="81"/>
        <v>0.30421607280848917</v>
      </c>
      <c r="J173" s="59">
        <f t="shared" ref="J173" si="84">J141+J157</f>
        <v>0.26146717832134858</v>
      </c>
      <c r="L173" s="27"/>
      <c r="M173" s="27"/>
      <c r="N173" s="27"/>
      <c r="O173" s="27"/>
      <c r="P173" s="27"/>
    </row>
    <row r="174" spans="2:22">
      <c r="B174" s="1" t="s">
        <v>72</v>
      </c>
      <c r="C174" s="1" t="s">
        <v>68</v>
      </c>
      <c r="D174" s="14" t="s">
        <v>69</v>
      </c>
      <c r="E174" s="8">
        <f t="shared" si="81"/>
        <v>0.17190431604619597</v>
      </c>
      <c r="F174" s="8">
        <f t="shared" si="81"/>
        <v>0.12718581546043708</v>
      </c>
      <c r="G174" s="70">
        <f t="shared" si="81"/>
        <v>7.5887743551623768E-2</v>
      </c>
      <c r="H174" s="59">
        <f t="shared" si="81"/>
        <v>6.9701406133580224E-2</v>
      </c>
      <c r="I174" s="59">
        <f t="shared" si="81"/>
        <v>7.4977014718984145E-2</v>
      </c>
      <c r="J174" s="59">
        <f t="shared" ref="J174" si="85">J142+J158</f>
        <v>6.0492001035505359E-2</v>
      </c>
      <c r="L174" s="27"/>
      <c r="M174" s="27"/>
      <c r="N174" s="27"/>
      <c r="O174" s="27"/>
      <c r="P174" s="27"/>
    </row>
    <row r="175" spans="2:22">
      <c r="B175" s="1" t="s">
        <v>72</v>
      </c>
      <c r="C175" s="1" t="s">
        <v>70</v>
      </c>
      <c r="D175" s="14" t="s">
        <v>69</v>
      </c>
      <c r="E175" s="8">
        <f t="shared" si="81"/>
        <v>0.17545566070004284</v>
      </c>
      <c r="F175" s="8">
        <f t="shared" si="81"/>
        <v>0.12846605369931777</v>
      </c>
      <c r="G175" s="70">
        <f t="shared" si="81"/>
        <v>7.3789763167987063E-2</v>
      </c>
      <c r="H175" s="59">
        <f t="shared" si="81"/>
        <v>6.6759688336252954E-2</v>
      </c>
      <c r="I175" s="59">
        <f t="shared" si="81"/>
        <v>7.2426039483381735E-2</v>
      </c>
      <c r="J175" s="59">
        <f t="shared" ref="J175" si="86">J143+J159</f>
        <v>5.7510800473915137E-2</v>
      </c>
      <c r="L175" s="27"/>
      <c r="M175" s="27"/>
      <c r="N175" s="27"/>
      <c r="O175" s="27"/>
      <c r="P175" s="27"/>
    </row>
    <row r="176" spans="2:22">
      <c r="B176" s="1" t="s">
        <v>72</v>
      </c>
      <c r="C176" s="1" t="s">
        <v>71</v>
      </c>
      <c r="D176" s="14" t="s">
        <v>69</v>
      </c>
      <c r="E176" s="8">
        <f t="shared" si="81"/>
        <v>0.17572346522414428</v>
      </c>
      <c r="F176" s="8">
        <f t="shared" si="81"/>
        <v>0.13001275225419009</v>
      </c>
      <c r="G176" s="70">
        <f t="shared" si="81"/>
        <v>7.7576480273390244E-2</v>
      </c>
      <c r="H176" s="59">
        <f t="shared" si="81"/>
        <v>7.1213625558202001E-2</v>
      </c>
      <c r="I176" s="59">
        <f t="shared" si="81"/>
        <v>7.6615575204894856E-2</v>
      </c>
      <c r="J176" s="59">
        <f t="shared" ref="J176" si="87">J144+J160</f>
        <v>6.181649816251715E-2</v>
      </c>
      <c r="L176" s="27"/>
      <c r="M176" s="27"/>
      <c r="N176" s="27"/>
      <c r="O176" s="27"/>
      <c r="P176" s="27"/>
    </row>
    <row r="177" spans="2:16">
      <c r="B177" s="1" t="s">
        <v>67</v>
      </c>
      <c r="C177" s="1" t="s">
        <v>68</v>
      </c>
      <c r="D177" s="14" t="s">
        <v>73</v>
      </c>
      <c r="E177" s="8">
        <f t="shared" si="81"/>
        <v>0.5001501003334714</v>
      </c>
      <c r="F177" s="8">
        <f t="shared" si="81"/>
        <v>0.63323489308028613</v>
      </c>
      <c r="G177" s="70">
        <f t="shared" si="81"/>
        <v>0.63323489308028613</v>
      </c>
      <c r="H177" s="59">
        <f t="shared" si="81"/>
        <v>0.64134434881102675</v>
      </c>
      <c r="I177" s="59">
        <f t="shared" si="81"/>
        <v>0.64049196056378499</v>
      </c>
      <c r="J177" s="59">
        <f t="shared" ref="J177" si="88">J145+J161</f>
        <v>0.67335446901110307</v>
      </c>
      <c r="L177" s="27"/>
      <c r="M177" s="27"/>
      <c r="N177" s="27"/>
      <c r="O177" s="27"/>
      <c r="P177" s="27"/>
    </row>
    <row r="178" spans="2:16">
      <c r="B178" s="1" t="s">
        <v>67</v>
      </c>
      <c r="C178" s="1" t="s">
        <v>70</v>
      </c>
      <c r="D178" s="14" t="s">
        <v>73</v>
      </c>
      <c r="E178" s="8">
        <f t="shared" si="81"/>
        <v>0.49727047707681543</v>
      </c>
      <c r="F178" s="8">
        <f t="shared" si="81"/>
        <v>0.62955093034140375</v>
      </c>
      <c r="G178" s="70">
        <f t="shared" si="81"/>
        <v>0.62955093034140375</v>
      </c>
      <c r="H178" s="59">
        <f t="shared" si="81"/>
        <v>0.63765428422992387</v>
      </c>
      <c r="I178" s="59">
        <f t="shared" si="81"/>
        <v>0.63743783021606837</v>
      </c>
      <c r="J178" s="59">
        <f t="shared" ref="J178" si="89">J146+J162</f>
        <v>0.6704220737186698</v>
      </c>
      <c r="L178" s="27"/>
      <c r="M178" s="27"/>
      <c r="N178" s="27"/>
      <c r="O178" s="27"/>
      <c r="P178" s="27"/>
    </row>
    <row r="179" spans="2:16">
      <c r="B179" s="1" t="s">
        <v>67</v>
      </c>
      <c r="C179" s="1" t="s">
        <v>71</v>
      </c>
      <c r="D179" s="14" t="s">
        <v>73</v>
      </c>
      <c r="E179" s="8">
        <f t="shared" si="81"/>
        <v>0.53572963041376165</v>
      </c>
      <c r="F179" s="8">
        <f t="shared" si="81"/>
        <v>0.67317063932848442</v>
      </c>
      <c r="G179" s="70">
        <f t="shared" si="81"/>
        <v>0.67317063932848442</v>
      </c>
      <c r="H179" s="59">
        <f t="shared" si="81"/>
        <v>0.67840571944205219</v>
      </c>
      <c r="I179" s="59">
        <f t="shared" si="81"/>
        <v>0.68081058317471232</v>
      </c>
      <c r="J179" s="59">
        <f t="shared" ref="J179" si="90">J147+J163</f>
        <v>0.71583077418826824</v>
      </c>
      <c r="L179" s="27"/>
      <c r="M179" s="27"/>
      <c r="N179" s="27"/>
      <c r="O179" s="27"/>
      <c r="P179" s="27"/>
    </row>
    <row r="180" spans="2:16">
      <c r="B180" s="1" t="s">
        <v>72</v>
      </c>
      <c r="C180" s="1" t="s">
        <v>68</v>
      </c>
      <c r="D180" s="14" t="s">
        <v>73</v>
      </c>
      <c r="E180" s="8">
        <f t="shared" si="81"/>
        <v>0.30552800474804775</v>
      </c>
      <c r="F180" s="8">
        <f t="shared" si="81"/>
        <v>0.31111873883647367</v>
      </c>
      <c r="G180" s="70">
        <f t="shared" si="81"/>
        <v>0.31111873883647367</v>
      </c>
      <c r="H180" s="59">
        <f t="shared" si="81"/>
        <v>0.32071503330025275</v>
      </c>
      <c r="I180" s="59">
        <f t="shared" si="81"/>
        <v>0.32048645529207709</v>
      </c>
      <c r="J180" s="59">
        <f t="shared" ref="J180" si="91">J148+J164</f>
        <v>0.32062509138365997</v>
      </c>
      <c r="L180" s="27"/>
      <c r="M180" s="27"/>
      <c r="N180" s="27"/>
      <c r="O180" s="27"/>
      <c r="P180" s="27"/>
    </row>
    <row r="181" spans="2:16">
      <c r="B181" s="1" t="s">
        <v>72</v>
      </c>
      <c r="C181" s="1" t="s">
        <v>70</v>
      </c>
      <c r="D181" s="14" t="s">
        <v>73</v>
      </c>
      <c r="E181" s="8">
        <f t="shared" si="81"/>
        <v>0.30390393930789561</v>
      </c>
      <c r="F181" s="8">
        <f t="shared" si="81"/>
        <v>0.30946013359077373</v>
      </c>
      <c r="G181" s="70">
        <f t="shared" si="81"/>
        <v>0.30946013359077373</v>
      </c>
      <c r="H181" s="59">
        <f t="shared" si="81"/>
        <v>0.31903904005204653</v>
      </c>
      <c r="I181" s="59">
        <f t="shared" si="81"/>
        <v>0.31881046204387087</v>
      </c>
      <c r="J181" s="59">
        <f t="shared" ref="J181" si="92">J149+J165</f>
        <v>0.31894208557804232</v>
      </c>
      <c r="L181" s="27"/>
      <c r="M181" s="27"/>
      <c r="N181" s="27"/>
      <c r="O181" s="27"/>
      <c r="P181" s="27"/>
    </row>
    <row r="182" spans="2:16">
      <c r="B182" s="1" t="s">
        <v>72</v>
      </c>
      <c r="C182" s="1" t="s">
        <v>71</v>
      </c>
      <c r="D182" s="14" t="s">
        <v>73</v>
      </c>
      <c r="E182" s="8">
        <f t="shared" si="81"/>
        <v>0.32855805479520661</v>
      </c>
      <c r="F182" s="8">
        <f t="shared" si="81"/>
        <v>0.33642108036098689</v>
      </c>
      <c r="G182" s="70">
        <f t="shared" si="81"/>
        <v>0.33642108036098689</v>
      </c>
      <c r="H182" s="59">
        <f t="shared" si="81"/>
        <v>0.34285886425771878</v>
      </c>
      <c r="I182" s="59">
        <f t="shared" si="81"/>
        <v>0.34263036974186073</v>
      </c>
      <c r="J182" s="59">
        <f t="shared" ref="J182" si="93">J150+J166</f>
        <v>0.34499784733487976</v>
      </c>
      <c r="L182" s="27"/>
      <c r="M182" s="27"/>
      <c r="N182" s="27"/>
      <c r="O182" s="27"/>
      <c r="P182" s="27"/>
    </row>
    <row r="183" spans="2:16">
      <c r="D183" s="166"/>
      <c r="E183" s="16"/>
      <c r="F183" s="16"/>
      <c r="G183" s="16"/>
      <c r="H183" s="60"/>
      <c r="I183" s="60"/>
      <c r="J183" s="60"/>
    </row>
    <row r="184" spans="2:16">
      <c r="B184" s="35" t="s">
        <v>74</v>
      </c>
      <c r="C184" s="167"/>
      <c r="D184" s="167"/>
      <c r="E184" s="167"/>
      <c r="F184" s="167"/>
      <c r="G184" s="167"/>
      <c r="H184" s="168"/>
      <c r="I184" s="168"/>
      <c r="J184" s="168"/>
    </row>
    <row r="185" spans="2:16" ht="25.5">
      <c r="B185" s="1"/>
      <c r="C185" s="1"/>
      <c r="D185" s="1"/>
      <c r="E185" s="162" t="s">
        <v>50</v>
      </c>
      <c r="F185" s="162" t="s">
        <v>52</v>
      </c>
      <c r="G185" s="163" t="s">
        <v>54</v>
      </c>
      <c r="H185" s="164" t="s">
        <v>56</v>
      </c>
      <c r="I185" s="165" t="s">
        <v>58</v>
      </c>
      <c r="J185" s="165" t="s">
        <v>61</v>
      </c>
    </row>
    <row r="186" spans="2:16">
      <c r="B186" s="2" t="s">
        <v>62</v>
      </c>
      <c r="C186" s="2" t="s">
        <v>63</v>
      </c>
      <c r="D186" s="2" t="s">
        <v>64</v>
      </c>
      <c r="E186" s="13" t="s">
        <v>49</v>
      </c>
      <c r="F186" s="13" t="s">
        <v>51</v>
      </c>
      <c r="G186" s="68" t="s">
        <v>53</v>
      </c>
      <c r="H186" s="57" t="s">
        <v>55</v>
      </c>
      <c r="I186" s="126" t="s">
        <v>57</v>
      </c>
      <c r="J186" s="126" t="s">
        <v>65</v>
      </c>
    </row>
    <row r="187" spans="2:16">
      <c r="B187" s="268" t="s">
        <v>76</v>
      </c>
      <c r="C187" s="269"/>
      <c r="D187" s="269"/>
      <c r="E187" s="269"/>
      <c r="F187" s="269"/>
      <c r="G187" s="269"/>
      <c r="H187" s="269"/>
      <c r="I187" s="127"/>
      <c r="J187" s="127"/>
      <c r="K187" t="s">
        <v>85</v>
      </c>
    </row>
    <row r="188" spans="2:16">
      <c r="B188" s="1" t="s">
        <v>67</v>
      </c>
      <c r="C188" s="1" t="s">
        <v>68</v>
      </c>
      <c r="D188" s="14" t="s">
        <v>69</v>
      </c>
      <c r="E188" s="36" cm="1">
        <f t="array" ref="E188">E171*INDEX('TDCV Values'!$D$11:$I$16,MATCH($B188&amp;$C188,'TDCV Values'!$B$11:$B$16&amp;'TDCV Values'!$C$11:$C$16,0),MATCH(E$22,'TDCV Values'!$D$10:$I$10,0))</f>
        <v>2038.7552069659475</v>
      </c>
      <c r="F188" s="36" cm="1">
        <f t="array" ref="F188">F171*INDEX('TDCV Values'!$D$11:$I$16,MATCH($B188&amp;$C188,'TDCV Values'!$B$11:$B$16&amp;'TDCV Values'!$C$11:$C$16,0),MATCH(F$22,'TDCV Values'!$D$10:$I$10,0))</f>
        <v>1521.790984431289</v>
      </c>
      <c r="G188" s="36" cm="1">
        <f t="array" ref="G188">G171*INDEX('TDCV Values'!$D$11:$I$16,MATCH($B188&amp;$C188,'TDCV Values'!$B$11:$B$16&amp;'TDCV Values'!$C$11:$C$16,0),MATCH(G$22,'TDCV Values'!$D$10:$I$10,0))</f>
        <v>907.24179273520133</v>
      </c>
      <c r="H188" s="36" cm="1">
        <f t="array" ref="H188">H171*INDEX('TDCV Values'!$D$11:$I$16,MATCH($B188&amp;$C188,'TDCV Values'!$B$11:$B$16&amp;'TDCV Values'!$C$11:$C$16,0),MATCH(H$22,'TDCV Values'!$D$10:$I$10,0))</f>
        <v>767.57435376133253</v>
      </c>
      <c r="I188" s="36" cm="1">
        <f t="array" ref="I188">I171*INDEX('TDCV Values'!$D$11:$I$16,MATCH($B188&amp;$C188,'TDCV Values'!$B$11:$B$16&amp;'TDCV Values'!$C$11:$C$16,0),MATCH(I$22,'TDCV Values'!$D$10:$I$10,0))</f>
        <v>802.95278872605138</v>
      </c>
      <c r="J188" s="36" cm="1">
        <f t="array" ref="J188">J171*INDEX('TDCV Values'!$D$11:$I$16,MATCH($B188&amp;$C188,'TDCV Values'!$B$11:$B$16&amp;'TDCV Values'!$C$11:$C$16,0),MATCH(J$22,'TDCV Values'!$D$10:$I$10,0))</f>
        <v>690.3318136618368</v>
      </c>
      <c r="K188" s="130"/>
    </row>
    <row r="189" spans="2:16">
      <c r="B189" s="1" t="s">
        <v>67</v>
      </c>
      <c r="C189" s="1" t="s">
        <v>70</v>
      </c>
      <c r="D189" s="14" t="s">
        <v>69</v>
      </c>
      <c r="E189" s="36" cm="1">
        <f t="array" ref="E189">E172*INDEX('TDCV Values'!$D$11:$I$16,MATCH($B189&amp;$C189,'TDCV Values'!$B$11:$B$16&amp;'TDCV Values'!$C$11:$C$16,0),MATCH(E$22,'TDCV Values'!$D$10:$I$10,0))</f>
        <v>1995.6473417820964</v>
      </c>
      <c r="F189" s="36" cm="1">
        <f t="array" ref="F189">F172*INDEX('TDCV Values'!$D$11:$I$16,MATCH($B189&amp;$C189,'TDCV Values'!$B$11:$B$16&amp;'TDCV Values'!$C$11:$C$16,0),MATCH(F$22,'TDCV Values'!$D$10:$I$10,0))</f>
        <v>1478.4535396084591</v>
      </c>
      <c r="G189" s="36" cm="1">
        <f t="array" ref="G189">G172*INDEX('TDCV Values'!$D$11:$I$16,MATCH($B189&amp;$C189,'TDCV Values'!$B$11:$B$16&amp;'TDCV Values'!$C$11:$C$16,0),MATCH(G$22,'TDCV Values'!$D$10:$I$10,0))</f>
        <v>870.53545567639185</v>
      </c>
      <c r="H189" s="36" cm="1">
        <f t="array" ref="H189">H172*INDEX('TDCV Values'!$D$11:$I$16,MATCH($B189&amp;$C189,'TDCV Values'!$B$11:$B$16&amp;'TDCV Values'!$C$11:$C$16,0),MATCH(H$22,'TDCV Values'!$D$10:$I$10,0))</f>
        <v>751.10401203986214</v>
      </c>
      <c r="I189" s="36" cm="1">
        <f t="array" ref="I189">I172*INDEX('TDCV Values'!$D$11:$I$16,MATCH($B189&amp;$C189,'TDCV Values'!$B$11:$B$16&amp;'TDCV Values'!$C$11:$C$16,0),MATCH(I$22,'TDCV Values'!$D$10:$I$10,0))</f>
        <v>786.29016446233504</v>
      </c>
      <c r="J189" s="36" cm="1">
        <f t="array" ref="J189">J172*INDEX('TDCV Values'!$D$11:$I$16,MATCH($B189&amp;$C189,'TDCV Values'!$B$11:$B$16&amp;'TDCV Values'!$C$11:$C$16,0),MATCH(J$22,'TDCV Values'!$D$10:$I$10,0))</f>
        <v>665.14557001911612</v>
      </c>
      <c r="K189" s="130"/>
    </row>
    <row r="190" spans="2:16">
      <c r="B190" s="1" t="s">
        <v>67</v>
      </c>
      <c r="C190" s="1" t="s">
        <v>71</v>
      </c>
      <c r="D190" s="14" t="s">
        <v>69</v>
      </c>
      <c r="E190" s="36" cm="1">
        <f t="array" ref="E190">E173*INDEX('TDCV Values'!$D$11:$I$16,MATCH($B190&amp;$C190,'TDCV Values'!$B$11:$B$16&amp;'TDCV Values'!$C$11:$C$16,0),MATCH(E$22,'TDCV Values'!$D$10:$I$10,0))</f>
        <v>2084.0102555400699</v>
      </c>
      <c r="F190" s="36" cm="1">
        <f t="array" ref="F190">F173*INDEX('TDCV Values'!$D$11:$I$16,MATCH($B190&amp;$C190,'TDCV Values'!$B$11:$B$16&amp;'TDCV Values'!$C$11:$C$16,0),MATCH(F$22,'TDCV Values'!$D$10:$I$10,0))</f>
        <v>1555.5806363685656</v>
      </c>
      <c r="G190" s="36" cm="1">
        <f t="array" ref="G190">G173*INDEX('TDCV Values'!$D$11:$I$16,MATCH($B190&amp;$C190,'TDCV Values'!$B$11:$B$16&amp;'TDCV Values'!$C$11:$C$16,0),MATCH(G$22,'TDCV Values'!$D$10:$I$10,0))</f>
        <v>927.40583473558058</v>
      </c>
      <c r="H190" s="36" cm="1">
        <f t="array" ref="H190">H173*INDEX('TDCV Values'!$D$11:$I$16,MATCH($B190&amp;$C190,'TDCV Values'!$B$11:$B$16&amp;'TDCV Values'!$C$11:$C$16,0),MATCH(H$22,'TDCV Values'!$D$10:$I$10,0))</f>
        <v>784.26583621886959</v>
      </c>
      <c r="I190" s="36" cm="1">
        <f t="array" ref="I190">I173*INDEX('TDCV Values'!$D$11:$I$16,MATCH($B190&amp;$C190,'TDCV Values'!$B$11:$B$16&amp;'TDCV Values'!$C$11:$C$16,0),MATCH(I$22,'TDCV Values'!$D$10:$I$10,0))</f>
        <v>821.3833965829208</v>
      </c>
      <c r="J190" s="36" cm="1">
        <f t="array" ref="J190">J173*INDEX('TDCV Values'!$D$11:$I$16,MATCH($B190&amp;$C190,'TDCV Values'!$B$11:$B$16&amp;'TDCV Values'!$C$11:$C$16,0),MATCH(J$22,'TDCV Values'!$D$10:$I$10,0))</f>
        <v>705.96138146764122</v>
      </c>
      <c r="K190" s="130"/>
    </row>
    <row r="191" spans="2:16">
      <c r="B191" s="1" t="s">
        <v>72</v>
      </c>
      <c r="C191" s="1" t="s">
        <v>68</v>
      </c>
      <c r="D191" s="14" t="s">
        <v>69</v>
      </c>
      <c r="E191" s="36" cm="1">
        <f t="array" ref="E191">E174*INDEX('TDCV Values'!$D$11:$I$16,MATCH($B191&amp;$C191,'TDCV Values'!$B$11:$B$16&amp;'TDCV Values'!$C$11:$C$16,0),MATCH(E$22,'TDCV Values'!$D$10:$I$10,0))</f>
        <v>2062.8517925543515</v>
      </c>
      <c r="F191" s="36" cm="1">
        <f t="array" ref="F191">F174*INDEX('TDCV Values'!$D$11:$I$16,MATCH($B191&amp;$C191,'TDCV Values'!$B$11:$B$16&amp;'TDCV Values'!$C$11:$C$16,0),MATCH(F$22,'TDCV Values'!$D$10:$I$10,0))</f>
        <v>1526.229785525245</v>
      </c>
      <c r="G191" s="36" cm="1">
        <f t="array" ref="G191">G174*INDEX('TDCV Values'!$D$11:$I$16,MATCH($B191&amp;$C191,'TDCV Values'!$B$11:$B$16&amp;'TDCV Values'!$C$11:$C$16,0),MATCH(G$22,'TDCV Values'!$D$10:$I$10,0))</f>
        <v>910.65292261948525</v>
      </c>
      <c r="H191" s="36" cm="1">
        <f t="array" ref="H191">H174*INDEX('TDCV Values'!$D$11:$I$16,MATCH($B191&amp;$C191,'TDCV Values'!$B$11:$B$16&amp;'TDCV Values'!$C$11:$C$16,0),MATCH(H$22,'TDCV Values'!$D$10:$I$10,0))</f>
        <v>801.56617053617254</v>
      </c>
      <c r="I191" s="36" cm="1">
        <f t="array" ref="I191">I174*INDEX('TDCV Values'!$D$11:$I$16,MATCH($B191&amp;$C191,'TDCV Values'!$B$11:$B$16&amp;'TDCV Values'!$C$11:$C$16,0),MATCH(I$22,'TDCV Values'!$D$10:$I$10,0))</f>
        <v>862.23566926831768</v>
      </c>
      <c r="J191" s="36" cm="1">
        <f t="array" ref="J191">J174*INDEX('TDCV Values'!$D$11:$I$16,MATCH($B191&amp;$C191,'TDCV Values'!$B$11:$B$16&amp;'TDCV Values'!$C$11:$C$16,0),MATCH(J$22,'TDCV Values'!$D$10:$I$10,0))</f>
        <v>695.65801190831166</v>
      </c>
      <c r="K191" s="130"/>
    </row>
    <row r="192" spans="2:16">
      <c r="B192" s="1" t="s">
        <v>72</v>
      </c>
      <c r="C192" s="1" t="s">
        <v>70</v>
      </c>
      <c r="D192" s="14" t="s">
        <v>69</v>
      </c>
      <c r="E192" s="36" cm="1">
        <f t="array" ref="E192">E175*INDEX('TDCV Values'!$D$11:$I$16,MATCH($B192&amp;$C192,'TDCV Values'!$B$11:$B$16&amp;'TDCV Values'!$C$11:$C$16,0),MATCH(E$22,'TDCV Values'!$D$10:$I$10,0))</f>
        <v>2105.4679284005142</v>
      </c>
      <c r="F192" s="36" cm="1">
        <f t="array" ref="F192">F175*INDEX('TDCV Values'!$D$11:$I$16,MATCH($B192&amp;$C192,'TDCV Values'!$B$11:$B$16&amp;'TDCV Values'!$C$11:$C$16,0),MATCH(F$22,'TDCV Values'!$D$10:$I$10,0))</f>
        <v>1541.5926443918131</v>
      </c>
      <c r="G192" s="36" cm="1">
        <f t="array" ref="G192">G175*INDEX('TDCV Values'!$D$11:$I$16,MATCH($B192&amp;$C192,'TDCV Values'!$B$11:$B$16&amp;'TDCV Values'!$C$11:$C$16,0),MATCH(G$22,'TDCV Values'!$D$10:$I$10,0))</f>
        <v>885.47715801584479</v>
      </c>
      <c r="H192" s="36" cm="1">
        <f t="array" ref="H192">H175*INDEX('TDCV Values'!$D$11:$I$16,MATCH($B192&amp;$C192,'TDCV Values'!$B$11:$B$16&amp;'TDCV Values'!$C$11:$C$16,0),MATCH(H$22,'TDCV Values'!$D$10:$I$10,0))</f>
        <v>767.73641586690894</v>
      </c>
      <c r="I192" s="36" cm="1">
        <f t="array" ref="I192">I175*INDEX('TDCV Values'!$D$11:$I$16,MATCH($B192&amp;$C192,'TDCV Values'!$B$11:$B$16&amp;'TDCV Values'!$C$11:$C$16,0),MATCH(I$22,'TDCV Values'!$D$10:$I$10,0))</f>
        <v>832.89945405889</v>
      </c>
      <c r="J192" s="36" cm="1">
        <f t="array" ref="J192">J175*INDEX('TDCV Values'!$D$11:$I$16,MATCH($B192&amp;$C192,'TDCV Values'!$B$11:$B$16&amp;'TDCV Values'!$C$11:$C$16,0),MATCH(J$22,'TDCV Values'!$D$10:$I$10,0))</f>
        <v>661.37420545002408</v>
      </c>
      <c r="K192" s="130"/>
    </row>
    <row r="193" spans="2:11">
      <c r="B193" s="1" t="s">
        <v>72</v>
      </c>
      <c r="C193" s="1" t="s">
        <v>71</v>
      </c>
      <c r="D193" s="14" t="s">
        <v>69</v>
      </c>
      <c r="E193" s="36" cm="1">
        <f t="array" ref="E193">E176*INDEX('TDCV Values'!$D$11:$I$16,MATCH($B193&amp;$C193,'TDCV Values'!$B$11:$B$16&amp;'TDCV Values'!$C$11:$C$16,0),MATCH(E$22,'TDCV Values'!$D$10:$I$10,0))</f>
        <v>2108.6815826897314</v>
      </c>
      <c r="F193" s="36" cm="1">
        <f t="array" ref="F193">F176*INDEX('TDCV Values'!$D$11:$I$16,MATCH($B193&amp;$C193,'TDCV Values'!$B$11:$B$16&amp;'TDCV Values'!$C$11:$C$16,0),MATCH(F$22,'TDCV Values'!$D$10:$I$10,0))</f>
        <v>1560.153027050281</v>
      </c>
      <c r="G193" s="36" cm="1">
        <f t="array" ref="G193">G176*INDEX('TDCV Values'!$D$11:$I$16,MATCH($B193&amp;$C193,'TDCV Values'!$B$11:$B$16&amp;'TDCV Values'!$C$11:$C$16,0),MATCH(G$22,'TDCV Values'!$D$10:$I$10,0))</f>
        <v>930.91776328068295</v>
      </c>
      <c r="H193" s="36" cm="1">
        <f t="array" ref="H193">H176*INDEX('TDCV Values'!$D$11:$I$16,MATCH($B193&amp;$C193,'TDCV Values'!$B$11:$B$16&amp;'TDCV Values'!$C$11:$C$16,0),MATCH(H$22,'TDCV Values'!$D$10:$I$10,0))</f>
        <v>818.95669391932302</v>
      </c>
      <c r="I193" s="36" cm="1">
        <f t="array" ref="I193">I176*INDEX('TDCV Values'!$D$11:$I$16,MATCH($B193&amp;$C193,'TDCV Values'!$B$11:$B$16&amp;'TDCV Values'!$C$11:$C$16,0),MATCH(I$22,'TDCV Values'!$D$10:$I$10,0))</f>
        <v>881.07911485629086</v>
      </c>
      <c r="J193" s="36" cm="1">
        <f t="array" ref="J193">J176*INDEX('TDCV Values'!$D$11:$I$16,MATCH($B193&amp;$C193,'TDCV Values'!$B$11:$B$16&amp;'TDCV Values'!$C$11:$C$16,0),MATCH(J$22,'TDCV Values'!$D$10:$I$10,0))</f>
        <v>710.88972886894726</v>
      </c>
      <c r="K193" s="130"/>
    </row>
    <row r="194" spans="2:11">
      <c r="B194" s="268" t="s">
        <v>77</v>
      </c>
      <c r="C194" s="279"/>
      <c r="D194" s="279"/>
      <c r="E194" s="279"/>
      <c r="F194" s="279"/>
      <c r="G194" s="279"/>
      <c r="H194" s="279"/>
      <c r="I194" s="127"/>
      <c r="J194" s="127"/>
      <c r="K194" t="s">
        <v>78</v>
      </c>
    </row>
    <row r="195" spans="2:11">
      <c r="B195" s="1" t="s">
        <v>67</v>
      </c>
      <c r="C195" s="1" t="s">
        <v>68</v>
      </c>
      <c r="D195" s="14" t="s">
        <v>73</v>
      </c>
      <c r="E195" s="8">
        <f>E177*365</f>
        <v>182.55478662171706</v>
      </c>
      <c r="F195" s="8">
        <f t="shared" ref="F195:I200" si="94">F177*365</f>
        <v>231.13073597430443</v>
      </c>
      <c r="G195" s="70">
        <f t="shared" si="94"/>
        <v>231.13073597430443</v>
      </c>
      <c r="H195" s="59">
        <f t="shared" si="94"/>
        <v>234.09068731602477</v>
      </c>
      <c r="I195" s="59">
        <f t="shared" si="94"/>
        <v>233.77956560578153</v>
      </c>
      <c r="J195" s="59">
        <f t="shared" ref="J195" si="95">J177*365</f>
        <v>245.77438118905263</v>
      </c>
      <c r="K195" s="130"/>
    </row>
    <row r="196" spans="2:11">
      <c r="B196" s="1" t="s">
        <v>67</v>
      </c>
      <c r="C196" s="1" t="s">
        <v>70</v>
      </c>
      <c r="D196" s="14" t="s">
        <v>73</v>
      </c>
      <c r="E196" s="8">
        <f t="shared" ref="E196:H200" si="96">E178*365</f>
        <v>181.50372413303762</v>
      </c>
      <c r="F196" s="8">
        <f t="shared" si="96"/>
        <v>229.78608957461236</v>
      </c>
      <c r="G196" s="70">
        <f t="shared" si="96"/>
        <v>229.78608957461236</v>
      </c>
      <c r="H196" s="59">
        <f t="shared" si="96"/>
        <v>232.7438137439222</v>
      </c>
      <c r="I196" s="59">
        <f t="shared" si="94"/>
        <v>232.66480802886497</v>
      </c>
      <c r="J196" s="59">
        <f t="shared" ref="J196" si="97">J178*365</f>
        <v>244.70405690731448</v>
      </c>
      <c r="K196" s="130"/>
    </row>
    <row r="197" spans="2:11">
      <c r="B197" s="1" t="s">
        <v>67</v>
      </c>
      <c r="C197" s="1" t="s">
        <v>71</v>
      </c>
      <c r="D197" s="14" t="s">
        <v>73</v>
      </c>
      <c r="E197" s="8">
        <f t="shared" si="96"/>
        <v>195.541315101023</v>
      </c>
      <c r="F197" s="8">
        <f t="shared" si="96"/>
        <v>245.70728335489682</v>
      </c>
      <c r="G197" s="70">
        <f t="shared" si="96"/>
        <v>245.70728335489682</v>
      </c>
      <c r="H197" s="59">
        <f t="shared" si="96"/>
        <v>247.61808759634906</v>
      </c>
      <c r="I197" s="59">
        <f t="shared" si="94"/>
        <v>248.49586285877001</v>
      </c>
      <c r="J197" s="59">
        <f t="shared" ref="J197" si="98">J179*365</f>
        <v>261.2782325787179</v>
      </c>
      <c r="K197" s="130"/>
    </row>
    <row r="198" spans="2:11">
      <c r="B198" s="1" t="s">
        <v>72</v>
      </c>
      <c r="C198" s="1" t="s">
        <v>68</v>
      </c>
      <c r="D198" s="14" t="s">
        <v>73</v>
      </c>
      <c r="E198" s="8">
        <f t="shared" si="96"/>
        <v>111.51772173303743</v>
      </c>
      <c r="F198" s="8">
        <f t="shared" si="96"/>
        <v>113.55833967531289</v>
      </c>
      <c r="G198" s="70">
        <f t="shared" si="96"/>
        <v>113.55833967531289</v>
      </c>
      <c r="H198" s="59">
        <f t="shared" si="96"/>
        <v>117.06098715459225</v>
      </c>
      <c r="I198" s="59">
        <f t="shared" si="94"/>
        <v>116.97755618160814</v>
      </c>
      <c r="J198" s="59">
        <f t="shared" ref="J198" si="99">J180*365</f>
        <v>117.02815835503588</v>
      </c>
      <c r="K198" s="130"/>
    </row>
    <row r="199" spans="2:11">
      <c r="B199" s="1" t="s">
        <v>72</v>
      </c>
      <c r="C199" s="1" t="s">
        <v>70</v>
      </c>
      <c r="D199" s="14" t="s">
        <v>73</v>
      </c>
      <c r="E199" s="8">
        <f t="shared" si="96"/>
        <v>110.9249378473819</v>
      </c>
      <c r="F199" s="8">
        <f t="shared" si="96"/>
        <v>112.95294876063241</v>
      </c>
      <c r="G199" s="70">
        <f t="shared" si="96"/>
        <v>112.95294876063241</v>
      </c>
      <c r="H199" s="59">
        <f t="shared" si="96"/>
        <v>116.44924961899699</v>
      </c>
      <c r="I199" s="59">
        <f t="shared" si="94"/>
        <v>116.36581864601287</v>
      </c>
      <c r="J199" s="59">
        <f t="shared" ref="J199" si="100">J181*365</f>
        <v>116.41386123598545</v>
      </c>
      <c r="K199" s="130"/>
    </row>
    <row r="200" spans="2:11">
      <c r="B200" s="1" t="s">
        <v>72</v>
      </c>
      <c r="C200" s="1" t="s">
        <v>71</v>
      </c>
      <c r="D200" s="14" t="s">
        <v>73</v>
      </c>
      <c r="E200" s="8">
        <f t="shared" si="96"/>
        <v>119.92369000025042</v>
      </c>
      <c r="F200" s="8">
        <f t="shared" si="96"/>
        <v>122.79369433176022</v>
      </c>
      <c r="G200" s="70">
        <f t="shared" si="96"/>
        <v>122.79369433176022</v>
      </c>
      <c r="H200" s="59">
        <f t="shared" si="96"/>
        <v>125.14348545406736</v>
      </c>
      <c r="I200" s="59">
        <f t="shared" si="94"/>
        <v>125.06008495577916</v>
      </c>
      <c r="J200" s="59">
        <f t="shared" ref="J200" si="101">J182*365</f>
        <v>125.92421427723112</v>
      </c>
      <c r="K200" s="130"/>
    </row>
    <row r="201" spans="2:11">
      <c r="B201" s="268" t="s">
        <v>79</v>
      </c>
      <c r="C201" s="269"/>
      <c r="D201" s="269"/>
      <c r="E201" s="269"/>
      <c r="F201" s="269"/>
      <c r="G201" s="269"/>
      <c r="H201" s="269"/>
      <c r="I201" s="127"/>
      <c r="J201" s="127"/>
      <c r="K201" t="s">
        <v>80</v>
      </c>
    </row>
    <row r="202" spans="2:11">
      <c r="B202" s="1" t="s">
        <v>67</v>
      </c>
      <c r="C202" s="1" t="s">
        <v>68</v>
      </c>
      <c r="D202" s="1"/>
      <c r="E202" s="8">
        <f>E188+E195</f>
        <v>2221.3099935876644</v>
      </c>
      <c r="F202" s="8">
        <f t="shared" ref="F202:I207" si="102">F188+F195</f>
        <v>1752.9217204055933</v>
      </c>
      <c r="G202" s="70">
        <f t="shared" si="102"/>
        <v>1138.3725287095058</v>
      </c>
      <c r="H202" s="59">
        <f t="shared" si="102"/>
        <v>1001.6650410773573</v>
      </c>
      <c r="I202" s="59">
        <f t="shared" si="102"/>
        <v>1036.732354331833</v>
      </c>
      <c r="J202" s="59">
        <f t="shared" ref="J202" si="103">J188+J195</f>
        <v>936.10619485088944</v>
      </c>
    </row>
    <row r="203" spans="2:11">
      <c r="B203" s="1" t="s">
        <v>67</v>
      </c>
      <c r="C203" s="1" t="s">
        <v>70</v>
      </c>
      <c r="D203" s="1"/>
      <c r="E203" s="8">
        <f t="shared" ref="E203:H207" si="104">E189+E196</f>
        <v>2177.151065915134</v>
      </c>
      <c r="F203" s="8">
        <f t="shared" si="104"/>
        <v>1708.2396291830714</v>
      </c>
      <c r="G203" s="70">
        <f t="shared" si="104"/>
        <v>1100.3215452510042</v>
      </c>
      <c r="H203" s="59">
        <f t="shared" si="104"/>
        <v>983.8478257837844</v>
      </c>
      <c r="I203" s="59">
        <f t="shared" si="102"/>
        <v>1018.9549724912</v>
      </c>
      <c r="J203" s="59">
        <f t="shared" ref="J203" si="105">J189+J196</f>
        <v>909.84962692643057</v>
      </c>
    </row>
    <row r="204" spans="2:11">
      <c r="B204" s="1" t="s">
        <v>67</v>
      </c>
      <c r="C204" s="1" t="s">
        <v>71</v>
      </c>
      <c r="D204" s="1"/>
      <c r="E204" s="8">
        <f t="shared" si="104"/>
        <v>2279.5515706410929</v>
      </c>
      <c r="F204" s="8">
        <f t="shared" si="104"/>
        <v>1801.2879197234624</v>
      </c>
      <c r="G204" s="70">
        <f t="shared" si="104"/>
        <v>1173.1131180904774</v>
      </c>
      <c r="H204" s="59">
        <f t="shared" si="104"/>
        <v>1031.8839238152186</v>
      </c>
      <c r="I204" s="59">
        <f t="shared" si="102"/>
        <v>1069.8792594416909</v>
      </c>
      <c r="J204" s="59">
        <f t="shared" ref="J204" si="106">J190+J197</f>
        <v>967.23961404635907</v>
      </c>
    </row>
    <row r="205" spans="2:11">
      <c r="B205" s="1" t="s">
        <v>72</v>
      </c>
      <c r="C205" s="1" t="s">
        <v>68</v>
      </c>
      <c r="D205" s="1"/>
      <c r="E205" s="8">
        <f t="shared" si="104"/>
        <v>2174.3695142873889</v>
      </c>
      <c r="F205" s="8">
        <f t="shared" si="104"/>
        <v>1639.7881252005579</v>
      </c>
      <c r="G205" s="70">
        <f t="shared" si="104"/>
        <v>1024.2112622947982</v>
      </c>
      <c r="H205" s="59">
        <f t="shared" si="104"/>
        <v>918.62715769076476</v>
      </c>
      <c r="I205" s="59">
        <f t="shared" si="102"/>
        <v>979.21322544992586</v>
      </c>
      <c r="J205" s="59">
        <f t="shared" ref="J205" si="107">J191+J198</f>
        <v>812.68617026334755</v>
      </c>
    </row>
    <row r="206" spans="2:11">
      <c r="B206" s="1" t="s">
        <v>72</v>
      </c>
      <c r="C206" s="1" t="s">
        <v>70</v>
      </c>
      <c r="D206" s="1"/>
      <c r="E206" s="8">
        <f t="shared" si="104"/>
        <v>2216.3928662478961</v>
      </c>
      <c r="F206" s="8">
        <f t="shared" si="104"/>
        <v>1654.5455931524455</v>
      </c>
      <c r="G206" s="70">
        <f t="shared" si="104"/>
        <v>998.43010677647726</v>
      </c>
      <c r="H206" s="59">
        <f t="shared" si="104"/>
        <v>884.18566548590593</v>
      </c>
      <c r="I206" s="59">
        <f t="shared" si="102"/>
        <v>949.26527270490283</v>
      </c>
      <c r="J206" s="59">
        <f t="shared" ref="J206" si="108">J192+J199</f>
        <v>777.78806668600953</v>
      </c>
    </row>
    <row r="207" spans="2:11">
      <c r="B207" s="1" t="s">
        <v>72</v>
      </c>
      <c r="C207" s="1" t="s">
        <v>71</v>
      </c>
      <c r="D207" s="1"/>
      <c r="E207" s="8">
        <f t="shared" si="104"/>
        <v>2228.6052726899816</v>
      </c>
      <c r="F207" s="8">
        <f t="shared" si="104"/>
        <v>1682.9467213820412</v>
      </c>
      <c r="G207" s="70">
        <f t="shared" si="104"/>
        <v>1053.7114576124432</v>
      </c>
      <c r="H207" s="59">
        <f t="shared" si="104"/>
        <v>944.10017937339035</v>
      </c>
      <c r="I207" s="59">
        <f t="shared" si="102"/>
        <v>1006.13919981207</v>
      </c>
      <c r="J207" s="59">
        <f t="shared" ref="J207" si="109">J193+J200</f>
        <v>836.81394314617842</v>
      </c>
    </row>
    <row r="208" spans="2:11">
      <c r="B208" s="278" t="s">
        <v>79</v>
      </c>
      <c r="C208" s="278"/>
      <c r="D208" s="278"/>
      <c r="E208" s="278"/>
      <c r="F208" s="278"/>
      <c r="G208" s="278"/>
      <c r="H208" s="278"/>
      <c r="I208" s="127"/>
      <c r="J208" s="127"/>
      <c r="K208" t="s">
        <v>81</v>
      </c>
    </row>
    <row r="209" spans="2:16">
      <c r="B209" s="1" t="s">
        <v>82</v>
      </c>
      <c r="C209" s="1" t="s">
        <v>68</v>
      </c>
      <c r="D209" s="1"/>
      <c r="E209" s="8">
        <f>E202+E205</f>
        <v>4395.6795078750529</v>
      </c>
      <c r="F209" s="8">
        <f t="shared" ref="F209:I211" si="110">F202+F205</f>
        <v>3392.7098456061512</v>
      </c>
      <c r="G209" s="70">
        <f t="shared" si="110"/>
        <v>2162.5837910043037</v>
      </c>
      <c r="H209" s="59">
        <f t="shared" si="110"/>
        <v>1920.292198768122</v>
      </c>
      <c r="I209" s="59">
        <f t="shared" si="110"/>
        <v>2015.9455797817589</v>
      </c>
      <c r="J209" s="59">
        <f t="shared" ref="J209" si="111">J202+J205</f>
        <v>1748.7923651142369</v>
      </c>
    </row>
    <row r="210" spans="2:16">
      <c r="B210" s="1" t="s">
        <v>82</v>
      </c>
      <c r="C210" s="1" t="s">
        <v>70</v>
      </c>
      <c r="D210" s="1"/>
      <c r="E210" s="8">
        <f t="shared" ref="E210:H211" si="112">E203+E206</f>
        <v>4393.5439321630301</v>
      </c>
      <c r="F210" s="8">
        <f t="shared" si="112"/>
        <v>3362.7852223355167</v>
      </c>
      <c r="G210" s="70">
        <f t="shared" si="112"/>
        <v>2098.7516520274812</v>
      </c>
      <c r="H210" s="59">
        <f t="shared" si="112"/>
        <v>1868.0334912696903</v>
      </c>
      <c r="I210" s="59">
        <f t="shared" si="110"/>
        <v>1968.220245196103</v>
      </c>
      <c r="J210" s="59">
        <f t="shared" ref="J210" si="113">J203+J206</f>
        <v>1687.6376936124402</v>
      </c>
    </row>
    <row r="211" spans="2:16">
      <c r="B211" s="1" t="s">
        <v>82</v>
      </c>
      <c r="C211" s="1" t="s">
        <v>71</v>
      </c>
      <c r="D211" s="1"/>
      <c r="E211" s="8">
        <f t="shared" si="112"/>
        <v>4508.1568433310749</v>
      </c>
      <c r="F211" s="8">
        <f t="shared" si="112"/>
        <v>3484.2346411055037</v>
      </c>
      <c r="G211" s="70">
        <f t="shared" si="112"/>
        <v>2226.8245757029208</v>
      </c>
      <c r="H211" s="59">
        <f t="shared" si="112"/>
        <v>1975.984103188609</v>
      </c>
      <c r="I211" s="59">
        <f t="shared" si="110"/>
        <v>2076.0184592537607</v>
      </c>
      <c r="J211" s="59">
        <f t="shared" ref="J211" si="114">J204+J207</f>
        <v>1804.0535571925375</v>
      </c>
    </row>
    <row r="212" spans="2:16">
      <c r="D212" s="166"/>
      <c r="E212" s="16"/>
      <c r="F212" s="16"/>
      <c r="G212" s="16"/>
      <c r="H212" s="60"/>
      <c r="I212" s="60"/>
      <c r="J212" s="60"/>
    </row>
    <row r="213" spans="2:16">
      <c r="B213" s="40" t="s">
        <v>97</v>
      </c>
      <c r="C213" s="176"/>
      <c r="D213" s="176"/>
      <c r="E213" s="43"/>
      <c r="F213" s="43"/>
      <c r="G213" s="43"/>
      <c r="H213" s="64"/>
      <c r="I213" s="64"/>
      <c r="J213" s="64"/>
    </row>
    <row r="214" spans="2:16" ht="25.5">
      <c r="B214" s="1"/>
      <c r="C214" s="1"/>
      <c r="D214" s="1"/>
      <c r="E214" s="162" t="s">
        <v>50</v>
      </c>
      <c r="F214" s="162" t="s">
        <v>52</v>
      </c>
      <c r="G214" s="163" t="s">
        <v>54</v>
      </c>
      <c r="H214" s="164" t="s">
        <v>56</v>
      </c>
      <c r="I214" s="165" t="s">
        <v>58</v>
      </c>
      <c r="J214" s="165" t="s">
        <v>61</v>
      </c>
      <c r="K214" t="s">
        <v>98</v>
      </c>
    </row>
    <row r="215" spans="2:16">
      <c r="B215" s="2" t="s">
        <v>62</v>
      </c>
      <c r="C215" s="2" t="s">
        <v>63</v>
      </c>
      <c r="D215" s="2" t="s">
        <v>64</v>
      </c>
      <c r="E215" s="13" t="s">
        <v>49</v>
      </c>
      <c r="F215" s="13" t="s">
        <v>51</v>
      </c>
      <c r="G215" s="68" t="s">
        <v>53</v>
      </c>
      <c r="H215" s="57" t="s">
        <v>55</v>
      </c>
      <c r="I215" s="126" t="s">
        <v>57</v>
      </c>
      <c r="J215" s="126" t="s">
        <v>65</v>
      </c>
    </row>
    <row r="216" spans="2:16">
      <c r="B216" s="268" t="s">
        <v>79</v>
      </c>
      <c r="C216" s="269"/>
      <c r="D216" s="269"/>
      <c r="E216" s="269"/>
      <c r="F216" s="269"/>
      <c r="G216" s="269"/>
      <c r="H216" s="269"/>
      <c r="I216" s="127"/>
      <c r="J216" s="127"/>
      <c r="L216" s="184"/>
      <c r="M216" s="184"/>
      <c r="N216" s="184"/>
      <c r="O216" s="184"/>
      <c r="P216" s="184"/>
    </row>
    <row r="217" spans="2:16">
      <c r="B217" s="1" t="s">
        <v>67</v>
      </c>
      <c r="C217" s="1" t="s">
        <v>68</v>
      </c>
      <c r="D217" s="1"/>
      <c r="E217" s="8">
        <f t="shared" ref="E217:I222" si="115">E202-E38</f>
        <v>17.398195004711852</v>
      </c>
      <c r="F217" s="8">
        <f t="shared" si="115"/>
        <v>14.617921940614224</v>
      </c>
      <c r="G217" s="70">
        <f t="shared" si="115"/>
        <v>10.937203551101447</v>
      </c>
      <c r="H217" s="59">
        <f t="shared" si="115"/>
        <v>11.550745520510532</v>
      </c>
      <c r="I217" s="59">
        <f t="shared" si="115"/>
        <v>11.344592159820422</v>
      </c>
      <c r="J217" s="59">
        <f t="shared" ref="J217" si="116">J202-J38</f>
        <v>10.86467989200446</v>
      </c>
      <c r="K217" s="178"/>
      <c r="L217" s="184"/>
      <c r="M217" s="184"/>
      <c r="N217" s="184"/>
      <c r="O217" s="184"/>
      <c r="P217" s="184"/>
    </row>
    <row r="218" spans="2:16">
      <c r="B218" s="1" t="s">
        <v>67</v>
      </c>
      <c r="C218" s="1" t="s">
        <v>70</v>
      </c>
      <c r="D218" s="1"/>
      <c r="E218" s="8">
        <f t="shared" si="115"/>
        <v>-14.283848822044547</v>
      </c>
      <c r="F218" s="8">
        <f t="shared" si="115"/>
        <v>-14.36464608175379</v>
      </c>
      <c r="G218" s="70">
        <f t="shared" si="115"/>
        <v>-14.36464608175379</v>
      </c>
      <c r="H218" s="59">
        <f t="shared" si="115"/>
        <v>-19.451838344032126</v>
      </c>
      <c r="I218" s="59">
        <f t="shared" si="115"/>
        <v>-19.446898156078646</v>
      </c>
      <c r="J218" s="59">
        <f t="shared" ref="J218" si="117">J203-J39</f>
        <v>-20.082217273380593</v>
      </c>
      <c r="K218" s="178"/>
      <c r="L218" s="143" t="s">
        <v>106</v>
      </c>
      <c r="M218" s="184"/>
      <c r="N218" s="184"/>
      <c r="O218" s="184"/>
      <c r="P218" s="184"/>
    </row>
    <row r="219" spans="2:16">
      <c r="B219" s="1" t="s">
        <v>67</v>
      </c>
      <c r="C219" s="1" t="s">
        <v>71</v>
      </c>
      <c r="D219" s="1"/>
      <c r="E219" s="8">
        <f t="shared" si="115"/>
        <v>-54.790348027822802</v>
      </c>
      <c r="F219" s="8">
        <f t="shared" si="115"/>
        <v>-43.219792807276235</v>
      </c>
      <c r="G219" s="70">
        <f t="shared" si="115"/>
        <v>-28.029290165685097</v>
      </c>
      <c r="H219" s="59">
        <f t="shared" si="115"/>
        <v>-24.502283926381324</v>
      </c>
      <c r="I219" s="59">
        <f t="shared" si="115"/>
        <v>-23.657363079159268</v>
      </c>
      <c r="J219" s="59">
        <f t="shared" ref="J219" si="118">J204-J40</f>
        <v>-20.920042222974644</v>
      </c>
      <c r="L219" s="177">
        <f>(J217*'Customer Numbers - N Wales &amp; M'!$C$5)+(J218*'Customer Numbers - N Wales &amp; M'!$D$5)+(J219*'Customer Numbers - N Wales &amp; M'!$E$5)+(J220*'Customer Numbers - N Wales &amp; M'!$C$10)+(J221*'Customer Numbers - N Wales &amp; M'!$D$10)+(J222*'Customer Numbers - N Wales &amp; M'!$E$10)</f>
        <v>-1.0943040251731873E-7</v>
      </c>
      <c r="M219" s="184"/>
      <c r="N219" s="184"/>
      <c r="O219" s="184"/>
      <c r="P219" s="184"/>
    </row>
    <row r="220" spans="2:16">
      <c r="B220" s="1" t="s">
        <v>72</v>
      </c>
      <c r="C220" s="1" t="s">
        <v>68</v>
      </c>
      <c r="D220" s="1"/>
      <c r="E220" s="8">
        <f t="shared" si="115"/>
        <v>19.731878769176546</v>
      </c>
      <c r="F220" s="8">
        <f t="shared" si="115"/>
        <v>16.319877009469792</v>
      </c>
      <c r="G220" s="70">
        <f t="shared" si="115"/>
        <v>12.688422573577782</v>
      </c>
      <c r="H220" s="59">
        <f t="shared" si="115"/>
        <v>13.67195628338834</v>
      </c>
      <c r="I220" s="59">
        <f t="shared" si="115"/>
        <v>14.002980773145282</v>
      </c>
      <c r="J220" s="59">
        <f t="shared" ref="J220" si="119">J205-J41</f>
        <v>12.340030623583971</v>
      </c>
      <c r="L220" s="184"/>
      <c r="M220" s="184"/>
      <c r="N220" s="184"/>
      <c r="O220" s="184"/>
      <c r="P220" s="184"/>
    </row>
    <row r="221" spans="2:16">
      <c r="B221" s="1" t="s">
        <v>72</v>
      </c>
      <c r="C221" s="1" t="s">
        <v>70</v>
      </c>
      <c r="D221" s="1"/>
      <c r="E221" s="8">
        <f t="shared" si="115"/>
        <v>-25.980877828194934</v>
      </c>
      <c r="F221" s="8">
        <f t="shared" si="115"/>
        <v>-25.013483422406807</v>
      </c>
      <c r="G221" s="70">
        <f t="shared" si="115"/>
        <v>-25.013483422406694</v>
      </c>
      <c r="H221" s="59">
        <f t="shared" si="115"/>
        <v>-31.174512363553845</v>
      </c>
      <c r="I221" s="59">
        <f t="shared" si="115"/>
        <v>-31.147996352019618</v>
      </c>
      <c r="J221" s="59">
        <f t="shared" ref="J221" si="120">J206-J42</f>
        <v>-28.671759655404458</v>
      </c>
      <c r="L221" s="184"/>
      <c r="M221" s="184"/>
      <c r="N221" s="184"/>
      <c r="O221" s="184"/>
      <c r="P221" s="184"/>
    </row>
    <row r="222" spans="2:16">
      <c r="B222" s="1" t="s">
        <v>72</v>
      </c>
      <c r="C222" s="1" t="s">
        <v>71</v>
      </c>
      <c r="D222" s="1"/>
      <c r="E222" s="8">
        <f t="shared" si="115"/>
        <v>-53.652521138822522</v>
      </c>
      <c r="F222" s="8">
        <f t="shared" si="115"/>
        <v>-40.413212680907918</v>
      </c>
      <c r="G222" s="70">
        <f t="shared" si="115"/>
        <v>-25.165234617978058</v>
      </c>
      <c r="H222" s="59">
        <f t="shared" si="115"/>
        <v>-22.370810109167905</v>
      </c>
      <c r="I222" s="59">
        <f t="shared" si="115"/>
        <v>-23.790536787437077</v>
      </c>
      <c r="J222" s="59">
        <f t="shared" ref="J222" si="121">J207-J43</f>
        <v>-19.590986424510447</v>
      </c>
      <c r="L222" s="184"/>
      <c r="M222" s="184"/>
      <c r="N222" s="184"/>
      <c r="O222" s="184"/>
      <c r="P222" s="184"/>
    </row>
    <row r="223" spans="2:16">
      <c r="B223" s="278" t="s">
        <v>79</v>
      </c>
      <c r="C223" s="278"/>
      <c r="D223" s="278"/>
      <c r="E223" s="278"/>
      <c r="F223" s="278"/>
      <c r="G223" s="278"/>
      <c r="H223" s="278"/>
      <c r="I223" s="127"/>
      <c r="J223" s="127"/>
      <c r="L223" s="184"/>
      <c r="M223" s="184"/>
      <c r="N223" s="184"/>
      <c r="O223" s="184"/>
      <c r="P223" s="184"/>
    </row>
    <row r="224" spans="2:16">
      <c r="B224" s="1" t="s">
        <v>82</v>
      </c>
      <c r="C224" s="1" t="s">
        <v>68</v>
      </c>
      <c r="D224" s="1"/>
      <c r="E224" s="8">
        <f>E217+E220</f>
        <v>37.130073773888398</v>
      </c>
      <c r="F224" s="8">
        <f t="shared" ref="F224:I226" si="122">F217+F220</f>
        <v>30.937798950084016</v>
      </c>
      <c r="G224" s="70">
        <f t="shared" si="122"/>
        <v>23.625626124679229</v>
      </c>
      <c r="H224" s="59">
        <f t="shared" si="122"/>
        <v>25.222701803898872</v>
      </c>
      <c r="I224" s="67">
        <f t="shared" si="122"/>
        <v>25.347572932965704</v>
      </c>
      <c r="J224" s="67">
        <f t="shared" ref="J224" si="123">J217+J220</f>
        <v>23.204710515588431</v>
      </c>
      <c r="L224" s="184"/>
      <c r="M224" s="184"/>
      <c r="N224" s="184"/>
      <c r="O224" s="184"/>
      <c r="P224" s="184"/>
    </row>
    <row r="225" spans="2:16">
      <c r="B225" s="1" t="s">
        <v>82</v>
      </c>
      <c r="C225" s="1" t="s">
        <v>70</v>
      </c>
      <c r="D225" s="1"/>
      <c r="E225" s="8">
        <f>E218+E221</f>
        <v>-40.264726650239481</v>
      </c>
      <c r="F225" s="8">
        <f t="shared" si="122"/>
        <v>-39.378129504160597</v>
      </c>
      <c r="G225" s="70">
        <f t="shared" si="122"/>
        <v>-39.378129504160484</v>
      </c>
      <c r="H225" s="59">
        <f t="shared" si="122"/>
        <v>-50.626350707585971</v>
      </c>
      <c r="I225" s="67">
        <f t="shared" si="122"/>
        <v>-50.594894508098264</v>
      </c>
      <c r="J225" s="67">
        <f t="shared" ref="J225" si="124">J218+J221</f>
        <v>-48.75397692878505</v>
      </c>
      <c r="L225" s="184"/>
      <c r="M225" s="184"/>
      <c r="N225" s="184"/>
      <c r="O225" s="184"/>
      <c r="P225" s="184"/>
    </row>
    <row r="226" spans="2:16">
      <c r="B226" s="1" t="s">
        <v>82</v>
      </c>
      <c r="C226" s="1" t="s">
        <v>71</v>
      </c>
      <c r="D226" s="1"/>
      <c r="E226" s="8">
        <f>E219+E222</f>
        <v>-108.44286916664532</v>
      </c>
      <c r="F226" s="8">
        <f t="shared" si="122"/>
        <v>-83.633005488184153</v>
      </c>
      <c r="G226" s="70">
        <f t="shared" si="122"/>
        <v>-53.194524783663155</v>
      </c>
      <c r="H226" s="59">
        <f t="shared" si="122"/>
        <v>-46.873094035549229</v>
      </c>
      <c r="I226" s="67">
        <f t="shared" si="122"/>
        <v>-47.447899866596345</v>
      </c>
      <c r="J226" s="67">
        <f t="shared" ref="J226" si="125">J219+J222</f>
        <v>-40.511028647485091</v>
      </c>
      <c r="L226" s="184"/>
    </row>
    <row r="227" spans="2:16">
      <c r="E227" s="16"/>
      <c r="F227" s="16"/>
      <c r="G227" s="16"/>
      <c r="H227" s="60"/>
      <c r="I227" s="60"/>
      <c r="J227" s="60"/>
      <c r="K227" s="16"/>
    </row>
    <row r="228" spans="2:16">
      <c r="K228" s="16"/>
    </row>
    <row r="229" spans="2:16">
      <c r="K229" s="16"/>
    </row>
    <row r="230" spans="2:16">
      <c r="K230" s="16"/>
    </row>
    <row r="231" spans="2:16">
      <c r="K231" s="16"/>
    </row>
    <row r="232" spans="2:16">
      <c r="K232" s="16"/>
    </row>
    <row r="233" spans="2:16">
      <c r="K233" s="16"/>
    </row>
    <row r="234" spans="2:16">
      <c r="K234" s="16"/>
    </row>
    <row r="235" spans="2:16">
      <c r="K235" s="16"/>
    </row>
    <row r="236" spans="2:16">
      <c r="K236" s="16"/>
    </row>
  </sheetData>
  <mergeCells count="21">
    <mergeCell ref="B23:H23"/>
    <mergeCell ref="B30:H30"/>
    <mergeCell ref="B37:H37"/>
    <mergeCell ref="B44:H44"/>
    <mergeCell ref="B113:H113"/>
    <mergeCell ref="E52:F52"/>
    <mergeCell ref="B77:H77"/>
    <mergeCell ref="B84:H84"/>
    <mergeCell ref="B91:H91"/>
    <mergeCell ref="B98:H98"/>
    <mergeCell ref="B106:H106"/>
    <mergeCell ref="E53:F53"/>
    <mergeCell ref="E54:F54"/>
    <mergeCell ref="N54:O54"/>
    <mergeCell ref="B57:C57"/>
    <mergeCell ref="B208:H208"/>
    <mergeCell ref="B216:H216"/>
    <mergeCell ref="B223:H223"/>
    <mergeCell ref="B187:H187"/>
    <mergeCell ref="B194:H194"/>
    <mergeCell ref="B201:H20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DC63-535F-4687-8173-819DD981B4AE}">
  <sheetPr>
    <tabColor theme="5" tint="0.59999389629810485"/>
    <pageSetUpPr autoPageBreaks="0"/>
  </sheetPr>
  <dimension ref="A2:W236"/>
  <sheetViews>
    <sheetView topLeftCell="A108" zoomScale="85" zoomScaleNormal="85" workbookViewId="0">
      <selection activeCell="J123" sqref="J123:J134"/>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style="161"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24" customFormat="1">
      <c r="A2" s="23" t="s">
        <v>121</v>
      </c>
      <c r="H2" s="159"/>
      <c r="I2" s="159"/>
      <c r="J2" s="159"/>
    </row>
    <row r="3" spans="1:11" s="34" customFormat="1">
      <c r="A3" s="33" t="s">
        <v>60</v>
      </c>
      <c r="B3" s="33"/>
      <c r="C3" s="33"/>
      <c r="H3" s="160"/>
      <c r="I3" s="160"/>
      <c r="J3" s="160"/>
    </row>
    <row r="4" spans="1:11">
      <c r="A4" s="4"/>
      <c r="B4" s="4"/>
      <c r="C4" s="4"/>
    </row>
    <row r="5" spans="1:11" ht="25.5">
      <c r="A5" s="1"/>
      <c r="B5" s="1"/>
      <c r="C5" s="1"/>
      <c r="D5" s="1"/>
      <c r="E5" s="162" t="s">
        <v>50</v>
      </c>
      <c r="F5" s="162" t="s">
        <v>52</v>
      </c>
      <c r="G5" s="163" t="s">
        <v>54</v>
      </c>
      <c r="H5" s="164" t="s">
        <v>56</v>
      </c>
      <c r="I5" s="165" t="s">
        <v>58</v>
      </c>
      <c r="J5" s="165" t="s">
        <v>61</v>
      </c>
    </row>
    <row r="6" spans="1:11">
      <c r="A6" s="21" t="s">
        <v>100</v>
      </c>
      <c r="B6" s="2" t="s">
        <v>62</v>
      </c>
      <c r="C6" s="2" t="s">
        <v>63</v>
      </c>
      <c r="D6" s="2" t="s">
        <v>64</v>
      </c>
      <c r="E6" s="13" t="s">
        <v>49</v>
      </c>
      <c r="F6" s="13" t="s">
        <v>51</v>
      </c>
      <c r="G6" s="68" t="s">
        <v>53</v>
      </c>
      <c r="H6" s="57" t="s">
        <v>55</v>
      </c>
      <c r="I6" s="126" t="s">
        <v>57</v>
      </c>
      <c r="J6" s="126" t="s">
        <v>65</v>
      </c>
      <c r="K6" t="s">
        <v>66</v>
      </c>
    </row>
    <row r="7" spans="1:11" ht="13.5" customHeight="1">
      <c r="A7" s="1" t="s">
        <v>122</v>
      </c>
      <c r="B7" s="1" t="s">
        <v>67</v>
      </c>
      <c r="C7" s="1" t="s">
        <v>68</v>
      </c>
      <c r="D7" s="14" t="s">
        <v>69</v>
      </c>
      <c r="E7" s="38" cm="1">
        <f t="array" ref="E7">INDEX('Regional Cap levels'!$F$386:$K$553,MATCH($A7&amp;$B7&amp;$C7&amp;$D7,'Regional Cap levels'!$B$386:$B$553&amp;'Regional Cap levels'!$C$386:$C$553&amp;'Regional Cap levels'!$D$386:$D$553&amp;'Regional Cap levels'!$E$386:$E$553,0),MATCH(E$6,'Regional Cap levels'!$F$385:$K$385,0))</f>
        <v>0.6950999003799756</v>
      </c>
      <c r="F7" s="38" cm="1">
        <f t="array" ref="F7">INDEX('Regional Cap levels'!$F$386:$K$553,MATCH($A7&amp;$B7&amp;$C7&amp;$D7,'Regional Cap levels'!$B$386:$B$553&amp;'Regional Cap levels'!$C$386:$C$553&amp;'Regional Cap levels'!$D$386:$D$553&amp;'Regional Cap levels'!$E$386:$E$553,0),MATCH(F$6,'Regional Cap levels'!$F$385:$K$385,0))</f>
        <v>0.52083313107979512</v>
      </c>
      <c r="G7" s="185" cm="1">
        <f t="array" ref="G7">INDEX('Regional Cap levels'!$F$386:$K$553,MATCH($A7&amp;$B7&amp;$C7&amp;$D7,'Regional Cap levels'!$B$386:$B$553&amp;'Regional Cap levels'!$C$386:$C$553&amp;'Regional Cap levels'!$D$386:$D$553&amp;'Regional Cap levels'!$E$386:$E$553,0),MATCH(G$6,'Regional Cap levels'!$F$385:$K$385,0))</f>
        <v>0.31191560202690721</v>
      </c>
      <c r="H7" s="62" cm="1">
        <f t="array" ref="H7">INDEX('Regional Cap levels'!$F$386:$K$553,MATCH($A7&amp;$B7&amp;$C7&amp;$D7,'Regional Cap levels'!$B$386:$B$553&amp;'Regional Cap levels'!$C$386:$C$553&amp;'Regional Cap levels'!$D$386:$D$553&amp;'Regional Cap levels'!$E$386:$E$553,0),MATCH(H$6,'Regional Cap levels'!$F$385:$K$385,0))</f>
        <v>0.28427972233381948</v>
      </c>
      <c r="I7" s="62" cm="1">
        <f t="array" ref="I7">INDEX('Regional Cap levels'!$F$386:$K$553,MATCH($A7&amp;$B7&amp;$C7&amp;$D7,'Regional Cap levels'!$B$386:$B$553&amp;'Regional Cap levels'!$C$386:$C$553&amp;'Regional Cap levels'!$D$386:$D$553&amp;'Regional Cap levels'!$E$386:$E$553,0),MATCH(I$6,'Regional Cap levels'!$F$385:$K$385,0))</f>
        <v>0.29727703462006194</v>
      </c>
      <c r="J7" s="62" cm="1">
        <f t="array" ref="J7">INDEX('Regional Cap levels'!$F$386:$K$553,MATCH($A7&amp;$B7&amp;$C7&amp;$D7,'Regional Cap levels'!$B$386:$B$553&amp;'Regional Cap levels'!$C$386:$C$553&amp;'Regional Cap levels'!$D$386:$D$553&amp;'Regional Cap levels'!$E$386:$E$553,0),MATCH(J$6,'Regional Cap levels'!$F$385:$K$385,0))</f>
        <v>0.25720976803003665</v>
      </c>
      <c r="K7" s="4"/>
    </row>
    <row r="8" spans="1:11" ht="13.5" customHeight="1">
      <c r="A8" s="1" t="s">
        <v>122</v>
      </c>
      <c r="B8" s="1" t="s">
        <v>67</v>
      </c>
      <c r="C8" s="1" t="s">
        <v>70</v>
      </c>
      <c r="D8" s="14" t="s">
        <v>69</v>
      </c>
      <c r="E8" s="38" cm="1">
        <f t="array" ref="E8">INDEX('Regional Cap levels'!$F$386:$K$553,MATCH($A8&amp;$B8&amp;$C8&amp;$D8,'Regional Cap levels'!$B$386:$B$553&amp;'Regional Cap levels'!$C$386:$C$553&amp;'Regional Cap levels'!$D$386:$D$553&amp;'Regional Cap levels'!$E$386:$E$553,0),MATCH(E$6,'Regional Cap levels'!$F$385:$K$385,0))</f>
        <v>0.68453733182793819</v>
      </c>
      <c r="F8" s="38" cm="1">
        <f t="array" ref="F8">INDEX('Regional Cap levels'!$F$386:$K$553,MATCH($A8&amp;$B8&amp;$C8&amp;$D8,'Regional Cap levels'!$B$386:$B$553&amp;'Regional Cap levels'!$C$386:$C$553&amp;'Regional Cap levels'!$D$386:$D$553&amp;'Regional Cap levels'!$E$386:$E$553,0),MATCH(F$6,'Regional Cap levels'!$F$385:$K$385,0))</f>
        <v>0.50910933354701549</v>
      </c>
      <c r="G8" s="185" cm="1">
        <f t="array" ref="G8">INDEX('Regional Cap levels'!$F$386:$K$553,MATCH($A8&amp;$B8&amp;$C8&amp;$D8,'Regional Cap levels'!$B$386:$B$553&amp;'Regional Cap levels'!$C$386:$C$553&amp;'Regional Cap levels'!$D$386:$D$553&amp;'Regional Cap levels'!$E$386:$E$553,0),MATCH(G$6,'Regional Cap levels'!$F$385:$K$385,0))</f>
        <v>0.30120083960274113</v>
      </c>
      <c r="H8" s="62" cm="1">
        <f t="array" ref="H8">INDEX('Regional Cap levels'!$F$386:$K$553,MATCH($A8&amp;$B8&amp;$C8&amp;$D8,'Regional Cap levels'!$B$386:$B$553&amp;'Regional Cap levels'!$C$386:$C$553&amp;'Regional Cap levels'!$D$386:$D$553&amp;'Regional Cap levels'!$E$386:$E$553,0),MATCH(H$6,'Regional Cap levels'!$F$385:$K$385,0))</f>
        <v>0.27986311158752936</v>
      </c>
      <c r="I8" s="62" cm="1">
        <f t="array" ref="I8">INDEX('Regional Cap levels'!$F$386:$K$553,MATCH($A8&amp;$B8&amp;$C8&amp;$D8,'Regional Cap levels'!$B$386:$B$553&amp;'Regional Cap levels'!$C$386:$C$553&amp;'Regional Cap levels'!$D$386:$D$553&amp;'Regional Cap levels'!$E$386:$E$553,0),MATCH(I$6,'Regional Cap levels'!$F$385:$K$385,0))</f>
        <v>0.29280038268078223</v>
      </c>
      <c r="J8" s="62" cm="1">
        <f t="array" ref="J8">INDEX('Regional Cap levels'!$F$386:$K$553,MATCH($A8&amp;$B8&amp;$C8&amp;$D8,'Regional Cap levels'!$B$386:$B$553&amp;'Regional Cap levels'!$C$386:$C$553&amp;'Regional Cap levels'!$D$386:$D$553&amp;'Regional Cap levels'!$E$386:$E$553,0),MATCH(J$6,'Regional Cap levels'!$F$385:$K$385,0))</f>
        <v>0.24933926593661737</v>
      </c>
    </row>
    <row r="9" spans="1:11" ht="13.5" customHeight="1">
      <c r="A9" s="1" t="s">
        <v>122</v>
      </c>
      <c r="B9" s="1" t="s">
        <v>67</v>
      </c>
      <c r="C9" s="1" t="s">
        <v>71</v>
      </c>
      <c r="D9" s="14" t="s">
        <v>69</v>
      </c>
      <c r="E9" s="38" cm="1">
        <f t="array" ref="E9">INDEX('Regional Cap levels'!$F$386:$K$553,MATCH($A9&amp;$B9&amp;$C9&amp;$D9,'Regional Cap levels'!$B$386:$B$553&amp;'Regional Cap levels'!$C$386:$C$553&amp;'Regional Cap levels'!$D$386:$D$553&amp;'Regional Cap levels'!$E$386:$E$553,0),MATCH(E$6,'Regional Cap levels'!$F$385:$K$385,0))</f>
        <v>0.73212328864037479</v>
      </c>
      <c r="F9" s="38" cm="1">
        <f t="array" ref="F9">INDEX('Regional Cap levels'!$F$386:$K$553,MATCH($A9&amp;$B9&amp;$C9&amp;$D9,'Regional Cap levels'!$B$386:$B$553&amp;'Regional Cap levels'!$C$386:$C$553&amp;'Regional Cap levels'!$D$386:$D$553&amp;'Regional Cap levels'!$E$386:$E$553,0),MATCH(F$6,'Regional Cap levels'!$F$385:$K$385,0))</f>
        <v>0.54858228902292683</v>
      </c>
      <c r="G9" s="185" cm="1">
        <f t="array" ref="G9">INDEX('Regional Cap levels'!$F$386:$K$553,MATCH($A9&amp;$B9&amp;$C9&amp;$D9,'Regional Cap levels'!$B$386:$B$553&amp;'Regional Cap levels'!$C$386:$C$553&amp;'Regional Cap levels'!$D$386:$D$553&amp;'Regional Cap levels'!$E$386:$E$553,0),MATCH(G$6,'Regional Cap levels'!$F$385:$K$385,0))</f>
        <v>0.32855082238311795</v>
      </c>
      <c r="H9" s="62" cm="1">
        <f t="array" ref="H9">INDEX('Regional Cap levels'!$F$386:$K$553,MATCH($A9&amp;$B9&amp;$C9&amp;$D9,'Regional Cap levels'!$B$386:$B$553&amp;'Regional Cap levels'!$C$386:$C$553&amp;'Regional Cap levels'!$D$386:$D$553&amp;'Regional Cap levels'!$E$386:$E$553,0),MATCH(H$6,'Regional Cap levels'!$F$385:$K$385,0))</f>
        <v>0.29925180149516672</v>
      </c>
      <c r="I9" s="62" cm="1">
        <f t="array" ref="I9">INDEX('Regional Cap levels'!$F$386:$K$553,MATCH($A9&amp;$B9&amp;$C9&amp;$D9,'Regional Cap levels'!$B$386:$B$553&amp;'Regional Cap levels'!$C$386:$C$553&amp;'Regional Cap levels'!$D$386:$D$553&amp;'Regional Cap levels'!$E$386:$E$553,0),MATCH(I$6,'Regional Cap levels'!$F$385:$K$385,0))</f>
        <v>0.31294088755395466</v>
      </c>
      <c r="J9" s="62" cm="1">
        <f t="array" ref="J9">INDEX('Regional Cap levels'!$F$386:$K$553,MATCH($A9&amp;$B9&amp;$C9&amp;$D9,'Regional Cap levels'!$B$386:$B$553&amp;'Regional Cap levels'!$C$386:$C$553&amp;'Regional Cap levels'!$D$386:$D$553&amp;'Regional Cap levels'!$E$386:$E$553,0),MATCH(J$6,'Regional Cap levels'!$F$385:$K$385,0))</f>
        <v>0.27073192703556209</v>
      </c>
    </row>
    <row r="10" spans="1:11" ht="13.5" customHeight="1">
      <c r="A10" s="1" t="s">
        <v>122</v>
      </c>
      <c r="B10" s="1" t="s">
        <v>72</v>
      </c>
      <c r="C10" s="1" t="s">
        <v>68</v>
      </c>
      <c r="D10" s="14" t="s">
        <v>69</v>
      </c>
      <c r="E10" s="38" cm="1">
        <f t="array" ref="E10">INDEX('Regional Cap levels'!$F$386:$K$553,MATCH($A10&amp;$B10&amp;$C10&amp;$D10,'Regional Cap levels'!$B$386:$B$553&amp;'Regional Cap levels'!$C$386:$C$553&amp;'Regional Cap levels'!$D$386:$D$553&amp;'Regional Cap levels'!$E$386:$E$553,0),MATCH(E$6,'Regional Cap levels'!$F$385:$K$385,0))</f>
        <v>0.17255252357019038</v>
      </c>
      <c r="F10" s="38" cm="1">
        <f t="array" ref="F10">INDEX('Regional Cap levels'!$F$386:$K$553,MATCH($A10&amp;$B10&amp;$C10&amp;$D10,'Regional Cap levels'!$B$386:$B$553&amp;'Regional Cap levels'!$C$386:$C$553&amp;'Regional Cap levels'!$D$386:$D$553&amp;'Regional Cap levels'!$E$386:$E$553,0),MATCH(F$6,'Regional Cap levels'!$F$385:$K$385,0))</f>
        <v>0.1261101664068667</v>
      </c>
      <c r="G10" s="185" cm="1">
        <f t="array" ref="G10">INDEX('Regional Cap levels'!$F$386:$K$553,MATCH($A10&amp;$B10&amp;$C10&amp;$D10,'Regional Cap levels'!$B$386:$B$553&amp;'Regional Cap levels'!$C$386:$C$553&amp;'Regional Cap levels'!$D$386:$D$553&amp;'Regional Cap levels'!$E$386:$E$553,0),MATCH(G$6,'Regional Cap levels'!$F$385:$K$385,0))</f>
        <v>7.511471570104436E-2</v>
      </c>
      <c r="H10" s="62" cm="1">
        <f t="array" ref="H10">INDEX('Regional Cap levels'!$F$386:$K$553,MATCH($A10&amp;$B10&amp;$C10&amp;$D10,'Regional Cap levels'!$B$386:$B$553&amp;'Regional Cap levels'!$C$386:$C$553&amp;'Regional Cap levels'!$D$386:$D$553&amp;'Regional Cap levels'!$E$386:$E$553,0),MATCH(H$6,'Regional Cap levels'!$F$385:$K$385,0))</f>
        <v>6.8968593178546658E-2</v>
      </c>
      <c r="I10" s="62" cm="1">
        <f t="array" ref="I10">INDEX('Regional Cap levels'!$F$386:$K$553,MATCH($A10&amp;$B10&amp;$C10&amp;$D10,'Regional Cap levels'!$B$386:$B$553&amp;'Regional Cap levels'!$C$386:$C$553&amp;'Regional Cap levels'!$D$386:$D$553&amp;'Regional Cap levels'!$E$386:$E$553,0),MATCH(I$6,'Regional Cap levels'!$F$385:$K$385,0))</f>
        <v>7.4214852065291839E-2</v>
      </c>
      <c r="J10" s="62" cm="1">
        <f t="array" ref="J10">INDEX('Regional Cap levels'!$F$386:$K$553,MATCH($A10&amp;$B10&amp;$C10&amp;$D10,'Regional Cap levels'!$B$386:$B$553&amp;'Regional Cap levels'!$C$386:$C$553&amp;'Regional Cap levels'!$D$386:$D$553&amp;'Regional Cap levels'!$E$386:$E$553,0),MATCH(J$6,'Regional Cap levels'!$F$385:$K$385,0))</f>
        <v>6.1112535129788134E-2</v>
      </c>
    </row>
    <row r="11" spans="1:11" ht="13.5" customHeight="1">
      <c r="A11" s="1" t="s">
        <v>122</v>
      </c>
      <c r="B11" s="1" t="s">
        <v>72</v>
      </c>
      <c r="C11" s="1" t="s">
        <v>70</v>
      </c>
      <c r="D11" s="14" t="s">
        <v>69</v>
      </c>
      <c r="E11" s="38" cm="1">
        <f t="array" ref="E11">INDEX('Regional Cap levels'!$F$386:$K$553,MATCH($A11&amp;$B11&amp;$C11&amp;$D11,'Regional Cap levels'!$B$386:$B$553&amp;'Regional Cap levels'!$C$386:$C$553&amp;'Regional Cap levels'!$D$386:$D$553&amp;'Regional Cap levels'!$E$386:$E$553,0),MATCH(E$6,'Regional Cap levels'!$F$385:$K$385,0))</f>
        <v>0.17719739879131691</v>
      </c>
      <c r="F11" s="38" cm="1">
        <f t="array" ref="F11">INDEX('Regional Cap levels'!$F$386:$K$553,MATCH($A11&amp;$B11&amp;$C11&amp;$D11,'Regional Cap levels'!$B$386:$B$553&amp;'Regional Cap levels'!$C$386:$C$553&amp;'Regional Cap levels'!$D$386:$D$553&amp;'Regional Cap levels'!$E$386:$E$553,0),MATCH(F$6,'Regional Cap levels'!$F$385:$K$385,0))</f>
        <v>0.12842525449906692</v>
      </c>
      <c r="G11" s="185" cm="1">
        <f t="array" ref="G11">INDEX('Regional Cap levels'!$F$386:$K$553,MATCH($A11&amp;$B11&amp;$C11&amp;$D11,'Regional Cap levels'!$B$386:$B$553&amp;'Regional Cap levels'!$C$386:$C$553&amp;'Regional Cap levels'!$D$386:$D$553&amp;'Regional Cap levels'!$E$386:$E$553,0),MATCH(G$6,'Regional Cap levels'!$F$385:$K$385,0))</f>
        <v>7.3748963967736184E-2</v>
      </c>
      <c r="H11" s="62" cm="1">
        <f t="array" ref="H11">INDEX('Regional Cap levels'!$F$386:$K$553,MATCH($A11&amp;$B11&amp;$C11&amp;$D11,'Regional Cap levels'!$B$386:$B$553&amp;'Regional Cap levels'!$C$386:$C$553&amp;'Regional Cap levels'!$D$386:$D$553&amp;'Regional Cap levels'!$E$386:$E$553,0),MATCH(H$6,'Regional Cap levels'!$F$385:$K$385,0))</f>
        <v>6.6719036550190569E-2</v>
      </c>
      <c r="I11" s="62" cm="1">
        <f t="array" ref="I11">INDEX('Regional Cap levels'!$F$386:$K$553,MATCH($A11&amp;$B11&amp;$C11&amp;$D11,'Regional Cap levels'!$B$386:$B$553&amp;'Regional Cap levels'!$C$386:$C$553&amp;'Regional Cap levels'!$D$386:$D$553&amp;'Regional Cap levels'!$E$386:$E$553,0),MATCH(I$6,'Regional Cap levels'!$F$385:$K$385,0))</f>
        <v>7.2385397003395774E-2</v>
      </c>
      <c r="J11" s="62" cm="1">
        <f t="array" ref="J11">INDEX('Regional Cap levels'!$F$386:$K$553,MATCH($A11&amp;$B11&amp;$C11&amp;$D11,'Regional Cap levels'!$B$386:$B$553&amp;'Regional Cap levels'!$C$386:$C$553&amp;'Regional Cap levels'!$D$386:$D$553&amp;'Regional Cap levels'!$E$386:$E$553,0),MATCH(J$6,'Regional Cap levels'!$F$385:$K$385,0))</f>
        <v>5.8910051960163815E-2</v>
      </c>
    </row>
    <row r="12" spans="1:11" ht="13.5" customHeight="1">
      <c r="A12" s="1" t="s">
        <v>122</v>
      </c>
      <c r="B12" s="1" t="s">
        <v>72</v>
      </c>
      <c r="C12" s="1" t="s">
        <v>71</v>
      </c>
      <c r="D12" s="14" t="s">
        <v>69</v>
      </c>
      <c r="E12" s="38" cm="1">
        <f t="array" ref="E12">INDEX('Regional Cap levels'!$F$386:$K$553,MATCH($A12&amp;$B12&amp;$C12&amp;$D12,'Regional Cap levels'!$B$386:$B$553&amp;'Regional Cap levels'!$C$386:$C$553&amp;'Regional Cap levels'!$D$386:$D$553&amp;'Regional Cap levels'!$E$386:$E$553,0),MATCH(E$6,'Regional Cap levels'!$F$385:$K$385,0))</f>
        <v>0.18174044388079461</v>
      </c>
      <c r="F12" s="38" cm="1">
        <f t="array" ref="F12">INDEX('Regional Cap levels'!$F$386:$K$553,MATCH($A12&amp;$B12&amp;$C12&amp;$D12,'Regional Cap levels'!$B$386:$B$553&amp;'Regional Cap levels'!$C$386:$C$553&amp;'Regional Cap levels'!$D$386:$D$553&amp;'Regional Cap levels'!$E$386:$E$553,0),MATCH(F$6,'Regional Cap levels'!$F$385:$K$385,0))</f>
        <v>0.13282718343057168</v>
      </c>
      <c r="G12" s="185" cm="1">
        <f t="array" ref="G12">INDEX('Regional Cap levels'!$F$386:$K$553,MATCH($A12&amp;$B12&amp;$C12&amp;$D12,'Regional Cap levels'!$B$386:$B$553&amp;'Regional Cap levels'!$C$386:$C$553&amp;'Regional Cap levels'!$D$386:$D$553&amp;'Regional Cap levels'!$E$386:$E$553,0),MATCH(G$6,'Regional Cap levels'!$F$385:$K$385,0))</f>
        <v>7.9120246611194323E-2</v>
      </c>
      <c r="H12" s="62" cm="1">
        <f t="array" ref="H12">INDEX('Regional Cap levels'!$F$386:$K$553,MATCH($A12&amp;$B12&amp;$C12&amp;$D12,'Regional Cap levels'!$B$386:$B$553&amp;'Regional Cap levels'!$C$386:$C$553&amp;'Regional Cap levels'!$D$386:$D$553&amp;'Regional Cap levels'!$E$386:$E$553,0),MATCH(H$6,'Regional Cap levels'!$F$385:$K$385,0))</f>
        <v>7.2595416441117139E-2</v>
      </c>
      <c r="I12" s="62" cm="1">
        <f t="array" ref="I12">INDEX('Regional Cap levels'!$F$386:$K$553,MATCH($A12&amp;$B12&amp;$C12&amp;$D12,'Regional Cap levels'!$B$386:$B$553&amp;'Regional Cap levels'!$C$386:$C$553&amp;'Regional Cap levels'!$D$386:$D$553&amp;'Regional Cap levels'!$E$386:$E$553,0),MATCH(I$6,'Regional Cap levels'!$F$385:$K$385,0))</f>
        <v>7.8120876833083747E-2</v>
      </c>
      <c r="J12" s="62" cm="1">
        <f t="array" ref="J12">INDEX('Regional Cap levels'!$F$386:$K$553,MATCH($A12&amp;$B12&amp;$C12&amp;$D12,'Regional Cap levels'!$B$386:$B$553&amp;'Regional Cap levels'!$C$386:$C$553&amp;'Regional Cap levels'!$D$386:$D$553&amp;'Regional Cap levels'!$E$386:$E$553,0),MATCH(J$6,'Regional Cap levels'!$F$385:$K$385,0))</f>
        <v>6.432113467048868E-2</v>
      </c>
    </row>
    <row r="13" spans="1:11" ht="13.5" customHeight="1">
      <c r="A13" s="1" t="s">
        <v>122</v>
      </c>
      <c r="B13" s="1" t="s">
        <v>67</v>
      </c>
      <c r="C13" s="1" t="s">
        <v>68</v>
      </c>
      <c r="D13" s="14" t="s">
        <v>73</v>
      </c>
      <c r="E13" s="38" cm="1">
        <f t="array" ref="E13">INDEX('Regional Cap levels'!$F$386:$K$553,MATCH($A13&amp;$B13&amp;$C13&amp;$D13,'Regional Cap levels'!$B$386:$B$553&amp;'Regional Cap levels'!$C$386:$C$553&amp;'Regional Cap levels'!$D$386:$D$553&amp;'Regional Cap levels'!$E$386:$E$553,0),MATCH(E$6,'Regional Cap levels'!$F$385:$K$385,0))</f>
        <v>0.33158410573786584</v>
      </c>
      <c r="F13" s="38" cm="1">
        <f t="array" ref="F13">INDEX('Regional Cap levels'!$F$386:$K$553,MATCH($A13&amp;$B13&amp;$C13&amp;$D13,'Regional Cap levels'!$B$386:$B$553&amp;'Regional Cap levels'!$C$386:$C$553&amp;'Regional Cap levels'!$D$386:$D$553&amp;'Regional Cap levels'!$E$386:$E$553,0),MATCH(F$6,'Regional Cap levels'!$F$385:$K$385,0))</f>
        <v>0.38181666588668656</v>
      </c>
      <c r="G13" s="185" cm="1">
        <f t="array" ref="G13">INDEX('Regional Cap levels'!$F$386:$K$553,MATCH($A13&amp;$B13&amp;$C13&amp;$D13,'Regional Cap levels'!$B$386:$B$553&amp;'Regional Cap levels'!$C$386:$C$553&amp;'Regional Cap levels'!$D$386:$D$553&amp;'Regional Cap levels'!$E$386:$E$553,0),MATCH(G$6,'Regional Cap levels'!$F$385:$K$385,0))</f>
        <v>0.38181666588668656</v>
      </c>
      <c r="H13" s="62" cm="1">
        <f t="array" ref="H13">INDEX('Regional Cap levels'!$F$386:$K$553,MATCH($A13&amp;$B13&amp;$C13&amp;$D13,'Regional Cap levels'!$B$386:$B$553&amp;'Regional Cap levels'!$C$386:$C$553&amp;'Regional Cap levels'!$D$386:$D$553&amp;'Regional Cap levels'!$E$386:$E$553,0),MATCH(H$6,'Regional Cap levels'!$F$385:$K$385,0))</f>
        <v>0.38517662626857863</v>
      </c>
      <c r="I13" s="62" cm="1">
        <f t="array" ref="I13">INDEX('Regional Cap levels'!$F$386:$K$553,MATCH($A13&amp;$B13&amp;$C13&amp;$D13,'Regional Cap levels'!$B$386:$B$553&amp;'Regional Cap levels'!$C$386:$C$553&amp;'Regional Cap levels'!$D$386:$D$553&amp;'Regional Cap levels'!$E$386:$E$553,0),MATCH(I$6,'Regional Cap levels'!$F$385:$K$385,0))</f>
        <v>0.38502486300473077</v>
      </c>
      <c r="J13" s="62" cm="1">
        <f t="array" ref="J13">INDEX('Regional Cap levels'!$F$386:$K$553,MATCH($A13&amp;$B13&amp;$C13&amp;$D13,'Regional Cap levels'!$B$386:$B$553&amp;'Regional Cap levels'!$C$386:$C$553&amp;'Regional Cap levels'!$D$386:$D$553&amp;'Regional Cap levels'!$E$386:$E$553,0),MATCH(J$6,'Regional Cap levels'!$F$385:$K$385,0))</f>
        <v>0.39108225255134316</v>
      </c>
    </row>
    <row r="14" spans="1:11" ht="13.5" customHeight="1">
      <c r="A14" s="1" t="s">
        <v>122</v>
      </c>
      <c r="B14" s="1" t="s">
        <v>67</v>
      </c>
      <c r="C14" s="1" t="s">
        <v>70</v>
      </c>
      <c r="D14" s="14" t="s">
        <v>73</v>
      </c>
      <c r="E14" s="38" cm="1">
        <f t="array" ref="E14">INDEX('Regional Cap levels'!$F$386:$K$553,MATCH($A14&amp;$B14&amp;$C14&amp;$D14,'Regional Cap levels'!$B$386:$B$553&amp;'Regional Cap levels'!$C$386:$C$553&amp;'Regional Cap levels'!$D$386:$D$553&amp;'Regional Cap levels'!$E$386:$E$553,0),MATCH(E$6,'Regional Cap levels'!$F$385:$K$385,0))</f>
        <v>0.38276830962512848</v>
      </c>
      <c r="F14" s="38" cm="1">
        <f t="array" ref="F14">INDEX('Regional Cap levels'!$F$386:$K$553,MATCH($A14&amp;$B14&amp;$C14&amp;$D14,'Regional Cap levels'!$B$386:$B$553&amp;'Regional Cap levels'!$C$386:$C$553&amp;'Regional Cap levels'!$D$386:$D$553&amp;'Regional Cap levels'!$E$386:$E$553,0),MATCH(F$6,'Regional Cap levels'!$F$385:$K$385,0))</f>
        <v>0.43368780337837637</v>
      </c>
      <c r="G14" s="185" cm="1">
        <f t="array" ref="G14">INDEX('Regional Cap levels'!$F$386:$K$553,MATCH($A14&amp;$B14&amp;$C14&amp;$D14,'Regional Cap levels'!$B$386:$B$553&amp;'Regional Cap levels'!$C$386:$C$553&amp;'Regional Cap levels'!$D$386:$D$553&amp;'Regional Cap levels'!$E$386:$E$553,0),MATCH(G$6,'Regional Cap levels'!$F$385:$K$385,0))</f>
        <v>0.43368780337837637</v>
      </c>
      <c r="H14" s="62" cm="1">
        <f t="array" ref="H14">INDEX('Regional Cap levels'!$F$386:$K$553,MATCH($A14&amp;$B14&amp;$C14&amp;$D14,'Regional Cap levels'!$B$386:$B$553&amp;'Regional Cap levels'!$C$386:$C$553&amp;'Regional Cap levels'!$D$386:$D$553&amp;'Regional Cap levels'!$E$386:$E$553,0),MATCH(H$6,'Regional Cap levels'!$F$385:$K$385,0))</f>
        <v>0.45508065757207494</v>
      </c>
      <c r="I14" s="62" cm="1">
        <f t="array" ref="I14">INDEX('Regional Cap levels'!$F$386:$K$553,MATCH($A14&amp;$B14&amp;$C14&amp;$D14,'Regional Cap levels'!$B$386:$B$553&amp;'Regional Cap levels'!$C$386:$C$553&amp;'Regional Cap levels'!$D$386:$D$553&amp;'Regional Cap levels'!$E$386:$E$553,0),MATCH(I$6,'Regional Cap levels'!$F$385:$K$385,0))</f>
        <v>0.45490633064242891</v>
      </c>
      <c r="J14" s="62" cm="1">
        <f t="array" ref="J14">INDEX('Regional Cap levels'!$F$386:$K$553,MATCH($A14&amp;$B14&amp;$C14&amp;$D14,'Regional Cap levels'!$B$386:$B$553&amp;'Regional Cap levels'!$C$386:$C$553&amp;'Regional Cap levels'!$D$386:$D$553&amp;'Regional Cap levels'!$E$386:$E$553,0),MATCH(J$6,'Regional Cap levels'!$F$385:$K$385,0))</f>
        <v>0.46334379653454083</v>
      </c>
    </row>
    <row r="15" spans="1:11" ht="13.5" customHeight="1">
      <c r="A15" s="1" t="s">
        <v>122</v>
      </c>
      <c r="B15" s="1" t="s">
        <v>67</v>
      </c>
      <c r="C15" s="1" t="s">
        <v>71</v>
      </c>
      <c r="D15" s="14" t="s">
        <v>73</v>
      </c>
      <c r="E15" s="38" cm="1">
        <f t="array" ref="E15">INDEX('Regional Cap levels'!$F$386:$K$553,MATCH($A15&amp;$B15&amp;$C15&amp;$D15,'Regional Cap levels'!$B$386:$B$553&amp;'Regional Cap levels'!$C$386:$C$553&amp;'Regional Cap levels'!$D$386:$D$553&amp;'Regional Cap levels'!$E$386:$E$553,0),MATCH(E$6,'Regional Cap levels'!$F$385:$K$385,0))</f>
        <v>0.38488957924094991</v>
      </c>
      <c r="F15" s="38" cm="1">
        <f t="array" ref="F15">INDEX('Regional Cap levels'!$F$386:$K$553,MATCH($A15&amp;$B15&amp;$C15&amp;$D15,'Regional Cap levels'!$B$386:$B$553&amp;'Regional Cap levels'!$C$386:$C$553&amp;'Regional Cap levels'!$D$386:$D$553&amp;'Regional Cap levels'!$E$386:$E$553,0),MATCH(F$6,'Regional Cap levels'!$F$385:$K$385,0))</f>
        <v>0.43924178110486822</v>
      </c>
      <c r="G15" s="185" cm="1">
        <f t="array" ref="G15">INDEX('Regional Cap levels'!$F$386:$K$553,MATCH($A15&amp;$B15&amp;$C15&amp;$D15,'Regional Cap levels'!$B$386:$B$553&amp;'Regional Cap levels'!$C$386:$C$553&amp;'Regional Cap levels'!$D$386:$D$553&amp;'Regional Cap levels'!$E$386:$E$553,0),MATCH(G$6,'Regional Cap levels'!$F$385:$K$385,0))</f>
        <v>0.43924178110486822</v>
      </c>
      <c r="H15" s="62" cm="1">
        <f t="array" ref="H15">INDEX('Regional Cap levels'!$F$386:$K$553,MATCH($A15&amp;$B15&amp;$C15&amp;$D15,'Regional Cap levels'!$B$386:$B$553&amp;'Regional Cap levels'!$C$386:$C$553&amp;'Regional Cap levels'!$D$386:$D$553&amp;'Regional Cap levels'!$E$386:$E$553,0),MATCH(H$6,'Regional Cap levels'!$F$385:$K$385,0))</f>
        <v>0.44389572030306962</v>
      </c>
      <c r="I15" s="62" cm="1">
        <f t="array" ref="I15">INDEX('Regional Cap levels'!$F$386:$K$553,MATCH($A15&amp;$B15&amp;$C15&amp;$D15,'Regional Cap levels'!$B$386:$B$553&amp;'Regional Cap levels'!$C$386:$C$553&amp;'Regional Cap levels'!$D$386:$D$553&amp;'Regional Cap levels'!$E$386:$E$553,0),MATCH(I$6,'Regional Cap levels'!$F$385:$K$385,0))</f>
        <v>0.44373382563650521</v>
      </c>
      <c r="J15" s="62" cm="1">
        <f t="array" ref="J15">INDEX('Regional Cap levels'!$F$386:$K$553,MATCH($A15&amp;$B15&amp;$C15&amp;$D15,'Regional Cap levels'!$B$386:$B$553&amp;'Regional Cap levels'!$C$386:$C$553&amp;'Regional Cap levels'!$D$386:$D$553&amp;'Regional Cap levels'!$E$386:$E$553,0),MATCH(J$6,'Regional Cap levels'!$F$385:$K$385,0))</f>
        <v>0.4504406755770276</v>
      </c>
    </row>
    <row r="16" spans="1:11" ht="13.5" customHeight="1">
      <c r="A16" s="1" t="s">
        <v>122</v>
      </c>
      <c r="B16" s="1" t="s">
        <v>72</v>
      </c>
      <c r="C16" s="1" t="s">
        <v>68</v>
      </c>
      <c r="D16" s="14" t="s">
        <v>73</v>
      </c>
      <c r="E16" s="38" cm="1">
        <f t="array" ref="E16">INDEX('Regional Cap levels'!$F$386:$K$553,MATCH($A16&amp;$B16&amp;$C16&amp;$D16,'Regional Cap levels'!$B$386:$B$553&amp;'Regional Cap levels'!$C$386:$C$553&amp;'Regional Cap levels'!$D$386:$D$553&amp;'Regional Cap levels'!$E$386:$E$553,0),MATCH(E$6,'Regional Cap levels'!$F$385:$K$385,0))</f>
        <v>0.28485186128517942</v>
      </c>
      <c r="F16" s="38" cm="1">
        <f t="array" ref="F16">INDEX('Regional Cap levels'!$F$386:$K$553,MATCH($A16&amp;$B16&amp;$C16&amp;$D16,'Regional Cap levels'!$B$386:$B$553&amp;'Regional Cap levels'!$C$386:$C$553&amp;'Regional Cap levels'!$D$386:$D$553&amp;'Regional Cap levels'!$E$386:$E$553,0),MATCH(F$6,'Regional Cap levels'!$F$385:$K$385,0))</f>
        <v>0.2911174570678719</v>
      </c>
      <c r="G16" s="185" cm="1">
        <f t="array" ref="G16">INDEX('Regional Cap levels'!$F$386:$K$553,MATCH($A16&amp;$B16&amp;$C16&amp;$D16,'Regional Cap levels'!$B$386:$B$553&amp;'Regional Cap levels'!$C$386:$C$553&amp;'Regional Cap levels'!$D$386:$D$553&amp;'Regional Cap levels'!$E$386:$E$553,0),MATCH(G$6,'Regional Cap levels'!$F$385:$K$385,0))</f>
        <v>0.2911174570678719</v>
      </c>
      <c r="H16" s="62" cm="1">
        <f t="array" ref="H16">INDEX('Regional Cap levels'!$F$386:$K$553,MATCH($A16&amp;$B16&amp;$C16&amp;$D16,'Regional Cap levels'!$B$386:$B$553&amp;'Regional Cap levels'!$C$386:$C$553&amp;'Regional Cap levels'!$D$386:$D$553&amp;'Regional Cap levels'!$E$386:$E$553,0),MATCH(H$6,'Regional Cap levels'!$F$385:$K$385,0))</f>
        <v>0.29619239752972082</v>
      </c>
      <c r="I16" s="62" cm="1">
        <f t="array" ref="I16">INDEX('Regional Cap levels'!$F$386:$K$553,MATCH($A16&amp;$B16&amp;$C16&amp;$D16,'Regional Cap levels'!$B$386:$B$553&amp;'Regional Cap levels'!$C$386:$C$553&amp;'Regional Cap levels'!$D$386:$D$553&amp;'Regional Cap levels'!$E$386:$E$553,0),MATCH(I$6,'Regional Cap levels'!$F$385:$K$385,0))</f>
        <v>0.29598154814977223</v>
      </c>
      <c r="J16" s="62" cm="1">
        <f t="array" ref="J16">INDEX('Regional Cap levels'!$F$386:$K$553,MATCH($A16&amp;$B16&amp;$C16&amp;$D16,'Regional Cap levels'!$B$386:$B$553&amp;'Regional Cap levels'!$C$386:$C$553&amp;'Regional Cap levels'!$D$386:$D$553&amp;'Regional Cap levels'!$E$386:$E$553,0),MATCH(J$6,'Regional Cap levels'!$F$385:$K$385,0))</f>
        <v>0.29786295250883732</v>
      </c>
    </row>
    <row r="17" spans="1:11" ht="13.5" customHeight="1">
      <c r="A17" s="1" t="s">
        <v>122</v>
      </c>
      <c r="B17" s="1" t="s">
        <v>72</v>
      </c>
      <c r="C17" s="1" t="s">
        <v>70</v>
      </c>
      <c r="D17" s="14" t="s">
        <v>73</v>
      </c>
      <c r="E17" s="38" cm="1">
        <f t="array" ref="E17">INDEX('Regional Cap levels'!$F$386:$K$553,MATCH($A17&amp;$B17&amp;$C17&amp;$D17,'Regional Cap levels'!$B$386:$B$553&amp;'Regional Cap levels'!$C$386:$C$553&amp;'Regional Cap levels'!$D$386:$D$553&amp;'Regional Cap levels'!$E$386:$E$553,0),MATCH(E$6,'Regional Cap levels'!$F$385:$K$385,0))</f>
        <v>0.3750844265084296</v>
      </c>
      <c r="F17" s="38" cm="1">
        <f t="array" ref="F17">INDEX('Regional Cap levels'!$F$386:$K$553,MATCH($A17&amp;$B17&amp;$C17&amp;$D17,'Regional Cap levels'!$B$386:$B$553&amp;'Regional Cap levels'!$C$386:$C$553&amp;'Regional Cap levels'!$D$386:$D$553&amp;'Regional Cap levels'!$E$386:$E$553,0),MATCH(F$6,'Regional Cap levels'!$F$385:$K$385,0))</f>
        <v>0.37799022515901148</v>
      </c>
      <c r="G17" s="185" cm="1">
        <f t="array" ref="G17">INDEX('Regional Cap levels'!$F$386:$K$553,MATCH($A17&amp;$B17&amp;$C17&amp;$D17,'Regional Cap levels'!$B$386:$B$553&amp;'Regional Cap levels'!$C$386:$C$553&amp;'Regional Cap levels'!$D$386:$D$553&amp;'Regional Cap levels'!$E$386:$E$553,0),MATCH(G$6,'Regional Cap levels'!$F$385:$K$385,0))</f>
        <v>0.37799022515901148</v>
      </c>
      <c r="H17" s="62" cm="1">
        <f t="array" ref="H17">INDEX('Regional Cap levels'!$F$386:$K$553,MATCH($A17&amp;$B17&amp;$C17&amp;$D17,'Regional Cap levels'!$B$386:$B$553&amp;'Regional Cap levels'!$C$386:$C$553&amp;'Regional Cap levels'!$D$386:$D$553&amp;'Regional Cap levels'!$E$386:$E$553,0),MATCH(H$6,'Regional Cap levels'!$F$385:$K$385,0))</f>
        <v>0.40445101432828695</v>
      </c>
      <c r="I17" s="62" cm="1">
        <f t="array" ref="I17">INDEX('Regional Cap levels'!$F$386:$K$553,MATCH($A17&amp;$B17&amp;$C17&amp;$D17,'Regional Cap levels'!$B$386:$B$553&amp;'Regional Cap levels'!$C$386:$C$553&amp;'Regional Cap levels'!$D$386:$D$553&amp;'Regional Cap levels'!$E$386:$E$553,0),MATCH(I$6,'Regional Cap levels'!$F$385:$K$385,0))</f>
        <v>0.40414948375997112</v>
      </c>
      <c r="J17" s="62" cm="1">
        <f t="array" ref="J17">INDEX('Regional Cap levels'!$F$386:$K$553,MATCH($A17&amp;$B17&amp;$C17&amp;$D17,'Regional Cap levels'!$B$386:$B$553&amp;'Regional Cap levels'!$C$386:$C$553&amp;'Regional Cap levels'!$D$386:$D$553&amp;'Regional Cap levels'!$E$386:$E$553,0),MATCH(J$6,'Regional Cap levels'!$F$385:$K$385,0))</f>
        <v>0.39739341154946561</v>
      </c>
    </row>
    <row r="18" spans="1:11" ht="13.5" customHeight="1">
      <c r="A18" s="1" t="s">
        <v>122</v>
      </c>
      <c r="B18" s="1" t="s">
        <v>72</v>
      </c>
      <c r="C18" s="1" t="s">
        <v>71</v>
      </c>
      <c r="D18" s="14" t="s">
        <v>73</v>
      </c>
      <c r="E18" s="38" cm="1">
        <f t="array" ref="E18">INDEX('Regional Cap levels'!$F$386:$K$553,MATCH($A18&amp;$B18&amp;$C18&amp;$D18,'Regional Cap levels'!$B$386:$B$553&amp;'Regional Cap levels'!$C$386:$C$553&amp;'Regional Cap levels'!$D$386:$D$553&amp;'Regional Cap levels'!$E$386:$E$553,0),MATCH(E$6,'Regional Cap levels'!$F$385:$K$385,0))</f>
        <v>0.33537728236404085</v>
      </c>
      <c r="F18" s="38" cm="1">
        <f t="array" ref="F18">INDEX('Regional Cap levels'!$F$386:$K$553,MATCH($A18&amp;$B18&amp;$C18&amp;$D18,'Regional Cap levels'!$B$386:$B$553&amp;'Regional Cap levels'!$C$386:$C$553&amp;'Regional Cap levels'!$D$386:$D$553&amp;'Regional Cap levels'!$E$386:$E$553,0),MATCH(F$6,'Regional Cap levels'!$F$385:$K$385,0))</f>
        <v>0.34338533582610592</v>
      </c>
      <c r="G18" s="185" cm="1">
        <f t="array" ref="G18">INDEX('Regional Cap levels'!$F$386:$K$553,MATCH($A18&amp;$B18&amp;$C18&amp;$D18,'Regional Cap levels'!$B$386:$B$553&amp;'Regional Cap levels'!$C$386:$C$553&amp;'Regional Cap levels'!$D$386:$D$553&amp;'Regional Cap levels'!$E$386:$E$553,0),MATCH(G$6,'Regional Cap levels'!$F$385:$K$385,0))</f>
        <v>0.34338533582610592</v>
      </c>
      <c r="H18" s="62" cm="1">
        <f t="array" ref="H18">INDEX('Regional Cap levels'!$F$386:$K$553,MATCH($A18&amp;$B18&amp;$C18&amp;$D18,'Regional Cap levels'!$B$386:$B$553&amp;'Regional Cap levels'!$C$386:$C$553&amp;'Regional Cap levels'!$D$386:$D$553&amp;'Regional Cap levels'!$E$386:$E$553,0),MATCH(H$6,'Regional Cap levels'!$F$385:$K$385,0))</f>
        <v>0.34991139795333182</v>
      </c>
      <c r="I18" s="62" cm="1">
        <f t="array" ref="I18">INDEX('Regional Cap levels'!$F$386:$K$553,MATCH($A18&amp;$B18&amp;$C18&amp;$D18,'Regional Cap levels'!$B$386:$B$553&amp;'Regional Cap levels'!$C$386:$C$553&amp;'Regional Cap levels'!$D$386:$D$553&amp;'Regional Cap levels'!$E$386:$E$553,0),MATCH(I$6,'Regional Cap levels'!$F$385:$K$385,0))</f>
        <v>0.3496810540727206</v>
      </c>
      <c r="J18" s="62" cm="1">
        <f t="array" ref="J18">INDEX('Regional Cap levels'!$F$386:$K$553,MATCH($A18&amp;$B18&amp;$C18&amp;$D18,'Regional Cap levels'!$B$386:$B$553&amp;'Regional Cap levels'!$C$386:$C$553&amp;'Regional Cap levels'!$D$386:$D$553&amp;'Regional Cap levels'!$E$386:$E$553,0),MATCH(J$6,'Regional Cap levels'!$F$385:$K$385,0))</f>
        <v>0.35200601991147423</v>
      </c>
    </row>
    <row r="19" spans="1:11" ht="13.5" customHeight="1">
      <c r="D19" s="166"/>
      <c r="E19" s="42"/>
      <c r="F19" s="42"/>
      <c r="G19" s="42"/>
      <c r="H19" s="186"/>
      <c r="I19" s="186"/>
      <c r="J19" s="186"/>
    </row>
    <row r="20" spans="1:11" ht="13.5" customHeight="1">
      <c r="B20" s="35" t="s">
        <v>74</v>
      </c>
      <c r="C20" s="167"/>
      <c r="D20" s="167"/>
      <c r="E20" s="167"/>
      <c r="F20" s="167"/>
      <c r="G20" s="167"/>
      <c r="H20" s="168"/>
      <c r="I20" s="168"/>
      <c r="J20" s="168"/>
    </row>
    <row r="21" spans="1:11" ht="28.5" customHeight="1">
      <c r="B21" s="1"/>
      <c r="C21" s="1"/>
      <c r="D21" s="1"/>
      <c r="E21" s="162" t="s">
        <v>50</v>
      </c>
      <c r="F21" s="162" t="s">
        <v>52</v>
      </c>
      <c r="G21" s="163" t="s">
        <v>54</v>
      </c>
      <c r="H21" s="164" t="s">
        <v>56</v>
      </c>
      <c r="I21" s="165" t="s">
        <v>58</v>
      </c>
      <c r="J21" s="165" t="s">
        <v>61</v>
      </c>
    </row>
    <row r="22" spans="1:11" ht="13.5" customHeight="1">
      <c r="B22" s="2" t="s">
        <v>62</v>
      </c>
      <c r="C22" s="2" t="s">
        <v>63</v>
      </c>
      <c r="D22" s="2" t="s">
        <v>64</v>
      </c>
      <c r="E22" s="13" t="s">
        <v>49</v>
      </c>
      <c r="F22" s="13" t="s">
        <v>51</v>
      </c>
      <c r="G22" s="68" t="s">
        <v>53</v>
      </c>
      <c r="H22" s="57" t="s">
        <v>55</v>
      </c>
      <c r="I22" s="126" t="s">
        <v>57</v>
      </c>
      <c r="J22" s="126" t="s">
        <v>65</v>
      </c>
      <c r="K22" s="169" t="s">
        <v>75</v>
      </c>
    </row>
    <row r="23" spans="1:11" ht="13.5" customHeight="1">
      <c r="B23" s="268" t="s">
        <v>76</v>
      </c>
      <c r="C23" s="269"/>
      <c r="D23" s="269"/>
      <c r="E23" s="269"/>
      <c r="F23" s="269"/>
      <c r="G23" s="269"/>
      <c r="H23" s="269"/>
      <c r="I23" s="127"/>
      <c r="J23" s="127"/>
    </row>
    <row r="24" spans="1:11" ht="13.5" customHeight="1">
      <c r="B24" s="1" t="s">
        <v>67</v>
      </c>
      <c r="C24" s="1" t="s">
        <v>68</v>
      </c>
      <c r="D24" s="14" t="s">
        <v>69</v>
      </c>
      <c r="E24" s="36" cm="1">
        <f t="array" ref="E24">E7*INDEX('TDCV Values'!$D$11:$I$16,MATCH($B24&amp;$C24,'TDCV Values'!$B$11:$B$16&amp;'TDCV Values'!$C$11:$C$16,0),MATCH(E$22,'TDCV Values'!$D$10:$I$10,0))</f>
        <v>2015.7897111019292</v>
      </c>
      <c r="F24" s="36" cm="1">
        <f t="array" ref="F24">F7*INDEX('TDCV Values'!$D$11:$I$16,MATCH($B24&amp;$C24,'TDCV Values'!$B$11:$B$16&amp;'TDCV Values'!$C$11:$C$16,0),MATCH(F$22,'TDCV Values'!$D$10:$I$10,0))</f>
        <v>1510.4160801314058</v>
      </c>
      <c r="G24" s="36" cm="1">
        <f t="array" ref="G24">G7*INDEX('TDCV Values'!$D$11:$I$16,MATCH($B24&amp;$C24,'TDCV Values'!$B$11:$B$16&amp;'TDCV Values'!$C$11:$C$16,0),MATCH(G$22,'TDCV Values'!$D$10:$I$10,0))</f>
        <v>904.55524587803097</v>
      </c>
      <c r="H24" s="36" cm="1">
        <f t="array" ref="H24">H7*INDEX('TDCV Values'!$D$11:$I$16,MATCH($B24&amp;$C24,'TDCV Values'!$B$11:$B$16&amp;'TDCV Values'!$C$11:$C$16,0),MATCH(H$22,'TDCV Values'!$D$10:$I$10,0))</f>
        <v>767.55525030131264</v>
      </c>
      <c r="I24" s="36" cm="1">
        <f t="array" ref="I24">I7*INDEX('TDCV Values'!$D$11:$I$16,MATCH($B24&amp;$C24,'TDCV Values'!$B$11:$B$16&amp;'TDCV Values'!$C$11:$C$16,0),MATCH(I$22,'TDCV Values'!$D$10:$I$10,0))</f>
        <v>802.64799347416727</v>
      </c>
      <c r="J24" s="36" cm="1">
        <f t="array" ref="J24">J7*INDEX('TDCV Values'!$D$11:$I$16,MATCH($B24&amp;$C24,'TDCV Values'!$B$11:$B$16&amp;'TDCV Values'!$C$11:$C$16,0),MATCH(J$22,'TDCV Values'!$D$10:$I$10,0))</f>
        <v>694.46637368109896</v>
      </c>
    </row>
    <row r="25" spans="1:11" ht="13.5" customHeight="1">
      <c r="B25" s="1" t="s">
        <v>67</v>
      </c>
      <c r="C25" s="1" t="s">
        <v>70</v>
      </c>
      <c r="D25" s="14" t="s">
        <v>69</v>
      </c>
      <c r="E25" s="36" cm="1">
        <f t="array" ref="E25">E8*INDEX('TDCV Values'!$D$11:$I$16,MATCH($B25&amp;$C25,'TDCV Values'!$B$11:$B$16&amp;'TDCV Values'!$C$11:$C$16,0),MATCH(E$22,'TDCV Values'!$D$10:$I$10,0))</f>
        <v>1985.1582623010208</v>
      </c>
      <c r="F25" s="36" cm="1">
        <f t="array" ref="F25">F8*INDEX('TDCV Values'!$D$11:$I$16,MATCH($B25&amp;$C25,'TDCV Values'!$B$11:$B$16&amp;'TDCV Values'!$C$11:$C$16,0),MATCH(F$22,'TDCV Values'!$D$10:$I$10,0))</f>
        <v>1476.4170672863449</v>
      </c>
      <c r="G25" s="36" cm="1">
        <f t="array" ref="G25">G8*INDEX('TDCV Values'!$D$11:$I$16,MATCH($B25&amp;$C25,'TDCV Values'!$B$11:$B$16&amp;'TDCV Values'!$C$11:$C$16,0),MATCH(G$22,'TDCV Values'!$D$10:$I$10,0))</f>
        <v>873.48243484794932</v>
      </c>
      <c r="H25" s="36" cm="1">
        <f t="array" ref="H25">H8*INDEX('TDCV Values'!$D$11:$I$16,MATCH($B25&amp;$C25,'TDCV Values'!$B$11:$B$16&amp;'TDCV Values'!$C$11:$C$16,0),MATCH(H$22,'TDCV Values'!$D$10:$I$10,0))</f>
        <v>755.63040128632929</v>
      </c>
      <c r="I25" s="36" cm="1">
        <f t="array" ref="I25">I8*INDEX('TDCV Values'!$D$11:$I$16,MATCH($B25&amp;$C25,'TDCV Values'!$B$11:$B$16&amp;'TDCV Values'!$C$11:$C$16,0),MATCH(I$22,'TDCV Values'!$D$10:$I$10,0))</f>
        <v>790.56103323811203</v>
      </c>
      <c r="J25" s="36" cm="1">
        <f t="array" ref="J25">J8*INDEX('TDCV Values'!$D$11:$I$16,MATCH($B25&amp;$C25,'TDCV Values'!$B$11:$B$16&amp;'TDCV Values'!$C$11:$C$16,0),MATCH(J$22,'TDCV Values'!$D$10:$I$10,0))</f>
        <v>673.21601802886687</v>
      </c>
    </row>
    <row r="26" spans="1:11" ht="13.5" customHeight="1">
      <c r="B26" s="1" t="s">
        <v>67</v>
      </c>
      <c r="C26" s="1" t="s">
        <v>71</v>
      </c>
      <c r="D26" s="14" t="s">
        <v>69</v>
      </c>
      <c r="E26" s="36" cm="1">
        <f t="array" ref="E26">E9*INDEX('TDCV Values'!$D$11:$I$16,MATCH($B26&amp;$C26,'TDCV Values'!$B$11:$B$16&amp;'TDCV Values'!$C$11:$C$16,0),MATCH(E$22,'TDCV Values'!$D$10:$I$10,0))</f>
        <v>2123.1575370570868</v>
      </c>
      <c r="F26" s="36" cm="1">
        <f t="array" ref="F26">F9*INDEX('TDCV Values'!$D$11:$I$16,MATCH($B26&amp;$C26,'TDCV Values'!$B$11:$B$16&amp;'TDCV Values'!$C$11:$C$16,0),MATCH(F$22,'TDCV Values'!$D$10:$I$10,0))</f>
        <v>1590.8886381664879</v>
      </c>
      <c r="G26" s="36" cm="1">
        <f t="array" ref="G26">G9*INDEX('TDCV Values'!$D$11:$I$16,MATCH($B26&amp;$C26,'TDCV Values'!$B$11:$B$16&amp;'TDCV Values'!$C$11:$C$16,0),MATCH(G$22,'TDCV Values'!$D$10:$I$10,0))</f>
        <v>952.79738491104206</v>
      </c>
      <c r="H26" s="36" cm="1">
        <f t="array" ref="H26">H9*INDEX('TDCV Values'!$D$11:$I$16,MATCH($B26&amp;$C26,'TDCV Values'!$B$11:$B$16&amp;'TDCV Values'!$C$11:$C$16,0),MATCH(H$22,'TDCV Values'!$D$10:$I$10,0))</f>
        <v>807.97986403695018</v>
      </c>
      <c r="I26" s="36" cm="1">
        <f t="array" ref="I26">I9*INDEX('TDCV Values'!$D$11:$I$16,MATCH($B26&amp;$C26,'TDCV Values'!$B$11:$B$16&amp;'TDCV Values'!$C$11:$C$16,0),MATCH(I$22,'TDCV Values'!$D$10:$I$10,0))</f>
        <v>844.94039639567757</v>
      </c>
      <c r="J26" s="36" cm="1">
        <f t="array" ref="J26">J9*INDEX('TDCV Values'!$D$11:$I$16,MATCH($B26&amp;$C26,'TDCV Values'!$B$11:$B$16&amp;'TDCV Values'!$C$11:$C$16,0),MATCH(J$22,'TDCV Values'!$D$10:$I$10,0))</f>
        <v>730.97620299601761</v>
      </c>
      <c r="K26" s="171"/>
    </row>
    <row r="27" spans="1:11" ht="13.5" customHeight="1">
      <c r="B27" s="1" t="s">
        <v>72</v>
      </c>
      <c r="C27" s="1" t="s">
        <v>68</v>
      </c>
      <c r="D27" s="14" t="s">
        <v>69</v>
      </c>
      <c r="E27" s="36" cm="1">
        <f t="array" ref="E27">E10*INDEX('TDCV Values'!$D$11:$I$16,MATCH($B27&amp;$C27,'TDCV Values'!$B$11:$B$16&amp;'TDCV Values'!$C$11:$C$16,0),MATCH(E$22,'TDCV Values'!$D$10:$I$10,0))</f>
        <v>2070.6302828422845</v>
      </c>
      <c r="F27" s="36" cm="1">
        <f t="array" ref="F27">F10*INDEX('TDCV Values'!$D$11:$I$16,MATCH($B27&amp;$C27,'TDCV Values'!$B$11:$B$16&amp;'TDCV Values'!$C$11:$C$16,0),MATCH(F$22,'TDCV Values'!$D$10:$I$10,0))</f>
        <v>1513.3219968824005</v>
      </c>
      <c r="G27" s="36" cm="1">
        <f t="array" ref="G27">G10*INDEX('TDCV Values'!$D$11:$I$16,MATCH($B27&amp;$C27,'TDCV Values'!$B$11:$B$16&amp;'TDCV Values'!$C$11:$C$16,0),MATCH(G$22,'TDCV Values'!$D$10:$I$10,0))</f>
        <v>901.37658841253233</v>
      </c>
      <c r="H27" s="36" cm="1">
        <f t="array" ref="H27">H10*INDEX('TDCV Values'!$D$11:$I$16,MATCH($B27&amp;$C27,'TDCV Values'!$B$11:$B$16&amp;'TDCV Values'!$C$11:$C$16,0),MATCH(H$22,'TDCV Values'!$D$10:$I$10,0))</f>
        <v>793.13882155328656</v>
      </c>
      <c r="I27" s="36" cm="1">
        <f t="array" ref="I27">I10*INDEX('TDCV Values'!$D$11:$I$16,MATCH($B27&amp;$C27,'TDCV Values'!$B$11:$B$16&amp;'TDCV Values'!$C$11:$C$16,0),MATCH(I$22,'TDCV Values'!$D$10:$I$10,0))</f>
        <v>853.47079875085615</v>
      </c>
      <c r="J27" s="36" cm="1">
        <f t="array" ref="J27">J10*INDEX('TDCV Values'!$D$11:$I$16,MATCH($B27&amp;$C27,'TDCV Values'!$B$11:$B$16&amp;'TDCV Values'!$C$11:$C$16,0),MATCH(J$22,'TDCV Values'!$D$10:$I$10,0))</f>
        <v>702.79415399256357</v>
      </c>
      <c r="K27" s="171"/>
    </row>
    <row r="28" spans="1:11" ht="13.5" customHeight="1">
      <c r="B28" s="1" t="s">
        <v>72</v>
      </c>
      <c r="C28" s="1" t="s">
        <v>70</v>
      </c>
      <c r="D28" s="14" t="s">
        <v>69</v>
      </c>
      <c r="E28" s="36" cm="1">
        <f t="array" ref="E28">E11*INDEX('TDCV Values'!$D$11:$I$16,MATCH($B28&amp;$C28,'TDCV Values'!$B$11:$B$16&amp;'TDCV Values'!$C$11:$C$16,0),MATCH(E$22,'TDCV Values'!$D$10:$I$10,0))</f>
        <v>2126.368785495803</v>
      </c>
      <c r="F28" s="36" cm="1">
        <f t="array" ref="F28">F11*INDEX('TDCV Values'!$D$11:$I$16,MATCH($B28&amp;$C28,'TDCV Values'!$B$11:$B$16&amp;'TDCV Values'!$C$11:$C$16,0),MATCH(F$22,'TDCV Values'!$D$10:$I$10,0))</f>
        <v>1541.1030539888029</v>
      </c>
      <c r="G28" s="36" cm="1">
        <f t="array" ref="G28">G11*INDEX('TDCV Values'!$D$11:$I$16,MATCH($B28&amp;$C28,'TDCV Values'!$B$11:$B$16&amp;'TDCV Values'!$C$11:$C$16,0),MATCH(G$22,'TDCV Values'!$D$10:$I$10,0))</f>
        <v>884.98756761283425</v>
      </c>
      <c r="H28" s="36" cm="1">
        <f t="array" ref="H28">H11*INDEX('TDCV Values'!$D$11:$I$16,MATCH($B28&amp;$C28,'TDCV Values'!$B$11:$B$16&amp;'TDCV Values'!$C$11:$C$16,0),MATCH(H$22,'TDCV Values'!$D$10:$I$10,0))</f>
        <v>767.26892032719149</v>
      </c>
      <c r="I28" s="36" cm="1">
        <f t="array" ref="I28">I11*INDEX('TDCV Values'!$D$11:$I$16,MATCH($B28&amp;$C28,'TDCV Values'!$B$11:$B$16&amp;'TDCV Values'!$C$11:$C$16,0),MATCH(I$22,'TDCV Values'!$D$10:$I$10,0))</f>
        <v>832.43206553905145</v>
      </c>
      <c r="J28" s="36" cm="1">
        <f t="array" ref="J28">J11*INDEX('TDCV Values'!$D$11:$I$16,MATCH($B28&amp;$C28,'TDCV Values'!$B$11:$B$16&amp;'TDCV Values'!$C$11:$C$16,0),MATCH(J$22,'TDCV Values'!$D$10:$I$10,0))</f>
        <v>677.46559754188388</v>
      </c>
      <c r="K28" s="171"/>
    </row>
    <row r="29" spans="1:11" ht="13.5" customHeight="1">
      <c r="B29" s="1" t="s">
        <v>72</v>
      </c>
      <c r="C29" s="1" t="s">
        <v>71</v>
      </c>
      <c r="D29" s="14" t="s">
        <v>69</v>
      </c>
      <c r="E29" s="36" cm="1">
        <f t="array" ref="E29">E12*INDEX('TDCV Values'!$D$11:$I$16,MATCH($B29&amp;$C29,'TDCV Values'!$B$11:$B$16&amp;'TDCV Values'!$C$11:$C$16,0),MATCH(E$22,'TDCV Values'!$D$10:$I$10,0))</f>
        <v>2180.8853265695352</v>
      </c>
      <c r="F29" s="36" cm="1">
        <f t="array" ref="F29">F12*INDEX('TDCV Values'!$D$11:$I$16,MATCH($B29&amp;$C29,'TDCV Values'!$B$11:$B$16&amp;'TDCV Values'!$C$11:$C$16,0),MATCH(F$22,'TDCV Values'!$D$10:$I$10,0))</f>
        <v>1593.9262011668602</v>
      </c>
      <c r="G29" s="36" cm="1">
        <f t="array" ref="G29">G12*INDEX('TDCV Values'!$D$11:$I$16,MATCH($B29&amp;$C29,'TDCV Values'!$B$11:$B$16&amp;'TDCV Values'!$C$11:$C$16,0),MATCH(G$22,'TDCV Values'!$D$10:$I$10,0))</f>
        <v>949.44295933433182</v>
      </c>
      <c r="H29" s="36" cm="1">
        <f t="array" ref="H29">H12*INDEX('TDCV Values'!$D$11:$I$16,MATCH($B29&amp;$C29,'TDCV Values'!$B$11:$B$16&amp;'TDCV Values'!$C$11:$C$16,0),MATCH(H$22,'TDCV Values'!$D$10:$I$10,0))</f>
        <v>834.84728907284705</v>
      </c>
      <c r="I29" s="36" cm="1">
        <f t="array" ref="I29">I12*INDEX('TDCV Values'!$D$11:$I$16,MATCH($B29&amp;$C29,'TDCV Values'!$B$11:$B$16&amp;'TDCV Values'!$C$11:$C$16,0),MATCH(I$22,'TDCV Values'!$D$10:$I$10,0))</f>
        <v>898.39008358046306</v>
      </c>
      <c r="J29" s="36" cm="1">
        <f t="array" ref="J29">J12*INDEX('TDCV Values'!$D$11:$I$16,MATCH($B29&amp;$C29,'TDCV Values'!$B$11:$B$16&amp;'TDCV Values'!$C$11:$C$16,0),MATCH(J$22,'TDCV Values'!$D$10:$I$10,0))</f>
        <v>739.69304871061979</v>
      </c>
      <c r="K29" s="171"/>
    </row>
    <row r="30" spans="1:11" ht="13.5" customHeight="1">
      <c r="B30" s="268" t="s">
        <v>77</v>
      </c>
      <c r="C30" s="269"/>
      <c r="D30" s="269"/>
      <c r="E30" s="269"/>
      <c r="F30" s="269"/>
      <c r="G30" s="269"/>
      <c r="H30" s="269"/>
      <c r="I30" s="127"/>
      <c r="J30" s="127"/>
      <c r="K30" t="s">
        <v>78</v>
      </c>
    </row>
    <row r="31" spans="1:11" ht="13.5" customHeight="1">
      <c r="B31" s="1" t="s">
        <v>67</v>
      </c>
      <c r="C31" s="1" t="s">
        <v>68</v>
      </c>
      <c r="D31" s="14" t="s">
        <v>73</v>
      </c>
      <c r="E31" s="8">
        <f>E13*365</f>
        <v>121.02819859432103</v>
      </c>
      <c r="F31" s="8">
        <f t="shared" ref="F31:I36" si="0">F13*365</f>
        <v>139.36308304864059</v>
      </c>
      <c r="G31" s="70">
        <f t="shared" si="0"/>
        <v>139.36308304864059</v>
      </c>
      <c r="H31" s="59">
        <f t="shared" si="0"/>
        <v>140.5894685880312</v>
      </c>
      <c r="I31" s="59">
        <f t="shared" si="0"/>
        <v>140.53407499672673</v>
      </c>
      <c r="J31" s="59">
        <f t="shared" ref="J31" si="1">J13*365</f>
        <v>142.74502218124024</v>
      </c>
    </row>
    <row r="32" spans="1:11" ht="13.5" customHeight="1">
      <c r="B32" s="1" t="s">
        <v>67</v>
      </c>
      <c r="C32" s="1" t="s">
        <v>70</v>
      </c>
      <c r="D32" s="14" t="s">
        <v>73</v>
      </c>
      <c r="E32" s="8">
        <f t="shared" ref="E32:H36" si="2">E14*365</f>
        <v>139.71043301317189</v>
      </c>
      <c r="F32" s="8">
        <f t="shared" si="2"/>
        <v>158.29604823310737</v>
      </c>
      <c r="G32" s="70">
        <f t="shared" si="2"/>
        <v>158.29604823310737</v>
      </c>
      <c r="H32" s="59">
        <f t="shared" si="2"/>
        <v>166.10444001380736</v>
      </c>
      <c r="I32" s="59">
        <f t="shared" si="0"/>
        <v>166.04081068448656</v>
      </c>
      <c r="J32" s="59">
        <f t="shared" ref="J32" si="3">J14*365</f>
        <v>169.12048573510739</v>
      </c>
    </row>
    <row r="33" spans="2:11" ht="13.5" customHeight="1">
      <c r="B33" s="1" t="s">
        <v>67</v>
      </c>
      <c r="C33" s="1" t="s">
        <v>71</v>
      </c>
      <c r="D33" s="14" t="s">
        <v>73</v>
      </c>
      <c r="E33" s="8">
        <f t="shared" si="2"/>
        <v>140.48469642294671</v>
      </c>
      <c r="F33" s="8">
        <f t="shared" si="2"/>
        <v>160.32325010327691</v>
      </c>
      <c r="G33" s="70">
        <f t="shared" si="2"/>
        <v>160.32325010327691</v>
      </c>
      <c r="H33" s="59">
        <f t="shared" si="2"/>
        <v>162.02193791062041</v>
      </c>
      <c r="I33" s="59">
        <f t="shared" si="0"/>
        <v>161.96284635732439</v>
      </c>
      <c r="J33" s="59">
        <f t="shared" ref="J33" si="4">J15*365</f>
        <v>164.41084658561508</v>
      </c>
    </row>
    <row r="34" spans="2:11" ht="13.5" customHeight="1">
      <c r="B34" s="1" t="s">
        <v>72</v>
      </c>
      <c r="C34" s="1" t="s">
        <v>68</v>
      </c>
      <c r="D34" s="14" t="s">
        <v>73</v>
      </c>
      <c r="E34" s="8">
        <f t="shared" si="2"/>
        <v>103.97092936909048</v>
      </c>
      <c r="F34" s="8">
        <f t="shared" si="2"/>
        <v>106.25787182977324</v>
      </c>
      <c r="G34" s="70">
        <f t="shared" si="2"/>
        <v>106.25787182977324</v>
      </c>
      <c r="H34" s="59">
        <f t="shared" si="2"/>
        <v>108.1102250983481</v>
      </c>
      <c r="I34" s="59">
        <f t="shared" si="0"/>
        <v>108.03326507466687</v>
      </c>
      <c r="J34" s="59">
        <f t="shared" ref="J34" si="5">J16*365</f>
        <v>108.71997766572562</v>
      </c>
    </row>
    <row r="35" spans="2:11" ht="13.5" customHeight="1">
      <c r="B35" s="1" t="s">
        <v>72</v>
      </c>
      <c r="C35" s="1" t="s">
        <v>70</v>
      </c>
      <c r="D35" s="14" t="s">
        <v>73</v>
      </c>
      <c r="E35" s="8">
        <f t="shared" si="2"/>
        <v>136.9058156755768</v>
      </c>
      <c r="F35" s="8">
        <f t="shared" si="2"/>
        <v>137.96643218303919</v>
      </c>
      <c r="G35" s="70">
        <f t="shared" si="2"/>
        <v>137.96643218303919</v>
      </c>
      <c r="H35" s="59">
        <f t="shared" si="2"/>
        <v>147.62462022982473</v>
      </c>
      <c r="I35" s="59">
        <f t="shared" si="0"/>
        <v>147.51456157238945</v>
      </c>
      <c r="J35" s="59">
        <f t="shared" ref="J35" si="6">J17*365</f>
        <v>145.04859521555494</v>
      </c>
    </row>
    <row r="36" spans="2:11" ht="13.5" customHeight="1">
      <c r="B36" s="1" t="s">
        <v>72</v>
      </c>
      <c r="C36" s="1" t="s">
        <v>71</v>
      </c>
      <c r="D36" s="14" t="s">
        <v>73</v>
      </c>
      <c r="E36" s="8">
        <f t="shared" si="2"/>
        <v>122.41270806287491</v>
      </c>
      <c r="F36" s="8">
        <f t="shared" si="2"/>
        <v>125.33564757652866</v>
      </c>
      <c r="G36" s="70">
        <f t="shared" si="2"/>
        <v>125.33564757652866</v>
      </c>
      <c r="H36" s="59">
        <f t="shared" si="2"/>
        <v>127.71766025296611</v>
      </c>
      <c r="I36" s="59">
        <f t="shared" si="0"/>
        <v>127.63358473654301</v>
      </c>
      <c r="J36" s="59">
        <f t="shared" ref="J36" si="7">J18*365</f>
        <v>128.48219726768809</v>
      </c>
    </row>
    <row r="37" spans="2:11" ht="13.5" customHeight="1">
      <c r="B37" s="268" t="s">
        <v>79</v>
      </c>
      <c r="C37" s="269"/>
      <c r="D37" s="269"/>
      <c r="E37" s="269"/>
      <c r="F37" s="269"/>
      <c r="G37" s="269"/>
      <c r="H37" s="269"/>
      <c r="I37" s="127"/>
      <c r="J37" s="127"/>
      <c r="K37" t="s">
        <v>80</v>
      </c>
    </row>
    <row r="38" spans="2:11" ht="13.5" customHeight="1">
      <c r="B38" s="1" t="s">
        <v>67</v>
      </c>
      <c r="C38" s="1" t="s">
        <v>68</v>
      </c>
      <c r="D38" s="1"/>
      <c r="E38" s="8">
        <f t="shared" ref="E38:I43" si="8">E24+E31</f>
        <v>2136.8179096962504</v>
      </c>
      <c r="F38" s="8">
        <f t="shared" si="8"/>
        <v>1649.7791631800465</v>
      </c>
      <c r="G38" s="70">
        <f t="shared" si="8"/>
        <v>1043.9183289266716</v>
      </c>
      <c r="H38" s="59">
        <f t="shared" si="8"/>
        <v>908.14471888934384</v>
      </c>
      <c r="I38" s="59">
        <f t="shared" si="8"/>
        <v>943.18206847089402</v>
      </c>
      <c r="J38" s="59">
        <f t="shared" ref="J38" si="9">J24+J31</f>
        <v>837.21139586233926</v>
      </c>
    </row>
    <row r="39" spans="2:11" ht="13.5" customHeight="1">
      <c r="B39" s="1" t="s">
        <v>67</v>
      </c>
      <c r="C39" s="1" t="s">
        <v>70</v>
      </c>
      <c r="D39" s="1"/>
      <c r="E39" s="8">
        <f t="shared" si="8"/>
        <v>2124.8686953141928</v>
      </c>
      <c r="F39" s="8">
        <f t="shared" si="8"/>
        <v>1634.7131155194522</v>
      </c>
      <c r="G39" s="70">
        <f t="shared" si="8"/>
        <v>1031.7784830810567</v>
      </c>
      <c r="H39" s="59">
        <f t="shared" si="8"/>
        <v>921.73484130013662</v>
      </c>
      <c r="I39" s="59">
        <f t="shared" si="8"/>
        <v>956.60184392259862</v>
      </c>
      <c r="J39" s="59">
        <f t="shared" ref="J39" si="10">J25+J32</f>
        <v>842.33650376397429</v>
      </c>
    </row>
    <row r="40" spans="2:11" ht="13.5" customHeight="1">
      <c r="B40" s="1" t="s">
        <v>67</v>
      </c>
      <c r="C40" s="1" t="s">
        <v>71</v>
      </c>
      <c r="D40" s="1"/>
      <c r="E40" s="8">
        <f t="shared" si="8"/>
        <v>2263.6422334800336</v>
      </c>
      <c r="F40" s="8">
        <f t="shared" si="8"/>
        <v>1751.2118882697648</v>
      </c>
      <c r="G40" s="70">
        <f t="shared" si="8"/>
        <v>1113.1206350143189</v>
      </c>
      <c r="H40" s="59">
        <f t="shared" si="8"/>
        <v>970.00180194757058</v>
      </c>
      <c r="I40" s="59">
        <f t="shared" si="8"/>
        <v>1006.9032427530019</v>
      </c>
      <c r="J40" s="59">
        <f t="shared" ref="J40" si="11">J26+J33</f>
        <v>895.38704958163271</v>
      </c>
    </row>
    <row r="41" spans="2:11" ht="13.5" customHeight="1">
      <c r="B41" s="1" t="s">
        <v>72</v>
      </c>
      <c r="C41" s="1" t="s">
        <v>68</v>
      </c>
      <c r="D41" s="1"/>
      <c r="E41" s="8">
        <f t="shared" si="8"/>
        <v>2174.6012122113748</v>
      </c>
      <c r="F41" s="8">
        <f t="shared" si="8"/>
        <v>1619.5798687121737</v>
      </c>
      <c r="G41" s="70">
        <f t="shared" si="8"/>
        <v>1007.6344602423055</v>
      </c>
      <c r="H41" s="59">
        <f t="shared" si="8"/>
        <v>901.24904665163467</v>
      </c>
      <c r="I41" s="59">
        <f t="shared" si="8"/>
        <v>961.50406382552296</v>
      </c>
      <c r="J41" s="59">
        <f t="shared" ref="J41" si="12">J27+J34</f>
        <v>811.51413165828922</v>
      </c>
    </row>
    <row r="42" spans="2:11" ht="13.5" customHeight="1">
      <c r="B42" s="1" t="s">
        <v>72</v>
      </c>
      <c r="C42" s="1" t="s">
        <v>70</v>
      </c>
      <c r="D42" s="1"/>
      <c r="E42" s="8">
        <f t="shared" si="8"/>
        <v>2263.2746011713798</v>
      </c>
      <c r="F42" s="8">
        <f t="shared" si="8"/>
        <v>1679.0694861718421</v>
      </c>
      <c r="G42" s="70">
        <f t="shared" si="8"/>
        <v>1022.9539997958734</v>
      </c>
      <c r="H42" s="59">
        <f t="shared" si="8"/>
        <v>914.89354055701619</v>
      </c>
      <c r="I42" s="59">
        <f t="shared" si="8"/>
        <v>979.94662711144088</v>
      </c>
      <c r="J42" s="59">
        <f t="shared" ref="J42" si="13">J28+J35</f>
        <v>822.51419275743888</v>
      </c>
    </row>
    <row r="43" spans="2:11" ht="13.5" customHeight="1">
      <c r="B43" s="1" t="s">
        <v>72</v>
      </c>
      <c r="C43" s="1" t="s">
        <v>71</v>
      </c>
      <c r="D43" s="1"/>
      <c r="E43" s="8">
        <f t="shared" si="8"/>
        <v>2303.2980346324102</v>
      </c>
      <c r="F43" s="8">
        <f t="shared" si="8"/>
        <v>1719.2618487433888</v>
      </c>
      <c r="G43" s="70">
        <f t="shared" si="8"/>
        <v>1074.7786069108604</v>
      </c>
      <c r="H43" s="59">
        <f t="shared" si="8"/>
        <v>962.56494932581313</v>
      </c>
      <c r="I43" s="59">
        <f t="shared" si="8"/>
        <v>1026.023668317006</v>
      </c>
      <c r="J43" s="59">
        <f t="shared" ref="J43" si="14">J29+J36</f>
        <v>868.17524597830788</v>
      </c>
    </row>
    <row r="44" spans="2:11" ht="13.5" customHeight="1">
      <c r="B44" s="268" t="s">
        <v>79</v>
      </c>
      <c r="C44" s="269"/>
      <c r="D44" s="269"/>
      <c r="E44" s="269"/>
      <c r="F44" s="269"/>
      <c r="G44" s="269"/>
      <c r="H44" s="269"/>
      <c r="I44" s="127"/>
      <c r="J44" s="127"/>
      <c r="K44" t="s">
        <v>81</v>
      </c>
    </row>
    <row r="45" spans="2:11" ht="13.5" customHeight="1">
      <c r="B45" s="1" t="s">
        <v>82</v>
      </c>
      <c r="C45" s="1" t="s">
        <v>68</v>
      </c>
      <c r="D45" s="1"/>
      <c r="E45" s="8">
        <f>E38+E41</f>
        <v>4311.4191219076256</v>
      </c>
      <c r="F45" s="8">
        <f t="shared" ref="F45:I47" si="15">F38+F41</f>
        <v>3269.3590318922202</v>
      </c>
      <c r="G45" s="70">
        <f t="shared" si="15"/>
        <v>2051.5527891689771</v>
      </c>
      <c r="H45" s="59">
        <f t="shared" si="15"/>
        <v>1809.3937655409786</v>
      </c>
      <c r="I45" s="59">
        <f t="shared" si="15"/>
        <v>1904.6861322964169</v>
      </c>
      <c r="J45" s="59">
        <f t="shared" ref="J45" si="16">J38+J41</f>
        <v>1648.7255275206285</v>
      </c>
    </row>
    <row r="46" spans="2:11" ht="13.5" customHeight="1">
      <c r="B46" s="1" t="s">
        <v>82</v>
      </c>
      <c r="C46" s="1" t="s">
        <v>70</v>
      </c>
      <c r="D46" s="1"/>
      <c r="E46" s="8">
        <f t="shared" ref="E46:H47" si="17">E39+E42</f>
        <v>4388.1432964855721</v>
      </c>
      <c r="F46" s="8">
        <f t="shared" si="17"/>
        <v>3313.7826016912941</v>
      </c>
      <c r="G46" s="70">
        <f t="shared" si="17"/>
        <v>2054.7324828769301</v>
      </c>
      <c r="H46" s="59">
        <f t="shared" si="17"/>
        <v>1836.6283818571528</v>
      </c>
      <c r="I46" s="59">
        <f t="shared" si="15"/>
        <v>1936.5484710340395</v>
      </c>
      <c r="J46" s="59">
        <f t="shared" ref="J46" si="18">J39+J42</f>
        <v>1664.8506965214133</v>
      </c>
    </row>
    <row r="47" spans="2:11" ht="13.5" customHeight="1">
      <c r="B47" s="1" t="s">
        <v>82</v>
      </c>
      <c r="C47" s="1" t="s">
        <v>71</v>
      </c>
      <c r="D47" s="1"/>
      <c r="E47" s="8">
        <f t="shared" si="17"/>
        <v>4566.9402681124438</v>
      </c>
      <c r="F47" s="8">
        <f t="shared" si="17"/>
        <v>3470.4737370131534</v>
      </c>
      <c r="G47" s="70">
        <f t="shared" si="17"/>
        <v>2187.899241925179</v>
      </c>
      <c r="H47" s="59">
        <f t="shared" si="17"/>
        <v>1932.5667512733837</v>
      </c>
      <c r="I47" s="59">
        <f t="shared" si="15"/>
        <v>2032.9269110700079</v>
      </c>
      <c r="J47" s="59">
        <f t="shared" ref="J47" si="19">J40+J43</f>
        <v>1763.5622955599406</v>
      </c>
    </row>
    <row r="48" spans="2:11" ht="13.5" customHeight="1">
      <c r="E48" s="16"/>
      <c r="F48" s="16"/>
      <c r="G48" s="16"/>
      <c r="H48" s="60"/>
      <c r="I48" s="60"/>
      <c r="J48" s="60"/>
      <c r="K48" s="16"/>
    </row>
    <row r="49" spans="1:15" s="34" customFormat="1">
      <c r="A49" s="33" t="s">
        <v>83</v>
      </c>
      <c r="E49" s="39"/>
      <c r="F49" s="39"/>
      <c r="G49" s="39"/>
      <c r="H49" s="63"/>
      <c r="I49" s="63"/>
      <c r="J49" s="63"/>
      <c r="K49" s="39"/>
    </row>
    <row r="50" spans="1:15">
      <c r="F50" s="171"/>
      <c r="G50" s="171"/>
      <c r="H50" s="172"/>
      <c r="I50" s="172"/>
      <c r="J50" s="172"/>
    </row>
    <row r="51" spans="1:15">
      <c r="B51" s="77" t="s">
        <v>102</v>
      </c>
      <c r="E51" s="6"/>
    </row>
    <row r="52" spans="1:15" ht="25.5" customHeight="1">
      <c r="B52" s="25" t="s">
        <v>62</v>
      </c>
      <c r="C52" s="13" t="s">
        <v>70</v>
      </c>
      <c r="D52" s="13" t="s">
        <v>68</v>
      </c>
      <c r="E52" s="276" t="s">
        <v>103</v>
      </c>
      <c r="F52" s="276"/>
      <c r="I52" s="173"/>
      <c r="J52" s="173"/>
    </row>
    <row r="53" spans="1:15">
      <c r="B53" s="1" t="s">
        <v>67</v>
      </c>
      <c r="C53" s="26">
        <f>'Customer Numbers - London'!$D$5</f>
        <v>364719</v>
      </c>
      <c r="D53" s="26">
        <f>'Customer Numbers - London'!$C$5</f>
        <v>1204664</v>
      </c>
      <c r="E53" s="277">
        <f>C53/(C53+D53)</f>
        <v>0.23239642585653089</v>
      </c>
      <c r="F53" s="277"/>
    </row>
    <row r="54" spans="1:15">
      <c r="B54" s="1" t="s">
        <v>72</v>
      </c>
      <c r="C54" s="26">
        <f>'Customer Numbers - London'!$D$10</f>
        <v>297863</v>
      </c>
      <c r="D54" s="26">
        <f>'Customer Numbers - London'!$C$10</f>
        <v>1014201</v>
      </c>
      <c r="E54" s="277">
        <f>C54/(C54+D54)</f>
        <v>0.2270186515291937</v>
      </c>
      <c r="F54" s="277"/>
      <c r="K54" s="174"/>
      <c r="L54" s="41"/>
      <c r="M54" s="41"/>
      <c r="N54" s="274"/>
      <c r="O54" s="274"/>
    </row>
    <row r="56" spans="1:15">
      <c r="B56" s="4" t="s">
        <v>104</v>
      </c>
    </row>
    <row r="57" spans="1:15">
      <c r="B57" s="275" t="s">
        <v>105</v>
      </c>
      <c r="C57" s="275"/>
      <c r="D57" s="175">
        <v>1</v>
      </c>
    </row>
    <row r="58" spans="1:15">
      <c r="E58" s="16"/>
      <c r="F58" s="16"/>
      <c r="G58" s="16"/>
      <c r="H58" s="60"/>
      <c r="I58" s="60"/>
      <c r="J58" s="60"/>
    </row>
    <row r="59" spans="1:15" ht="25.5">
      <c r="B59" s="1"/>
      <c r="C59" s="1"/>
      <c r="D59" s="1"/>
      <c r="E59" s="162" t="s">
        <v>50</v>
      </c>
      <c r="F59" s="162" t="s">
        <v>52</v>
      </c>
      <c r="G59" s="163" t="s">
        <v>54</v>
      </c>
      <c r="H59" s="164" t="s">
        <v>56</v>
      </c>
      <c r="I59" s="165" t="s">
        <v>58</v>
      </c>
      <c r="J59" s="165" t="s">
        <v>61</v>
      </c>
    </row>
    <row r="60" spans="1:15">
      <c r="B60" s="2" t="s">
        <v>62</v>
      </c>
      <c r="C60" s="2" t="s">
        <v>63</v>
      </c>
      <c r="D60" s="2" t="s">
        <v>64</v>
      </c>
      <c r="E60" s="13" t="s">
        <v>49</v>
      </c>
      <c r="F60" s="13" t="s">
        <v>51</v>
      </c>
      <c r="G60" s="68" t="s">
        <v>53</v>
      </c>
      <c r="H60" s="57" t="s">
        <v>55</v>
      </c>
      <c r="I60" s="126" t="s">
        <v>57</v>
      </c>
      <c r="J60" s="126" t="s">
        <v>65</v>
      </c>
      <c r="K60" t="s">
        <v>84</v>
      </c>
    </row>
    <row r="61" spans="1:15">
      <c r="B61" s="1" t="s">
        <v>67</v>
      </c>
      <c r="C61" s="1" t="s">
        <v>68</v>
      </c>
      <c r="D61" s="14" t="s">
        <v>69</v>
      </c>
      <c r="E61" s="38">
        <f>E7</f>
        <v>0.6950999003799756</v>
      </c>
      <c r="F61" s="38">
        <f t="shared" ref="F61:I61" si="20">F7</f>
        <v>0.52083313107979512</v>
      </c>
      <c r="G61" s="38">
        <f t="shared" si="20"/>
        <v>0.31191560202690721</v>
      </c>
      <c r="H61" s="38">
        <f t="shared" si="20"/>
        <v>0.28427972233381948</v>
      </c>
      <c r="I61" s="38">
        <f t="shared" si="20"/>
        <v>0.29727703462006194</v>
      </c>
      <c r="J61" s="38">
        <f t="shared" ref="J61" si="21">J7</f>
        <v>0.25720976803003665</v>
      </c>
    </row>
    <row r="62" spans="1:15">
      <c r="B62" s="1" t="s">
        <v>67</v>
      </c>
      <c r="C62" s="1" t="s">
        <v>70</v>
      </c>
      <c r="D62" s="14" t="s">
        <v>69</v>
      </c>
      <c r="E62" s="38">
        <f t="shared" ref="E62:I66" si="22">E8</f>
        <v>0.68453733182793819</v>
      </c>
      <c r="F62" s="38">
        <f t="shared" si="22"/>
        <v>0.50910933354701549</v>
      </c>
      <c r="G62" s="38">
        <f t="shared" si="22"/>
        <v>0.30120083960274113</v>
      </c>
      <c r="H62" s="38">
        <f t="shared" si="22"/>
        <v>0.27986311158752936</v>
      </c>
      <c r="I62" s="38">
        <f t="shared" si="22"/>
        <v>0.29280038268078223</v>
      </c>
      <c r="J62" s="38">
        <f t="shared" ref="J62" si="23">J8</f>
        <v>0.24933926593661737</v>
      </c>
    </row>
    <row r="63" spans="1:15">
      <c r="B63" s="1" t="s">
        <v>67</v>
      </c>
      <c r="C63" s="1" t="s">
        <v>71</v>
      </c>
      <c r="D63" s="14" t="s">
        <v>69</v>
      </c>
      <c r="E63" s="38">
        <f t="shared" si="22"/>
        <v>0.73212328864037479</v>
      </c>
      <c r="F63" s="38">
        <f t="shared" si="22"/>
        <v>0.54858228902292683</v>
      </c>
      <c r="G63" s="38">
        <f t="shared" si="22"/>
        <v>0.32855082238311795</v>
      </c>
      <c r="H63" s="38">
        <f t="shared" si="22"/>
        <v>0.29925180149516672</v>
      </c>
      <c r="I63" s="38">
        <f t="shared" si="22"/>
        <v>0.31294088755395466</v>
      </c>
      <c r="J63" s="38">
        <f t="shared" ref="J63" si="24">J9</f>
        <v>0.27073192703556209</v>
      </c>
    </row>
    <row r="64" spans="1:15">
      <c r="B64" s="1" t="s">
        <v>72</v>
      </c>
      <c r="C64" s="1" t="s">
        <v>68</v>
      </c>
      <c r="D64" s="14" t="s">
        <v>69</v>
      </c>
      <c r="E64" s="38">
        <f t="shared" si="22"/>
        <v>0.17255252357019038</v>
      </c>
      <c r="F64" s="38">
        <f t="shared" si="22"/>
        <v>0.1261101664068667</v>
      </c>
      <c r="G64" s="38">
        <f t="shared" si="22"/>
        <v>7.511471570104436E-2</v>
      </c>
      <c r="H64" s="38">
        <f t="shared" si="22"/>
        <v>6.8968593178546658E-2</v>
      </c>
      <c r="I64" s="38">
        <f t="shared" si="22"/>
        <v>7.4214852065291839E-2</v>
      </c>
      <c r="J64" s="38">
        <f t="shared" ref="J64" si="25">J10</f>
        <v>6.1112535129788134E-2</v>
      </c>
    </row>
    <row r="65" spans="2:16">
      <c r="B65" s="1" t="s">
        <v>72</v>
      </c>
      <c r="C65" s="1" t="s">
        <v>70</v>
      </c>
      <c r="D65" s="14" t="s">
        <v>69</v>
      </c>
      <c r="E65" s="38">
        <f t="shared" si="22"/>
        <v>0.17719739879131691</v>
      </c>
      <c r="F65" s="38">
        <f t="shared" si="22"/>
        <v>0.12842525449906692</v>
      </c>
      <c r="G65" s="38">
        <f t="shared" si="22"/>
        <v>7.3748963967736184E-2</v>
      </c>
      <c r="H65" s="38">
        <f t="shared" si="22"/>
        <v>6.6719036550190569E-2</v>
      </c>
      <c r="I65" s="38">
        <f t="shared" si="22"/>
        <v>7.2385397003395774E-2</v>
      </c>
      <c r="J65" s="38">
        <f t="shared" ref="J65" si="26">J11</f>
        <v>5.8910051960163815E-2</v>
      </c>
    </row>
    <row r="66" spans="2:16">
      <c r="B66" s="1" t="s">
        <v>72</v>
      </c>
      <c r="C66" s="1" t="s">
        <v>71</v>
      </c>
      <c r="D66" s="14" t="s">
        <v>69</v>
      </c>
      <c r="E66" s="38">
        <f t="shared" si="22"/>
        <v>0.18174044388079461</v>
      </c>
      <c r="F66" s="38">
        <f t="shared" si="22"/>
        <v>0.13282718343057168</v>
      </c>
      <c r="G66" s="38">
        <f t="shared" si="22"/>
        <v>7.9120246611194323E-2</v>
      </c>
      <c r="H66" s="38">
        <f t="shared" si="22"/>
        <v>7.2595416441117139E-2</v>
      </c>
      <c r="I66" s="38">
        <f t="shared" si="22"/>
        <v>7.8120876833083747E-2</v>
      </c>
      <c r="J66" s="38">
        <f t="shared" ref="J66" si="27">J12</f>
        <v>6.432113467048868E-2</v>
      </c>
    </row>
    <row r="67" spans="2:16">
      <c r="B67" s="1" t="s">
        <v>67</v>
      </c>
      <c r="C67" s="1" t="s">
        <v>68</v>
      </c>
      <c r="D67" s="14" t="s">
        <v>73</v>
      </c>
      <c r="E67" s="155">
        <f>IF((E14-E13)&lt;0,E13,E13+($E$53*(E14-E13))*$D$57)</f>
        <v>0.34347913178157763</v>
      </c>
      <c r="F67" s="155">
        <f t="shared" ref="F67:I67" si="28">IF((F14-F13)&lt;0,F13,F13+($E$53*(F14-F13))*$D$57)</f>
        <v>0.39387133284486797</v>
      </c>
      <c r="G67" s="155">
        <f t="shared" si="28"/>
        <v>0.39387133284486797</v>
      </c>
      <c r="H67" s="155">
        <f t="shared" si="28"/>
        <v>0.40142207329647422</v>
      </c>
      <c r="I67" s="155">
        <f t="shared" si="28"/>
        <v>0.40126506631734066</v>
      </c>
      <c r="J67" s="155">
        <f t="shared" ref="J67" si="29">IF((J14-J13)&lt;0,J13,J13+($E$53*(J14-J13))*$D$57)</f>
        <v>0.40787557709991279</v>
      </c>
      <c r="L67" s="42"/>
      <c r="M67" s="42"/>
      <c r="N67" s="42"/>
      <c r="O67" s="42"/>
      <c r="P67" s="42"/>
    </row>
    <row r="68" spans="2:16">
      <c r="B68" s="1" t="s">
        <v>67</v>
      </c>
      <c r="C68" s="1" t="s">
        <v>70</v>
      </c>
      <c r="D68" s="14" t="s">
        <v>73</v>
      </c>
      <c r="E68" s="155">
        <f t="shared" ref="E68:J68" si="30">IF((E14-E13)&lt;=0,E14,E67+(E14-E13)*(1-$D$57))</f>
        <v>0.34347913178157763</v>
      </c>
      <c r="F68" s="155">
        <f t="shared" si="30"/>
        <v>0.39387133284486797</v>
      </c>
      <c r="G68" s="155">
        <f t="shared" si="30"/>
        <v>0.39387133284486797</v>
      </c>
      <c r="H68" s="155">
        <f t="shared" si="30"/>
        <v>0.40142207329647422</v>
      </c>
      <c r="I68" s="155">
        <f t="shared" si="30"/>
        <v>0.40126506631734066</v>
      </c>
      <c r="J68" s="155">
        <f t="shared" si="30"/>
        <v>0.40787557709991279</v>
      </c>
      <c r="L68" s="42"/>
      <c r="M68" s="42"/>
      <c r="N68" s="42"/>
      <c r="O68" s="42"/>
      <c r="P68" s="42"/>
    </row>
    <row r="69" spans="2:16">
      <c r="B69" s="1" t="s">
        <v>67</v>
      </c>
      <c r="C69" s="1" t="s">
        <v>71</v>
      </c>
      <c r="D69" s="14" t="s">
        <v>73</v>
      </c>
      <c r="E69" s="38">
        <f>E15</f>
        <v>0.38488957924094991</v>
      </c>
      <c r="F69" s="38">
        <f t="shared" ref="F69:I69" si="31">F15</f>
        <v>0.43924178110486822</v>
      </c>
      <c r="G69" s="38">
        <f t="shared" si="31"/>
        <v>0.43924178110486822</v>
      </c>
      <c r="H69" s="38">
        <f t="shared" si="31"/>
        <v>0.44389572030306962</v>
      </c>
      <c r="I69" s="38">
        <f t="shared" si="31"/>
        <v>0.44373382563650521</v>
      </c>
      <c r="J69" s="38">
        <f t="shared" ref="J69" si="32">J15</f>
        <v>0.4504406755770276</v>
      </c>
      <c r="L69" s="42"/>
      <c r="M69" s="42"/>
      <c r="N69" s="42"/>
      <c r="O69" s="42"/>
      <c r="P69" s="42"/>
    </row>
    <row r="70" spans="2:16">
      <c r="B70" s="1" t="s">
        <v>72</v>
      </c>
      <c r="C70" s="1" t="s">
        <v>68</v>
      </c>
      <c r="D70" s="14" t="s">
        <v>73</v>
      </c>
      <c r="E70" s="155">
        <f>IF((E17-E16)&lt;0,E16,E16+($E$54*(E17-E16))*$D$57)</f>
        <v>0.3053363365661817</v>
      </c>
      <c r="F70" s="155">
        <f t="shared" ref="F70:I70" si="33">IF((F17-F16)&lt;0,F16,F16+($E$54*(F17-F16))*$D$57)</f>
        <v>0.31083919573453078</v>
      </c>
      <c r="G70" s="155">
        <f t="shared" si="33"/>
        <v>0.31083919573453078</v>
      </c>
      <c r="H70" s="155">
        <f t="shared" si="33"/>
        <v>0.32076912273174701</v>
      </c>
      <c r="I70" s="155">
        <f t="shared" si="33"/>
        <v>0.32053768703069624</v>
      </c>
      <c r="J70" s="155">
        <f t="shared" ref="J70" si="34">IF((J17-J16)&lt;0,J16,J16+($E$54*(J17-J16))*$D$57)</f>
        <v>0.32045822310632238</v>
      </c>
      <c r="L70" s="42"/>
      <c r="M70" s="42"/>
      <c r="N70" s="42"/>
      <c r="O70" s="42"/>
      <c r="P70" s="42"/>
    </row>
    <row r="71" spans="2:16">
      <c r="B71" s="1" t="s">
        <v>72</v>
      </c>
      <c r="C71" s="1" t="s">
        <v>70</v>
      </c>
      <c r="D71" s="14" t="s">
        <v>73</v>
      </c>
      <c r="E71" s="155">
        <f t="shared" ref="E71:J71" si="35">IF((E17-E16)&lt;=0,E17,E70+(E17-E16)*(1-$D$57))</f>
        <v>0.3053363365661817</v>
      </c>
      <c r="F71" s="155">
        <f t="shared" si="35"/>
        <v>0.31083919573453078</v>
      </c>
      <c r="G71" s="155">
        <f t="shared" si="35"/>
        <v>0.31083919573453078</v>
      </c>
      <c r="H71" s="155">
        <f t="shared" si="35"/>
        <v>0.32076912273174701</v>
      </c>
      <c r="I71" s="155">
        <f t="shared" si="35"/>
        <v>0.32053768703069624</v>
      </c>
      <c r="J71" s="155">
        <f t="shared" si="35"/>
        <v>0.32045822310632238</v>
      </c>
      <c r="L71" s="42"/>
      <c r="M71" s="42"/>
      <c r="N71" s="42"/>
      <c r="O71" s="42"/>
      <c r="P71" s="42"/>
    </row>
    <row r="72" spans="2:16">
      <c r="B72" s="1" t="s">
        <v>72</v>
      </c>
      <c r="C72" s="1" t="s">
        <v>71</v>
      </c>
      <c r="D72" s="14" t="s">
        <v>73</v>
      </c>
      <c r="E72" s="38">
        <f>E18</f>
        <v>0.33537728236404085</v>
      </c>
      <c r="F72" s="38">
        <f t="shared" ref="F72:I72" si="36">F18</f>
        <v>0.34338533582610592</v>
      </c>
      <c r="G72" s="38">
        <f t="shared" si="36"/>
        <v>0.34338533582610592</v>
      </c>
      <c r="H72" s="38">
        <f t="shared" si="36"/>
        <v>0.34991139795333182</v>
      </c>
      <c r="I72" s="38">
        <f t="shared" si="36"/>
        <v>0.3496810540727206</v>
      </c>
      <c r="J72" s="38">
        <f t="shared" ref="J72" si="37">J18</f>
        <v>0.35200601991147423</v>
      </c>
      <c r="L72" s="42"/>
      <c r="M72" s="42"/>
      <c r="N72" s="42"/>
      <c r="O72" s="42"/>
      <c r="P72" s="42"/>
    </row>
    <row r="73" spans="2:16">
      <c r="E73" s="16"/>
      <c r="F73" s="16"/>
      <c r="G73" s="16"/>
      <c r="H73" s="60"/>
      <c r="I73" s="60"/>
      <c r="J73" s="60"/>
    </row>
    <row r="74" spans="2:16">
      <c r="B74" s="35" t="s">
        <v>74</v>
      </c>
      <c r="C74" s="167"/>
      <c r="D74" s="167"/>
      <c r="E74" s="167"/>
      <c r="F74" s="167"/>
      <c r="G74" s="167"/>
      <c r="H74" s="168"/>
      <c r="I74" s="168"/>
      <c r="J74" s="168"/>
    </row>
    <row r="75" spans="2:16" ht="25.5">
      <c r="B75" s="1"/>
      <c r="C75" s="1"/>
      <c r="D75" s="1"/>
      <c r="E75" s="162" t="s">
        <v>50</v>
      </c>
      <c r="F75" s="162" t="s">
        <v>52</v>
      </c>
      <c r="G75" s="163" t="s">
        <v>54</v>
      </c>
      <c r="H75" s="164" t="s">
        <v>56</v>
      </c>
      <c r="I75" s="165" t="s">
        <v>58</v>
      </c>
      <c r="J75" s="165" t="s">
        <v>61</v>
      </c>
    </row>
    <row r="76" spans="2:16">
      <c r="B76" s="2" t="s">
        <v>62</v>
      </c>
      <c r="C76" s="2" t="s">
        <v>63</v>
      </c>
      <c r="D76" s="2" t="s">
        <v>64</v>
      </c>
      <c r="E76" s="13" t="s">
        <v>49</v>
      </c>
      <c r="F76" s="13" t="s">
        <v>51</v>
      </c>
      <c r="G76" s="68" t="s">
        <v>53</v>
      </c>
      <c r="H76" s="57" t="s">
        <v>55</v>
      </c>
      <c r="I76" s="126" t="s">
        <v>57</v>
      </c>
      <c r="J76" s="126" t="s">
        <v>65</v>
      </c>
    </row>
    <row r="77" spans="2:16">
      <c r="B77" s="268" t="s">
        <v>76</v>
      </c>
      <c r="C77" s="269"/>
      <c r="D77" s="269"/>
      <c r="E77" s="269"/>
      <c r="F77" s="269"/>
      <c r="G77" s="269"/>
      <c r="H77" s="269"/>
      <c r="I77" s="127"/>
      <c r="J77" s="127"/>
      <c r="K77" t="s">
        <v>85</v>
      </c>
    </row>
    <row r="78" spans="2:16">
      <c r="B78" s="1" t="s">
        <v>67</v>
      </c>
      <c r="C78" s="1" t="s">
        <v>68</v>
      </c>
      <c r="D78" s="14" t="s">
        <v>69</v>
      </c>
      <c r="E78" s="36" cm="1">
        <f t="array" ref="E78">E61*INDEX('TDCV Values'!$D$11:$I$16,MATCH($B78&amp;$C78,'TDCV Values'!$B$11:$B$16&amp;'TDCV Values'!$C$11:$C$16,0),MATCH(E$22,'TDCV Values'!$D$10:$I$10,0))</f>
        <v>2015.7897111019292</v>
      </c>
      <c r="F78" s="36" cm="1">
        <f t="array" ref="F78">F61*INDEX('TDCV Values'!$D$11:$I$16,MATCH($B78&amp;$C78,'TDCV Values'!$B$11:$B$16&amp;'TDCV Values'!$C$11:$C$16,0),MATCH(F$22,'TDCV Values'!$D$10:$I$10,0))</f>
        <v>1510.4160801314058</v>
      </c>
      <c r="G78" s="36" cm="1">
        <f t="array" ref="G78">G61*INDEX('TDCV Values'!$D$11:$I$16,MATCH($B78&amp;$C78,'TDCV Values'!$B$11:$B$16&amp;'TDCV Values'!$C$11:$C$16,0),MATCH(G$22,'TDCV Values'!$D$10:$I$10,0))</f>
        <v>904.55524587803097</v>
      </c>
      <c r="H78" s="36" cm="1">
        <f t="array" ref="H78">H61*INDEX('TDCV Values'!$D$11:$I$16,MATCH($B78&amp;$C78,'TDCV Values'!$B$11:$B$16&amp;'TDCV Values'!$C$11:$C$16,0),MATCH(H$22,'TDCV Values'!$D$10:$I$10,0))</f>
        <v>767.55525030131264</v>
      </c>
      <c r="I78" s="36" cm="1">
        <f t="array" ref="I78">I61*INDEX('TDCV Values'!$D$11:$I$16,MATCH($B78&amp;$C78,'TDCV Values'!$B$11:$B$16&amp;'TDCV Values'!$C$11:$C$16,0),MATCH(I$22,'TDCV Values'!$D$10:$I$10,0))</f>
        <v>802.64799347416727</v>
      </c>
      <c r="J78" s="36" cm="1">
        <f t="array" ref="J78">J61*INDEX('TDCV Values'!$D$11:$I$16,MATCH($B78&amp;$C78,'TDCV Values'!$B$11:$B$16&amp;'TDCV Values'!$C$11:$C$16,0),MATCH(J$22,'TDCV Values'!$D$10:$I$10,0))</f>
        <v>694.46637368109896</v>
      </c>
    </row>
    <row r="79" spans="2:16">
      <c r="B79" s="1" t="s">
        <v>67</v>
      </c>
      <c r="C79" s="1" t="s">
        <v>70</v>
      </c>
      <c r="D79" s="14" t="s">
        <v>69</v>
      </c>
      <c r="E79" s="36" cm="1">
        <f t="array" ref="E79">E62*INDEX('TDCV Values'!$D$11:$I$16,MATCH($B79&amp;$C79,'TDCV Values'!$B$11:$B$16&amp;'TDCV Values'!$C$11:$C$16,0),MATCH(E$22,'TDCV Values'!$D$10:$I$10,0))</f>
        <v>1985.1582623010208</v>
      </c>
      <c r="F79" s="36" cm="1">
        <f t="array" ref="F79">F62*INDEX('TDCV Values'!$D$11:$I$16,MATCH($B79&amp;$C79,'TDCV Values'!$B$11:$B$16&amp;'TDCV Values'!$C$11:$C$16,0),MATCH(F$22,'TDCV Values'!$D$10:$I$10,0))</f>
        <v>1476.4170672863449</v>
      </c>
      <c r="G79" s="36" cm="1">
        <f t="array" ref="G79">G62*INDEX('TDCV Values'!$D$11:$I$16,MATCH($B79&amp;$C79,'TDCV Values'!$B$11:$B$16&amp;'TDCV Values'!$C$11:$C$16,0),MATCH(G$22,'TDCV Values'!$D$10:$I$10,0))</f>
        <v>873.48243484794932</v>
      </c>
      <c r="H79" s="36" cm="1">
        <f t="array" ref="H79">H62*INDEX('TDCV Values'!$D$11:$I$16,MATCH($B79&amp;$C79,'TDCV Values'!$B$11:$B$16&amp;'TDCV Values'!$C$11:$C$16,0),MATCH(H$22,'TDCV Values'!$D$10:$I$10,0))</f>
        <v>755.63040128632929</v>
      </c>
      <c r="I79" s="36" cm="1">
        <f t="array" ref="I79">I62*INDEX('TDCV Values'!$D$11:$I$16,MATCH($B79&amp;$C79,'TDCV Values'!$B$11:$B$16&amp;'TDCV Values'!$C$11:$C$16,0),MATCH(I$22,'TDCV Values'!$D$10:$I$10,0))</f>
        <v>790.56103323811203</v>
      </c>
      <c r="J79" s="36" cm="1">
        <f t="array" ref="J79">J62*INDEX('TDCV Values'!$D$11:$I$16,MATCH($B79&amp;$C79,'TDCV Values'!$B$11:$B$16&amp;'TDCV Values'!$C$11:$C$16,0),MATCH(J$22,'TDCV Values'!$D$10:$I$10,0))</f>
        <v>673.21601802886687</v>
      </c>
    </row>
    <row r="80" spans="2:16">
      <c r="B80" s="1" t="s">
        <v>67</v>
      </c>
      <c r="C80" s="1" t="s">
        <v>71</v>
      </c>
      <c r="D80" s="14" t="s">
        <v>69</v>
      </c>
      <c r="E80" s="36" cm="1">
        <f t="array" ref="E80">E63*INDEX('TDCV Values'!$D$11:$I$16,MATCH($B80&amp;$C80,'TDCV Values'!$B$11:$B$16&amp;'TDCV Values'!$C$11:$C$16,0),MATCH(E$22,'TDCV Values'!$D$10:$I$10,0))</f>
        <v>2123.1575370570868</v>
      </c>
      <c r="F80" s="36" cm="1">
        <f t="array" ref="F80">F63*INDEX('TDCV Values'!$D$11:$I$16,MATCH($B80&amp;$C80,'TDCV Values'!$B$11:$B$16&amp;'TDCV Values'!$C$11:$C$16,0),MATCH(F$22,'TDCV Values'!$D$10:$I$10,0))</f>
        <v>1590.8886381664879</v>
      </c>
      <c r="G80" s="36" cm="1">
        <f t="array" ref="G80">G63*INDEX('TDCV Values'!$D$11:$I$16,MATCH($B80&amp;$C80,'TDCV Values'!$B$11:$B$16&amp;'TDCV Values'!$C$11:$C$16,0),MATCH(G$22,'TDCV Values'!$D$10:$I$10,0))</f>
        <v>952.79738491104206</v>
      </c>
      <c r="H80" s="36" cm="1">
        <f t="array" ref="H80">H63*INDEX('TDCV Values'!$D$11:$I$16,MATCH($B80&amp;$C80,'TDCV Values'!$B$11:$B$16&amp;'TDCV Values'!$C$11:$C$16,0),MATCH(H$22,'TDCV Values'!$D$10:$I$10,0))</f>
        <v>807.97986403695018</v>
      </c>
      <c r="I80" s="36" cm="1">
        <f t="array" ref="I80">I63*INDEX('TDCV Values'!$D$11:$I$16,MATCH($B80&amp;$C80,'TDCV Values'!$B$11:$B$16&amp;'TDCV Values'!$C$11:$C$16,0),MATCH(I$22,'TDCV Values'!$D$10:$I$10,0))</f>
        <v>844.94039639567757</v>
      </c>
      <c r="J80" s="36" cm="1">
        <f t="array" ref="J80">J63*INDEX('TDCV Values'!$D$11:$I$16,MATCH($B80&amp;$C80,'TDCV Values'!$B$11:$B$16&amp;'TDCV Values'!$C$11:$C$16,0),MATCH(J$22,'TDCV Values'!$D$10:$I$10,0))</f>
        <v>730.97620299601761</v>
      </c>
    </row>
    <row r="81" spans="2:16">
      <c r="B81" s="1" t="s">
        <v>72</v>
      </c>
      <c r="C81" s="1" t="s">
        <v>68</v>
      </c>
      <c r="D81" s="14" t="s">
        <v>69</v>
      </c>
      <c r="E81" s="36" cm="1">
        <f t="array" ref="E81">E64*INDEX('TDCV Values'!$D$11:$I$16,MATCH($B81&amp;$C81,'TDCV Values'!$B$11:$B$16&amp;'TDCV Values'!$C$11:$C$16,0),MATCH(E$22,'TDCV Values'!$D$10:$I$10,0))</f>
        <v>2070.6302828422845</v>
      </c>
      <c r="F81" s="36" cm="1">
        <f t="array" ref="F81">F64*INDEX('TDCV Values'!$D$11:$I$16,MATCH($B81&amp;$C81,'TDCV Values'!$B$11:$B$16&amp;'TDCV Values'!$C$11:$C$16,0),MATCH(F$22,'TDCV Values'!$D$10:$I$10,0))</f>
        <v>1513.3219968824005</v>
      </c>
      <c r="G81" s="36" cm="1">
        <f t="array" ref="G81">G64*INDEX('TDCV Values'!$D$11:$I$16,MATCH($B81&amp;$C81,'TDCV Values'!$B$11:$B$16&amp;'TDCV Values'!$C$11:$C$16,0),MATCH(G$22,'TDCV Values'!$D$10:$I$10,0))</f>
        <v>901.37658841253233</v>
      </c>
      <c r="H81" s="36" cm="1">
        <f t="array" ref="H81">H64*INDEX('TDCV Values'!$D$11:$I$16,MATCH($B81&amp;$C81,'TDCV Values'!$B$11:$B$16&amp;'TDCV Values'!$C$11:$C$16,0),MATCH(H$22,'TDCV Values'!$D$10:$I$10,0))</f>
        <v>793.13882155328656</v>
      </c>
      <c r="I81" s="36" cm="1">
        <f t="array" ref="I81">I64*INDEX('TDCV Values'!$D$11:$I$16,MATCH($B81&amp;$C81,'TDCV Values'!$B$11:$B$16&amp;'TDCV Values'!$C$11:$C$16,0),MATCH(I$22,'TDCV Values'!$D$10:$I$10,0))</f>
        <v>853.47079875085615</v>
      </c>
      <c r="J81" s="36" cm="1">
        <f t="array" ref="J81">J64*INDEX('TDCV Values'!$D$11:$I$16,MATCH($B81&amp;$C81,'TDCV Values'!$B$11:$B$16&amp;'TDCV Values'!$C$11:$C$16,0),MATCH(J$22,'TDCV Values'!$D$10:$I$10,0))</f>
        <v>702.79415399256357</v>
      </c>
    </row>
    <row r="82" spans="2:16">
      <c r="B82" s="1" t="s">
        <v>72</v>
      </c>
      <c r="C82" s="1" t="s">
        <v>70</v>
      </c>
      <c r="D82" s="14" t="s">
        <v>69</v>
      </c>
      <c r="E82" s="36" cm="1">
        <f t="array" ref="E82">E65*INDEX('TDCV Values'!$D$11:$I$16,MATCH($B82&amp;$C82,'TDCV Values'!$B$11:$B$16&amp;'TDCV Values'!$C$11:$C$16,0),MATCH(E$22,'TDCV Values'!$D$10:$I$10,0))</f>
        <v>2126.368785495803</v>
      </c>
      <c r="F82" s="36" cm="1">
        <f t="array" ref="F82">F65*INDEX('TDCV Values'!$D$11:$I$16,MATCH($B82&amp;$C82,'TDCV Values'!$B$11:$B$16&amp;'TDCV Values'!$C$11:$C$16,0),MATCH(F$22,'TDCV Values'!$D$10:$I$10,0))</f>
        <v>1541.1030539888029</v>
      </c>
      <c r="G82" s="36" cm="1">
        <f t="array" ref="G82">G65*INDEX('TDCV Values'!$D$11:$I$16,MATCH($B82&amp;$C82,'TDCV Values'!$B$11:$B$16&amp;'TDCV Values'!$C$11:$C$16,0),MATCH(G$22,'TDCV Values'!$D$10:$I$10,0))</f>
        <v>884.98756761283425</v>
      </c>
      <c r="H82" s="36" cm="1">
        <f t="array" ref="H82">H65*INDEX('TDCV Values'!$D$11:$I$16,MATCH($B82&amp;$C82,'TDCV Values'!$B$11:$B$16&amp;'TDCV Values'!$C$11:$C$16,0),MATCH(H$22,'TDCV Values'!$D$10:$I$10,0))</f>
        <v>767.26892032719149</v>
      </c>
      <c r="I82" s="36" cm="1">
        <f t="array" ref="I82">I65*INDEX('TDCV Values'!$D$11:$I$16,MATCH($B82&amp;$C82,'TDCV Values'!$B$11:$B$16&amp;'TDCV Values'!$C$11:$C$16,0),MATCH(I$22,'TDCV Values'!$D$10:$I$10,0))</f>
        <v>832.43206553905145</v>
      </c>
      <c r="J82" s="36" cm="1">
        <f t="array" ref="J82">J65*INDEX('TDCV Values'!$D$11:$I$16,MATCH($B82&amp;$C82,'TDCV Values'!$B$11:$B$16&amp;'TDCV Values'!$C$11:$C$16,0),MATCH(J$22,'TDCV Values'!$D$10:$I$10,0))</f>
        <v>677.46559754188388</v>
      </c>
    </row>
    <row r="83" spans="2:16">
      <c r="B83" s="1" t="s">
        <v>72</v>
      </c>
      <c r="C83" s="1" t="s">
        <v>71</v>
      </c>
      <c r="D83" s="14" t="s">
        <v>69</v>
      </c>
      <c r="E83" s="36" cm="1">
        <f t="array" ref="E83">E66*INDEX('TDCV Values'!$D$11:$I$16,MATCH($B83&amp;$C83,'TDCV Values'!$B$11:$B$16&amp;'TDCV Values'!$C$11:$C$16,0),MATCH(E$22,'TDCV Values'!$D$10:$I$10,0))</f>
        <v>2180.8853265695352</v>
      </c>
      <c r="F83" s="36" cm="1">
        <f t="array" ref="F83">F66*INDEX('TDCV Values'!$D$11:$I$16,MATCH($B83&amp;$C83,'TDCV Values'!$B$11:$B$16&amp;'TDCV Values'!$C$11:$C$16,0),MATCH(F$22,'TDCV Values'!$D$10:$I$10,0))</f>
        <v>1593.9262011668602</v>
      </c>
      <c r="G83" s="36" cm="1">
        <f t="array" ref="G83">G66*INDEX('TDCV Values'!$D$11:$I$16,MATCH($B83&amp;$C83,'TDCV Values'!$B$11:$B$16&amp;'TDCV Values'!$C$11:$C$16,0),MATCH(G$22,'TDCV Values'!$D$10:$I$10,0))</f>
        <v>949.44295933433182</v>
      </c>
      <c r="H83" s="36" cm="1">
        <f t="array" ref="H83">H66*INDEX('TDCV Values'!$D$11:$I$16,MATCH($B83&amp;$C83,'TDCV Values'!$B$11:$B$16&amp;'TDCV Values'!$C$11:$C$16,0),MATCH(H$22,'TDCV Values'!$D$10:$I$10,0))</f>
        <v>834.84728907284705</v>
      </c>
      <c r="I83" s="36" cm="1">
        <f t="array" ref="I83">I66*INDEX('TDCV Values'!$D$11:$I$16,MATCH($B83&amp;$C83,'TDCV Values'!$B$11:$B$16&amp;'TDCV Values'!$C$11:$C$16,0),MATCH(I$22,'TDCV Values'!$D$10:$I$10,0))</f>
        <v>898.39008358046306</v>
      </c>
      <c r="J83" s="36" cm="1">
        <f t="array" ref="J83">J66*INDEX('TDCV Values'!$D$11:$I$16,MATCH($B83&amp;$C83,'TDCV Values'!$B$11:$B$16&amp;'TDCV Values'!$C$11:$C$16,0),MATCH(J$22,'TDCV Values'!$D$10:$I$10,0))</f>
        <v>739.69304871061979</v>
      </c>
    </row>
    <row r="84" spans="2:16">
      <c r="B84" s="268" t="s">
        <v>77</v>
      </c>
      <c r="C84" s="279"/>
      <c r="D84" s="279"/>
      <c r="E84" s="279"/>
      <c r="F84" s="279"/>
      <c r="G84" s="279"/>
      <c r="H84" s="279"/>
      <c r="I84" s="127"/>
      <c r="J84" s="127"/>
      <c r="K84" t="s">
        <v>78</v>
      </c>
    </row>
    <row r="85" spans="2:16">
      <c r="B85" s="1" t="s">
        <v>67</v>
      </c>
      <c r="C85" s="1" t="s">
        <v>68</v>
      </c>
      <c r="D85" s="14" t="s">
        <v>73</v>
      </c>
      <c r="E85" s="8">
        <f>E67*365</f>
        <v>125.36988310027583</v>
      </c>
      <c r="F85" s="8">
        <f t="shared" ref="E85:I90" si="38">F67*365</f>
        <v>143.7630364883768</v>
      </c>
      <c r="G85" s="70">
        <f t="shared" si="38"/>
        <v>143.7630364883768</v>
      </c>
      <c r="H85" s="59">
        <f t="shared" si="38"/>
        <v>146.51905675321308</v>
      </c>
      <c r="I85" s="59">
        <f t="shared" si="38"/>
        <v>146.46174920582934</v>
      </c>
      <c r="J85" s="59">
        <f t="shared" ref="J85" si="39">J67*365</f>
        <v>148.87458564146817</v>
      </c>
      <c r="L85" s="27"/>
      <c r="M85" s="27"/>
      <c r="N85" s="27"/>
      <c r="O85" s="27"/>
      <c r="P85" s="27"/>
    </row>
    <row r="86" spans="2:16">
      <c r="B86" s="1" t="s">
        <v>67</v>
      </c>
      <c r="C86" s="1" t="s">
        <v>70</v>
      </c>
      <c r="D86" s="14" t="s">
        <v>73</v>
      </c>
      <c r="E86" s="8">
        <f>E68*365</f>
        <v>125.36988310027583</v>
      </c>
      <c r="F86" s="8">
        <f t="shared" si="38"/>
        <v>143.7630364883768</v>
      </c>
      <c r="G86" s="70">
        <f t="shared" si="38"/>
        <v>143.7630364883768</v>
      </c>
      <c r="H86" s="59">
        <f t="shared" si="38"/>
        <v>146.51905675321308</v>
      </c>
      <c r="I86" s="59">
        <f t="shared" si="38"/>
        <v>146.46174920582934</v>
      </c>
      <c r="J86" s="59">
        <f t="shared" ref="J86" si="40">J68*365</f>
        <v>148.87458564146817</v>
      </c>
      <c r="L86" s="27"/>
      <c r="M86" s="27"/>
      <c r="N86" s="27"/>
      <c r="O86" s="27"/>
      <c r="P86" s="27"/>
    </row>
    <row r="87" spans="2:16">
      <c r="B87" s="1" t="s">
        <v>67</v>
      </c>
      <c r="C87" s="1" t="s">
        <v>71</v>
      </c>
      <c r="D87" s="14" t="s">
        <v>73</v>
      </c>
      <c r="E87" s="8">
        <f t="shared" si="38"/>
        <v>140.48469642294671</v>
      </c>
      <c r="F87" s="8">
        <f t="shared" si="38"/>
        <v>160.32325010327691</v>
      </c>
      <c r="G87" s="70">
        <f t="shared" si="38"/>
        <v>160.32325010327691</v>
      </c>
      <c r="H87" s="59">
        <f t="shared" si="38"/>
        <v>162.02193791062041</v>
      </c>
      <c r="I87" s="59">
        <f t="shared" si="38"/>
        <v>161.96284635732439</v>
      </c>
      <c r="J87" s="59">
        <f t="shared" ref="J87" si="41">J69*365</f>
        <v>164.41084658561508</v>
      </c>
      <c r="L87" s="27"/>
      <c r="M87" s="27"/>
      <c r="N87" s="27"/>
      <c r="O87" s="27"/>
      <c r="P87" s="27"/>
    </row>
    <row r="88" spans="2:16">
      <c r="B88" s="1" t="s">
        <v>72</v>
      </c>
      <c r="C88" s="1" t="s">
        <v>68</v>
      </c>
      <c r="D88" s="14" t="s">
        <v>73</v>
      </c>
      <c r="E88" s="8">
        <f>E70*365</f>
        <v>111.44776284665632</v>
      </c>
      <c r="F88" s="8">
        <f t="shared" si="38"/>
        <v>113.45630644310374</v>
      </c>
      <c r="G88" s="70">
        <f t="shared" si="38"/>
        <v>113.45630644310374</v>
      </c>
      <c r="H88" s="59">
        <f t="shared" si="38"/>
        <v>117.08072979708766</v>
      </c>
      <c r="I88" s="59">
        <f t="shared" si="38"/>
        <v>116.99625576620413</v>
      </c>
      <c r="J88" s="59">
        <f t="shared" ref="J88" si="42">J70*365</f>
        <v>116.96725143380768</v>
      </c>
      <c r="L88" s="27"/>
      <c r="M88" s="27"/>
      <c r="N88" s="27"/>
      <c r="O88" s="27"/>
      <c r="P88" s="27"/>
    </row>
    <row r="89" spans="2:16">
      <c r="B89" s="1" t="s">
        <v>72</v>
      </c>
      <c r="C89" s="1" t="s">
        <v>70</v>
      </c>
      <c r="D89" s="14" t="s">
        <v>73</v>
      </c>
      <c r="E89" s="8">
        <f>E71*365</f>
        <v>111.44776284665632</v>
      </c>
      <c r="F89" s="8">
        <f t="shared" si="38"/>
        <v>113.45630644310374</v>
      </c>
      <c r="G89" s="70">
        <f t="shared" si="38"/>
        <v>113.45630644310374</v>
      </c>
      <c r="H89" s="59">
        <f t="shared" si="38"/>
        <v>117.08072979708766</v>
      </c>
      <c r="I89" s="59">
        <f t="shared" si="38"/>
        <v>116.99625576620413</v>
      </c>
      <c r="J89" s="59">
        <f t="shared" ref="J89" si="43">J71*365</f>
        <v>116.96725143380768</v>
      </c>
      <c r="L89" s="27"/>
      <c r="M89" s="27"/>
      <c r="N89" s="27"/>
      <c r="O89" s="27"/>
      <c r="P89" s="27"/>
    </row>
    <row r="90" spans="2:16">
      <c r="B90" s="1" t="s">
        <v>72</v>
      </c>
      <c r="C90" s="1" t="s">
        <v>71</v>
      </c>
      <c r="D90" s="14" t="s">
        <v>73</v>
      </c>
      <c r="E90" s="8">
        <f>E72*365</f>
        <v>122.41270806287491</v>
      </c>
      <c r="F90" s="8">
        <f t="shared" si="38"/>
        <v>125.33564757652866</v>
      </c>
      <c r="G90" s="70">
        <f t="shared" si="38"/>
        <v>125.33564757652866</v>
      </c>
      <c r="H90" s="59">
        <f t="shared" si="38"/>
        <v>127.71766025296611</v>
      </c>
      <c r="I90" s="59">
        <f t="shared" si="38"/>
        <v>127.63358473654301</v>
      </c>
      <c r="J90" s="59">
        <f t="shared" ref="J90" si="44">J72*365</f>
        <v>128.48219726768809</v>
      </c>
      <c r="L90" s="27"/>
      <c r="M90" s="27"/>
      <c r="N90" s="27"/>
      <c r="O90" s="27"/>
      <c r="P90" s="27"/>
    </row>
    <row r="91" spans="2:16">
      <c r="B91" s="268" t="s">
        <v>79</v>
      </c>
      <c r="C91" s="269"/>
      <c r="D91" s="269"/>
      <c r="E91" s="269"/>
      <c r="F91" s="269"/>
      <c r="G91" s="269"/>
      <c r="H91" s="269"/>
      <c r="I91" s="127"/>
      <c r="J91" s="127"/>
      <c r="K91" t="s">
        <v>80</v>
      </c>
    </row>
    <row r="92" spans="2:16">
      <c r="B92" s="1" t="s">
        <v>67</v>
      </c>
      <c r="C92" s="1" t="s">
        <v>68</v>
      </c>
      <c r="D92" s="1"/>
      <c r="E92" s="8">
        <f>E78+E85</f>
        <v>2141.159594202205</v>
      </c>
      <c r="F92" s="8">
        <f t="shared" ref="E92:I97" si="45">F78+F85</f>
        <v>1654.1791166197827</v>
      </c>
      <c r="G92" s="70">
        <f t="shared" si="45"/>
        <v>1048.3182823664079</v>
      </c>
      <c r="H92" s="59">
        <f t="shared" si="45"/>
        <v>914.07430705452566</v>
      </c>
      <c r="I92" s="59">
        <f t="shared" si="45"/>
        <v>949.10974267999654</v>
      </c>
      <c r="J92" s="59">
        <f t="shared" ref="J92" si="46">J78+J85</f>
        <v>843.34095932256719</v>
      </c>
      <c r="L92" s="27"/>
      <c r="M92" s="27"/>
      <c r="N92" s="27"/>
      <c r="O92" s="27"/>
      <c r="P92" s="27"/>
    </row>
    <row r="93" spans="2:16">
      <c r="B93" s="1" t="s">
        <v>67</v>
      </c>
      <c r="C93" s="1" t="s">
        <v>70</v>
      </c>
      <c r="D93" s="1"/>
      <c r="E93" s="8">
        <f>E79+E86</f>
        <v>2110.5281454012966</v>
      </c>
      <c r="F93" s="8">
        <f t="shared" si="45"/>
        <v>1620.1801037747218</v>
      </c>
      <c r="G93" s="70">
        <f t="shared" si="45"/>
        <v>1017.2454713363261</v>
      </c>
      <c r="H93" s="59">
        <f t="shared" si="45"/>
        <v>902.14945803954242</v>
      </c>
      <c r="I93" s="59">
        <f t="shared" si="45"/>
        <v>937.02278244394142</v>
      </c>
      <c r="J93" s="59">
        <f t="shared" ref="J93" si="47">J79+J86</f>
        <v>822.09060367033499</v>
      </c>
      <c r="L93" s="27"/>
      <c r="M93" s="27"/>
      <c r="N93" s="27"/>
      <c r="O93" s="27"/>
      <c r="P93" s="27"/>
    </row>
    <row r="94" spans="2:16">
      <c r="B94" s="1" t="s">
        <v>67</v>
      </c>
      <c r="C94" s="1" t="s">
        <v>71</v>
      </c>
      <c r="D94" s="1"/>
      <c r="E94" s="8">
        <f t="shared" si="45"/>
        <v>2263.6422334800336</v>
      </c>
      <c r="F94" s="8">
        <f t="shared" si="45"/>
        <v>1751.2118882697648</v>
      </c>
      <c r="G94" s="70">
        <f t="shared" si="45"/>
        <v>1113.1206350143189</v>
      </c>
      <c r="H94" s="59">
        <f>H80+H87</f>
        <v>970.00180194757058</v>
      </c>
      <c r="I94" s="59">
        <f>I80+I87</f>
        <v>1006.9032427530019</v>
      </c>
      <c r="J94" s="59">
        <f>J80+J87</f>
        <v>895.38704958163271</v>
      </c>
      <c r="L94" s="27"/>
      <c r="M94" s="27"/>
      <c r="N94" s="27"/>
      <c r="O94" s="27"/>
      <c r="P94" s="27"/>
    </row>
    <row r="95" spans="2:16">
      <c r="B95" s="1" t="s">
        <v>72</v>
      </c>
      <c r="C95" s="1" t="s">
        <v>68</v>
      </c>
      <c r="D95" s="1"/>
      <c r="E95" s="8">
        <f t="shared" si="45"/>
        <v>2182.0780456889406</v>
      </c>
      <c r="F95" s="8">
        <f t="shared" si="45"/>
        <v>1626.7783033255043</v>
      </c>
      <c r="G95" s="70">
        <f>G81+G88</f>
        <v>1014.832894855636</v>
      </c>
      <c r="H95" s="59">
        <f t="shared" si="45"/>
        <v>910.21955135037422</v>
      </c>
      <c r="I95" s="59">
        <f t="shared" si="45"/>
        <v>970.46705451706032</v>
      </c>
      <c r="J95" s="59">
        <f t="shared" ref="J95" si="48">J81+J88</f>
        <v>819.7614054263712</v>
      </c>
      <c r="L95" s="27"/>
      <c r="M95" s="27"/>
      <c r="N95" s="27"/>
      <c r="O95" s="27"/>
      <c r="P95" s="27"/>
    </row>
    <row r="96" spans="2:16">
      <c r="B96" s="1" t="s">
        <v>72</v>
      </c>
      <c r="C96" s="1" t="s">
        <v>70</v>
      </c>
      <c r="D96" s="1"/>
      <c r="E96" s="8">
        <f t="shared" si="45"/>
        <v>2237.8165483424591</v>
      </c>
      <c r="F96" s="8">
        <f t="shared" si="45"/>
        <v>1654.5593604319067</v>
      </c>
      <c r="G96" s="70">
        <f t="shared" si="45"/>
        <v>998.44387405593795</v>
      </c>
      <c r="H96" s="59">
        <f t="shared" si="45"/>
        <v>884.34965012427915</v>
      </c>
      <c r="I96" s="59">
        <f t="shared" si="45"/>
        <v>949.42832130525562</v>
      </c>
      <c r="J96" s="59">
        <f t="shared" ref="J96" si="49">J82+J89</f>
        <v>794.43284897569151</v>
      </c>
      <c r="L96" s="27"/>
      <c r="M96" s="27"/>
      <c r="N96" s="27"/>
      <c r="O96" s="27"/>
      <c r="P96" s="27"/>
    </row>
    <row r="97" spans="2:16">
      <c r="B97" s="1" t="s">
        <v>72</v>
      </c>
      <c r="C97" s="1" t="s">
        <v>71</v>
      </c>
      <c r="D97" s="1"/>
      <c r="E97" s="8">
        <f>E83+E90</f>
        <v>2303.2980346324102</v>
      </c>
      <c r="F97" s="8">
        <f t="shared" si="45"/>
        <v>1719.2618487433888</v>
      </c>
      <c r="G97" s="70">
        <f t="shared" si="45"/>
        <v>1074.7786069108604</v>
      </c>
      <c r="H97" s="59">
        <f t="shared" si="45"/>
        <v>962.56494932581313</v>
      </c>
      <c r="I97" s="59">
        <f t="shared" si="45"/>
        <v>1026.023668317006</v>
      </c>
      <c r="J97" s="59">
        <f t="shared" ref="J97" si="50">J83+J90</f>
        <v>868.17524597830788</v>
      </c>
      <c r="L97" s="27"/>
      <c r="M97" s="27"/>
      <c r="N97" s="27"/>
      <c r="O97" s="27"/>
      <c r="P97" s="27"/>
    </row>
    <row r="98" spans="2:16">
      <c r="B98" s="278" t="s">
        <v>79</v>
      </c>
      <c r="C98" s="278"/>
      <c r="D98" s="278"/>
      <c r="E98" s="278"/>
      <c r="F98" s="278"/>
      <c r="G98" s="278"/>
      <c r="H98" s="278"/>
      <c r="I98" s="127"/>
      <c r="J98" s="127"/>
      <c r="K98" t="s">
        <v>81</v>
      </c>
    </row>
    <row r="99" spans="2:16">
      <c r="B99" s="1" t="s">
        <v>82</v>
      </c>
      <c r="C99" s="1" t="s">
        <v>68</v>
      </c>
      <c r="D99" s="1"/>
      <c r="E99" s="8">
        <f>E92+E95</f>
        <v>4323.2376398911456</v>
      </c>
      <c r="F99" s="8">
        <f t="shared" ref="F99:I101" si="51">F92+F95</f>
        <v>3280.9574199452873</v>
      </c>
      <c r="G99" s="70">
        <f>G92+G95</f>
        <v>2063.1511772220438</v>
      </c>
      <c r="H99" s="59">
        <f t="shared" si="51"/>
        <v>1824.2938584048998</v>
      </c>
      <c r="I99" s="59">
        <f t="shared" si="51"/>
        <v>1919.5767971970567</v>
      </c>
      <c r="J99" s="59">
        <f t="shared" ref="J99" si="52">J92+J95</f>
        <v>1663.1023647489383</v>
      </c>
      <c r="L99" s="27"/>
      <c r="M99" s="27"/>
      <c r="N99" s="27"/>
      <c r="O99" s="27"/>
      <c r="P99" s="27"/>
    </row>
    <row r="100" spans="2:16">
      <c r="B100" s="1" t="s">
        <v>82</v>
      </c>
      <c r="C100" s="1" t="s">
        <v>70</v>
      </c>
      <c r="D100" s="1"/>
      <c r="E100" s="8">
        <f t="shared" ref="E100:H101" si="53">E93+E96</f>
        <v>4348.3446937437557</v>
      </c>
      <c r="F100" s="8">
        <f t="shared" si="53"/>
        <v>3274.7394642066283</v>
      </c>
      <c r="G100" s="70">
        <f>G93+G96</f>
        <v>2015.6893453922639</v>
      </c>
      <c r="H100" s="59">
        <f t="shared" si="53"/>
        <v>1786.4991081638216</v>
      </c>
      <c r="I100" s="59">
        <f t="shared" si="51"/>
        <v>1886.451103749197</v>
      </c>
      <c r="J100" s="59">
        <f t="shared" ref="J100" si="54">J93+J96</f>
        <v>1616.5234526460265</v>
      </c>
      <c r="L100" s="27"/>
      <c r="M100" s="27"/>
      <c r="N100" s="27"/>
      <c r="O100" s="27"/>
      <c r="P100" s="27"/>
    </row>
    <row r="101" spans="2:16">
      <c r="B101" s="1" t="s">
        <v>82</v>
      </c>
      <c r="C101" s="1" t="s">
        <v>71</v>
      </c>
      <c r="D101" s="1"/>
      <c r="E101" s="8">
        <f t="shared" si="53"/>
        <v>4566.9402681124438</v>
      </c>
      <c r="F101" s="8">
        <f t="shared" si="53"/>
        <v>3470.4737370131534</v>
      </c>
      <c r="G101" s="70">
        <f>G94+G97</f>
        <v>2187.899241925179</v>
      </c>
      <c r="H101" s="59">
        <f t="shared" si="53"/>
        <v>1932.5667512733837</v>
      </c>
      <c r="I101" s="59">
        <f t="shared" si="51"/>
        <v>2032.9269110700079</v>
      </c>
      <c r="J101" s="59">
        <f t="shared" ref="J101" si="55">J94+J97</f>
        <v>1763.5622955599406</v>
      </c>
      <c r="K101" s="27"/>
      <c r="L101" s="27"/>
      <c r="M101" s="27"/>
      <c r="N101" s="27"/>
      <c r="O101" s="27"/>
      <c r="P101" s="27"/>
    </row>
    <row r="102" spans="2:16">
      <c r="E102" s="16"/>
      <c r="F102" s="16"/>
      <c r="G102" s="16"/>
      <c r="H102" s="60"/>
      <c r="I102" s="60"/>
      <c r="J102" s="60"/>
      <c r="K102" s="6"/>
    </row>
    <row r="103" spans="2:16">
      <c r="B103" s="80" t="s">
        <v>109</v>
      </c>
      <c r="C103" s="176"/>
      <c r="D103" s="176"/>
      <c r="E103" s="43"/>
      <c r="F103" s="43"/>
      <c r="G103" s="43"/>
      <c r="H103" s="64"/>
      <c r="I103" s="64"/>
      <c r="J103" s="64"/>
    </row>
    <row r="104" spans="2:16" ht="25.5">
      <c r="B104" s="1"/>
      <c r="C104" s="1"/>
      <c r="D104" s="1"/>
      <c r="E104" s="162" t="s">
        <v>50</v>
      </c>
      <c r="F104" s="162" t="s">
        <v>52</v>
      </c>
      <c r="G104" s="163" t="s">
        <v>54</v>
      </c>
      <c r="H104" s="164" t="s">
        <v>56</v>
      </c>
      <c r="I104" s="165" t="s">
        <v>58</v>
      </c>
      <c r="J104" s="165" t="s">
        <v>61</v>
      </c>
    </row>
    <row r="105" spans="2:16">
      <c r="B105" s="2" t="s">
        <v>62</v>
      </c>
      <c r="C105" s="2" t="s">
        <v>63</v>
      </c>
      <c r="D105" s="2" t="s">
        <v>64</v>
      </c>
      <c r="E105" s="13" t="s">
        <v>49</v>
      </c>
      <c r="F105" s="13" t="s">
        <v>51</v>
      </c>
      <c r="G105" s="68" t="s">
        <v>53</v>
      </c>
      <c r="H105" s="57" t="s">
        <v>55</v>
      </c>
      <c r="I105" s="126" t="s">
        <v>57</v>
      </c>
      <c r="J105" s="126" t="s">
        <v>65</v>
      </c>
    </row>
    <row r="106" spans="2:16">
      <c r="B106" s="268" t="s">
        <v>79</v>
      </c>
      <c r="C106" s="269"/>
      <c r="D106" s="269"/>
      <c r="E106" s="269"/>
      <c r="F106" s="269"/>
      <c r="G106" s="269"/>
      <c r="H106" s="269"/>
      <c r="I106" s="127"/>
      <c r="J106" s="127"/>
      <c r="K106" s="116" t="s">
        <v>86</v>
      </c>
    </row>
    <row r="107" spans="2:16">
      <c r="B107" s="1" t="s">
        <v>67</v>
      </c>
      <c r="C107" s="1" t="s">
        <v>68</v>
      </c>
      <c r="D107" s="1"/>
      <c r="E107" s="36">
        <f t="shared" ref="E107:I112" si="56">E92-E38</f>
        <v>4.3416845059546176</v>
      </c>
      <c r="F107" s="36">
        <f t="shared" si="56"/>
        <v>4.3999534397362368</v>
      </c>
      <c r="G107" s="69">
        <f t="shared" si="56"/>
        <v>4.3999534397362368</v>
      </c>
      <c r="H107" s="58">
        <f t="shared" si="56"/>
        <v>5.9295881651818263</v>
      </c>
      <c r="I107" s="58">
        <f t="shared" si="56"/>
        <v>5.9276742091025199</v>
      </c>
      <c r="J107" s="58">
        <f t="shared" ref="J107" si="57">J92-J38</f>
        <v>6.1295634602279279</v>
      </c>
      <c r="L107" s="27"/>
      <c r="M107" s="27"/>
      <c r="N107" s="27"/>
      <c r="O107" s="27"/>
      <c r="P107" s="27"/>
    </row>
    <row r="108" spans="2:16">
      <c r="B108" s="1" t="s">
        <v>67</v>
      </c>
      <c r="C108" s="1" t="s">
        <v>70</v>
      </c>
      <c r="D108" s="1"/>
      <c r="E108" s="36">
        <f t="shared" si="56"/>
        <v>-14.340549912896222</v>
      </c>
      <c r="F108" s="36">
        <f t="shared" si="56"/>
        <v>-14.533011744730402</v>
      </c>
      <c r="G108" s="69">
        <f t="shared" si="56"/>
        <v>-14.533011744730629</v>
      </c>
      <c r="H108" s="58">
        <f t="shared" si="56"/>
        <v>-19.585383260594199</v>
      </c>
      <c r="I108" s="58">
        <f t="shared" si="56"/>
        <v>-19.579061478657195</v>
      </c>
      <c r="J108" s="58">
        <f t="shared" ref="J108" si="58">J93-J39</f>
        <v>-20.245900093639307</v>
      </c>
      <c r="L108" s="143" t="s">
        <v>106</v>
      </c>
      <c r="M108" s="27"/>
      <c r="N108" s="27"/>
      <c r="O108" s="27"/>
      <c r="P108" s="27"/>
    </row>
    <row r="109" spans="2:16">
      <c r="B109" s="1" t="s">
        <v>67</v>
      </c>
      <c r="C109" s="1" t="s">
        <v>71</v>
      </c>
      <c r="D109" s="1"/>
      <c r="E109" s="36">
        <f t="shared" si="56"/>
        <v>0</v>
      </c>
      <c r="F109" s="36">
        <f t="shared" si="56"/>
        <v>0</v>
      </c>
      <c r="G109" s="69">
        <f t="shared" si="56"/>
        <v>0</v>
      </c>
      <c r="H109" s="58">
        <f t="shared" si="56"/>
        <v>0</v>
      </c>
      <c r="I109" s="58">
        <f t="shared" si="56"/>
        <v>0</v>
      </c>
      <c r="J109" s="58">
        <f t="shared" ref="J109" si="59">J94-J40</f>
        <v>0</v>
      </c>
      <c r="L109" s="177">
        <f>(J107*'Customer Numbers - London'!$C$5)+(J108*'Customer Numbers - London'!$D$5)+(J109*'Customer Numbers - London'!$E$5)+(J110*'Customer Numbers - London'!$C$10)+(J111*'Customer Numbers - London'!$D$10)+(J112*'Customer Numbers - London'!$E$10)</f>
        <v>-1.1920928955078125E-7</v>
      </c>
      <c r="M109" s="27"/>
      <c r="N109" s="27"/>
      <c r="O109" s="27"/>
      <c r="P109" s="27"/>
    </row>
    <row r="110" spans="2:16">
      <c r="B110" s="1" t="s">
        <v>72</v>
      </c>
      <c r="C110" s="1" t="s">
        <v>68</v>
      </c>
      <c r="D110" s="1"/>
      <c r="E110" s="36">
        <f t="shared" si="56"/>
        <v>7.4768334775658332</v>
      </c>
      <c r="F110" s="36">
        <f t="shared" si="56"/>
        <v>7.198434613330619</v>
      </c>
      <c r="G110" s="69">
        <f t="shared" si="56"/>
        <v>7.1984346133305053</v>
      </c>
      <c r="H110" s="58">
        <f t="shared" si="56"/>
        <v>8.9705046987395463</v>
      </c>
      <c r="I110" s="58">
        <f t="shared" si="56"/>
        <v>8.9629906915373567</v>
      </c>
      <c r="J110" s="58">
        <f t="shared" ref="J110" si="60">J95-J41</f>
        <v>8.2472737680819819</v>
      </c>
      <c r="L110" s="27"/>
      <c r="M110" s="27"/>
      <c r="N110" s="27"/>
      <c r="O110" s="27"/>
      <c r="P110" s="27"/>
    </row>
    <row r="111" spans="2:16">
      <c r="B111" s="1" t="s">
        <v>72</v>
      </c>
      <c r="C111" s="1" t="s">
        <v>70</v>
      </c>
      <c r="D111" s="1"/>
      <c r="E111" s="36">
        <f t="shared" si="56"/>
        <v>-25.4580528289207</v>
      </c>
      <c r="F111" s="36">
        <f t="shared" si="56"/>
        <v>-24.510125739935347</v>
      </c>
      <c r="G111" s="69">
        <f t="shared" si="56"/>
        <v>-24.510125739935461</v>
      </c>
      <c r="H111" s="58">
        <f t="shared" si="56"/>
        <v>-30.543890432737044</v>
      </c>
      <c r="I111" s="58">
        <f t="shared" si="56"/>
        <v>-30.518305806185253</v>
      </c>
      <c r="J111" s="58">
        <f t="shared" ref="J111" si="61">J96-J42</f>
        <v>-28.081343781747364</v>
      </c>
      <c r="L111" s="27"/>
      <c r="M111" s="27"/>
      <c r="N111" s="27"/>
      <c r="O111" s="27"/>
      <c r="P111" s="27"/>
    </row>
    <row r="112" spans="2:16">
      <c r="B112" s="1" t="s">
        <v>72</v>
      </c>
      <c r="C112" s="1" t="s">
        <v>71</v>
      </c>
      <c r="D112" s="1"/>
      <c r="E112" s="36">
        <f t="shared" si="56"/>
        <v>0</v>
      </c>
      <c r="F112" s="36">
        <f t="shared" si="56"/>
        <v>0</v>
      </c>
      <c r="G112" s="69">
        <f t="shared" si="56"/>
        <v>0</v>
      </c>
      <c r="H112" s="58">
        <f t="shared" si="56"/>
        <v>0</v>
      </c>
      <c r="I112" s="58">
        <f t="shared" si="56"/>
        <v>0</v>
      </c>
      <c r="J112" s="58">
        <f t="shared" ref="J112" si="62">J97-J43</f>
        <v>0</v>
      </c>
      <c r="L112" s="27"/>
      <c r="M112" s="27"/>
      <c r="N112" s="27"/>
      <c r="O112" s="27"/>
      <c r="P112" s="27"/>
    </row>
    <row r="113" spans="1:16">
      <c r="B113" s="278" t="s">
        <v>79</v>
      </c>
      <c r="C113" s="278"/>
      <c r="D113" s="278"/>
      <c r="E113" s="278"/>
      <c r="F113" s="278"/>
      <c r="G113" s="278"/>
      <c r="H113" s="278"/>
      <c r="I113" s="127"/>
      <c r="J113" s="127"/>
    </row>
    <row r="114" spans="1:16">
      <c r="B114" s="1" t="s">
        <v>82</v>
      </c>
      <c r="C114" s="1" t="s">
        <v>68</v>
      </c>
      <c r="D114" s="1"/>
      <c r="E114" s="8">
        <f>E107+E110</f>
        <v>11.818517983520451</v>
      </c>
      <c r="F114" s="8">
        <f t="shared" ref="F114:I116" si="63">F107+F110</f>
        <v>11.598388053066856</v>
      </c>
      <c r="G114" s="70">
        <f>G107+G110</f>
        <v>11.598388053066742</v>
      </c>
      <c r="H114" s="59">
        <f t="shared" si="63"/>
        <v>14.900092863921373</v>
      </c>
      <c r="I114" s="59">
        <f t="shared" si="63"/>
        <v>14.890664900639877</v>
      </c>
      <c r="J114" s="59">
        <f t="shared" ref="J114" si="64">J107+J110</f>
        <v>14.37683722830991</v>
      </c>
      <c r="L114" s="27"/>
      <c r="M114" s="27"/>
      <c r="N114" s="27"/>
      <c r="O114" s="27"/>
      <c r="P114" s="27"/>
    </row>
    <row r="115" spans="1:16">
      <c r="B115" s="1" t="s">
        <v>82</v>
      </c>
      <c r="C115" s="1" t="s">
        <v>70</v>
      </c>
      <c r="D115" s="1"/>
      <c r="E115" s="8">
        <f t="shared" ref="E115:H116" si="65">E108+E111</f>
        <v>-39.798602741816921</v>
      </c>
      <c r="F115" s="8">
        <f t="shared" si="65"/>
        <v>-39.043137484665749</v>
      </c>
      <c r="G115" s="70">
        <f>G108+G111</f>
        <v>-39.04313748466609</v>
      </c>
      <c r="H115" s="59">
        <f t="shared" si="65"/>
        <v>-50.129273693331243</v>
      </c>
      <c r="I115" s="59">
        <f t="shared" si="63"/>
        <v>-50.097367284842448</v>
      </c>
      <c r="J115" s="59">
        <f t="shared" ref="J115" si="66">J108+J111</f>
        <v>-48.327243875386671</v>
      </c>
      <c r="L115" s="27"/>
      <c r="M115" s="27"/>
      <c r="N115" s="27"/>
      <c r="O115" s="27"/>
      <c r="P115" s="27"/>
    </row>
    <row r="116" spans="1:16">
      <c r="B116" s="1" t="s">
        <v>82</v>
      </c>
      <c r="C116" s="1" t="s">
        <v>71</v>
      </c>
      <c r="D116" s="1"/>
      <c r="E116" s="8">
        <f>E109+E112</f>
        <v>0</v>
      </c>
      <c r="F116" s="8">
        <f t="shared" si="65"/>
        <v>0</v>
      </c>
      <c r="G116" s="70">
        <f>G109+G112</f>
        <v>0</v>
      </c>
      <c r="H116" s="59">
        <f t="shared" si="65"/>
        <v>0</v>
      </c>
      <c r="I116" s="59">
        <f t="shared" si="63"/>
        <v>0</v>
      </c>
      <c r="J116" s="59">
        <f t="shared" ref="J116" si="67">J109+J112</f>
        <v>0</v>
      </c>
      <c r="K116" s="171"/>
      <c r="L116" s="27"/>
      <c r="M116" s="27"/>
      <c r="N116" s="27"/>
      <c r="O116" s="27"/>
      <c r="P116" s="27"/>
    </row>
    <row r="117" spans="1:16">
      <c r="E117" s="16"/>
      <c r="F117" s="16"/>
      <c r="G117" s="16"/>
      <c r="H117" s="60"/>
      <c r="I117" s="60"/>
      <c r="J117" s="60"/>
      <c r="K117" s="178"/>
    </row>
    <row r="118" spans="1:16" s="33" customFormat="1">
      <c r="A118" s="33" t="s">
        <v>87</v>
      </c>
      <c r="E118" s="37"/>
      <c r="F118" s="37"/>
      <c r="G118" s="37"/>
      <c r="H118" s="61"/>
      <c r="I118" s="61"/>
      <c r="J118" s="61"/>
    </row>
    <row r="119" spans="1:16" s="4" customFormat="1">
      <c r="E119" s="28"/>
      <c r="F119" s="28"/>
      <c r="G119" s="28"/>
      <c r="H119" s="65"/>
      <c r="I119" s="65"/>
      <c r="J119" s="65"/>
      <c r="L119" s="44"/>
      <c r="M119" s="44"/>
      <c r="N119" s="44"/>
    </row>
    <row r="120" spans="1:16">
      <c r="B120" s="4" t="s">
        <v>88</v>
      </c>
      <c r="E120" s="16"/>
      <c r="F120" s="16"/>
      <c r="G120" s="16"/>
      <c r="H120" s="60"/>
      <c r="I120" s="60"/>
      <c r="J120" s="60"/>
      <c r="K120" s="45"/>
      <c r="L120" s="46"/>
      <c r="M120" s="46"/>
      <c r="N120" s="46"/>
    </row>
    <row r="121" spans="1:16" ht="25.5">
      <c r="B121" s="1"/>
      <c r="C121" s="1"/>
      <c r="D121" s="1"/>
      <c r="E121" s="162" t="s">
        <v>50</v>
      </c>
      <c r="F121" s="162" t="s">
        <v>52</v>
      </c>
      <c r="G121" s="163" t="s">
        <v>54</v>
      </c>
      <c r="H121" s="164" t="s">
        <v>56</v>
      </c>
      <c r="I121" s="165" t="s">
        <v>58</v>
      </c>
      <c r="J121" s="165" t="s">
        <v>61</v>
      </c>
      <c r="K121" s="45"/>
      <c r="L121" s="46"/>
      <c r="M121" s="46"/>
      <c r="N121" s="46"/>
    </row>
    <row r="122" spans="1:16">
      <c r="B122" s="2" t="s">
        <v>62</v>
      </c>
      <c r="C122" s="2" t="s">
        <v>89</v>
      </c>
      <c r="D122" s="2" t="s">
        <v>64</v>
      </c>
      <c r="E122" s="13" t="s">
        <v>49</v>
      </c>
      <c r="F122" s="13" t="s">
        <v>51</v>
      </c>
      <c r="G122" s="68" t="s">
        <v>53</v>
      </c>
      <c r="H122" s="57" t="s">
        <v>55</v>
      </c>
      <c r="I122" s="126" t="s">
        <v>57</v>
      </c>
      <c r="J122" s="126" t="s">
        <v>65</v>
      </c>
      <c r="K122" t="s">
        <v>90</v>
      </c>
    </row>
    <row r="123" spans="1:16">
      <c r="B123" s="1" t="s">
        <v>67</v>
      </c>
      <c r="C123" s="1" t="s">
        <v>68</v>
      </c>
      <c r="D123" s="1" t="s">
        <v>69</v>
      </c>
      <c r="E123" s="147">
        <f>'Regional Cap levels'!F736</f>
        <v>7.1294798498567008E-3</v>
      </c>
      <c r="F123" s="147">
        <f>'Regional Cap levels'!G736</f>
        <v>5.3435698811407466E-3</v>
      </c>
      <c r="G123" s="179">
        <f>'Regional Cap levels'!H736</f>
        <v>3.2033931495780454E-3</v>
      </c>
      <c r="H123" s="180">
        <f>'Regional Cap levels'!I736</f>
        <v>2.9057228176296262E-3</v>
      </c>
      <c r="I123" s="180">
        <f>'Regional Cap levels'!J680</f>
        <v>2.9075995389095718E-3</v>
      </c>
      <c r="J123" s="180">
        <f>'Regional Cap levels'!K680</f>
        <v>2.5179287036766126E-3</v>
      </c>
      <c r="K123" s="47"/>
    </row>
    <row r="124" spans="1:16">
      <c r="B124" s="1" t="s">
        <v>67</v>
      </c>
      <c r="C124" s="1" t="s">
        <v>70</v>
      </c>
      <c r="D124" s="1" t="s">
        <v>69</v>
      </c>
      <c r="E124" s="48">
        <v>0</v>
      </c>
      <c r="F124" s="48">
        <v>0</v>
      </c>
      <c r="G124" s="71">
        <v>0</v>
      </c>
      <c r="H124" s="66">
        <v>0</v>
      </c>
      <c r="I124" s="66">
        <v>0</v>
      </c>
      <c r="J124" s="66">
        <v>0</v>
      </c>
      <c r="K124" s="47"/>
    </row>
    <row r="125" spans="1:16">
      <c r="B125" s="1" t="s">
        <v>67</v>
      </c>
      <c r="C125" s="1" t="s">
        <v>91</v>
      </c>
      <c r="D125" s="14" t="s">
        <v>69</v>
      </c>
      <c r="E125" s="147">
        <f>'Regional Cap levels'!F732</f>
        <v>2.8629316060665985E-2</v>
      </c>
      <c r="F125" s="147">
        <f>'Regional Cap levels'!G732</f>
        <v>2.1457771708620319E-2</v>
      </c>
      <c r="G125" s="179">
        <f>'Regional Cap levels'!H732</f>
        <v>1.2863624959636499E-2</v>
      </c>
      <c r="H125" s="180">
        <f>'Regional Cap levels'!I732</f>
        <v>1.1668292593923177E-2</v>
      </c>
      <c r="I125" s="180">
        <f>'Regional Cap levels'!J676</f>
        <v>1.1675828802428264E-2</v>
      </c>
      <c r="J125" s="180">
        <f>'Regional Cap levels'!K676</f>
        <v>1.0111056934571408E-2</v>
      </c>
      <c r="K125" s="188"/>
    </row>
    <row r="126" spans="1:16">
      <c r="B126" s="1" t="s">
        <v>72</v>
      </c>
      <c r="C126" s="1" t="s">
        <v>68</v>
      </c>
      <c r="D126" s="1" t="s">
        <v>69</v>
      </c>
      <c r="E126" s="147">
        <f>'Regional Cap levels'!F738</f>
        <v>1.656278178138946E-3</v>
      </c>
      <c r="F126" s="147">
        <f>'Regional Cap levels'!G738</f>
        <v>1.2108560307940539E-3</v>
      </c>
      <c r="G126" s="179">
        <f>'Regional Cap levels'!H738</f>
        <v>7.2206475612173566E-4</v>
      </c>
      <c r="H126" s="180">
        <f>'Regional Cap levels'!I738</f>
        <v>6.5923128065280918E-4</v>
      </c>
      <c r="I126" s="180">
        <f>'Regional Cap levels'!J682</f>
        <v>7.0987122318707933E-4</v>
      </c>
      <c r="J126" s="180">
        <f>'Regional Cap levels'!K682</f>
        <v>5.6903726123877822E-4</v>
      </c>
      <c r="K126" s="189"/>
    </row>
    <row r="127" spans="1:16">
      <c r="B127" s="1" t="s">
        <v>72</v>
      </c>
      <c r="C127" s="1" t="s">
        <v>70</v>
      </c>
      <c r="D127" s="1" t="s">
        <v>69</v>
      </c>
      <c r="E127" s="48">
        <v>0</v>
      </c>
      <c r="F127" s="48">
        <v>0</v>
      </c>
      <c r="G127" s="71">
        <v>0</v>
      </c>
      <c r="H127" s="66">
        <v>0</v>
      </c>
      <c r="I127" s="66">
        <v>0</v>
      </c>
      <c r="J127" s="66">
        <v>0</v>
      </c>
    </row>
    <row r="128" spans="1:16">
      <c r="B128" s="1" t="s">
        <v>72</v>
      </c>
      <c r="C128" s="1" t="s">
        <v>91</v>
      </c>
      <c r="D128" s="14" t="s">
        <v>69</v>
      </c>
      <c r="E128" s="147">
        <f>'Regional Cap levels'!F734</f>
        <v>6.9873867180108738E-3</v>
      </c>
      <c r="F128" s="147">
        <f>'Regional Cap levels'!G734</f>
        <v>5.1082719428813044E-3</v>
      </c>
      <c r="G128" s="179">
        <f>'Regional Cap levels'!H734</f>
        <v>3.0461946266405015E-3</v>
      </c>
      <c r="H128" s="180">
        <f>'Regional Cap levels'!I734</f>
        <v>2.7811172998164768E-3</v>
      </c>
      <c r="I128" s="180">
        <f>'Regional Cap levels'!J678</f>
        <v>2.9947534308330556E-3</v>
      </c>
      <c r="J128" s="180">
        <f>'Regional Cap levels'!K678</f>
        <v>2.4006132868941103E-3</v>
      </c>
      <c r="K128" s="188"/>
    </row>
    <row r="129" spans="2:12">
      <c r="B129" s="1" t="s">
        <v>67</v>
      </c>
      <c r="C129" s="1" t="s">
        <v>68</v>
      </c>
      <c r="D129" s="1" t="s">
        <v>73</v>
      </c>
      <c r="E129" s="147">
        <f>'Regional Cap levels'!F737</f>
        <v>3.2913680565532935E-3</v>
      </c>
      <c r="F129" s="147">
        <f>'Regional Cap levels'!G737</f>
        <v>3.806892089427224E-3</v>
      </c>
      <c r="G129" s="179">
        <f>'Regional Cap levels'!H737</f>
        <v>3.806892089427224E-3</v>
      </c>
      <c r="H129" s="180">
        <f>'Regional Cap levels'!I737</f>
        <v>3.817266204917423E-3</v>
      </c>
      <c r="I129" s="180">
        <f>'Regional Cap levels'!J681</f>
        <v>5.1925139661509892E-3</v>
      </c>
      <c r="J129" s="180">
        <f>'Regional Cap levels'!K681</f>
        <v>4.9855447465165046E-3</v>
      </c>
      <c r="K129" s="47"/>
    </row>
    <row r="130" spans="2:12">
      <c r="B130" s="1" t="s">
        <v>67</v>
      </c>
      <c r="C130" s="1" t="s">
        <v>70</v>
      </c>
      <c r="D130" s="1" t="s">
        <v>73</v>
      </c>
      <c r="E130" s="48">
        <v>0</v>
      </c>
      <c r="F130" s="48">
        <v>0</v>
      </c>
      <c r="G130" s="71">
        <v>0</v>
      </c>
      <c r="H130" s="66">
        <v>0</v>
      </c>
      <c r="I130" s="66">
        <v>0</v>
      </c>
      <c r="J130" s="66">
        <v>0</v>
      </c>
      <c r="K130" s="47"/>
    </row>
    <row r="131" spans="2:12">
      <c r="B131" s="1" t="s">
        <v>67</v>
      </c>
      <c r="C131" s="1" t="s">
        <v>91</v>
      </c>
      <c r="D131" s="14" t="s">
        <v>73</v>
      </c>
      <c r="E131" s="147">
        <f>'Regional Cap levels'!F733</f>
        <v>1.321689917742571E-2</v>
      </c>
      <c r="F131" s="147">
        <f>'Regional Cap levels'!G733</f>
        <v>1.5287050266261953E-2</v>
      </c>
      <c r="G131" s="179">
        <f>'Regional Cap levels'!H733</f>
        <v>1.5287050266261953E-2</v>
      </c>
      <c r="H131" s="180">
        <f>'Regional Cap levels'!I733</f>
        <v>1.5328708821650773E-2</v>
      </c>
      <c r="I131" s="180">
        <f>'Regional Cap levels'!J677</f>
        <v>2.085118783095332E-2</v>
      </c>
      <c r="J131" s="180">
        <f>'Regional Cap levels'!K677</f>
        <v>2.0020077100783552E-2</v>
      </c>
      <c r="K131" s="47"/>
    </row>
    <row r="132" spans="2:12">
      <c r="B132" s="1" t="s">
        <v>72</v>
      </c>
      <c r="C132" s="1" t="s">
        <v>68</v>
      </c>
      <c r="D132" s="1" t="s">
        <v>73</v>
      </c>
      <c r="E132" s="147">
        <f>'Regional Cap levels'!F739</f>
        <v>2.6231771230741442E-3</v>
      </c>
      <c r="F132" s="147">
        <f>'Regional Cap levels'!G739</f>
        <v>2.6789655325239795E-3</v>
      </c>
      <c r="G132" s="179">
        <f>'Regional Cap levels'!H739</f>
        <v>2.6789655325239795E-3</v>
      </c>
      <c r="H132" s="180">
        <f>'Regional Cap levels'!I739</f>
        <v>2.707050490963871E-3</v>
      </c>
      <c r="I132" s="180">
        <f>'Regional Cap levels'!J683</f>
        <v>2.707050490963871E-3</v>
      </c>
      <c r="J132" s="180">
        <f>'Regional Cap levels'!K683</f>
        <v>2.7183771159391898E-3</v>
      </c>
      <c r="K132" s="47"/>
    </row>
    <row r="133" spans="2:12">
      <c r="B133" s="1" t="s">
        <v>72</v>
      </c>
      <c r="C133" s="1" t="s">
        <v>70</v>
      </c>
      <c r="D133" s="1" t="s">
        <v>73</v>
      </c>
      <c r="E133" s="48">
        <v>0</v>
      </c>
      <c r="F133" s="48">
        <v>0</v>
      </c>
      <c r="G133" s="71">
        <v>0</v>
      </c>
      <c r="H133" s="66">
        <v>0</v>
      </c>
      <c r="I133" s="66">
        <v>0</v>
      </c>
      <c r="J133" s="66">
        <v>0</v>
      </c>
      <c r="K133" s="47"/>
    </row>
    <row r="134" spans="2:12">
      <c r="B134" s="1" t="s">
        <v>72</v>
      </c>
      <c r="C134" s="1" t="s">
        <v>91</v>
      </c>
      <c r="D134" s="14" t="s">
        <v>73</v>
      </c>
      <c r="E134" s="147">
        <f>'Regional Cap levels'!F735</f>
        <v>1.1066470132060519E-2</v>
      </c>
      <c r="F134" s="147">
        <f>'Regional Cap levels'!G735</f>
        <v>1.1301826243342947E-2</v>
      </c>
      <c r="G134" s="179">
        <f>'Regional Cap levels'!H735</f>
        <v>1.1301826243342947E-2</v>
      </c>
      <c r="H134" s="180">
        <f>'Regional Cap levels'!I735</f>
        <v>1.1420309036975648E-2</v>
      </c>
      <c r="I134" s="180">
        <f>'Regional Cap levels'!J679</f>
        <v>1.1420309036975648E-2</v>
      </c>
      <c r="J134" s="180">
        <f>'Regional Cap levels'!K679</f>
        <v>1.1468092984115111E-2</v>
      </c>
      <c r="K134" s="47"/>
    </row>
    <row r="135" spans="2:12" s="4" customFormat="1">
      <c r="E135" s="28"/>
      <c r="F135" s="28"/>
      <c r="G135" s="28"/>
      <c r="H135" s="65"/>
      <c r="I135" s="65"/>
      <c r="J135" s="65"/>
      <c r="K135" s="49"/>
      <c r="L135" s="50"/>
    </row>
    <row r="136" spans="2:12">
      <c r="B136" s="4" t="s">
        <v>92</v>
      </c>
      <c r="D136" s="166"/>
      <c r="E136" s="16"/>
      <c r="F136" s="16"/>
      <c r="G136" s="16"/>
      <c r="H136" s="60"/>
      <c r="I136" s="60"/>
      <c r="J136" s="60"/>
      <c r="K136" s="45"/>
    </row>
    <row r="137" spans="2:12" ht="25.5">
      <c r="B137" s="1"/>
      <c r="C137" s="1"/>
      <c r="D137" s="1"/>
      <c r="E137" s="162" t="s">
        <v>50</v>
      </c>
      <c r="F137" s="162" t="s">
        <v>52</v>
      </c>
      <c r="G137" s="163" t="s">
        <v>54</v>
      </c>
      <c r="H137" s="164" t="s">
        <v>56</v>
      </c>
      <c r="I137" s="165" t="s">
        <v>58</v>
      </c>
      <c r="J137" s="165" t="s">
        <v>61</v>
      </c>
      <c r="K137" s="45"/>
    </row>
    <row r="138" spans="2:12">
      <c r="B138" s="2" t="s">
        <v>62</v>
      </c>
      <c r="C138" s="2" t="s">
        <v>89</v>
      </c>
      <c r="D138" s="2" t="s">
        <v>64</v>
      </c>
      <c r="E138" s="13" t="s">
        <v>49</v>
      </c>
      <c r="F138" s="13" t="s">
        <v>51</v>
      </c>
      <c r="G138" s="68" t="s">
        <v>53</v>
      </c>
      <c r="H138" s="57" t="s">
        <v>55</v>
      </c>
      <c r="I138" s="126" t="s">
        <v>57</v>
      </c>
      <c r="J138" s="126" t="s">
        <v>65</v>
      </c>
      <c r="K138" t="s">
        <v>93</v>
      </c>
    </row>
    <row r="139" spans="2:12">
      <c r="B139" s="1" t="s">
        <v>67</v>
      </c>
      <c r="C139" s="1" t="s">
        <v>68</v>
      </c>
      <c r="D139" s="1" t="s">
        <v>69</v>
      </c>
      <c r="E139" s="8">
        <f>E61-E123</f>
        <v>0.68797042053011892</v>
      </c>
      <c r="F139" s="8">
        <f t="shared" ref="E139:I150" si="68">F61-F123</f>
        <v>0.51548956119865441</v>
      </c>
      <c r="G139" s="70">
        <f t="shared" si="68"/>
        <v>0.30871220887732914</v>
      </c>
      <c r="H139" s="59">
        <f t="shared" si="68"/>
        <v>0.28137399951618985</v>
      </c>
      <c r="I139" s="59">
        <f t="shared" si="68"/>
        <v>0.29436943508115238</v>
      </c>
      <c r="J139" s="59">
        <f t="shared" ref="J139" si="69">J61-J123</f>
        <v>0.25469183932636003</v>
      </c>
    </row>
    <row r="140" spans="2:12">
      <c r="B140" s="1" t="s">
        <v>67</v>
      </c>
      <c r="C140" s="1" t="s">
        <v>70</v>
      </c>
      <c r="D140" s="1" t="s">
        <v>69</v>
      </c>
      <c r="E140" s="8">
        <f>E62-E124</f>
        <v>0.68453733182793819</v>
      </c>
      <c r="F140" s="8">
        <f t="shared" si="68"/>
        <v>0.50910933354701549</v>
      </c>
      <c r="G140" s="70">
        <f t="shared" si="68"/>
        <v>0.30120083960274113</v>
      </c>
      <c r="H140" s="59">
        <f t="shared" si="68"/>
        <v>0.27986311158752936</v>
      </c>
      <c r="I140" s="59">
        <f t="shared" si="68"/>
        <v>0.29280038268078223</v>
      </c>
      <c r="J140" s="59">
        <f t="shared" ref="J140" si="70">J62-J124</f>
        <v>0.24933926593661737</v>
      </c>
    </row>
    <row r="141" spans="2:12">
      <c r="B141" s="1" t="s">
        <v>67</v>
      </c>
      <c r="C141" s="1" t="s">
        <v>91</v>
      </c>
      <c r="D141" s="14" t="s">
        <v>69</v>
      </c>
      <c r="E141" s="8">
        <f t="shared" si="68"/>
        <v>0.7034939725797088</v>
      </c>
      <c r="F141" s="8">
        <f t="shared" si="68"/>
        <v>0.52712451731430654</v>
      </c>
      <c r="G141" s="70">
        <f t="shared" si="68"/>
        <v>0.31568719742348145</v>
      </c>
      <c r="H141" s="59">
        <f t="shared" si="68"/>
        <v>0.28758350890124357</v>
      </c>
      <c r="I141" s="59">
        <f t="shared" si="68"/>
        <v>0.30126505875152637</v>
      </c>
      <c r="J141" s="59">
        <f t="shared" ref="J141" si="71">J63-J125</f>
        <v>0.26062087010099066</v>
      </c>
    </row>
    <row r="142" spans="2:12">
      <c r="B142" s="1" t="s">
        <v>72</v>
      </c>
      <c r="C142" s="1" t="s">
        <v>68</v>
      </c>
      <c r="D142" s="1" t="s">
        <v>69</v>
      </c>
      <c r="E142" s="8">
        <f t="shared" si="68"/>
        <v>0.17089624539205142</v>
      </c>
      <c r="F142" s="8">
        <f t="shared" si="68"/>
        <v>0.12489931037607264</v>
      </c>
      <c r="G142" s="70">
        <f t="shared" si="68"/>
        <v>7.4392650944922631E-2</v>
      </c>
      <c r="H142" s="59">
        <f t="shared" si="68"/>
        <v>6.8309361897893855E-2</v>
      </c>
      <c r="I142" s="59">
        <f t="shared" si="68"/>
        <v>7.3504980842104758E-2</v>
      </c>
      <c r="J142" s="59">
        <f t="shared" ref="J142" si="72">J64-J126</f>
        <v>6.0543497868549359E-2</v>
      </c>
    </row>
    <row r="143" spans="2:12">
      <c r="B143" s="1" t="s">
        <v>72</v>
      </c>
      <c r="C143" s="1" t="s">
        <v>70</v>
      </c>
      <c r="D143" s="1" t="s">
        <v>69</v>
      </c>
      <c r="E143" s="8">
        <f t="shared" si="68"/>
        <v>0.17719739879131691</v>
      </c>
      <c r="F143" s="8">
        <f t="shared" si="68"/>
        <v>0.12842525449906692</v>
      </c>
      <c r="G143" s="70">
        <f t="shared" si="68"/>
        <v>7.3748963967736184E-2</v>
      </c>
      <c r="H143" s="59">
        <f t="shared" si="68"/>
        <v>6.6719036550190569E-2</v>
      </c>
      <c r="I143" s="59">
        <f t="shared" si="68"/>
        <v>7.2385397003395774E-2</v>
      </c>
      <c r="J143" s="59">
        <f t="shared" ref="J143" si="73">J65-J127</f>
        <v>5.8910051960163815E-2</v>
      </c>
    </row>
    <row r="144" spans="2:12">
      <c r="B144" s="1" t="s">
        <v>72</v>
      </c>
      <c r="C144" s="1" t="s">
        <v>91</v>
      </c>
      <c r="D144" s="14" t="s">
        <v>69</v>
      </c>
      <c r="E144" s="8">
        <f t="shared" si="68"/>
        <v>0.17475305716278372</v>
      </c>
      <c r="F144" s="8">
        <f t="shared" si="68"/>
        <v>0.12771891148769038</v>
      </c>
      <c r="G144" s="70">
        <f t="shared" si="68"/>
        <v>7.6074051984553817E-2</v>
      </c>
      <c r="H144" s="59">
        <f t="shared" si="68"/>
        <v>6.9814299141300662E-2</v>
      </c>
      <c r="I144" s="59">
        <f t="shared" si="68"/>
        <v>7.5126123402250694E-2</v>
      </c>
      <c r="J144" s="59">
        <f t="shared" ref="J144" si="74">J66-J128</f>
        <v>6.1920521383594572E-2</v>
      </c>
    </row>
    <row r="145" spans="2:23">
      <c r="B145" s="1" t="s">
        <v>67</v>
      </c>
      <c r="C145" s="1" t="s">
        <v>68</v>
      </c>
      <c r="D145" s="1" t="s">
        <v>73</v>
      </c>
      <c r="E145" s="8">
        <f>E67-E129</f>
        <v>0.34018776372502435</v>
      </c>
      <c r="F145" s="8">
        <f t="shared" si="68"/>
        <v>0.39006444075544072</v>
      </c>
      <c r="G145" s="70">
        <f t="shared" si="68"/>
        <v>0.39006444075544072</v>
      </c>
      <c r="H145" s="59">
        <f t="shared" si="68"/>
        <v>0.39760480709155682</v>
      </c>
      <c r="I145" s="59">
        <f t="shared" si="68"/>
        <v>0.39607255235118966</v>
      </c>
      <c r="J145" s="59">
        <f t="shared" ref="J145" si="75">J67-J129</f>
        <v>0.40289003235339627</v>
      </c>
      <c r="L145" s="27"/>
      <c r="M145" s="27"/>
      <c r="N145" s="27"/>
      <c r="O145" s="27"/>
      <c r="P145" s="27"/>
    </row>
    <row r="146" spans="2:23">
      <c r="B146" s="1" t="s">
        <v>67</v>
      </c>
      <c r="C146" s="1" t="s">
        <v>70</v>
      </c>
      <c r="D146" s="1" t="s">
        <v>73</v>
      </c>
      <c r="E146" s="8">
        <f>E68-E130</f>
        <v>0.34347913178157763</v>
      </c>
      <c r="F146" s="8">
        <f t="shared" si="68"/>
        <v>0.39387133284486797</v>
      </c>
      <c r="G146" s="70">
        <f t="shared" si="68"/>
        <v>0.39387133284486797</v>
      </c>
      <c r="H146" s="59">
        <f t="shared" si="68"/>
        <v>0.40142207329647422</v>
      </c>
      <c r="I146" s="59">
        <f t="shared" si="68"/>
        <v>0.40126506631734066</v>
      </c>
      <c r="J146" s="59">
        <f t="shared" ref="J146" si="76">J68-J130</f>
        <v>0.40787557709991279</v>
      </c>
      <c r="L146" s="27"/>
      <c r="M146" s="27"/>
      <c r="N146" s="27"/>
      <c r="O146" s="27"/>
      <c r="P146" s="27"/>
    </row>
    <row r="147" spans="2:23">
      <c r="B147" s="1" t="s">
        <v>67</v>
      </c>
      <c r="C147" s="1" t="s">
        <v>91</v>
      </c>
      <c r="D147" s="14" t="s">
        <v>73</v>
      </c>
      <c r="E147" s="8">
        <f t="shared" si="68"/>
        <v>0.37167268006352422</v>
      </c>
      <c r="F147" s="8">
        <f t="shared" si="68"/>
        <v>0.42395473083860624</v>
      </c>
      <c r="G147" s="70">
        <f t="shared" si="68"/>
        <v>0.42395473083860624</v>
      </c>
      <c r="H147" s="59">
        <f t="shared" si="68"/>
        <v>0.42856701148141885</v>
      </c>
      <c r="I147" s="59">
        <f t="shared" si="68"/>
        <v>0.42288263780555191</v>
      </c>
      <c r="J147" s="59">
        <f t="shared" ref="J147" si="77">J69-J131</f>
        <v>0.43042059847624403</v>
      </c>
      <c r="L147" s="27"/>
      <c r="M147" s="27"/>
      <c r="N147" s="27"/>
      <c r="O147" s="27"/>
      <c r="P147" s="27"/>
    </row>
    <row r="148" spans="2:23">
      <c r="B148" s="1" t="s">
        <v>72</v>
      </c>
      <c r="C148" s="1" t="s">
        <v>68</v>
      </c>
      <c r="D148" s="1" t="s">
        <v>73</v>
      </c>
      <c r="E148" s="8">
        <f t="shared" si="68"/>
        <v>0.30271315944310756</v>
      </c>
      <c r="F148" s="8">
        <f t="shared" si="68"/>
        <v>0.30816023020200678</v>
      </c>
      <c r="G148" s="70">
        <f t="shared" si="68"/>
        <v>0.30816023020200678</v>
      </c>
      <c r="H148" s="59">
        <f t="shared" si="68"/>
        <v>0.31806207224078314</v>
      </c>
      <c r="I148" s="59">
        <f t="shared" si="68"/>
        <v>0.31783063653973237</v>
      </c>
      <c r="J148" s="59">
        <f t="shared" ref="J148" si="78">J70-J132</f>
        <v>0.31773984599038319</v>
      </c>
      <c r="L148" s="27"/>
      <c r="M148" s="27"/>
      <c r="N148" s="27"/>
      <c r="O148" s="27"/>
      <c r="P148" s="27"/>
    </row>
    <row r="149" spans="2:23">
      <c r="B149" s="1" t="s">
        <v>72</v>
      </c>
      <c r="C149" s="1" t="s">
        <v>70</v>
      </c>
      <c r="D149" s="1" t="s">
        <v>73</v>
      </c>
      <c r="E149" s="8">
        <f t="shared" si="68"/>
        <v>0.3053363365661817</v>
      </c>
      <c r="F149" s="8">
        <f t="shared" si="68"/>
        <v>0.31083919573453078</v>
      </c>
      <c r="G149" s="70">
        <f t="shared" si="68"/>
        <v>0.31083919573453078</v>
      </c>
      <c r="H149" s="59">
        <f t="shared" si="68"/>
        <v>0.32076912273174701</v>
      </c>
      <c r="I149" s="59">
        <f t="shared" si="68"/>
        <v>0.32053768703069624</v>
      </c>
      <c r="J149" s="59">
        <f t="shared" ref="J149" si="79">J71-J133</f>
        <v>0.32045822310632238</v>
      </c>
      <c r="L149" s="27"/>
      <c r="M149" s="27"/>
      <c r="N149" s="27"/>
      <c r="O149" s="27"/>
      <c r="P149" s="27"/>
    </row>
    <row r="150" spans="2:23">
      <c r="B150" s="1" t="s">
        <v>72</v>
      </c>
      <c r="C150" s="1" t="s">
        <v>91</v>
      </c>
      <c r="D150" s="14" t="s">
        <v>73</v>
      </c>
      <c r="E150" s="8">
        <f t="shared" si="68"/>
        <v>0.32431081223198033</v>
      </c>
      <c r="F150" s="8">
        <f t="shared" si="68"/>
        <v>0.33208350958276295</v>
      </c>
      <c r="G150" s="70">
        <f t="shared" si="68"/>
        <v>0.33208350958276295</v>
      </c>
      <c r="H150" s="59">
        <f t="shared" si="68"/>
        <v>0.33849108891635615</v>
      </c>
      <c r="I150" s="59">
        <f t="shared" si="68"/>
        <v>0.33826074503574494</v>
      </c>
      <c r="J150" s="59">
        <f t="shared" ref="J150" si="80">J72-J134</f>
        <v>0.34053792692735912</v>
      </c>
      <c r="L150" s="27"/>
      <c r="M150" s="27"/>
      <c r="N150" s="27"/>
      <c r="O150" s="27"/>
      <c r="P150" s="27"/>
    </row>
    <row r="151" spans="2:23">
      <c r="E151" s="16"/>
      <c r="F151" s="16"/>
      <c r="G151" s="16"/>
      <c r="H151" s="60"/>
      <c r="I151" s="65"/>
      <c r="J151" s="65"/>
      <c r="K151" s="4"/>
    </row>
    <row r="152" spans="2:23">
      <c r="B152" s="51" t="s">
        <v>94</v>
      </c>
      <c r="C152" s="167"/>
      <c r="D152" s="167"/>
      <c r="E152" s="167"/>
      <c r="F152" s="181"/>
      <c r="G152" s="167"/>
      <c r="H152" s="168"/>
      <c r="I152" s="168"/>
      <c r="J152" s="168"/>
      <c r="K152" s="45"/>
    </row>
    <row r="153" spans="2:23" ht="25.5">
      <c r="B153" s="1"/>
      <c r="C153" s="1"/>
      <c r="D153" s="1"/>
      <c r="E153" s="162" t="s">
        <v>50</v>
      </c>
      <c r="F153" s="162" t="s">
        <v>52</v>
      </c>
      <c r="G153" s="163" t="s">
        <v>54</v>
      </c>
      <c r="H153" s="164" t="s">
        <v>56</v>
      </c>
      <c r="I153" s="165" t="s">
        <v>58</v>
      </c>
      <c r="J153" s="165" t="s">
        <v>61</v>
      </c>
      <c r="K153" s="45"/>
    </row>
    <row r="154" spans="2:23">
      <c r="B154" s="2" t="s">
        <v>62</v>
      </c>
      <c r="C154" s="2" t="s">
        <v>63</v>
      </c>
      <c r="D154" s="2" t="s">
        <v>64</v>
      </c>
      <c r="E154" s="13" t="s">
        <v>49</v>
      </c>
      <c r="F154" s="13" t="s">
        <v>51</v>
      </c>
      <c r="G154" s="68" t="s">
        <v>53</v>
      </c>
      <c r="H154" s="57" t="s">
        <v>55</v>
      </c>
      <c r="I154" s="126" t="s">
        <v>57</v>
      </c>
      <c r="J154" s="126" t="s">
        <v>65</v>
      </c>
      <c r="K154" t="s">
        <v>95</v>
      </c>
      <c r="R154" s="52"/>
    </row>
    <row r="155" spans="2:23">
      <c r="B155" s="1" t="s">
        <v>67</v>
      </c>
      <c r="C155" s="1" t="s">
        <v>68</v>
      </c>
      <c r="D155" s="14" t="s">
        <v>69</v>
      </c>
      <c r="E155" s="58" cm="1">
        <f t="array" ref="E155">((E123*INDEX('TDCV Values'!$D$11:$I$16,MATCH($B155&amp;$C155,'TDCV Values'!$B$11:$B$16&amp;'TDCV Values'!$C$11:$C$16,0),MATCH(E$154,'TDCV Values'!$D$10:$I$10,0))*'Customer Numbers - London'!$C$5)+(E125*INDEX('TDCV Values'!$D$11:$I$16,MATCH($B157&amp;$C157,'TDCV Values'!$B$11:$B$16&amp;'TDCV Values'!$C$11:$C$16,0),MATCH(E$154,'TDCV Values'!$D$10:$I$10,0))*'Customer Numbers - London'!$E$5))/((INDEX('TDCV Values'!$D$11:$I$16,MATCH($B155&amp;$C155,'TDCV Values'!$B$11:$B$16&amp;'TDCV Values'!$C$11:$C$16,0),MATCH(E$154,'TDCV Values'!$D$10:$I$10,0))*'Customer Numbers - London'!$C$5)+('Customer Numbers - London'!$E$5*INDEX('TDCV Values'!$D$11:$I$16,MATCH($B157&amp;$C157,'TDCV Values'!$B$11:$B$16&amp;'TDCV Values'!$C$11:$C$16,0),MATCH(E$154,'TDCV Values'!$D$10:$I$10,0))))</f>
        <v>1.3751378717238076E-2</v>
      </c>
      <c r="F155" s="58" cm="1">
        <f t="array" ref="F155">((F123*INDEX('TDCV Values'!$D$11:$I$16,MATCH($B155&amp;$C155,'TDCV Values'!$B$11:$B$16&amp;'TDCV Values'!$C$11:$C$16,0),MATCH(F$154,'TDCV Values'!$D$10:$I$10,0))*'Customer Numbers - London'!$C$5)+(F125*INDEX('TDCV Values'!$D$11:$I$16,MATCH($B157&amp;$C157,'TDCV Values'!$B$11:$B$16&amp;'TDCV Values'!$C$11:$C$16,0),MATCH(F$154,'TDCV Values'!$D$10:$I$10,0))*'Customer Numbers - London'!$E$5))/((INDEX('TDCV Values'!$D$11:$I$16,MATCH($B155&amp;$C155,'TDCV Values'!$B$11:$B$16&amp;'TDCV Values'!$C$11:$C$16,0),MATCH(F$154,'TDCV Values'!$D$10:$I$10,0))*'Customer Numbers - London'!$C$5)+('Customer Numbers - London'!$E$5*INDEX('TDCV Values'!$D$11:$I$16,MATCH($B157&amp;$C157,'TDCV Values'!$B$11:$B$16&amp;'TDCV Values'!$C$11:$C$16,0),MATCH(F$154,'TDCV Values'!$D$10:$I$10,0))))</f>
        <v>1.0306706055010478E-2</v>
      </c>
      <c r="G155" s="58" cm="1">
        <f t="array" ref="G155">((G123*INDEX('TDCV Values'!$D$11:$I$16,MATCH($B155&amp;$C155,'TDCV Values'!$B$11:$B$16&amp;'TDCV Values'!$C$11:$C$16,0),MATCH(G$154,'TDCV Values'!$D$10:$I$10,0))*'Customer Numbers - London'!$C$5)+(G125*INDEX('TDCV Values'!$D$11:$I$16,MATCH($B157&amp;$C157,'TDCV Values'!$B$11:$B$16&amp;'TDCV Values'!$C$11:$C$16,0),MATCH(G$154,'TDCV Values'!$D$10:$I$10,0))*'Customer Numbers - London'!$E$5))/((INDEX('TDCV Values'!$D$11:$I$16,MATCH($B155&amp;$C155,'TDCV Values'!$B$11:$B$16&amp;'TDCV Values'!$C$11:$C$16,0),MATCH(G$154,'TDCV Values'!$D$10:$I$10,0))*'Customer Numbers - London'!$C$5)+('Customer Numbers - London'!$E$5*INDEX('TDCV Values'!$D$11:$I$16,MATCH($B157&amp;$C157,'TDCV Values'!$B$11:$B$16&amp;'TDCV Values'!$C$11:$C$16,0),MATCH(G$154,'TDCV Values'!$D$10:$I$10,0))))</f>
        <v>6.1787217732215327E-3</v>
      </c>
      <c r="H155" s="58" cm="1">
        <f t="array" ref="H155">((H123*INDEX('TDCV Values'!$D$11:$I$16,MATCH($B155&amp;$C155,'TDCV Values'!$B$11:$B$16&amp;'TDCV Values'!$C$11:$C$16,0),MATCH(H$154,'TDCV Values'!$D$10:$I$10,0))*'Customer Numbers - London'!$C$5)+(H125*INDEX('TDCV Values'!$D$11:$I$16,MATCH($B157&amp;$C157,'TDCV Values'!$B$11:$B$16&amp;'TDCV Values'!$C$11:$C$16,0),MATCH(H$154,'TDCV Values'!$D$10:$I$10,0))*'Customer Numbers - London'!$E$5))/((INDEX('TDCV Values'!$D$11:$I$16,MATCH($B155&amp;$C155,'TDCV Values'!$B$11:$B$16&amp;'TDCV Values'!$C$11:$C$16,0),MATCH(H$154,'TDCV Values'!$D$10:$I$10,0))*'Customer Numbers - London'!$C$5)+('Customer Numbers - London'!$E$5*INDEX('TDCV Values'!$D$11:$I$16,MATCH($B157&amp;$C157,'TDCV Values'!$B$11:$B$16&amp;'TDCV Values'!$C$11:$C$16,0),MATCH(H$154,'TDCV Values'!$D$10:$I$10,0))))</f>
        <v>5.6045736510985742E-3</v>
      </c>
      <c r="I155" s="58" cm="1">
        <f t="array" ref="I155">((I123*INDEX('TDCV Values'!$D$11:$I$16,MATCH($B155&amp;$C155,'TDCV Values'!$B$11:$B$16&amp;'TDCV Values'!$C$11:$C$16,0),MATCH(I$154,'TDCV Values'!$D$10:$I$10,0))*'Customer Numbers - London'!$C$5)+(I125*INDEX('TDCV Values'!$D$11:$I$16,MATCH($B157&amp;$C157,'TDCV Values'!$B$11:$B$16&amp;'TDCV Values'!$C$11:$C$16,0),MATCH(I$154,'TDCV Values'!$D$10:$I$10,0))*'Customer Numbers - London'!$E$5))/((INDEX('TDCV Values'!$D$11:$I$16,MATCH($B155&amp;$C155,'TDCV Values'!$B$11:$B$16&amp;'TDCV Values'!$C$11:$C$16,0),MATCH(I$154,'TDCV Values'!$D$10:$I$10,0))*'Customer Numbers - London'!$C$5)+('Customer Numbers - London'!$E$5*INDEX('TDCV Values'!$D$11:$I$16,MATCH($B157&amp;$C157,'TDCV Values'!$B$11:$B$16&amp;'TDCV Values'!$C$11:$C$16,0),MATCH(I$154,'TDCV Values'!$D$10:$I$10,0))))</f>
        <v>5.6081934811017071E-3</v>
      </c>
      <c r="J155" s="58" cm="1">
        <f t="array" ref="J155">((J123*INDEX('TDCV Values'!$D$11:$I$16,MATCH($B155&amp;$C155,'TDCV Values'!$B$11:$B$16&amp;'TDCV Values'!$C$11:$C$16,0),MATCH(J$154,'TDCV Values'!$D$10:$I$10,0))*'Customer Numbers - London'!$C$5)+(J125*INDEX('TDCV Values'!$D$11:$I$16,MATCH($B157&amp;$C157,'TDCV Values'!$B$11:$B$16&amp;'TDCV Values'!$C$11:$C$16,0),MATCH(J$154,'TDCV Values'!$D$10:$I$10,0))*'Customer Numbers - London'!$E$5))/((INDEX('TDCV Values'!$D$11:$I$16,MATCH($B155&amp;$C155,'TDCV Values'!$B$11:$B$16&amp;'TDCV Values'!$C$11:$C$16,0),MATCH(J$154,'TDCV Values'!$D$10:$I$10,0))*'Customer Numbers - London'!$C$5)+('Customer Numbers - London'!$E$5*INDEX('TDCV Values'!$D$11:$I$16,MATCH($B157&amp;$C157,'TDCV Values'!$B$11:$B$16&amp;'TDCV Values'!$C$11:$C$16,0),MATCH(J$154,'TDCV Values'!$D$10:$I$10,0))))</f>
        <v>4.8565942981040012E-3</v>
      </c>
      <c r="L155" s="27"/>
      <c r="M155" s="27"/>
      <c r="N155" s="27"/>
      <c r="O155" s="27"/>
      <c r="P155" s="27"/>
      <c r="Q155" s="6"/>
      <c r="R155" s="27"/>
      <c r="S155" s="27"/>
      <c r="T155" s="27"/>
      <c r="U155" s="27"/>
      <c r="V155" s="27"/>
      <c r="W155" s="53"/>
    </row>
    <row r="156" spans="2:23">
      <c r="B156" s="1" t="s">
        <v>67</v>
      </c>
      <c r="C156" s="1" t="s">
        <v>70</v>
      </c>
      <c r="D156" s="14" t="s">
        <v>69</v>
      </c>
      <c r="E156" s="157">
        <v>0</v>
      </c>
      <c r="F156" s="157">
        <v>0</v>
      </c>
      <c r="G156" s="157">
        <v>0</v>
      </c>
      <c r="H156" s="157">
        <v>0</v>
      </c>
      <c r="I156" s="157">
        <v>0</v>
      </c>
      <c r="J156" s="157">
        <v>0</v>
      </c>
      <c r="K156" s="47"/>
      <c r="L156" s="27"/>
      <c r="M156" s="27"/>
      <c r="N156" s="27"/>
      <c r="O156" s="27"/>
      <c r="P156" s="27"/>
      <c r="Q156" s="6"/>
      <c r="R156" s="27"/>
      <c r="S156" s="27"/>
      <c r="T156" s="27"/>
      <c r="U156" s="27"/>
      <c r="V156" s="27"/>
      <c r="W156" s="53"/>
    </row>
    <row r="157" spans="2:23">
      <c r="B157" s="1" t="s">
        <v>67</v>
      </c>
      <c r="C157" s="1" t="s">
        <v>71</v>
      </c>
      <c r="D157" s="14" t="s">
        <v>69</v>
      </c>
      <c r="E157" s="58" cm="1">
        <f t="array" ref="E157">((E123*INDEX('TDCV Values'!$D$11:$I$16,MATCH($B155&amp;$C155,'TDCV Values'!$B$11:$B$16&amp;'TDCV Values'!$C$11:$C$16,0),MATCH(E$154,'TDCV Values'!$D$10:$I$10,0))*'Customer Numbers - London'!$C$5)+(E125*INDEX('TDCV Values'!$D$11:$I$16,MATCH($B157&amp;$C157,'TDCV Values'!$B$11:$B$16&amp;'TDCV Values'!$C$11:$C$16,0),MATCH(E$154,'TDCV Values'!$D$10:$I$10,0))*'Customer Numbers - London'!$E$5))/((INDEX('TDCV Values'!$D$11:$I$16,MATCH($B155&amp;$C155,'TDCV Values'!$B$11:$B$16&amp;'TDCV Values'!$C$11:$C$16,0),MATCH(E$154,'TDCV Values'!$D$10:$I$10,0))*'Customer Numbers - London'!$C$5)+('Customer Numbers - London'!$E$5*INDEX('TDCV Values'!$D$11:$I$16,MATCH($B157&amp;$C157,'TDCV Values'!$B$11:$B$16&amp;'TDCV Values'!$C$11:$C$16,0),MATCH(E$154,'TDCV Values'!$D$10:$I$10,0))))</f>
        <v>1.3751378717238076E-2</v>
      </c>
      <c r="F157" s="58" cm="1">
        <f t="array" ref="F157">((F123*INDEX('TDCV Values'!$D$11:$I$16,MATCH($B155&amp;$C155,'TDCV Values'!$B$11:$B$16&amp;'TDCV Values'!$C$11:$C$16,0),MATCH(F$154,'TDCV Values'!$D$10:$I$10,0))*'Customer Numbers - London'!$C$5)+(F125*INDEX('TDCV Values'!$D$11:$I$16,MATCH($B157&amp;$C157,'TDCV Values'!$B$11:$B$16&amp;'TDCV Values'!$C$11:$C$16,0),MATCH(F$154,'TDCV Values'!$D$10:$I$10,0))*'Customer Numbers - London'!$E$5))/((INDEX('TDCV Values'!$D$11:$I$16,MATCH($B155&amp;$C155,'TDCV Values'!$B$11:$B$16&amp;'TDCV Values'!$C$11:$C$16,0),MATCH(F$154,'TDCV Values'!$D$10:$I$10,0))*'Customer Numbers - London'!$C$5)+('Customer Numbers - London'!$E$5*INDEX('TDCV Values'!$D$11:$I$16,MATCH($B157&amp;$C157,'TDCV Values'!$B$11:$B$16&amp;'TDCV Values'!$C$11:$C$16,0),MATCH(F$154,'TDCV Values'!$D$10:$I$10,0))))</f>
        <v>1.0306706055010478E-2</v>
      </c>
      <c r="G157" s="58" cm="1">
        <f t="array" ref="G157">((G123*INDEX('TDCV Values'!$D$11:$I$16,MATCH($B155&amp;$C155,'TDCV Values'!$B$11:$B$16&amp;'TDCV Values'!$C$11:$C$16,0),MATCH(G$154,'TDCV Values'!$D$10:$I$10,0))*'Customer Numbers - London'!$C$5)+(G125*INDEX('TDCV Values'!$D$11:$I$16,MATCH($B157&amp;$C157,'TDCV Values'!$B$11:$B$16&amp;'TDCV Values'!$C$11:$C$16,0),MATCH(G$154,'TDCV Values'!$D$10:$I$10,0))*'Customer Numbers - London'!$E$5))/((INDEX('TDCV Values'!$D$11:$I$16,MATCH($B155&amp;$C155,'TDCV Values'!$B$11:$B$16&amp;'TDCV Values'!$C$11:$C$16,0),MATCH(G$154,'TDCV Values'!$D$10:$I$10,0))*'Customer Numbers - London'!$C$5)+('Customer Numbers - London'!$E$5*INDEX('TDCV Values'!$D$11:$I$16,MATCH($B157&amp;$C157,'TDCV Values'!$B$11:$B$16&amp;'TDCV Values'!$C$11:$C$16,0),MATCH(G$154,'TDCV Values'!$D$10:$I$10,0))))</f>
        <v>6.1787217732215327E-3</v>
      </c>
      <c r="H157" s="58" cm="1">
        <f t="array" ref="H157">((H123*INDEX('TDCV Values'!$D$11:$I$16,MATCH($B155&amp;$C155,'TDCV Values'!$B$11:$B$16&amp;'TDCV Values'!$C$11:$C$16,0),MATCH(H$154,'TDCV Values'!$D$10:$I$10,0))*'Customer Numbers - London'!$C$5)+(H125*INDEX('TDCV Values'!$D$11:$I$16,MATCH($B157&amp;$C157,'TDCV Values'!$B$11:$B$16&amp;'TDCV Values'!$C$11:$C$16,0),MATCH(H$154,'TDCV Values'!$D$10:$I$10,0))*'Customer Numbers - London'!$E$5))/((INDEX('TDCV Values'!$D$11:$I$16,MATCH($B155&amp;$C155,'TDCV Values'!$B$11:$B$16&amp;'TDCV Values'!$C$11:$C$16,0),MATCH(H$154,'TDCV Values'!$D$10:$I$10,0))*'Customer Numbers - London'!$C$5)+('Customer Numbers - London'!$E$5*INDEX('TDCV Values'!$D$11:$I$16,MATCH($B157&amp;$C157,'TDCV Values'!$B$11:$B$16&amp;'TDCV Values'!$C$11:$C$16,0),MATCH(H$154,'TDCV Values'!$D$10:$I$10,0))))</f>
        <v>5.6045736510985742E-3</v>
      </c>
      <c r="I157" s="58" cm="1">
        <f t="array" ref="I157">((I123*INDEX('TDCV Values'!$D$11:$I$16,MATCH($B155&amp;$C155,'TDCV Values'!$B$11:$B$16&amp;'TDCV Values'!$C$11:$C$16,0),MATCH(I$154,'TDCV Values'!$D$10:$I$10,0))*'Customer Numbers - London'!$C$5)+(I125*INDEX('TDCV Values'!$D$11:$I$16,MATCH($B157&amp;$C157,'TDCV Values'!$B$11:$B$16&amp;'TDCV Values'!$C$11:$C$16,0),MATCH(I$154,'TDCV Values'!$D$10:$I$10,0))*'Customer Numbers - London'!$E$5))/((INDEX('TDCV Values'!$D$11:$I$16,MATCH($B155&amp;$C155,'TDCV Values'!$B$11:$B$16&amp;'TDCV Values'!$C$11:$C$16,0),MATCH(I$154,'TDCV Values'!$D$10:$I$10,0))*'Customer Numbers - London'!$C$5)+('Customer Numbers - London'!$E$5*INDEX('TDCV Values'!$D$11:$I$16,MATCH($B157&amp;$C157,'TDCV Values'!$B$11:$B$16&amp;'TDCV Values'!$C$11:$C$16,0),MATCH(I$154,'TDCV Values'!$D$10:$I$10,0))))</f>
        <v>5.6081934811017071E-3</v>
      </c>
      <c r="J157" s="58" cm="1">
        <f t="array" ref="J157">((J123*INDEX('TDCV Values'!$D$11:$I$16,MATCH($B155&amp;$C155,'TDCV Values'!$B$11:$B$16&amp;'TDCV Values'!$C$11:$C$16,0),MATCH(J$154,'TDCV Values'!$D$10:$I$10,0))*'Customer Numbers - London'!$C$5)+(J125*INDEX('TDCV Values'!$D$11:$I$16,MATCH($B157&amp;$C157,'TDCV Values'!$B$11:$B$16&amp;'TDCV Values'!$C$11:$C$16,0),MATCH(J$154,'TDCV Values'!$D$10:$I$10,0))*'Customer Numbers - London'!$E$5))/((INDEX('TDCV Values'!$D$11:$I$16,MATCH($B155&amp;$C155,'TDCV Values'!$B$11:$B$16&amp;'TDCV Values'!$C$11:$C$16,0),MATCH(J$154,'TDCV Values'!$D$10:$I$10,0))*'Customer Numbers - London'!$C$5)+('Customer Numbers - London'!$E$5*INDEX('TDCV Values'!$D$11:$I$16,MATCH($B157&amp;$C157,'TDCV Values'!$B$11:$B$16&amp;'TDCV Values'!$C$11:$C$16,0),MATCH(J$154,'TDCV Values'!$D$10:$I$10,0))))</f>
        <v>4.8565942981040012E-3</v>
      </c>
      <c r="K157" s="47"/>
      <c r="L157" s="27"/>
      <c r="M157" s="27"/>
      <c r="N157" s="27"/>
      <c r="O157" s="27"/>
      <c r="P157" s="27"/>
      <c r="Q157" s="6"/>
      <c r="R157" s="27"/>
      <c r="S157" s="27"/>
      <c r="T157" s="27"/>
      <c r="U157" s="27"/>
      <c r="V157" s="27"/>
      <c r="W157" s="53"/>
    </row>
    <row r="158" spans="2:23">
      <c r="B158" s="1" t="s">
        <v>72</v>
      </c>
      <c r="C158" s="1" t="s">
        <v>68</v>
      </c>
      <c r="D158" s="14" t="s">
        <v>69</v>
      </c>
      <c r="E158" s="58" cm="1">
        <f t="array" ref="E158">((E126*INDEX('TDCV Values'!$D$11:$I$16,MATCH($B158&amp;$C158,'TDCV Values'!$B$11:$B$16&amp;'TDCV Values'!$C$11:$C$16,0),MATCH(E$154,'TDCV Values'!$D$10:$I$10,0))*'Customer Numbers - London'!$C$10)+(E128*INDEX('TDCV Values'!$D$11:$I$16,MATCH($B160&amp;$C160,'TDCV Values'!$B$11:$B$16&amp;'TDCV Values'!$C$11:$C$16,0),MATCH(E$154,'TDCV Values'!$D$10:$I$10,0))*'Customer Numbers - London'!$E$10))/((INDEX('TDCV Values'!$D$11:$I$16,MATCH($B158&amp;$C158,'TDCV Values'!$B$11:$B$16&amp;'TDCV Values'!$C$11:$C$16,0),MATCH(E$154,'TDCV Values'!$D$10:$I$10,0))*'Customer Numbers - London'!$C$10)+('Customer Numbers - London'!$E$10*INDEX('TDCV Values'!$D$11:$I$16,MATCH($B160&amp;$C160,'TDCV Values'!$B$11:$B$16&amp;'TDCV Values'!$C$11:$C$16,0),MATCH(E$154,'TDCV Values'!$D$10:$I$10,0))))</f>
        <v>3.2283464202762127E-3</v>
      </c>
      <c r="F158" s="58" cm="1">
        <f t="array" ref="F158">((F126*INDEX('TDCV Values'!$D$11:$I$16,MATCH($B158&amp;$C158,'TDCV Values'!$B$11:$B$16&amp;'TDCV Values'!$C$11:$C$16,0),MATCH(F$154,'TDCV Values'!$D$10:$I$10,0))*'Customer Numbers - London'!$C$10)+(F128*INDEX('TDCV Values'!$D$11:$I$16,MATCH($B160&amp;$C160,'TDCV Values'!$B$11:$B$16&amp;'TDCV Values'!$C$11:$C$16,0),MATCH(F$154,'TDCV Values'!$D$10:$I$10,0))*'Customer Numbers - London'!$E$10))/((INDEX('TDCV Values'!$D$11:$I$16,MATCH($B158&amp;$C158,'TDCV Values'!$B$11:$B$16&amp;'TDCV Values'!$C$11:$C$16,0),MATCH(F$154,'TDCV Values'!$D$10:$I$10,0))*'Customer Numbers - London'!$C$10)+('Customer Numbers - London'!$E$10*INDEX('TDCV Values'!$D$11:$I$16,MATCH($B160&amp;$C160,'TDCV Values'!$B$11:$B$16&amp;'TDCV Values'!$C$11:$C$16,0),MATCH(F$154,'TDCV Values'!$D$10:$I$10,0))))</f>
        <v>2.3601486658939219E-3</v>
      </c>
      <c r="G158" s="58" cm="1">
        <f t="array" ref="G158">((G126*INDEX('TDCV Values'!$D$11:$I$16,MATCH($B158&amp;$C158,'TDCV Values'!$B$11:$B$16&amp;'TDCV Values'!$C$11:$C$16,0),MATCH(G$154,'TDCV Values'!$D$10:$I$10,0))*'Customer Numbers - London'!$C$10)+(G128*INDEX('TDCV Values'!$D$11:$I$16,MATCH($B160&amp;$C160,'TDCV Values'!$B$11:$B$16&amp;'TDCV Values'!$C$11:$C$16,0),MATCH(G$154,'TDCV Values'!$D$10:$I$10,0))*'Customer Numbers - London'!$E$10))/((INDEX('TDCV Values'!$D$11:$I$16,MATCH($B158&amp;$C158,'TDCV Values'!$B$11:$B$16&amp;'TDCV Values'!$C$11:$C$16,0),MATCH(G$154,'TDCV Values'!$D$10:$I$10,0))*'Customer Numbers - London'!$C$10)+('Customer Numbers - London'!$E$10*INDEX('TDCV Values'!$D$11:$I$16,MATCH($B160&amp;$C160,'TDCV Values'!$B$11:$B$16&amp;'TDCV Values'!$C$11:$C$16,0),MATCH(G$154,'TDCV Values'!$D$10:$I$10,0))))</f>
        <v>1.4074176677570569E-3</v>
      </c>
      <c r="H158" s="58" cm="1">
        <f t="array" ref="H158">((H126*INDEX('TDCV Values'!$D$11:$I$16,MATCH($B158&amp;$C158,'TDCV Values'!$B$11:$B$16&amp;'TDCV Values'!$C$11:$C$16,0),MATCH(H$154,'TDCV Values'!$D$10:$I$10,0))*'Customer Numbers - London'!$C$10)+(H128*INDEX('TDCV Values'!$D$11:$I$16,MATCH($B160&amp;$C160,'TDCV Values'!$B$11:$B$16&amp;'TDCV Values'!$C$11:$C$16,0),MATCH(H$154,'TDCV Values'!$D$10:$I$10,0))*'Customer Numbers - London'!$E$10))/((INDEX('TDCV Values'!$D$11:$I$16,MATCH($B158&amp;$C158,'TDCV Values'!$B$11:$B$16&amp;'TDCV Values'!$C$11:$C$16,0),MATCH(H$154,'TDCV Values'!$D$10:$I$10,0))*'Customer Numbers - London'!$C$10)+('Customer Numbers - London'!$E$10*INDEX('TDCV Values'!$D$11:$I$16,MATCH($B160&amp;$C160,'TDCV Values'!$B$11:$B$16&amp;'TDCV Values'!$C$11:$C$16,0),MATCH(H$154,'TDCV Values'!$D$10:$I$10,0))))</f>
        <v>1.2849453510405803E-3</v>
      </c>
      <c r="I158" s="58" cm="1">
        <f t="array" ref="I158">((I126*INDEX('TDCV Values'!$D$11:$I$16,MATCH($B158&amp;$C158,'TDCV Values'!$B$11:$B$16&amp;'TDCV Values'!$C$11:$C$16,0),MATCH(I$154,'TDCV Values'!$D$10:$I$10,0))*'Customer Numbers - London'!$C$10)+(I128*INDEX('TDCV Values'!$D$11:$I$16,MATCH($B160&amp;$C160,'TDCV Values'!$B$11:$B$16&amp;'TDCV Values'!$C$11:$C$16,0),MATCH(I$154,'TDCV Values'!$D$10:$I$10,0))*'Customer Numbers - London'!$E$10))/((INDEX('TDCV Values'!$D$11:$I$16,MATCH($B158&amp;$C158,'TDCV Values'!$B$11:$B$16&amp;'TDCV Values'!$C$11:$C$16,0),MATCH(I$154,'TDCV Values'!$D$10:$I$10,0))*'Customer Numbers - London'!$C$10)+('Customer Numbers - London'!$E$10*INDEX('TDCV Values'!$D$11:$I$16,MATCH($B160&amp;$C160,'TDCV Values'!$B$11:$B$16&amp;'TDCV Values'!$C$11:$C$16,0),MATCH(I$154,'TDCV Values'!$D$10:$I$10,0))))</f>
        <v>1.383650556096895E-3</v>
      </c>
      <c r="J158" s="58" cm="1">
        <f t="array" ref="J158">((J126*INDEX('TDCV Values'!$D$11:$I$16,MATCH($B158&amp;$C158,'TDCV Values'!$B$11:$B$16&amp;'TDCV Values'!$C$11:$C$16,0),MATCH(J$154,'TDCV Values'!$D$10:$I$10,0))*'Customer Numbers - London'!$C$10)+(J128*INDEX('TDCV Values'!$D$11:$I$16,MATCH($B160&amp;$C160,'TDCV Values'!$B$11:$B$16&amp;'TDCV Values'!$C$11:$C$16,0),MATCH(J$154,'TDCV Values'!$D$10:$I$10,0))*'Customer Numbers - London'!$E$10))/((INDEX('TDCV Values'!$D$11:$I$16,MATCH($B158&amp;$C158,'TDCV Values'!$B$11:$B$16&amp;'TDCV Values'!$C$11:$C$16,0),MATCH(J$154,'TDCV Values'!$D$10:$I$10,0))*'Customer Numbers - London'!$C$10)+('Customer Numbers - London'!$E$10*INDEX('TDCV Values'!$D$11:$I$16,MATCH($B160&amp;$C160,'TDCV Values'!$B$11:$B$16&amp;'TDCV Values'!$C$11:$C$16,0),MATCH(J$154,'TDCV Values'!$D$10:$I$10,0))))</f>
        <v>1.109143035011284E-3</v>
      </c>
      <c r="K158" s="47"/>
      <c r="L158" s="27"/>
      <c r="M158" s="27"/>
      <c r="N158" s="27"/>
      <c r="O158" s="27"/>
      <c r="P158" s="27"/>
      <c r="R158" s="27"/>
      <c r="S158" s="27"/>
      <c r="T158" s="27"/>
      <c r="U158" s="27"/>
      <c r="V158" s="27"/>
    </row>
    <row r="159" spans="2:23">
      <c r="B159" s="1" t="s">
        <v>72</v>
      </c>
      <c r="C159" s="1" t="s">
        <v>70</v>
      </c>
      <c r="D159" s="14" t="s">
        <v>69</v>
      </c>
      <c r="E159" s="157">
        <v>0</v>
      </c>
      <c r="F159" s="157">
        <v>0</v>
      </c>
      <c r="G159" s="157">
        <v>0</v>
      </c>
      <c r="H159" s="157">
        <v>0</v>
      </c>
      <c r="I159" s="157">
        <v>0</v>
      </c>
      <c r="J159" s="157">
        <v>0</v>
      </c>
      <c r="K159" s="47"/>
      <c r="L159" s="27"/>
      <c r="M159" s="27"/>
      <c r="N159" s="27"/>
      <c r="O159" s="27"/>
      <c r="P159" s="27"/>
      <c r="R159" s="27"/>
      <c r="S159" s="27"/>
      <c r="T159" s="27"/>
      <c r="U159" s="27"/>
      <c r="V159" s="27"/>
    </row>
    <row r="160" spans="2:23">
      <c r="B160" s="1" t="s">
        <v>72</v>
      </c>
      <c r="C160" s="1" t="s">
        <v>71</v>
      </c>
      <c r="D160" s="14" t="s">
        <v>69</v>
      </c>
      <c r="E160" s="58" cm="1">
        <f t="array" ref="E160">((E126*INDEX('TDCV Values'!$D$11:$I$16,MATCH($B158&amp;$C158,'TDCV Values'!$B$11:$B$16&amp;'TDCV Values'!$C$11:$C$16,0),MATCH(E$154,'TDCV Values'!$D$10:$I$10,0))*'Customer Numbers - London'!$C$10)+(E128*INDEX('TDCV Values'!$D$11:$I$16,MATCH($B160&amp;$C160,'TDCV Values'!$B$11:$B$16&amp;'TDCV Values'!$C$11:$C$16,0),MATCH(E$154,'TDCV Values'!$D$10:$I$10,0))*'Customer Numbers - London'!$E$10))/((INDEX('TDCV Values'!$D$11:$I$16,MATCH($B158&amp;$C158,'TDCV Values'!$B$11:$B$16&amp;'TDCV Values'!$C$11:$C$16,0),MATCH(E$154,'TDCV Values'!$D$10:$I$10,0))*'Customer Numbers - London'!$C$10)+('Customer Numbers - London'!$E$10*INDEX('TDCV Values'!$D$11:$I$16,MATCH($B160&amp;$C160,'TDCV Values'!$B$11:$B$16&amp;'TDCV Values'!$C$11:$C$16,0),MATCH(E$154,'TDCV Values'!$D$10:$I$10,0))))</f>
        <v>3.2283464202762127E-3</v>
      </c>
      <c r="F160" s="58" cm="1">
        <f t="array" ref="F160">((F126*INDEX('TDCV Values'!$D$11:$I$16,MATCH($B158&amp;$C158,'TDCV Values'!$B$11:$B$16&amp;'TDCV Values'!$C$11:$C$16,0),MATCH(F$154,'TDCV Values'!$D$10:$I$10,0))*'Customer Numbers - London'!$C$10)+(F128*INDEX('TDCV Values'!$D$11:$I$16,MATCH($B160&amp;$C160,'TDCV Values'!$B$11:$B$16&amp;'TDCV Values'!$C$11:$C$16,0),MATCH(F$154,'TDCV Values'!$D$10:$I$10,0))*'Customer Numbers - London'!$E$10))/((INDEX('TDCV Values'!$D$11:$I$16,MATCH($B158&amp;$C158,'TDCV Values'!$B$11:$B$16&amp;'TDCV Values'!$C$11:$C$16,0),MATCH(F$154,'TDCV Values'!$D$10:$I$10,0))*'Customer Numbers - London'!$C$10)+('Customer Numbers - London'!$E$10*INDEX('TDCV Values'!$D$11:$I$16,MATCH($B160&amp;$C160,'TDCV Values'!$B$11:$B$16&amp;'TDCV Values'!$C$11:$C$16,0),MATCH(F$154,'TDCV Values'!$D$10:$I$10,0))))</f>
        <v>2.3601486658939219E-3</v>
      </c>
      <c r="G160" s="58" cm="1">
        <f t="array" ref="G160">((G126*INDEX('TDCV Values'!$D$11:$I$16,MATCH($B158&amp;$C158,'TDCV Values'!$B$11:$B$16&amp;'TDCV Values'!$C$11:$C$16,0),MATCH(G$154,'TDCV Values'!$D$10:$I$10,0))*'Customer Numbers - London'!$C$10)+(G128*INDEX('TDCV Values'!$D$11:$I$16,MATCH($B160&amp;$C160,'TDCV Values'!$B$11:$B$16&amp;'TDCV Values'!$C$11:$C$16,0),MATCH(G$154,'TDCV Values'!$D$10:$I$10,0))*'Customer Numbers - London'!$E$10))/((INDEX('TDCV Values'!$D$11:$I$16,MATCH($B158&amp;$C158,'TDCV Values'!$B$11:$B$16&amp;'TDCV Values'!$C$11:$C$16,0),MATCH(G$154,'TDCV Values'!$D$10:$I$10,0))*'Customer Numbers - London'!$C$10)+('Customer Numbers - London'!$E$10*INDEX('TDCV Values'!$D$11:$I$16,MATCH($B160&amp;$C160,'TDCV Values'!$B$11:$B$16&amp;'TDCV Values'!$C$11:$C$16,0),MATCH(G$154,'TDCV Values'!$D$10:$I$10,0))))</f>
        <v>1.4074176677570569E-3</v>
      </c>
      <c r="H160" s="58" cm="1">
        <f t="array" ref="H160">((H126*INDEX('TDCV Values'!$D$11:$I$16,MATCH($B158&amp;$C158,'TDCV Values'!$B$11:$B$16&amp;'TDCV Values'!$C$11:$C$16,0),MATCH(H$154,'TDCV Values'!$D$10:$I$10,0))*'Customer Numbers - London'!$C$10)+(H128*INDEX('TDCV Values'!$D$11:$I$16,MATCH($B160&amp;$C160,'TDCV Values'!$B$11:$B$16&amp;'TDCV Values'!$C$11:$C$16,0),MATCH(H$154,'TDCV Values'!$D$10:$I$10,0))*'Customer Numbers - London'!$E$10))/((INDEX('TDCV Values'!$D$11:$I$16,MATCH($B158&amp;$C158,'TDCV Values'!$B$11:$B$16&amp;'TDCV Values'!$C$11:$C$16,0),MATCH(H$154,'TDCV Values'!$D$10:$I$10,0))*'Customer Numbers - London'!$C$10)+('Customer Numbers - London'!$E$10*INDEX('TDCV Values'!$D$11:$I$16,MATCH($B160&amp;$C160,'TDCV Values'!$B$11:$B$16&amp;'TDCV Values'!$C$11:$C$16,0),MATCH(H$154,'TDCV Values'!$D$10:$I$10,0))))</f>
        <v>1.2849453510405803E-3</v>
      </c>
      <c r="I160" s="58" cm="1">
        <f t="array" ref="I160">((I126*INDEX('TDCV Values'!$D$11:$I$16,MATCH($B158&amp;$C158,'TDCV Values'!$B$11:$B$16&amp;'TDCV Values'!$C$11:$C$16,0),MATCH(I$154,'TDCV Values'!$D$10:$I$10,0))*'Customer Numbers - London'!$C$10)+(I128*INDEX('TDCV Values'!$D$11:$I$16,MATCH($B160&amp;$C160,'TDCV Values'!$B$11:$B$16&amp;'TDCV Values'!$C$11:$C$16,0),MATCH(I$154,'TDCV Values'!$D$10:$I$10,0))*'Customer Numbers - London'!$E$10))/((INDEX('TDCV Values'!$D$11:$I$16,MATCH($B158&amp;$C158,'TDCV Values'!$B$11:$B$16&amp;'TDCV Values'!$C$11:$C$16,0),MATCH(I$154,'TDCV Values'!$D$10:$I$10,0))*'Customer Numbers - London'!$C$10)+('Customer Numbers - London'!$E$10*INDEX('TDCV Values'!$D$11:$I$16,MATCH($B160&amp;$C160,'TDCV Values'!$B$11:$B$16&amp;'TDCV Values'!$C$11:$C$16,0),MATCH(I$154,'TDCV Values'!$D$10:$I$10,0))))</f>
        <v>1.383650556096895E-3</v>
      </c>
      <c r="J160" s="58" cm="1">
        <f t="array" ref="J160">((J126*INDEX('TDCV Values'!$D$11:$I$16,MATCH($B158&amp;$C158,'TDCV Values'!$B$11:$B$16&amp;'TDCV Values'!$C$11:$C$16,0),MATCH(J$154,'TDCV Values'!$D$10:$I$10,0))*'Customer Numbers - London'!$C$10)+(J128*INDEX('TDCV Values'!$D$11:$I$16,MATCH($B160&amp;$C160,'TDCV Values'!$B$11:$B$16&amp;'TDCV Values'!$C$11:$C$16,0),MATCH(J$154,'TDCV Values'!$D$10:$I$10,0))*'Customer Numbers - London'!$E$10))/((INDEX('TDCV Values'!$D$11:$I$16,MATCH($B158&amp;$C158,'TDCV Values'!$B$11:$B$16&amp;'TDCV Values'!$C$11:$C$16,0),MATCH(J$154,'TDCV Values'!$D$10:$I$10,0))*'Customer Numbers - London'!$C$10)+('Customer Numbers - London'!$E$10*INDEX('TDCV Values'!$D$11:$I$16,MATCH($B160&amp;$C160,'TDCV Values'!$B$11:$B$16&amp;'TDCV Values'!$C$11:$C$16,0),MATCH(J$154,'TDCV Values'!$D$10:$I$10,0))))</f>
        <v>1.109143035011284E-3</v>
      </c>
      <c r="K160" s="47"/>
      <c r="L160" s="27"/>
      <c r="M160" s="27"/>
      <c r="N160" s="27"/>
      <c r="O160" s="27"/>
      <c r="P160" s="27"/>
      <c r="R160" s="27"/>
      <c r="S160" s="27"/>
      <c r="T160" s="27"/>
      <c r="U160" s="27"/>
      <c r="V160" s="27"/>
    </row>
    <row r="161" spans="2:22">
      <c r="B161" s="1" t="s">
        <v>67</v>
      </c>
      <c r="C161" s="1" t="s">
        <v>68</v>
      </c>
      <c r="D161" s="14" t="s">
        <v>73</v>
      </c>
      <c r="E161" s="58">
        <f>(('Customer Numbers - London'!$D$21*E$129)+('Customer Numbers - London'!$D$17*E$130)+('Customer Numbers - London'!$D$20*E$131))</f>
        <v>6.348408242488255E-3</v>
      </c>
      <c r="F161" s="58">
        <f>(('Customer Numbers - London'!$D$21*F$129)+('Customer Numbers - London'!$D$17*F$130)+('Customer Numbers - London'!$D$20*F$131))</f>
        <v>7.3427537435881429E-3</v>
      </c>
      <c r="G161" s="58">
        <f>(('Customer Numbers - London'!$D$21*G$129)+('Customer Numbers - London'!$D$17*G$130)+('Customer Numbers - London'!$D$20*G$131))</f>
        <v>7.3427537435881429E-3</v>
      </c>
      <c r="H161" s="58">
        <f>(('Customer Numbers - London'!$D$21*H$129)+('Customer Numbers - London'!$D$17*H$130)+('Customer Numbers - London'!$D$20*H$131))</f>
        <v>7.3627633928145088E-3</v>
      </c>
      <c r="I161" s="58">
        <f>(('Customer Numbers - London'!$D$21*I$129)+('Customer Numbers - London'!$D$17*I$130)+('Customer Numbers - London'!$D$20*I$131))</f>
        <v>1.0015348601416606E-2</v>
      </c>
      <c r="J161" s="58">
        <f>(('Customer Numbers - London'!$D$21*J$129)+('Customer Numbers - London'!$D$17*J$130)+('Customer Numbers - London'!$D$20*J$131))</f>
        <v>9.6161452679416927E-3</v>
      </c>
      <c r="K161" s="47"/>
      <c r="L161" s="27"/>
      <c r="M161" s="27"/>
      <c r="N161" s="27"/>
      <c r="O161" s="27"/>
      <c r="P161" s="27"/>
      <c r="R161" s="27"/>
      <c r="S161" s="27"/>
      <c r="T161" s="27"/>
      <c r="U161" s="27"/>
      <c r="V161" s="27"/>
    </row>
    <row r="162" spans="2:22">
      <c r="B162" s="1" t="s">
        <v>67</v>
      </c>
      <c r="C162" s="1" t="s">
        <v>70</v>
      </c>
      <c r="D162" s="14" t="s">
        <v>73</v>
      </c>
      <c r="E162" s="157">
        <v>0</v>
      </c>
      <c r="F162" s="157">
        <v>0</v>
      </c>
      <c r="G162" s="157">
        <v>0</v>
      </c>
      <c r="H162" s="157">
        <v>0</v>
      </c>
      <c r="I162" s="157">
        <v>0</v>
      </c>
      <c r="J162" s="157">
        <v>0</v>
      </c>
      <c r="K162" s="47"/>
      <c r="L162" s="27"/>
      <c r="M162" s="27"/>
      <c r="N162" s="27"/>
      <c r="O162" s="27"/>
      <c r="P162" s="27"/>
      <c r="R162" s="27"/>
      <c r="S162" s="27"/>
      <c r="T162" s="27"/>
      <c r="U162" s="27"/>
      <c r="V162" s="27"/>
    </row>
    <row r="163" spans="2:22">
      <c r="B163" s="1" t="s">
        <v>67</v>
      </c>
      <c r="C163" s="1" t="s">
        <v>71</v>
      </c>
      <c r="D163" s="14" t="s">
        <v>73</v>
      </c>
      <c r="E163" s="58">
        <f>(('Customer Numbers - London'!$D$21*E$129)+('Customer Numbers - London'!$D$17*E$130)+('Customer Numbers - London'!$D$20*E$131))</f>
        <v>6.348408242488255E-3</v>
      </c>
      <c r="F163" s="58">
        <f>(('Customer Numbers - London'!$D$21*F$129)+('Customer Numbers - London'!$D$17*F$130)+('Customer Numbers - London'!$D$20*F$131))</f>
        <v>7.3427537435881429E-3</v>
      </c>
      <c r="G163" s="58">
        <f>(('Customer Numbers - London'!$D$21*G$129)+('Customer Numbers - London'!$D$17*G$130)+('Customer Numbers - London'!$D$20*G$131))</f>
        <v>7.3427537435881429E-3</v>
      </c>
      <c r="H163" s="58">
        <f>(('Customer Numbers - London'!$D$21*H$129)+('Customer Numbers - London'!$D$17*H$130)+('Customer Numbers - London'!$D$20*H$131))</f>
        <v>7.3627633928145088E-3</v>
      </c>
      <c r="I163" s="58">
        <f>(('Customer Numbers - London'!$D$21*I$129)+('Customer Numbers - London'!$D$17*I$130)+('Customer Numbers - London'!$D$20*I$131))</f>
        <v>1.0015348601416606E-2</v>
      </c>
      <c r="J163" s="58">
        <f>(('Customer Numbers - London'!$D$21*J$129)+('Customer Numbers - London'!$D$17*J$130)+('Customer Numbers - London'!$D$20*J$131))</f>
        <v>9.6161452679416927E-3</v>
      </c>
      <c r="K163" s="47"/>
      <c r="L163" s="27"/>
      <c r="M163" s="27"/>
      <c r="N163" s="27"/>
      <c r="O163" s="27"/>
      <c r="P163" s="27"/>
      <c r="R163" s="27"/>
      <c r="S163" s="27"/>
      <c r="T163" s="27"/>
      <c r="U163" s="27"/>
      <c r="V163" s="27"/>
    </row>
    <row r="164" spans="2:22">
      <c r="B164" s="1" t="s">
        <v>72</v>
      </c>
      <c r="C164" s="1" t="s">
        <v>68</v>
      </c>
      <c r="D164" s="14" t="s">
        <v>73</v>
      </c>
      <c r="E164" s="58">
        <f>(('Customer Numbers - London'!$D$27*E$132)+('Customer Numbers - London'!$D$23*E$133)+('Customer Numbers - London'!$D$26*E$134))</f>
        <v>5.1129843928405857E-3</v>
      </c>
      <c r="F164" s="58">
        <f>(('Customer Numbers - London'!$D$27*F$132)+('Customer Numbers - London'!$D$23*F$133)+('Customer Numbers - London'!$D$26*F$134))</f>
        <v>5.2217247688942335E-3</v>
      </c>
      <c r="G164" s="58">
        <f>(('Customer Numbers - London'!$D$27*G$132)+('Customer Numbers - London'!$D$23*G$133)+('Customer Numbers - London'!$D$26*G$134))</f>
        <v>5.2217247688942335E-3</v>
      </c>
      <c r="H164" s="58">
        <f>(('Customer Numbers - London'!$D$27*H$132)+('Customer Numbers - London'!$D$23*H$133)+('Customer Numbers - London'!$D$26*H$134))</f>
        <v>5.2764667658846826E-3</v>
      </c>
      <c r="I164" s="58">
        <f>(('Customer Numbers - London'!$D$27*I$132)+('Customer Numbers - London'!$D$23*I$133)+('Customer Numbers - London'!$D$26*I$134))</f>
        <v>5.2764667658846826E-3</v>
      </c>
      <c r="J164" s="58">
        <f>(('Customer Numbers - London'!$D$27*J$132)+('Customer Numbers - London'!$D$23*J$133)+('Customer Numbers - London'!$D$26*J$134))</f>
        <v>5.2985441377148002E-3</v>
      </c>
      <c r="K164" s="47"/>
      <c r="L164" s="27"/>
      <c r="M164" s="27"/>
      <c r="N164" s="27"/>
      <c r="O164" s="27"/>
      <c r="P164" s="27"/>
      <c r="R164" s="27"/>
      <c r="S164" s="27"/>
      <c r="T164" s="27"/>
      <c r="U164" s="27"/>
      <c r="V164" s="27"/>
    </row>
    <row r="165" spans="2:22">
      <c r="B165" s="1" t="s">
        <v>72</v>
      </c>
      <c r="C165" s="1" t="s">
        <v>70</v>
      </c>
      <c r="D165" s="14" t="s">
        <v>73</v>
      </c>
      <c r="E165" s="157">
        <v>0</v>
      </c>
      <c r="F165" s="157">
        <v>0</v>
      </c>
      <c r="G165" s="157">
        <v>0</v>
      </c>
      <c r="H165" s="157">
        <v>0</v>
      </c>
      <c r="I165" s="157">
        <v>0</v>
      </c>
      <c r="J165" s="157">
        <v>0</v>
      </c>
      <c r="K165" s="47"/>
      <c r="L165" s="27"/>
      <c r="M165" s="27"/>
      <c r="N165" s="27"/>
      <c r="O165" s="27"/>
      <c r="P165" s="27"/>
      <c r="R165" s="27"/>
      <c r="S165" s="27"/>
      <c r="T165" s="27"/>
      <c r="U165" s="27"/>
      <c r="V165" s="27"/>
    </row>
    <row r="166" spans="2:22">
      <c r="B166" s="1" t="s">
        <v>72</v>
      </c>
      <c r="C166" s="1" t="s">
        <v>71</v>
      </c>
      <c r="D166" s="14" t="s">
        <v>73</v>
      </c>
      <c r="E166" s="58">
        <f>(('Customer Numbers - London'!$D$27*E$132)+('Customer Numbers - London'!$D$23*E$133)+('Customer Numbers - London'!$D$26*E$134))</f>
        <v>5.1129843928405857E-3</v>
      </c>
      <c r="F166" s="58">
        <f>(('Customer Numbers - London'!$D$27*F$132)+('Customer Numbers - London'!$D$23*F$133)+('Customer Numbers - London'!$D$26*F$134))</f>
        <v>5.2217247688942335E-3</v>
      </c>
      <c r="G166" s="58">
        <f>(('Customer Numbers - London'!$D$27*G$132)+('Customer Numbers - London'!$D$23*G$133)+('Customer Numbers - London'!$D$26*G$134))</f>
        <v>5.2217247688942335E-3</v>
      </c>
      <c r="H166" s="58">
        <f>(('Customer Numbers - London'!$D$27*H$132)+('Customer Numbers - London'!$D$23*H$133)+('Customer Numbers - London'!$D$26*H$134))</f>
        <v>5.2764667658846826E-3</v>
      </c>
      <c r="I166" s="58">
        <f>(('Customer Numbers - London'!$D$27*I$132)+('Customer Numbers - London'!$D$23*I$133)+('Customer Numbers - London'!$D$26*I$134))</f>
        <v>5.2764667658846826E-3</v>
      </c>
      <c r="J166" s="58">
        <f>(('Customer Numbers - London'!$D$27*J$132)+('Customer Numbers - London'!$D$23*J$133)+('Customer Numbers - London'!$D$26*J$134))</f>
        <v>5.2985441377148002E-3</v>
      </c>
      <c r="K166" s="47"/>
      <c r="L166" s="27"/>
      <c r="M166" s="27"/>
      <c r="N166" s="27"/>
      <c r="O166" s="27"/>
      <c r="P166" s="27"/>
      <c r="R166" s="27"/>
      <c r="S166" s="27"/>
      <c r="T166" s="27"/>
      <c r="U166" s="27"/>
      <c r="V166" s="27"/>
    </row>
    <row r="167" spans="2:22">
      <c r="E167" s="16"/>
      <c r="F167" s="16"/>
      <c r="G167" s="16"/>
      <c r="H167" s="60"/>
      <c r="I167" s="60"/>
      <c r="J167" s="60"/>
      <c r="K167" s="75"/>
    </row>
    <row r="168" spans="2:22" s="176" customFormat="1">
      <c r="B168" s="40" t="s">
        <v>32</v>
      </c>
      <c r="F168" s="182"/>
      <c r="G168" s="54"/>
      <c r="H168" s="183"/>
      <c r="I168" s="183"/>
      <c r="J168" s="183"/>
      <c r="K168" s="55"/>
    </row>
    <row r="169" spans="2:22" ht="25.5">
      <c r="B169" s="1"/>
      <c r="C169" s="1"/>
      <c r="D169" s="1"/>
      <c r="E169" s="162" t="s">
        <v>50</v>
      </c>
      <c r="F169" s="162" t="s">
        <v>52</v>
      </c>
      <c r="G169" s="163" t="s">
        <v>54</v>
      </c>
      <c r="H169" s="164" t="s">
        <v>56</v>
      </c>
      <c r="I169" s="165" t="s">
        <v>58</v>
      </c>
      <c r="J169" s="165" t="s">
        <v>61</v>
      </c>
    </row>
    <row r="170" spans="2:22">
      <c r="B170" s="2" t="s">
        <v>62</v>
      </c>
      <c r="C170" s="2" t="s">
        <v>63</v>
      </c>
      <c r="D170" s="2" t="s">
        <v>64</v>
      </c>
      <c r="E170" s="13" t="s">
        <v>49</v>
      </c>
      <c r="F170" s="13" t="s">
        <v>51</v>
      </c>
      <c r="G170" s="68" t="s">
        <v>53</v>
      </c>
      <c r="H170" s="57" t="s">
        <v>55</v>
      </c>
      <c r="I170" s="126" t="s">
        <v>57</v>
      </c>
      <c r="J170" s="126" t="s">
        <v>65</v>
      </c>
      <c r="K170" t="s">
        <v>96</v>
      </c>
    </row>
    <row r="171" spans="2:22">
      <c r="B171" s="1" t="s">
        <v>67</v>
      </c>
      <c r="C171" s="1" t="s">
        <v>68</v>
      </c>
      <c r="D171" s="14" t="s">
        <v>69</v>
      </c>
      <c r="E171" s="8">
        <f t="shared" ref="E171:I182" si="81">E139+E155</f>
        <v>0.701721799247357</v>
      </c>
      <c r="F171" s="8">
        <f t="shared" si="81"/>
        <v>0.52579626725366491</v>
      </c>
      <c r="G171" s="70">
        <f t="shared" si="81"/>
        <v>0.31489093065055068</v>
      </c>
      <c r="H171" s="59">
        <f t="shared" si="81"/>
        <v>0.28697857316728842</v>
      </c>
      <c r="I171" s="59">
        <f t="shared" si="81"/>
        <v>0.29997762856225407</v>
      </c>
      <c r="J171" s="59">
        <f t="shared" ref="J171" si="82">J139+J155</f>
        <v>0.259548433624464</v>
      </c>
      <c r="K171" s="4"/>
      <c r="M171" s="27"/>
      <c r="N171" s="27"/>
      <c r="O171" s="27"/>
      <c r="P171" s="27"/>
    </row>
    <row r="172" spans="2:22">
      <c r="B172" s="1" t="s">
        <v>67</v>
      </c>
      <c r="C172" s="1" t="s">
        <v>70</v>
      </c>
      <c r="D172" s="14" t="s">
        <v>69</v>
      </c>
      <c r="E172" s="8">
        <f t="shared" si="81"/>
        <v>0.68453733182793819</v>
      </c>
      <c r="F172" s="8">
        <f t="shared" si="81"/>
        <v>0.50910933354701549</v>
      </c>
      <c r="G172" s="70">
        <f t="shared" si="81"/>
        <v>0.30120083960274113</v>
      </c>
      <c r="H172" s="59">
        <f t="shared" si="81"/>
        <v>0.27986311158752936</v>
      </c>
      <c r="I172" s="59">
        <f t="shared" si="81"/>
        <v>0.29280038268078223</v>
      </c>
      <c r="J172" s="59">
        <f t="shared" ref="J172" si="83">J140+J156</f>
        <v>0.24933926593661737</v>
      </c>
      <c r="L172" s="27"/>
      <c r="M172" s="27"/>
      <c r="N172" s="27"/>
      <c r="O172" s="27"/>
      <c r="P172" s="27"/>
    </row>
    <row r="173" spans="2:22">
      <c r="B173" s="1" t="s">
        <v>67</v>
      </c>
      <c r="C173" s="1" t="s">
        <v>71</v>
      </c>
      <c r="D173" s="14" t="s">
        <v>69</v>
      </c>
      <c r="E173" s="8">
        <f t="shared" si="81"/>
        <v>0.71724535129694689</v>
      </c>
      <c r="F173" s="8">
        <f t="shared" si="81"/>
        <v>0.53743122336931703</v>
      </c>
      <c r="G173" s="70">
        <f t="shared" si="81"/>
        <v>0.32186591919670299</v>
      </c>
      <c r="H173" s="59">
        <f t="shared" si="81"/>
        <v>0.29318808255234213</v>
      </c>
      <c r="I173" s="59">
        <f t="shared" si="81"/>
        <v>0.30687325223262807</v>
      </c>
      <c r="J173" s="59">
        <f t="shared" ref="J173" si="84">J141+J157</f>
        <v>0.26547746439909464</v>
      </c>
      <c r="L173" s="27"/>
      <c r="M173" s="27"/>
      <c r="N173" s="27"/>
      <c r="O173" s="27"/>
      <c r="P173" s="27"/>
    </row>
    <row r="174" spans="2:22">
      <c r="B174" s="1" t="s">
        <v>72</v>
      </c>
      <c r="C174" s="1" t="s">
        <v>68</v>
      </c>
      <c r="D174" s="14" t="s">
        <v>69</v>
      </c>
      <c r="E174" s="8">
        <f t="shared" si="81"/>
        <v>0.17412459181232764</v>
      </c>
      <c r="F174" s="8">
        <f t="shared" si="81"/>
        <v>0.12725945904196656</v>
      </c>
      <c r="G174" s="70">
        <f t="shared" si="81"/>
        <v>7.5800068612679683E-2</v>
      </c>
      <c r="H174" s="59">
        <f t="shared" si="81"/>
        <v>6.9594307248934437E-2</v>
      </c>
      <c r="I174" s="59">
        <f t="shared" si="81"/>
        <v>7.4888631398201649E-2</v>
      </c>
      <c r="J174" s="59">
        <f t="shared" ref="J174" si="85">J142+J158</f>
        <v>6.1652640903560645E-2</v>
      </c>
      <c r="L174" s="27"/>
      <c r="M174" s="27"/>
      <c r="N174" s="27"/>
      <c r="O174" s="27"/>
      <c r="P174" s="27"/>
    </row>
    <row r="175" spans="2:22">
      <c r="B175" s="1" t="s">
        <v>72</v>
      </c>
      <c r="C175" s="1" t="s">
        <v>70</v>
      </c>
      <c r="D175" s="14" t="s">
        <v>69</v>
      </c>
      <c r="E175" s="8">
        <f t="shared" si="81"/>
        <v>0.17719739879131691</v>
      </c>
      <c r="F175" s="8">
        <f t="shared" si="81"/>
        <v>0.12842525449906692</v>
      </c>
      <c r="G175" s="70">
        <f t="shared" si="81"/>
        <v>7.3748963967736184E-2</v>
      </c>
      <c r="H175" s="59">
        <f t="shared" si="81"/>
        <v>6.6719036550190569E-2</v>
      </c>
      <c r="I175" s="59">
        <f t="shared" si="81"/>
        <v>7.2385397003395774E-2</v>
      </c>
      <c r="J175" s="59">
        <f t="shared" ref="J175" si="86">J143+J159</f>
        <v>5.8910051960163815E-2</v>
      </c>
      <c r="L175" s="27"/>
      <c r="M175" s="27"/>
      <c r="N175" s="27"/>
      <c r="O175" s="27"/>
      <c r="P175" s="27"/>
    </row>
    <row r="176" spans="2:22">
      <c r="B176" s="1" t="s">
        <v>72</v>
      </c>
      <c r="C176" s="1" t="s">
        <v>71</v>
      </c>
      <c r="D176" s="14" t="s">
        <v>69</v>
      </c>
      <c r="E176" s="8">
        <f t="shared" si="81"/>
        <v>0.17798140358305994</v>
      </c>
      <c r="F176" s="8">
        <f t="shared" si="81"/>
        <v>0.13007906015358431</v>
      </c>
      <c r="G176" s="70">
        <f t="shared" si="81"/>
        <v>7.7481469652310869E-2</v>
      </c>
      <c r="H176" s="59">
        <f t="shared" si="81"/>
        <v>7.1099244492341243E-2</v>
      </c>
      <c r="I176" s="59">
        <f t="shared" si="81"/>
        <v>7.6509773958347585E-2</v>
      </c>
      <c r="J176" s="59">
        <f t="shared" ref="J176" si="87">J144+J160</f>
        <v>6.3029664418605857E-2</v>
      </c>
      <c r="L176" s="27"/>
      <c r="M176" s="27"/>
      <c r="N176" s="27"/>
      <c r="O176" s="27"/>
      <c r="P176" s="27"/>
    </row>
    <row r="177" spans="2:16">
      <c r="B177" s="1" t="s">
        <v>67</v>
      </c>
      <c r="C177" s="1" t="s">
        <v>68</v>
      </c>
      <c r="D177" s="14" t="s">
        <v>73</v>
      </c>
      <c r="E177" s="8">
        <f t="shared" si="81"/>
        <v>0.34653617196751263</v>
      </c>
      <c r="F177" s="8">
        <f t="shared" si="81"/>
        <v>0.39740719449902884</v>
      </c>
      <c r="G177" s="70">
        <f t="shared" si="81"/>
        <v>0.39740719449902884</v>
      </c>
      <c r="H177" s="59">
        <f t="shared" si="81"/>
        <v>0.40496757048437132</v>
      </c>
      <c r="I177" s="59">
        <f t="shared" si="81"/>
        <v>0.40608790095260627</v>
      </c>
      <c r="J177" s="59">
        <f t="shared" ref="J177" si="88">J145+J161</f>
        <v>0.41250617762133795</v>
      </c>
      <c r="L177" s="27"/>
      <c r="M177" s="27"/>
      <c r="N177" s="27"/>
      <c r="O177" s="27"/>
      <c r="P177" s="27"/>
    </row>
    <row r="178" spans="2:16">
      <c r="B178" s="1" t="s">
        <v>67</v>
      </c>
      <c r="C178" s="1" t="s">
        <v>70</v>
      </c>
      <c r="D178" s="14" t="s">
        <v>73</v>
      </c>
      <c r="E178" s="8">
        <f t="shared" si="81"/>
        <v>0.34347913178157763</v>
      </c>
      <c r="F178" s="8">
        <f t="shared" si="81"/>
        <v>0.39387133284486797</v>
      </c>
      <c r="G178" s="70">
        <f t="shared" si="81"/>
        <v>0.39387133284486797</v>
      </c>
      <c r="H178" s="59">
        <f t="shared" si="81"/>
        <v>0.40142207329647422</v>
      </c>
      <c r="I178" s="59">
        <f t="shared" si="81"/>
        <v>0.40126506631734066</v>
      </c>
      <c r="J178" s="59">
        <f t="shared" ref="J178" si="89">J146+J162</f>
        <v>0.40787557709991279</v>
      </c>
      <c r="L178" s="27"/>
      <c r="M178" s="27"/>
      <c r="N178" s="27"/>
      <c r="O178" s="27"/>
      <c r="P178" s="27"/>
    </row>
    <row r="179" spans="2:16">
      <c r="B179" s="1" t="s">
        <v>67</v>
      </c>
      <c r="C179" s="1" t="s">
        <v>71</v>
      </c>
      <c r="D179" s="14" t="s">
        <v>73</v>
      </c>
      <c r="E179" s="8">
        <f t="shared" si="81"/>
        <v>0.3780210883060125</v>
      </c>
      <c r="F179" s="8">
        <f t="shared" si="81"/>
        <v>0.43129748458219441</v>
      </c>
      <c r="G179" s="70">
        <f t="shared" si="81"/>
        <v>0.43129748458219441</v>
      </c>
      <c r="H179" s="59">
        <f t="shared" si="81"/>
        <v>0.43592977487423334</v>
      </c>
      <c r="I179" s="59">
        <f t="shared" si="81"/>
        <v>0.43289798640696853</v>
      </c>
      <c r="J179" s="59">
        <f t="shared" ref="J179" si="90">J147+J163</f>
        <v>0.44003674374418572</v>
      </c>
      <c r="L179" s="27"/>
      <c r="M179" s="27"/>
      <c r="N179" s="27"/>
      <c r="O179" s="27"/>
      <c r="P179" s="27"/>
    </row>
    <row r="180" spans="2:16">
      <c r="B180" s="1" t="s">
        <v>72</v>
      </c>
      <c r="C180" s="1" t="s">
        <v>68</v>
      </c>
      <c r="D180" s="14" t="s">
        <v>73</v>
      </c>
      <c r="E180" s="8">
        <f t="shared" si="81"/>
        <v>0.30782614383594814</v>
      </c>
      <c r="F180" s="8">
        <f t="shared" si="81"/>
        <v>0.31338195497090099</v>
      </c>
      <c r="G180" s="70">
        <f t="shared" si="81"/>
        <v>0.31338195497090099</v>
      </c>
      <c r="H180" s="59">
        <f t="shared" si="81"/>
        <v>0.32333853900666781</v>
      </c>
      <c r="I180" s="59">
        <f t="shared" si="81"/>
        <v>0.32310710330561704</v>
      </c>
      <c r="J180" s="59">
        <f t="shared" ref="J180" si="91">J148+J164</f>
        <v>0.32303839012809799</v>
      </c>
      <c r="L180" s="27"/>
      <c r="M180" s="27"/>
      <c r="N180" s="27"/>
      <c r="O180" s="27"/>
      <c r="P180" s="27"/>
    </row>
    <row r="181" spans="2:16">
      <c r="B181" s="1" t="s">
        <v>72</v>
      </c>
      <c r="C181" s="1" t="s">
        <v>70</v>
      </c>
      <c r="D181" s="14" t="s">
        <v>73</v>
      </c>
      <c r="E181" s="8">
        <f t="shared" si="81"/>
        <v>0.3053363365661817</v>
      </c>
      <c r="F181" s="8">
        <f t="shared" si="81"/>
        <v>0.31083919573453078</v>
      </c>
      <c r="G181" s="70">
        <f t="shared" si="81"/>
        <v>0.31083919573453078</v>
      </c>
      <c r="H181" s="59">
        <f t="shared" si="81"/>
        <v>0.32076912273174701</v>
      </c>
      <c r="I181" s="59">
        <f t="shared" si="81"/>
        <v>0.32053768703069624</v>
      </c>
      <c r="J181" s="59">
        <f t="shared" ref="J181" si="92">J149+J165</f>
        <v>0.32045822310632238</v>
      </c>
      <c r="L181" s="27"/>
      <c r="M181" s="27"/>
      <c r="N181" s="27"/>
      <c r="O181" s="27"/>
      <c r="P181" s="27"/>
    </row>
    <row r="182" spans="2:16">
      <c r="B182" s="1" t="s">
        <v>72</v>
      </c>
      <c r="C182" s="1" t="s">
        <v>71</v>
      </c>
      <c r="D182" s="14" t="s">
        <v>73</v>
      </c>
      <c r="E182" s="8">
        <f t="shared" si="81"/>
        <v>0.32942379662482091</v>
      </c>
      <c r="F182" s="8">
        <f t="shared" si="81"/>
        <v>0.33730523435165716</v>
      </c>
      <c r="G182" s="70">
        <f t="shared" si="81"/>
        <v>0.33730523435165716</v>
      </c>
      <c r="H182" s="59">
        <f t="shared" si="81"/>
        <v>0.34376755568224082</v>
      </c>
      <c r="I182" s="59">
        <f t="shared" si="81"/>
        <v>0.34353721180162961</v>
      </c>
      <c r="J182" s="59">
        <f t="shared" ref="J182" si="93">J150+J166</f>
        <v>0.34583647106507392</v>
      </c>
      <c r="L182" s="27"/>
      <c r="M182" s="27"/>
      <c r="N182" s="27"/>
      <c r="O182" s="27"/>
      <c r="P182" s="27"/>
    </row>
    <row r="183" spans="2:16">
      <c r="D183" s="166"/>
      <c r="E183" s="16"/>
      <c r="F183" s="16"/>
      <c r="G183" s="16"/>
      <c r="H183" s="60"/>
      <c r="I183" s="60"/>
      <c r="J183" s="60"/>
    </row>
    <row r="184" spans="2:16">
      <c r="B184" s="35" t="s">
        <v>74</v>
      </c>
      <c r="C184" s="167"/>
      <c r="D184" s="167"/>
      <c r="E184" s="167"/>
      <c r="F184" s="167"/>
      <c r="G184" s="167"/>
      <c r="H184" s="168"/>
      <c r="I184" s="168"/>
      <c r="J184" s="168"/>
    </row>
    <row r="185" spans="2:16" ht="25.5">
      <c r="B185" s="1"/>
      <c r="C185" s="1"/>
      <c r="D185" s="1"/>
      <c r="E185" s="162" t="s">
        <v>50</v>
      </c>
      <c r="F185" s="162" t="s">
        <v>52</v>
      </c>
      <c r="G185" s="163" t="s">
        <v>54</v>
      </c>
      <c r="H185" s="164" t="s">
        <v>56</v>
      </c>
      <c r="I185" s="165" t="s">
        <v>58</v>
      </c>
      <c r="J185" s="165" t="s">
        <v>61</v>
      </c>
    </row>
    <row r="186" spans="2:16">
      <c r="B186" s="2" t="s">
        <v>62</v>
      </c>
      <c r="C186" s="2" t="s">
        <v>63</v>
      </c>
      <c r="D186" s="2" t="s">
        <v>64</v>
      </c>
      <c r="E186" s="13" t="s">
        <v>49</v>
      </c>
      <c r="F186" s="13" t="s">
        <v>51</v>
      </c>
      <c r="G186" s="68" t="s">
        <v>53</v>
      </c>
      <c r="H186" s="57" t="s">
        <v>55</v>
      </c>
      <c r="I186" s="126" t="s">
        <v>57</v>
      </c>
      <c r="J186" s="126" t="s">
        <v>65</v>
      </c>
    </row>
    <row r="187" spans="2:16">
      <c r="B187" s="268" t="s">
        <v>76</v>
      </c>
      <c r="C187" s="269"/>
      <c r="D187" s="269"/>
      <c r="E187" s="269"/>
      <c r="F187" s="269"/>
      <c r="G187" s="269"/>
      <c r="H187" s="269"/>
      <c r="I187" s="127"/>
      <c r="J187" s="127"/>
      <c r="K187" t="s">
        <v>85</v>
      </c>
    </row>
    <row r="188" spans="2:16">
      <c r="B188" s="1" t="s">
        <v>67</v>
      </c>
      <c r="C188" s="1" t="s">
        <v>68</v>
      </c>
      <c r="D188" s="14" t="s">
        <v>69</v>
      </c>
      <c r="E188" s="36" cm="1">
        <f t="array" ref="E188">E171*INDEX('TDCV Values'!$D$11:$I$16,MATCH($B188&amp;$C188,'TDCV Values'!$B$11:$B$16&amp;'TDCV Values'!$C$11:$C$16,0),MATCH(E$22,'TDCV Values'!$D$10:$I$10,0))</f>
        <v>2034.9932178173353</v>
      </c>
      <c r="F188" s="36" cm="1">
        <f t="array" ref="F188">F171*INDEX('TDCV Values'!$D$11:$I$16,MATCH($B188&amp;$C188,'TDCV Values'!$B$11:$B$16&amp;'TDCV Values'!$C$11:$C$16,0),MATCH(F$22,'TDCV Values'!$D$10:$I$10,0))</f>
        <v>1524.8091750356282</v>
      </c>
      <c r="G188" s="36" cm="1">
        <f t="array" ref="G188">G171*INDEX('TDCV Values'!$D$11:$I$16,MATCH($B188&amp;$C188,'TDCV Values'!$B$11:$B$16&amp;'TDCV Values'!$C$11:$C$16,0),MATCH(G$22,'TDCV Values'!$D$10:$I$10,0))</f>
        <v>913.18369888659697</v>
      </c>
      <c r="H188" s="36" cm="1">
        <f t="array" ref="H188">H171*INDEX('TDCV Values'!$D$11:$I$16,MATCH($B188&amp;$C188,'TDCV Values'!$B$11:$B$16&amp;'TDCV Values'!$C$11:$C$16,0),MATCH(H$22,'TDCV Values'!$D$10:$I$10,0))</f>
        <v>774.84214755167875</v>
      </c>
      <c r="I188" s="36" cm="1">
        <f t="array" ref="I188">I171*INDEX('TDCV Values'!$D$11:$I$16,MATCH($B188&amp;$C188,'TDCV Values'!$B$11:$B$16&amp;'TDCV Values'!$C$11:$C$16,0),MATCH(I$22,'TDCV Values'!$D$10:$I$10,0))</f>
        <v>809.939597118086</v>
      </c>
      <c r="J188" s="36" cm="1">
        <f t="array" ref="J188">J171*INDEX('TDCV Values'!$D$11:$I$16,MATCH($B188&amp;$C188,'TDCV Values'!$B$11:$B$16&amp;'TDCV Values'!$C$11:$C$16,0),MATCH(J$22,'TDCV Values'!$D$10:$I$10,0))</f>
        <v>700.78077078605281</v>
      </c>
      <c r="K188" s="130"/>
    </row>
    <row r="189" spans="2:16">
      <c r="B189" s="1" t="s">
        <v>67</v>
      </c>
      <c r="C189" s="1" t="s">
        <v>70</v>
      </c>
      <c r="D189" s="14" t="s">
        <v>69</v>
      </c>
      <c r="E189" s="36" cm="1">
        <f t="array" ref="E189">E172*INDEX('TDCV Values'!$D$11:$I$16,MATCH($B189&amp;$C189,'TDCV Values'!$B$11:$B$16&amp;'TDCV Values'!$C$11:$C$16,0),MATCH(E$22,'TDCV Values'!$D$10:$I$10,0))</f>
        <v>1985.1582623010208</v>
      </c>
      <c r="F189" s="36" cm="1">
        <f t="array" ref="F189">F172*INDEX('TDCV Values'!$D$11:$I$16,MATCH($B189&amp;$C189,'TDCV Values'!$B$11:$B$16&amp;'TDCV Values'!$C$11:$C$16,0),MATCH(F$22,'TDCV Values'!$D$10:$I$10,0))</f>
        <v>1476.4170672863449</v>
      </c>
      <c r="G189" s="36" cm="1">
        <f t="array" ref="G189">G172*INDEX('TDCV Values'!$D$11:$I$16,MATCH($B189&amp;$C189,'TDCV Values'!$B$11:$B$16&amp;'TDCV Values'!$C$11:$C$16,0),MATCH(G$22,'TDCV Values'!$D$10:$I$10,0))</f>
        <v>873.48243484794932</v>
      </c>
      <c r="H189" s="36" cm="1">
        <f t="array" ref="H189">H172*INDEX('TDCV Values'!$D$11:$I$16,MATCH($B189&amp;$C189,'TDCV Values'!$B$11:$B$16&amp;'TDCV Values'!$C$11:$C$16,0),MATCH(H$22,'TDCV Values'!$D$10:$I$10,0))</f>
        <v>755.63040128632929</v>
      </c>
      <c r="I189" s="36" cm="1">
        <f t="array" ref="I189">I172*INDEX('TDCV Values'!$D$11:$I$16,MATCH($B189&amp;$C189,'TDCV Values'!$B$11:$B$16&amp;'TDCV Values'!$C$11:$C$16,0),MATCH(I$22,'TDCV Values'!$D$10:$I$10,0))</f>
        <v>790.56103323811203</v>
      </c>
      <c r="J189" s="36" cm="1">
        <f t="array" ref="J189">J172*INDEX('TDCV Values'!$D$11:$I$16,MATCH($B189&amp;$C189,'TDCV Values'!$B$11:$B$16&amp;'TDCV Values'!$C$11:$C$16,0),MATCH(J$22,'TDCV Values'!$D$10:$I$10,0))</f>
        <v>673.21601802886687</v>
      </c>
      <c r="K189" s="130"/>
    </row>
    <row r="190" spans="2:16">
      <c r="B190" s="1" t="s">
        <v>67</v>
      </c>
      <c r="C190" s="1" t="s">
        <v>71</v>
      </c>
      <c r="D190" s="14" t="s">
        <v>69</v>
      </c>
      <c r="E190" s="36" cm="1">
        <f t="array" ref="E190">E173*INDEX('TDCV Values'!$D$11:$I$16,MATCH($B190&amp;$C190,'TDCV Values'!$B$11:$B$16&amp;'TDCV Values'!$C$11:$C$16,0),MATCH(E$22,'TDCV Values'!$D$10:$I$10,0))</f>
        <v>2080.0115187611459</v>
      </c>
      <c r="F190" s="36" cm="1">
        <f t="array" ref="F190">F173*INDEX('TDCV Values'!$D$11:$I$16,MATCH($B190&amp;$C190,'TDCV Values'!$B$11:$B$16&amp;'TDCV Values'!$C$11:$C$16,0),MATCH(F$22,'TDCV Values'!$D$10:$I$10,0))</f>
        <v>1558.5505477710194</v>
      </c>
      <c r="G190" s="36" cm="1">
        <f t="array" ref="G190">G173*INDEX('TDCV Values'!$D$11:$I$16,MATCH($B190&amp;$C190,'TDCV Values'!$B$11:$B$16&amp;'TDCV Values'!$C$11:$C$16,0),MATCH(G$22,'TDCV Values'!$D$10:$I$10,0))</f>
        <v>933.41116567043866</v>
      </c>
      <c r="H190" s="36" cm="1">
        <f t="array" ref="H190">H173*INDEX('TDCV Values'!$D$11:$I$16,MATCH($B190&amp;$C190,'TDCV Values'!$B$11:$B$16&amp;'TDCV Values'!$C$11:$C$16,0),MATCH(H$22,'TDCV Values'!$D$10:$I$10,0))</f>
        <v>791.60782289132374</v>
      </c>
      <c r="I190" s="36" cm="1">
        <f t="array" ref="I190">I173*INDEX('TDCV Values'!$D$11:$I$16,MATCH($B190&amp;$C190,'TDCV Values'!$B$11:$B$16&amp;'TDCV Values'!$C$11:$C$16,0),MATCH(I$22,'TDCV Values'!$D$10:$I$10,0))</f>
        <v>828.55778102809575</v>
      </c>
      <c r="J190" s="36" cm="1">
        <f t="array" ref="J190">J173*INDEX('TDCV Values'!$D$11:$I$16,MATCH($B190&amp;$C190,'TDCV Values'!$B$11:$B$16&amp;'TDCV Values'!$C$11:$C$16,0),MATCH(J$22,'TDCV Values'!$D$10:$I$10,0))</f>
        <v>716.78915387755558</v>
      </c>
      <c r="K190" s="130"/>
    </row>
    <row r="191" spans="2:16">
      <c r="B191" s="1" t="s">
        <v>72</v>
      </c>
      <c r="C191" s="1" t="s">
        <v>68</v>
      </c>
      <c r="D191" s="14" t="s">
        <v>69</v>
      </c>
      <c r="E191" s="36" cm="1">
        <f t="array" ref="E191">E174*INDEX('TDCV Values'!$D$11:$I$16,MATCH($B191&amp;$C191,'TDCV Values'!$B$11:$B$16&amp;'TDCV Values'!$C$11:$C$16,0),MATCH(E$22,'TDCV Values'!$D$10:$I$10,0))</f>
        <v>2089.4951017479316</v>
      </c>
      <c r="F191" s="36" cm="1">
        <f t="array" ref="F191">F174*INDEX('TDCV Values'!$D$11:$I$16,MATCH($B191&amp;$C191,'TDCV Values'!$B$11:$B$16&amp;'TDCV Values'!$C$11:$C$16,0),MATCH(F$22,'TDCV Values'!$D$10:$I$10,0))</f>
        <v>1527.1135085035987</v>
      </c>
      <c r="G191" s="36" cm="1">
        <f t="array" ref="G191">G174*INDEX('TDCV Values'!$D$11:$I$16,MATCH($B191&amp;$C191,'TDCV Values'!$B$11:$B$16&amp;'TDCV Values'!$C$11:$C$16,0),MATCH(G$22,'TDCV Values'!$D$10:$I$10,0))</f>
        <v>909.60082335215623</v>
      </c>
      <c r="H191" s="36" cm="1">
        <f t="array" ref="H191">H174*INDEX('TDCV Values'!$D$11:$I$16,MATCH($B191&amp;$C191,'TDCV Values'!$B$11:$B$16&amp;'TDCV Values'!$C$11:$C$16,0),MATCH(H$22,'TDCV Values'!$D$10:$I$10,0))</f>
        <v>800.33453336274601</v>
      </c>
      <c r="I191" s="36" cm="1">
        <f t="array" ref="I191">I174*INDEX('TDCV Values'!$D$11:$I$16,MATCH($B191&amp;$C191,'TDCV Values'!$B$11:$B$16&amp;'TDCV Values'!$C$11:$C$16,0),MATCH(I$22,'TDCV Values'!$D$10:$I$10,0))</f>
        <v>861.21926107931893</v>
      </c>
      <c r="J191" s="36" cm="1">
        <f t="array" ref="J191">J174*INDEX('TDCV Values'!$D$11:$I$16,MATCH($B191&amp;$C191,'TDCV Values'!$B$11:$B$16&amp;'TDCV Values'!$C$11:$C$16,0),MATCH(J$22,'TDCV Values'!$D$10:$I$10,0))</f>
        <v>709.00537039094741</v>
      </c>
      <c r="K191" s="130"/>
    </row>
    <row r="192" spans="2:16">
      <c r="B192" s="1" t="s">
        <v>72</v>
      </c>
      <c r="C192" s="1" t="s">
        <v>70</v>
      </c>
      <c r="D192" s="14" t="s">
        <v>69</v>
      </c>
      <c r="E192" s="36" cm="1">
        <f t="array" ref="E192">E175*INDEX('TDCV Values'!$D$11:$I$16,MATCH($B192&amp;$C192,'TDCV Values'!$B$11:$B$16&amp;'TDCV Values'!$C$11:$C$16,0),MATCH(E$22,'TDCV Values'!$D$10:$I$10,0))</f>
        <v>2126.368785495803</v>
      </c>
      <c r="F192" s="36" cm="1">
        <f t="array" ref="F192">F175*INDEX('TDCV Values'!$D$11:$I$16,MATCH($B192&amp;$C192,'TDCV Values'!$B$11:$B$16&amp;'TDCV Values'!$C$11:$C$16,0),MATCH(F$22,'TDCV Values'!$D$10:$I$10,0))</f>
        <v>1541.1030539888029</v>
      </c>
      <c r="G192" s="36" cm="1">
        <f t="array" ref="G192">G175*INDEX('TDCV Values'!$D$11:$I$16,MATCH($B192&amp;$C192,'TDCV Values'!$B$11:$B$16&amp;'TDCV Values'!$C$11:$C$16,0),MATCH(G$22,'TDCV Values'!$D$10:$I$10,0))</f>
        <v>884.98756761283425</v>
      </c>
      <c r="H192" s="36" cm="1">
        <f t="array" ref="H192">H175*INDEX('TDCV Values'!$D$11:$I$16,MATCH($B192&amp;$C192,'TDCV Values'!$B$11:$B$16&amp;'TDCV Values'!$C$11:$C$16,0),MATCH(H$22,'TDCV Values'!$D$10:$I$10,0))</f>
        <v>767.26892032719149</v>
      </c>
      <c r="I192" s="36" cm="1">
        <f t="array" ref="I192">I175*INDEX('TDCV Values'!$D$11:$I$16,MATCH($B192&amp;$C192,'TDCV Values'!$B$11:$B$16&amp;'TDCV Values'!$C$11:$C$16,0),MATCH(I$22,'TDCV Values'!$D$10:$I$10,0))</f>
        <v>832.43206553905145</v>
      </c>
      <c r="J192" s="36" cm="1">
        <f t="array" ref="J192">J175*INDEX('TDCV Values'!$D$11:$I$16,MATCH($B192&amp;$C192,'TDCV Values'!$B$11:$B$16&amp;'TDCV Values'!$C$11:$C$16,0),MATCH(J$22,'TDCV Values'!$D$10:$I$10,0))</f>
        <v>677.46559754188388</v>
      </c>
      <c r="K192" s="130"/>
    </row>
    <row r="193" spans="2:11">
      <c r="B193" s="1" t="s">
        <v>72</v>
      </c>
      <c r="C193" s="1" t="s">
        <v>71</v>
      </c>
      <c r="D193" s="14" t="s">
        <v>69</v>
      </c>
      <c r="E193" s="36" cm="1">
        <f t="array" ref="E193">E176*INDEX('TDCV Values'!$D$11:$I$16,MATCH($B193&amp;$C193,'TDCV Values'!$B$11:$B$16&amp;'TDCV Values'!$C$11:$C$16,0),MATCH(E$22,'TDCV Values'!$D$10:$I$10,0))</f>
        <v>2135.7768429967196</v>
      </c>
      <c r="F193" s="36" cm="1">
        <f t="array" ref="F193">F176*INDEX('TDCV Values'!$D$11:$I$16,MATCH($B193&amp;$C193,'TDCV Values'!$B$11:$B$16&amp;'TDCV Values'!$C$11:$C$16,0),MATCH(F$22,'TDCV Values'!$D$10:$I$10,0))</f>
        <v>1560.9487218430118</v>
      </c>
      <c r="G193" s="36" cm="1">
        <f t="array" ref="G193">G176*INDEX('TDCV Values'!$D$11:$I$16,MATCH($B193&amp;$C193,'TDCV Values'!$B$11:$B$16&amp;'TDCV Values'!$C$11:$C$16,0),MATCH(G$22,'TDCV Values'!$D$10:$I$10,0))</f>
        <v>929.77763582773048</v>
      </c>
      <c r="H193" s="36" cm="1">
        <f t="array" ref="H193">H176*INDEX('TDCV Values'!$D$11:$I$16,MATCH($B193&amp;$C193,'TDCV Values'!$B$11:$B$16&amp;'TDCV Values'!$C$11:$C$16,0),MATCH(H$22,'TDCV Values'!$D$10:$I$10,0))</f>
        <v>817.64131166192431</v>
      </c>
      <c r="I193" s="36" cm="1">
        <f t="array" ref="I193">I176*INDEX('TDCV Values'!$D$11:$I$16,MATCH($B193&amp;$C193,'TDCV Values'!$B$11:$B$16&amp;'TDCV Values'!$C$11:$C$16,0),MATCH(I$22,'TDCV Values'!$D$10:$I$10,0))</f>
        <v>879.8624005209972</v>
      </c>
      <c r="J193" s="36" cm="1">
        <f t="array" ref="J193">J176*INDEX('TDCV Values'!$D$11:$I$16,MATCH($B193&amp;$C193,'TDCV Values'!$B$11:$B$16&amp;'TDCV Values'!$C$11:$C$16,0),MATCH(J$22,'TDCV Values'!$D$10:$I$10,0))</f>
        <v>724.8411408139674</v>
      </c>
      <c r="K193" s="130"/>
    </row>
    <row r="194" spans="2:11">
      <c r="B194" s="268" t="s">
        <v>77</v>
      </c>
      <c r="C194" s="279"/>
      <c r="D194" s="279"/>
      <c r="E194" s="279"/>
      <c r="F194" s="279"/>
      <c r="G194" s="279"/>
      <c r="H194" s="279"/>
      <c r="I194" s="127"/>
      <c r="J194" s="127"/>
      <c r="K194" t="s">
        <v>78</v>
      </c>
    </row>
    <row r="195" spans="2:11">
      <c r="B195" s="1" t="s">
        <v>67</v>
      </c>
      <c r="C195" s="1" t="s">
        <v>68</v>
      </c>
      <c r="D195" s="14" t="s">
        <v>73</v>
      </c>
      <c r="E195" s="8">
        <f>E177*365</f>
        <v>126.4857027681421</v>
      </c>
      <c r="F195" s="8">
        <f t="shared" ref="F195:I200" si="94">F177*365</f>
        <v>145.05362599214553</v>
      </c>
      <c r="G195" s="70">
        <f t="shared" si="94"/>
        <v>145.05362599214553</v>
      </c>
      <c r="H195" s="59">
        <f t="shared" si="94"/>
        <v>147.81316322679552</v>
      </c>
      <c r="I195" s="59">
        <f t="shared" si="94"/>
        <v>148.2220838477013</v>
      </c>
      <c r="J195" s="59">
        <f t="shared" ref="J195" si="95">J177*365</f>
        <v>150.56475483178835</v>
      </c>
      <c r="K195" s="130"/>
    </row>
    <row r="196" spans="2:11">
      <c r="B196" s="1" t="s">
        <v>67</v>
      </c>
      <c r="C196" s="1" t="s">
        <v>70</v>
      </c>
      <c r="D196" s="14" t="s">
        <v>73</v>
      </c>
      <c r="E196" s="8">
        <f t="shared" ref="E196:H200" si="96">E178*365</f>
        <v>125.36988310027583</v>
      </c>
      <c r="F196" s="8">
        <f t="shared" si="96"/>
        <v>143.7630364883768</v>
      </c>
      <c r="G196" s="70">
        <f t="shared" si="96"/>
        <v>143.7630364883768</v>
      </c>
      <c r="H196" s="59">
        <f t="shared" si="96"/>
        <v>146.51905675321308</v>
      </c>
      <c r="I196" s="59">
        <f t="shared" si="94"/>
        <v>146.46174920582934</v>
      </c>
      <c r="J196" s="59">
        <f t="shared" ref="J196" si="97">J178*365</f>
        <v>148.87458564146817</v>
      </c>
      <c r="K196" s="130"/>
    </row>
    <row r="197" spans="2:11">
      <c r="B197" s="1" t="s">
        <v>67</v>
      </c>
      <c r="C197" s="1" t="s">
        <v>71</v>
      </c>
      <c r="D197" s="14" t="s">
        <v>73</v>
      </c>
      <c r="E197" s="8">
        <f t="shared" si="96"/>
        <v>137.97769723169455</v>
      </c>
      <c r="F197" s="8">
        <f t="shared" si="96"/>
        <v>157.42358187250096</v>
      </c>
      <c r="G197" s="70">
        <f t="shared" si="96"/>
        <v>157.42358187250096</v>
      </c>
      <c r="H197" s="59">
        <f t="shared" si="96"/>
        <v>159.11436782909516</v>
      </c>
      <c r="I197" s="59">
        <f t="shared" si="94"/>
        <v>158.00776503854351</v>
      </c>
      <c r="J197" s="59">
        <f t="shared" ref="J197" si="98">J179*365</f>
        <v>160.61341146662778</v>
      </c>
      <c r="K197" s="130"/>
    </row>
    <row r="198" spans="2:11">
      <c r="B198" s="1" t="s">
        <v>72</v>
      </c>
      <c r="C198" s="1" t="s">
        <v>68</v>
      </c>
      <c r="D198" s="14" t="s">
        <v>73</v>
      </c>
      <c r="E198" s="8">
        <f t="shared" si="96"/>
        <v>112.35654250012107</v>
      </c>
      <c r="F198" s="8">
        <f t="shared" si="96"/>
        <v>114.38441356437886</v>
      </c>
      <c r="G198" s="70">
        <f t="shared" si="96"/>
        <v>114.38441356437886</v>
      </c>
      <c r="H198" s="59">
        <f t="shared" si="96"/>
        <v>118.01856673743376</v>
      </c>
      <c r="I198" s="59">
        <f t="shared" si="94"/>
        <v>117.93409270655022</v>
      </c>
      <c r="J198" s="59">
        <f t="shared" ref="J198" si="99">J180*365</f>
        <v>117.90901239675577</v>
      </c>
      <c r="K198" s="130"/>
    </row>
    <row r="199" spans="2:11">
      <c r="B199" s="1" t="s">
        <v>72</v>
      </c>
      <c r="C199" s="1" t="s">
        <v>70</v>
      </c>
      <c r="D199" s="14" t="s">
        <v>73</v>
      </c>
      <c r="E199" s="8">
        <f t="shared" si="96"/>
        <v>111.44776284665632</v>
      </c>
      <c r="F199" s="8">
        <f t="shared" si="96"/>
        <v>113.45630644310374</v>
      </c>
      <c r="G199" s="70">
        <f t="shared" si="96"/>
        <v>113.45630644310374</v>
      </c>
      <c r="H199" s="59">
        <f t="shared" si="96"/>
        <v>117.08072979708766</v>
      </c>
      <c r="I199" s="59">
        <f t="shared" si="94"/>
        <v>116.99625576620413</v>
      </c>
      <c r="J199" s="59">
        <f t="shared" ref="J199" si="100">J181*365</f>
        <v>116.96725143380768</v>
      </c>
      <c r="K199" s="130"/>
    </row>
    <row r="200" spans="2:11">
      <c r="B200" s="1" t="s">
        <v>72</v>
      </c>
      <c r="C200" s="1" t="s">
        <v>71</v>
      </c>
      <c r="D200" s="14" t="s">
        <v>73</v>
      </c>
      <c r="E200" s="8">
        <f t="shared" si="96"/>
        <v>120.23968576805963</v>
      </c>
      <c r="F200" s="8">
        <f t="shared" si="96"/>
        <v>123.11641053835486</v>
      </c>
      <c r="G200" s="70">
        <f t="shared" si="96"/>
        <v>123.11641053835486</v>
      </c>
      <c r="H200" s="59">
        <f t="shared" si="96"/>
        <v>125.4751578240179</v>
      </c>
      <c r="I200" s="59">
        <f t="shared" si="94"/>
        <v>125.3910823075948</v>
      </c>
      <c r="J200" s="59">
        <f t="shared" ref="J200" si="101">J182*365</f>
        <v>126.23031193875198</v>
      </c>
      <c r="K200" s="130"/>
    </row>
    <row r="201" spans="2:11">
      <c r="B201" s="268" t="s">
        <v>79</v>
      </c>
      <c r="C201" s="269"/>
      <c r="D201" s="269"/>
      <c r="E201" s="269"/>
      <c r="F201" s="269"/>
      <c r="G201" s="269"/>
      <c r="H201" s="269"/>
      <c r="I201" s="127"/>
      <c r="J201" s="127"/>
      <c r="K201" t="s">
        <v>80</v>
      </c>
    </row>
    <row r="202" spans="2:11">
      <c r="B202" s="1" t="s">
        <v>67</v>
      </c>
      <c r="C202" s="1" t="s">
        <v>68</v>
      </c>
      <c r="D202" s="1"/>
      <c r="E202" s="8">
        <f>E188+E195</f>
        <v>2161.4789205854772</v>
      </c>
      <c r="F202" s="8">
        <f t="shared" ref="F202:I207" si="102">F188+F195</f>
        <v>1669.8628010277737</v>
      </c>
      <c r="G202" s="70">
        <f t="shared" si="102"/>
        <v>1058.2373248787426</v>
      </c>
      <c r="H202" s="59">
        <f t="shared" si="102"/>
        <v>922.65531077847425</v>
      </c>
      <c r="I202" s="59">
        <f t="shared" si="102"/>
        <v>958.16168096578735</v>
      </c>
      <c r="J202" s="59">
        <f t="shared" ref="J202" si="103">J188+J195</f>
        <v>851.34552561784119</v>
      </c>
    </row>
    <row r="203" spans="2:11">
      <c r="B203" s="1" t="s">
        <v>67</v>
      </c>
      <c r="C203" s="1" t="s">
        <v>70</v>
      </c>
      <c r="D203" s="1"/>
      <c r="E203" s="8">
        <f t="shared" ref="E203:H207" si="104">E189+E196</f>
        <v>2110.5281454012966</v>
      </c>
      <c r="F203" s="8">
        <f t="shared" si="104"/>
        <v>1620.1801037747218</v>
      </c>
      <c r="G203" s="70">
        <f t="shared" si="104"/>
        <v>1017.2454713363261</v>
      </c>
      <c r="H203" s="59">
        <f t="shared" si="104"/>
        <v>902.14945803954242</v>
      </c>
      <c r="I203" s="59">
        <f t="shared" si="102"/>
        <v>937.02278244394142</v>
      </c>
      <c r="J203" s="59">
        <f t="shared" ref="J203" si="105">J189+J196</f>
        <v>822.09060367033499</v>
      </c>
    </row>
    <row r="204" spans="2:11">
      <c r="B204" s="1" t="s">
        <v>67</v>
      </c>
      <c r="C204" s="1" t="s">
        <v>71</v>
      </c>
      <c r="D204" s="1"/>
      <c r="E204" s="8">
        <f t="shared" si="104"/>
        <v>2217.9892159928404</v>
      </c>
      <c r="F204" s="8">
        <f t="shared" si="104"/>
        <v>1715.9741296435204</v>
      </c>
      <c r="G204" s="70">
        <f t="shared" si="104"/>
        <v>1090.8347475429396</v>
      </c>
      <c r="H204" s="59">
        <f t="shared" si="104"/>
        <v>950.72219072041889</v>
      </c>
      <c r="I204" s="59">
        <f t="shared" si="102"/>
        <v>986.56554606663929</v>
      </c>
      <c r="J204" s="59">
        <f t="shared" ref="J204" si="106">J190+J197</f>
        <v>877.40256534418336</v>
      </c>
    </row>
    <row r="205" spans="2:11">
      <c r="B205" s="1" t="s">
        <v>72</v>
      </c>
      <c r="C205" s="1" t="s">
        <v>68</v>
      </c>
      <c r="D205" s="1"/>
      <c r="E205" s="8">
        <f t="shared" si="104"/>
        <v>2201.8516442480527</v>
      </c>
      <c r="F205" s="8">
        <f t="shared" si="104"/>
        <v>1641.4979220679775</v>
      </c>
      <c r="G205" s="70">
        <f t="shared" si="104"/>
        <v>1023.9852369165351</v>
      </c>
      <c r="H205" s="59">
        <f t="shared" si="104"/>
        <v>918.35310010017974</v>
      </c>
      <c r="I205" s="59">
        <f t="shared" si="102"/>
        <v>979.15335378586917</v>
      </c>
      <c r="J205" s="59">
        <f t="shared" ref="J205" si="107">J191+J198</f>
        <v>826.91438278770318</v>
      </c>
    </row>
    <row r="206" spans="2:11">
      <c r="B206" s="1" t="s">
        <v>72</v>
      </c>
      <c r="C206" s="1" t="s">
        <v>70</v>
      </c>
      <c r="D206" s="1"/>
      <c r="E206" s="8">
        <f t="shared" si="104"/>
        <v>2237.8165483424591</v>
      </c>
      <c r="F206" s="8">
        <f t="shared" si="104"/>
        <v>1654.5593604319067</v>
      </c>
      <c r="G206" s="70">
        <f t="shared" si="104"/>
        <v>998.44387405593795</v>
      </c>
      <c r="H206" s="59">
        <f t="shared" si="104"/>
        <v>884.34965012427915</v>
      </c>
      <c r="I206" s="59">
        <f t="shared" si="102"/>
        <v>949.42832130525562</v>
      </c>
      <c r="J206" s="59">
        <f t="shared" ref="J206" si="108">J192+J199</f>
        <v>794.43284897569151</v>
      </c>
    </row>
    <row r="207" spans="2:11">
      <c r="B207" s="1" t="s">
        <v>72</v>
      </c>
      <c r="C207" s="1" t="s">
        <v>71</v>
      </c>
      <c r="D207" s="1"/>
      <c r="E207" s="8">
        <f t="shared" si="104"/>
        <v>2256.0165287647792</v>
      </c>
      <c r="F207" s="8">
        <f t="shared" si="104"/>
        <v>1684.0651323813665</v>
      </c>
      <c r="G207" s="70">
        <f t="shared" si="104"/>
        <v>1052.8940463660854</v>
      </c>
      <c r="H207" s="59">
        <f t="shared" si="104"/>
        <v>943.11646948594216</v>
      </c>
      <c r="I207" s="59">
        <f t="shared" si="102"/>
        <v>1005.253482828592</v>
      </c>
      <c r="J207" s="59">
        <f t="shared" ref="J207" si="109">J193+J200</f>
        <v>851.07145275271932</v>
      </c>
    </row>
    <row r="208" spans="2:11">
      <c r="B208" s="278" t="s">
        <v>79</v>
      </c>
      <c r="C208" s="278"/>
      <c r="D208" s="278"/>
      <c r="E208" s="278"/>
      <c r="F208" s="278"/>
      <c r="G208" s="278"/>
      <c r="H208" s="278"/>
      <c r="I208" s="127"/>
      <c r="J208" s="127"/>
      <c r="K208" t="s">
        <v>81</v>
      </c>
    </row>
    <row r="209" spans="2:16">
      <c r="B209" s="1" t="s">
        <v>82</v>
      </c>
      <c r="C209" s="1" t="s">
        <v>68</v>
      </c>
      <c r="D209" s="1"/>
      <c r="E209" s="8">
        <f>E202+E205</f>
        <v>4363.3305648335299</v>
      </c>
      <c r="F209" s="8">
        <f t="shared" ref="F209:I211" si="110">F202+F205</f>
        <v>3311.3607230957514</v>
      </c>
      <c r="G209" s="70">
        <f t="shared" si="110"/>
        <v>2082.2225617952777</v>
      </c>
      <c r="H209" s="59">
        <f t="shared" si="110"/>
        <v>1841.0084108786541</v>
      </c>
      <c r="I209" s="59">
        <f t="shared" si="110"/>
        <v>1937.3150347516566</v>
      </c>
      <c r="J209" s="59">
        <f t="shared" ref="J209" si="111">J202+J205</f>
        <v>1678.2599084055444</v>
      </c>
    </row>
    <row r="210" spans="2:16">
      <c r="B210" s="1" t="s">
        <v>82</v>
      </c>
      <c r="C210" s="1" t="s">
        <v>70</v>
      </c>
      <c r="D210" s="1"/>
      <c r="E210" s="8">
        <f t="shared" ref="E210:H211" si="112">E203+E206</f>
        <v>4348.3446937437557</v>
      </c>
      <c r="F210" s="8">
        <f t="shared" si="112"/>
        <v>3274.7394642066283</v>
      </c>
      <c r="G210" s="70">
        <f t="shared" si="112"/>
        <v>2015.6893453922639</v>
      </c>
      <c r="H210" s="59">
        <f t="shared" si="112"/>
        <v>1786.4991081638216</v>
      </c>
      <c r="I210" s="59">
        <f t="shared" si="110"/>
        <v>1886.451103749197</v>
      </c>
      <c r="J210" s="59">
        <f t="shared" ref="J210" si="113">J203+J206</f>
        <v>1616.5234526460265</v>
      </c>
    </row>
    <row r="211" spans="2:16">
      <c r="B211" s="1" t="s">
        <v>82</v>
      </c>
      <c r="C211" s="1" t="s">
        <v>71</v>
      </c>
      <c r="D211" s="1"/>
      <c r="E211" s="8">
        <f t="shared" si="112"/>
        <v>4474.0057447576201</v>
      </c>
      <c r="F211" s="8">
        <f t="shared" si="112"/>
        <v>3400.0392620248867</v>
      </c>
      <c r="G211" s="70">
        <f t="shared" si="112"/>
        <v>2143.7287939090247</v>
      </c>
      <c r="H211" s="59">
        <f t="shared" si="112"/>
        <v>1893.8386602063611</v>
      </c>
      <c r="I211" s="59">
        <f t="shared" si="110"/>
        <v>1991.8190288952314</v>
      </c>
      <c r="J211" s="59">
        <f t="shared" ref="J211" si="114">J204+J207</f>
        <v>1728.4740180969027</v>
      </c>
    </row>
    <row r="212" spans="2:16">
      <c r="D212" s="166"/>
      <c r="E212" s="16"/>
      <c r="F212" s="16"/>
      <c r="G212" s="16"/>
      <c r="H212" s="60"/>
      <c r="I212" s="60"/>
      <c r="J212" s="60"/>
    </row>
    <row r="213" spans="2:16">
      <c r="B213" s="40" t="s">
        <v>97</v>
      </c>
      <c r="C213" s="176"/>
      <c r="D213" s="176"/>
      <c r="E213" s="43"/>
      <c r="F213" s="43"/>
      <c r="G213" s="43"/>
      <c r="H213" s="64"/>
      <c r="I213" s="64"/>
      <c r="J213" s="64"/>
    </row>
    <row r="214" spans="2:16" ht="25.5">
      <c r="B214" s="1"/>
      <c r="C214" s="1"/>
      <c r="D214" s="1"/>
      <c r="E214" s="162" t="s">
        <v>50</v>
      </c>
      <c r="F214" s="162" t="s">
        <v>52</v>
      </c>
      <c r="G214" s="163" t="s">
        <v>54</v>
      </c>
      <c r="H214" s="164" t="s">
        <v>56</v>
      </c>
      <c r="I214" s="165" t="s">
        <v>58</v>
      </c>
      <c r="J214" s="165" t="s">
        <v>61</v>
      </c>
      <c r="K214" t="s">
        <v>98</v>
      </c>
    </row>
    <row r="215" spans="2:16">
      <c r="B215" s="2" t="s">
        <v>62</v>
      </c>
      <c r="C215" s="2" t="s">
        <v>63</v>
      </c>
      <c r="D215" s="2" t="s">
        <v>64</v>
      </c>
      <c r="E215" s="13" t="s">
        <v>49</v>
      </c>
      <c r="F215" s="13" t="s">
        <v>51</v>
      </c>
      <c r="G215" s="68" t="s">
        <v>53</v>
      </c>
      <c r="H215" s="57" t="s">
        <v>55</v>
      </c>
      <c r="I215" s="126" t="s">
        <v>57</v>
      </c>
      <c r="J215" s="126" t="s">
        <v>65</v>
      </c>
    </row>
    <row r="216" spans="2:16">
      <c r="B216" s="268" t="s">
        <v>79</v>
      </c>
      <c r="C216" s="269"/>
      <c r="D216" s="269"/>
      <c r="E216" s="269"/>
      <c r="F216" s="269"/>
      <c r="G216" s="269"/>
      <c r="H216" s="269"/>
      <c r="I216" s="127"/>
      <c r="J216" s="127"/>
      <c r="L216" s="184"/>
      <c r="M216" s="184"/>
      <c r="N216" s="184"/>
      <c r="O216" s="184"/>
      <c r="P216" s="184"/>
    </row>
    <row r="217" spans="2:16">
      <c r="B217" s="1" t="s">
        <v>67</v>
      </c>
      <c r="C217" s="1" t="s">
        <v>68</v>
      </c>
      <c r="D217" s="1"/>
      <c r="E217" s="8">
        <f t="shared" ref="E217:I222" si="115">E202-E38</f>
        <v>24.661010889226873</v>
      </c>
      <c r="F217" s="8">
        <f t="shared" si="115"/>
        <v>20.083637847727232</v>
      </c>
      <c r="G217" s="70">
        <f t="shared" si="115"/>
        <v>14.318995952070964</v>
      </c>
      <c r="H217" s="59">
        <f t="shared" si="115"/>
        <v>14.51059188913041</v>
      </c>
      <c r="I217" s="59">
        <f t="shared" si="115"/>
        <v>14.979612494893331</v>
      </c>
      <c r="J217" s="59">
        <f t="shared" ref="J217" si="116">J202-J38</f>
        <v>14.134129755501931</v>
      </c>
      <c r="K217" s="178"/>
      <c r="L217" s="184"/>
      <c r="M217" s="184"/>
      <c r="N217" s="184"/>
      <c r="O217" s="184"/>
      <c r="P217" s="184"/>
    </row>
    <row r="218" spans="2:16">
      <c r="B218" s="1" t="s">
        <v>67</v>
      </c>
      <c r="C218" s="1" t="s">
        <v>70</v>
      </c>
      <c r="D218" s="1"/>
      <c r="E218" s="8">
        <f t="shared" si="115"/>
        <v>-14.340549912896222</v>
      </c>
      <c r="F218" s="8">
        <f t="shared" si="115"/>
        <v>-14.533011744730402</v>
      </c>
      <c r="G218" s="70">
        <f t="shared" si="115"/>
        <v>-14.533011744730629</v>
      </c>
      <c r="H218" s="59">
        <f t="shared" si="115"/>
        <v>-19.585383260594199</v>
      </c>
      <c r="I218" s="59">
        <f t="shared" si="115"/>
        <v>-19.579061478657195</v>
      </c>
      <c r="J218" s="59">
        <f t="shared" ref="J218" si="117">J203-J39</f>
        <v>-20.245900093639307</v>
      </c>
      <c r="K218" s="178"/>
      <c r="L218" s="143" t="s">
        <v>106</v>
      </c>
      <c r="M218" s="184"/>
      <c r="N218" s="184"/>
      <c r="O218" s="184"/>
      <c r="P218" s="184"/>
    </row>
    <row r="219" spans="2:16">
      <c r="B219" s="1" t="s">
        <v>67</v>
      </c>
      <c r="C219" s="1" t="s">
        <v>71</v>
      </c>
      <c r="D219" s="1"/>
      <c r="E219" s="8">
        <f t="shared" si="115"/>
        <v>-45.65301748719321</v>
      </c>
      <c r="F219" s="8">
        <f t="shared" si="115"/>
        <v>-35.237758626244386</v>
      </c>
      <c r="G219" s="70">
        <f t="shared" si="115"/>
        <v>-22.285887471379283</v>
      </c>
      <c r="H219" s="59">
        <f t="shared" si="115"/>
        <v>-19.27961122715169</v>
      </c>
      <c r="I219" s="59">
        <f t="shared" si="115"/>
        <v>-20.337696686362619</v>
      </c>
      <c r="J219" s="59">
        <f t="shared" ref="J219" si="118">J204-J40</f>
        <v>-17.984484237449351</v>
      </c>
      <c r="L219" s="177">
        <f>(J217*'Customer Numbers - London'!$C$5)+(J218*'Customer Numbers - London'!$D$5)+(J219*'Customer Numbers - London'!$E$5)+(J220*'Customer Numbers - London'!$C$10)+(J221*'Customer Numbers - London'!$D$10)+(J222*'Customer Numbers - London'!$E$10)</f>
        <v>-2.3376196622848511E-7</v>
      </c>
      <c r="M219" s="184"/>
      <c r="N219" s="184"/>
      <c r="O219" s="184"/>
      <c r="P219" s="184"/>
    </row>
    <row r="220" spans="2:16">
      <c r="B220" s="1" t="s">
        <v>72</v>
      </c>
      <c r="C220" s="1" t="s">
        <v>68</v>
      </c>
      <c r="D220" s="1"/>
      <c r="E220" s="8">
        <f t="shared" si="115"/>
        <v>27.250432036677921</v>
      </c>
      <c r="F220" s="8">
        <f t="shared" si="115"/>
        <v>21.91805335580375</v>
      </c>
      <c r="G220" s="70">
        <f t="shared" si="115"/>
        <v>16.350776674229564</v>
      </c>
      <c r="H220" s="59">
        <f t="shared" si="115"/>
        <v>17.104053448545073</v>
      </c>
      <c r="I220" s="59">
        <f t="shared" si="115"/>
        <v>17.649289960346209</v>
      </c>
      <c r="J220" s="59">
        <f t="shared" ref="J220" si="119">J205-J41</f>
        <v>15.400251129413959</v>
      </c>
      <c r="L220" s="184"/>
      <c r="M220" s="184"/>
      <c r="N220" s="184"/>
      <c r="O220" s="184"/>
      <c r="P220" s="184"/>
    </row>
    <row r="221" spans="2:16">
      <c r="B221" s="1" t="s">
        <v>72</v>
      </c>
      <c r="C221" s="1" t="s">
        <v>70</v>
      </c>
      <c r="D221" s="1"/>
      <c r="E221" s="8">
        <f t="shared" si="115"/>
        <v>-25.4580528289207</v>
      </c>
      <c r="F221" s="8">
        <f t="shared" si="115"/>
        <v>-24.510125739935347</v>
      </c>
      <c r="G221" s="70">
        <f t="shared" si="115"/>
        <v>-24.510125739935461</v>
      </c>
      <c r="H221" s="59">
        <f t="shared" si="115"/>
        <v>-30.543890432737044</v>
      </c>
      <c r="I221" s="59">
        <f t="shared" si="115"/>
        <v>-30.518305806185253</v>
      </c>
      <c r="J221" s="59">
        <f t="shared" ref="J221" si="120">J206-J42</f>
        <v>-28.081343781747364</v>
      </c>
      <c r="L221" s="184"/>
      <c r="M221" s="184"/>
      <c r="N221" s="184"/>
      <c r="O221" s="184"/>
      <c r="P221" s="184"/>
    </row>
    <row r="222" spans="2:16">
      <c r="B222" s="1" t="s">
        <v>72</v>
      </c>
      <c r="C222" s="1" t="s">
        <v>71</v>
      </c>
      <c r="D222" s="1"/>
      <c r="E222" s="8">
        <f t="shared" si="115"/>
        <v>-47.28150586763104</v>
      </c>
      <c r="F222" s="8">
        <f t="shared" si="115"/>
        <v>-35.196716362022244</v>
      </c>
      <c r="G222" s="70">
        <f t="shared" si="115"/>
        <v>-21.884560544775013</v>
      </c>
      <c r="H222" s="59">
        <f t="shared" si="115"/>
        <v>-19.44847983987097</v>
      </c>
      <c r="I222" s="59">
        <f t="shared" si="115"/>
        <v>-20.770185488413972</v>
      </c>
      <c r="J222" s="59">
        <f t="shared" ref="J222" si="121">J207-J43</f>
        <v>-17.103793225588561</v>
      </c>
      <c r="L222" s="184"/>
      <c r="M222" s="184"/>
      <c r="N222" s="184"/>
      <c r="O222" s="184"/>
      <c r="P222" s="184"/>
    </row>
    <row r="223" spans="2:16">
      <c r="B223" s="278" t="s">
        <v>79</v>
      </c>
      <c r="C223" s="278"/>
      <c r="D223" s="278"/>
      <c r="E223" s="278"/>
      <c r="F223" s="278"/>
      <c r="G223" s="278"/>
      <c r="H223" s="278"/>
      <c r="I223" s="127"/>
      <c r="J223" s="127"/>
      <c r="L223" s="184"/>
      <c r="M223" s="184"/>
      <c r="N223" s="184"/>
      <c r="O223" s="184"/>
      <c r="P223" s="184"/>
    </row>
    <row r="224" spans="2:16">
      <c r="B224" s="1" t="s">
        <v>82</v>
      </c>
      <c r="C224" s="1" t="s">
        <v>68</v>
      </c>
      <c r="D224" s="1"/>
      <c r="E224" s="8">
        <f>E217+E220</f>
        <v>51.911442925904794</v>
      </c>
      <c r="F224" s="8">
        <f t="shared" ref="F224:I226" si="122">F217+F220</f>
        <v>42.001691203530982</v>
      </c>
      <c r="G224" s="70">
        <f t="shared" si="122"/>
        <v>30.669772626300528</v>
      </c>
      <c r="H224" s="59">
        <f t="shared" si="122"/>
        <v>31.614645337675483</v>
      </c>
      <c r="I224" s="67">
        <f t="shared" si="122"/>
        <v>32.62890245523954</v>
      </c>
      <c r="J224" s="67">
        <f t="shared" ref="J224" si="123">J217+J220</f>
        <v>29.53438088491589</v>
      </c>
      <c r="L224" s="184"/>
      <c r="M224" s="184"/>
      <c r="N224" s="184"/>
      <c r="O224" s="184"/>
      <c r="P224" s="184"/>
    </row>
    <row r="225" spans="2:16">
      <c r="B225" s="1" t="s">
        <v>82</v>
      </c>
      <c r="C225" s="1" t="s">
        <v>70</v>
      </c>
      <c r="D225" s="1"/>
      <c r="E225" s="8">
        <f>E218+E221</f>
        <v>-39.798602741816921</v>
      </c>
      <c r="F225" s="8">
        <f t="shared" si="122"/>
        <v>-39.043137484665749</v>
      </c>
      <c r="G225" s="70">
        <f t="shared" si="122"/>
        <v>-39.04313748466609</v>
      </c>
      <c r="H225" s="59">
        <f t="shared" si="122"/>
        <v>-50.129273693331243</v>
      </c>
      <c r="I225" s="67">
        <f t="shared" si="122"/>
        <v>-50.097367284842448</v>
      </c>
      <c r="J225" s="67">
        <f t="shared" ref="J225" si="124">J218+J221</f>
        <v>-48.327243875386671</v>
      </c>
      <c r="L225" s="184"/>
      <c r="M225" s="184"/>
      <c r="N225" s="184"/>
      <c r="O225" s="184"/>
      <c r="P225" s="184"/>
    </row>
    <row r="226" spans="2:16">
      <c r="B226" s="1" t="s">
        <v>82</v>
      </c>
      <c r="C226" s="1" t="s">
        <v>71</v>
      </c>
      <c r="D226" s="1"/>
      <c r="E226" s="8">
        <f>E219+E222</f>
        <v>-92.93452335482425</v>
      </c>
      <c r="F226" s="8">
        <f t="shared" si="122"/>
        <v>-70.434474988266629</v>
      </c>
      <c r="G226" s="70">
        <f t="shared" si="122"/>
        <v>-44.170448016154296</v>
      </c>
      <c r="H226" s="59">
        <f t="shared" si="122"/>
        <v>-38.72809106702266</v>
      </c>
      <c r="I226" s="67">
        <f t="shared" si="122"/>
        <v>-41.107882174776591</v>
      </c>
      <c r="J226" s="67">
        <f t="shared" ref="J226" si="125">J219+J222</f>
        <v>-35.088277463037912</v>
      </c>
      <c r="L226" s="184"/>
    </row>
    <row r="227" spans="2:16">
      <c r="E227" s="16"/>
      <c r="F227" s="16"/>
      <c r="G227" s="16"/>
      <c r="H227" s="60"/>
      <c r="I227" s="60"/>
      <c r="J227" s="60"/>
      <c r="K227" s="16"/>
    </row>
    <row r="228" spans="2:16">
      <c r="K228" s="16"/>
    </row>
    <row r="229" spans="2:16">
      <c r="K229" s="16"/>
    </row>
    <row r="230" spans="2:16">
      <c r="K230" s="16"/>
    </row>
    <row r="231" spans="2:16">
      <c r="K231" s="16"/>
    </row>
    <row r="232" spans="2:16">
      <c r="K232" s="16"/>
    </row>
    <row r="233" spans="2:16">
      <c r="K233" s="16"/>
    </row>
    <row r="234" spans="2:16">
      <c r="K234" s="16"/>
    </row>
    <row r="235" spans="2:16">
      <c r="K235" s="16"/>
    </row>
    <row r="236" spans="2:16">
      <c r="K236" s="16"/>
    </row>
  </sheetData>
  <mergeCells count="21">
    <mergeCell ref="B23:H23"/>
    <mergeCell ref="B30:H30"/>
    <mergeCell ref="B37:H37"/>
    <mergeCell ref="B44:H44"/>
    <mergeCell ref="B113:H113"/>
    <mergeCell ref="E52:F52"/>
    <mergeCell ref="B77:H77"/>
    <mergeCell ref="B84:H84"/>
    <mergeCell ref="B91:H91"/>
    <mergeCell ref="B98:H98"/>
    <mergeCell ref="B106:H106"/>
    <mergeCell ref="E53:F53"/>
    <mergeCell ref="E54:F54"/>
    <mergeCell ref="N54:O54"/>
    <mergeCell ref="B57:C57"/>
    <mergeCell ref="B208:H208"/>
    <mergeCell ref="B216:H216"/>
    <mergeCell ref="B223:H223"/>
    <mergeCell ref="B187:H187"/>
    <mergeCell ref="B194:H194"/>
    <mergeCell ref="B201:H20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30365-809C-4544-AC94-EB60A11639BA}">
  <sheetPr>
    <tabColor theme="5" tint="0.59999389629810485"/>
    <pageSetUpPr autoPageBreaks="0"/>
  </sheetPr>
  <dimension ref="A2:W236"/>
  <sheetViews>
    <sheetView topLeftCell="A104" zoomScale="85" zoomScaleNormal="85" workbookViewId="0">
      <selection activeCell="J123" sqref="J123:J134"/>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style="161"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24" customFormat="1">
      <c r="A2" s="23" t="s">
        <v>123</v>
      </c>
      <c r="H2" s="159"/>
      <c r="I2" s="159"/>
      <c r="J2" s="159"/>
    </row>
    <row r="3" spans="1:11" s="34" customFormat="1">
      <c r="A3" s="33" t="s">
        <v>60</v>
      </c>
      <c r="B3" s="33"/>
      <c r="C3" s="33"/>
      <c r="H3" s="160"/>
      <c r="I3" s="160"/>
      <c r="J3" s="160"/>
    </row>
    <row r="4" spans="1:11">
      <c r="A4" s="4"/>
      <c r="B4" s="4"/>
      <c r="C4" s="4"/>
    </row>
    <row r="5" spans="1:11" ht="25.5">
      <c r="A5" s="1"/>
      <c r="B5" s="1"/>
      <c r="C5" s="1"/>
      <c r="D5" s="1"/>
      <c r="E5" s="162" t="s">
        <v>50</v>
      </c>
      <c r="F5" s="162" t="s">
        <v>52</v>
      </c>
      <c r="G5" s="163" t="s">
        <v>54</v>
      </c>
      <c r="H5" s="164" t="s">
        <v>56</v>
      </c>
      <c r="I5" s="165" t="s">
        <v>58</v>
      </c>
      <c r="J5" s="165" t="s">
        <v>61</v>
      </c>
    </row>
    <row r="6" spans="1:11">
      <c r="A6" s="21" t="s">
        <v>100</v>
      </c>
      <c r="B6" s="2" t="s">
        <v>62</v>
      </c>
      <c r="C6" s="2" t="s">
        <v>63</v>
      </c>
      <c r="D6" s="2" t="s">
        <v>64</v>
      </c>
      <c r="E6" s="13" t="s">
        <v>49</v>
      </c>
      <c r="F6" s="13" t="s">
        <v>51</v>
      </c>
      <c r="G6" s="68" t="s">
        <v>53</v>
      </c>
      <c r="H6" s="57" t="s">
        <v>55</v>
      </c>
      <c r="I6" s="126" t="s">
        <v>57</v>
      </c>
      <c r="J6" s="126" t="s">
        <v>65</v>
      </c>
      <c r="K6" t="s">
        <v>66</v>
      </c>
    </row>
    <row r="7" spans="1:11" ht="13.5" customHeight="1">
      <c r="A7" s="1" t="s">
        <v>124</v>
      </c>
      <c r="B7" s="1" t="s">
        <v>67</v>
      </c>
      <c r="C7" s="1" t="s">
        <v>68</v>
      </c>
      <c r="D7" s="14" t="s">
        <v>69</v>
      </c>
      <c r="E7" s="38" cm="1">
        <f t="array" ref="E7">INDEX('Regional Cap levels'!$F$386:$K$553,MATCH($A7&amp;$B7&amp;$C7&amp;$D7,'Regional Cap levels'!$B$386:$B$553&amp;'Regional Cap levels'!$C$386:$C$553&amp;'Regional Cap levels'!$D$386:$D$553&amp;'Regional Cap levels'!$E$386:$E$553,0),MATCH(E$6,'Regional Cap levels'!$F$385:$K$385,0))</f>
        <v>0.68832630212789869</v>
      </c>
      <c r="F7" s="38" cm="1">
        <f t="array" ref="F7">INDEX('Regional Cap levels'!$F$386:$K$553,MATCH($A7&amp;$B7&amp;$C7&amp;$D7,'Regional Cap levels'!$B$386:$B$553&amp;'Regional Cap levels'!$C$386:$C$553&amp;'Regional Cap levels'!$D$386:$D$553&amp;'Regional Cap levels'!$E$386:$E$553,0),MATCH(F$6,'Regional Cap levels'!$F$385:$K$385,0))</f>
        <v>0.51573574276957646</v>
      </c>
      <c r="G7" s="185" cm="1">
        <f t="array" ref="G7">INDEX('Regional Cap levels'!$F$386:$K$553,MATCH($A7&amp;$B7&amp;$C7&amp;$D7,'Regional Cap levels'!$B$386:$B$553&amp;'Regional Cap levels'!$C$386:$C$553&amp;'Regional Cap levels'!$D$386:$D$553&amp;'Regional Cap levels'!$E$386:$E$553,0),MATCH(G$6,'Regional Cap levels'!$F$385:$K$385,0))</f>
        <v>0.30899557609140893</v>
      </c>
      <c r="H7" s="62" cm="1">
        <f t="array" ref="H7">INDEX('Regional Cap levels'!$F$386:$K$553,MATCH($A7&amp;$B7&amp;$C7&amp;$D7,'Regional Cap levels'!$B$386:$B$553&amp;'Regional Cap levels'!$C$386:$C$553&amp;'Regional Cap levels'!$D$386:$D$553&amp;'Regional Cap levels'!$E$386:$E$553,0),MATCH(H$6,'Regional Cap levels'!$F$385:$K$385,0))</f>
        <v>0.28096826001024333</v>
      </c>
      <c r="I7" s="62" cm="1">
        <f t="array" ref="I7">INDEX('Regional Cap levels'!$F$386:$K$553,MATCH($A7&amp;$B7&amp;$C7&amp;$D7,'Regional Cap levels'!$B$386:$B$553&amp;'Regional Cap levels'!$C$386:$C$553&amp;'Regional Cap levels'!$D$386:$D$553&amp;'Regional Cap levels'!$E$386:$E$553,0),MATCH(I$6,'Regional Cap levels'!$F$385:$K$385,0))</f>
        <v>0.29381627029108753</v>
      </c>
      <c r="J7" s="62" cm="1">
        <f t="array" ref="J7">INDEX('Regional Cap levels'!$F$386:$K$553,MATCH($A7&amp;$B7&amp;$C7&amp;$D7,'Regional Cap levels'!$B$386:$B$553&amp;'Regional Cap levels'!$C$386:$C$553&amp;'Regional Cap levels'!$D$386:$D$553&amp;'Regional Cap levels'!$E$386:$E$553,0),MATCH(J$6,'Regional Cap levels'!$F$385:$K$385,0))</f>
        <v>0.25292622811026411</v>
      </c>
      <c r="K7" s="4"/>
    </row>
    <row r="8" spans="1:11" ht="13.5" customHeight="1">
      <c r="A8" s="1" t="s">
        <v>124</v>
      </c>
      <c r="B8" s="1" t="s">
        <v>67</v>
      </c>
      <c r="C8" s="1" t="s">
        <v>70</v>
      </c>
      <c r="D8" s="14" t="s">
        <v>69</v>
      </c>
      <c r="E8" s="38" cm="1">
        <f t="array" ref="E8">INDEX('Regional Cap levels'!$F$386:$K$553,MATCH($A8&amp;$B8&amp;$C8&amp;$D8,'Regional Cap levels'!$B$386:$B$553&amp;'Regional Cap levels'!$C$386:$C$553&amp;'Regional Cap levels'!$D$386:$D$553&amp;'Regional Cap levels'!$E$386:$E$553,0),MATCH(E$6,'Regional Cap levels'!$F$385:$K$385,0))</f>
        <v>0.67786971525784923</v>
      </c>
      <c r="F8" s="38" cm="1">
        <f t="array" ref="F8">INDEX('Regional Cap levels'!$F$386:$K$553,MATCH($A8&amp;$B8&amp;$C8&amp;$D8,'Regional Cap levels'!$B$386:$B$553&amp;'Regional Cap levels'!$C$386:$C$553&amp;'Regional Cap levels'!$D$386:$D$553&amp;'Regional Cap levels'!$E$386:$E$553,0),MATCH(F$6,'Regional Cap levels'!$F$385:$K$385,0))</f>
        <v>0.50410994500050621</v>
      </c>
      <c r="G8" s="185" cm="1">
        <f t="array" ref="G8">INDEX('Regional Cap levels'!$F$386:$K$553,MATCH($A8&amp;$B8&amp;$C8&amp;$D8,'Regional Cap levels'!$B$386:$B$553&amp;'Regional Cap levels'!$C$386:$C$553&amp;'Regional Cap levels'!$D$386:$D$553&amp;'Regional Cap levels'!$E$386:$E$553,0),MATCH(G$6,'Regional Cap levels'!$F$385:$K$385,0))</f>
        <v>0.29836829681296478</v>
      </c>
      <c r="H8" s="62" cm="1">
        <f t="array" ref="H8">INDEX('Regional Cap levels'!$F$386:$K$553,MATCH($A8&amp;$B8&amp;$C8&amp;$D8,'Regional Cap levels'!$B$386:$B$553&amp;'Regional Cap levels'!$C$386:$C$553&amp;'Regional Cap levels'!$D$386:$D$553&amp;'Regional Cap levels'!$E$386:$E$553,0),MATCH(H$6,'Regional Cap levels'!$F$385:$K$385,0))</f>
        <v>0.27657058874167256</v>
      </c>
      <c r="I8" s="62" cm="1">
        <f t="array" ref="I8">INDEX('Regional Cap levels'!$F$386:$K$553,MATCH($A8&amp;$B8&amp;$C8&amp;$D8,'Regional Cap levels'!$B$386:$B$553&amp;'Regional Cap levels'!$C$386:$C$553&amp;'Regional Cap levels'!$D$386:$D$553&amp;'Regional Cap levels'!$E$386:$E$553,0),MATCH(I$6,'Regional Cap levels'!$F$385:$K$385,0))</f>
        <v>0.2893590385974828</v>
      </c>
      <c r="J8" s="62" cm="1">
        <f t="array" ref="J8">INDEX('Regional Cap levels'!$F$386:$K$553,MATCH($A8&amp;$B8&amp;$C8&amp;$D8,'Regional Cap levels'!$B$386:$B$553&amp;'Regional Cap levels'!$C$386:$C$553&amp;'Regional Cap levels'!$D$386:$D$553&amp;'Regional Cap levels'!$E$386:$E$553,0),MATCH(J$6,'Regional Cap levels'!$F$385:$K$385,0))</f>
        <v>0.24508165028532294</v>
      </c>
    </row>
    <row r="9" spans="1:11" ht="13.5" customHeight="1">
      <c r="A9" s="1" t="s">
        <v>124</v>
      </c>
      <c r="B9" s="1" t="s">
        <v>67</v>
      </c>
      <c r="C9" s="1" t="s">
        <v>71</v>
      </c>
      <c r="D9" s="14" t="s">
        <v>69</v>
      </c>
      <c r="E9" s="38" cm="1">
        <f t="array" ref="E9">INDEX('Regional Cap levels'!$F$386:$K$553,MATCH($A9&amp;$B9&amp;$C9&amp;$D9,'Regional Cap levels'!$B$386:$B$553&amp;'Regional Cap levels'!$C$386:$C$553&amp;'Regional Cap levels'!$D$386:$D$553&amp;'Regional Cap levels'!$E$386:$E$553,0),MATCH(E$6,'Regional Cap levels'!$F$385:$K$385,0))</f>
        <v>0.7249895295609694</v>
      </c>
      <c r="F9" s="38" cm="1">
        <f t="array" ref="F9">INDEX('Regional Cap levels'!$F$386:$K$553,MATCH($A9&amp;$B9&amp;$C9&amp;$D9,'Regional Cap levels'!$B$386:$B$553&amp;'Regional Cap levels'!$C$386:$C$553&amp;'Regional Cap levels'!$D$386:$D$553&amp;'Regional Cap levels'!$E$386:$E$553,0),MATCH(F$6,'Regional Cap levels'!$F$385:$K$385,0))</f>
        <v>0.54321265609445935</v>
      </c>
      <c r="G9" s="185" cm="1">
        <f t="array" ref="G9">INDEX('Regional Cap levels'!$F$386:$K$553,MATCH($A9&amp;$B9&amp;$C9&amp;$D9,'Regional Cap levels'!$B$386:$B$553&amp;'Regional Cap levels'!$C$386:$C$553&amp;'Regional Cap levels'!$D$386:$D$553&amp;'Regional Cap levels'!$E$386:$E$553,0),MATCH(G$6,'Regional Cap levels'!$F$385:$K$385,0))</f>
        <v>0.32547438628838909</v>
      </c>
      <c r="H9" s="62" cm="1">
        <f t="array" ref="H9">INDEX('Regional Cap levels'!$F$386:$K$553,MATCH($A9&amp;$B9&amp;$C9&amp;$D9,'Regional Cap levels'!$B$386:$B$553&amp;'Regional Cap levels'!$C$386:$C$553&amp;'Regional Cap levels'!$D$386:$D$553&amp;'Regional Cap levels'!$E$386:$E$553,0),MATCH(H$6,'Regional Cap levels'!$F$385:$K$385,0))</f>
        <v>0.29576999746052357</v>
      </c>
      <c r="I9" s="62" cm="1">
        <f t="array" ref="I9">INDEX('Regional Cap levels'!$F$386:$K$553,MATCH($A9&amp;$B9&amp;$C9&amp;$D9,'Regional Cap levels'!$B$386:$B$553&amp;'Regional Cap levels'!$C$386:$C$553&amp;'Regional Cap levels'!$D$386:$D$553&amp;'Regional Cap levels'!$E$386:$E$553,0),MATCH(I$6,'Regional Cap levels'!$F$385:$K$385,0))</f>
        <v>0.30930152277017581</v>
      </c>
      <c r="J9" s="62" cm="1">
        <f t="array" ref="J9">INDEX('Regional Cap levels'!$F$386:$K$553,MATCH($A9&amp;$B9&amp;$C9&amp;$D9,'Regional Cap levels'!$B$386:$B$553&amp;'Regional Cap levels'!$C$386:$C$553&amp;'Regional Cap levels'!$D$386:$D$553&amp;'Regional Cap levels'!$E$386:$E$553,0),MATCH(J$6,'Regional Cap levels'!$F$385:$K$385,0))</f>
        <v>0.26623340490966774</v>
      </c>
    </row>
    <row r="10" spans="1:11" ht="13.5" customHeight="1">
      <c r="A10" s="1" t="s">
        <v>124</v>
      </c>
      <c r="B10" s="1" t="s">
        <v>72</v>
      </c>
      <c r="C10" s="1" t="s">
        <v>68</v>
      </c>
      <c r="D10" s="14" t="s">
        <v>69</v>
      </c>
      <c r="E10" s="38" cm="1">
        <f t="array" ref="E10">INDEX('Regional Cap levels'!$F$386:$K$553,MATCH($A10&amp;$B10&amp;$C10&amp;$D10,'Regional Cap levels'!$B$386:$B$553&amp;'Regional Cap levels'!$C$386:$C$553&amp;'Regional Cap levels'!$D$386:$D$553&amp;'Regional Cap levels'!$E$386:$E$553,0),MATCH(E$6,'Regional Cap levels'!$F$385:$K$385,0))</f>
        <v>0.17040865124430798</v>
      </c>
      <c r="F10" s="38" cm="1">
        <f t="array" ref="F10">INDEX('Regional Cap levels'!$F$386:$K$553,MATCH($A10&amp;$B10&amp;$C10&amp;$D10,'Regional Cap levels'!$B$386:$B$553&amp;'Regional Cap levels'!$C$386:$C$553&amp;'Regional Cap levels'!$D$386:$D$553&amp;'Regional Cap levels'!$E$386:$E$553,0),MATCH(F$6,'Regional Cap levels'!$F$385:$K$385,0))</f>
        <v>0.12638008302927961</v>
      </c>
      <c r="G10" s="185" cm="1">
        <f t="array" ref="G10">INDEX('Regional Cap levels'!$F$386:$K$553,MATCH($A10&amp;$B10&amp;$C10&amp;$D10,'Regional Cap levels'!$B$386:$B$553&amp;'Regional Cap levels'!$C$386:$C$553&amp;'Regional Cap levels'!$D$386:$D$553&amp;'Regional Cap levels'!$E$386:$E$553,0),MATCH(G$6,'Regional Cap levels'!$F$385:$K$385,0))</f>
        <v>7.538463232345731E-2</v>
      </c>
      <c r="H10" s="62" cm="1">
        <f t="array" ref="H10">INDEX('Regional Cap levels'!$F$386:$K$553,MATCH($A10&amp;$B10&amp;$C10&amp;$D10,'Regional Cap levels'!$B$386:$B$553&amp;'Regional Cap levels'!$C$386:$C$553&amp;'Regional Cap levels'!$D$386:$D$553&amp;'Regional Cap levels'!$E$386:$E$553,0),MATCH(H$6,'Regional Cap levels'!$F$385:$K$385,0))</f>
        <v>6.9237416047630965E-2</v>
      </c>
      <c r="I10" s="62" cm="1">
        <f t="array" ref="I10">INDEX('Regional Cap levels'!$F$386:$K$553,MATCH($A10&amp;$B10&amp;$C10&amp;$D10,'Regional Cap levels'!$B$386:$B$553&amp;'Regional Cap levels'!$C$386:$C$553&amp;'Regional Cap levels'!$D$386:$D$553&amp;'Regional Cap levels'!$E$386:$E$553,0),MATCH(I$6,'Regional Cap levels'!$F$385:$K$385,0))</f>
        <v>7.4483631415093329E-2</v>
      </c>
      <c r="J10" s="62" cm="1">
        <f t="array" ref="J10">INDEX('Regional Cap levels'!$F$386:$K$553,MATCH($A10&amp;$B10&amp;$C10&amp;$D10,'Regional Cap levels'!$B$386:$B$553&amp;'Regional Cap levels'!$C$386:$C$553&amp;'Regional Cap levels'!$D$386:$D$553&amp;'Regional Cap levels'!$E$386:$E$553,0),MATCH(J$6,'Regional Cap levels'!$F$385:$K$385,0))</f>
        <v>5.9701608329249901E-2</v>
      </c>
    </row>
    <row r="11" spans="1:11" ht="13.5" customHeight="1">
      <c r="A11" s="1" t="s">
        <v>124</v>
      </c>
      <c r="B11" s="1" t="s">
        <v>72</v>
      </c>
      <c r="C11" s="1" t="s">
        <v>70</v>
      </c>
      <c r="D11" s="14" t="s">
        <v>69</v>
      </c>
      <c r="E11" s="38" cm="1">
        <f t="array" ref="E11">INDEX('Regional Cap levels'!$F$386:$K$553,MATCH($A11&amp;$B11&amp;$C11&amp;$D11,'Regional Cap levels'!$B$386:$B$553&amp;'Regional Cap levels'!$C$386:$C$553&amp;'Regional Cap levels'!$D$386:$D$553&amp;'Regional Cap levels'!$E$386:$E$553,0),MATCH(E$6,'Regional Cap levels'!$F$385:$K$385,0))</f>
        <v>0.1752252550435843</v>
      </c>
      <c r="F11" s="38" cm="1">
        <f t="array" ref="F11">INDEX('Regional Cap levels'!$F$386:$K$553,MATCH($A11&amp;$B11&amp;$C11&amp;$D11,'Regional Cap levels'!$B$386:$B$553&amp;'Regional Cap levels'!$C$386:$C$553&amp;'Regional Cap levels'!$D$386:$D$553&amp;'Regional Cap levels'!$E$386:$E$553,0),MATCH(F$6,'Regional Cap levels'!$F$385:$K$385,0))</f>
        <v>0.12858111671470543</v>
      </c>
      <c r="G11" s="185" cm="1">
        <f t="array" ref="G11">INDEX('Regional Cap levels'!$F$386:$K$553,MATCH($A11&amp;$B11&amp;$C11&amp;$D11,'Regional Cap levels'!$B$386:$B$553&amp;'Regional Cap levels'!$C$386:$C$553&amp;'Regional Cap levels'!$D$386:$D$553&amp;'Regional Cap levels'!$E$386:$E$553,0),MATCH(G$6,'Regional Cap levels'!$F$385:$K$385,0))</f>
        <v>7.3904826183374725E-2</v>
      </c>
      <c r="H11" s="62" cm="1">
        <f t="array" ref="H11">INDEX('Regional Cap levels'!$F$386:$K$553,MATCH($A11&amp;$B11&amp;$C11&amp;$D11,'Regional Cap levels'!$B$386:$B$553&amp;'Regional Cap levels'!$C$386:$C$553&amp;'Regional Cap levels'!$D$386:$D$553&amp;'Regional Cap levels'!$E$386:$E$553,0),MATCH(H$6,'Regional Cap levels'!$F$385:$K$385,0))</f>
        <v>6.6874335164884599E-2</v>
      </c>
      <c r="I11" s="62" cm="1">
        <f t="array" ref="I11">INDEX('Regional Cap levels'!$F$386:$K$553,MATCH($A11&amp;$B11&amp;$C11&amp;$D11,'Regional Cap levels'!$B$386:$B$553&amp;'Regional Cap levels'!$C$386:$C$553&amp;'Regional Cap levels'!$D$386:$D$553&amp;'Regional Cap levels'!$E$386:$E$553,0),MATCH(I$6,'Regional Cap levels'!$F$385:$K$385,0))</f>
        <v>7.2540660142970989E-2</v>
      </c>
      <c r="J11" s="62" cm="1">
        <f t="array" ref="J11">INDEX('Regional Cap levels'!$F$386:$K$553,MATCH($A11&amp;$B11&amp;$C11&amp;$D11,'Regional Cap levels'!$B$386:$B$553&amp;'Regional Cap levels'!$C$386:$C$553&amp;'Regional Cap levels'!$D$386:$D$553&amp;'Regional Cap levels'!$E$386:$E$553,0),MATCH(J$6,'Regional Cap levels'!$F$385:$K$385,0))</f>
        <v>5.7354518405078256E-2</v>
      </c>
    </row>
    <row r="12" spans="1:11" ht="13.5" customHeight="1">
      <c r="A12" s="1" t="s">
        <v>124</v>
      </c>
      <c r="B12" s="1" t="s">
        <v>72</v>
      </c>
      <c r="C12" s="1" t="s">
        <v>71</v>
      </c>
      <c r="D12" s="14" t="s">
        <v>69</v>
      </c>
      <c r="E12" s="38" cm="1">
        <f t="array" ref="E12">INDEX('Regional Cap levels'!$F$386:$K$553,MATCH($A12&amp;$B12&amp;$C12&amp;$D12,'Regional Cap levels'!$B$386:$B$553&amp;'Regional Cap levels'!$C$386:$C$553&amp;'Regional Cap levels'!$D$386:$D$553&amp;'Regional Cap levels'!$E$386:$E$553,0),MATCH(E$6,'Regional Cap levels'!$F$385:$K$385,0))</f>
        <v>0.17948094946844304</v>
      </c>
      <c r="F12" s="38" cm="1">
        <f t="array" ref="F12">INDEX('Regional Cap levels'!$F$386:$K$553,MATCH($A12&amp;$B12&amp;$C12&amp;$D12,'Regional Cap levels'!$B$386:$B$553&amp;'Regional Cap levels'!$C$386:$C$553&amp;'Regional Cap levels'!$D$386:$D$553&amp;'Regional Cap levels'!$E$386:$E$553,0),MATCH(F$6,'Regional Cap levels'!$F$385:$K$385,0))</f>
        <v>0.13311165704067429</v>
      </c>
      <c r="G12" s="185" cm="1">
        <f t="array" ref="G12">INDEX('Regional Cap levels'!$F$386:$K$553,MATCH($A12&amp;$B12&amp;$C12&amp;$D12,'Regional Cap levels'!$B$386:$B$553&amp;'Regional Cap levels'!$C$386:$C$553&amp;'Regional Cap levels'!$D$386:$D$553&amp;'Regional Cap levels'!$E$386:$E$553,0),MATCH(G$6,'Regional Cap levels'!$F$385:$K$385,0))</f>
        <v>7.9404720221296951E-2</v>
      </c>
      <c r="H12" s="62" cm="1">
        <f t="array" ref="H12">INDEX('Regional Cap levels'!$F$386:$K$553,MATCH($A12&amp;$B12&amp;$C12&amp;$D12,'Regional Cap levels'!$B$386:$B$553&amp;'Regional Cap levels'!$C$386:$C$553&amp;'Regional Cap levels'!$D$386:$D$553&amp;'Regional Cap levels'!$E$386:$E$553,0),MATCH(H$6,'Regional Cap levels'!$F$385:$K$385,0))</f>
        <v>7.2878751751382628E-2</v>
      </c>
      <c r="I12" s="62" cm="1">
        <f t="array" ref="I12">INDEX('Regional Cap levels'!$F$386:$K$553,MATCH($A12&amp;$B12&amp;$C12&amp;$D12,'Regional Cap levels'!$B$386:$B$553&amp;'Regional Cap levels'!$C$386:$C$553&amp;'Regional Cap levels'!$D$386:$D$553&amp;'Regional Cap levels'!$E$386:$E$553,0),MATCH(I$6,'Regional Cap levels'!$F$385:$K$385,0))</f>
        <v>7.840416523889597E-2</v>
      </c>
      <c r="J12" s="62" cm="1">
        <f t="array" ref="J12">INDEX('Regional Cap levels'!$F$386:$K$553,MATCH($A12&amp;$B12&amp;$C12&amp;$D12,'Regional Cap levels'!$B$386:$B$553&amp;'Regional Cap levels'!$C$386:$C$553&amp;'Regional Cap levels'!$D$386:$D$553&amp;'Regional Cap levels'!$E$386:$E$553,0),MATCH(J$6,'Regional Cap levels'!$F$385:$K$385,0))</f>
        <v>6.2834027465059589E-2</v>
      </c>
    </row>
    <row r="13" spans="1:11" ht="13.5" customHeight="1">
      <c r="A13" s="1" t="s">
        <v>124</v>
      </c>
      <c r="B13" s="1" t="s">
        <v>67</v>
      </c>
      <c r="C13" s="1" t="s">
        <v>68</v>
      </c>
      <c r="D13" s="14" t="s">
        <v>73</v>
      </c>
      <c r="E13" s="38" cm="1">
        <f t="array" ref="E13">INDEX('Regional Cap levels'!$F$386:$K$553,MATCH($A13&amp;$B13&amp;$C13&amp;$D13,'Regional Cap levels'!$B$386:$B$553&amp;'Regional Cap levels'!$C$386:$C$553&amp;'Regional Cap levels'!$D$386:$D$553&amp;'Regional Cap levels'!$E$386:$E$553,0),MATCH(E$6,'Regional Cap levels'!$F$385:$K$385,0))</f>
        <v>0.42680175347585403</v>
      </c>
      <c r="F13" s="38" cm="1">
        <f t="array" ref="F13">INDEX('Regional Cap levels'!$F$386:$K$553,MATCH($A13&amp;$B13&amp;$C13&amp;$D13,'Regional Cap levels'!$B$386:$B$553&amp;'Regional Cap levels'!$C$386:$C$553&amp;'Regional Cap levels'!$D$386:$D$553&amp;'Regional Cap levels'!$E$386:$E$553,0),MATCH(F$6,'Regional Cap levels'!$F$385:$K$385,0))</f>
        <v>0.47208514775354765</v>
      </c>
      <c r="G13" s="185" cm="1">
        <f t="array" ref="G13">INDEX('Regional Cap levels'!$F$386:$K$553,MATCH($A13&amp;$B13&amp;$C13&amp;$D13,'Regional Cap levels'!$B$386:$B$553&amp;'Regional Cap levels'!$C$386:$C$553&amp;'Regional Cap levels'!$D$386:$D$553&amp;'Regional Cap levels'!$E$386:$E$553,0),MATCH(G$6,'Regional Cap levels'!$F$385:$K$385,0))</f>
        <v>0.47208514775354765</v>
      </c>
      <c r="H13" s="62" cm="1">
        <f t="array" ref="H13">INDEX('Regional Cap levels'!$F$386:$K$553,MATCH($A13&amp;$B13&amp;$C13&amp;$D13,'Regional Cap levels'!$B$386:$B$553&amp;'Regional Cap levels'!$C$386:$C$553&amp;'Regional Cap levels'!$D$386:$D$553&amp;'Regional Cap levels'!$E$386:$E$553,0),MATCH(H$6,'Regional Cap levels'!$F$385:$K$385,0))</f>
        <v>0.47579557180812843</v>
      </c>
      <c r="I13" s="62" cm="1">
        <f t="array" ref="I13">INDEX('Regional Cap levels'!$F$386:$K$553,MATCH($A13&amp;$B13&amp;$C13&amp;$D13,'Regional Cap levels'!$B$386:$B$553&amp;'Regional Cap levels'!$C$386:$C$553&amp;'Regional Cap levels'!$D$386:$D$553&amp;'Regional Cap levels'!$E$386:$E$553,0),MATCH(I$6,'Regional Cap levels'!$F$385:$K$385,0))</f>
        <v>0.47561794197681412</v>
      </c>
      <c r="J13" s="62" cm="1">
        <f t="array" ref="J13">INDEX('Regional Cap levels'!$F$386:$K$553,MATCH($A13&amp;$B13&amp;$C13&amp;$D13,'Regional Cap levels'!$B$386:$B$553&amp;'Regional Cap levels'!$C$386:$C$553&amp;'Regional Cap levels'!$D$386:$D$553&amp;'Regional Cap levels'!$E$386:$E$553,0),MATCH(J$6,'Regional Cap levels'!$F$385:$K$385,0))</f>
        <v>0.5609132756694355</v>
      </c>
    </row>
    <row r="14" spans="1:11" ht="13.5" customHeight="1">
      <c r="A14" s="1" t="s">
        <v>124</v>
      </c>
      <c r="B14" s="1" t="s">
        <v>67</v>
      </c>
      <c r="C14" s="1" t="s">
        <v>70</v>
      </c>
      <c r="D14" s="14" t="s">
        <v>73</v>
      </c>
      <c r="E14" s="38" cm="1">
        <f t="array" ref="E14">INDEX('Regional Cap levels'!$F$386:$K$553,MATCH($A14&amp;$B14&amp;$C14&amp;$D14,'Regional Cap levels'!$B$386:$B$553&amp;'Regional Cap levels'!$C$386:$C$553&amp;'Regional Cap levels'!$D$386:$D$553&amp;'Regional Cap levels'!$E$386:$E$553,0),MATCH(E$6,'Regional Cap levels'!$F$385:$K$385,0))</f>
        <v>0.47751943147819592</v>
      </c>
      <c r="F14" s="38" cm="1">
        <f t="array" ref="F14">INDEX('Regional Cap levels'!$F$386:$K$553,MATCH($A14&amp;$B14&amp;$C14&amp;$D14,'Regional Cap levels'!$B$386:$B$553&amp;'Regional Cap levels'!$C$386:$C$553&amp;'Regional Cap levels'!$D$386:$D$553&amp;'Regional Cap levels'!$E$386:$E$553,0),MATCH(F$6,'Regional Cap levels'!$F$385:$K$385,0))</f>
        <v>0.52351400816337457</v>
      </c>
      <c r="G14" s="185" cm="1">
        <f t="array" ref="G14">INDEX('Regional Cap levels'!$F$386:$K$553,MATCH($A14&amp;$B14&amp;$C14&amp;$D14,'Regional Cap levels'!$B$386:$B$553&amp;'Regional Cap levels'!$C$386:$C$553&amp;'Regional Cap levels'!$D$386:$D$553&amp;'Regional Cap levels'!$E$386:$E$553,0),MATCH(G$6,'Regional Cap levels'!$F$385:$K$385,0))</f>
        <v>0.52351400816337457</v>
      </c>
      <c r="H14" s="62" cm="1">
        <f t="array" ref="H14">INDEX('Regional Cap levels'!$F$386:$K$553,MATCH($A14&amp;$B14&amp;$C14&amp;$D14,'Regional Cap levels'!$B$386:$B$553&amp;'Regional Cap levels'!$C$386:$C$553&amp;'Regional Cap levels'!$D$386:$D$553&amp;'Regional Cap levels'!$E$386:$E$553,0),MATCH(H$6,'Regional Cap levels'!$F$385:$K$385,0))</f>
        <v>0.54523174783554307</v>
      </c>
      <c r="I14" s="62" cm="1">
        <f t="array" ref="I14">INDEX('Regional Cap levels'!$F$386:$K$553,MATCH($A14&amp;$B14&amp;$C14&amp;$D14,'Regional Cap levels'!$B$386:$B$553&amp;'Regional Cap levels'!$C$386:$C$553&amp;'Regional Cap levels'!$D$386:$D$553&amp;'Regional Cap levels'!$E$386:$E$553,0),MATCH(I$6,'Regional Cap levels'!$F$385:$K$385,0))</f>
        <v>0.54503372140873785</v>
      </c>
      <c r="J14" s="62" cm="1">
        <f t="array" ref="J14">INDEX('Regional Cap levels'!$F$386:$K$553,MATCH($A14&amp;$B14&amp;$C14&amp;$D14,'Regional Cap levels'!$B$386:$B$553&amp;'Regional Cap levels'!$C$386:$C$553&amp;'Regional Cap levels'!$D$386:$D$553&amp;'Regional Cap levels'!$E$386:$E$553,0),MATCH(J$6,'Regional Cap levels'!$F$385:$K$385,0))</f>
        <v>0.63229972366253151</v>
      </c>
    </row>
    <row r="15" spans="1:11" ht="13.5" customHeight="1">
      <c r="A15" s="1" t="s">
        <v>124</v>
      </c>
      <c r="B15" s="1" t="s">
        <v>67</v>
      </c>
      <c r="C15" s="1" t="s">
        <v>71</v>
      </c>
      <c r="D15" s="14" t="s">
        <v>73</v>
      </c>
      <c r="E15" s="38" cm="1">
        <f t="array" ref="E15">INDEX('Regional Cap levels'!$F$386:$K$553,MATCH($A15&amp;$B15&amp;$C15&amp;$D15,'Regional Cap levels'!$B$386:$B$553&amp;'Regional Cap levels'!$C$386:$C$553&amp;'Regional Cap levels'!$D$386:$D$553&amp;'Regional Cap levels'!$E$386:$E$553,0),MATCH(E$6,'Regional Cap levels'!$F$385:$K$385,0))</f>
        <v>0.48524573952764072</v>
      </c>
      <c r="F15" s="38" cm="1">
        <f t="array" ref="F15">INDEX('Regional Cap levels'!$F$386:$K$553,MATCH($A15&amp;$B15&amp;$C15&amp;$D15,'Regional Cap levels'!$B$386:$B$553&amp;'Regional Cap levels'!$C$386:$C$553&amp;'Regional Cap levels'!$D$386:$D$553&amp;'Regional Cap levels'!$E$386:$E$553,0),MATCH(F$6,'Regional Cap levels'!$F$385:$K$385,0))</f>
        <v>0.53438168899247673</v>
      </c>
      <c r="G15" s="185" cm="1">
        <f t="array" ref="G15">INDEX('Regional Cap levels'!$F$386:$K$553,MATCH($A15&amp;$B15&amp;$C15&amp;$D15,'Regional Cap levels'!$B$386:$B$553&amp;'Regional Cap levels'!$C$386:$C$553&amp;'Regional Cap levels'!$D$386:$D$553&amp;'Regional Cap levels'!$E$386:$E$553,0),MATCH(G$6,'Regional Cap levels'!$F$385:$K$385,0))</f>
        <v>0.53438168899247673</v>
      </c>
      <c r="H15" s="62" cm="1">
        <f t="array" ref="H15">INDEX('Regional Cap levels'!$F$386:$K$553,MATCH($A15&amp;$B15&amp;$C15&amp;$D15,'Regional Cap levels'!$B$386:$B$553&amp;'Regional Cap levels'!$C$386:$C$553&amp;'Regional Cap levels'!$D$386:$D$553&amp;'Regional Cap levels'!$E$386:$E$553,0),MATCH(H$6,'Regional Cap levels'!$F$385:$K$385,0))</f>
        <v>0.53934282474809503</v>
      </c>
      <c r="I15" s="62" cm="1">
        <f t="array" ref="I15">INDEX('Regional Cap levels'!$F$386:$K$553,MATCH($A15&amp;$B15&amp;$C15&amp;$D15,'Regional Cap levels'!$B$386:$B$553&amp;'Regional Cap levels'!$C$386:$C$553&amp;'Regional Cap levels'!$D$386:$D$553&amp;'Regional Cap levels'!$E$386:$E$553,0),MATCH(I$6,'Regional Cap levels'!$F$385:$K$385,0))</f>
        <v>0.5391563627778645</v>
      </c>
      <c r="J15" s="62" cm="1">
        <f t="array" ref="J15">INDEX('Regional Cap levels'!$F$386:$K$553,MATCH($A15&amp;$B15&amp;$C15&amp;$D15,'Regional Cap levels'!$B$386:$B$553&amp;'Regional Cap levels'!$C$386:$C$553&amp;'Regional Cap levels'!$D$386:$D$553&amp;'Regional Cap levels'!$E$386:$E$553,0),MATCH(J$6,'Regional Cap levels'!$F$385:$K$385,0))</f>
        <v>0.62931110957786063</v>
      </c>
    </row>
    <row r="16" spans="1:11" ht="13.5" customHeight="1">
      <c r="A16" s="1" t="s">
        <v>124</v>
      </c>
      <c r="B16" s="1" t="s">
        <v>72</v>
      </c>
      <c r="C16" s="1" t="s">
        <v>68</v>
      </c>
      <c r="D16" s="14" t="s">
        <v>73</v>
      </c>
      <c r="E16" s="38" cm="1">
        <f t="array" ref="E16">INDEX('Regional Cap levels'!$F$386:$K$553,MATCH($A16&amp;$B16&amp;$C16&amp;$D16,'Regional Cap levels'!$B$386:$B$553&amp;'Regional Cap levels'!$C$386:$C$553&amp;'Regional Cap levels'!$D$386:$D$553&amp;'Regional Cap levels'!$E$386:$E$553,0),MATCH(E$6,'Regional Cap levels'!$F$385:$K$385,0))</f>
        <v>0.28485186128517942</v>
      </c>
      <c r="F16" s="38" cm="1">
        <f t="array" ref="F16">INDEX('Regional Cap levels'!$F$386:$K$553,MATCH($A16&amp;$B16&amp;$C16&amp;$D16,'Regional Cap levels'!$B$386:$B$553&amp;'Regional Cap levels'!$C$386:$C$553&amp;'Regional Cap levels'!$D$386:$D$553&amp;'Regional Cap levels'!$E$386:$E$553,0),MATCH(F$6,'Regional Cap levels'!$F$385:$K$385,0))</f>
        <v>0.2911174570678719</v>
      </c>
      <c r="G16" s="185" cm="1">
        <f t="array" ref="G16">INDEX('Regional Cap levels'!$F$386:$K$553,MATCH($A16&amp;$B16&amp;$C16&amp;$D16,'Regional Cap levels'!$B$386:$B$553&amp;'Regional Cap levels'!$C$386:$C$553&amp;'Regional Cap levels'!$D$386:$D$553&amp;'Regional Cap levels'!$E$386:$E$553,0),MATCH(G$6,'Regional Cap levels'!$F$385:$K$385,0))</f>
        <v>0.2911174570678719</v>
      </c>
      <c r="H16" s="62" cm="1">
        <f t="array" ref="H16">INDEX('Regional Cap levels'!$F$386:$K$553,MATCH($A16&amp;$B16&amp;$C16&amp;$D16,'Regional Cap levels'!$B$386:$B$553&amp;'Regional Cap levels'!$C$386:$C$553&amp;'Regional Cap levels'!$D$386:$D$553&amp;'Regional Cap levels'!$E$386:$E$553,0),MATCH(H$6,'Regional Cap levels'!$F$385:$K$385,0))</f>
        <v>0.2961807376194846</v>
      </c>
      <c r="I16" s="62" cm="1">
        <f t="array" ref="I16">INDEX('Regional Cap levels'!$F$386:$K$553,MATCH($A16&amp;$B16&amp;$C16&amp;$D16,'Regional Cap levels'!$B$386:$B$553&amp;'Regional Cap levels'!$C$386:$C$553&amp;'Regional Cap levels'!$D$386:$D$553&amp;'Regional Cap levels'!$E$386:$E$553,0),MATCH(I$6,'Regional Cap levels'!$F$385:$K$385,0))</f>
        <v>0.29597131901047752</v>
      </c>
      <c r="J16" s="62" cm="1">
        <f t="array" ref="J16">INDEX('Regional Cap levels'!$F$386:$K$553,MATCH($A16&amp;$B16&amp;$C16&amp;$D16,'Regional Cap levels'!$B$386:$B$553&amp;'Regional Cap levels'!$C$386:$C$553&amp;'Regional Cap levels'!$D$386:$D$553&amp;'Regional Cap levels'!$E$386:$E$553,0),MATCH(J$6,'Regional Cap levels'!$F$385:$K$385,0))</f>
        <v>0.29794148776052481</v>
      </c>
    </row>
    <row r="17" spans="1:11" ht="13.5" customHeight="1">
      <c r="A17" s="1" t="s">
        <v>124</v>
      </c>
      <c r="B17" s="1" t="s">
        <v>72</v>
      </c>
      <c r="C17" s="1" t="s">
        <v>70</v>
      </c>
      <c r="D17" s="14" t="s">
        <v>73</v>
      </c>
      <c r="E17" s="38" cm="1">
        <f t="array" ref="E17">INDEX('Regional Cap levels'!$F$386:$K$553,MATCH($A17&amp;$B17&amp;$C17&amp;$D17,'Regional Cap levels'!$B$386:$B$553&amp;'Regional Cap levels'!$C$386:$C$553&amp;'Regional Cap levels'!$D$386:$D$553&amp;'Regional Cap levels'!$E$386:$E$553,0),MATCH(E$6,'Regional Cap levels'!$F$385:$K$385,0))</f>
        <v>0.3750844265084296</v>
      </c>
      <c r="F17" s="38" cm="1">
        <f t="array" ref="F17">INDEX('Regional Cap levels'!$F$386:$K$553,MATCH($A17&amp;$B17&amp;$C17&amp;$D17,'Regional Cap levels'!$B$386:$B$553&amp;'Regional Cap levels'!$C$386:$C$553&amp;'Regional Cap levels'!$D$386:$D$553&amp;'Regional Cap levels'!$E$386:$E$553,0),MATCH(F$6,'Regional Cap levels'!$F$385:$K$385,0))</f>
        <v>0.37799022515901148</v>
      </c>
      <c r="G17" s="185" cm="1">
        <f t="array" ref="G17">INDEX('Regional Cap levels'!$F$386:$K$553,MATCH($A17&amp;$B17&amp;$C17&amp;$D17,'Regional Cap levels'!$B$386:$B$553&amp;'Regional Cap levels'!$C$386:$C$553&amp;'Regional Cap levels'!$D$386:$D$553&amp;'Regional Cap levels'!$E$386:$E$553,0),MATCH(G$6,'Regional Cap levels'!$F$385:$K$385,0))</f>
        <v>0.37799022515901148</v>
      </c>
      <c r="H17" s="62" cm="1">
        <f t="array" ref="H17">INDEX('Regional Cap levels'!$F$386:$K$553,MATCH($A17&amp;$B17&amp;$C17&amp;$D17,'Regional Cap levels'!$B$386:$B$553&amp;'Regional Cap levels'!$C$386:$C$553&amp;'Regional Cap levels'!$D$386:$D$553&amp;'Regional Cap levels'!$E$386:$E$553,0),MATCH(H$6,'Regional Cap levels'!$F$385:$K$385,0))</f>
        <v>0.40444204487579294</v>
      </c>
      <c r="I17" s="62" cm="1">
        <f t="array" ref="I17">INDEX('Regional Cap levels'!$F$386:$K$553,MATCH($A17&amp;$B17&amp;$C17&amp;$D17,'Regional Cap levels'!$B$386:$B$553&amp;'Regional Cap levels'!$C$386:$C$553&amp;'Regional Cap levels'!$D$386:$D$553&amp;'Regional Cap levels'!$E$386:$E$553,0),MATCH(I$6,'Regional Cap levels'!$F$385:$K$385,0))</f>
        <v>0.40414168061275274</v>
      </c>
      <c r="J17" s="62" cm="1">
        <f t="array" ref="J17">INDEX('Regional Cap levels'!$F$386:$K$553,MATCH($A17&amp;$B17&amp;$C17&amp;$D17,'Regional Cap levels'!$B$386:$B$553&amp;'Regional Cap levels'!$C$386:$C$553&amp;'Regional Cap levels'!$D$386:$D$553&amp;'Regional Cap levels'!$E$386:$E$553,0),MATCH(J$6,'Regional Cap levels'!$F$385:$K$385,0))</f>
        <v>0.39750644044924183</v>
      </c>
    </row>
    <row r="18" spans="1:11" ht="13.5" customHeight="1">
      <c r="A18" s="1" t="s">
        <v>124</v>
      </c>
      <c r="B18" s="1" t="s">
        <v>72</v>
      </c>
      <c r="C18" s="1" t="s">
        <v>71</v>
      </c>
      <c r="D18" s="14" t="s">
        <v>73</v>
      </c>
      <c r="E18" s="38" cm="1">
        <f t="array" ref="E18">INDEX('Regional Cap levels'!$F$386:$K$553,MATCH($A18&amp;$B18&amp;$C18&amp;$D18,'Regional Cap levels'!$B$386:$B$553&amp;'Regional Cap levels'!$C$386:$C$553&amp;'Regional Cap levels'!$D$386:$D$553&amp;'Regional Cap levels'!$E$386:$E$553,0),MATCH(E$6,'Regional Cap levels'!$F$385:$K$385,0))</f>
        <v>0.33537728236404085</v>
      </c>
      <c r="F18" s="38" cm="1">
        <f t="array" ref="F18">INDEX('Regional Cap levels'!$F$386:$K$553,MATCH($A18&amp;$B18&amp;$C18&amp;$D18,'Regional Cap levels'!$B$386:$B$553&amp;'Regional Cap levels'!$C$386:$C$553&amp;'Regional Cap levels'!$D$386:$D$553&amp;'Regional Cap levels'!$E$386:$E$553,0),MATCH(F$6,'Regional Cap levels'!$F$385:$K$385,0))</f>
        <v>0.34338533582610592</v>
      </c>
      <c r="G18" s="185" cm="1">
        <f t="array" ref="G18">INDEX('Regional Cap levels'!$F$386:$K$553,MATCH($A18&amp;$B18&amp;$C18&amp;$D18,'Regional Cap levels'!$B$386:$B$553&amp;'Regional Cap levels'!$C$386:$C$553&amp;'Regional Cap levels'!$D$386:$D$553&amp;'Regional Cap levels'!$E$386:$E$553,0),MATCH(G$6,'Regional Cap levels'!$F$385:$K$385,0))</f>
        <v>0.34338533582610592</v>
      </c>
      <c r="H18" s="62" cm="1">
        <f t="array" ref="H18">INDEX('Regional Cap levels'!$F$386:$K$553,MATCH($A18&amp;$B18&amp;$C18&amp;$D18,'Regional Cap levels'!$B$386:$B$553&amp;'Regional Cap levels'!$C$386:$C$553&amp;'Regional Cap levels'!$D$386:$D$553&amp;'Regional Cap levels'!$E$386:$E$553,0),MATCH(H$6,'Regional Cap levels'!$F$385:$K$385,0))</f>
        <v>0.3498986706338213</v>
      </c>
      <c r="I18" s="62" cm="1">
        <f t="array" ref="I18">INDEX('Regional Cap levels'!$F$386:$K$553,MATCH($A18&amp;$B18&amp;$C18&amp;$D18,'Regional Cap levels'!$B$386:$B$553&amp;'Regional Cap levels'!$C$386:$C$553&amp;'Regional Cap levels'!$D$386:$D$553&amp;'Regional Cap levels'!$E$386:$E$553,0),MATCH(I$6,'Regional Cap levels'!$F$385:$K$385,0))</f>
        <v>0.34966986881742695</v>
      </c>
      <c r="J18" s="62" cm="1">
        <f t="array" ref="J18">INDEX('Regional Cap levels'!$F$386:$K$553,MATCH($A18&amp;$B18&amp;$C18&amp;$D18,'Regional Cap levels'!$B$386:$B$553&amp;'Regional Cap levels'!$C$386:$C$553&amp;'Regional Cap levels'!$D$386:$D$553&amp;'Regional Cap levels'!$E$386:$E$553,0),MATCH(J$6,'Regional Cap levels'!$F$385:$K$385,0))</f>
        <v>0.35209146149609499</v>
      </c>
    </row>
    <row r="19" spans="1:11" ht="13.5" customHeight="1">
      <c r="D19" s="166"/>
      <c r="E19" s="42"/>
      <c r="F19" s="42"/>
      <c r="G19" s="42"/>
      <c r="H19" s="186"/>
      <c r="I19" s="186"/>
      <c r="J19" s="186"/>
    </row>
    <row r="20" spans="1:11" ht="13.5" customHeight="1">
      <c r="B20" s="35" t="s">
        <v>74</v>
      </c>
      <c r="C20" s="167"/>
      <c r="D20" s="167"/>
      <c r="E20" s="167"/>
      <c r="F20" s="167"/>
      <c r="G20" s="167"/>
      <c r="H20" s="168"/>
      <c r="I20" s="168"/>
      <c r="J20" s="168"/>
    </row>
    <row r="21" spans="1:11" ht="28.5" customHeight="1">
      <c r="B21" s="1"/>
      <c r="C21" s="1"/>
      <c r="D21" s="1"/>
      <c r="E21" s="162" t="s">
        <v>50</v>
      </c>
      <c r="F21" s="162" t="s">
        <v>52</v>
      </c>
      <c r="G21" s="163" t="s">
        <v>54</v>
      </c>
      <c r="H21" s="164" t="s">
        <v>56</v>
      </c>
      <c r="I21" s="165" t="s">
        <v>58</v>
      </c>
      <c r="J21" s="165" t="s">
        <v>61</v>
      </c>
    </row>
    <row r="22" spans="1:11" ht="13.5" customHeight="1">
      <c r="B22" s="2" t="s">
        <v>62</v>
      </c>
      <c r="C22" s="2" t="s">
        <v>63</v>
      </c>
      <c r="D22" s="2" t="s">
        <v>64</v>
      </c>
      <c r="E22" s="13" t="s">
        <v>49</v>
      </c>
      <c r="F22" s="13" t="s">
        <v>51</v>
      </c>
      <c r="G22" s="68" t="s">
        <v>53</v>
      </c>
      <c r="H22" s="57" t="s">
        <v>55</v>
      </c>
      <c r="I22" s="126" t="s">
        <v>57</v>
      </c>
      <c r="J22" s="126" t="s">
        <v>65</v>
      </c>
      <c r="K22" s="169" t="s">
        <v>75</v>
      </c>
    </row>
    <row r="23" spans="1:11" ht="13.5" customHeight="1">
      <c r="B23" s="268" t="s">
        <v>76</v>
      </c>
      <c r="C23" s="269"/>
      <c r="D23" s="269"/>
      <c r="E23" s="269"/>
      <c r="F23" s="269"/>
      <c r="G23" s="269"/>
      <c r="H23" s="269"/>
      <c r="I23" s="127"/>
      <c r="J23" s="127"/>
    </row>
    <row r="24" spans="1:11" ht="13.5" customHeight="1">
      <c r="B24" s="1" t="s">
        <v>67</v>
      </c>
      <c r="C24" s="1" t="s">
        <v>68</v>
      </c>
      <c r="D24" s="14" t="s">
        <v>69</v>
      </c>
      <c r="E24" s="36" cm="1">
        <f t="array" ref="E24">E7*INDEX('TDCV Values'!$D$11:$I$16,MATCH($B24&amp;$C24,'TDCV Values'!$B$11:$B$16&amp;'TDCV Values'!$C$11:$C$16,0),MATCH(E$22,'TDCV Values'!$D$10:$I$10,0))</f>
        <v>1996.1462761709063</v>
      </c>
      <c r="F24" s="36" cm="1">
        <f t="array" ref="F24">F7*INDEX('TDCV Values'!$D$11:$I$16,MATCH($B24&amp;$C24,'TDCV Values'!$B$11:$B$16&amp;'TDCV Values'!$C$11:$C$16,0),MATCH(F$22,'TDCV Values'!$D$10:$I$10,0))</f>
        <v>1495.6336540317718</v>
      </c>
      <c r="G24" s="36" cm="1">
        <f t="array" ref="G24">G7*INDEX('TDCV Values'!$D$11:$I$16,MATCH($B24&amp;$C24,'TDCV Values'!$B$11:$B$16&amp;'TDCV Values'!$C$11:$C$16,0),MATCH(G$22,'TDCV Values'!$D$10:$I$10,0))</f>
        <v>896.08717066508586</v>
      </c>
      <c r="H24" s="36" cm="1">
        <f t="array" ref="H24">H7*INDEX('TDCV Values'!$D$11:$I$16,MATCH($B24&amp;$C24,'TDCV Values'!$B$11:$B$16&amp;'TDCV Values'!$C$11:$C$16,0),MATCH(H$22,'TDCV Values'!$D$10:$I$10,0))</f>
        <v>758.614302027657</v>
      </c>
      <c r="I24" s="36" cm="1">
        <f t="array" ref="I24">I7*INDEX('TDCV Values'!$D$11:$I$16,MATCH($B24&amp;$C24,'TDCV Values'!$B$11:$B$16&amp;'TDCV Values'!$C$11:$C$16,0),MATCH(I$22,'TDCV Values'!$D$10:$I$10,0))</f>
        <v>793.30392978593636</v>
      </c>
      <c r="J24" s="36" cm="1">
        <f t="array" ref="J24">J7*INDEX('TDCV Values'!$D$11:$I$16,MATCH($B24&amp;$C24,'TDCV Values'!$B$11:$B$16&amp;'TDCV Values'!$C$11:$C$16,0),MATCH(J$22,'TDCV Values'!$D$10:$I$10,0))</f>
        <v>682.90081589771307</v>
      </c>
    </row>
    <row r="25" spans="1:11" ht="13.5" customHeight="1">
      <c r="B25" s="1" t="s">
        <v>67</v>
      </c>
      <c r="C25" s="1" t="s">
        <v>70</v>
      </c>
      <c r="D25" s="14" t="s">
        <v>69</v>
      </c>
      <c r="E25" s="36" cm="1">
        <f t="array" ref="E25">E8*INDEX('TDCV Values'!$D$11:$I$16,MATCH($B25&amp;$C25,'TDCV Values'!$B$11:$B$16&amp;'TDCV Values'!$C$11:$C$16,0),MATCH(E$22,'TDCV Values'!$D$10:$I$10,0))</f>
        <v>1965.8221742477629</v>
      </c>
      <c r="F25" s="36" cm="1">
        <f t="array" ref="F25">F8*INDEX('TDCV Values'!$D$11:$I$16,MATCH($B25&amp;$C25,'TDCV Values'!$B$11:$B$16&amp;'TDCV Values'!$C$11:$C$16,0),MATCH(F$22,'TDCV Values'!$D$10:$I$10,0))</f>
        <v>1461.9188405014679</v>
      </c>
      <c r="G25" s="36" cm="1">
        <f t="array" ref="G25">G8*INDEX('TDCV Values'!$D$11:$I$16,MATCH($B25&amp;$C25,'TDCV Values'!$B$11:$B$16&amp;'TDCV Values'!$C$11:$C$16,0),MATCH(G$22,'TDCV Values'!$D$10:$I$10,0))</f>
        <v>865.26806075759782</v>
      </c>
      <c r="H25" s="36" cm="1">
        <f t="array" ref="H25">H8*INDEX('TDCV Values'!$D$11:$I$16,MATCH($B25&amp;$C25,'TDCV Values'!$B$11:$B$16&amp;'TDCV Values'!$C$11:$C$16,0),MATCH(H$22,'TDCV Values'!$D$10:$I$10,0))</f>
        <v>746.74058960251591</v>
      </c>
      <c r="I25" s="36" cm="1">
        <f t="array" ref="I25">I8*INDEX('TDCV Values'!$D$11:$I$16,MATCH($B25&amp;$C25,'TDCV Values'!$B$11:$B$16&amp;'TDCV Values'!$C$11:$C$16,0),MATCH(I$22,'TDCV Values'!$D$10:$I$10,0))</f>
        <v>781.26940421320353</v>
      </c>
      <c r="J25" s="36" cm="1">
        <f t="array" ref="J25">J8*INDEX('TDCV Values'!$D$11:$I$16,MATCH($B25&amp;$C25,'TDCV Values'!$B$11:$B$16&amp;'TDCV Values'!$C$11:$C$16,0),MATCH(J$22,'TDCV Values'!$D$10:$I$10,0))</f>
        <v>661.72045577037193</v>
      </c>
    </row>
    <row r="26" spans="1:11" ht="13.5" customHeight="1">
      <c r="B26" s="1" t="s">
        <v>67</v>
      </c>
      <c r="C26" s="1" t="s">
        <v>71</v>
      </c>
      <c r="D26" s="14" t="s">
        <v>69</v>
      </c>
      <c r="E26" s="36" cm="1">
        <f t="array" ref="E26">E9*INDEX('TDCV Values'!$D$11:$I$16,MATCH($B26&amp;$C26,'TDCV Values'!$B$11:$B$16&amp;'TDCV Values'!$C$11:$C$16,0),MATCH(E$22,'TDCV Values'!$D$10:$I$10,0))</f>
        <v>2102.4696357268112</v>
      </c>
      <c r="F26" s="36" cm="1">
        <f t="array" ref="F26">F9*INDEX('TDCV Values'!$D$11:$I$16,MATCH($B26&amp;$C26,'TDCV Values'!$B$11:$B$16&amp;'TDCV Values'!$C$11:$C$16,0),MATCH(F$22,'TDCV Values'!$D$10:$I$10,0))</f>
        <v>1575.316702673932</v>
      </c>
      <c r="G26" s="36" cm="1">
        <f t="array" ref="G26">G9*INDEX('TDCV Values'!$D$11:$I$16,MATCH($B26&amp;$C26,'TDCV Values'!$B$11:$B$16&amp;'TDCV Values'!$C$11:$C$16,0),MATCH(G$22,'TDCV Values'!$D$10:$I$10,0))</f>
        <v>943.87572023632833</v>
      </c>
      <c r="H26" s="36" cm="1">
        <f t="array" ref="H26">H9*INDEX('TDCV Values'!$D$11:$I$16,MATCH($B26&amp;$C26,'TDCV Values'!$B$11:$B$16&amp;'TDCV Values'!$C$11:$C$16,0),MATCH(H$22,'TDCV Values'!$D$10:$I$10,0))</f>
        <v>798.57899314341364</v>
      </c>
      <c r="I26" s="36" cm="1">
        <f t="array" ref="I26">I9*INDEX('TDCV Values'!$D$11:$I$16,MATCH($B26&amp;$C26,'TDCV Values'!$B$11:$B$16&amp;'TDCV Values'!$C$11:$C$16,0),MATCH(I$22,'TDCV Values'!$D$10:$I$10,0))</f>
        <v>835.11411147947467</v>
      </c>
      <c r="J26" s="36" cm="1">
        <f t="array" ref="J26">J9*INDEX('TDCV Values'!$D$11:$I$16,MATCH($B26&amp;$C26,'TDCV Values'!$B$11:$B$16&amp;'TDCV Values'!$C$11:$C$16,0),MATCH(J$22,'TDCV Values'!$D$10:$I$10,0))</f>
        <v>718.83019325610292</v>
      </c>
      <c r="K26" s="171"/>
    </row>
    <row r="27" spans="1:11" ht="13.5" customHeight="1">
      <c r="B27" s="1" t="s">
        <v>72</v>
      </c>
      <c r="C27" s="1" t="s">
        <v>68</v>
      </c>
      <c r="D27" s="14" t="s">
        <v>69</v>
      </c>
      <c r="E27" s="36" cm="1">
        <f t="array" ref="E27">E10*INDEX('TDCV Values'!$D$11:$I$16,MATCH($B27&amp;$C27,'TDCV Values'!$B$11:$B$16&amp;'TDCV Values'!$C$11:$C$16,0),MATCH(E$22,'TDCV Values'!$D$10:$I$10,0))</f>
        <v>2044.9038149316957</v>
      </c>
      <c r="F27" s="36" cm="1">
        <f t="array" ref="F27">F10*INDEX('TDCV Values'!$D$11:$I$16,MATCH($B27&amp;$C27,'TDCV Values'!$B$11:$B$16&amp;'TDCV Values'!$C$11:$C$16,0),MATCH(F$22,'TDCV Values'!$D$10:$I$10,0))</f>
        <v>1516.5609963513552</v>
      </c>
      <c r="G27" s="36" cm="1">
        <f t="array" ref="G27">G10*INDEX('TDCV Values'!$D$11:$I$16,MATCH($B27&amp;$C27,'TDCV Values'!$B$11:$B$16&amp;'TDCV Values'!$C$11:$C$16,0),MATCH(G$22,'TDCV Values'!$D$10:$I$10,0))</f>
        <v>904.61558788148773</v>
      </c>
      <c r="H27" s="36" cm="1">
        <f t="array" ref="H27">H10*INDEX('TDCV Values'!$D$11:$I$16,MATCH($B27&amp;$C27,'TDCV Values'!$B$11:$B$16&amp;'TDCV Values'!$C$11:$C$16,0),MATCH(H$22,'TDCV Values'!$D$10:$I$10,0))</f>
        <v>796.23028454775613</v>
      </c>
      <c r="I27" s="36" cm="1">
        <f t="array" ref="I27">I10*INDEX('TDCV Values'!$D$11:$I$16,MATCH($B27&amp;$C27,'TDCV Values'!$B$11:$B$16&amp;'TDCV Values'!$C$11:$C$16,0),MATCH(I$22,'TDCV Values'!$D$10:$I$10,0))</f>
        <v>856.56176127357332</v>
      </c>
      <c r="J27" s="36" cm="1">
        <f t="array" ref="J27">J10*INDEX('TDCV Values'!$D$11:$I$16,MATCH($B27&amp;$C27,'TDCV Values'!$B$11:$B$16&amp;'TDCV Values'!$C$11:$C$16,0),MATCH(J$22,'TDCV Values'!$D$10:$I$10,0))</f>
        <v>686.56849578637389</v>
      </c>
      <c r="K27" s="171"/>
    </row>
    <row r="28" spans="1:11" ht="13.5" customHeight="1">
      <c r="B28" s="1" t="s">
        <v>72</v>
      </c>
      <c r="C28" s="1" t="s">
        <v>70</v>
      </c>
      <c r="D28" s="14" t="s">
        <v>69</v>
      </c>
      <c r="E28" s="36" cm="1">
        <f t="array" ref="E28">E11*INDEX('TDCV Values'!$D$11:$I$16,MATCH($B28&amp;$C28,'TDCV Values'!$B$11:$B$16&amp;'TDCV Values'!$C$11:$C$16,0),MATCH(E$22,'TDCV Values'!$D$10:$I$10,0))</f>
        <v>2102.7030605230116</v>
      </c>
      <c r="F28" s="36" cm="1">
        <f t="array" ref="F28">F11*INDEX('TDCV Values'!$D$11:$I$16,MATCH($B28&amp;$C28,'TDCV Values'!$B$11:$B$16&amp;'TDCV Values'!$C$11:$C$16,0),MATCH(F$22,'TDCV Values'!$D$10:$I$10,0))</f>
        <v>1542.9734005764651</v>
      </c>
      <c r="G28" s="36" cm="1">
        <f t="array" ref="G28">G11*INDEX('TDCV Values'!$D$11:$I$16,MATCH($B28&amp;$C28,'TDCV Values'!$B$11:$B$16&amp;'TDCV Values'!$C$11:$C$16,0),MATCH(G$22,'TDCV Values'!$D$10:$I$10,0))</f>
        <v>886.85791420049668</v>
      </c>
      <c r="H28" s="36" cm="1">
        <f t="array" ref="H28">H11*INDEX('TDCV Values'!$D$11:$I$16,MATCH($B28&amp;$C28,'TDCV Values'!$B$11:$B$16&amp;'TDCV Values'!$C$11:$C$16,0),MATCH(H$22,'TDCV Values'!$D$10:$I$10,0))</f>
        <v>769.05485439617291</v>
      </c>
      <c r="I28" s="36" cm="1">
        <f t="array" ref="I28">I11*INDEX('TDCV Values'!$D$11:$I$16,MATCH($B28&amp;$C28,'TDCV Values'!$B$11:$B$16&amp;'TDCV Values'!$C$11:$C$16,0),MATCH(I$22,'TDCV Values'!$D$10:$I$10,0))</f>
        <v>834.21759164416642</v>
      </c>
      <c r="J28" s="36" cm="1">
        <f t="array" ref="J28">J11*INDEX('TDCV Values'!$D$11:$I$16,MATCH($B28&amp;$C28,'TDCV Values'!$B$11:$B$16&amp;'TDCV Values'!$C$11:$C$16,0),MATCH(J$22,'TDCV Values'!$D$10:$I$10,0))</f>
        <v>659.57696165839991</v>
      </c>
      <c r="K28" s="171"/>
    </row>
    <row r="29" spans="1:11" ht="13.5" customHeight="1">
      <c r="B29" s="1" t="s">
        <v>72</v>
      </c>
      <c r="C29" s="1" t="s">
        <v>71</v>
      </c>
      <c r="D29" s="14" t="s">
        <v>69</v>
      </c>
      <c r="E29" s="36" cm="1">
        <f t="array" ref="E29">E12*INDEX('TDCV Values'!$D$11:$I$16,MATCH($B29&amp;$C29,'TDCV Values'!$B$11:$B$16&amp;'TDCV Values'!$C$11:$C$16,0),MATCH(E$22,'TDCV Values'!$D$10:$I$10,0))</f>
        <v>2153.7713936213163</v>
      </c>
      <c r="F29" s="36" cm="1">
        <f t="array" ref="F29">F12*INDEX('TDCV Values'!$D$11:$I$16,MATCH($B29&amp;$C29,'TDCV Values'!$B$11:$B$16&amp;'TDCV Values'!$C$11:$C$16,0),MATCH(F$22,'TDCV Values'!$D$10:$I$10,0))</f>
        <v>1597.3398844880915</v>
      </c>
      <c r="G29" s="36" cm="1">
        <f t="array" ref="G29">G12*INDEX('TDCV Values'!$D$11:$I$16,MATCH($B29&amp;$C29,'TDCV Values'!$B$11:$B$16&amp;'TDCV Values'!$C$11:$C$16,0),MATCH(G$22,'TDCV Values'!$D$10:$I$10,0))</f>
        <v>952.85664265556341</v>
      </c>
      <c r="H29" s="36" cm="1">
        <f t="array" ref="H29">H12*INDEX('TDCV Values'!$D$11:$I$16,MATCH($B29&amp;$C29,'TDCV Values'!$B$11:$B$16&amp;'TDCV Values'!$C$11:$C$16,0),MATCH(H$22,'TDCV Values'!$D$10:$I$10,0))</f>
        <v>838.10564514090026</v>
      </c>
      <c r="I29" s="36" cm="1">
        <f t="array" ref="I29">I12*INDEX('TDCV Values'!$D$11:$I$16,MATCH($B29&amp;$C29,'TDCV Values'!$B$11:$B$16&amp;'TDCV Values'!$C$11:$C$16,0),MATCH(I$22,'TDCV Values'!$D$10:$I$10,0))</f>
        <v>901.64790024730371</v>
      </c>
      <c r="J29" s="36" cm="1">
        <f t="array" ref="J29">J12*INDEX('TDCV Values'!$D$11:$I$16,MATCH($B29&amp;$C29,'TDCV Values'!$B$11:$B$16&amp;'TDCV Values'!$C$11:$C$16,0),MATCH(J$22,'TDCV Values'!$D$10:$I$10,0))</f>
        <v>722.59131584818522</v>
      </c>
      <c r="K29" s="171"/>
    </row>
    <row r="30" spans="1:11" ht="13.5" customHeight="1">
      <c r="B30" s="268" t="s">
        <v>77</v>
      </c>
      <c r="C30" s="269"/>
      <c r="D30" s="269"/>
      <c r="E30" s="269"/>
      <c r="F30" s="269"/>
      <c r="G30" s="269"/>
      <c r="H30" s="269"/>
      <c r="I30" s="127"/>
      <c r="J30" s="127"/>
      <c r="K30" t="s">
        <v>78</v>
      </c>
    </row>
    <row r="31" spans="1:11" ht="13.5" customHeight="1">
      <c r="B31" s="1" t="s">
        <v>67</v>
      </c>
      <c r="C31" s="1" t="s">
        <v>68</v>
      </c>
      <c r="D31" s="14" t="s">
        <v>73</v>
      </c>
      <c r="E31" s="8">
        <f>E13*365</f>
        <v>155.78264001868672</v>
      </c>
      <c r="F31" s="8">
        <f t="shared" ref="F31:I36" si="0">F13*365</f>
        <v>172.31107893004489</v>
      </c>
      <c r="G31" s="70">
        <f t="shared" si="0"/>
        <v>172.31107893004489</v>
      </c>
      <c r="H31" s="59">
        <f t="shared" si="0"/>
        <v>173.66538370996687</v>
      </c>
      <c r="I31" s="59">
        <f t="shared" si="0"/>
        <v>173.60054882153716</v>
      </c>
      <c r="J31" s="59">
        <f t="shared" ref="J31" si="1">J13*365</f>
        <v>204.73334561934396</v>
      </c>
    </row>
    <row r="32" spans="1:11" ht="13.5" customHeight="1">
      <c r="B32" s="1" t="s">
        <v>67</v>
      </c>
      <c r="C32" s="1" t="s">
        <v>70</v>
      </c>
      <c r="D32" s="14" t="s">
        <v>73</v>
      </c>
      <c r="E32" s="8">
        <f t="shared" ref="E32:H36" si="2">E14*365</f>
        <v>174.29459248954151</v>
      </c>
      <c r="F32" s="8">
        <f t="shared" si="2"/>
        <v>191.0826129796317</v>
      </c>
      <c r="G32" s="70">
        <f t="shared" si="2"/>
        <v>191.0826129796317</v>
      </c>
      <c r="H32" s="59">
        <f t="shared" si="2"/>
        <v>199.00958795997323</v>
      </c>
      <c r="I32" s="59">
        <f t="shared" si="0"/>
        <v>198.93730831418932</v>
      </c>
      <c r="J32" s="59">
        <f t="shared" ref="J32" si="3">J14*365</f>
        <v>230.78939913682399</v>
      </c>
    </row>
    <row r="33" spans="2:11" ht="13.5" customHeight="1">
      <c r="B33" s="1" t="s">
        <v>67</v>
      </c>
      <c r="C33" s="1" t="s">
        <v>71</v>
      </c>
      <c r="D33" s="14" t="s">
        <v>73</v>
      </c>
      <c r="E33" s="8">
        <f t="shared" si="2"/>
        <v>177.11469492758886</v>
      </c>
      <c r="F33" s="8">
        <f t="shared" si="2"/>
        <v>195.049316482254</v>
      </c>
      <c r="G33" s="70">
        <f t="shared" si="2"/>
        <v>195.049316482254</v>
      </c>
      <c r="H33" s="59">
        <f t="shared" si="2"/>
        <v>196.8601310330547</v>
      </c>
      <c r="I33" s="59">
        <f t="shared" si="0"/>
        <v>196.79207241392055</v>
      </c>
      <c r="J33" s="59">
        <f t="shared" ref="J33" si="4">J15*365</f>
        <v>229.69855499591912</v>
      </c>
    </row>
    <row r="34" spans="2:11" ht="13.5" customHeight="1">
      <c r="B34" s="1" t="s">
        <v>72</v>
      </c>
      <c r="C34" s="1" t="s">
        <v>68</v>
      </c>
      <c r="D34" s="14" t="s">
        <v>73</v>
      </c>
      <c r="E34" s="8">
        <f t="shared" si="2"/>
        <v>103.97092936909048</v>
      </c>
      <c r="F34" s="8">
        <f t="shared" si="2"/>
        <v>106.25787182977324</v>
      </c>
      <c r="G34" s="70">
        <f t="shared" si="2"/>
        <v>106.25787182977324</v>
      </c>
      <c r="H34" s="59">
        <f t="shared" si="2"/>
        <v>108.10596923111189</v>
      </c>
      <c r="I34" s="59">
        <f t="shared" si="0"/>
        <v>108.02953143882429</v>
      </c>
      <c r="J34" s="59">
        <f t="shared" ref="J34" si="5">J16*365</f>
        <v>108.74864303259156</v>
      </c>
    </row>
    <row r="35" spans="2:11" ht="13.5" customHeight="1">
      <c r="B35" s="1" t="s">
        <v>72</v>
      </c>
      <c r="C35" s="1" t="s">
        <v>70</v>
      </c>
      <c r="D35" s="14" t="s">
        <v>73</v>
      </c>
      <c r="E35" s="8">
        <f t="shared" si="2"/>
        <v>136.9058156755768</v>
      </c>
      <c r="F35" s="8">
        <f t="shared" si="2"/>
        <v>137.96643218303919</v>
      </c>
      <c r="G35" s="70">
        <f t="shared" si="2"/>
        <v>137.96643218303919</v>
      </c>
      <c r="H35" s="59">
        <f t="shared" si="2"/>
        <v>147.62134637966443</v>
      </c>
      <c r="I35" s="59">
        <f t="shared" si="0"/>
        <v>147.51171342365475</v>
      </c>
      <c r="J35" s="59">
        <f t="shared" ref="J35" si="6">J17*365</f>
        <v>145.08985076397326</v>
      </c>
    </row>
    <row r="36" spans="2:11" ht="13.5" customHeight="1">
      <c r="B36" s="1" t="s">
        <v>72</v>
      </c>
      <c r="C36" s="1" t="s">
        <v>71</v>
      </c>
      <c r="D36" s="14" t="s">
        <v>73</v>
      </c>
      <c r="E36" s="8">
        <f t="shared" si="2"/>
        <v>122.41270806287491</v>
      </c>
      <c r="F36" s="8">
        <f t="shared" si="2"/>
        <v>125.33564757652866</v>
      </c>
      <c r="G36" s="70">
        <f t="shared" si="2"/>
        <v>125.33564757652866</v>
      </c>
      <c r="H36" s="59">
        <f t="shared" si="2"/>
        <v>127.71301478134477</v>
      </c>
      <c r="I36" s="59">
        <f t="shared" si="0"/>
        <v>127.62950211836083</v>
      </c>
      <c r="J36" s="59">
        <f t="shared" ref="J36" si="7">J18*365</f>
        <v>128.51338344607467</v>
      </c>
    </row>
    <row r="37" spans="2:11" ht="13.5" customHeight="1">
      <c r="B37" s="268" t="s">
        <v>79</v>
      </c>
      <c r="C37" s="269"/>
      <c r="D37" s="269"/>
      <c r="E37" s="269"/>
      <c r="F37" s="269"/>
      <c r="G37" s="269"/>
      <c r="H37" s="269"/>
      <c r="I37" s="127"/>
      <c r="J37" s="127"/>
      <c r="K37" t="s">
        <v>80</v>
      </c>
    </row>
    <row r="38" spans="2:11" ht="13.5" customHeight="1">
      <c r="B38" s="1" t="s">
        <v>67</v>
      </c>
      <c r="C38" s="1" t="s">
        <v>68</v>
      </c>
      <c r="D38" s="1"/>
      <c r="E38" s="8">
        <f t="shared" ref="E38:I43" si="8">E24+E31</f>
        <v>2151.9289161895931</v>
      </c>
      <c r="F38" s="8">
        <f t="shared" si="8"/>
        <v>1667.9447329618167</v>
      </c>
      <c r="G38" s="70">
        <f t="shared" si="8"/>
        <v>1068.3982495951307</v>
      </c>
      <c r="H38" s="59">
        <f t="shared" si="8"/>
        <v>932.27968573762382</v>
      </c>
      <c r="I38" s="59">
        <f t="shared" si="8"/>
        <v>966.90447860747349</v>
      </c>
      <c r="J38" s="59">
        <f t="shared" ref="J38" si="9">J24+J31</f>
        <v>887.63416151705701</v>
      </c>
    </row>
    <row r="39" spans="2:11" ht="13.5" customHeight="1">
      <c r="B39" s="1" t="s">
        <v>67</v>
      </c>
      <c r="C39" s="1" t="s">
        <v>70</v>
      </c>
      <c r="D39" s="1"/>
      <c r="E39" s="8">
        <f t="shared" si="8"/>
        <v>2140.1167667373043</v>
      </c>
      <c r="F39" s="8">
        <f t="shared" si="8"/>
        <v>1653.0014534810996</v>
      </c>
      <c r="G39" s="70">
        <f t="shared" si="8"/>
        <v>1056.3506737372295</v>
      </c>
      <c r="H39" s="59">
        <f t="shared" si="8"/>
        <v>945.75017756248917</v>
      </c>
      <c r="I39" s="59">
        <f t="shared" si="8"/>
        <v>980.20671252739282</v>
      </c>
      <c r="J39" s="59">
        <f t="shared" ref="J39" si="10">J25+J32</f>
        <v>892.50985490719586</v>
      </c>
    </row>
    <row r="40" spans="2:11" ht="13.5" customHeight="1">
      <c r="B40" s="1" t="s">
        <v>67</v>
      </c>
      <c r="C40" s="1" t="s">
        <v>71</v>
      </c>
      <c r="D40" s="1"/>
      <c r="E40" s="8">
        <f t="shared" si="8"/>
        <v>2279.5843306544002</v>
      </c>
      <c r="F40" s="8">
        <f t="shared" si="8"/>
        <v>1770.366019156186</v>
      </c>
      <c r="G40" s="70">
        <f t="shared" si="8"/>
        <v>1138.9250367185823</v>
      </c>
      <c r="H40" s="59">
        <f t="shared" si="8"/>
        <v>995.43912417646834</v>
      </c>
      <c r="I40" s="59">
        <f t="shared" si="8"/>
        <v>1031.9061838933953</v>
      </c>
      <c r="J40" s="59">
        <f t="shared" ref="J40" si="11">J26+J33</f>
        <v>948.52874825202207</v>
      </c>
    </row>
    <row r="41" spans="2:11" ht="13.5" customHeight="1">
      <c r="B41" s="1" t="s">
        <v>72</v>
      </c>
      <c r="C41" s="1" t="s">
        <v>68</v>
      </c>
      <c r="D41" s="1"/>
      <c r="E41" s="8">
        <f t="shared" si="8"/>
        <v>2148.874744300786</v>
      </c>
      <c r="F41" s="8">
        <f t="shared" si="8"/>
        <v>1622.8188681811284</v>
      </c>
      <c r="G41" s="70">
        <f t="shared" si="8"/>
        <v>1010.8734597112609</v>
      </c>
      <c r="H41" s="59">
        <f t="shared" si="8"/>
        <v>904.33625377886801</v>
      </c>
      <c r="I41" s="59">
        <f t="shared" si="8"/>
        <v>964.5912927123976</v>
      </c>
      <c r="J41" s="59">
        <f t="shared" ref="J41" si="12">J27+J34</f>
        <v>795.31713881896542</v>
      </c>
    </row>
    <row r="42" spans="2:11" ht="13.5" customHeight="1">
      <c r="B42" s="1" t="s">
        <v>72</v>
      </c>
      <c r="C42" s="1" t="s">
        <v>70</v>
      </c>
      <c r="D42" s="1"/>
      <c r="E42" s="8">
        <f t="shared" si="8"/>
        <v>2239.6088761985884</v>
      </c>
      <c r="F42" s="8">
        <f t="shared" si="8"/>
        <v>1680.9398327595043</v>
      </c>
      <c r="G42" s="70">
        <f t="shared" si="8"/>
        <v>1024.8243463835358</v>
      </c>
      <c r="H42" s="59">
        <f t="shared" si="8"/>
        <v>916.67620077583729</v>
      </c>
      <c r="I42" s="59">
        <f t="shared" si="8"/>
        <v>981.7293050678212</v>
      </c>
      <c r="J42" s="59">
        <f t="shared" ref="J42" si="13">J28+J35</f>
        <v>804.66681242237314</v>
      </c>
    </row>
    <row r="43" spans="2:11" ht="13.5" customHeight="1">
      <c r="B43" s="1" t="s">
        <v>72</v>
      </c>
      <c r="C43" s="1" t="s">
        <v>71</v>
      </c>
      <c r="D43" s="1"/>
      <c r="E43" s="8">
        <f t="shared" si="8"/>
        <v>2276.1841016841913</v>
      </c>
      <c r="F43" s="8">
        <f t="shared" si="8"/>
        <v>1722.67553206462</v>
      </c>
      <c r="G43" s="70">
        <f t="shared" si="8"/>
        <v>1078.1922902320921</v>
      </c>
      <c r="H43" s="59">
        <f t="shared" si="8"/>
        <v>965.81865992224505</v>
      </c>
      <c r="I43" s="59">
        <f t="shared" si="8"/>
        <v>1029.2774023656646</v>
      </c>
      <c r="J43" s="59">
        <f t="shared" ref="J43" si="14">J29+J36</f>
        <v>851.10469929425994</v>
      </c>
    </row>
    <row r="44" spans="2:11" ht="13.5" customHeight="1">
      <c r="B44" s="268" t="s">
        <v>79</v>
      </c>
      <c r="C44" s="269"/>
      <c r="D44" s="269"/>
      <c r="E44" s="269"/>
      <c r="F44" s="269"/>
      <c r="G44" s="269"/>
      <c r="H44" s="269"/>
      <c r="I44" s="127"/>
      <c r="J44" s="127"/>
      <c r="K44" t="s">
        <v>81</v>
      </c>
    </row>
    <row r="45" spans="2:11" ht="13.5" customHeight="1">
      <c r="B45" s="1" t="s">
        <v>82</v>
      </c>
      <c r="C45" s="1" t="s">
        <v>68</v>
      </c>
      <c r="D45" s="1"/>
      <c r="E45" s="8">
        <f>E38+E41</f>
        <v>4300.8036604903791</v>
      </c>
      <c r="F45" s="8">
        <f t="shared" ref="F45:I47" si="15">F38+F41</f>
        <v>3290.7636011429449</v>
      </c>
      <c r="G45" s="70">
        <f t="shared" si="15"/>
        <v>2079.2717093063916</v>
      </c>
      <c r="H45" s="59">
        <f t="shared" si="15"/>
        <v>1836.6159395164918</v>
      </c>
      <c r="I45" s="59">
        <f t="shared" si="15"/>
        <v>1931.495771319871</v>
      </c>
      <c r="J45" s="59">
        <f t="shared" ref="J45" si="16">J38+J41</f>
        <v>1682.9513003360225</v>
      </c>
    </row>
    <row r="46" spans="2:11" ht="13.5" customHeight="1">
      <c r="B46" s="1" t="s">
        <v>82</v>
      </c>
      <c r="C46" s="1" t="s">
        <v>70</v>
      </c>
      <c r="D46" s="1"/>
      <c r="E46" s="8">
        <f t="shared" ref="E46:H47" si="17">E39+E42</f>
        <v>4379.7256429358931</v>
      </c>
      <c r="F46" s="8">
        <f t="shared" si="17"/>
        <v>3333.9412862406039</v>
      </c>
      <c r="G46" s="70">
        <f t="shared" si="17"/>
        <v>2081.1750201207651</v>
      </c>
      <c r="H46" s="59">
        <f t="shared" si="17"/>
        <v>1862.4263783383265</v>
      </c>
      <c r="I46" s="59">
        <f t="shared" si="15"/>
        <v>1961.936017595214</v>
      </c>
      <c r="J46" s="59">
        <f t="shared" ref="J46" si="18">J39+J42</f>
        <v>1697.176667329569</v>
      </c>
    </row>
    <row r="47" spans="2:11" ht="13.5" customHeight="1">
      <c r="B47" s="1" t="s">
        <v>82</v>
      </c>
      <c r="C47" s="1" t="s">
        <v>71</v>
      </c>
      <c r="D47" s="1"/>
      <c r="E47" s="8">
        <f t="shared" si="17"/>
        <v>4555.7684323385911</v>
      </c>
      <c r="F47" s="8">
        <f t="shared" si="17"/>
        <v>3493.041551220806</v>
      </c>
      <c r="G47" s="70">
        <f t="shared" si="17"/>
        <v>2217.1173269506744</v>
      </c>
      <c r="H47" s="59">
        <f t="shared" si="17"/>
        <v>1961.2577840987133</v>
      </c>
      <c r="I47" s="59">
        <f t="shared" si="15"/>
        <v>2061.1835862590597</v>
      </c>
      <c r="J47" s="59">
        <f t="shared" ref="J47" si="19">J40+J43</f>
        <v>1799.633447546282</v>
      </c>
    </row>
    <row r="48" spans="2:11" ht="13.5" customHeight="1">
      <c r="E48" s="16"/>
      <c r="F48" s="16"/>
      <c r="G48" s="16"/>
      <c r="H48" s="60"/>
      <c r="I48" s="60"/>
      <c r="J48" s="60"/>
      <c r="K48" s="16"/>
    </row>
    <row r="49" spans="1:15" s="34" customFormat="1">
      <c r="A49" s="33" t="s">
        <v>83</v>
      </c>
      <c r="E49" s="39"/>
      <c r="F49" s="39"/>
      <c r="G49" s="39"/>
      <c r="H49" s="63"/>
      <c r="I49" s="63"/>
      <c r="J49" s="63"/>
      <c r="K49" s="39"/>
    </row>
    <row r="50" spans="1:15">
      <c r="F50" s="171"/>
      <c r="G50" s="171"/>
      <c r="H50" s="172"/>
      <c r="I50" s="172"/>
      <c r="J50" s="172"/>
    </row>
    <row r="51" spans="1:15">
      <c r="B51" s="77" t="s">
        <v>102</v>
      </c>
      <c r="E51" s="6"/>
    </row>
    <row r="52" spans="1:15" ht="25.5" customHeight="1">
      <c r="B52" s="25" t="s">
        <v>62</v>
      </c>
      <c r="C52" s="13" t="s">
        <v>70</v>
      </c>
      <c r="D52" s="13" t="s">
        <v>68</v>
      </c>
      <c r="E52" s="276" t="s">
        <v>103</v>
      </c>
      <c r="F52" s="276"/>
      <c r="I52" s="173"/>
      <c r="J52" s="173"/>
    </row>
    <row r="53" spans="1:15">
      <c r="B53" s="1" t="s">
        <v>67</v>
      </c>
      <c r="C53" s="26">
        <f>'Customer Numbers - South East'!$D$5</f>
        <v>180015</v>
      </c>
      <c r="D53" s="26">
        <f>'Customer Numbers - South East'!$C$5</f>
        <v>1401983</v>
      </c>
      <c r="E53" s="277">
        <f>C53/(C53+D53)</f>
        <v>0.11378965080866095</v>
      </c>
      <c r="F53" s="277"/>
    </row>
    <row r="54" spans="1:15">
      <c r="B54" s="1" t="s">
        <v>72</v>
      </c>
      <c r="C54" s="26">
        <f>'Customer Numbers - South East'!$D$10</f>
        <v>185635</v>
      </c>
      <c r="D54" s="26">
        <f>'Customer Numbers - South East'!$C$10</f>
        <v>1425688</v>
      </c>
      <c r="E54" s="277">
        <f>C54/(C54+D54)</f>
        <v>0.11520657248732874</v>
      </c>
      <c r="F54" s="277"/>
      <c r="K54" s="174"/>
      <c r="L54" s="41"/>
      <c r="M54" s="41"/>
      <c r="N54" s="274"/>
      <c r="O54" s="274"/>
    </row>
    <row r="56" spans="1:15">
      <c r="B56" s="4" t="s">
        <v>104</v>
      </c>
    </row>
    <row r="57" spans="1:15">
      <c r="B57" s="275" t="s">
        <v>105</v>
      </c>
      <c r="C57" s="275"/>
      <c r="D57" s="175">
        <v>1</v>
      </c>
    </row>
    <row r="58" spans="1:15">
      <c r="E58" s="16"/>
      <c r="F58" s="16"/>
      <c r="G58" s="16"/>
      <c r="H58" s="60"/>
      <c r="I58" s="60"/>
      <c r="J58" s="60"/>
    </row>
    <row r="59" spans="1:15" ht="25.5">
      <c r="B59" s="1"/>
      <c r="C59" s="1"/>
      <c r="D59" s="1"/>
      <c r="E59" s="162" t="s">
        <v>50</v>
      </c>
      <c r="F59" s="162" t="s">
        <v>52</v>
      </c>
      <c r="G59" s="163" t="s">
        <v>54</v>
      </c>
      <c r="H59" s="164" t="s">
        <v>56</v>
      </c>
      <c r="I59" s="165" t="s">
        <v>58</v>
      </c>
      <c r="J59" s="165" t="s">
        <v>61</v>
      </c>
    </row>
    <row r="60" spans="1:15">
      <c r="B60" s="2" t="s">
        <v>62</v>
      </c>
      <c r="C60" s="2" t="s">
        <v>63</v>
      </c>
      <c r="D60" s="2" t="s">
        <v>64</v>
      </c>
      <c r="E60" s="13" t="s">
        <v>49</v>
      </c>
      <c r="F60" s="13" t="s">
        <v>51</v>
      </c>
      <c r="G60" s="68" t="s">
        <v>53</v>
      </c>
      <c r="H60" s="57" t="s">
        <v>55</v>
      </c>
      <c r="I60" s="126" t="s">
        <v>57</v>
      </c>
      <c r="J60" s="126" t="s">
        <v>65</v>
      </c>
      <c r="K60" t="s">
        <v>84</v>
      </c>
    </row>
    <row r="61" spans="1:15">
      <c r="B61" s="1" t="s">
        <v>67</v>
      </c>
      <c r="C61" s="1" t="s">
        <v>68</v>
      </c>
      <c r="D61" s="14" t="s">
        <v>69</v>
      </c>
      <c r="E61" s="38">
        <f>E7</f>
        <v>0.68832630212789869</v>
      </c>
      <c r="F61" s="38">
        <f t="shared" ref="F61:I61" si="20">F7</f>
        <v>0.51573574276957646</v>
      </c>
      <c r="G61" s="38">
        <f t="shared" si="20"/>
        <v>0.30899557609140893</v>
      </c>
      <c r="H61" s="38">
        <f t="shared" si="20"/>
        <v>0.28096826001024333</v>
      </c>
      <c r="I61" s="38">
        <f t="shared" si="20"/>
        <v>0.29381627029108753</v>
      </c>
      <c r="J61" s="38">
        <f t="shared" ref="J61" si="21">J7</f>
        <v>0.25292622811026411</v>
      </c>
    </row>
    <row r="62" spans="1:15">
      <c r="B62" s="1" t="s">
        <v>67</v>
      </c>
      <c r="C62" s="1" t="s">
        <v>70</v>
      </c>
      <c r="D62" s="14" t="s">
        <v>69</v>
      </c>
      <c r="E62" s="38">
        <f t="shared" ref="E62:I66" si="22">E8</f>
        <v>0.67786971525784923</v>
      </c>
      <c r="F62" s="38">
        <f t="shared" si="22"/>
        <v>0.50410994500050621</v>
      </c>
      <c r="G62" s="38">
        <f t="shared" si="22"/>
        <v>0.29836829681296478</v>
      </c>
      <c r="H62" s="38">
        <f t="shared" si="22"/>
        <v>0.27657058874167256</v>
      </c>
      <c r="I62" s="38">
        <f t="shared" si="22"/>
        <v>0.2893590385974828</v>
      </c>
      <c r="J62" s="38">
        <f t="shared" ref="J62" si="23">J8</f>
        <v>0.24508165028532294</v>
      </c>
    </row>
    <row r="63" spans="1:15">
      <c r="B63" s="1" t="s">
        <v>67</v>
      </c>
      <c r="C63" s="1" t="s">
        <v>71</v>
      </c>
      <c r="D63" s="14" t="s">
        <v>69</v>
      </c>
      <c r="E63" s="38">
        <f t="shared" si="22"/>
        <v>0.7249895295609694</v>
      </c>
      <c r="F63" s="38">
        <f t="shared" si="22"/>
        <v>0.54321265609445935</v>
      </c>
      <c r="G63" s="38">
        <f t="shared" si="22"/>
        <v>0.32547438628838909</v>
      </c>
      <c r="H63" s="38">
        <f t="shared" si="22"/>
        <v>0.29576999746052357</v>
      </c>
      <c r="I63" s="38">
        <f t="shared" si="22"/>
        <v>0.30930152277017581</v>
      </c>
      <c r="J63" s="38">
        <f t="shared" ref="J63" si="24">J9</f>
        <v>0.26623340490966774</v>
      </c>
    </row>
    <row r="64" spans="1:15">
      <c r="B64" s="1" t="s">
        <v>72</v>
      </c>
      <c r="C64" s="1" t="s">
        <v>68</v>
      </c>
      <c r="D64" s="14" t="s">
        <v>69</v>
      </c>
      <c r="E64" s="38">
        <f t="shared" si="22"/>
        <v>0.17040865124430798</v>
      </c>
      <c r="F64" s="38">
        <f t="shared" si="22"/>
        <v>0.12638008302927961</v>
      </c>
      <c r="G64" s="38">
        <f t="shared" si="22"/>
        <v>7.538463232345731E-2</v>
      </c>
      <c r="H64" s="38">
        <f t="shared" si="22"/>
        <v>6.9237416047630965E-2</v>
      </c>
      <c r="I64" s="38">
        <f t="shared" si="22"/>
        <v>7.4483631415093329E-2</v>
      </c>
      <c r="J64" s="38">
        <f t="shared" ref="J64" si="25">J10</f>
        <v>5.9701608329249901E-2</v>
      </c>
    </row>
    <row r="65" spans="2:16">
      <c r="B65" s="1" t="s">
        <v>72</v>
      </c>
      <c r="C65" s="1" t="s">
        <v>70</v>
      </c>
      <c r="D65" s="14" t="s">
        <v>69</v>
      </c>
      <c r="E65" s="38">
        <f t="shared" si="22"/>
        <v>0.1752252550435843</v>
      </c>
      <c r="F65" s="38">
        <f t="shared" si="22"/>
        <v>0.12858111671470543</v>
      </c>
      <c r="G65" s="38">
        <f t="shared" si="22"/>
        <v>7.3904826183374725E-2</v>
      </c>
      <c r="H65" s="38">
        <f t="shared" si="22"/>
        <v>6.6874335164884599E-2</v>
      </c>
      <c r="I65" s="38">
        <f t="shared" si="22"/>
        <v>7.2540660142970989E-2</v>
      </c>
      <c r="J65" s="38">
        <f t="shared" ref="J65" si="26">J11</f>
        <v>5.7354518405078256E-2</v>
      </c>
    </row>
    <row r="66" spans="2:16">
      <c r="B66" s="1" t="s">
        <v>72</v>
      </c>
      <c r="C66" s="1" t="s">
        <v>71</v>
      </c>
      <c r="D66" s="14" t="s">
        <v>69</v>
      </c>
      <c r="E66" s="38">
        <f t="shared" si="22"/>
        <v>0.17948094946844304</v>
      </c>
      <c r="F66" s="38">
        <f t="shared" si="22"/>
        <v>0.13311165704067429</v>
      </c>
      <c r="G66" s="38">
        <f t="shared" si="22"/>
        <v>7.9404720221296951E-2</v>
      </c>
      <c r="H66" s="38">
        <f t="shared" si="22"/>
        <v>7.2878751751382628E-2</v>
      </c>
      <c r="I66" s="38">
        <f t="shared" si="22"/>
        <v>7.840416523889597E-2</v>
      </c>
      <c r="J66" s="38">
        <f t="shared" ref="J66" si="27">J12</f>
        <v>6.2834027465059589E-2</v>
      </c>
    </row>
    <row r="67" spans="2:16">
      <c r="B67" s="1" t="s">
        <v>67</v>
      </c>
      <c r="C67" s="1" t="s">
        <v>68</v>
      </c>
      <c r="D67" s="14" t="s">
        <v>73</v>
      </c>
      <c r="E67" s="155">
        <f>IF((E14-E13)&lt;0,E13,E13+($E$53*(E14-E13))*$D$57)</f>
        <v>0.43257290034556661</v>
      </c>
      <c r="F67" s="155">
        <f t="shared" ref="F67:I67" si="28">IF((F14-F13)&lt;0,F13,F13+($E$53*(F14-F13))*$D$57)</f>
        <v>0.47793721982106924</v>
      </c>
      <c r="G67" s="155">
        <f t="shared" si="28"/>
        <v>0.47793721982106924</v>
      </c>
      <c r="H67" s="155">
        <f t="shared" si="28"/>
        <v>0.48369669003177668</v>
      </c>
      <c r="I67" s="155">
        <f t="shared" si="28"/>
        <v>0.48351673927898375</v>
      </c>
      <c r="J67" s="155">
        <f t="shared" ref="J67" si="29">IF((J14-J13)&lt;0,J13,J13+($E$53*(J14-J13))*$D$57)</f>
        <v>0.56903631465904048</v>
      </c>
      <c r="L67" s="42"/>
      <c r="M67" s="42"/>
      <c r="N67" s="42"/>
      <c r="O67" s="42"/>
      <c r="P67" s="42"/>
    </row>
    <row r="68" spans="2:16">
      <c r="B68" s="1" t="s">
        <v>67</v>
      </c>
      <c r="C68" s="1" t="s">
        <v>70</v>
      </c>
      <c r="D68" s="14" t="s">
        <v>73</v>
      </c>
      <c r="E68" s="155">
        <f t="shared" ref="E68:J68" si="30">IF((E14-E13)&lt;=0,E14,E67+(E14-E13)*(1-$D$57))</f>
        <v>0.43257290034556661</v>
      </c>
      <c r="F68" s="155">
        <f t="shared" si="30"/>
        <v>0.47793721982106924</v>
      </c>
      <c r="G68" s="155">
        <f t="shared" si="30"/>
        <v>0.47793721982106924</v>
      </c>
      <c r="H68" s="155">
        <f t="shared" si="30"/>
        <v>0.48369669003177668</v>
      </c>
      <c r="I68" s="155">
        <f t="shared" si="30"/>
        <v>0.48351673927898375</v>
      </c>
      <c r="J68" s="155">
        <f t="shared" si="30"/>
        <v>0.56903631465904048</v>
      </c>
      <c r="L68" s="42"/>
      <c r="M68" s="42"/>
      <c r="N68" s="42"/>
      <c r="O68" s="42"/>
      <c r="P68" s="42"/>
    </row>
    <row r="69" spans="2:16">
      <c r="B69" s="1" t="s">
        <v>67</v>
      </c>
      <c r="C69" s="1" t="s">
        <v>71</v>
      </c>
      <c r="D69" s="14" t="s">
        <v>73</v>
      </c>
      <c r="E69" s="38">
        <f>E15</f>
        <v>0.48524573952764072</v>
      </c>
      <c r="F69" s="38">
        <f t="shared" ref="F69:I69" si="31">F15</f>
        <v>0.53438168899247673</v>
      </c>
      <c r="G69" s="38">
        <f t="shared" si="31"/>
        <v>0.53438168899247673</v>
      </c>
      <c r="H69" s="38">
        <f t="shared" si="31"/>
        <v>0.53934282474809503</v>
      </c>
      <c r="I69" s="38">
        <f t="shared" si="31"/>
        <v>0.5391563627778645</v>
      </c>
      <c r="J69" s="38">
        <f t="shared" ref="J69" si="32">J15</f>
        <v>0.62931110957786063</v>
      </c>
      <c r="L69" s="42"/>
      <c r="M69" s="42"/>
      <c r="N69" s="42"/>
      <c r="O69" s="42"/>
      <c r="P69" s="42"/>
    </row>
    <row r="70" spans="2:16">
      <c r="B70" s="1" t="s">
        <v>72</v>
      </c>
      <c r="C70" s="1" t="s">
        <v>68</v>
      </c>
      <c r="D70" s="14" t="s">
        <v>73</v>
      </c>
      <c r="E70" s="155">
        <f>IF((E17-E16)&lt;0,E16,E16+($E$54*(E17-E16))*$D$57)</f>
        <v>0.29524724585128942</v>
      </c>
      <c r="F70" s="155">
        <f t="shared" ref="F70:I70" si="33">IF((F17-F16)&lt;0,F16,F16+($E$54*(F17-F16))*$D$57)</f>
        <v>0.30112577092213866</v>
      </c>
      <c r="G70" s="155">
        <f t="shared" si="33"/>
        <v>0.30112577092213866</v>
      </c>
      <c r="H70" s="155">
        <f t="shared" si="33"/>
        <v>0.30865315176148145</v>
      </c>
      <c r="I70" s="155">
        <f t="shared" si="33"/>
        <v>0.30843325561539059</v>
      </c>
      <c r="J70" s="155">
        <f t="shared" ref="J70" si="34">IF((J17-J16)&lt;0,J16,J16+($E$54*(J17-J16))*$D$57)</f>
        <v>0.30941202469965495</v>
      </c>
      <c r="L70" s="42"/>
      <c r="M70" s="42"/>
      <c r="N70" s="42"/>
      <c r="O70" s="42"/>
      <c r="P70" s="42"/>
    </row>
    <row r="71" spans="2:16">
      <c r="B71" s="1" t="s">
        <v>72</v>
      </c>
      <c r="C71" s="1" t="s">
        <v>70</v>
      </c>
      <c r="D71" s="14" t="s">
        <v>73</v>
      </c>
      <c r="E71" s="155">
        <f t="shared" ref="E71:J71" si="35">IF((E17-E16)&lt;=0,E17,E70+(E17-E16)*(1-$D$57))</f>
        <v>0.29524724585128942</v>
      </c>
      <c r="F71" s="155">
        <f t="shared" si="35"/>
        <v>0.30112577092213866</v>
      </c>
      <c r="G71" s="155">
        <f t="shared" si="35"/>
        <v>0.30112577092213866</v>
      </c>
      <c r="H71" s="155">
        <f t="shared" si="35"/>
        <v>0.30865315176148145</v>
      </c>
      <c r="I71" s="155">
        <f t="shared" si="35"/>
        <v>0.30843325561539059</v>
      </c>
      <c r="J71" s="155">
        <f t="shared" si="35"/>
        <v>0.30941202469965495</v>
      </c>
      <c r="L71" s="42"/>
      <c r="M71" s="42"/>
      <c r="N71" s="42"/>
      <c r="O71" s="42"/>
      <c r="P71" s="42"/>
    </row>
    <row r="72" spans="2:16">
      <c r="B72" s="1" t="s">
        <v>72</v>
      </c>
      <c r="C72" s="1" t="s">
        <v>71</v>
      </c>
      <c r="D72" s="14" t="s">
        <v>73</v>
      </c>
      <c r="E72" s="38">
        <f>E18</f>
        <v>0.33537728236404085</v>
      </c>
      <c r="F72" s="38">
        <f t="shared" ref="F72:I72" si="36">F18</f>
        <v>0.34338533582610592</v>
      </c>
      <c r="G72" s="38">
        <f t="shared" si="36"/>
        <v>0.34338533582610592</v>
      </c>
      <c r="H72" s="38">
        <f t="shared" si="36"/>
        <v>0.3498986706338213</v>
      </c>
      <c r="I72" s="38">
        <f t="shared" si="36"/>
        <v>0.34966986881742695</v>
      </c>
      <c r="J72" s="38">
        <f t="shared" ref="J72" si="37">J18</f>
        <v>0.35209146149609499</v>
      </c>
      <c r="L72" s="42"/>
      <c r="M72" s="42"/>
      <c r="N72" s="42"/>
      <c r="O72" s="42"/>
      <c r="P72" s="42"/>
    </row>
    <row r="73" spans="2:16">
      <c r="E73" s="16"/>
      <c r="F73" s="16"/>
      <c r="G73" s="16"/>
      <c r="H73" s="60"/>
      <c r="I73" s="60"/>
      <c r="J73" s="60"/>
    </row>
    <row r="74" spans="2:16">
      <c r="B74" s="35" t="s">
        <v>74</v>
      </c>
      <c r="C74" s="167"/>
      <c r="D74" s="167"/>
      <c r="E74" s="167"/>
      <c r="F74" s="167"/>
      <c r="G74" s="167"/>
      <c r="H74" s="168"/>
      <c r="I74" s="168"/>
      <c r="J74" s="168"/>
    </row>
    <row r="75" spans="2:16" ht="25.5">
      <c r="B75" s="1"/>
      <c r="C75" s="1"/>
      <c r="D75" s="1"/>
      <c r="E75" s="162" t="s">
        <v>50</v>
      </c>
      <c r="F75" s="162" t="s">
        <v>52</v>
      </c>
      <c r="G75" s="163" t="s">
        <v>54</v>
      </c>
      <c r="H75" s="164" t="s">
        <v>56</v>
      </c>
      <c r="I75" s="165" t="s">
        <v>58</v>
      </c>
      <c r="J75" s="165" t="s">
        <v>61</v>
      </c>
    </row>
    <row r="76" spans="2:16">
      <c r="B76" s="2" t="s">
        <v>62</v>
      </c>
      <c r="C76" s="2" t="s">
        <v>63</v>
      </c>
      <c r="D76" s="2" t="s">
        <v>64</v>
      </c>
      <c r="E76" s="13" t="s">
        <v>49</v>
      </c>
      <c r="F76" s="13" t="s">
        <v>51</v>
      </c>
      <c r="G76" s="68" t="s">
        <v>53</v>
      </c>
      <c r="H76" s="57" t="s">
        <v>55</v>
      </c>
      <c r="I76" s="126" t="s">
        <v>57</v>
      </c>
      <c r="J76" s="126" t="s">
        <v>65</v>
      </c>
    </row>
    <row r="77" spans="2:16">
      <c r="B77" s="268" t="s">
        <v>76</v>
      </c>
      <c r="C77" s="269"/>
      <c r="D77" s="269"/>
      <c r="E77" s="269"/>
      <c r="F77" s="269"/>
      <c r="G77" s="269"/>
      <c r="H77" s="269"/>
      <c r="I77" s="127"/>
      <c r="J77" s="127"/>
      <c r="K77" t="s">
        <v>85</v>
      </c>
    </row>
    <row r="78" spans="2:16">
      <c r="B78" s="1" t="s">
        <v>67</v>
      </c>
      <c r="C78" s="1" t="s">
        <v>68</v>
      </c>
      <c r="D78" s="14" t="s">
        <v>69</v>
      </c>
      <c r="E78" s="36" cm="1">
        <f t="array" ref="E78">E61*INDEX('TDCV Values'!$D$11:$I$16,MATCH($B78&amp;$C78,'TDCV Values'!$B$11:$B$16&amp;'TDCV Values'!$C$11:$C$16,0),MATCH(E$22,'TDCV Values'!$D$10:$I$10,0))</f>
        <v>1996.1462761709063</v>
      </c>
      <c r="F78" s="36" cm="1">
        <f t="array" ref="F78">F61*INDEX('TDCV Values'!$D$11:$I$16,MATCH($B78&amp;$C78,'TDCV Values'!$B$11:$B$16&amp;'TDCV Values'!$C$11:$C$16,0),MATCH(F$22,'TDCV Values'!$D$10:$I$10,0))</f>
        <v>1495.6336540317718</v>
      </c>
      <c r="G78" s="36" cm="1">
        <f t="array" ref="G78">G61*INDEX('TDCV Values'!$D$11:$I$16,MATCH($B78&amp;$C78,'TDCV Values'!$B$11:$B$16&amp;'TDCV Values'!$C$11:$C$16,0),MATCH(G$22,'TDCV Values'!$D$10:$I$10,0))</f>
        <v>896.08717066508586</v>
      </c>
      <c r="H78" s="36" cm="1">
        <f t="array" ref="H78">H61*INDEX('TDCV Values'!$D$11:$I$16,MATCH($B78&amp;$C78,'TDCV Values'!$B$11:$B$16&amp;'TDCV Values'!$C$11:$C$16,0),MATCH(H$22,'TDCV Values'!$D$10:$I$10,0))</f>
        <v>758.614302027657</v>
      </c>
      <c r="I78" s="36" cm="1">
        <f t="array" ref="I78">I61*INDEX('TDCV Values'!$D$11:$I$16,MATCH($B78&amp;$C78,'TDCV Values'!$B$11:$B$16&amp;'TDCV Values'!$C$11:$C$16,0),MATCH(I$22,'TDCV Values'!$D$10:$I$10,0))</f>
        <v>793.30392978593636</v>
      </c>
      <c r="J78" s="36" cm="1">
        <f t="array" ref="J78">J61*INDEX('TDCV Values'!$D$11:$I$16,MATCH($B78&amp;$C78,'TDCV Values'!$B$11:$B$16&amp;'TDCV Values'!$C$11:$C$16,0),MATCH(J$22,'TDCV Values'!$D$10:$I$10,0))</f>
        <v>682.90081589771307</v>
      </c>
    </row>
    <row r="79" spans="2:16">
      <c r="B79" s="1" t="s">
        <v>67</v>
      </c>
      <c r="C79" s="1" t="s">
        <v>70</v>
      </c>
      <c r="D79" s="14" t="s">
        <v>69</v>
      </c>
      <c r="E79" s="36" cm="1">
        <f t="array" ref="E79">E62*INDEX('TDCV Values'!$D$11:$I$16,MATCH($B79&amp;$C79,'TDCV Values'!$B$11:$B$16&amp;'TDCV Values'!$C$11:$C$16,0),MATCH(E$22,'TDCV Values'!$D$10:$I$10,0))</f>
        <v>1965.8221742477629</v>
      </c>
      <c r="F79" s="36" cm="1">
        <f t="array" ref="F79">F62*INDEX('TDCV Values'!$D$11:$I$16,MATCH($B79&amp;$C79,'TDCV Values'!$B$11:$B$16&amp;'TDCV Values'!$C$11:$C$16,0),MATCH(F$22,'TDCV Values'!$D$10:$I$10,0))</f>
        <v>1461.9188405014679</v>
      </c>
      <c r="G79" s="36" cm="1">
        <f t="array" ref="G79">G62*INDEX('TDCV Values'!$D$11:$I$16,MATCH($B79&amp;$C79,'TDCV Values'!$B$11:$B$16&amp;'TDCV Values'!$C$11:$C$16,0),MATCH(G$22,'TDCV Values'!$D$10:$I$10,0))</f>
        <v>865.26806075759782</v>
      </c>
      <c r="H79" s="36" cm="1">
        <f t="array" ref="H79">H62*INDEX('TDCV Values'!$D$11:$I$16,MATCH($B79&amp;$C79,'TDCV Values'!$B$11:$B$16&amp;'TDCV Values'!$C$11:$C$16,0),MATCH(H$22,'TDCV Values'!$D$10:$I$10,0))</f>
        <v>746.74058960251591</v>
      </c>
      <c r="I79" s="36" cm="1">
        <f t="array" ref="I79">I62*INDEX('TDCV Values'!$D$11:$I$16,MATCH($B79&amp;$C79,'TDCV Values'!$B$11:$B$16&amp;'TDCV Values'!$C$11:$C$16,0),MATCH(I$22,'TDCV Values'!$D$10:$I$10,0))</f>
        <v>781.26940421320353</v>
      </c>
      <c r="J79" s="36" cm="1">
        <f t="array" ref="J79">J62*INDEX('TDCV Values'!$D$11:$I$16,MATCH($B79&amp;$C79,'TDCV Values'!$B$11:$B$16&amp;'TDCV Values'!$C$11:$C$16,0),MATCH(J$22,'TDCV Values'!$D$10:$I$10,0))</f>
        <v>661.72045577037193</v>
      </c>
    </row>
    <row r="80" spans="2:16">
      <c r="B80" s="1" t="s">
        <v>67</v>
      </c>
      <c r="C80" s="1" t="s">
        <v>71</v>
      </c>
      <c r="D80" s="14" t="s">
        <v>69</v>
      </c>
      <c r="E80" s="36" cm="1">
        <f t="array" ref="E80">E63*INDEX('TDCV Values'!$D$11:$I$16,MATCH($B80&amp;$C80,'TDCV Values'!$B$11:$B$16&amp;'TDCV Values'!$C$11:$C$16,0),MATCH(E$22,'TDCV Values'!$D$10:$I$10,0))</f>
        <v>2102.4696357268112</v>
      </c>
      <c r="F80" s="36" cm="1">
        <f t="array" ref="F80">F63*INDEX('TDCV Values'!$D$11:$I$16,MATCH($B80&amp;$C80,'TDCV Values'!$B$11:$B$16&amp;'TDCV Values'!$C$11:$C$16,0),MATCH(F$22,'TDCV Values'!$D$10:$I$10,0))</f>
        <v>1575.316702673932</v>
      </c>
      <c r="G80" s="36" cm="1">
        <f t="array" ref="G80">G63*INDEX('TDCV Values'!$D$11:$I$16,MATCH($B80&amp;$C80,'TDCV Values'!$B$11:$B$16&amp;'TDCV Values'!$C$11:$C$16,0),MATCH(G$22,'TDCV Values'!$D$10:$I$10,0))</f>
        <v>943.87572023632833</v>
      </c>
      <c r="H80" s="36" cm="1">
        <f t="array" ref="H80">H63*INDEX('TDCV Values'!$D$11:$I$16,MATCH($B80&amp;$C80,'TDCV Values'!$B$11:$B$16&amp;'TDCV Values'!$C$11:$C$16,0),MATCH(H$22,'TDCV Values'!$D$10:$I$10,0))</f>
        <v>798.57899314341364</v>
      </c>
      <c r="I80" s="36" cm="1">
        <f t="array" ref="I80">I63*INDEX('TDCV Values'!$D$11:$I$16,MATCH($B80&amp;$C80,'TDCV Values'!$B$11:$B$16&amp;'TDCV Values'!$C$11:$C$16,0),MATCH(I$22,'TDCV Values'!$D$10:$I$10,0))</f>
        <v>835.11411147947467</v>
      </c>
      <c r="J80" s="36" cm="1">
        <f t="array" ref="J80">J63*INDEX('TDCV Values'!$D$11:$I$16,MATCH($B80&amp;$C80,'TDCV Values'!$B$11:$B$16&amp;'TDCV Values'!$C$11:$C$16,0),MATCH(J$22,'TDCV Values'!$D$10:$I$10,0))</f>
        <v>718.83019325610292</v>
      </c>
    </row>
    <row r="81" spans="2:16">
      <c r="B81" s="1" t="s">
        <v>72</v>
      </c>
      <c r="C81" s="1" t="s">
        <v>68</v>
      </c>
      <c r="D81" s="14" t="s">
        <v>69</v>
      </c>
      <c r="E81" s="36" cm="1">
        <f t="array" ref="E81">E64*INDEX('TDCV Values'!$D$11:$I$16,MATCH($B81&amp;$C81,'TDCV Values'!$B$11:$B$16&amp;'TDCV Values'!$C$11:$C$16,0),MATCH(E$22,'TDCV Values'!$D$10:$I$10,0))</f>
        <v>2044.9038149316957</v>
      </c>
      <c r="F81" s="36" cm="1">
        <f t="array" ref="F81">F64*INDEX('TDCV Values'!$D$11:$I$16,MATCH($B81&amp;$C81,'TDCV Values'!$B$11:$B$16&amp;'TDCV Values'!$C$11:$C$16,0),MATCH(F$22,'TDCV Values'!$D$10:$I$10,0))</f>
        <v>1516.5609963513552</v>
      </c>
      <c r="G81" s="36" cm="1">
        <f t="array" ref="G81">G64*INDEX('TDCV Values'!$D$11:$I$16,MATCH($B81&amp;$C81,'TDCV Values'!$B$11:$B$16&amp;'TDCV Values'!$C$11:$C$16,0),MATCH(G$22,'TDCV Values'!$D$10:$I$10,0))</f>
        <v>904.61558788148773</v>
      </c>
      <c r="H81" s="36" cm="1">
        <f t="array" ref="H81">H64*INDEX('TDCV Values'!$D$11:$I$16,MATCH($B81&amp;$C81,'TDCV Values'!$B$11:$B$16&amp;'TDCV Values'!$C$11:$C$16,0),MATCH(H$22,'TDCV Values'!$D$10:$I$10,0))</f>
        <v>796.23028454775613</v>
      </c>
      <c r="I81" s="36" cm="1">
        <f t="array" ref="I81">I64*INDEX('TDCV Values'!$D$11:$I$16,MATCH($B81&amp;$C81,'TDCV Values'!$B$11:$B$16&amp;'TDCV Values'!$C$11:$C$16,0),MATCH(I$22,'TDCV Values'!$D$10:$I$10,0))</f>
        <v>856.56176127357332</v>
      </c>
      <c r="J81" s="36" cm="1">
        <f t="array" ref="J81">J64*INDEX('TDCV Values'!$D$11:$I$16,MATCH($B81&amp;$C81,'TDCV Values'!$B$11:$B$16&amp;'TDCV Values'!$C$11:$C$16,0),MATCH(J$22,'TDCV Values'!$D$10:$I$10,0))</f>
        <v>686.56849578637389</v>
      </c>
    </row>
    <row r="82" spans="2:16">
      <c r="B82" s="1" t="s">
        <v>72</v>
      </c>
      <c r="C82" s="1" t="s">
        <v>70</v>
      </c>
      <c r="D82" s="14" t="s">
        <v>69</v>
      </c>
      <c r="E82" s="36" cm="1">
        <f t="array" ref="E82">E65*INDEX('TDCV Values'!$D$11:$I$16,MATCH($B82&amp;$C82,'TDCV Values'!$B$11:$B$16&amp;'TDCV Values'!$C$11:$C$16,0),MATCH(E$22,'TDCV Values'!$D$10:$I$10,0))</f>
        <v>2102.7030605230116</v>
      </c>
      <c r="F82" s="36" cm="1">
        <f t="array" ref="F82">F65*INDEX('TDCV Values'!$D$11:$I$16,MATCH($B82&amp;$C82,'TDCV Values'!$B$11:$B$16&amp;'TDCV Values'!$C$11:$C$16,0),MATCH(F$22,'TDCV Values'!$D$10:$I$10,0))</f>
        <v>1542.9734005764651</v>
      </c>
      <c r="G82" s="36" cm="1">
        <f t="array" ref="G82">G65*INDEX('TDCV Values'!$D$11:$I$16,MATCH($B82&amp;$C82,'TDCV Values'!$B$11:$B$16&amp;'TDCV Values'!$C$11:$C$16,0),MATCH(G$22,'TDCV Values'!$D$10:$I$10,0))</f>
        <v>886.85791420049668</v>
      </c>
      <c r="H82" s="36" cm="1">
        <f t="array" ref="H82">H65*INDEX('TDCV Values'!$D$11:$I$16,MATCH($B82&amp;$C82,'TDCV Values'!$B$11:$B$16&amp;'TDCV Values'!$C$11:$C$16,0),MATCH(H$22,'TDCV Values'!$D$10:$I$10,0))</f>
        <v>769.05485439617291</v>
      </c>
      <c r="I82" s="36" cm="1">
        <f t="array" ref="I82">I65*INDEX('TDCV Values'!$D$11:$I$16,MATCH($B82&amp;$C82,'TDCV Values'!$B$11:$B$16&amp;'TDCV Values'!$C$11:$C$16,0),MATCH(I$22,'TDCV Values'!$D$10:$I$10,0))</f>
        <v>834.21759164416642</v>
      </c>
      <c r="J82" s="36" cm="1">
        <f t="array" ref="J82">J65*INDEX('TDCV Values'!$D$11:$I$16,MATCH($B82&amp;$C82,'TDCV Values'!$B$11:$B$16&amp;'TDCV Values'!$C$11:$C$16,0),MATCH(J$22,'TDCV Values'!$D$10:$I$10,0))</f>
        <v>659.57696165839991</v>
      </c>
    </row>
    <row r="83" spans="2:16">
      <c r="B83" s="1" t="s">
        <v>72</v>
      </c>
      <c r="C83" s="1" t="s">
        <v>71</v>
      </c>
      <c r="D83" s="14" t="s">
        <v>69</v>
      </c>
      <c r="E83" s="36" cm="1">
        <f t="array" ref="E83">E66*INDEX('TDCV Values'!$D$11:$I$16,MATCH($B83&amp;$C83,'TDCV Values'!$B$11:$B$16&amp;'TDCV Values'!$C$11:$C$16,0),MATCH(E$22,'TDCV Values'!$D$10:$I$10,0))</f>
        <v>2153.7713936213163</v>
      </c>
      <c r="F83" s="36" cm="1">
        <f t="array" ref="F83">F66*INDEX('TDCV Values'!$D$11:$I$16,MATCH($B83&amp;$C83,'TDCV Values'!$B$11:$B$16&amp;'TDCV Values'!$C$11:$C$16,0),MATCH(F$22,'TDCV Values'!$D$10:$I$10,0))</f>
        <v>1597.3398844880915</v>
      </c>
      <c r="G83" s="36" cm="1">
        <f t="array" ref="G83">G66*INDEX('TDCV Values'!$D$11:$I$16,MATCH($B83&amp;$C83,'TDCV Values'!$B$11:$B$16&amp;'TDCV Values'!$C$11:$C$16,0),MATCH(G$22,'TDCV Values'!$D$10:$I$10,0))</f>
        <v>952.85664265556341</v>
      </c>
      <c r="H83" s="36" cm="1">
        <f t="array" ref="H83">H66*INDEX('TDCV Values'!$D$11:$I$16,MATCH($B83&amp;$C83,'TDCV Values'!$B$11:$B$16&amp;'TDCV Values'!$C$11:$C$16,0),MATCH(H$22,'TDCV Values'!$D$10:$I$10,0))</f>
        <v>838.10564514090026</v>
      </c>
      <c r="I83" s="36" cm="1">
        <f t="array" ref="I83">I66*INDEX('TDCV Values'!$D$11:$I$16,MATCH($B83&amp;$C83,'TDCV Values'!$B$11:$B$16&amp;'TDCV Values'!$C$11:$C$16,0),MATCH(I$22,'TDCV Values'!$D$10:$I$10,0))</f>
        <v>901.64790024730371</v>
      </c>
      <c r="J83" s="36" cm="1">
        <f t="array" ref="J83">J66*INDEX('TDCV Values'!$D$11:$I$16,MATCH($B83&amp;$C83,'TDCV Values'!$B$11:$B$16&amp;'TDCV Values'!$C$11:$C$16,0),MATCH(J$22,'TDCV Values'!$D$10:$I$10,0))</f>
        <v>722.59131584818522</v>
      </c>
    </row>
    <row r="84" spans="2:16">
      <c r="B84" s="268" t="s">
        <v>77</v>
      </c>
      <c r="C84" s="279"/>
      <c r="D84" s="279"/>
      <c r="E84" s="279"/>
      <c r="F84" s="279"/>
      <c r="G84" s="279"/>
      <c r="H84" s="279"/>
      <c r="I84" s="127"/>
      <c r="J84" s="127"/>
      <c r="K84" t="s">
        <v>78</v>
      </c>
    </row>
    <row r="85" spans="2:16">
      <c r="B85" s="1" t="s">
        <v>67</v>
      </c>
      <c r="C85" s="1" t="s">
        <v>68</v>
      </c>
      <c r="D85" s="14" t="s">
        <v>73</v>
      </c>
      <c r="E85" s="8">
        <f>E67*365</f>
        <v>157.88910862613182</v>
      </c>
      <c r="F85" s="8">
        <f t="shared" ref="E85:I90" si="38">F67*365</f>
        <v>174.44708523469026</v>
      </c>
      <c r="G85" s="70">
        <f t="shared" si="38"/>
        <v>174.44708523469026</v>
      </c>
      <c r="H85" s="59">
        <f t="shared" si="38"/>
        <v>176.54929186159848</v>
      </c>
      <c r="I85" s="59">
        <f t="shared" si="38"/>
        <v>176.48360983682906</v>
      </c>
      <c r="J85" s="59">
        <f t="shared" ref="J85" si="39">J67*365</f>
        <v>207.69825485054977</v>
      </c>
      <c r="L85" s="27"/>
      <c r="M85" s="27"/>
      <c r="N85" s="27"/>
      <c r="O85" s="27"/>
      <c r="P85" s="27"/>
    </row>
    <row r="86" spans="2:16">
      <c r="B86" s="1" t="s">
        <v>67</v>
      </c>
      <c r="C86" s="1" t="s">
        <v>70</v>
      </c>
      <c r="D86" s="14" t="s">
        <v>73</v>
      </c>
      <c r="E86" s="8">
        <f>E68*365</f>
        <v>157.88910862613182</v>
      </c>
      <c r="F86" s="8">
        <f t="shared" si="38"/>
        <v>174.44708523469026</v>
      </c>
      <c r="G86" s="70">
        <f t="shared" si="38"/>
        <v>174.44708523469026</v>
      </c>
      <c r="H86" s="59">
        <f t="shared" si="38"/>
        <v>176.54929186159848</v>
      </c>
      <c r="I86" s="59">
        <f t="shared" si="38"/>
        <v>176.48360983682906</v>
      </c>
      <c r="J86" s="59">
        <f t="shared" ref="J86" si="40">J68*365</f>
        <v>207.69825485054977</v>
      </c>
      <c r="L86" s="27"/>
      <c r="M86" s="27"/>
      <c r="N86" s="27"/>
      <c r="O86" s="27"/>
      <c r="P86" s="27"/>
    </row>
    <row r="87" spans="2:16">
      <c r="B87" s="1" t="s">
        <v>67</v>
      </c>
      <c r="C87" s="1" t="s">
        <v>71</v>
      </c>
      <c r="D87" s="14" t="s">
        <v>73</v>
      </c>
      <c r="E87" s="8">
        <f t="shared" si="38"/>
        <v>177.11469492758886</v>
      </c>
      <c r="F87" s="8">
        <f t="shared" si="38"/>
        <v>195.049316482254</v>
      </c>
      <c r="G87" s="70">
        <f t="shared" si="38"/>
        <v>195.049316482254</v>
      </c>
      <c r="H87" s="59">
        <f t="shared" si="38"/>
        <v>196.8601310330547</v>
      </c>
      <c r="I87" s="59">
        <f t="shared" si="38"/>
        <v>196.79207241392055</v>
      </c>
      <c r="J87" s="59">
        <f t="shared" ref="J87" si="41">J69*365</f>
        <v>229.69855499591912</v>
      </c>
      <c r="L87" s="27"/>
      <c r="M87" s="27"/>
      <c r="N87" s="27"/>
      <c r="O87" s="27"/>
      <c r="P87" s="27"/>
    </row>
    <row r="88" spans="2:16">
      <c r="B88" s="1" t="s">
        <v>72</v>
      </c>
      <c r="C88" s="1" t="s">
        <v>68</v>
      </c>
      <c r="D88" s="14" t="s">
        <v>73</v>
      </c>
      <c r="E88" s="8">
        <f>E70*365</f>
        <v>107.76524473572064</v>
      </c>
      <c r="F88" s="8">
        <f t="shared" si="38"/>
        <v>109.91090638658061</v>
      </c>
      <c r="G88" s="70">
        <f t="shared" si="38"/>
        <v>109.91090638658061</v>
      </c>
      <c r="H88" s="59">
        <f t="shared" si="38"/>
        <v>112.65840039294073</v>
      </c>
      <c r="I88" s="59">
        <f t="shared" si="38"/>
        <v>112.57813829961756</v>
      </c>
      <c r="J88" s="59">
        <f t="shared" ref="J88" si="42">J70*365</f>
        <v>112.93538901537406</v>
      </c>
      <c r="L88" s="27"/>
      <c r="M88" s="27"/>
      <c r="N88" s="27"/>
      <c r="O88" s="27"/>
      <c r="P88" s="27"/>
    </row>
    <row r="89" spans="2:16">
      <c r="B89" s="1" t="s">
        <v>72</v>
      </c>
      <c r="C89" s="1" t="s">
        <v>70</v>
      </c>
      <c r="D89" s="14" t="s">
        <v>73</v>
      </c>
      <c r="E89" s="8">
        <f>E71*365</f>
        <v>107.76524473572064</v>
      </c>
      <c r="F89" s="8">
        <f t="shared" si="38"/>
        <v>109.91090638658061</v>
      </c>
      <c r="G89" s="70">
        <f t="shared" si="38"/>
        <v>109.91090638658061</v>
      </c>
      <c r="H89" s="59">
        <f t="shared" si="38"/>
        <v>112.65840039294073</v>
      </c>
      <c r="I89" s="59">
        <f t="shared" si="38"/>
        <v>112.57813829961756</v>
      </c>
      <c r="J89" s="59">
        <f t="shared" ref="J89" si="43">J71*365</f>
        <v>112.93538901537406</v>
      </c>
      <c r="L89" s="27"/>
      <c r="M89" s="27"/>
      <c r="N89" s="27"/>
      <c r="O89" s="27"/>
      <c r="P89" s="27"/>
    </row>
    <row r="90" spans="2:16">
      <c r="B90" s="1" t="s">
        <v>72</v>
      </c>
      <c r="C90" s="1" t="s">
        <v>71</v>
      </c>
      <c r="D90" s="14" t="s">
        <v>73</v>
      </c>
      <c r="E90" s="8">
        <f>E72*365</f>
        <v>122.41270806287491</v>
      </c>
      <c r="F90" s="8">
        <f t="shared" si="38"/>
        <v>125.33564757652866</v>
      </c>
      <c r="G90" s="70">
        <f t="shared" si="38"/>
        <v>125.33564757652866</v>
      </c>
      <c r="H90" s="59">
        <f t="shared" si="38"/>
        <v>127.71301478134477</v>
      </c>
      <c r="I90" s="59">
        <f t="shared" si="38"/>
        <v>127.62950211836083</v>
      </c>
      <c r="J90" s="59">
        <f t="shared" ref="J90" si="44">J72*365</f>
        <v>128.51338344607467</v>
      </c>
      <c r="L90" s="27"/>
      <c r="M90" s="27"/>
      <c r="N90" s="27"/>
      <c r="O90" s="27"/>
      <c r="P90" s="27"/>
    </row>
    <row r="91" spans="2:16">
      <c r="B91" s="268" t="s">
        <v>79</v>
      </c>
      <c r="C91" s="269"/>
      <c r="D91" s="269"/>
      <c r="E91" s="269"/>
      <c r="F91" s="269"/>
      <c r="G91" s="269"/>
      <c r="H91" s="269"/>
      <c r="I91" s="127"/>
      <c r="J91" s="127"/>
      <c r="K91" t="s">
        <v>80</v>
      </c>
    </row>
    <row r="92" spans="2:16">
      <c r="B92" s="1" t="s">
        <v>67</v>
      </c>
      <c r="C92" s="1" t="s">
        <v>68</v>
      </c>
      <c r="D92" s="1"/>
      <c r="E92" s="8">
        <f>E78+E85</f>
        <v>2154.0353847970382</v>
      </c>
      <c r="F92" s="8">
        <f t="shared" ref="E92:I97" si="45">F78+F85</f>
        <v>1670.0807392664622</v>
      </c>
      <c r="G92" s="70">
        <f t="shared" si="45"/>
        <v>1070.5342558997761</v>
      </c>
      <c r="H92" s="59">
        <f t="shared" si="45"/>
        <v>935.16359388925548</v>
      </c>
      <c r="I92" s="59">
        <f t="shared" si="45"/>
        <v>969.78753962276539</v>
      </c>
      <c r="J92" s="59">
        <f t="shared" ref="J92" si="46">J78+J85</f>
        <v>890.59907074826287</v>
      </c>
      <c r="L92" s="27"/>
      <c r="M92" s="27"/>
      <c r="N92" s="27"/>
      <c r="O92" s="27"/>
      <c r="P92" s="27"/>
    </row>
    <row r="93" spans="2:16">
      <c r="B93" s="1" t="s">
        <v>67</v>
      </c>
      <c r="C93" s="1" t="s">
        <v>70</v>
      </c>
      <c r="D93" s="1"/>
      <c r="E93" s="8">
        <f>E79+E86</f>
        <v>2123.7112828738946</v>
      </c>
      <c r="F93" s="8">
        <f t="shared" si="45"/>
        <v>1636.3659257361583</v>
      </c>
      <c r="G93" s="70">
        <f t="shared" si="45"/>
        <v>1039.7151459922882</v>
      </c>
      <c r="H93" s="59">
        <f t="shared" si="45"/>
        <v>923.28988146411439</v>
      </c>
      <c r="I93" s="59">
        <f t="shared" si="45"/>
        <v>957.75301405003256</v>
      </c>
      <c r="J93" s="59">
        <f t="shared" ref="J93" si="47">J79+J86</f>
        <v>869.41871062092173</v>
      </c>
      <c r="L93" s="27"/>
      <c r="M93" s="27"/>
      <c r="N93" s="27"/>
      <c r="O93" s="27"/>
      <c r="P93" s="27"/>
    </row>
    <row r="94" spans="2:16">
      <c r="B94" s="1" t="s">
        <v>67</v>
      </c>
      <c r="C94" s="1" t="s">
        <v>71</v>
      </c>
      <c r="D94" s="1"/>
      <c r="E94" s="8">
        <f t="shared" si="45"/>
        <v>2279.5843306544002</v>
      </c>
      <c r="F94" s="8">
        <f t="shared" si="45"/>
        <v>1770.366019156186</v>
      </c>
      <c r="G94" s="70">
        <f t="shared" si="45"/>
        <v>1138.9250367185823</v>
      </c>
      <c r="H94" s="59">
        <f>H80+H87</f>
        <v>995.43912417646834</v>
      </c>
      <c r="I94" s="59">
        <f>I80+I87</f>
        <v>1031.9061838933953</v>
      </c>
      <c r="J94" s="59">
        <f>J80+J87</f>
        <v>948.52874825202207</v>
      </c>
      <c r="L94" s="27"/>
      <c r="M94" s="27"/>
      <c r="N94" s="27"/>
      <c r="O94" s="27"/>
      <c r="P94" s="27"/>
    </row>
    <row r="95" spans="2:16">
      <c r="B95" s="1" t="s">
        <v>72</v>
      </c>
      <c r="C95" s="1" t="s">
        <v>68</v>
      </c>
      <c r="D95" s="1"/>
      <c r="E95" s="8">
        <f t="shared" si="45"/>
        <v>2152.6690596674161</v>
      </c>
      <c r="F95" s="8">
        <f t="shared" si="45"/>
        <v>1626.4719027379358</v>
      </c>
      <c r="G95" s="70">
        <f>G81+G88</f>
        <v>1014.5264942680683</v>
      </c>
      <c r="H95" s="59">
        <f t="shared" si="45"/>
        <v>908.88868494069686</v>
      </c>
      <c r="I95" s="59">
        <f t="shared" si="45"/>
        <v>969.13989957319086</v>
      </c>
      <c r="J95" s="59">
        <f t="shared" ref="J95" si="48">J81+J88</f>
        <v>799.50388480174797</v>
      </c>
      <c r="L95" s="27"/>
      <c r="M95" s="27"/>
      <c r="N95" s="27"/>
      <c r="O95" s="27"/>
      <c r="P95" s="27"/>
    </row>
    <row r="96" spans="2:16">
      <c r="B96" s="1" t="s">
        <v>72</v>
      </c>
      <c r="C96" s="1" t="s">
        <v>70</v>
      </c>
      <c r="D96" s="1"/>
      <c r="E96" s="8">
        <f t="shared" si="45"/>
        <v>2210.468305258732</v>
      </c>
      <c r="F96" s="8">
        <f t="shared" si="45"/>
        <v>1652.8843069630457</v>
      </c>
      <c r="G96" s="70">
        <f t="shared" si="45"/>
        <v>996.76882058707724</v>
      </c>
      <c r="H96" s="59">
        <f t="shared" si="45"/>
        <v>881.71325478911365</v>
      </c>
      <c r="I96" s="59">
        <f t="shared" si="45"/>
        <v>946.79572994378395</v>
      </c>
      <c r="J96" s="59">
        <f t="shared" ref="J96" si="49">J82+J89</f>
        <v>772.51235067377399</v>
      </c>
      <c r="L96" s="27"/>
      <c r="M96" s="27"/>
      <c r="N96" s="27"/>
      <c r="O96" s="27"/>
      <c r="P96" s="27"/>
    </row>
    <row r="97" spans="2:16">
      <c r="B97" s="1" t="s">
        <v>72</v>
      </c>
      <c r="C97" s="1" t="s">
        <v>71</v>
      </c>
      <c r="D97" s="1"/>
      <c r="E97" s="8">
        <f>E83+E90</f>
        <v>2276.1841016841913</v>
      </c>
      <c r="F97" s="8">
        <f t="shared" si="45"/>
        <v>1722.67553206462</v>
      </c>
      <c r="G97" s="70">
        <f t="shared" si="45"/>
        <v>1078.1922902320921</v>
      </c>
      <c r="H97" s="59">
        <f t="shared" si="45"/>
        <v>965.81865992224505</v>
      </c>
      <c r="I97" s="59">
        <f t="shared" si="45"/>
        <v>1029.2774023656646</v>
      </c>
      <c r="J97" s="59">
        <f t="shared" ref="J97" si="50">J83+J90</f>
        <v>851.10469929425994</v>
      </c>
      <c r="L97" s="27"/>
      <c r="M97" s="27"/>
      <c r="N97" s="27"/>
      <c r="O97" s="27"/>
      <c r="P97" s="27"/>
    </row>
    <row r="98" spans="2:16">
      <c r="B98" s="278" t="s">
        <v>79</v>
      </c>
      <c r="C98" s="278"/>
      <c r="D98" s="278"/>
      <c r="E98" s="278"/>
      <c r="F98" s="278"/>
      <c r="G98" s="278"/>
      <c r="H98" s="278"/>
      <c r="I98" s="127"/>
      <c r="J98" s="127"/>
      <c r="K98" t="s">
        <v>81</v>
      </c>
    </row>
    <row r="99" spans="2:16">
      <c r="B99" s="1" t="s">
        <v>82</v>
      </c>
      <c r="C99" s="1" t="s">
        <v>68</v>
      </c>
      <c r="D99" s="1"/>
      <c r="E99" s="8">
        <f>E92+E95</f>
        <v>4306.7044444644544</v>
      </c>
      <c r="F99" s="8">
        <f t="shared" ref="F99:I101" si="51">F92+F95</f>
        <v>3296.552642004398</v>
      </c>
      <c r="G99" s="70">
        <f>G92+G95</f>
        <v>2085.0607501678442</v>
      </c>
      <c r="H99" s="59">
        <f t="shared" si="51"/>
        <v>1844.0522788299522</v>
      </c>
      <c r="I99" s="59">
        <f t="shared" si="51"/>
        <v>1938.9274391959561</v>
      </c>
      <c r="J99" s="59">
        <f t="shared" ref="J99" si="52">J92+J95</f>
        <v>1690.1029555500108</v>
      </c>
      <c r="L99" s="27"/>
      <c r="M99" s="27"/>
      <c r="N99" s="27"/>
      <c r="O99" s="27"/>
      <c r="P99" s="27"/>
    </row>
    <row r="100" spans="2:16">
      <c r="B100" s="1" t="s">
        <v>82</v>
      </c>
      <c r="C100" s="1" t="s">
        <v>70</v>
      </c>
      <c r="D100" s="1"/>
      <c r="E100" s="8">
        <f t="shared" ref="E100:H101" si="53">E93+E96</f>
        <v>4334.179588132627</v>
      </c>
      <c r="F100" s="8">
        <f t="shared" si="53"/>
        <v>3289.2502326992039</v>
      </c>
      <c r="G100" s="70">
        <f>G93+G96</f>
        <v>2036.4839665793654</v>
      </c>
      <c r="H100" s="59">
        <f t="shared" si="53"/>
        <v>1805.0031362532281</v>
      </c>
      <c r="I100" s="59">
        <f t="shared" si="51"/>
        <v>1904.5487439938165</v>
      </c>
      <c r="J100" s="59">
        <f t="shared" ref="J100" si="54">J93+J96</f>
        <v>1641.9310612946956</v>
      </c>
      <c r="L100" s="27"/>
      <c r="M100" s="27"/>
      <c r="N100" s="27"/>
      <c r="O100" s="27"/>
      <c r="P100" s="27"/>
    </row>
    <row r="101" spans="2:16">
      <c r="B101" s="1" t="s">
        <v>82</v>
      </c>
      <c r="C101" s="1" t="s">
        <v>71</v>
      </c>
      <c r="D101" s="1"/>
      <c r="E101" s="8">
        <f t="shared" si="53"/>
        <v>4555.7684323385911</v>
      </c>
      <c r="F101" s="8">
        <f t="shared" si="53"/>
        <v>3493.041551220806</v>
      </c>
      <c r="G101" s="70">
        <f>G94+G97</f>
        <v>2217.1173269506744</v>
      </c>
      <c r="H101" s="59">
        <f t="shared" si="53"/>
        <v>1961.2577840987133</v>
      </c>
      <c r="I101" s="59">
        <f t="shared" si="51"/>
        <v>2061.1835862590597</v>
      </c>
      <c r="J101" s="59">
        <f t="shared" ref="J101" si="55">J94+J97</f>
        <v>1799.633447546282</v>
      </c>
      <c r="K101" s="27"/>
      <c r="L101" s="27"/>
      <c r="M101" s="27"/>
      <c r="N101" s="27"/>
      <c r="O101" s="27"/>
      <c r="P101" s="27"/>
    </row>
    <row r="102" spans="2:16">
      <c r="E102" s="16"/>
      <c r="F102" s="16"/>
      <c r="G102" s="16"/>
      <c r="H102" s="60"/>
      <c r="I102" s="60"/>
      <c r="J102" s="60"/>
      <c r="K102" s="6"/>
    </row>
    <row r="103" spans="2:16">
      <c r="B103" s="80" t="s">
        <v>109</v>
      </c>
      <c r="C103" s="176"/>
      <c r="D103" s="176"/>
      <c r="E103" s="43"/>
      <c r="F103" s="43"/>
      <c r="G103" s="43"/>
      <c r="H103" s="64"/>
      <c r="I103" s="64"/>
      <c r="J103" s="64"/>
    </row>
    <row r="104" spans="2:16" ht="25.5">
      <c r="B104" s="1"/>
      <c r="C104" s="1"/>
      <c r="D104" s="1"/>
      <c r="E104" s="162" t="s">
        <v>50</v>
      </c>
      <c r="F104" s="162" t="s">
        <v>52</v>
      </c>
      <c r="G104" s="163" t="s">
        <v>54</v>
      </c>
      <c r="H104" s="164" t="s">
        <v>56</v>
      </c>
      <c r="I104" s="165" t="s">
        <v>58</v>
      </c>
      <c r="J104" s="165" t="s">
        <v>61</v>
      </c>
    </row>
    <row r="105" spans="2:16">
      <c r="B105" s="2" t="s">
        <v>62</v>
      </c>
      <c r="C105" s="2" t="s">
        <v>63</v>
      </c>
      <c r="D105" s="2" t="s">
        <v>64</v>
      </c>
      <c r="E105" s="13" t="s">
        <v>49</v>
      </c>
      <c r="F105" s="13" t="s">
        <v>51</v>
      </c>
      <c r="G105" s="68" t="s">
        <v>53</v>
      </c>
      <c r="H105" s="57" t="s">
        <v>55</v>
      </c>
      <c r="I105" s="126" t="s">
        <v>57</v>
      </c>
      <c r="J105" s="126" t="s">
        <v>65</v>
      </c>
    </row>
    <row r="106" spans="2:16">
      <c r="B106" s="268" t="s">
        <v>79</v>
      </c>
      <c r="C106" s="269"/>
      <c r="D106" s="269"/>
      <c r="E106" s="269"/>
      <c r="F106" s="269"/>
      <c r="G106" s="269"/>
      <c r="H106" s="269"/>
      <c r="I106" s="127"/>
      <c r="J106" s="127"/>
      <c r="K106" s="116" t="s">
        <v>86</v>
      </c>
    </row>
    <row r="107" spans="2:16">
      <c r="B107" s="1" t="s">
        <v>67</v>
      </c>
      <c r="C107" s="1" t="s">
        <v>68</v>
      </c>
      <c r="D107" s="1"/>
      <c r="E107" s="36">
        <f t="shared" ref="E107:I112" si="56">E92-E38</f>
        <v>2.1064686074450947</v>
      </c>
      <c r="F107" s="36">
        <f t="shared" si="56"/>
        <v>2.1360063046454343</v>
      </c>
      <c r="G107" s="69">
        <f t="shared" si="56"/>
        <v>2.1360063046454343</v>
      </c>
      <c r="H107" s="58">
        <f t="shared" si="56"/>
        <v>2.8839081516316583</v>
      </c>
      <c r="I107" s="58">
        <f>I92-I38</f>
        <v>2.8830610152919007</v>
      </c>
      <c r="J107" s="58">
        <f>J92-J38</f>
        <v>2.9649092312058656</v>
      </c>
      <c r="L107" s="27"/>
      <c r="M107" s="27"/>
      <c r="N107" s="27"/>
      <c r="O107" s="27"/>
      <c r="P107" s="27"/>
    </row>
    <row r="108" spans="2:16">
      <c r="B108" s="1" t="s">
        <v>67</v>
      </c>
      <c r="C108" s="1" t="s">
        <v>70</v>
      </c>
      <c r="D108" s="1"/>
      <c r="E108" s="36">
        <f t="shared" si="56"/>
        <v>-16.4054838634097</v>
      </c>
      <c r="F108" s="36">
        <f t="shared" si="56"/>
        <v>-16.635527744941328</v>
      </c>
      <c r="G108" s="69">
        <f t="shared" si="56"/>
        <v>-16.635527744941328</v>
      </c>
      <c r="H108" s="58">
        <f t="shared" si="56"/>
        <v>-22.460296098374783</v>
      </c>
      <c r="I108" s="58">
        <f t="shared" si="56"/>
        <v>-22.453698477360263</v>
      </c>
      <c r="J108" s="58">
        <f t="shared" ref="J108" si="57">J93-J39</f>
        <v>-23.09114428627413</v>
      </c>
      <c r="L108" s="143" t="s">
        <v>106</v>
      </c>
      <c r="M108" s="27"/>
      <c r="N108" s="27"/>
      <c r="O108" s="27"/>
      <c r="P108" s="27"/>
    </row>
    <row r="109" spans="2:16">
      <c r="B109" s="1" t="s">
        <v>67</v>
      </c>
      <c r="C109" s="1" t="s">
        <v>71</v>
      </c>
      <c r="D109" s="1"/>
      <c r="E109" s="36">
        <f t="shared" si="56"/>
        <v>0</v>
      </c>
      <c r="F109" s="36">
        <f t="shared" si="56"/>
        <v>0</v>
      </c>
      <c r="G109" s="69">
        <f t="shared" si="56"/>
        <v>0</v>
      </c>
      <c r="H109" s="58">
        <f t="shared" si="56"/>
        <v>0</v>
      </c>
      <c r="I109" s="58">
        <f t="shared" si="56"/>
        <v>0</v>
      </c>
      <c r="J109" s="58">
        <f t="shared" ref="J109" si="58">J94-J40</f>
        <v>0</v>
      </c>
      <c r="L109" s="177">
        <f>(J107*'Customer Numbers - South East'!$C$5)+(J108*'Customer Numbers - South East'!$D$5)+(J109*'Customer Numbers - South East'!$E$5)+(J110*'Customer Numbers - South East'!$C$10)+(J111*'Customer Numbers - South East'!$D$10)+(J112*'Customer Numbers - South East'!$E$10)</f>
        <v>1.4808028936386108E-7</v>
      </c>
      <c r="M109" s="27"/>
      <c r="N109" s="27"/>
      <c r="O109" s="27"/>
      <c r="P109" s="27"/>
    </row>
    <row r="110" spans="2:16">
      <c r="B110" s="1" t="s">
        <v>72</v>
      </c>
      <c r="C110" s="1" t="s">
        <v>68</v>
      </c>
      <c r="D110" s="1"/>
      <c r="E110" s="36">
        <f t="shared" si="56"/>
        <v>3.7943153666301441</v>
      </c>
      <c r="F110" s="36">
        <f t="shared" si="56"/>
        <v>3.6530345568073699</v>
      </c>
      <c r="G110" s="69">
        <f t="shared" si="56"/>
        <v>3.6530345568073699</v>
      </c>
      <c r="H110" s="58">
        <f t="shared" si="56"/>
        <v>4.5524311618288493</v>
      </c>
      <c r="I110" s="58">
        <f t="shared" si="56"/>
        <v>4.5486068607932566</v>
      </c>
      <c r="J110" s="58">
        <f t="shared" ref="J110" si="59">J95-J41</f>
        <v>4.1867459827825542</v>
      </c>
      <c r="L110" s="27"/>
      <c r="M110" s="27"/>
      <c r="N110" s="27"/>
      <c r="O110" s="27"/>
      <c r="P110" s="27"/>
    </row>
    <row r="111" spans="2:16">
      <c r="B111" s="1" t="s">
        <v>72</v>
      </c>
      <c r="C111" s="1" t="s">
        <v>70</v>
      </c>
      <c r="D111" s="1"/>
      <c r="E111" s="36">
        <f t="shared" si="56"/>
        <v>-29.140570939856389</v>
      </c>
      <c r="F111" s="36">
        <f t="shared" si="56"/>
        <v>-28.055525796458596</v>
      </c>
      <c r="G111" s="69">
        <f t="shared" si="56"/>
        <v>-28.055525796458596</v>
      </c>
      <c r="H111" s="58">
        <f t="shared" si="56"/>
        <v>-34.962945986723639</v>
      </c>
      <c r="I111" s="58">
        <f t="shared" si="56"/>
        <v>-34.933575124037247</v>
      </c>
      <c r="J111" s="58">
        <f t="shared" ref="J111" si="60">J96-J42</f>
        <v>-32.154461748599147</v>
      </c>
      <c r="L111" s="27"/>
      <c r="M111" s="27"/>
      <c r="N111" s="27"/>
      <c r="O111" s="27"/>
      <c r="P111" s="27"/>
    </row>
    <row r="112" spans="2:16">
      <c r="B112" s="1" t="s">
        <v>72</v>
      </c>
      <c r="C112" s="1" t="s">
        <v>71</v>
      </c>
      <c r="D112" s="1"/>
      <c r="E112" s="36">
        <f t="shared" si="56"/>
        <v>0</v>
      </c>
      <c r="F112" s="36">
        <f t="shared" si="56"/>
        <v>0</v>
      </c>
      <c r="G112" s="69">
        <f t="shared" si="56"/>
        <v>0</v>
      </c>
      <c r="H112" s="58">
        <f t="shared" si="56"/>
        <v>0</v>
      </c>
      <c r="I112" s="58">
        <f t="shared" si="56"/>
        <v>0</v>
      </c>
      <c r="J112" s="58">
        <f t="shared" ref="J112" si="61">J97-J43</f>
        <v>0</v>
      </c>
      <c r="L112" s="27"/>
      <c r="M112" s="27"/>
      <c r="N112" s="27"/>
      <c r="O112" s="27"/>
      <c r="P112" s="27"/>
    </row>
    <row r="113" spans="1:16">
      <c r="B113" s="278" t="s">
        <v>79</v>
      </c>
      <c r="C113" s="278"/>
      <c r="D113" s="278"/>
      <c r="E113" s="278"/>
      <c r="F113" s="278"/>
      <c r="G113" s="278"/>
      <c r="H113" s="278"/>
      <c r="I113" s="127"/>
      <c r="J113" s="127"/>
    </row>
    <row r="114" spans="1:16">
      <c r="B114" s="1" t="s">
        <v>82</v>
      </c>
      <c r="C114" s="1" t="s">
        <v>68</v>
      </c>
      <c r="D114" s="1"/>
      <c r="E114" s="8">
        <f>E107+E110</f>
        <v>5.9007839740752388</v>
      </c>
      <c r="F114" s="8">
        <f t="shared" ref="F114:I116" si="62">F107+F110</f>
        <v>5.7890408614528042</v>
      </c>
      <c r="G114" s="70">
        <f>G107+G110</f>
        <v>5.7890408614528042</v>
      </c>
      <c r="H114" s="59">
        <f t="shared" si="62"/>
        <v>7.4363393134605076</v>
      </c>
      <c r="I114" s="59">
        <f t="shared" si="62"/>
        <v>7.4316678760851573</v>
      </c>
      <c r="J114" s="59">
        <f t="shared" ref="J114" si="63">J107+J110</f>
        <v>7.1516552139884197</v>
      </c>
      <c r="L114" s="27"/>
      <c r="M114" s="27"/>
      <c r="N114" s="27"/>
      <c r="O114" s="27"/>
      <c r="P114" s="27"/>
    </row>
    <row r="115" spans="1:16">
      <c r="B115" s="1" t="s">
        <v>82</v>
      </c>
      <c r="C115" s="1" t="s">
        <v>70</v>
      </c>
      <c r="D115" s="1"/>
      <c r="E115" s="8">
        <f t="shared" ref="E115:H116" si="64">E108+E111</f>
        <v>-45.546054803266088</v>
      </c>
      <c r="F115" s="8">
        <f t="shared" si="64"/>
        <v>-44.691053541399924</v>
      </c>
      <c r="G115" s="70">
        <f>G108+G111</f>
        <v>-44.691053541399924</v>
      </c>
      <c r="H115" s="59">
        <f t="shared" si="64"/>
        <v>-57.423242085098423</v>
      </c>
      <c r="I115" s="59">
        <f t="shared" si="62"/>
        <v>-57.38727360139751</v>
      </c>
      <c r="J115" s="59">
        <f t="shared" ref="J115" si="65">J108+J111</f>
        <v>-55.245606034873276</v>
      </c>
      <c r="L115" s="27"/>
      <c r="M115" s="27"/>
      <c r="N115" s="27"/>
      <c r="O115" s="27"/>
      <c r="P115" s="27"/>
    </row>
    <row r="116" spans="1:16">
      <c r="B116" s="1" t="s">
        <v>82</v>
      </c>
      <c r="C116" s="1" t="s">
        <v>71</v>
      </c>
      <c r="D116" s="1"/>
      <c r="E116" s="8">
        <f>E109+E112</f>
        <v>0</v>
      </c>
      <c r="F116" s="8">
        <f t="shared" si="64"/>
        <v>0</v>
      </c>
      <c r="G116" s="70">
        <f>G109+G112</f>
        <v>0</v>
      </c>
      <c r="H116" s="59">
        <f t="shared" si="64"/>
        <v>0</v>
      </c>
      <c r="I116" s="59">
        <f t="shared" si="62"/>
        <v>0</v>
      </c>
      <c r="J116" s="59">
        <f t="shared" ref="J116" si="66">J109+J112</f>
        <v>0</v>
      </c>
      <c r="K116" s="171"/>
      <c r="L116" s="27"/>
      <c r="M116" s="27"/>
      <c r="N116" s="27"/>
      <c r="O116" s="27"/>
      <c r="P116" s="27"/>
    </row>
    <row r="117" spans="1:16">
      <c r="E117" s="16"/>
      <c r="F117" s="16"/>
      <c r="G117" s="16"/>
      <c r="H117" s="60"/>
      <c r="I117" s="60"/>
      <c r="J117" s="60"/>
      <c r="K117" s="178"/>
    </row>
    <row r="118" spans="1:16" s="33" customFormat="1">
      <c r="A118" s="33" t="s">
        <v>87</v>
      </c>
      <c r="E118" s="37"/>
      <c r="F118" s="37"/>
      <c r="G118" s="37"/>
      <c r="H118" s="61"/>
      <c r="I118" s="61"/>
      <c r="J118" s="61"/>
    </row>
    <row r="119" spans="1:16" s="4" customFormat="1">
      <c r="E119" s="28"/>
      <c r="F119" s="28"/>
      <c r="G119" s="28"/>
      <c r="H119" s="65"/>
      <c r="I119" s="65"/>
      <c r="J119" s="65"/>
      <c r="L119" s="44"/>
      <c r="M119" s="44"/>
      <c r="N119" s="44"/>
    </row>
    <row r="120" spans="1:16">
      <c r="B120" s="4" t="s">
        <v>88</v>
      </c>
      <c r="E120" s="16"/>
      <c r="F120" s="16"/>
      <c r="G120" s="16"/>
      <c r="H120" s="60"/>
      <c r="I120" s="60"/>
      <c r="J120" s="60"/>
      <c r="K120" s="45"/>
      <c r="L120" s="46"/>
      <c r="M120" s="46"/>
      <c r="N120" s="46"/>
    </row>
    <row r="121" spans="1:16" ht="25.5">
      <c r="B121" s="1"/>
      <c r="C121" s="1"/>
      <c r="D121" s="1"/>
      <c r="E121" s="162" t="s">
        <v>50</v>
      </c>
      <c r="F121" s="162" t="s">
        <v>52</v>
      </c>
      <c r="G121" s="163" t="s">
        <v>54</v>
      </c>
      <c r="H121" s="164" t="s">
        <v>56</v>
      </c>
      <c r="I121" s="165" t="s">
        <v>58</v>
      </c>
      <c r="J121" s="165" t="s">
        <v>61</v>
      </c>
      <c r="K121" s="45"/>
      <c r="L121" s="46"/>
      <c r="M121" s="46"/>
      <c r="N121" s="46"/>
    </row>
    <row r="122" spans="1:16">
      <c r="B122" s="2" t="s">
        <v>62</v>
      </c>
      <c r="C122" s="2" t="s">
        <v>89</v>
      </c>
      <c r="D122" s="2" t="s">
        <v>64</v>
      </c>
      <c r="E122" s="13" t="s">
        <v>49</v>
      </c>
      <c r="F122" s="13" t="s">
        <v>51</v>
      </c>
      <c r="G122" s="68" t="s">
        <v>53</v>
      </c>
      <c r="H122" s="57" t="s">
        <v>55</v>
      </c>
      <c r="I122" s="126" t="s">
        <v>57</v>
      </c>
      <c r="J122" s="126" t="s">
        <v>65</v>
      </c>
      <c r="K122" t="s">
        <v>90</v>
      </c>
    </row>
    <row r="123" spans="1:16">
      <c r="B123" s="1" t="s">
        <v>67</v>
      </c>
      <c r="C123" s="1" t="s">
        <v>68</v>
      </c>
      <c r="D123" s="1" t="s">
        <v>69</v>
      </c>
      <c r="E123" s="147">
        <f>'Regional Cap levels'!F744</f>
        <v>7.0601247885888133E-3</v>
      </c>
      <c r="F123" s="147">
        <f>'Regional Cap levels'!G744</f>
        <v>5.2911445734842915E-3</v>
      </c>
      <c r="G123" s="179">
        <f>'Regional Cap levels'!H744</f>
        <v>3.1732737269389204E-3</v>
      </c>
      <c r="H123" s="180">
        <f>'Regional Cap levels'!I744</f>
        <v>2.8723474049336659E-3</v>
      </c>
      <c r="I123" s="180">
        <f>'Regional Cap levels'!J680</f>
        <v>2.9075995389095718E-3</v>
      </c>
      <c r="J123" s="180">
        <f>'Regional Cap levels'!K680</f>
        <v>2.5179287036766126E-3</v>
      </c>
      <c r="K123" s="47"/>
    </row>
    <row r="124" spans="1:16">
      <c r="B124" s="1" t="s">
        <v>67</v>
      </c>
      <c r="C124" s="1" t="s">
        <v>70</v>
      </c>
      <c r="D124" s="1" t="s">
        <v>69</v>
      </c>
      <c r="E124" s="48">
        <v>0</v>
      </c>
      <c r="F124" s="48">
        <v>0</v>
      </c>
      <c r="G124" s="71">
        <v>0</v>
      </c>
      <c r="H124" s="66">
        <v>0</v>
      </c>
      <c r="I124" s="66">
        <v>0</v>
      </c>
      <c r="J124" s="66">
        <v>0</v>
      </c>
      <c r="K124" s="47"/>
    </row>
    <row r="125" spans="1:16">
      <c r="B125" s="1" t="s">
        <v>67</v>
      </c>
      <c r="C125" s="1" t="s">
        <v>91</v>
      </c>
      <c r="D125" s="14" t="s">
        <v>69</v>
      </c>
      <c r="E125" s="147">
        <f>'Regional Cap levels'!F740</f>
        <v>2.8350812156978655E-2</v>
      </c>
      <c r="F125" s="147">
        <f>'Regional Cap levels'!G740</f>
        <v>2.1247251343308619E-2</v>
      </c>
      <c r="G125" s="179">
        <f>'Regional Cap levels'!H740</f>
        <v>1.2742676659275202E-2</v>
      </c>
      <c r="H125" s="180">
        <f>'Regional Cap levels'!I740</f>
        <v>1.1534269459157323E-2</v>
      </c>
      <c r="I125" s="180">
        <f>'Regional Cap levels'!J676</f>
        <v>1.1675828802428264E-2</v>
      </c>
      <c r="J125" s="180">
        <f>'Regional Cap levels'!K676</f>
        <v>1.0111056934571408E-2</v>
      </c>
      <c r="K125" s="188"/>
    </row>
    <row r="126" spans="1:16">
      <c r="B126" s="1" t="s">
        <v>72</v>
      </c>
      <c r="C126" s="1" t="s">
        <v>68</v>
      </c>
      <c r="D126" s="1" t="s">
        <v>69</v>
      </c>
      <c r="E126" s="147">
        <f>'Regional Cap levels'!F746</f>
        <v>1.6354353396884468E-3</v>
      </c>
      <c r="F126" s="147">
        <f>'Regional Cap levels'!G746</f>
        <v>1.2134801742601266E-3</v>
      </c>
      <c r="G126" s="179">
        <f>'Regional Cap levels'!H746</f>
        <v>7.2468889958780813E-4</v>
      </c>
      <c r="H126" s="180">
        <f>'Regional Cap levels'!I746</f>
        <v>6.6185542424258088E-4</v>
      </c>
      <c r="I126" s="180">
        <f>'Regional Cap levels'!J682</f>
        <v>7.0987122318707933E-4</v>
      </c>
      <c r="J126" s="180">
        <f>'Regional Cap levels'!K682</f>
        <v>5.6903726123877822E-4</v>
      </c>
      <c r="K126" s="189"/>
    </row>
    <row r="127" spans="1:16">
      <c r="B127" s="1" t="s">
        <v>72</v>
      </c>
      <c r="C127" s="1" t="s">
        <v>70</v>
      </c>
      <c r="D127" s="1" t="s">
        <v>69</v>
      </c>
      <c r="E127" s="48">
        <v>0</v>
      </c>
      <c r="F127" s="48">
        <v>0</v>
      </c>
      <c r="G127" s="71">
        <v>0</v>
      </c>
      <c r="H127" s="66">
        <v>0</v>
      </c>
      <c r="I127" s="66">
        <v>0</v>
      </c>
      <c r="J127" s="66">
        <v>0</v>
      </c>
    </row>
    <row r="128" spans="1:16">
      <c r="B128" s="1" t="s">
        <v>72</v>
      </c>
      <c r="C128" s="1" t="s">
        <v>91</v>
      </c>
      <c r="D128" s="14" t="s">
        <v>69</v>
      </c>
      <c r="E128" s="147">
        <f>'Regional Cap levels'!F742</f>
        <v>6.8994564569732604E-3</v>
      </c>
      <c r="F128" s="147">
        <f>'Regional Cap levels'!G742</f>
        <v>5.1193424897513912E-3</v>
      </c>
      <c r="G128" s="179">
        <f>'Regional Cap levels'!H742</f>
        <v>3.0572651735105883E-3</v>
      </c>
      <c r="H128" s="180">
        <f>'Regional Cap levels'!I742</f>
        <v>2.7921878472084161E-3</v>
      </c>
      <c r="I128" s="180">
        <f>'Regional Cap levels'!J678</f>
        <v>2.9947534308330556E-3</v>
      </c>
      <c r="J128" s="180">
        <f>'Regional Cap levels'!K678</f>
        <v>2.4006132868941103E-3</v>
      </c>
      <c r="K128" s="188"/>
    </row>
    <row r="129" spans="2:12">
      <c r="B129" s="1" t="s">
        <v>67</v>
      </c>
      <c r="C129" s="1" t="s">
        <v>68</v>
      </c>
      <c r="D129" s="1" t="s">
        <v>73</v>
      </c>
      <c r="E129" s="147">
        <f>'Regional Cap levels'!F745</f>
        <v>4.2808755920750062E-3</v>
      </c>
      <c r="F129" s="147">
        <f>'Regional Cap levels'!G745</f>
        <v>4.7449675948540221E-3</v>
      </c>
      <c r="G129" s="179">
        <f>'Regional Cap levels'!H745</f>
        <v>4.7449675948540221E-3</v>
      </c>
      <c r="H129" s="180">
        <f>'Regional Cap levels'!I745</f>
        <v>4.7553417103442215E-3</v>
      </c>
      <c r="I129" s="180">
        <f>'Regional Cap levels'!J681</f>
        <v>5.1925139661509892E-3</v>
      </c>
      <c r="J129" s="180">
        <f>'Regional Cap levels'!K681</f>
        <v>4.9855447465165046E-3</v>
      </c>
      <c r="K129" s="47"/>
    </row>
    <row r="130" spans="2:12">
      <c r="B130" s="1" t="s">
        <v>67</v>
      </c>
      <c r="C130" s="1" t="s">
        <v>70</v>
      </c>
      <c r="D130" s="1" t="s">
        <v>73</v>
      </c>
      <c r="E130" s="48">
        <v>0</v>
      </c>
      <c r="F130" s="48">
        <v>0</v>
      </c>
      <c r="G130" s="71">
        <v>0</v>
      </c>
      <c r="H130" s="66">
        <v>0</v>
      </c>
      <c r="I130" s="66">
        <v>0</v>
      </c>
      <c r="J130" s="66">
        <v>0</v>
      </c>
      <c r="K130" s="47"/>
    </row>
    <row r="131" spans="2:12">
      <c r="B131" s="1" t="s">
        <v>67</v>
      </c>
      <c r="C131" s="1" t="s">
        <v>91</v>
      </c>
      <c r="D131" s="14" t="s">
        <v>73</v>
      </c>
      <c r="E131" s="147">
        <f>'Regional Cap levels'!F741</f>
        <v>1.7190390171923881E-2</v>
      </c>
      <c r="F131" s="147">
        <f>'Regional Cap levels'!G741</f>
        <v>1.9054009525452872E-2</v>
      </c>
      <c r="G131" s="179">
        <f>'Regional Cap levels'!H741</f>
        <v>1.9054009525452872E-2</v>
      </c>
      <c r="H131" s="180">
        <f>'Regional Cap levels'!I741</f>
        <v>1.9095668080841698E-2</v>
      </c>
      <c r="I131" s="180">
        <f>'Regional Cap levels'!J677</f>
        <v>2.085118783095332E-2</v>
      </c>
      <c r="J131" s="180">
        <f>'Regional Cap levels'!K677</f>
        <v>2.0020077100783552E-2</v>
      </c>
      <c r="K131" s="47"/>
    </row>
    <row r="132" spans="2:12">
      <c r="B132" s="1" t="s">
        <v>72</v>
      </c>
      <c r="C132" s="1" t="s">
        <v>68</v>
      </c>
      <c r="D132" s="1" t="s">
        <v>73</v>
      </c>
      <c r="E132" s="147">
        <f>'Regional Cap levels'!F747</f>
        <v>2.6231771230741442E-3</v>
      </c>
      <c r="F132" s="147">
        <f>'Regional Cap levels'!G747</f>
        <v>2.6789655325239795E-3</v>
      </c>
      <c r="G132" s="179">
        <f>'Regional Cap levels'!H747</f>
        <v>2.6789655325239795E-3</v>
      </c>
      <c r="H132" s="180">
        <f>'Regional Cap levels'!I747</f>
        <v>2.707050490963871E-3</v>
      </c>
      <c r="I132" s="180">
        <f>'Regional Cap levels'!J683</f>
        <v>2.707050490963871E-3</v>
      </c>
      <c r="J132" s="180">
        <f>'Regional Cap levels'!K683</f>
        <v>2.7183771159391898E-3</v>
      </c>
      <c r="K132" s="47"/>
    </row>
    <row r="133" spans="2:12">
      <c r="B133" s="1" t="s">
        <v>72</v>
      </c>
      <c r="C133" s="1" t="s">
        <v>70</v>
      </c>
      <c r="D133" s="1" t="s">
        <v>73</v>
      </c>
      <c r="E133" s="48">
        <v>0</v>
      </c>
      <c r="F133" s="48">
        <v>0</v>
      </c>
      <c r="G133" s="71">
        <v>0</v>
      </c>
      <c r="H133" s="66">
        <v>0</v>
      </c>
      <c r="I133" s="66">
        <v>0</v>
      </c>
      <c r="J133" s="66">
        <v>0</v>
      </c>
      <c r="K133" s="47"/>
    </row>
    <row r="134" spans="2:12">
      <c r="B134" s="1" t="s">
        <v>72</v>
      </c>
      <c r="C134" s="1" t="s">
        <v>91</v>
      </c>
      <c r="D134" s="14" t="s">
        <v>73</v>
      </c>
      <c r="E134" s="147">
        <f>'Regional Cap levels'!F743</f>
        <v>1.1066470132060519E-2</v>
      </c>
      <c r="F134" s="147">
        <f>'Regional Cap levels'!G743</f>
        <v>1.1301826243342947E-2</v>
      </c>
      <c r="G134" s="179">
        <f>'Regional Cap levels'!H743</f>
        <v>1.1301826243342947E-2</v>
      </c>
      <c r="H134" s="180">
        <f>'Regional Cap levels'!I743</f>
        <v>1.1420309036975648E-2</v>
      </c>
      <c r="I134" s="180">
        <f>'Regional Cap levels'!J679</f>
        <v>1.1420309036975648E-2</v>
      </c>
      <c r="J134" s="180">
        <f>'Regional Cap levels'!K679</f>
        <v>1.1468092984115111E-2</v>
      </c>
      <c r="K134" s="47"/>
    </row>
    <row r="135" spans="2:12" s="4" customFormat="1">
      <c r="E135" s="28"/>
      <c r="F135" s="28"/>
      <c r="G135" s="28"/>
      <c r="H135" s="65"/>
      <c r="I135" s="65"/>
      <c r="J135" s="65"/>
      <c r="K135" s="49"/>
      <c r="L135" s="50"/>
    </row>
    <row r="136" spans="2:12">
      <c r="B136" s="4" t="s">
        <v>92</v>
      </c>
      <c r="D136" s="166"/>
      <c r="E136" s="16"/>
      <c r="F136" s="16"/>
      <c r="G136" s="16"/>
      <c r="H136" s="60"/>
      <c r="I136" s="60"/>
      <c r="J136" s="60"/>
      <c r="K136" s="45"/>
    </row>
    <row r="137" spans="2:12" ht="25.5">
      <c r="B137" s="1"/>
      <c r="C137" s="1"/>
      <c r="D137" s="1"/>
      <c r="E137" s="162" t="s">
        <v>50</v>
      </c>
      <c r="F137" s="162" t="s">
        <v>52</v>
      </c>
      <c r="G137" s="163" t="s">
        <v>54</v>
      </c>
      <c r="H137" s="164" t="s">
        <v>56</v>
      </c>
      <c r="I137" s="165" t="s">
        <v>58</v>
      </c>
      <c r="J137" s="165" t="s">
        <v>61</v>
      </c>
      <c r="K137" s="45"/>
    </row>
    <row r="138" spans="2:12">
      <c r="B138" s="2" t="s">
        <v>62</v>
      </c>
      <c r="C138" s="2" t="s">
        <v>89</v>
      </c>
      <c r="D138" s="2" t="s">
        <v>64</v>
      </c>
      <c r="E138" s="13" t="s">
        <v>49</v>
      </c>
      <c r="F138" s="13" t="s">
        <v>51</v>
      </c>
      <c r="G138" s="68" t="s">
        <v>53</v>
      </c>
      <c r="H138" s="57" t="s">
        <v>55</v>
      </c>
      <c r="I138" s="126" t="s">
        <v>57</v>
      </c>
      <c r="J138" s="126" t="s">
        <v>65</v>
      </c>
      <c r="K138" t="s">
        <v>93</v>
      </c>
    </row>
    <row r="139" spans="2:12">
      <c r="B139" s="1" t="s">
        <v>67</v>
      </c>
      <c r="C139" s="1" t="s">
        <v>68</v>
      </c>
      <c r="D139" s="1" t="s">
        <v>69</v>
      </c>
      <c r="E139" s="8">
        <f>E61-E123</f>
        <v>0.68126617733930983</v>
      </c>
      <c r="F139" s="8">
        <f t="shared" ref="E139:I150" si="67">F61-F123</f>
        <v>0.51044459819609211</v>
      </c>
      <c r="G139" s="70">
        <f t="shared" si="67"/>
        <v>0.30582230236447</v>
      </c>
      <c r="H139" s="59">
        <f t="shared" si="67"/>
        <v>0.27809591260530969</v>
      </c>
      <c r="I139" s="59">
        <f t="shared" si="67"/>
        <v>0.29090867075217797</v>
      </c>
      <c r="J139" s="59">
        <f t="shared" ref="J139" si="68">J61-J123</f>
        <v>0.25040829940658749</v>
      </c>
    </row>
    <row r="140" spans="2:12">
      <c r="B140" s="1" t="s">
        <v>67</v>
      </c>
      <c r="C140" s="1" t="s">
        <v>70</v>
      </c>
      <c r="D140" s="1" t="s">
        <v>69</v>
      </c>
      <c r="E140" s="8">
        <f>E62-E124</f>
        <v>0.67786971525784923</v>
      </c>
      <c r="F140" s="8">
        <f t="shared" si="67"/>
        <v>0.50410994500050621</v>
      </c>
      <c r="G140" s="70">
        <f t="shared" si="67"/>
        <v>0.29836829681296478</v>
      </c>
      <c r="H140" s="59">
        <f t="shared" si="67"/>
        <v>0.27657058874167256</v>
      </c>
      <c r="I140" s="59">
        <f t="shared" si="67"/>
        <v>0.2893590385974828</v>
      </c>
      <c r="J140" s="59">
        <f t="shared" ref="J140" si="69">J62-J124</f>
        <v>0.24508165028532294</v>
      </c>
    </row>
    <row r="141" spans="2:12">
      <c r="B141" s="1" t="s">
        <v>67</v>
      </c>
      <c r="C141" s="1" t="s">
        <v>91</v>
      </c>
      <c r="D141" s="14" t="s">
        <v>69</v>
      </c>
      <c r="E141" s="8">
        <f t="shared" si="67"/>
        <v>0.69663871740399075</v>
      </c>
      <c r="F141" s="8">
        <f t="shared" si="67"/>
        <v>0.52196540475115072</v>
      </c>
      <c r="G141" s="70">
        <f t="shared" si="67"/>
        <v>0.3127317096291139</v>
      </c>
      <c r="H141" s="59">
        <f t="shared" si="67"/>
        <v>0.28423572800136626</v>
      </c>
      <c r="I141" s="59">
        <f t="shared" si="67"/>
        <v>0.29762569396774752</v>
      </c>
      <c r="J141" s="59">
        <f t="shared" ref="J141" si="70">J63-J125</f>
        <v>0.25612234797509631</v>
      </c>
    </row>
    <row r="142" spans="2:12">
      <c r="B142" s="1" t="s">
        <v>72</v>
      </c>
      <c r="C142" s="1" t="s">
        <v>68</v>
      </c>
      <c r="D142" s="1" t="s">
        <v>69</v>
      </c>
      <c r="E142" s="8">
        <f t="shared" si="67"/>
        <v>0.16877321590461955</v>
      </c>
      <c r="F142" s="8">
        <f t="shared" si="67"/>
        <v>0.12516660285501949</v>
      </c>
      <c r="G142" s="70">
        <f t="shared" si="67"/>
        <v>7.4659943423869501E-2</v>
      </c>
      <c r="H142" s="59">
        <f t="shared" si="67"/>
        <v>6.857556062338839E-2</v>
      </c>
      <c r="I142" s="59">
        <f t="shared" si="67"/>
        <v>7.3773760191906249E-2</v>
      </c>
      <c r="J142" s="59">
        <f t="shared" ref="J142" si="71">J64-J126</f>
        <v>5.9132571068011126E-2</v>
      </c>
    </row>
    <row r="143" spans="2:12">
      <c r="B143" s="1" t="s">
        <v>72</v>
      </c>
      <c r="C143" s="1" t="s">
        <v>70</v>
      </c>
      <c r="D143" s="1" t="s">
        <v>69</v>
      </c>
      <c r="E143" s="8">
        <f t="shared" si="67"/>
        <v>0.1752252550435843</v>
      </c>
      <c r="F143" s="8">
        <f t="shared" si="67"/>
        <v>0.12858111671470543</v>
      </c>
      <c r="G143" s="70">
        <f t="shared" si="67"/>
        <v>7.3904826183374725E-2</v>
      </c>
      <c r="H143" s="59">
        <f t="shared" si="67"/>
        <v>6.6874335164884599E-2</v>
      </c>
      <c r="I143" s="59">
        <f t="shared" si="67"/>
        <v>7.2540660142970989E-2</v>
      </c>
      <c r="J143" s="59">
        <f t="shared" ref="J143" si="72">J65-J127</f>
        <v>5.7354518405078256E-2</v>
      </c>
    </row>
    <row r="144" spans="2:12">
      <c r="B144" s="1" t="s">
        <v>72</v>
      </c>
      <c r="C144" s="1" t="s">
        <v>91</v>
      </c>
      <c r="D144" s="14" t="s">
        <v>69</v>
      </c>
      <c r="E144" s="8">
        <f t="shared" si="67"/>
        <v>0.17258149301146977</v>
      </c>
      <c r="F144" s="8">
        <f t="shared" si="67"/>
        <v>0.12799231455092291</v>
      </c>
      <c r="G144" s="70">
        <f t="shared" si="67"/>
        <v>7.6347455047786367E-2</v>
      </c>
      <c r="H144" s="59">
        <f t="shared" si="67"/>
        <v>7.0086563904174212E-2</v>
      </c>
      <c r="I144" s="59">
        <f t="shared" si="67"/>
        <v>7.5409411808062918E-2</v>
      </c>
      <c r="J144" s="59">
        <f t="shared" ref="J144" si="73">J66-J128</f>
        <v>6.043341417816548E-2</v>
      </c>
    </row>
    <row r="145" spans="2:23">
      <c r="B145" s="1" t="s">
        <v>67</v>
      </c>
      <c r="C145" s="1" t="s">
        <v>68</v>
      </c>
      <c r="D145" s="1" t="s">
        <v>73</v>
      </c>
      <c r="E145" s="8">
        <f>E67-E129</f>
        <v>0.4282920247534916</v>
      </c>
      <c r="F145" s="8">
        <f t="shared" si="67"/>
        <v>0.47319225222621519</v>
      </c>
      <c r="G145" s="70">
        <f t="shared" si="67"/>
        <v>0.47319225222621519</v>
      </c>
      <c r="H145" s="59">
        <f t="shared" si="67"/>
        <v>0.47894134832143248</v>
      </c>
      <c r="I145" s="59">
        <f t="shared" si="67"/>
        <v>0.47832422531283275</v>
      </c>
      <c r="J145" s="59">
        <f t="shared" ref="J145" si="74">J67-J129</f>
        <v>0.56405076991252401</v>
      </c>
      <c r="L145" s="27"/>
      <c r="M145" s="27"/>
      <c r="N145" s="27"/>
      <c r="O145" s="27"/>
      <c r="P145" s="27"/>
    </row>
    <row r="146" spans="2:23">
      <c r="B146" s="1" t="s">
        <v>67</v>
      </c>
      <c r="C146" s="1" t="s">
        <v>70</v>
      </c>
      <c r="D146" s="1" t="s">
        <v>73</v>
      </c>
      <c r="E146" s="8">
        <f>E68-E130</f>
        <v>0.43257290034556661</v>
      </c>
      <c r="F146" s="8">
        <f t="shared" si="67"/>
        <v>0.47793721982106924</v>
      </c>
      <c r="G146" s="70">
        <f t="shared" si="67"/>
        <v>0.47793721982106924</v>
      </c>
      <c r="H146" s="59">
        <f t="shared" si="67"/>
        <v>0.48369669003177668</v>
      </c>
      <c r="I146" s="59">
        <f t="shared" si="67"/>
        <v>0.48351673927898375</v>
      </c>
      <c r="J146" s="59">
        <f t="shared" ref="J146" si="75">J68-J130</f>
        <v>0.56903631465904048</v>
      </c>
      <c r="L146" s="27"/>
      <c r="M146" s="27"/>
      <c r="N146" s="27"/>
      <c r="O146" s="27"/>
      <c r="P146" s="27"/>
    </row>
    <row r="147" spans="2:23">
      <c r="B147" s="1" t="s">
        <v>67</v>
      </c>
      <c r="C147" s="1" t="s">
        <v>91</v>
      </c>
      <c r="D147" s="14" t="s">
        <v>73</v>
      </c>
      <c r="E147" s="8">
        <f t="shared" si="67"/>
        <v>0.46805534935571685</v>
      </c>
      <c r="F147" s="8">
        <f t="shared" si="67"/>
        <v>0.51532767946702385</v>
      </c>
      <c r="G147" s="70">
        <f t="shared" si="67"/>
        <v>0.51532767946702385</v>
      </c>
      <c r="H147" s="59">
        <f t="shared" si="67"/>
        <v>0.5202471566672533</v>
      </c>
      <c r="I147" s="59">
        <f t="shared" si="67"/>
        <v>0.5183051749469112</v>
      </c>
      <c r="J147" s="59">
        <f t="shared" ref="J147" si="76">J69-J131</f>
        <v>0.60929103247707705</v>
      </c>
      <c r="L147" s="27"/>
      <c r="M147" s="27"/>
      <c r="N147" s="27"/>
      <c r="O147" s="27"/>
      <c r="P147" s="27"/>
    </row>
    <row r="148" spans="2:23">
      <c r="B148" s="1" t="s">
        <v>72</v>
      </c>
      <c r="C148" s="1" t="s">
        <v>68</v>
      </c>
      <c r="D148" s="1" t="s">
        <v>73</v>
      </c>
      <c r="E148" s="8">
        <f t="shared" si="67"/>
        <v>0.29262406872821528</v>
      </c>
      <c r="F148" s="8">
        <f t="shared" si="67"/>
        <v>0.29844680538961466</v>
      </c>
      <c r="G148" s="70">
        <f t="shared" si="67"/>
        <v>0.29844680538961466</v>
      </c>
      <c r="H148" s="59">
        <f t="shared" si="67"/>
        <v>0.30594610127051758</v>
      </c>
      <c r="I148" s="59">
        <f t="shared" si="67"/>
        <v>0.30572620512442672</v>
      </c>
      <c r="J148" s="59">
        <f t="shared" ref="J148" si="77">J70-J132</f>
        <v>0.30669364758371576</v>
      </c>
      <c r="L148" s="27"/>
      <c r="M148" s="27"/>
      <c r="N148" s="27"/>
      <c r="O148" s="27"/>
      <c r="P148" s="27"/>
    </row>
    <row r="149" spans="2:23">
      <c r="B149" s="1" t="s">
        <v>72</v>
      </c>
      <c r="C149" s="1" t="s">
        <v>70</v>
      </c>
      <c r="D149" s="1" t="s">
        <v>73</v>
      </c>
      <c r="E149" s="8">
        <f t="shared" si="67"/>
        <v>0.29524724585128942</v>
      </c>
      <c r="F149" s="8">
        <f t="shared" si="67"/>
        <v>0.30112577092213866</v>
      </c>
      <c r="G149" s="70">
        <f t="shared" si="67"/>
        <v>0.30112577092213866</v>
      </c>
      <c r="H149" s="59">
        <f t="shared" si="67"/>
        <v>0.30865315176148145</v>
      </c>
      <c r="I149" s="59">
        <f t="shared" si="67"/>
        <v>0.30843325561539059</v>
      </c>
      <c r="J149" s="59">
        <f t="shared" ref="J149" si="78">J71-J133</f>
        <v>0.30941202469965495</v>
      </c>
      <c r="L149" s="27"/>
      <c r="M149" s="27"/>
      <c r="N149" s="27"/>
      <c r="O149" s="27"/>
      <c r="P149" s="27"/>
    </row>
    <row r="150" spans="2:23">
      <c r="B150" s="1" t="s">
        <v>72</v>
      </c>
      <c r="C150" s="1" t="s">
        <v>91</v>
      </c>
      <c r="D150" s="14" t="s">
        <v>73</v>
      </c>
      <c r="E150" s="8">
        <f t="shared" si="67"/>
        <v>0.32431081223198033</v>
      </c>
      <c r="F150" s="8">
        <f t="shared" si="67"/>
        <v>0.33208350958276295</v>
      </c>
      <c r="G150" s="70">
        <f t="shared" si="67"/>
        <v>0.33208350958276295</v>
      </c>
      <c r="H150" s="59">
        <f t="shared" si="67"/>
        <v>0.33847836159684563</v>
      </c>
      <c r="I150" s="59">
        <f t="shared" si="67"/>
        <v>0.33824955978045129</v>
      </c>
      <c r="J150" s="59">
        <f t="shared" ref="J150" si="79">J72-J134</f>
        <v>0.34062336851197988</v>
      </c>
      <c r="L150" s="27"/>
      <c r="M150" s="27"/>
      <c r="N150" s="27"/>
      <c r="O150" s="27"/>
      <c r="P150" s="27"/>
    </row>
    <row r="151" spans="2:23">
      <c r="E151" s="16"/>
      <c r="F151" s="16"/>
      <c r="G151" s="16"/>
      <c r="H151" s="60"/>
      <c r="I151" s="65"/>
      <c r="J151" s="65"/>
      <c r="K151" s="4"/>
    </row>
    <row r="152" spans="2:23">
      <c r="B152" s="51" t="s">
        <v>94</v>
      </c>
      <c r="C152" s="167"/>
      <c r="D152" s="167"/>
      <c r="E152" s="167"/>
      <c r="F152" s="181"/>
      <c r="G152" s="167"/>
      <c r="H152" s="168"/>
      <c r="I152" s="168"/>
      <c r="J152" s="168"/>
      <c r="K152" s="45"/>
    </row>
    <row r="153" spans="2:23" ht="25.5">
      <c r="B153" s="1"/>
      <c r="C153" s="1"/>
      <c r="D153" s="1"/>
      <c r="E153" s="162" t="s">
        <v>50</v>
      </c>
      <c r="F153" s="162" t="s">
        <v>52</v>
      </c>
      <c r="G153" s="163" t="s">
        <v>54</v>
      </c>
      <c r="H153" s="164" t="s">
        <v>56</v>
      </c>
      <c r="I153" s="165" t="s">
        <v>58</v>
      </c>
      <c r="J153" s="165" t="s">
        <v>61</v>
      </c>
      <c r="K153" s="45"/>
    </row>
    <row r="154" spans="2:23">
      <c r="B154" s="2" t="s">
        <v>62</v>
      </c>
      <c r="C154" s="2" t="s">
        <v>63</v>
      </c>
      <c r="D154" s="2" t="s">
        <v>64</v>
      </c>
      <c r="E154" s="13" t="s">
        <v>49</v>
      </c>
      <c r="F154" s="13" t="s">
        <v>51</v>
      </c>
      <c r="G154" s="68" t="s">
        <v>53</v>
      </c>
      <c r="H154" s="57" t="s">
        <v>55</v>
      </c>
      <c r="I154" s="126" t="s">
        <v>57</v>
      </c>
      <c r="J154" s="126" t="s">
        <v>65</v>
      </c>
      <c r="K154" t="s">
        <v>95</v>
      </c>
      <c r="R154" s="52"/>
    </row>
    <row r="155" spans="2:23">
      <c r="B155" s="1" t="s">
        <v>67</v>
      </c>
      <c r="C155" s="1" t="s">
        <v>68</v>
      </c>
      <c r="D155" s="14" t="s">
        <v>69</v>
      </c>
      <c r="E155" s="58" cm="1">
        <f t="array" ref="E155">((E123*INDEX('TDCV Values'!$D$11:$I$16,MATCH($B155&amp;$C155,'TDCV Values'!$B$11:$B$16&amp;'TDCV Values'!$C$11:$C$16,0),MATCH(E$154,'TDCV Values'!$D$10:$I$10,0))*'Customer Numbers - South East'!$C$5)+(E125*INDEX('TDCV Values'!$D$11:$I$16,MATCH($B157&amp;$C157,'TDCV Values'!$B$11:$B$16&amp;'TDCV Values'!$C$11:$C$16,0),MATCH(E$154,'TDCV Values'!$D$10:$I$10,0))*'Customer Numbers - South East'!$E$5))/((INDEX('TDCV Values'!$D$11:$I$16,MATCH($B155&amp;$C155,'TDCV Values'!$B$11:$B$16&amp;'TDCV Values'!$C$11:$C$16,0),MATCH(E$154,'TDCV Values'!$D$10:$I$10,0))*'Customer Numbers - South East'!$C$5)+('Customer Numbers - South East'!$E$5*INDEX('TDCV Values'!$D$11:$I$16,MATCH($B157&amp;$C157,'TDCV Values'!$B$11:$B$16&amp;'TDCV Values'!$C$11:$C$16,0),MATCH(E$154,'TDCV Values'!$D$10:$I$10,0))))</f>
        <v>1.1042222715915121E-2</v>
      </c>
      <c r="F155" s="58" cm="1">
        <f t="array" ref="F155">((F123*INDEX('TDCV Values'!$D$11:$I$16,MATCH($B155&amp;$C155,'TDCV Values'!$B$11:$B$16&amp;'TDCV Values'!$C$11:$C$16,0),MATCH(F$154,'TDCV Values'!$D$10:$I$10,0))*'Customer Numbers - South East'!$C$5)+(F125*INDEX('TDCV Values'!$D$11:$I$16,MATCH($B157&amp;$C157,'TDCV Values'!$B$11:$B$16&amp;'TDCV Values'!$C$11:$C$16,0),MATCH(F$154,'TDCV Values'!$D$10:$I$10,0))*'Customer Numbers - South East'!$E$5))/((INDEX('TDCV Values'!$D$11:$I$16,MATCH($B155&amp;$C155,'TDCV Values'!$B$11:$B$16&amp;'TDCV Values'!$C$11:$C$16,0),MATCH(F$154,'TDCV Values'!$D$10:$I$10,0))*'Customer Numbers - South East'!$C$5)+('Customer Numbers - South East'!$E$5*INDEX('TDCV Values'!$D$11:$I$16,MATCH($B157&amp;$C157,'TDCV Values'!$B$11:$B$16&amp;'TDCV Values'!$C$11:$C$16,0),MATCH(F$154,'TDCV Values'!$D$10:$I$10,0))))</f>
        <v>8.2754906679485957E-3</v>
      </c>
      <c r="G155" s="58" cm="1">
        <f t="array" ref="G155">((G123*INDEX('TDCV Values'!$D$11:$I$16,MATCH($B155&amp;$C155,'TDCV Values'!$B$11:$B$16&amp;'TDCV Values'!$C$11:$C$16,0),MATCH(G$154,'TDCV Values'!$D$10:$I$10,0))*'Customer Numbers - South East'!$C$5)+(G125*INDEX('TDCV Values'!$D$11:$I$16,MATCH($B157&amp;$C157,'TDCV Values'!$B$11:$B$16&amp;'TDCV Values'!$C$11:$C$16,0),MATCH(G$154,'TDCV Values'!$D$10:$I$10,0))*'Customer Numbers - South East'!$E$5))/((INDEX('TDCV Values'!$D$11:$I$16,MATCH($B155&amp;$C155,'TDCV Values'!$B$11:$B$16&amp;'TDCV Values'!$C$11:$C$16,0),MATCH(G$154,'TDCV Values'!$D$10:$I$10,0))*'Customer Numbers - South East'!$C$5)+('Customer Numbers - South East'!$E$5*INDEX('TDCV Values'!$D$11:$I$16,MATCH($B157&amp;$C157,'TDCV Values'!$B$11:$B$16&amp;'TDCV Values'!$C$11:$C$16,0),MATCH(G$154,'TDCV Values'!$D$10:$I$10,0))))</f>
        <v>4.9630844044083007E-3</v>
      </c>
      <c r="H155" s="58" cm="1">
        <f t="array" ref="H155">((H123*INDEX('TDCV Values'!$D$11:$I$16,MATCH($B155&amp;$C155,'TDCV Values'!$B$11:$B$16&amp;'TDCV Values'!$C$11:$C$16,0),MATCH(H$154,'TDCV Values'!$D$10:$I$10,0))*'Customer Numbers - South East'!$C$5)+(H125*INDEX('TDCV Values'!$D$11:$I$16,MATCH($B157&amp;$C157,'TDCV Values'!$B$11:$B$16&amp;'TDCV Values'!$C$11:$C$16,0),MATCH(H$154,'TDCV Values'!$D$10:$I$10,0))*'Customer Numbers - South East'!$E$5))/((INDEX('TDCV Values'!$D$11:$I$16,MATCH($B155&amp;$C155,'TDCV Values'!$B$11:$B$16&amp;'TDCV Values'!$C$11:$C$16,0),MATCH(H$154,'TDCV Values'!$D$10:$I$10,0))*'Customer Numbers - South East'!$C$5)+('Customer Numbers - South East'!$E$5*INDEX('TDCV Values'!$D$11:$I$16,MATCH($B157&amp;$C157,'TDCV Values'!$B$11:$B$16&amp;'TDCV Values'!$C$11:$C$16,0),MATCH(H$154,'TDCV Values'!$D$10:$I$10,0))))</f>
        <v>4.4924276429252801E-3</v>
      </c>
      <c r="I155" s="58" cm="1">
        <f t="array" ref="I155">((I123*INDEX('TDCV Values'!$D$11:$I$16,MATCH($B155&amp;$C155,'TDCV Values'!$B$11:$B$16&amp;'TDCV Values'!$C$11:$C$16,0),MATCH(I$154,'TDCV Values'!$D$10:$I$10,0))*'Customer Numbers - South East'!$C$5)+(I125*INDEX('TDCV Values'!$D$11:$I$16,MATCH($B157&amp;$C157,'TDCV Values'!$B$11:$B$16&amp;'TDCV Values'!$C$11:$C$16,0),MATCH(I$154,'TDCV Values'!$D$10:$I$10,0))*'Customer Numbers - South East'!$E$5))/((INDEX('TDCV Values'!$D$11:$I$16,MATCH($B155&amp;$C155,'TDCV Values'!$B$11:$B$16&amp;'TDCV Values'!$C$11:$C$16,0),MATCH(I$154,'TDCV Values'!$D$10:$I$10,0))*'Customer Numbers - South East'!$C$5)+('Customer Numbers - South East'!$E$5*INDEX('TDCV Values'!$D$11:$I$16,MATCH($B157&amp;$C157,'TDCV Values'!$B$11:$B$16&amp;'TDCV Values'!$C$11:$C$16,0),MATCH(I$154,'TDCV Values'!$D$10:$I$10,0))))</f>
        <v>4.5475629169083103E-3</v>
      </c>
      <c r="J155" s="58" cm="1">
        <f t="array" ref="J155">((J123*INDEX('TDCV Values'!$D$11:$I$16,MATCH($B155&amp;$C155,'TDCV Values'!$B$11:$B$16&amp;'TDCV Values'!$C$11:$C$16,0),MATCH(J$154,'TDCV Values'!$D$10:$I$10,0))*'Customer Numbers - South East'!$C$5)+(J125*INDEX('TDCV Values'!$D$11:$I$16,MATCH($B157&amp;$C157,'TDCV Values'!$B$11:$B$16&amp;'TDCV Values'!$C$11:$C$16,0),MATCH(J$154,'TDCV Values'!$D$10:$I$10,0))*'Customer Numbers - South East'!$E$5))/((INDEX('TDCV Values'!$D$11:$I$16,MATCH($B155&amp;$C155,'TDCV Values'!$B$11:$B$16&amp;'TDCV Values'!$C$11:$C$16,0),MATCH(J$154,'TDCV Values'!$D$10:$I$10,0))*'Customer Numbers - South East'!$C$5)+('Customer Numbers - South East'!$E$5*INDEX('TDCV Values'!$D$11:$I$16,MATCH($B157&amp;$C157,'TDCV Values'!$B$11:$B$16&amp;'TDCV Values'!$C$11:$C$16,0),MATCH(J$154,'TDCV Values'!$D$10:$I$10,0))))</f>
        <v>3.9381073793102192E-3</v>
      </c>
      <c r="L155" s="27"/>
      <c r="M155" s="27"/>
      <c r="N155" s="27"/>
      <c r="O155" s="27"/>
      <c r="P155" s="27"/>
      <c r="Q155" s="6"/>
      <c r="R155" s="27"/>
      <c r="S155" s="27"/>
      <c r="T155" s="27"/>
      <c r="U155" s="27"/>
      <c r="V155" s="27"/>
      <c r="W155" s="53"/>
    </row>
    <row r="156" spans="2:23">
      <c r="B156" s="1" t="s">
        <v>67</v>
      </c>
      <c r="C156" s="1" t="s">
        <v>70</v>
      </c>
      <c r="D156" s="14" t="s">
        <v>69</v>
      </c>
      <c r="E156" s="157">
        <v>0</v>
      </c>
      <c r="F156" s="157">
        <v>0</v>
      </c>
      <c r="G156" s="157">
        <v>0</v>
      </c>
      <c r="H156" s="157">
        <v>0</v>
      </c>
      <c r="I156" s="157">
        <v>0</v>
      </c>
      <c r="J156" s="157">
        <v>0</v>
      </c>
      <c r="K156" s="47"/>
      <c r="L156" s="27"/>
      <c r="M156" s="27"/>
      <c r="N156" s="27"/>
      <c r="O156" s="27"/>
      <c r="P156" s="27"/>
      <c r="Q156" s="6"/>
      <c r="R156" s="27"/>
      <c r="S156" s="27"/>
      <c r="T156" s="27"/>
      <c r="U156" s="27"/>
      <c r="V156" s="27"/>
      <c r="W156" s="53"/>
    </row>
    <row r="157" spans="2:23">
      <c r="B157" s="1" t="s">
        <v>67</v>
      </c>
      <c r="C157" s="1" t="s">
        <v>71</v>
      </c>
      <c r="D157" s="14" t="s">
        <v>69</v>
      </c>
      <c r="E157" s="58" cm="1">
        <f t="array" ref="E157">((E123*INDEX('TDCV Values'!$D$11:$I$16,MATCH($B155&amp;$C155,'TDCV Values'!$B$11:$B$16&amp;'TDCV Values'!$C$11:$C$16,0),MATCH(E$154,'TDCV Values'!$D$10:$I$10,0))*'Customer Numbers - South East'!$C$5)+(E125*INDEX('TDCV Values'!$D$11:$I$16,MATCH($B157&amp;$C157,'TDCV Values'!$B$11:$B$16&amp;'TDCV Values'!$C$11:$C$16,0),MATCH(E$154,'TDCV Values'!$D$10:$I$10,0))*'Customer Numbers - South East'!$E$5))/((INDEX('TDCV Values'!$D$11:$I$16,MATCH($B155&amp;$C155,'TDCV Values'!$B$11:$B$16&amp;'TDCV Values'!$C$11:$C$16,0),MATCH(E$154,'TDCV Values'!$D$10:$I$10,0))*'Customer Numbers - South East'!$C$5)+('Customer Numbers - South East'!$E$5*INDEX('TDCV Values'!$D$11:$I$16,MATCH($B157&amp;$C157,'TDCV Values'!$B$11:$B$16&amp;'TDCV Values'!$C$11:$C$16,0),MATCH(E$154,'TDCV Values'!$D$10:$I$10,0))))</f>
        <v>1.1042222715915121E-2</v>
      </c>
      <c r="F157" s="58" cm="1">
        <f t="array" ref="F157">((F123*INDEX('TDCV Values'!$D$11:$I$16,MATCH($B155&amp;$C155,'TDCV Values'!$B$11:$B$16&amp;'TDCV Values'!$C$11:$C$16,0),MATCH(F$154,'TDCV Values'!$D$10:$I$10,0))*'Customer Numbers - South East'!$C$5)+(F125*INDEX('TDCV Values'!$D$11:$I$16,MATCH($B157&amp;$C157,'TDCV Values'!$B$11:$B$16&amp;'TDCV Values'!$C$11:$C$16,0),MATCH(F$154,'TDCV Values'!$D$10:$I$10,0))*'Customer Numbers - South East'!$E$5))/((INDEX('TDCV Values'!$D$11:$I$16,MATCH($B155&amp;$C155,'TDCV Values'!$B$11:$B$16&amp;'TDCV Values'!$C$11:$C$16,0),MATCH(F$154,'TDCV Values'!$D$10:$I$10,0))*'Customer Numbers - South East'!$C$5)+('Customer Numbers - South East'!$E$5*INDEX('TDCV Values'!$D$11:$I$16,MATCH($B157&amp;$C157,'TDCV Values'!$B$11:$B$16&amp;'TDCV Values'!$C$11:$C$16,0),MATCH(F$154,'TDCV Values'!$D$10:$I$10,0))))</f>
        <v>8.2754906679485957E-3</v>
      </c>
      <c r="G157" s="58" cm="1">
        <f t="array" ref="G157">((G123*INDEX('TDCV Values'!$D$11:$I$16,MATCH($B155&amp;$C155,'TDCV Values'!$B$11:$B$16&amp;'TDCV Values'!$C$11:$C$16,0),MATCH(G$154,'TDCV Values'!$D$10:$I$10,0))*'Customer Numbers - South East'!$C$5)+(G125*INDEX('TDCV Values'!$D$11:$I$16,MATCH($B157&amp;$C157,'TDCV Values'!$B$11:$B$16&amp;'TDCV Values'!$C$11:$C$16,0),MATCH(G$154,'TDCV Values'!$D$10:$I$10,0))*'Customer Numbers - South East'!$E$5))/((INDEX('TDCV Values'!$D$11:$I$16,MATCH($B155&amp;$C155,'TDCV Values'!$B$11:$B$16&amp;'TDCV Values'!$C$11:$C$16,0),MATCH(G$154,'TDCV Values'!$D$10:$I$10,0))*'Customer Numbers - South East'!$C$5)+('Customer Numbers - South East'!$E$5*INDEX('TDCV Values'!$D$11:$I$16,MATCH($B157&amp;$C157,'TDCV Values'!$B$11:$B$16&amp;'TDCV Values'!$C$11:$C$16,0),MATCH(G$154,'TDCV Values'!$D$10:$I$10,0))))</f>
        <v>4.9630844044083007E-3</v>
      </c>
      <c r="H157" s="58" cm="1">
        <f t="array" ref="H157">((H123*INDEX('TDCV Values'!$D$11:$I$16,MATCH($B155&amp;$C155,'TDCV Values'!$B$11:$B$16&amp;'TDCV Values'!$C$11:$C$16,0),MATCH(H$154,'TDCV Values'!$D$10:$I$10,0))*'Customer Numbers - South East'!$C$5)+(H125*INDEX('TDCV Values'!$D$11:$I$16,MATCH($B157&amp;$C157,'TDCV Values'!$B$11:$B$16&amp;'TDCV Values'!$C$11:$C$16,0),MATCH(H$154,'TDCV Values'!$D$10:$I$10,0))*'Customer Numbers - South East'!$E$5))/((INDEX('TDCV Values'!$D$11:$I$16,MATCH($B155&amp;$C155,'TDCV Values'!$B$11:$B$16&amp;'TDCV Values'!$C$11:$C$16,0),MATCH(H$154,'TDCV Values'!$D$10:$I$10,0))*'Customer Numbers - South East'!$C$5)+('Customer Numbers - South East'!$E$5*INDEX('TDCV Values'!$D$11:$I$16,MATCH($B157&amp;$C157,'TDCV Values'!$B$11:$B$16&amp;'TDCV Values'!$C$11:$C$16,0),MATCH(H$154,'TDCV Values'!$D$10:$I$10,0))))</f>
        <v>4.4924276429252801E-3</v>
      </c>
      <c r="I157" s="58" cm="1">
        <f t="array" ref="I157">((I123*INDEX('TDCV Values'!$D$11:$I$16,MATCH($B155&amp;$C155,'TDCV Values'!$B$11:$B$16&amp;'TDCV Values'!$C$11:$C$16,0),MATCH(I$154,'TDCV Values'!$D$10:$I$10,0))*'Customer Numbers - South East'!$C$5)+(I125*INDEX('TDCV Values'!$D$11:$I$16,MATCH($B157&amp;$C157,'TDCV Values'!$B$11:$B$16&amp;'TDCV Values'!$C$11:$C$16,0),MATCH(I$154,'TDCV Values'!$D$10:$I$10,0))*'Customer Numbers - South East'!$E$5))/((INDEX('TDCV Values'!$D$11:$I$16,MATCH($B155&amp;$C155,'TDCV Values'!$B$11:$B$16&amp;'TDCV Values'!$C$11:$C$16,0),MATCH(I$154,'TDCV Values'!$D$10:$I$10,0))*'Customer Numbers - South East'!$C$5)+('Customer Numbers - South East'!$E$5*INDEX('TDCV Values'!$D$11:$I$16,MATCH($B157&amp;$C157,'TDCV Values'!$B$11:$B$16&amp;'TDCV Values'!$C$11:$C$16,0),MATCH(I$154,'TDCV Values'!$D$10:$I$10,0))))</f>
        <v>4.5475629169083103E-3</v>
      </c>
      <c r="J157" s="58" cm="1">
        <f t="array" ref="J157">((J123*INDEX('TDCV Values'!$D$11:$I$16,MATCH($B155&amp;$C155,'TDCV Values'!$B$11:$B$16&amp;'TDCV Values'!$C$11:$C$16,0),MATCH(J$154,'TDCV Values'!$D$10:$I$10,0))*'Customer Numbers - South East'!$C$5)+(J125*INDEX('TDCV Values'!$D$11:$I$16,MATCH($B157&amp;$C157,'TDCV Values'!$B$11:$B$16&amp;'TDCV Values'!$C$11:$C$16,0),MATCH(J$154,'TDCV Values'!$D$10:$I$10,0))*'Customer Numbers - South East'!$E$5))/((INDEX('TDCV Values'!$D$11:$I$16,MATCH($B155&amp;$C155,'TDCV Values'!$B$11:$B$16&amp;'TDCV Values'!$C$11:$C$16,0),MATCH(J$154,'TDCV Values'!$D$10:$I$10,0))*'Customer Numbers - South East'!$C$5)+('Customer Numbers - South East'!$E$5*INDEX('TDCV Values'!$D$11:$I$16,MATCH($B157&amp;$C157,'TDCV Values'!$B$11:$B$16&amp;'TDCV Values'!$C$11:$C$16,0),MATCH(J$154,'TDCV Values'!$D$10:$I$10,0))))</f>
        <v>3.9381073793102192E-3</v>
      </c>
      <c r="K157" s="47"/>
      <c r="L157" s="27"/>
      <c r="M157" s="27"/>
      <c r="N157" s="27"/>
      <c r="O157" s="27"/>
      <c r="P157" s="27"/>
      <c r="Q157" s="6"/>
      <c r="R157" s="27"/>
      <c r="S157" s="27"/>
      <c r="T157" s="27"/>
      <c r="U157" s="27"/>
      <c r="V157" s="27"/>
      <c r="W157" s="53"/>
    </row>
    <row r="158" spans="2:23">
      <c r="B158" s="1" t="s">
        <v>72</v>
      </c>
      <c r="C158" s="1" t="s">
        <v>68</v>
      </c>
      <c r="D158" s="14" t="s">
        <v>69</v>
      </c>
      <c r="E158" s="58" cm="1">
        <f t="array" ref="E158">((E126*INDEX('TDCV Values'!$D$11:$I$16,MATCH($B158&amp;$C158,'TDCV Values'!$B$11:$B$16&amp;'TDCV Values'!$C$11:$C$16,0),MATCH(E$154,'TDCV Values'!$D$10:$I$10,0))*'Customer Numbers - South East'!$C$10)+(E128*INDEX('TDCV Values'!$D$11:$I$16,MATCH($B160&amp;$C160,'TDCV Values'!$B$11:$B$16&amp;'TDCV Values'!$C$11:$C$16,0),MATCH(E$154,'TDCV Values'!$D$10:$I$10,0))*'Customer Numbers - South East'!$E$10))/((INDEX('TDCV Values'!$D$11:$I$16,MATCH($B158&amp;$C158,'TDCV Values'!$B$11:$B$16&amp;'TDCV Values'!$C$11:$C$16,0),MATCH(E$154,'TDCV Values'!$D$10:$I$10,0))*'Customer Numbers - South East'!$C$10)+('Customer Numbers - South East'!$E$10*INDEX('TDCV Values'!$D$11:$I$16,MATCH($B160&amp;$C160,'TDCV Values'!$B$11:$B$16&amp;'TDCV Values'!$C$11:$C$16,0),MATCH(E$154,'TDCV Values'!$D$10:$I$10,0))))</f>
        <v>2.5702130144734112E-3</v>
      </c>
      <c r="F158" s="58" cm="1">
        <f t="array" ref="F158">((F126*INDEX('TDCV Values'!$D$11:$I$16,MATCH($B158&amp;$C158,'TDCV Values'!$B$11:$B$16&amp;'TDCV Values'!$C$11:$C$16,0),MATCH(F$154,'TDCV Values'!$D$10:$I$10,0))*'Customer Numbers - South East'!$C$10)+(F128*INDEX('TDCV Values'!$D$11:$I$16,MATCH($B160&amp;$C160,'TDCV Values'!$B$11:$B$16&amp;'TDCV Values'!$C$11:$C$16,0),MATCH(F$154,'TDCV Values'!$D$10:$I$10,0))*'Customer Numbers - South East'!$E$10))/((INDEX('TDCV Values'!$D$11:$I$16,MATCH($B158&amp;$C158,'TDCV Values'!$B$11:$B$16&amp;'TDCV Values'!$C$11:$C$16,0),MATCH(F$154,'TDCV Values'!$D$10:$I$10,0))*'Customer Numbers - South East'!$C$10)+('Customer Numbers - South East'!$E$10*INDEX('TDCV Values'!$D$11:$I$16,MATCH($B160&amp;$C160,'TDCV Values'!$B$11:$B$16&amp;'TDCV Values'!$C$11:$C$16,0),MATCH(F$154,'TDCV Values'!$D$10:$I$10,0))))</f>
        <v>1.9070778654465149E-3</v>
      </c>
      <c r="G158" s="58" cm="1">
        <f t="array" ref="G158">((G126*INDEX('TDCV Values'!$D$11:$I$16,MATCH($B158&amp;$C158,'TDCV Values'!$B$11:$B$16&amp;'TDCV Values'!$C$11:$C$16,0),MATCH(G$154,'TDCV Values'!$D$10:$I$10,0))*'Customer Numbers - South East'!$C$10)+(G128*INDEX('TDCV Values'!$D$11:$I$16,MATCH($B160&amp;$C160,'TDCV Values'!$B$11:$B$16&amp;'TDCV Values'!$C$11:$C$16,0),MATCH(G$154,'TDCV Values'!$D$10:$I$10,0))*'Customer Numbers - South East'!$E$10))/((INDEX('TDCV Values'!$D$11:$I$16,MATCH($B158&amp;$C158,'TDCV Values'!$B$11:$B$16&amp;'TDCV Values'!$C$11:$C$16,0),MATCH(G$154,'TDCV Values'!$D$10:$I$10,0))*'Customer Numbers - South East'!$C$10)+('Customer Numbers - South East'!$E$10*INDEX('TDCV Values'!$D$11:$I$16,MATCH($B160&amp;$C160,'TDCV Values'!$B$11:$B$16&amp;'TDCV Values'!$C$11:$C$16,0),MATCH(G$154,'TDCV Values'!$D$10:$I$10,0))))</f>
        <v>1.1389046059869469E-3</v>
      </c>
      <c r="H158" s="58" cm="1">
        <f t="array" ref="H158">((H126*INDEX('TDCV Values'!$D$11:$I$16,MATCH($B158&amp;$C158,'TDCV Values'!$B$11:$B$16&amp;'TDCV Values'!$C$11:$C$16,0),MATCH(H$154,'TDCV Values'!$D$10:$I$10,0))*'Customer Numbers - South East'!$C$10)+(H128*INDEX('TDCV Values'!$D$11:$I$16,MATCH($B160&amp;$C160,'TDCV Values'!$B$11:$B$16&amp;'TDCV Values'!$C$11:$C$16,0),MATCH(H$154,'TDCV Values'!$D$10:$I$10,0))*'Customer Numbers - South East'!$E$10))/((INDEX('TDCV Values'!$D$11:$I$16,MATCH($B158&amp;$C158,'TDCV Values'!$B$11:$B$16&amp;'TDCV Values'!$C$11:$C$16,0),MATCH(H$154,'TDCV Values'!$D$10:$I$10,0))*'Customer Numbers - South East'!$C$10)+('Customer Numbers - South East'!$E$10*INDEX('TDCV Values'!$D$11:$I$16,MATCH($B160&amp;$C160,'TDCV Values'!$B$11:$B$16&amp;'TDCV Values'!$C$11:$C$16,0),MATCH(H$154,'TDCV Values'!$D$10:$I$10,0))))</f>
        <v>1.0401569440294507E-3</v>
      </c>
      <c r="I158" s="58" cm="1">
        <f t="array" ref="I158">((I126*INDEX('TDCV Values'!$D$11:$I$16,MATCH($B158&amp;$C158,'TDCV Values'!$B$11:$B$16&amp;'TDCV Values'!$C$11:$C$16,0),MATCH(I$154,'TDCV Values'!$D$10:$I$10,0))*'Customer Numbers - South East'!$C$10)+(I128*INDEX('TDCV Values'!$D$11:$I$16,MATCH($B160&amp;$C160,'TDCV Values'!$B$11:$B$16&amp;'TDCV Values'!$C$11:$C$16,0),MATCH(I$154,'TDCV Values'!$D$10:$I$10,0))*'Customer Numbers - South East'!$E$10))/((INDEX('TDCV Values'!$D$11:$I$16,MATCH($B158&amp;$C158,'TDCV Values'!$B$11:$B$16&amp;'TDCV Values'!$C$11:$C$16,0),MATCH(I$154,'TDCV Values'!$D$10:$I$10,0))*'Customer Numbers - South East'!$C$10)+('Customer Numbers - South East'!$E$10*INDEX('TDCV Values'!$D$11:$I$16,MATCH($B160&amp;$C160,'TDCV Values'!$B$11:$B$16&amp;'TDCV Values'!$C$11:$C$16,0),MATCH(I$154,'TDCV Values'!$D$10:$I$10,0))))</f>
        <v>1.1156174824882802E-3</v>
      </c>
      <c r="J158" s="58" cm="1">
        <f t="array" ref="J158">((J126*INDEX('TDCV Values'!$D$11:$I$16,MATCH($B158&amp;$C158,'TDCV Values'!$B$11:$B$16&amp;'TDCV Values'!$C$11:$C$16,0),MATCH(J$154,'TDCV Values'!$D$10:$I$10,0))*'Customer Numbers - South East'!$C$10)+(J128*INDEX('TDCV Values'!$D$11:$I$16,MATCH($B160&amp;$C160,'TDCV Values'!$B$11:$B$16&amp;'TDCV Values'!$C$11:$C$16,0),MATCH(J$154,'TDCV Values'!$D$10:$I$10,0))*'Customer Numbers - South East'!$E$10))/((INDEX('TDCV Values'!$D$11:$I$16,MATCH($B158&amp;$C158,'TDCV Values'!$B$11:$B$16&amp;'TDCV Values'!$C$11:$C$16,0),MATCH(J$154,'TDCV Values'!$D$10:$I$10,0))*'Customer Numbers - South East'!$C$10)+('Customer Numbers - South East'!$E$10*INDEX('TDCV Values'!$D$11:$I$16,MATCH($B160&amp;$C160,'TDCV Values'!$B$11:$B$16&amp;'TDCV Values'!$C$11:$C$16,0),MATCH(J$154,'TDCV Values'!$D$10:$I$10,0))))</f>
        <v>8.9428602835183422E-4</v>
      </c>
      <c r="K158" s="47"/>
      <c r="L158" s="27"/>
      <c r="M158" s="27"/>
      <c r="N158" s="27"/>
      <c r="O158" s="27"/>
      <c r="P158" s="27"/>
      <c r="R158" s="27"/>
      <c r="S158" s="27"/>
      <c r="T158" s="27"/>
      <c r="U158" s="27"/>
      <c r="V158" s="27"/>
    </row>
    <row r="159" spans="2:23">
      <c r="B159" s="1" t="s">
        <v>72</v>
      </c>
      <c r="C159" s="1" t="s">
        <v>70</v>
      </c>
      <c r="D159" s="14" t="s">
        <v>69</v>
      </c>
      <c r="E159" s="157">
        <v>0</v>
      </c>
      <c r="F159" s="157">
        <v>0</v>
      </c>
      <c r="G159" s="157">
        <v>0</v>
      </c>
      <c r="H159" s="157">
        <v>0</v>
      </c>
      <c r="I159" s="157">
        <v>0</v>
      </c>
      <c r="J159" s="157">
        <v>0</v>
      </c>
      <c r="K159" s="47"/>
      <c r="L159" s="27"/>
      <c r="M159" s="27"/>
      <c r="N159" s="27"/>
      <c r="O159" s="27"/>
      <c r="P159" s="27"/>
      <c r="R159" s="27"/>
      <c r="S159" s="27"/>
      <c r="T159" s="27"/>
      <c r="U159" s="27"/>
      <c r="V159" s="27"/>
    </row>
    <row r="160" spans="2:23">
      <c r="B160" s="1" t="s">
        <v>72</v>
      </c>
      <c r="C160" s="1" t="s">
        <v>71</v>
      </c>
      <c r="D160" s="14" t="s">
        <v>69</v>
      </c>
      <c r="E160" s="58" cm="1">
        <f t="array" ref="E160">((E126*INDEX('TDCV Values'!$D$11:$I$16,MATCH($B158&amp;$C158,'TDCV Values'!$B$11:$B$16&amp;'TDCV Values'!$C$11:$C$16,0),MATCH(E$154,'TDCV Values'!$D$10:$I$10,0))*'Customer Numbers - South East'!$C$10)+(E128*INDEX('TDCV Values'!$D$11:$I$16,MATCH($B160&amp;$C160,'TDCV Values'!$B$11:$B$16&amp;'TDCV Values'!$C$11:$C$16,0),MATCH(E$154,'TDCV Values'!$D$10:$I$10,0))*'Customer Numbers - South East'!$E$10))/((INDEX('TDCV Values'!$D$11:$I$16,MATCH($B158&amp;$C158,'TDCV Values'!$B$11:$B$16&amp;'TDCV Values'!$C$11:$C$16,0),MATCH(E$154,'TDCV Values'!$D$10:$I$10,0))*'Customer Numbers - South East'!$C$10)+('Customer Numbers - South East'!$E$10*INDEX('TDCV Values'!$D$11:$I$16,MATCH($B160&amp;$C160,'TDCV Values'!$B$11:$B$16&amp;'TDCV Values'!$C$11:$C$16,0),MATCH(E$154,'TDCV Values'!$D$10:$I$10,0))))</f>
        <v>2.5702130144734112E-3</v>
      </c>
      <c r="F160" s="58" cm="1">
        <f t="array" ref="F160">((F126*INDEX('TDCV Values'!$D$11:$I$16,MATCH($B158&amp;$C158,'TDCV Values'!$B$11:$B$16&amp;'TDCV Values'!$C$11:$C$16,0),MATCH(F$154,'TDCV Values'!$D$10:$I$10,0))*'Customer Numbers - South East'!$C$10)+(F128*INDEX('TDCV Values'!$D$11:$I$16,MATCH($B160&amp;$C160,'TDCV Values'!$B$11:$B$16&amp;'TDCV Values'!$C$11:$C$16,0),MATCH(F$154,'TDCV Values'!$D$10:$I$10,0))*'Customer Numbers - South East'!$E$10))/((INDEX('TDCV Values'!$D$11:$I$16,MATCH($B158&amp;$C158,'TDCV Values'!$B$11:$B$16&amp;'TDCV Values'!$C$11:$C$16,0),MATCH(F$154,'TDCV Values'!$D$10:$I$10,0))*'Customer Numbers - South East'!$C$10)+('Customer Numbers - South East'!$E$10*INDEX('TDCV Values'!$D$11:$I$16,MATCH($B160&amp;$C160,'TDCV Values'!$B$11:$B$16&amp;'TDCV Values'!$C$11:$C$16,0),MATCH(F$154,'TDCV Values'!$D$10:$I$10,0))))</f>
        <v>1.9070778654465149E-3</v>
      </c>
      <c r="G160" s="58" cm="1">
        <f t="array" ref="G160">((G126*INDEX('TDCV Values'!$D$11:$I$16,MATCH($B158&amp;$C158,'TDCV Values'!$B$11:$B$16&amp;'TDCV Values'!$C$11:$C$16,0),MATCH(G$154,'TDCV Values'!$D$10:$I$10,0))*'Customer Numbers - South East'!$C$10)+(G128*INDEX('TDCV Values'!$D$11:$I$16,MATCH($B160&amp;$C160,'TDCV Values'!$B$11:$B$16&amp;'TDCV Values'!$C$11:$C$16,0),MATCH(G$154,'TDCV Values'!$D$10:$I$10,0))*'Customer Numbers - South East'!$E$10))/((INDEX('TDCV Values'!$D$11:$I$16,MATCH($B158&amp;$C158,'TDCV Values'!$B$11:$B$16&amp;'TDCV Values'!$C$11:$C$16,0),MATCH(G$154,'TDCV Values'!$D$10:$I$10,0))*'Customer Numbers - South East'!$C$10)+('Customer Numbers - South East'!$E$10*INDEX('TDCV Values'!$D$11:$I$16,MATCH($B160&amp;$C160,'TDCV Values'!$B$11:$B$16&amp;'TDCV Values'!$C$11:$C$16,0),MATCH(G$154,'TDCV Values'!$D$10:$I$10,0))))</f>
        <v>1.1389046059869469E-3</v>
      </c>
      <c r="H160" s="58" cm="1">
        <f t="array" ref="H160">((H126*INDEX('TDCV Values'!$D$11:$I$16,MATCH($B158&amp;$C158,'TDCV Values'!$B$11:$B$16&amp;'TDCV Values'!$C$11:$C$16,0),MATCH(H$154,'TDCV Values'!$D$10:$I$10,0))*'Customer Numbers - South East'!$C$10)+(H128*INDEX('TDCV Values'!$D$11:$I$16,MATCH($B160&amp;$C160,'TDCV Values'!$B$11:$B$16&amp;'TDCV Values'!$C$11:$C$16,0),MATCH(H$154,'TDCV Values'!$D$10:$I$10,0))*'Customer Numbers - South East'!$E$10))/((INDEX('TDCV Values'!$D$11:$I$16,MATCH($B158&amp;$C158,'TDCV Values'!$B$11:$B$16&amp;'TDCV Values'!$C$11:$C$16,0),MATCH(H$154,'TDCV Values'!$D$10:$I$10,0))*'Customer Numbers - South East'!$C$10)+('Customer Numbers - South East'!$E$10*INDEX('TDCV Values'!$D$11:$I$16,MATCH($B160&amp;$C160,'TDCV Values'!$B$11:$B$16&amp;'TDCV Values'!$C$11:$C$16,0),MATCH(H$154,'TDCV Values'!$D$10:$I$10,0))))</f>
        <v>1.0401569440294507E-3</v>
      </c>
      <c r="I160" s="58" cm="1">
        <f t="array" ref="I160">((I126*INDEX('TDCV Values'!$D$11:$I$16,MATCH($B158&amp;$C158,'TDCV Values'!$B$11:$B$16&amp;'TDCV Values'!$C$11:$C$16,0),MATCH(I$154,'TDCV Values'!$D$10:$I$10,0))*'Customer Numbers - South East'!$C$10)+(I128*INDEX('TDCV Values'!$D$11:$I$16,MATCH($B160&amp;$C160,'TDCV Values'!$B$11:$B$16&amp;'TDCV Values'!$C$11:$C$16,0),MATCH(I$154,'TDCV Values'!$D$10:$I$10,0))*'Customer Numbers - South East'!$E$10))/((INDEX('TDCV Values'!$D$11:$I$16,MATCH($B158&amp;$C158,'TDCV Values'!$B$11:$B$16&amp;'TDCV Values'!$C$11:$C$16,0),MATCH(I$154,'TDCV Values'!$D$10:$I$10,0))*'Customer Numbers - South East'!$C$10)+('Customer Numbers - South East'!$E$10*INDEX('TDCV Values'!$D$11:$I$16,MATCH($B160&amp;$C160,'TDCV Values'!$B$11:$B$16&amp;'TDCV Values'!$C$11:$C$16,0),MATCH(I$154,'TDCV Values'!$D$10:$I$10,0))))</f>
        <v>1.1156174824882802E-3</v>
      </c>
      <c r="J160" s="58" cm="1">
        <f t="array" ref="J160">((J126*INDEX('TDCV Values'!$D$11:$I$16,MATCH($B158&amp;$C158,'TDCV Values'!$B$11:$B$16&amp;'TDCV Values'!$C$11:$C$16,0),MATCH(J$154,'TDCV Values'!$D$10:$I$10,0))*'Customer Numbers - South East'!$C$10)+(J128*INDEX('TDCV Values'!$D$11:$I$16,MATCH($B160&amp;$C160,'TDCV Values'!$B$11:$B$16&amp;'TDCV Values'!$C$11:$C$16,0),MATCH(J$154,'TDCV Values'!$D$10:$I$10,0))*'Customer Numbers - South East'!$E$10))/((INDEX('TDCV Values'!$D$11:$I$16,MATCH($B158&amp;$C158,'TDCV Values'!$B$11:$B$16&amp;'TDCV Values'!$C$11:$C$16,0),MATCH(J$154,'TDCV Values'!$D$10:$I$10,0))*'Customer Numbers - South East'!$C$10)+('Customer Numbers - South East'!$E$10*INDEX('TDCV Values'!$D$11:$I$16,MATCH($B160&amp;$C160,'TDCV Values'!$B$11:$B$16&amp;'TDCV Values'!$C$11:$C$16,0),MATCH(J$154,'TDCV Values'!$D$10:$I$10,0))))</f>
        <v>8.9428602835183422E-4</v>
      </c>
      <c r="K160" s="47"/>
      <c r="L160" s="27"/>
      <c r="M160" s="27"/>
      <c r="N160" s="27"/>
      <c r="O160" s="27"/>
      <c r="P160" s="27"/>
      <c r="R160" s="27"/>
      <c r="S160" s="27"/>
      <c r="T160" s="27"/>
      <c r="U160" s="27"/>
      <c r="V160" s="27"/>
    </row>
    <row r="161" spans="2:22">
      <c r="B161" s="1" t="s">
        <v>67</v>
      </c>
      <c r="C161" s="1" t="s">
        <v>68</v>
      </c>
      <c r="D161" s="14" t="s">
        <v>73</v>
      </c>
      <c r="E161" s="58">
        <f>(('Customer Numbers - South East'!$D$21*E$129)+('Customer Numbers - South East'!$D$17*E$130)+('Customer Numbers - South East'!$D$20*E$131))</f>
        <v>6.6954031440378693E-3</v>
      </c>
      <c r="F161" s="58">
        <f>(('Customer Numbers - South East'!$D$21*F$129)+('Customer Numbers - South East'!$D$17*F$130)+('Customer Numbers - South East'!$D$20*F$131))</f>
        <v>7.4212553646167212E-3</v>
      </c>
      <c r="G161" s="58">
        <f>(('Customer Numbers - South East'!$D$21*G$129)+('Customer Numbers - South East'!$D$17*G$130)+('Customer Numbers - South East'!$D$20*G$131))</f>
        <v>7.4212553646167212E-3</v>
      </c>
      <c r="H161" s="58">
        <f>(('Customer Numbers - South East'!$D$21*H$129)+('Customer Numbers - South East'!$D$17*H$130)+('Customer Numbers - South East'!$D$20*H$131))</f>
        <v>7.4374807568234648E-3</v>
      </c>
      <c r="I161" s="58">
        <f>(('Customer Numbers - South East'!$D$21*I$129)+('Customer Numbers - South East'!$D$17*I$130)+('Customer Numbers - South East'!$D$20*I$131))</f>
        <v>8.1212297780361986E-3</v>
      </c>
      <c r="J161" s="58">
        <f>(('Customer Numbers - South East'!$D$21*J$129)+('Customer Numbers - South East'!$D$17*J$130)+('Customer Numbers - South East'!$D$20*J$131))</f>
        <v>7.7975244205562566E-3</v>
      </c>
      <c r="K161" s="47"/>
      <c r="L161" s="27"/>
      <c r="M161" s="27"/>
      <c r="N161" s="27"/>
      <c r="O161" s="27"/>
      <c r="P161" s="27"/>
      <c r="R161" s="27"/>
      <c r="S161" s="27"/>
      <c r="T161" s="27"/>
      <c r="U161" s="27"/>
      <c r="V161" s="27"/>
    </row>
    <row r="162" spans="2:22">
      <c r="B162" s="1" t="s">
        <v>67</v>
      </c>
      <c r="C162" s="1" t="s">
        <v>70</v>
      </c>
      <c r="D162" s="14" t="s">
        <v>73</v>
      </c>
      <c r="E162" s="157">
        <v>0</v>
      </c>
      <c r="F162" s="157">
        <v>0</v>
      </c>
      <c r="G162" s="157">
        <v>0</v>
      </c>
      <c r="H162" s="157">
        <v>0</v>
      </c>
      <c r="I162" s="157">
        <v>0</v>
      </c>
      <c r="J162" s="157">
        <v>0</v>
      </c>
      <c r="K162" s="47"/>
      <c r="L162" s="27"/>
      <c r="M162" s="27"/>
      <c r="N162" s="27"/>
      <c r="O162" s="27"/>
      <c r="P162" s="27"/>
      <c r="R162" s="27"/>
      <c r="S162" s="27"/>
      <c r="T162" s="27"/>
      <c r="U162" s="27"/>
      <c r="V162" s="27"/>
    </row>
    <row r="163" spans="2:22">
      <c r="B163" s="1" t="s">
        <v>67</v>
      </c>
      <c r="C163" s="1" t="s">
        <v>71</v>
      </c>
      <c r="D163" s="14" t="s">
        <v>73</v>
      </c>
      <c r="E163" s="58">
        <f>(('Customer Numbers - South East'!$D$21*E$129)+('Customer Numbers - South East'!$D$17*E$130)+('Customer Numbers - South East'!$D$20*E$131))</f>
        <v>6.6954031440378693E-3</v>
      </c>
      <c r="F163" s="58">
        <f>(('Customer Numbers - South East'!$D$21*F$129)+('Customer Numbers - South East'!$D$17*F$130)+('Customer Numbers - South East'!$D$20*F$131))</f>
        <v>7.4212553646167212E-3</v>
      </c>
      <c r="G163" s="58">
        <f>(('Customer Numbers - South East'!$D$21*G$129)+('Customer Numbers - South East'!$D$17*G$130)+('Customer Numbers - South East'!$D$20*G$131))</f>
        <v>7.4212553646167212E-3</v>
      </c>
      <c r="H163" s="58">
        <f>(('Customer Numbers - South East'!$D$21*H$129)+('Customer Numbers - South East'!$D$17*H$130)+('Customer Numbers - South East'!$D$20*H$131))</f>
        <v>7.4374807568234648E-3</v>
      </c>
      <c r="I163" s="58">
        <f>(('Customer Numbers - South East'!$D$21*I$129)+('Customer Numbers - South East'!$D$17*I$130)+('Customer Numbers - South East'!$D$20*I$131))</f>
        <v>8.1212297780361986E-3</v>
      </c>
      <c r="J163" s="58">
        <f>(('Customer Numbers - South East'!$D$21*J$129)+('Customer Numbers - South East'!$D$17*J$130)+('Customer Numbers - South East'!$D$20*J$131))</f>
        <v>7.7975244205562566E-3</v>
      </c>
      <c r="K163" s="47"/>
      <c r="L163" s="27"/>
      <c r="M163" s="27"/>
      <c r="N163" s="27"/>
      <c r="O163" s="27"/>
      <c r="P163" s="27"/>
      <c r="R163" s="27"/>
      <c r="S163" s="27"/>
      <c r="T163" s="27"/>
      <c r="U163" s="27"/>
      <c r="V163" s="27"/>
    </row>
    <row r="164" spans="2:22">
      <c r="B164" s="1" t="s">
        <v>72</v>
      </c>
      <c r="C164" s="1" t="s">
        <v>68</v>
      </c>
      <c r="D164" s="14" t="s">
        <v>73</v>
      </c>
      <c r="E164" s="58">
        <f>(('Customer Numbers - South East'!$D$27*E$132)+('Customer Numbers - South East'!$D$23*E$133)+('Customer Numbers - South East'!$D$26*E$134))</f>
        <v>4.1225255547421846E-3</v>
      </c>
      <c r="F164" s="58">
        <f>(('Customer Numbers - South East'!$D$27*F$132)+('Customer Numbers - South East'!$D$23*F$133)+('Customer Numbers - South East'!$D$26*F$134))</f>
        <v>4.2102013512380909E-3</v>
      </c>
      <c r="G164" s="58">
        <f>(('Customer Numbers - South East'!$D$27*G$132)+('Customer Numbers - South East'!$D$23*G$133)+('Customer Numbers - South East'!$D$26*G$134))</f>
        <v>4.2102013512380909E-3</v>
      </c>
      <c r="H164" s="58">
        <f>(('Customer Numbers - South East'!$D$27*H$132)+('Customer Numbers - South East'!$D$23*H$133)+('Customer Numbers - South East'!$D$26*H$134))</f>
        <v>4.2543390336896043E-3</v>
      </c>
      <c r="I164" s="58">
        <f>(('Customer Numbers - South East'!$D$27*I$132)+('Customer Numbers - South East'!$D$23*I$133)+('Customer Numbers - South East'!$D$26*I$134))</f>
        <v>4.2543390336896043E-3</v>
      </c>
      <c r="J164" s="58">
        <f>(('Customer Numbers - South East'!$D$27*J$132)+('Customer Numbers - South East'!$D$23*J$133)+('Customer Numbers - South East'!$D$26*J$134))</f>
        <v>4.2721397001024824E-3</v>
      </c>
      <c r="K164" s="47"/>
      <c r="L164" s="27"/>
      <c r="M164" s="27"/>
      <c r="N164" s="27"/>
      <c r="O164" s="27"/>
      <c r="P164" s="27"/>
      <c r="R164" s="27"/>
      <c r="S164" s="27"/>
      <c r="T164" s="27"/>
      <c r="U164" s="27"/>
      <c r="V164" s="27"/>
    </row>
    <row r="165" spans="2:22">
      <c r="B165" s="1" t="s">
        <v>72</v>
      </c>
      <c r="C165" s="1" t="s">
        <v>70</v>
      </c>
      <c r="D165" s="14" t="s">
        <v>73</v>
      </c>
      <c r="E165" s="157">
        <v>0</v>
      </c>
      <c r="F165" s="157">
        <v>0</v>
      </c>
      <c r="G165" s="157">
        <v>0</v>
      </c>
      <c r="H165" s="157">
        <v>0</v>
      </c>
      <c r="I165" s="157">
        <v>0</v>
      </c>
      <c r="J165" s="157">
        <v>0</v>
      </c>
      <c r="K165" s="47"/>
      <c r="L165" s="27"/>
      <c r="M165" s="27"/>
      <c r="N165" s="27"/>
      <c r="O165" s="27"/>
      <c r="P165" s="27"/>
      <c r="R165" s="27"/>
      <c r="S165" s="27"/>
      <c r="T165" s="27"/>
      <c r="U165" s="27"/>
      <c r="V165" s="27"/>
    </row>
    <row r="166" spans="2:22">
      <c r="B166" s="1" t="s">
        <v>72</v>
      </c>
      <c r="C166" s="1" t="s">
        <v>71</v>
      </c>
      <c r="D166" s="14" t="s">
        <v>73</v>
      </c>
      <c r="E166" s="58">
        <f>(('Customer Numbers - South East'!$D$27*E$132)+('Customer Numbers - South East'!$D$23*E$133)+('Customer Numbers - South East'!$D$26*E$134))</f>
        <v>4.1225255547421846E-3</v>
      </c>
      <c r="F166" s="58">
        <f>(('Customer Numbers - South East'!$D$27*F$132)+('Customer Numbers - South East'!$D$23*F$133)+('Customer Numbers - South East'!$D$26*F$134))</f>
        <v>4.2102013512380909E-3</v>
      </c>
      <c r="G166" s="58">
        <f>(('Customer Numbers - South East'!$D$27*G$132)+('Customer Numbers - South East'!$D$23*G$133)+('Customer Numbers - South East'!$D$26*G$134))</f>
        <v>4.2102013512380909E-3</v>
      </c>
      <c r="H166" s="58">
        <f>(('Customer Numbers - South East'!$D$27*H$132)+('Customer Numbers - South East'!$D$23*H$133)+('Customer Numbers - South East'!$D$26*H$134))</f>
        <v>4.2543390336896043E-3</v>
      </c>
      <c r="I166" s="58">
        <f>(('Customer Numbers - South East'!$D$27*I$132)+('Customer Numbers - South East'!$D$23*I$133)+('Customer Numbers - South East'!$D$26*I$134))</f>
        <v>4.2543390336896043E-3</v>
      </c>
      <c r="J166" s="58">
        <f>(('Customer Numbers - South East'!$D$27*J$132)+('Customer Numbers - South East'!$D$23*J$133)+('Customer Numbers - South East'!$D$26*J$134))</f>
        <v>4.2721397001024824E-3</v>
      </c>
      <c r="K166" s="47"/>
      <c r="L166" s="27"/>
      <c r="M166" s="27"/>
      <c r="N166" s="27"/>
      <c r="O166" s="27"/>
      <c r="P166" s="27"/>
      <c r="R166" s="27"/>
      <c r="S166" s="27"/>
      <c r="T166" s="27"/>
      <c r="U166" s="27"/>
      <c r="V166" s="27"/>
    </row>
    <row r="167" spans="2:22">
      <c r="E167" s="16"/>
      <c r="F167" s="16"/>
      <c r="G167" s="16"/>
      <c r="H167" s="60"/>
      <c r="I167" s="60"/>
      <c r="J167" s="60"/>
      <c r="K167" s="75"/>
    </row>
    <row r="168" spans="2:22" s="176" customFormat="1">
      <c r="B168" s="40" t="s">
        <v>32</v>
      </c>
      <c r="F168" s="182"/>
      <c r="G168" s="54"/>
      <c r="H168" s="183"/>
      <c r="I168" s="183"/>
      <c r="J168" s="183"/>
      <c r="K168" s="55"/>
    </row>
    <row r="169" spans="2:22" ht="25.5">
      <c r="B169" s="1"/>
      <c r="C169" s="1"/>
      <c r="D169" s="1"/>
      <c r="E169" s="162" t="s">
        <v>50</v>
      </c>
      <c r="F169" s="162" t="s">
        <v>52</v>
      </c>
      <c r="G169" s="163" t="s">
        <v>54</v>
      </c>
      <c r="H169" s="164" t="s">
        <v>56</v>
      </c>
      <c r="I169" s="165" t="s">
        <v>58</v>
      </c>
      <c r="J169" s="165" t="s">
        <v>61</v>
      </c>
    </row>
    <row r="170" spans="2:22">
      <c r="B170" s="2" t="s">
        <v>62</v>
      </c>
      <c r="C170" s="2" t="s">
        <v>63</v>
      </c>
      <c r="D170" s="2" t="s">
        <v>64</v>
      </c>
      <c r="E170" s="13" t="s">
        <v>49</v>
      </c>
      <c r="F170" s="13" t="s">
        <v>51</v>
      </c>
      <c r="G170" s="68" t="s">
        <v>53</v>
      </c>
      <c r="H170" s="57" t="s">
        <v>55</v>
      </c>
      <c r="I170" s="126" t="s">
        <v>57</v>
      </c>
      <c r="J170" s="126" t="s">
        <v>65</v>
      </c>
      <c r="K170" t="s">
        <v>96</v>
      </c>
    </row>
    <row r="171" spans="2:22">
      <c r="B171" s="1" t="s">
        <v>67</v>
      </c>
      <c r="C171" s="1" t="s">
        <v>68</v>
      </c>
      <c r="D171" s="14" t="s">
        <v>69</v>
      </c>
      <c r="E171" s="8">
        <f t="shared" ref="E171:I182" si="80">E139+E155</f>
        <v>0.69230840005522498</v>
      </c>
      <c r="F171" s="8">
        <f t="shared" si="80"/>
        <v>0.51872008886404075</v>
      </c>
      <c r="G171" s="70">
        <f t="shared" si="80"/>
        <v>0.31078538676887829</v>
      </c>
      <c r="H171" s="59">
        <f t="shared" si="80"/>
        <v>0.28258834024823498</v>
      </c>
      <c r="I171" s="59">
        <f t="shared" si="80"/>
        <v>0.2954562336690863</v>
      </c>
      <c r="J171" s="59">
        <f t="shared" ref="J171" si="81">J139+J155</f>
        <v>0.25434640678589771</v>
      </c>
      <c r="K171" s="4"/>
      <c r="M171" s="27"/>
      <c r="N171" s="27"/>
      <c r="O171" s="27"/>
      <c r="P171" s="27"/>
    </row>
    <row r="172" spans="2:22">
      <c r="B172" s="1" t="s">
        <v>67</v>
      </c>
      <c r="C172" s="1" t="s">
        <v>70</v>
      </c>
      <c r="D172" s="14" t="s">
        <v>69</v>
      </c>
      <c r="E172" s="8">
        <f t="shared" si="80"/>
        <v>0.67786971525784923</v>
      </c>
      <c r="F172" s="8">
        <f t="shared" si="80"/>
        <v>0.50410994500050621</v>
      </c>
      <c r="G172" s="70">
        <f t="shared" si="80"/>
        <v>0.29836829681296478</v>
      </c>
      <c r="H172" s="59">
        <f t="shared" si="80"/>
        <v>0.27657058874167256</v>
      </c>
      <c r="I172" s="59">
        <f t="shared" si="80"/>
        <v>0.2893590385974828</v>
      </c>
      <c r="J172" s="59">
        <f t="shared" ref="J172" si="82">J140+J156</f>
        <v>0.24508165028532294</v>
      </c>
      <c r="L172" s="27"/>
      <c r="M172" s="27"/>
      <c r="N172" s="27"/>
      <c r="O172" s="27"/>
      <c r="P172" s="27"/>
    </row>
    <row r="173" spans="2:22">
      <c r="B173" s="1" t="s">
        <v>67</v>
      </c>
      <c r="C173" s="1" t="s">
        <v>71</v>
      </c>
      <c r="D173" s="14" t="s">
        <v>69</v>
      </c>
      <c r="E173" s="8">
        <f t="shared" si="80"/>
        <v>0.7076809401199059</v>
      </c>
      <c r="F173" s="8">
        <f t="shared" si="80"/>
        <v>0.53024089541909936</v>
      </c>
      <c r="G173" s="70">
        <f t="shared" si="80"/>
        <v>0.31769479403352219</v>
      </c>
      <c r="H173" s="59">
        <f t="shared" si="80"/>
        <v>0.28872815564429155</v>
      </c>
      <c r="I173" s="59">
        <f t="shared" si="80"/>
        <v>0.30217325688465585</v>
      </c>
      <c r="J173" s="59">
        <f t="shared" ref="J173" si="83">J141+J157</f>
        <v>0.26006045535440653</v>
      </c>
      <c r="L173" s="27"/>
      <c r="M173" s="27"/>
      <c r="N173" s="27"/>
      <c r="O173" s="27"/>
      <c r="P173" s="27"/>
    </row>
    <row r="174" spans="2:22">
      <c r="B174" s="1" t="s">
        <v>72</v>
      </c>
      <c r="C174" s="1" t="s">
        <v>68</v>
      </c>
      <c r="D174" s="14" t="s">
        <v>69</v>
      </c>
      <c r="E174" s="8">
        <f t="shared" si="80"/>
        <v>0.17134342891909296</v>
      </c>
      <c r="F174" s="8">
        <f t="shared" si="80"/>
        <v>0.12707368072046601</v>
      </c>
      <c r="G174" s="70">
        <f t="shared" si="80"/>
        <v>7.5798848029856453E-2</v>
      </c>
      <c r="H174" s="59">
        <f t="shared" si="80"/>
        <v>6.9615717567417842E-2</v>
      </c>
      <c r="I174" s="59">
        <f t="shared" si="80"/>
        <v>7.4889377674394533E-2</v>
      </c>
      <c r="J174" s="59">
        <f t="shared" ref="J174" si="84">J142+J158</f>
        <v>6.0026857096362962E-2</v>
      </c>
      <c r="L174" s="27"/>
      <c r="M174" s="27"/>
      <c r="N174" s="27"/>
      <c r="O174" s="27"/>
      <c r="P174" s="27"/>
    </row>
    <row r="175" spans="2:22">
      <c r="B175" s="1" t="s">
        <v>72</v>
      </c>
      <c r="C175" s="1" t="s">
        <v>70</v>
      </c>
      <c r="D175" s="14" t="s">
        <v>69</v>
      </c>
      <c r="E175" s="8">
        <f t="shared" si="80"/>
        <v>0.1752252550435843</v>
      </c>
      <c r="F175" s="8">
        <f t="shared" si="80"/>
        <v>0.12858111671470543</v>
      </c>
      <c r="G175" s="70">
        <f t="shared" si="80"/>
        <v>7.3904826183374725E-2</v>
      </c>
      <c r="H175" s="59">
        <f t="shared" si="80"/>
        <v>6.6874335164884599E-2</v>
      </c>
      <c r="I175" s="59">
        <f t="shared" si="80"/>
        <v>7.2540660142970989E-2</v>
      </c>
      <c r="J175" s="59">
        <f t="shared" ref="J175" si="85">J143+J159</f>
        <v>5.7354518405078256E-2</v>
      </c>
      <c r="L175" s="27"/>
      <c r="M175" s="27"/>
      <c r="N175" s="27"/>
      <c r="O175" s="27"/>
      <c r="P175" s="27"/>
    </row>
    <row r="176" spans="2:22">
      <c r="B176" s="1" t="s">
        <v>72</v>
      </c>
      <c r="C176" s="1" t="s">
        <v>71</v>
      </c>
      <c r="D176" s="14" t="s">
        <v>69</v>
      </c>
      <c r="E176" s="8">
        <f t="shared" si="80"/>
        <v>0.17515170602594318</v>
      </c>
      <c r="F176" s="8">
        <f t="shared" si="80"/>
        <v>0.12989939241636944</v>
      </c>
      <c r="G176" s="70">
        <f t="shared" si="80"/>
        <v>7.7486359653773318E-2</v>
      </c>
      <c r="H176" s="59">
        <f t="shared" si="80"/>
        <v>7.1126720848203664E-2</v>
      </c>
      <c r="I176" s="59">
        <f t="shared" si="80"/>
        <v>7.6525029290551203E-2</v>
      </c>
      <c r="J176" s="59">
        <f t="shared" ref="J176" si="86">J144+J160</f>
        <v>6.1327700206517316E-2</v>
      </c>
      <c r="L176" s="27"/>
      <c r="M176" s="27"/>
      <c r="N176" s="27"/>
      <c r="O176" s="27"/>
      <c r="P176" s="27"/>
    </row>
    <row r="177" spans="2:16">
      <c r="B177" s="1" t="s">
        <v>67</v>
      </c>
      <c r="C177" s="1" t="s">
        <v>68</v>
      </c>
      <c r="D177" s="14" t="s">
        <v>73</v>
      </c>
      <c r="E177" s="8">
        <f t="shared" si="80"/>
        <v>0.43498742789752948</v>
      </c>
      <c r="F177" s="8">
        <f t="shared" si="80"/>
        <v>0.48061350759083193</v>
      </c>
      <c r="G177" s="70">
        <f t="shared" si="80"/>
        <v>0.48061350759083193</v>
      </c>
      <c r="H177" s="59">
        <f t="shared" si="80"/>
        <v>0.48637882907825597</v>
      </c>
      <c r="I177" s="59">
        <f t="shared" si="80"/>
        <v>0.48644545509086895</v>
      </c>
      <c r="J177" s="59">
        <f t="shared" ref="J177" si="87">J145+J161</f>
        <v>0.57184829433308026</v>
      </c>
      <c r="L177" s="27"/>
      <c r="M177" s="27"/>
      <c r="N177" s="27"/>
      <c r="O177" s="27"/>
      <c r="P177" s="27"/>
    </row>
    <row r="178" spans="2:16">
      <c r="B178" s="1" t="s">
        <v>67</v>
      </c>
      <c r="C178" s="1" t="s">
        <v>70</v>
      </c>
      <c r="D178" s="14" t="s">
        <v>73</v>
      </c>
      <c r="E178" s="8">
        <f t="shared" si="80"/>
        <v>0.43257290034556661</v>
      </c>
      <c r="F178" s="8">
        <f t="shared" si="80"/>
        <v>0.47793721982106924</v>
      </c>
      <c r="G178" s="70">
        <f t="shared" si="80"/>
        <v>0.47793721982106924</v>
      </c>
      <c r="H178" s="59">
        <f t="shared" si="80"/>
        <v>0.48369669003177668</v>
      </c>
      <c r="I178" s="59">
        <f t="shared" si="80"/>
        <v>0.48351673927898375</v>
      </c>
      <c r="J178" s="59">
        <f t="shared" ref="J178" si="88">J146+J162</f>
        <v>0.56903631465904048</v>
      </c>
      <c r="L178" s="27"/>
      <c r="M178" s="27"/>
      <c r="N178" s="27"/>
      <c r="O178" s="27"/>
      <c r="P178" s="27"/>
    </row>
    <row r="179" spans="2:16">
      <c r="B179" s="1" t="s">
        <v>67</v>
      </c>
      <c r="C179" s="1" t="s">
        <v>71</v>
      </c>
      <c r="D179" s="14" t="s">
        <v>73</v>
      </c>
      <c r="E179" s="8">
        <f t="shared" si="80"/>
        <v>0.47475075249975474</v>
      </c>
      <c r="F179" s="8">
        <f t="shared" si="80"/>
        <v>0.52274893483164053</v>
      </c>
      <c r="G179" s="70">
        <f t="shared" si="80"/>
        <v>0.52274893483164053</v>
      </c>
      <c r="H179" s="59">
        <f t="shared" si="80"/>
        <v>0.52768463742407679</v>
      </c>
      <c r="I179" s="59">
        <f t="shared" si="80"/>
        <v>0.52642640472494739</v>
      </c>
      <c r="J179" s="59">
        <f t="shared" ref="J179" si="89">J147+J163</f>
        <v>0.61708855689763331</v>
      </c>
      <c r="L179" s="27"/>
      <c r="M179" s="27"/>
      <c r="N179" s="27"/>
      <c r="O179" s="27"/>
      <c r="P179" s="27"/>
    </row>
    <row r="180" spans="2:16">
      <c r="B180" s="1" t="s">
        <v>72</v>
      </c>
      <c r="C180" s="1" t="s">
        <v>68</v>
      </c>
      <c r="D180" s="14" t="s">
        <v>73</v>
      </c>
      <c r="E180" s="8">
        <f t="shared" si="80"/>
        <v>0.29674659428295747</v>
      </c>
      <c r="F180" s="8">
        <f t="shared" si="80"/>
        <v>0.30265700674085272</v>
      </c>
      <c r="G180" s="70">
        <f t="shared" si="80"/>
        <v>0.30265700674085272</v>
      </c>
      <c r="H180" s="59">
        <f t="shared" si="80"/>
        <v>0.31020044030420718</v>
      </c>
      <c r="I180" s="59">
        <f t="shared" si="80"/>
        <v>0.30998054415811632</v>
      </c>
      <c r="J180" s="59">
        <f t="shared" ref="J180" si="90">J148+J164</f>
        <v>0.31096578728381824</v>
      </c>
      <c r="L180" s="27"/>
      <c r="M180" s="27"/>
      <c r="N180" s="27"/>
      <c r="O180" s="27"/>
      <c r="P180" s="27"/>
    </row>
    <row r="181" spans="2:16">
      <c r="B181" s="1" t="s">
        <v>72</v>
      </c>
      <c r="C181" s="1" t="s">
        <v>70</v>
      </c>
      <c r="D181" s="14" t="s">
        <v>73</v>
      </c>
      <c r="E181" s="8">
        <f t="shared" si="80"/>
        <v>0.29524724585128942</v>
      </c>
      <c r="F181" s="8">
        <f t="shared" si="80"/>
        <v>0.30112577092213866</v>
      </c>
      <c r="G181" s="70">
        <f t="shared" si="80"/>
        <v>0.30112577092213866</v>
      </c>
      <c r="H181" s="59">
        <f t="shared" si="80"/>
        <v>0.30865315176148145</v>
      </c>
      <c r="I181" s="59">
        <f t="shared" si="80"/>
        <v>0.30843325561539059</v>
      </c>
      <c r="J181" s="59">
        <f t="shared" ref="J181" si="91">J149+J165</f>
        <v>0.30941202469965495</v>
      </c>
      <c r="L181" s="27"/>
      <c r="M181" s="27"/>
      <c r="N181" s="27"/>
      <c r="O181" s="27"/>
      <c r="P181" s="27"/>
    </row>
    <row r="182" spans="2:16">
      <c r="B182" s="1" t="s">
        <v>72</v>
      </c>
      <c r="C182" s="1" t="s">
        <v>71</v>
      </c>
      <c r="D182" s="14" t="s">
        <v>73</v>
      </c>
      <c r="E182" s="8">
        <f t="shared" si="80"/>
        <v>0.32843333778672251</v>
      </c>
      <c r="F182" s="8">
        <f t="shared" si="80"/>
        <v>0.33629371093400107</v>
      </c>
      <c r="G182" s="70">
        <f t="shared" si="80"/>
        <v>0.33629371093400107</v>
      </c>
      <c r="H182" s="59">
        <f t="shared" si="80"/>
        <v>0.34273270063053524</v>
      </c>
      <c r="I182" s="59">
        <f t="shared" si="80"/>
        <v>0.34250389881414089</v>
      </c>
      <c r="J182" s="59">
        <f t="shared" ref="J182" si="92">J150+J166</f>
        <v>0.34489550821208237</v>
      </c>
      <c r="L182" s="27"/>
      <c r="M182" s="27"/>
      <c r="N182" s="27"/>
      <c r="O182" s="27"/>
      <c r="P182" s="27"/>
    </row>
    <row r="183" spans="2:16">
      <c r="D183" s="166"/>
      <c r="E183" s="16"/>
      <c r="F183" s="16"/>
      <c r="G183" s="16"/>
      <c r="H183" s="60"/>
      <c r="I183" s="60"/>
      <c r="J183" s="60"/>
    </row>
    <row r="184" spans="2:16">
      <c r="B184" s="35" t="s">
        <v>74</v>
      </c>
      <c r="C184" s="167"/>
      <c r="D184" s="167"/>
      <c r="E184" s="167"/>
      <c r="F184" s="167"/>
      <c r="G184" s="167"/>
      <c r="H184" s="168"/>
      <c r="I184" s="168"/>
      <c r="J184" s="168"/>
    </row>
    <row r="185" spans="2:16" ht="25.5">
      <c r="B185" s="1"/>
      <c r="C185" s="1"/>
      <c r="D185" s="1"/>
      <c r="E185" s="162" t="s">
        <v>50</v>
      </c>
      <c r="F185" s="162" t="s">
        <v>52</v>
      </c>
      <c r="G185" s="163" t="s">
        <v>54</v>
      </c>
      <c r="H185" s="164" t="s">
        <v>56</v>
      </c>
      <c r="I185" s="165" t="s">
        <v>58</v>
      </c>
      <c r="J185" s="165" t="s">
        <v>61</v>
      </c>
    </row>
    <row r="186" spans="2:16">
      <c r="B186" s="2" t="s">
        <v>62</v>
      </c>
      <c r="C186" s="2" t="s">
        <v>63</v>
      </c>
      <c r="D186" s="2" t="s">
        <v>64</v>
      </c>
      <c r="E186" s="13" t="s">
        <v>49</v>
      </c>
      <c r="F186" s="13" t="s">
        <v>51</v>
      </c>
      <c r="G186" s="68" t="s">
        <v>53</v>
      </c>
      <c r="H186" s="57" t="s">
        <v>55</v>
      </c>
      <c r="I186" s="126" t="s">
        <v>57</v>
      </c>
      <c r="J186" s="126" t="s">
        <v>65</v>
      </c>
    </row>
    <row r="187" spans="2:16">
      <c r="B187" s="268" t="s">
        <v>76</v>
      </c>
      <c r="C187" s="269"/>
      <c r="D187" s="269"/>
      <c r="E187" s="269"/>
      <c r="F187" s="269"/>
      <c r="G187" s="269"/>
      <c r="H187" s="269"/>
      <c r="I187" s="127"/>
      <c r="J187" s="127"/>
      <c r="K187" t="s">
        <v>85</v>
      </c>
    </row>
    <row r="188" spans="2:16">
      <c r="B188" s="1" t="s">
        <v>67</v>
      </c>
      <c r="C188" s="1" t="s">
        <v>68</v>
      </c>
      <c r="D188" s="14" t="s">
        <v>69</v>
      </c>
      <c r="E188" s="36" cm="1">
        <f t="array" ref="E188">E171*INDEX('TDCV Values'!$D$11:$I$16,MATCH($B188&amp;$C188,'TDCV Values'!$B$11:$B$16&amp;'TDCV Values'!$C$11:$C$16,0),MATCH(E$22,'TDCV Values'!$D$10:$I$10,0))</f>
        <v>2007.6943601601524</v>
      </c>
      <c r="F188" s="36" cm="1">
        <f t="array" ref="F188">F171*INDEX('TDCV Values'!$D$11:$I$16,MATCH($B188&amp;$C188,'TDCV Values'!$B$11:$B$16&amp;'TDCV Values'!$C$11:$C$16,0),MATCH(F$22,'TDCV Values'!$D$10:$I$10,0))</f>
        <v>1504.2882577057183</v>
      </c>
      <c r="G188" s="36" cm="1">
        <f t="array" ref="G188">G171*INDEX('TDCV Values'!$D$11:$I$16,MATCH($B188&amp;$C188,'TDCV Values'!$B$11:$B$16&amp;'TDCV Values'!$C$11:$C$16,0),MATCH(G$22,'TDCV Values'!$D$10:$I$10,0))</f>
        <v>901.27762162974705</v>
      </c>
      <c r="H188" s="36" cm="1">
        <f t="array" ref="H188">H171*INDEX('TDCV Values'!$D$11:$I$16,MATCH($B188&amp;$C188,'TDCV Values'!$B$11:$B$16&amp;'TDCV Values'!$C$11:$C$16,0),MATCH(H$22,'TDCV Values'!$D$10:$I$10,0))</f>
        <v>762.9885186702345</v>
      </c>
      <c r="I188" s="36" cm="1">
        <f t="array" ref="I188">I171*INDEX('TDCV Values'!$D$11:$I$16,MATCH($B188&amp;$C188,'TDCV Values'!$B$11:$B$16&amp;'TDCV Values'!$C$11:$C$16,0),MATCH(I$22,'TDCV Values'!$D$10:$I$10,0))</f>
        <v>797.73183090653299</v>
      </c>
      <c r="J188" s="36" cm="1">
        <f t="array" ref="J188">J171*INDEX('TDCV Values'!$D$11:$I$16,MATCH($B188&amp;$C188,'TDCV Values'!$B$11:$B$16&amp;'TDCV Values'!$C$11:$C$16,0),MATCH(J$22,'TDCV Values'!$D$10:$I$10,0))</f>
        <v>686.73529832192378</v>
      </c>
      <c r="K188" s="130"/>
    </row>
    <row r="189" spans="2:16">
      <c r="B189" s="1" t="s">
        <v>67</v>
      </c>
      <c r="C189" s="1" t="s">
        <v>70</v>
      </c>
      <c r="D189" s="14" t="s">
        <v>69</v>
      </c>
      <c r="E189" s="36" cm="1">
        <f t="array" ref="E189">E172*INDEX('TDCV Values'!$D$11:$I$16,MATCH($B189&amp;$C189,'TDCV Values'!$B$11:$B$16&amp;'TDCV Values'!$C$11:$C$16,0),MATCH(E$22,'TDCV Values'!$D$10:$I$10,0))</f>
        <v>1965.8221742477629</v>
      </c>
      <c r="F189" s="36" cm="1">
        <f t="array" ref="F189">F172*INDEX('TDCV Values'!$D$11:$I$16,MATCH($B189&amp;$C189,'TDCV Values'!$B$11:$B$16&amp;'TDCV Values'!$C$11:$C$16,0),MATCH(F$22,'TDCV Values'!$D$10:$I$10,0))</f>
        <v>1461.9188405014679</v>
      </c>
      <c r="G189" s="36" cm="1">
        <f t="array" ref="G189">G172*INDEX('TDCV Values'!$D$11:$I$16,MATCH($B189&amp;$C189,'TDCV Values'!$B$11:$B$16&amp;'TDCV Values'!$C$11:$C$16,0),MATCH(G$22,'TDCV Values'!$D$10:$I$10,0))</f>
        <v>865.26806075759782</v>
      </c>
      <c r="H189" s="36" cm="1">
        <f t="array" ref="H189">H172*INDEX('TDCV Values'!$D$11:$I$16,MATCH($B189&amp;$C189,'TDCV Values'!$B$11:$B$16&amp;'TDCV Values'!$C$11:$C$16,0),MATCH(H$22,'TDCV Values'!$D$10:$I$10,0))</f>
        <v>746.74058960251591</v>
      </c>
      <c r="I189" s="36" cm="1">
        <f t="array" ref="I189">I172*INDEX('TDCV Values'!$D$11:$I$16,MATCH($B189&amp;$C189,'TDCV Values'!$B$11:$B$16&amp;'TDCV Values'!$C$11:$C$16,0),MATCH(I$22,'TDCV Values'!$D$10:$I$10,0))</f>
        <v>781.26940421320353</v>
      </c>
      <c r="J189" s="36" cm="1">
        <f t="array" ref="J189">J172*INDEX('TDCV Values'!$D$11:$I$16,MATCH($B189&amp;$C189,'TDCV Values'!$B$11:$B$16&amp;'TDCV Values'!$C$11:$C$16,0),MATCH(J$22,'TDCV Values'!$D$10:$I$10,0))</f>
        <v>661.72045577037193</v>
      </c>
      <c r="K189" s="130"/>
    </row>
    <row r="190" spans="2:16">
      <c r="B190" s="1" t="s">
        <v>67</v>
      </c>
      <c r="C190" s="1" t="s">
        <v>71</v>
      </c>
      <c r="D190" s="14" t="s">
        <v>69</v>
      </c>
      <c r="E190" s="36" cm="1">
        <f t="array" ref="E190">E173*INDEX('TDCV Values'!$D$11:$I$16,MATCH($B190&amp;$C190,'TDCV Values'!$B$11:$B$16&amp;'TDCV Values'!$C$11:$C$16,0),MATCH(E$22,'TDCV Values'!$D$10:$I$10,0))</f>
        <v>2052.2747263477272</v>
      </c>
      <c r="F190" s="36" cm="1">
        <f t="array" ref="F190">F173*INDEX('TDCV Values'!$D$11:$I$16,MATCH($B190&amp;$C190,'TDCV Values'!$B$11:$B$16&amp;'TDCV Values'!$C$11:$C$16,0),MATCH(F$22,'TDCV Values'!$D$10:$I$10,0))</f>
        <v>1537.698596715388</v>
      </c>
      <c r="G190" s="36" cm="1">
        <f t="array" ref="G190">G173*INDEX('TDCV Values'!$D$11:$I$16,MATCH($B190&amp;$C190,'TDCV Values'!$B$11:$B$16&amp;'TDCV Values'!$C$11:$C$16,0),MATCH(G$22,'TDCV Values'!$D$10:$I$10,0))</f>
        <v>921.31490269721439</v>
      </c>
      <c r="H190" s="36" cm="1">
        <f t="array" ref="H190">H173*INDEX('TDCV Values'!$D$11:$I$16,MATCH($B190&amp;$C190,'TDCV Values'!$B$11:$B$16&amp;'TDCV Values'!$C$11:$C$16,0),MATCH(H$22,'TDCV Values'!$D$10:$I$10,0))</f>
        <v>779.56602023958715</v>
      </c>
      <c r="I190" s="36" cm="1">
        <f t="array" ref="I190">I173*INDEX('TDCV Values'!$D$11:$I$16,MATCH($B190&amp;$C190,'TDCV Values'!$B$11:$B$16&amp;'TDCV Values'!$C$11:$C$16,0),MATCH(I$22,'TDCV Values'!$D$10:$I$10,0))</f>
        <v>815.86779358857075</v>
      </c>
      <c r="J190" s="36" cm="1">
        <f t="array" ref="J190">J173*INDEX('TDCV Values'!$D$11:$I$16,MATCH($B190&amp;$C190,'TDCV Values'!$B$11:$B$16&amp;'TDCV Values'!$C$11:$C$16,0),MATCH(J$22,'TDCV Values'!$D$10:$I$10,0))</f>
        <v>702.16322945689762</v>
      </c>
      <c r="K190" s="130"/>
    </row>
    <row r="191" spans="2:16">
      <c r="B191" s="1" t="s">
        <v>72</v>
      </c>
      <c r="C191" s="1" t="s">
        <v>68</v>
      </c>
      <c r="D191" s="14" t="s">
        <v>69</v>
      </c>
      <c r="E191" s="36" cm="1">
        <f t="array" ref="E191">E174*INDEX('TDCV Values'!$D$11:$I$16,MATCH($B191&amp;$C191,'TDCV Values'!$B$11:$B$16&amp;'TDCV Values'!$C$11:$C$16,0),MATCH(E$22,'TDCV Values'!$D$10:$I$10,0))</f>
        <v>2056.1211470291155</v>
      </c>
      <c r="F191" s="36" cm="1">
        <f t="array" ref="F191">F174*INDEX('TDCV Values'!$D$11:$I$16,MATCH($B191&amp;$C191,'TDCV Values'!$B$11:$B$16&amp;'TDCV Values'!$C$11:$C$16,0),MATCH(F$22,'TDCV Values'!$D$10:$I$10,0))</f>
        <v>1524.8841686455921</v>
      </c>
      <c r="G191" s="36" cm="1">
        <f t="array" ref="G191">G174*INDEX('TDCV Values'!$D$11:$I$16,MATCH($B191&amp;$C191,'TDCV Values'!$B$11:$B$16&amp;'TDCV Values'!$C$11:$C$16,0),MATCH(G$22,'TDCV Values'!$D$10:$I$10,0))</f>
        <v>909.58617635827738</v>
      </c>
      <c r="H191" s="36" cm="1">
        <f t="array" ref="H191">H174*INDEX('TDCV Values'!$D$11:$I$16,MATCH($B191&amp;$C191,'TDCV Values'!$B$11:$B$16&amp;'TDCV Values'!$C$11:$C$16,0),MATCH(H$22,'TDCV Values'!$D$10:$I$10,0))</f>
        <v>800.58075202530517</v>
      </c>
      <c r="I191" s="36" cm="1">
        <f t="array" ref="I191">I174*INDEX('TDCV Values'!$D$11:$I$16,MATCH($B191&amp;$C191,'TDCV Values'!$B$11:$B$16&amp;'TDCV Values'!$C$11:$C$16,0),MATCH(I$22,'TDCV Values'!$D$10:$I$10,0))</f>
        <v>861.2278432555371</v>
      </c>
      <c r="J191" s="36" cm="1">
        <f t="array" ref="J191">J174*INDEX('TDCV Values'!$D$11:$I$16,MATCH($B191&amp;$C191,'TDCV Values'!$B$11:$B$16&amp;'TDCV Values'!$C$11:$C$16,0),MATCH(J$22,'TDCV Values'!$D$10:$I$10,0))</f>
        <v>690.3088566081741</v>
      </c>
      <c r="K191" s="130"/>
    </row>
    <row r="192" spans="2:16">
      <c r="B192" s="1" t="s">
        <v>72</v>
      </c>
      <c r="C192" s="1" t="s">
        <v>70</v>
      </c>
      <c r="D192" s="14" t="s">
        <v>69</v>
      </c>
      <c r="E192" s="36" cm="1">
        <f t="array" ref="E192">E175*INDEX('TDCV Values'!$D$11:$I$16,MATCH($B192&amp;$C192,'TDCV Values'!$B$11:$B$16&amp;'TDCV Values'!$C$11:$C$16,0),MATCH(E$22,'TDCV Values'!$D$10:$I$10,0))</f>
        <v>2102.7030605230116</v>
      </c>
      <c r="F192" s="36" cm="1">
        <f t="array" ref="F192">F175*INDEX('TDCV Values'!$D$11:$I$16,MATCH($B192&amp;$C192,'TDCV Values'!$B$11:$B$16&amp;'TDCV Values'!$C$11:$C$16,0),MATCH(F$22,'TDCV Values'!$D$10:$I$10,0))</f>
        <v>1542.9734005764651</v>
      </c>
      <c r="G192" s="36" cm="1">
        <f t="array" ref="G192">G175*INDEX('TDCV Values'!$D$11:$I$16,MATCH($B192&amp;$C192,'TDCV Values'!$B$11:$B$16&amp;'TDCV Values'!$C$11:$C$16,0),MATCH(G$22,'TDCV Values'!$D$10:$I$10,0))</f>
        <v>886.85791420049668</v>
      </c>
      <c r="H192" s="36" cm="1">
        <f t="array" ref="H192">H175*INDEX('TDCV Values'!$D$11:$I$16,MATCH($B192&amp;$C192,'TDCV Values'!$B$11:$B$16&amp;'TDCV Values'!$C$11:$C$16,0),MATCH(H$22,'TDCV Values'!$D$10:$I$10,0))</f>
        <v>769.05485439617291</v>
      </c>
      <c r="I192" s="36" cm="1">
        <f t="array" ref="I192">I175*INDEX('TDCV Values'!$D$11:$I$16,MATCH($B192&amp;$C192,'TDCV Values'!$B$11:$B$16&amp;'TDCV Values'!$C$11:$C$16,0),MATCH(I$22,'TDCV Values'!$D$10:$I$10,0))</f>
        <v>834.21759164416642</v>
      </c>
      <c r="J192" s="36" cm="1">
        <f t="array" ref="J192">J175*INDEX('TDCV Values'!$D$11:$I$16,MATCH($B192&amp;$C192,'TDCV Values'!$B$11:$B$16&amp;'TDCV Values'!$C$11:$C$16,0),MATCH(J$22,'TDCV Values'!$D$10:$I$10,0))</f>
        <v>659.57696165839991</v>
      </c>
      <c r="K192" s="130"/>
    </row>
    <row r="193" spans="2:11">
      <c r="B193" s="1" t="s">
        <v>72</v>
      </c>
      <c r="C193" s="1" t="s">
        <v>71</v>
      </c>
      <c r="D193" s="14" t="s">
        <v>69</v>
      </c>
      <c r="E193" s="36" cm="1">
        <f t="array" ref="E193">E176*INDEX('TDCV Values'!$D$11:$I$16,MATCH($B193&amp;$C193,'TDCV Values'!$B$11:$B$16&amp;'TDCV Values'!$C$11:$C$16,0),MATCH(E$22,'TDCV Values'!$D$10:$I$10,0))</f>
        <v>2101.8204723113181</v>
      </c>
      <c r="F193" s="36" cm="1">
        <f t="array" ref="F193">F176*INDEX('TDCV Values'!$D$11:$I$16,MATCH($B193&amp;$C193,'TDCV Values'!$B$11:$B$16&amp;'TDCV Values'!$C$11:$C$16,0),MATCH(F$22,'TDCV Values'!$D$10:$I$10,0))</f>
        <v>1558.7927089964332</v>
      </c>
      <c r="G193" s="36" cm="1">
        <f t="array" ref="G193">G176*INDEX('TDCV Values'!$D$11:$I$16,MATCH($B193&amp;$C193,'TDCV Values'!$B$11:$B$16&amp;'TDCV Values'!$C$11:$C$16,0),MATCH(G$22,'TDCV Values'!$D$10:$I$10,0))</f>
        <v>929.83631584527984</v>
      </c>
      <c r="H193" s="36" cm="1">
        <f t="array" ref="H193">H176*INDEX('TDCV Values'!$D$11:$I$16,MATCH($B193&amp;$C193,'TDCV Values'!$B$11:$B$16&amp;'TDCV Values'!$C$11:$C$16,0),MATCH(H$22,'TDCV Values'!$D$10:$I$10,0))</f>
        <v>817.95728975434213</v>
      </c>
      <c r="I193" s="36" cm="1">
        <f t="array" ref="I193">I176*INDEX('TDCV Values'!$D$11:$I$16,MATCH($B193&amp;$C193,'TDCV Values'!$B$11:$B$16&amp;'TDCV Values'!$C$11:$C$16,0),MATCH(I$22,'TDCV Values'!$D$10:$I$10,0))</f>
        <v>880.03783684133884</v>
      </c>
      <c r="J193" s="36" cm="1">
        <f t="array" ref="J193">J176*INDEX('TDCV Values'!$D$11:$I$16,MATCH($B193&amp;$C193,'TDCV Values'!$B$11:$B$16&amp;'TDCV Values'!$C$11:$C$16,0),MATCH(J$22,'TDCV Values'!$D$10:$I$10,0))</f>
        <v>705.26855237494908</v>
      </c>
      <c r="K193" s="130"/>
    </row>
    <row r="194" spans="2:11">
      <c r="B194" s="268" t="s">
        <v>77</v>
      </c>
      <c r="C194" s="279"/>
      <c r="D194" s="279"/>
      <c r="E194" s="279"/>
      <c r="F194" s="279"/>
      <c r="G194" s="279"/>
      <c r="H194" s="279"/>
      <c r="I194" s="127"/>
      <c r="J194" s="127"/>
      <c r="K194" t="s">
        <v>78</v>
      </c>
    </row>
    <row r="195" spans="2:11">
      <c r="B195" s="1" t="s">
        <v>67</v>
      </c>
      <c r="C195" s="1" t="s">
        <v>68</v>
      </c>
      <c r="D195" s="14" t="s">
        <v>73</v>
      </c>
      <c r="E195" s="8">
        <f>E177*365</f>
        <v>158.77041118259825</v>
      </c>
      <c r="F195" s="8">
        <f t="shared" ref="F195:I200" si="93">F177*365</f>
        <v>175.42393027065364</v>
      </c>
      <c r="G195" s="70">
        <f t="shared" si="93"/>
        <v>175.42393027065364</v>
      </c>
      <c r="H195" s="59">
        <f t="shared" si="93"/>
        <v>177.52827261356342</v>
      </c>
      <c r="I195" s="59">
        <f t="shared" si="93"/>
        <v>177.55259110816718</v>
      </c>
      <c r="J195" s="59">
        <f t="shared" ref="J195" si="94">J177*365</f>
        <v>208.72462743157431</v>
      </c>
      <c r="K195" s="130"/>
    </row>
    <row r="196" spans="2:11">
      <c r="B196" s="1" t="s">
        <v>67</v>
      </c>
      <c r="C196" s="1" t="s">
        <v>70</v>
      </c>
      <c r="D196" s="14" t="s">
        <v>73</v>
      </c>
      <c r="E196" s="8">
        <f t="shared" ref="E196:H200" si="95">E178*365</f>
        <v>157.88910862613182</v>
      </c>
      <c r="F196" s="8">
        <f t="shared" si="95"/>
        <v>174.44708523469026</v>
      </c>
      <c r="G196" s="70">
        <f t="shared" si="95"/>
        <v>174.44708523469026</v>
      </c>
      <c r="H196" s="59">
        <f t="shared" si="95"/>
        <v>176.54929186159848</v>
      </c>
      <c r="I196" s="59">
        <f t="shared" si="93"/>
        <v>176.48360983682906</v>
      </c>
      <c r="J196" s="59">
        <f t="shared" ref="J196" si="96">J178*365</f>
        <v>207.69825485054977</v>
      </c>
      <c r="K196" s="130"/>
    </row>
    <row r="197" spans="2:11">
      <c r="B197" s="1" t="s">
        <v>67</v>
      </c>
      <c r="C197" s="1" t="s">
        <v>71</v>
      </c>
      <c r="D197" s="14" t="s">
        <v>73</v>
      </c>
      <c r="E197" s="8">
        <f t="shared" si="95"/>
        <v>173.28402466241047</v>
      </c>
      <c r="F197" s="8">
        <f t="shared" si="95"/>
        <v>190.80336121354878</v>
      </c>
      <c r="G197" s="70">
        <f t="shared" si="95"/>
        <v>190.80336121354878</v>
      </c>
      <c r="H197" s="59">
        <f t="shared" si="95"/>
        <v>192.60489265978802</v>
      </c>
      <c r="I197" s="59">
        <f t="shared" si="93"/>
        <v>192.14563772460579</v>
      </c>
      <c r="J197" s="59">
        <f t="shared" ref="J197" si="97">J179*365</f>
        <v>225.23732326763616</v>
      </c>
      <c r="K197" s="130"/>
    </row>
    <row r="198" spans="2:11">
      <c r="B198" s="1" t="s">
        <v>72</v>
      </c>
      <c r="C198" s="1" t="s">
        <v>68</v>
      </c>
      <c r="D198" s="14" t="s">
        <v>73</v>
      </c>
      <c r="E198" s="8">
        <f t="shared" si="95"/>
        <v>108.31250691327948</v>
      </c>
      <c r="F198" s="8">
        <f t="shared" si="95"/>
        <v>110.46980746041125</v>
      </c>
      <c r="G198" s="70">
        <f t="shared" si="95"/>
        <v>110.46980746041125</v>
      </c>
      <c r="H198" s="59">
        <f t="shared" si="95"/>
        <v>113.22316071103562</v>
      </c>
      <c r="I198" s="59">
        <f t="shared" si="93"/>
        <v>113.14289861771246</v>
      </c>
      <c r="J198" s="59">
        <f t="shared" ref="J198" si="98">J180*365</f>
        <v>113.50251235859366</v>
      </c>
      <c r="K198" s="130"/>
    </row>
    <row r="199" spans="2:11">
      <c r="B199" s="1" t="s">
        <v>72</v>
      </c>
      <c r="C199" s="1" t="s">
        <v>70</v>
      </c>
      <c r="D199" s="14" t="s">
        <v>73</v>
      </c>
      <c r="E199" s="8">
        <f t="shared" si="95"/>
        <v>107.76524473572064</v>
      </c>
      <c r="F199" s="8">
        <f t="shared" si="95"/>
        <v>109.91090638658061</v>
      </c>
      <c r="G199" s="70">
        <f t="shared" si="95"/>
        <v>109.91090638658061</v>
      </c>
      <c r="H199" s="59">
        <f t="shared" si="95"/>
        <v>112.65840039294073</v>
      </c>
      <c r="I199" s="59">
        <f t="shared" si="93"/>
        <v>112.57813829961756</v>
      </c>
      <c r="J199" s="59">
        <f t="shared" ref="J199" si="99">J181*365</f>
        <v>112.93538901537406</v>
      </c>
      <c r="K199" s="130"/>
    </row>
    <row r="200" spans="2:11">
      <c r="B200" s="1" t="s">
        <v>72</v>
      </c>
      <c r="C200" s="1" t="s">
        <v>71</v>
      </c>
      <c r="D200" s="14" t="s">
        <v>73</v>
      </c>
      <c r="E200" s="8">
        <f t="shared" si="95"/>
        <v>119.87816829215372</v>
      </c>
      <c r="F200" s="8">
        <f t="shared" si="95"/>
        <v>122.74720449091039</v>
      </c>
      <c r="G200" s="70">
        <f t="shared" si="95"/>
        <v>122.74720449091039</v>
      </c>
      <c r="H200" s="59">
        <f t="shared" si="95"/>
        <v>125.09743573014536</v>
      </c>
      <c r="I200" s="59">
        <f t="shared" si="93"/>
        <v>125.01392306716143</v>
      </c>
      <c r="J200" s="59">
        <f t="shared" ref="J200" si="100">J182*365</f>
        <v>125.88686049741007</v>
      </c>
      <c r="K200" s="130"/>
    </row>
    <row r="201" spans="2:11">
      <c r="B201" s="268" t="s">
        <v>79</v>
      </c>
      <c r="C201" s="269"/>
      <c r="D201" s="269"/>
      <c r="E201" s="269"/>
      <c r="F201" s="269"/>
      <c r="G201" s="269"/>
      <c r="H201" s="269"/>
      <c r="I201" s="127"/>
      <c r="J201" s="127"/>
      <c r="K201" t="s">
        <v>80</v>
      </c>
    </row>
    <row r="202" spans="2:11">
      <c r="B202" s="1" t="s">
        <v>67</v>
      </c>
      <c r="C202" s="1" t="s">
        <v>68</v>
      </c>
      <c r="D202" s="1"/>
      <c r="E202" s="8">
        <f>E188+E195</f>
        <v>2166.4647713427507</v>
      </c>
      <c r="F202" s="8">
        <f t="shared" ref="F202:I207" si="101">F188+F195</f>
        <v>1679.712187976372</v>
      </c>
      <c r="G202" s="70">
        <f t="shared" si="101"/>
        <v>1076.7015519004008</v>
      </c>
      <c r="H202" s="59">
        <f t="shared" si="101"/>
        <v>940.51679128379794</v>
      </c>
      <c r="I202" s="59">
        <f t="shared" si="101"/>
        <v>975.28442201470011</v>
      </c>
      <c r="J202" s="59">
        <f t="shared" ref="J202" si="102">J188+J195</f>
        <v>895.45992575349806</v>
      </c>
    </row>
    <row r="203" spans="2:11">
      <c r="B203" s="1" t="s">
        <v>67</v>
      </c>
      <c r="C203" s="1" t="s">
        <v>70</v>
      </c>
      <c r="D203" s="1"/>
      <c r="E203" s="8">
        <f t="shared" ref="E203:H207" si="103">E189+E196</f>
        <v>2123.7112828738946</v>
      </c>
      <c r="F203" s="8">
        <f t="shared" si="103"/>
        <v>1636.3659257361583</v>
      </c>
      <c r="G203" s="70">
        <f t="shared" si="103"/>
        <v>1039.7151459922882</v>
      </c>
      <c r="H203" s="59">
        <f t="shared" si="103"/>
        <v>923.28988146411439</v>
      </c>
      <c r="I203" s="59">
        <f t="shared" si="101"/>
        <v>957.75301405003256</v>
      </c>
      <c r="J203" s="59">
        <f t="shared" ref="J203" si="104">J189+J196</f>
        <v>869.41871062092173</v>
      </c>
    </row>
    <row r="204" spans="2:11">
      <c r="B204" s="1" t="s">
        <v>67</v>
      </c>
      <c r="C204" s="1" t="s">
        <v>71</v>
      </c>
      <c r="D204" s="1"/>
      <c r="E204" s="8">
        <f t="shared" si="103"/>
        <v>2225.5587510101377</v>
      </c>
      <c r="F204" s="8">
        <f t="shared" si="103"/>
        <v>1728.5019579289369</v>
      </c>
      <c r="G204" s="70">
        <f t="shared" si="103"/>
        <v>1112.1182639107633</v>
      </c>
      <c r="H204" s="59">
        <f t="shared" si="103"/>
        <v>972.17091289937514</v>
      </c>
      <c r="I204" s="59">
        <f t="shared" si="101"/>
        <v>1008.0134313131765</v>
      </c>
      <c r="J204" s="59">
        <f t="shared" ref="J204" si="105">J190+J197</f>
        <v>927.40055272453378</v>
      </c>
    </row>
    <row r="205" spans="2:11">
      <c r="B205" s="1" t="s">
        <v>72</v>
      </c>
      <c r="C205" s="1" t="s">
        <v>68</v>
      </c>
      <c r="D205" s="1"/>
      <c r="E205" s="8">
        <f t="shared" si="103"/>
        <v>2164.4336539423948</v>
      </c>
      <c r="F205" s="8">
        <f t="shared" si="103"/>
        <v>1635.3539761060033</v>
      </c>
      <c r="G205" s="70">
        <f t="shared" si="103"/>
        <v>1020.0559838186887</v>
      </c>
      <c r="H205" s="59">
        <f t="shared" si="103"/>
        <v>913.80391273634075</v>
      </c>
      <c r="I205" s="59">
        <f t="shared" si="101"/>
        <v>974.37074187324959</v>
      </c>
      <c r="J205" s="59">
        <f t="shared" ref="J205" si="106">J191+J198</f>
        <v>803.81136896676776</v>
      </c>
    </row>
    <row r="206" spans="2:11">
      <c r="B206" s="1" t="s">
        <v>72</v>
      </c>
      <c r="C206" s="1" t="s">
        <v>70</v>
      </c>
      <c r="D206" s="1"/>
      <c r="E206" s="8">
        <f t="shared" si="103"/>
        <v>2210.468305258732</v>
      </c>
      <c r="F206" s="8">
        <f t="shared" si="103"/>
        <v>1652.8843069630457</v>
      </c>
      <c r="G206" s="70">
        <f t="shared" si="103"/>
        <v>996.76882058707724</v>
      </c>
      <c r="H206" s="59">
        <f t="shared" si="103"/>
        <v>881.71325478911365</v>
      </c>
      <c r="I206" s="59">
        <f t="shared" si="101"/>
        <v>946.79572994378395</v>
      </c>
      <c r="J206" s="59">
        <f t="shared" ref="J206" si="107">J192+J199</f>
        <v>772.51235067377399</v>
      </c>
    </row>
    <row r="207" spans="2:11">
      <c r="B207" s="1" t="s">
        <v>72</v>
      </c>
      <c r="C207" s="1" t="s">
        <v>71</v>
      </c>
      <c r="D207" s="1"/>
      <c r="E207" s="8">
        <f t="shared" si="103"/>
        <v>2221.6986406034716</v>
      </c>
      <c r="F207" s="8">
        <f t="shared" si="103"/>
        <v>1681.5399134873437</v>
      </c>
      <c r="G207" s="70">
        <f t="shared" si="103"/>
        <v>1052.5835203361903</v>
      </c>
      <c r="H207" s="59">
        <f t="shared" si="103"/>
        <v>943.05472548448745</v>
      </c>
      <c r="I207" s="59">
        <f t="shared" si="101"/>
        <v>1005.0517599085002</v>
      </c>
      <c r="J207" s="59">
        <f t="shared" ref="J207" si="108">J193+J200</f>
        <v>831.15541287235919</v>
      </c>
    </row>
    <row r="208" spans="2:11">
      <c r="B208" s="278" t="s">
        <v>79</v>
      </c>
      <c r="C208" s="278"/>
      <c r="D208" s="278"/>
      <c r="E208" s="278"/>
      <c r="F208" s="278"/>
      <c r="G208" s="278"/>
      <c r="H208" s="278"/>
      <c r="I208" s="127"/>
      <c r="J208" s="127"/>
      <c r="K208" t="s">
        <v>81</v>
      </c>
    </row>
    <row r="209" spans="2:16">
      <c r="B209" s="1" t="s">
        <v>82</v>
      </c>
      <c r="C209" s="1" t="s">
        <v>68</v>
      </c>
      <c r="D209" s="1"/>
      <c r="E209" s="8">
        <f>E202+E205</f>
        <v>4330.898425285146</v>
      </c>
      <c r="F209" s="8">
        <f t="shared" ref="F209:I211" si="109">F202+F205</f>
        <v>3315.0661640823755</v>
      </c>
      <c r="G209" s="70">
        <f t="shared" si="109"/>
        <v>2096.7575357190894</v>
      </c>
      <c r="H209" s="59">
        <f t="shared" si="109"/>
        <v>1854.3207040201387</v>
      </c>
      <c r="I209" s="59">
        <f t="shared" si="109"/>
        <v>1949.6551638879496</v>
      </c>
      <c r="J209" s="59">
        <f t="shared" ref="J209" si="110">J202+J205</f>
        <v>1699.2712947202658</v>
      </c>
    </row>
    <row r="210" spans="2:16">
      <c r="B210" s="1" t="s">
        <v>82</v>
      </c>
      <c r="C210" s="1" t="s">
        <v>70</v>
      </c>
      <c r="D210" s="1"/>
      <c r="E210" s="8">
        <f t="shared" ref="E210:H211" si="111">E203+E206</f>
        <v>4334.179588132627</v>
      </c>
      <c r="F210" s="8">
        <f t="shared" si="111"/>
        <v>3289.2502326992039</v>
      </c>
      <c r="G210" s="70">
        <f t="shared" si="111"/>
        <v>2036.4839665793654</v>
      </c>
      <c r="H210" s="59">
        <f t="shared" si="111"/>
        <v>1805.0031362532281</v>
      </c>
      <c r="I210" s="59">
        <f t="shared" si="109"/>
        <v>1904.5487439938165</v>
      </c>
      <c r="J210" s="59">
        <f t="shared" ref="J210" si="112">J203+J206</f>
        <v>1641.9310612946956</v>
      </c>
    </row>
    <row r="211" spans="2:16">
      <c r="B211" s="1" t="s">
        <v>82</v>
      </c>
      <c r="C211" s="1" t="s">
        <v>71</v>
      </c>
      <c r="D211" s="1"/>
      <c r="E211" s="8">
        <f t="shared" si="111"/>
        <v>4447.2573916136098</v>
      </c>
      <c r="F211" s="8">
        <f t="shared" si="111"/>
        <v>3410.0418714162806</v>
      </c>
      <c r="G211" s="70">
        <f t="shared" si="111"/>
        <v>2164.7017842469536</v>
      </c>
      <c r="H211" s="59">
        <f t="shared" si="111"/>
        <v>1915.2256383838626</v>
      </c>
      <c r="I211" s="59">
        <f t="shared" si="109"/>
        <v>2013.0651912216767</v>
      </c>
      <c r="J211" s="59">
        <f t="shared" ref="J211" si="113">J204+J207</f>
        <v>1758.555965596893</v>
      </c>
    </row>
    <row r="212" spans="2:16">
      <c r="D212" s="166"/>
      <c r="E212" s="16"/>
      <c r="F212" s="16"/>
      <c r="G212" s="16"/>
      <c r="H212" s="60"/>
      <c r="I212" s="60"/>
      <c r="J212" s="60"/>
    </row>
    <row r="213" spans="2:16">
      <c r="B213" s="40" t="s">
        <v>97</v>
      </c>
      <c r="C213" s="176"/>
      <c r="D213" s="176"/>
      <c r="E213" s="43"/>
      <c r="F213" s="43"/>
      <c r="G213" s="43"/>
      <c r="H213" s="64"/>
      <c r="I213" s="64"/>
      <c r="J213" s="64"/>
    </row>
    <row r="214" spans="2:16" ht="25.5">
      <c r="B214" s="1"/>
      <c r="C214" s="1"/>
      <c r="D214" s="1"/>
      <c r="E214" s="162" t="s">
        <v>50</v>
      </c>
      <c r="F214" s="162" t="s">
        <v>52</v>
      </c>
      <c r="G214" s="163" t="s">
        <v>54</v>
      </c>
      <c r="H214" s="164" t="s">
        <v>56</v>
      </c>
      <c r="I214" s="165" t="s">
        <v>58</v>
      </c>
      <c r="J214" s="165" t="s">
        <v>61</v>
      </c>
      <c r="K214" t="s">
        <v>98</v>
      </c>
    </row>
    <row r="215" spans="2:16">
      <c r="B215" s="2" t="s">
        <v>62</v>
      </c>
      <c r="C215" s="2" t="s">
        <v>63</v>
      </c>
      <c r="D215" s="2" t="s">
        <v>64</v>
      </c>
      <c r="E215" s="13" t="s">
        <v>49</v>
      </c>
      <c r="F215" s="13" t="s">
        <v>51</v>
      </c>
      <c r="G215" s="68" t="s">
        <v>53</v>
      </c>
      <c r="H215" s="57" t="s">
        <v>55</v>
      </c>
      <c r="I215" s="126" t="s">
        <v>57</v>
      </c>
      <c r="J215" s="126" t="s">
        <v>65</v>
      </c>
    </row>
    <row r="216" spans="2:16">
      <c r="B216" s="268" t="s">
        <v>79</v>
      </c>
      <c r="C216" s="269"/>
      <c r="D216" s="269"/>
      <c r="E216" s="269"/>
      <c r="F216" s="269"/>
      <c r="G216" s="269"/>
      <c r="H216" s="269"/>
      <c r="I216" s="127"/>
      <c r="J216" s="127"/>
      <c r="L216" s="184"/>
      <c r="M216" s="184"/>
      <c r="N216" s="184"/>
      <c r="O216" s="184"/>
      <c r="P216" s="184"/>
    </row>
    <row r="217" spans="2:16">
      <c r="B217" s="1" t="s">
        <v>67</v>
      </c>
      <c r="C217" s="1" t="s">
        <v>68</v>
      </c>
      <c r="D217" s="1"/>
      <c r="E217" s="8">
        <f t="shared" ref="E217:I222" si="114">E202-E38</f>
        <v>14.535855153157627</v>
      </c>
      <c r="F217" s="8">
        <f t="shared" si="114"/>
        <v>11.767455014555253</v>
      </c>
      <c r="G217" s="70">
        <f t="shared" si="114"/>
        <v>8.3033023052701083</v>
      </c>
      <c r="H217" s="59">
        <f t="shared" si="114"/>
        <v>8.2371055461741207</v>
      </c>
      <c r="I217" s="59">
        <f t="shared" si="114"/>
        <v>8.3799434072266195</v>
      </c>
      <c r="J217" s="59">
        <f t="shared" ref="J217" si="115">J202-J38</f>
        <v>7.8257642364410458</v>
      </c>
      <c r="K217" s="178"/>
      <c r="L217" s="184"/>
      <c r="M217" s="184"/>
      <c r="N217" s="184"/>
      <c r="O217" s="184"/>
      <c r="P217" s="184"/>
    </row>
    <row r="218" spans="2:16">
      <c r="B218" s="1" t="s">
        <v>67</v>
      </c>
      <c r="C218" s="1" t="s">
        <v>70</v>
      </c>
      <c r="D218" s="1"/>
      <c r="E218" s="8">
        <f t="shared" si="114"/>
        <v>-16.4054838634097</v>
      </c>
      <c r="F218" s="8">
        <f t="shared" si="114"/>
        <v>-16.635527744941328</v>
      </c>
      <c r="G218" s="70">
        <f t="shared" si="114"/>
        <v>-16.635527744941328</v>
      </c>
      <c r="H218" s="59">
        <f t="shared" si="114"/>
        <v>-22.460296098374783</v>
      </c>
      <c r="I218" s="59">
        <f t="shared" si="114"/>
        <v>-22.453698477360263</v>
      </c>
      <c r="J218" s="59">
        <f t="shared" ref="J218" si="116">J203-J39</f>
        <v>-23.09114428627413</v>
      </c>
      <c r="K218" s="178"/>
      <c r="L218" s="143" t="s">
        <v>106</v>
      </c>
      <c r="M218" s="184"/>
      <c r="N218" s="184"/>
      <c r="O218" s="184"/>
      <c r="P218" s="184"/>
    </row>
    <row r="219" spans="2:16">
      <c r="B219" s="1" t="s">
        <v>67</v>
      </c>
      <c r="C219" s="1" t="s">
        <v>71</v>
      </c>
      <c r="D219" s="1"/>
      <c r="E219" s="8">
        <f t="shared" si="114"/>
        <v>-54.025579644262507</v>
      </c>
      <c r="F219" s="8">
        <f t="shared" si="114"/>
        <v>-41.864061227249067</v>
      </c>
      <c r="G219" s="70">
        <f t="shared" si="114"/>
        <v>-26.806772807819016</v>
      </c>
      <c r="H219" s="59">
        <f t="shared" si="114"/>
        <v>-23.268211277093201</v>
      </c>
      <c r="I219" s="59">
        <f t="shared" si="114"/>
        <v>-23.892752580218826</v>
      </c>
      <c r="J219" s="59">
        <f t="shared" ref="J219" si="117">J204-J40</f>
        <v>-21.128195527488288</v>
      </c>
      <c r="L219" s="177">
        <f>(J217*'Customer Numbers - South East'!$C$5)+(J218*'Customer Numbers - South East'!$D$5)+(J219*'Customer Numbers - South East'!$E$5)+(J220*'Customer Numbers - South East'!$C$10)+(J221*'Customer Numbers - South East'!$D$10)+(J222*'Customer Numbers - South East'!$E$10)</f>
        <v>8.5681676864624023E-8</v>
      </c>
      <c r="M219" s="184"/>
      <c r="N219" s="184"/>
      <c r="O219" s="184"/>
      <c r="P219" s="184"/>
    </row>
    <row r="220" spans="2:16">
      <c r="B220" s="1" t="s">
        <v>72</v>
      </c>
      <c r="C220" s="1" t="s">
        <v>68</v>
      </c>
      <c r="D220" s="1"/>
      <c r="E220" s="8">
        <f t="shared" si="114"/>
        <v>15.558909641608807</v>
      </c>
      <c r="F220" s="8">
        <f t="shared" si="114"/>
        <v>12.535107924874865</v>
      </c>
      <c r="G220" s="70">
        <f t="shared" si="114"/>
        <v>9.1825241074277528</v>
      </c>
      <c r="H220" s="59">
        <f t="shared" si="114"/>
        <v>9.4676589574727359</v>
      </c>
      <c r="I220" s="59">
        <f t="shared" si="114"/>
        <v>9.779449160851982</v>
      </c>
      <c r="J220" s="59">
        <f t="shared" ref="J220" si="118">J205-J41</f>
        <v>8.494230147802341</v>
      </c>
      <c r="L220" s="184"/>
      <c r="M220" s="184"/>
      <c r="N220" s="184"/>
      <c r="O220" s="184"/>
      <c r="P220" s="184"/>
    </row>
    <row r="221" spans="2:16">
      <c r="B221" s="1" t="s">
        <v>72</v>
      </c>
      <c r="C221" s="1" t="s">
        <v>70</v>
      </c>
      <c r="D221" s="1"/>
      <c r="E221" s="8">
        <f t="shared" si="114"/>
        <v>-29.140570939856389</v>
      </c>
      <c r="F221" s="8">
        <f t="shared" si="114"/>
        <v>-28.055525796458596</v>
      </c>
      <c r="G221" s="70">
        <f t="shared" si="114"/>
        <v>-28.055525796458596</v>
      </c>
      <c r="H221" s="59">
        <f t="shared" si="114"/>
        <v>-34.962945986723639</v>
      </c>
      <c r="I221" s="59">
        <f t="shared" si="114"/>
        <v>-34.933575124037247</v>
      </c>
      <c r="J221" s="59">
        <f t="shared" ref="J221" si="119">J206-J42</f>
        <v>-32.154461748599147</v>
      </c>
      <c r="L221" s="184"/>
      <c r="M221" s="184"/>
      <c r="N221" s="184"/>
      <c r="O221" s="184"/>
      <c r="P221" s="184"/>
    </row>
    <row r="222" spans="2:16">
      <c r="B222" s="1" t="s">
        <v>72</v>
      </c>
      <c r="C222" s="1" t="s">
        <v>71</v>
      </c>
      <c r="D222" s="1"/>
      <c r="E222" s="8">
        <f t="shared" si="114"/>
        <v>-54.485461080719688</v>
      </c>
      <c r="F222" s="8">
        <f t="shared" si="114"/>
        <v>-41.135618577276318</v>
      </c>
      <c r="G222" s="70">
        <f t="shared" si="114"/>
        <v>-25.608769895901787</v>
      </c>
      <c r="H222" s="59">
        <f t="shared" si="114"/>
        <v>-22.763934437757598</v>
      </c>
      <c r="I222" s="59">
        <f t="shared" si="114"/>
        <v>-24.225642457164327</v>
      </c>
      <c r="J222" s="59">
        <f t="shared" ref="J222" si="120">J207-J43</f>
        <v>-19.949286421900752</v>
      </c>
      <c r="L222" s="184"/>
      <c r="M222" s="184"/>
      <c r="N222" s="184"/>
      <c r="O222" s="184"/>
      <c r="P222" s="184"/>
    </row>
    <row r="223" spans="2:16">
      <c r="B223" s="278" t="s">
        <v>79</v>
      </c>
      <c r="C223" s="278"/>
      <c r="D223" s="278"/>
      <c r="E223" s="278"/>
      <c r="F223" s="278"/>
      <c r="G223" s="278"/>
      <c r="H223" s="278"/>
      <c r="I223" s="127"/>
      <c r="J223" s="127"/>
      <c r="L223" s="184"/>
      <c r="M223" s="184"/>
      <c r="N223" s="184"/>
      <c r="O223" s="184"/>
      <c r="P223" s="184"/>
    </row>
    <row r="224" spans="2:16">
      <c r="B224" s="1" t="s">
        <v>82</v>
      </c>
      <c r="C224" s="1" t="s">
        <v>68</v>
      </c>
      <c r="D224" s="1"/>
      <c r="E224" s="8">
        <f>E217+E220</f>
        <v>30.094764794766434</v>
      </c>
      <c r="F224" s="8">
        <f t="shared" ref="F224:I226" si="121">F217+F220</f>
        <v>24.302562939430118</v>
      </c>
      <c r="G224" s="70">
        <f t="shared" si="121"/>
        <v>17.485826412697861</v>
      </c>
      <c r="H224" s="59">
        <f t="shared" si="121"/>
        <v>17.704764503646857</v>
      </c>
      <c r="I224" s="67">
        <f t="shared" si="121"/>
        <v>18.159392568078601</v>
      </c>
      <c r="J224" s="67">
        <f t="shared" ref="J224" si="122">J217+J220</f>
        <v>16.319994384243387</v>
      </c>
      <c r="L224" s="184"/>
      <c r="M224" s="184"/>
      <c r="N224" s="184"/>
      <c r="O224" s="184"/>
      <c r="P224" s="184"/>
    </row>
    <row r="225" spans="2:16">
      <c r="B225" s="1" t="s">
        <v>82</v>
      </c>
      <c r="C225" s="1" t="s">
        <v>70</v>
      </c>
      <c r="D225" s="1"/>
      <c r="E225" s="8">
        <f>E218+E221</f>
        <v>-45.546054803266088</v>
      </c>
      <c r="F225" s="8">
        <f t="shared" si="121"/>
        <v>-44.691053541399924</v>
      </c>
      <c r="G225" s="70">
        <f t="shared" si="121"/>
        <v>-44.691053541399924</v>
      </c>
      <c r="H225" s="59">
        <f t="shared" si="121"/>
        <v>-57.423242085098423</v>
      </c>
      <c r="I225" s="67">
        <f t="shared" si="121"/>
        <v>-57.38727360139751</v>
      </c>
      <c r="J225" s="67">
        <f t="shared" ref="J225" si="123">J218+J221</f>
        <v>-55.245606034873276</v>
      </c>
      <c r="L225" s="184"/>
      <c r="M225" s="184"/>
      <c r="N225" s="184"/>
      <c r="O225" s="184"/>
      <c r="P225" s="184"/>
    </row>
    <row r="226" spans="2:16">
      <c r="B226" s="1" t="s">
        <v>82</v>
      </c>
      <c r="C226" s="1" t="s">
        <v>71</v>
      </c>
      <c r="D226" s="1"/>
      <c r="E226" s="8">
        <f>E219+E222</f>
        <v>-108.51104072498219</v>
      </c>
      <c r="F226" s="8">
        <f t="shared" si="121"/>
        <v>-82.999679804525385</v>
      </c>
      <c r="G226" s="70">
        <f t="shared" si="121"/>
        <v>-52.415542703720803</v>
      </c>
      <c r="H226" s="59">
        <f t="shared" si="121"/>
        <v>-46.032145714850799</v>
      </c>
      <c r="I226" s="67">
        <f t="shared" si="121"/>
        <v>-48.118395037383152</v>
      </c>
      <c r="J226" s="67">
        <f t="shared" ref="J226" si="124">J219+J222</f>
        <v>-41.077481949389039</v>
      </c>
      <c r="L226" s="184"/>
    </row>
    <row r="227" spans="2:16">
      <c r="E227" s="16"/>
      <c r="F227" s="16"/>
      <c r="G227" s="16"/>
      <c r="H227" s="60"/>
      <c r="I227" s="60"/>
      <c r="J227" s="60"/>
      <c r="K227" s="16"/>
    </row>
    <row r="228" spans="2:16">
      <c r="K228" s="16"/>
    </row>
    <row r="229" spans="2:16">
      <c r="K229" s="16"/>
    </row>
    <row r="230" spans="2:16">
      <c r="K230" s="16"/>
    </row>
    <row r="231" spans="2:16">
      <c r="K231" s="16"/>
    </row>
    <row r="232" spans="2:16">
      <c r="K232" s="16"/>
    </row>
    <row r="233" spans="2:16">
      <c r="K233" s="16"/>
    </row>
    <row r="234" spans="2:16">
      <c r="K234" s="16"/>
    </row>
    <row r="235" spans="2:16">
      <c r="K235" s="16"/>
    </row>
    <row r="236" spans="2:16">
      <c r="K236" s="16"/>
    </row>
  </sheetData>
  <mergeCells count="21">
    <mergeCell ref="B23:H23"/>
    <mergeCell ref="B30:H30"/>
    <mergeCell ref="B37:H37"/>
    <mergeCell ref="B44:H44"/>
    <mergeCell ref="B113:H113"/>
    <mergeCell ref="E52:F52"/>
    <mergeCell ref="B77:H77"/>
    <mergeCell ref="B84:H84"/>
    <mergeCell ref="B91:H91"/>
    <mergeCell ref="B98:H98"/>
    <mergeCell ref="B106:H106"/>
    <mergeCell ref="E53:F53"/>
    <mergeCell ref="E54:F54"/>
    <mergeCell ref="N54:O54"/>
    <mergeCell ref="B57:C57"/>
    <mergeCell ref="B208:H208"/>
    <mergeCell ref="B216:H216"/>
    <mergeCell ref="B223:H223"/>
    <mergeCell ref="B187:H187"/>
    <mergeCell ref="B194:H194"/>
    <mergeCell ref="B201:H20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FDF8F-9770-45C0-9B35-3899079AFE7C}">
  <sheetPr>
    <tabColor theme="5" tint="0.59999389629810485"/>
    <pageSetUpPr autoPageBreaks="0"/>
  </sheetPr>
  <dimension ref="A2:W236"/>
  <sheetViews>
    <sheetView topLeftCell="A112" zoomScaleNormal="100" workbookViewId="0">
      <selection activeCell="J123" sqref="J123:J134"/>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style="161"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24" customFormat="1">
      <c r="A2" s="23" t="s">
        <v>125</v>
      </c>
      <c r="H2" s="159"/>
      <c r="I2" s="159"/>
      <c r="J2" s="159"/>
    </row>
    <row r="3" spans="1:11" s="34" customFormat="1">
      <c r="A3" s="33" t="s">
        <v>60</v>
      </c>
      <c r="B3" s="33"/>
      <c r="C3" s="33"/>
      <c r="H3" s="160"/>
      <c r="I3" s="160"/>
      <c r="J3" s="160"/>
    </row>
    <row r="4" spans="1:11">
      <c r="A4" s="4"/>
      <c r="B4" s="4"/>
      <c r="C4" s="4"/>
    </row>
    <row r="5" spans="1:11" ht="25.5">
      <c r="A5" s="1"/>
      <c r="B5" s="1"/>
      <c r="C5" s="1"/>
      <c r="D5" s="1"/>
      <c r="E5" s="162" t="s">
        <v>50</v>
      </c>
      <c r="F5" s="162" t="s">
        <v>52</v>
      </c>
      <c r="G5" s="163" t="s">
        <v>54</v>
      </c>
      <c r="H5" s="164" t="s">
        <v>56</v>
      </c>
      <c r="I5" s="165" t="s">
        <v>58</v>
      </c>
      <c r="J5" s="165" t="s">
        <v>61</v>
      </c>
    </row>
    <row r="6" spans="1:11">
      <c r="A6" s="21" t="s">
        <v>100</v>
      </c>
      <c r="B6" s="2" t="s">
        <v>62</v>
      </c>
      <c r="C6" s="2" t="s">
        <v>63</v>
      </c>
      <c r="D6" s="2" t="s">
        <v>64</v>
      </c>
      <c r="E6" s="13" t="s">
        <v>49</v>
      </c>
      <c r="F6" s="13" t="s">
        <v>51</v>
      </c>
      <c r="G6" s="68" t="s">
        <v>53</v>
      </c>
      <c r="H6" s="57" t="s">
        <v>55</v>
      </c>
      <c r="I6" s="126" t="s">
        <v>57</v>
      </c>
      <c r="J6" s="126" t="s">
        <v>65</v>
      </c>
      <c r="K6" t="s">
        <v>66</v>
      </c>
    </row>
    <row r="7" spans="1:11" ht="13.5" customHeight="1">
      <c r="A7" s="192" t="s">
        <v>126</v>
      </c>
      <c r="B7" s="1" t="s">
        <v>67</v>
      </c>
      <c r="C7" s="1" t="s">
        <v>68</v>
      </c>
      <c r="D7" s="14" t="s">
        <v>69</v>
      </c>
      <c r="E7" s="38" cm="1">
        <f t="array" ref="E7">INDEX('Regional Cap levels'!$F$386:$K$553,MATCH($A7&amp;$B7&amp;$C7&amp;$D7,'Regional Cap levels'!$B$386:$B$553&amp;'Regional Cap levels'!$C$386:$C$553&amp;'Regional Cap levels'!$D$386:$D$553&amp;'Regional Cap levels'!$E$386:$E$553,0),MATCH(E$6,'Regional Cap levels'!$F$385:$K$385,0))</f>
        <v>0.68566860896714099</v>
      </c>
      <c r="F7" s="38" cm="1">
        <f t="array" ref="F7">INDEX('Regional Cap levels'!$F$386:$K$553,MATCH($A7&amp;$B7&amp;$C7&amp;$D7,'Regional Cap levels'!$B$386:$B$553&amp;'Regional Cap levels'!$C$386:$C$553&amp;'Regional Cap levels'!$D$386:$D$553&amp;'Regional Cap levels'!$E$386:$E$553,0),MATCH(F$6,'Regional Cap levels'!$F$385:$K$385,0))</f>
        <v>0.51380397576386716</v>
      </c>
      <c r="G7" s="185" cm="1">
        <f t="array" ref="G7">INDEX('Regional Cap levels'!$F$386:$K$553,MATCH($A7&amp;$B7&amp;$C7&amp;$D7,'Regional Cap levels'!$B$386:$B$553&amp;'Regional Cap levels'!$C$386:$C$553&amp;'Regional Cap levels'!$D$386:$D$553&amp;'Regional Cap levels'!$E$386:$E$553,0),MATCH(G$6,'Regional Cap levels'!$F$385:$K$385,0))</f>
        <v>0.30720155036046082</v>
      </c>
      <c r="H7" s="62" cm="1">
        <f t="array" ref="H7">INDEX('Regional Cap levels'!$F$386:$K$553,MATCH($A7&amp;$B7&amp;$C7&amp;$D7,'Regional Cap levels'!$B$386:$B$553&amp;'Regional Cap levels'!$C$386:$C$553&amp;'Regional Cap levels'!$D$386:$D$553&amp;'Regional Cap levels'!$E$386:$E$553,0),MATCH(H$6,'Regional Cap levels'!$F$385:$K$385,0))</f>
        <v>0.27932061950789189</v>
      </c>
      <c r="I7" s="62" cm="1">
        <f t="array" ref="I7">INDEX('Regional Cap levels'!$F$386:$K$553,MATCH($A7&amp;$B7&amp;$C7&amp;$D7,'Regional Cap levels'!$B$386:$B$553&amp;'Regional Cap levels'!$C$386:$C$553&amp;'Regional Cap levels'!$D$386:$D$553&amp;'Regional Cap levels'!$E$386:$E$553,0),MATCH(I$6,'Regional Cap levels'!$F$385:$K$385,0))</f>
        <v>0.29215449415929701</v>
      </c>
      <c r="J7" s="62" cm="1">
        <f t="array" ref="J7">INDEX('Regional Cap levels'!$F$386:$K$553,MATCH($A7&amp;$B7&amp;$C7&amp;$D7,'Regional Cap levels'!$B$386:$B$553&amp;'Regional Cap levels'!$C$386:$C$553&amp;'Regional Cap levels'!$D$386:$D$553&amp;'Regional Cap levels'!$E$386:$E$553,0),MATCH(J$6,'Regional Cap levels'!$F$385:$K$385,0))</f>
        <v>0.25254948028800345</v>
      </c>
      <c r="K7" s="4"/>
    </row>
    <row r="8" spans="1:11" ht="13.5" customHeight="1">
      <c r="A8" s="192" t="s">
        <v>126</v>
      </c>
      <c r="B8" s="1" t="s">
        <v>67</v>
      </c>
      <c r="C8" s="1" t="s">
        <v>70</v>
      </c>
      <c r="D8" s="14" t="s">
        <v>69</v>
      </c>
      <c r="E8" s="38" cm="1">
        <f t="array" ref="E8">INDEX('Regional Cap levels'!$F$386:$K$553,MATCH($A8&amp;$B8&amp;$C8&amp;$D8,'Regional Cap levels'!$B$386:$B$553&amp;'Regional Cap levels'!$C$386:$C$553&amp;'Regional Cap levels'!$D$386:$D$553&amp;'Regional Cap levels'!$E$386:$E$553,0),MATCH(E$6,'Regional Cap levels'!$F$385:$K$385,0))</f>
        <v>0.67522856945335996</v>
      </c>
      <c r="F8" s="38" cm="1">
        <f t="array" ref="F8">INDEX('Regional Cap levels'!$F$386:$K$553,MATCH($A8&amp;$B8&amp;$C8&amp;$D8,'Regional Cap levels'!$B$386:$B$553&amp;'Regional Cap levels'!$C$386:$C$553&amp;'Regional Cap levels'!$D$386:$D$553&amp;'Regional Cap levels'!$E$386:$E$553,0),MATCH(F$6,'Regional Cap levels'!$F$385:$K$385,0))</f>
        <v>0.50219117505071253</v>
      </c>
      <c r="G8" s="185" cm="1">
        <f t="array" ref="G8">INDEX('Regional Cap levels'!$F$386:$K$553,MATCH($A8&amp;$B8&amp;$C8&amp;$D8,'Regional Cap levels'!$B$386:$B$553&amp;'Regional Cap levels'!$C$386:$C$553&amp;'Regional Cap levels'!$D$386:$D$553&amp;'Regional Cap levels'!$E$386:$E$553,0),MATCH(G$6,'Regional Cap levels'!$F$385:$K$385,0))</f>
        <v>0.29658660287935856</v>
      </c>
      <c r="H8" s="62" cm="1">
        <f t="array" ref="H8">INDEX('Regional Cap levels'!$F$386:$K$553,MATCH($A8&amp;$B8&amp;$C8&amp;$D8,'Regional Cap levels'!$B$386:$B$553&amp;'Regional Cap levels'!$C$386:$C$553&amp;'Regional Cap levels'!$D$386:$D$553&amp;'Regional Cap levels'!$E$386:$E$553,0),MATCH(H$6,'Regional Cap levels'!$F$385:$K$385,0))</f>
        <v>0.27492931077241506</v>
      </c>
      <c r="I8" s="62" cm="1">
        <f t="array" ref="I8">INDEX('Regional Cap levels'!$F$386:$K$553,MATCH($A8&amp;$B8&amp;$C8&amp;$D8,'Regional Cap levels'!$B$386:$B$553&amp;'Regional Cap levels'!$C$386:$C$553&amp;'Regional Cap levels'!$D$386:$D$553&amp;'Regional Cap levels'!$E$386:$E$553,0),MATCH(I$6,'Regional Cap levels'!$F$385:$K$385,0))</f>
        <v>0.28770381028974357</v>
      </c>
      <c r="J8" s="62" cm="1">
        <f t="array" ref="J8">INDEX('Regional Cap levels'!$F$386:$K$553,MATCH($A8&amp;$B8&amp;$C8&amp;$D8,'Regional Cap levels'!$B$386:$B$553&amp;'Regional Cap levels'!$C$386:$C$553&amp;'Regional Cap levels'!$D$386:$D$553&amp;'Regional Cap levels'!$E$386:$E$553,0),MATCH(J$6,'Regional Cap levels'!$F$385:$K$385,0))</f>
        <v>0.24470415397178019</v>
      </c>
    </row>
    <row r="9" spans="1:11" ht="13.5" customHeight="1">
      <c r="A9" s="192" t="s">
        <v>126</v>
      </c>
      <c r="B9" s="1" t="s">
        <v>67</v>
      </c>
      <c r="C9" s="1" t="s">
        <v>71</v>
      </c>
      <c r="D9" s="14" t="s">
        <v>69</v>
      </c>
      <c r="E9" s="38" cm="1">
        <f t="array" ref="E9">INDEX('Regional Cap levels'!$F$386:$K$553,MATCH($A9&amp;$B9&amp;$C9&amp;$D9,'Regional Cap levels'!$B$386:$B$553&amp;'Regional Cap levels'!$C$386:$C$553&amp;'Regional Cap levels'!$D$386:$D$553&amp;'Regional Cap levels'!$E$386:$E$553,0),MATCH(E$6,'Regional Cap levels'!$F$385:$K$385,0))</f>
        <v>0.72218866215613942</v>
      </c>
      <c r="F9" s="38" cm="1">
        <f t="array" ref="F9">INDEX('Regional Cap levels'!$F$386:$K$553,MATCH($A9&amp;$B9&amp;$C9&amp;$D9,'Regional Cap levels'!$B$386:$B$553&amp;'Regional Cap levels'!$C$386:$C$553&amp;'Regional Cap levels'!$D$386:$D$553&amp;'Regional Cap levels'!$E$386:$E$553,0),MATCH(F$6,'Regional Cap levels'!$F$385:$K$385,0))</f>
        <v>0.54117681934778283</v>
      </c>
      <c r="G9" s="185" cm="1">
        <f t="array" ref="G9">INDEX('Regional Cap levels'!$F$386:$K$553,MATCH($A9&amp;$B9&amp;$C9&amp;$D9,'Regional Cap levels'!$B$386:$B$553&amp;'Regional Cap levels'!$C$386:$C$553&amp;'Regional Cap levels'!$D$386:$D$553&amp;'Regional Cap levels'!$E$386:$E$553,0),MATCH(G$6,'Regional Cap levels'!$F$385:$K$385,0))</f>
        <v>0.32358361825453946</v>
      </c>
      <c r="H9" s="62" cm="1">
        <f t="array" ref="H9">INDEX('Regional Cap levels'!$F$386:$K$553,MATCH($A9&amp;$B9&amp;$C9&amp;$D9,'Regional Cap levels'!$B$386:$B$553&amp;'Regional Cap levels'!$C$386:$C$553&amp;'Regional Cap levels'!$D$386:$D$553&amp;'Regional Cap levels'!$E$386:$E$553,0),MATCH(H$6,'Regional Cap levels'!$F$385:$K$385,0))</f>
        <v>0.29403064341986224</v>
      </c>
      <c r="I9" s="62" cm="1">
        <f t="array" ref="I9">INDEX('Regional Cap levels'!$F$386:$K$553,MATCH($A9&amp;$B9&amp;$C9&amp;$D9,'Regional Cap levels'!$B$386:$B$553&amp;'Regional Cap levels'!$C$386:$C$553&amp;'Regional Cap levels'!$D$386:$D$553&amp;'Regional Cap levels'!$E$386:$E$553,0),MATCH(I$6,'Regional Cap levels'!$F$385:$K$385,0))</f>
        <v>0.30754739615166332</v>
      </c>
      <c r="J9" s="62" cm="1">
        <f t="array" ref="J9">INDEX('Regional Cap levels'!$F$386:$K$553,MATCH($A9&amp;$B9&amp;$C9&amp;$D9,'Regional Cap levels'!$B$386:$B$553&amp;'Regional Cap levels'!$C$386:$C$553&amp;'Regional Cap levels'!$D$386:$D$553&amp;'Regional Cap levels'!$E$386:$E$553,0),MATCH(J$6,'Regional Cap levels'!$F$385:$K$385,0))</f>
        <v>0.26582993076015987</v>
      </c>
    </row>
    <row r="10" spans="1:11" ht="13.5" customHeight="1">
      <c r="A10" s="192" t="s">
        <v>126</v>
      </c>
      <c r="B10" s="1" t="s">
        <v>72</v>
      </c>
      <c r="C10" s="1" t="s">
        <v>68</v>
      </c>
      <c r="D10" s="14" t="s">
        <v>69</v>
      </c>
      <c r="E10" s="38" cm="1">
        <f t="array" ref="E10">INDEX('Regional Cap levels'!$F$386:$K$553,MATCH($A10&amp;$B10&amp;$C10&amp;$D10,'Regional Cap levels'!$B$386:$B$553&amp;'Regional Cap levels'!$C$386:$C$553&amp;'Regional Cap levels'!$D$386:$D$553&amp;'Regional Cap levels'!$E$386:$E$553,0),MATCH(E$6,'Regional Cap levels'!$F$385:$K$385,0))</f>
        <v>0.17055072867650856</v>
      </c>
      <c r="F10" s="38" cm="1">
        <f t="array" ref="F10">INDEX('Regional Cap levels'!$F$386:$K$553,MATCH($A10&amp;$B10&amp;$C10&amp;$D10,'Regional Cap levels'!$B$386:$B$553&amp;'Regional Cap levels'!$C$386:$C$553&amp;'Regional Cap levels'!$D$386:$D$553&amp;'Regional Cap levels'!$E$386:$E$553,0),MATCH(F$6,'Regional Cap levels'!$F$385:$K$385,0))</f>
        <v>0.12498375873689548</v>
      </c>
      <c r="G10" s="185" cm="1">
        <f t="array" ref="G10">INDEX('Regional Cap levels'!$F$386:$K$553,MATCH($A10&amp;$B10&amp;$C10&amp;$D10,'Regional Cap levels'!$B$386:$B$553&amp;'Regional Cap levels'!$C$386:$C$553&amp;'Regional Cap levels'!$D$386:$D$553&amp;'Regional Cap levels'!$E$386:$E$553,0),MATCH(G$6,'Regional Cap levels'!$F$385:$K$385,0))</f>
        <v>7.3988308031073174E-2</v>
      </c>
      <c r="H10" s="62" cm="1">
        <f t="array" ref="H10">INDEX('Regional Cap levels'!$F$386:$K$553,MATCH($A10&amp;$B10&amp;$C10&amp;$D10,'Regional Cap levels'!$B$386:$B$553&amp;'Regional Cap levels'!$C$386:$C$553&amp;'Regional Cap levels'!$D$386:$D$553&amp;'Regional Cap levels'!$E$386:$E$553,0),MATCH(H$6,'Regional Cap levels'!$F$385:$K$385,0))</f>
        <v>6.7846722625411679E-2</v>
      </c>
      <c r="I10" s="62" cm="1">
        <f t="array" ref="I10">INDEX('Regional Cap levels'!$F$386:$K$553,MATCH($A10&amp;$B10&amp;$C10&amp;$D10,'Regional Cap levels'!$B$386:$B$553&amp;'Regional Cap levels'!$C$386:$C$553&amp;'Regional Cap levels'!$D$386:$D$553&amp;'Regional Cap levels'!$E$386:$E$553,0),MATCH(I$6,'Regional Cap levels'!$F$385:$K$385,0))</f>
        <v>7.3093168028906863E-2</v>
      </c>
      <c r="J10" s="62" cm="1">
        <f t="array" ref="J10">INDEX('Regional Cap levels'!$F$386:$K$553,MATCH($A10&amp;$B10&amp;$C10&amp;$D10,'Regional Cap levels'!$B$386:$B$553&amp;'Regional Cap levels'!$C$386:$C$553&amp;'Regional Cap levels'!$D$386:$D$553&amp;'Regional Cap levels'!$E$386:$E$553,0),MATCH(J$6,'Regional Cap levels'!$F$385:$K$385,0))</f>
        <v>5.9637789181836522E-2</v>
      </c>
    </row>
    <row r="11" spans="1:11" ht="13.5" customHeight="1">
      <c r="A11" s="192" t="s">
        <v>126</v>
      </c>
      <c r="B11" s="1" t="s">
        <v>72</v>
      </c>
      <c r="C11" s="1" t="s">
        <v>70</v>
      </c>
      <c r="D11" s="14" t="s">
        <v>69</v>
      </c>
      <c r="E11" s="38" cm="1">
        <f t="array" ref="E11">INDEX('Regional Cap levels'!$F$386:$K$553,MATCH($A11&amp;$B11&amp;$C11&amp;$D11,'Regional Cap levels'!$B$386:$B$553&amp;'Regional Cap levels'!$C$386:$C$553&amp;'Regional Cap levels'!$D$386:$D$553&amp;'Regional Cap levels'!$E$386:$E$553,0),MATCH(E$6,'Regional Cap levels'!$F$385:$K$385,0))</f>
        <v>0.1757436583570926</v>
      </c>
      <c r="F11" s="38" cm="1">
        <f t="array" ref="F11">INDEX('Regional Cap levels'!$F$386:$K$553,MATCH($A11&amp;$B11&amp;$C11&amp;$D11,'Regional Cap levels'!$B$386:$B$553&amp;'Regional Cap levels'!$C$386:$C$553&amp;'Regional Cap levels'!$D$386:$D$553&amp;'Regional Cap levels'!$E$386:$E$553,0),MATCH(F$6,'Regional Cap levels'!$F$385:$K$385,0))</f>
        <v>0.12767488391463719</v>
      </c>
      <c r="G11" s="185" cm="1">
        <f t="array" ref="G11">INDEX('Regional Cap levels'!$F$386:$K$553,MATCH($A11&amp;$B11&amp;$C11&amp;$D11,'Regional Cap levels'!$B$386:$B$553&amp;'Regional Cap levels'!$C$386:$C$553&amp;'Regional Cap levels'!$D$386:$D$553&amp;'Regional Cap levels'!$E$386:$E$553,0),MATCH(G$6,'Regional Cap levels'!$F$385:$K$385,0))</f>
        <v>7.2998593383306457E-2</v>
      </c>
      <c r="H11" s="62" cm="1">
        <f t="array" ref="H11">INDEX('Regional Cap levels'!$F$386:$K$553,MATCH($A11&amp;$B11&amp;$C11&amp;$D11,'Regional Cap levels'!$B$386:$B$553&amp;'Regional Cap levels'!$C$386:$C$553&amp;'Regional Cap levels'!$D$386:$D$553&amp;'Regional Cap levels'!$E$386:$E$553,0),MATCH(H$6,'Regional Cap levels'!$F$385:$K$385,0))</f>
        <v>6.5971363918710724E-2</v>
      </c>
      <c r="I11" s="62" cm="1">
        <f t="array" ref="I11">INDEX('Regional Cap levels'!$F$386:$K$553,MATCH($A11&amp;$B11&amp;$C11&amp;$D11,'Regional Cap levels'!$B$386:$B$553&amp;'Regional Cap levels'!$C$386:$C$553&amp;'Regional Cap levels'!$D$386:$D$553&amp;'Regional Cap levels'!$E$386:$E$553,0),MATCH(I$6,'Regional Cap levels'!$F$385:$K$385,0))</f>
        <v>7.1637898088129967E-2</v>
      </c>
      <c r="J11" s="62" cm="1">
        <f t="array" ref="J11">INDEX('Regional Cap levels'!$F$386:$K$553,MATCH($A11&amp;$B11&amp;$C11&amp;$D11,'Regional Cap levels'!$B$386:$B$553&amp;'Regional Cap levels'!$C$386:$C$553&amp;'Regional Cap levels'!$D$386:$D$553&amp;'Regional Cap levels'!$E$386:$E$553,0),MATCH(J$6,'Regional Cap levels'!$F$385:$K$385,0))</f>
        <v>5.7749272035902646E-2</v>
      </c>
    </row>
    <row r="12" spans="1:11" ht="13.5" customHeight="1">
      <c r="A12" s="192" t="s">
        <v>126</v>
      </c>
      <c r="B12" s="1" t="s">
        <v>72</v>
      </c>
      <c r="C12" s="1" t="s">
        <v>71</v>
      </c>
      <c r="D12" s="14" t="s">
        <v>69</v>
      </c>
      <c r="E12" s="38" cm="1">
        <f t="array" ref="E12">INDEX('Regional Cap levels'!$F$386:$K$553,MATCH($A12&amp;$B12&amp;$C12&amp;$D12,'Regional Cap levels'!$B$386:$B$553&amp;'Regional Cap levels'!$C$386:$C$553&amp;'Regional Cap levels'!$D$386:$D$553&amp;'Regional Cap levels'!$E$386:$E$553,0),MATCH(E$6,'Regional Cap levels'!$F$385:$K$385,0))</f>
        <v>0.17963068933881807</v>
      </c>
      <c r="F12" s="38" cm="1">
        <f t="array" ref="F12">INDEX('Regional Cap levels'!$F$386:$K$553,MATCH($A12&amp;$B12&amp;$C12&amp;$D12,'Regional Cap levels'!$B$386:$B$553&amp;'Regional Cap levels'!$C$386:$C$553&amp;'Regional Cap levels'!$D$386:$D$553&amp;'Regional Cap levels'!$E$386:$E$553,0),MATCH(F$6,'Regional Cap levels'!$F$385:$K$385,0))</f>
        <v>0.13164002699144814</v>
      </c>
      <c r="G12" s="185" cm="1">
        <f t="array" ref="G12">INDEX('Regional Cap levels'!$F$386:$K$553,MATCH($A12&amp;$B12&amp;$C12&amp;$D12,'Regional Cap levels'!$B$386:$B$553&amp;'Regional Cap levels'!$C$386:$C$553&amp;'Regional Cap levels'!$D$386:$D$553&amp;'Regional Cap levels'!$E$386:$E$553,0),MATCH(G$6,'Regional Cap levels'!$F$385:$K$385,0))</f>
        <v>7.7933090172070785E-2</v>
      </c>
      <c r="H12" s="62" cm="1">
        <f t="array" ref="H12">INDEX('Regional Cap levels'!$F$386:$K$553,MATCH($A12&amp;$B12&amp;$C12&amp;$D12,'Regional Cap levels'!$B$386:$B$553&amp;'Regional Cap levels'!$C$386:$C$553&amp;'Regional Cap levels'!$D$386:$D$553&amp;'Regional Cap levels'!$E$386:$E$553,0),MATCH(H$6,'Regional Cap levels'!$F$385:$K$385,0))</f>
        <v>7.1412980939087975E-2</v>
      </c>
      <c r="I12" s="62" cm="1">
        <f t="array" ref="I12">INDEX('Regional Cap levels'!$F$386:$K$553,MATCH($A12&amp;$B12&amp;$C12&amp;$D12,'Regional Cap levels'!$B$386:$B$553&amp;'Regional Cap levels'!$C$386:$C$553&amp;'Regional Cap levels'!$D$386:$D$553&amp;'Regional Cap levels'!$E$386:$E$553,0),MATCH(I$6,'Regional Cap levels'!$F$385:$K$385,0))</f>
        <v>7.6938642283324726E-2</v>
      </c>
      <c r="J12" s="62" cm="1">
        <f t="array" ref="J12">INDEX('Regional Cap levels'!$F$386:$K$553,MATCH($A12&amp;$B12&amp;$C12&amp;$D12,'Regional Cap levels'!$B$386:$B$553&amp;'Regional Cap levels'!$C$386:$C$553&amp;'Regional Cap levels'!$D$386:$D$553&amp;'Regional Cap levels'!$E$386:$E$553,0),MATCH(J$6,'Regional Cap levels'!$F$385:$K$385,0))</f>
        <v>6.2766762480397378E-2</v>
      </c>
    </row>
    <row r="13" spans="1:11" ht="13.5" customHeight="1">
      <c r="A13" s="192" t="s">
        <v>126</v>
      </c>
      <c r="B13" s="1" t="s">
        <v>67</v>
      </c>
      <c r="C13" s="1" t="s">
        <v>68</v>
      </c>
      <c r="D13" s="14" t="s">
        <v>73</v>
      </c>
      <c r="E13" s="38" cm="1">
        <f t="array" ref="E13">INDEX('Regional Cap levels'!$F$386:$K$553,MATCH($A13&amp;$B13&amp;$C13&amp;$D13,'Regional Cap levels'!$B$386:$B$553&amp;'Regional Cap levels'!$C$386:$C$553&amp;'Regional Cap levels'!$D$386:$D$553&amp;'Regional Cap levels'!$E$386:$E$553,0),MATCH(E$6,'Regional Cap levels'!$F$385:$K$385,0))</f>
        <v>0.38936023775515355</v>
      </c>
      <c r="F13" s="38" cm="1">
        <f t="array" ref="F13">INDEX('Regional Cap levels'!$F$386:$K$553,MATCH($A13&amp;$B13&amp;$C13&amp;$D13,'Regional Cap levels'!$B$386:$B$553&amp;'Regional Cap levels'!$C$386:$C$553&amp;'Regional Cap levels'!$D$386:$D$553&amp;'Regional Cap levels'!$E$386:$E$553,0),MATCH(F$6,'Regional Cap levels'!$F$385:$K$385,0))</f>
        <v>0.43658026215633172</v>
      </c>
      <c r="G13" s="185" cm="1">
        <f t="array" ref="G13">INDEX('Regional Cap levels'!$F$386:$K$553,MATCH($A13&amp;$B13&amp;$C13&amp;$D13,'Regional Cap levels'!$B$386:$B$553&amp;'Regional Cap levels'!$C$386:$C$553&amp;'Regional Cap levels'!$D$386:$D$553&amp;'Regional Cap levels'!$E$386:$E$553,0),MATCH(G$6,'Regional Cap levels'!$F$385:$K$385,0))</f>
        <v>0.43658026215633172</v>
      </c>
      <c r="H13" s="62" cm="1">
        <f t="array" ref="H13">INDEX('Regional Cap levels'!$F$386:$K$553,MATCH($A13&amp;$B13&amp;$C13&amp;$D13,'Regional Cap levels'!$B$386:$B$553&amp;'Regional Cap levels'!$C$386:$C$553&amp;'Regional Cap levels'!$D$386:$D$553&amp;'Regional Cap levels'!$E$386:$E$553,0),MATCH(H$6,'Regional Cap levels'!$F$385:$K$385,0))</f>
        <v>0.44019799583577485</v>
      </c>
      <c r="I13" s="62" cm="1">
        <f t="array" ref="I13">INDEX('Regional Cap levels'!$F$386:$K$553,MATCH($A13&amp;$B13&amp;$C13&amp;$D13,'Regional Cap levels'!$B$386:$B$553&amp;'Regional Cap levels'!$C$386:$C$553&amp;'Regional Cap levels'!$D$386:$D$553&amp;'Regional Cap levels'!$E$386:$E$553,0),MATCH(I$6,'Regional Cap levels'!$F$385:$K$385,0))</f>
        <v>0.44002808942880967</v>
      </c>
      <c r="J13" s="62" cm="1">
        <f t="array" ref="J13">INDEX('Regional Cap levels'!$F$386:$K$553,MATCH($A13&amp;$B13&amp;$C13&amp;$D13,'Regional Cap levels'!$B$386:$B$553&amp;'Regional Cap levels'!$C$386:$C$553&amp;'Regional Cap levels'!$D$386:$D$553&amp;'Regional Cap levels'!$E$386:$E$553,0),MATCH(J$6,'Regional Cap levels'!$F$385:$K$385,0))</f>
        <v>0.49074884627628346</v>
      </c>
    </row>
    <row r="14" spans="1:11" ht="13.5" customHeight="1">
      <c r="A14" s="192" t="s">
        <v>126</v>
      </c>
      <c r="B14" s="1" t="s">
        <v>67</v>
      </c>
      <c r="C14" s="1" t="s">
        <v>70</v>
      </c>
      <c r="D14" s="14" t="s">
        <v>73</v>
      </c>
      <c r="E14" s="38" cm="1">
        <f t="array" ref="E14">INDEX('Regional Cap levels'!$F$386:$K$553,MATCH($A14&amp;$B14&amp;$C14&amp;$D14,'Regional Cap levels'!$B$386:$B$553&amp;'Regional Cap levels'!$C$386:$C$553&amp;'Regional Cap levels'!$D$386:$D$553&amp;'Regional Cap levels'!$E$386:$E$553,0),MATCH(E$6,'Regional Cap levels'!$F$385:$K$385,0))</f>
        <v>0.44026136322410842</v>
      </c>
      <c r="F14" s="38" cm="1">
        <f t="array" ref="F14">INDEX('Regional Cap levels'!$F$386:$K$553,MATCH($A14&amp;$B14&amp;$C14&amp;$D14,'Regional Cap levels'!$B$386:$B$553&amp;'Regional Cap levels'!$C$386:$C$553&amp;'Regional Cap levels'!$D$386:$D$553&amp;'Regional Cap levels'!$E$386:$E$553,0),MATCH(F$6,'Regional Cap levels'!$F$385:$K$385,0))</f>
        <v>0.48818308137070543</v>
      </c>
      <c r="G14" s="185" cm="1">
        <f t="array" ref="G14">INDEX('Regional Cap levels'!$F$386:$K$553,MATCH($A14&amp;$B14&amp;$C14&amp;$D14,'Regional Cap levels'!$B$386:$B$553&amp;'Regional Cap levels'!$C$386:$C$553&amp;'Regional Cap levels'!$D$386:$D$553&amp;'Regional Cap levels'!$E$386:$E$553,0),MATCH(G$6,'Regional Cap levels'!$F$385:$K$385,0))</f>
        <v>0.48818308137070543</v>
      </c>
      <c r="H14" s="62" cm="1">
        <f t="array" ref="H14">INDEX('Regional Cap levels'!$F$386:$K$553,MATCH($A14&amp;$B14&amp;$C14&amp;$D14,'Regional Cap levels'!$B$386:$B$553&amp;'Regional Cap levels'!$C$386:$C$553&amp;'Regional Cap levels'!$D$386:$D$553&amp;'Regional Cap levels'!$E$386:$E$553,0),MATCH(H$6,'Regional Cap levels'!$F$385:$K$385,0))</f>
        <v>0.50982307816197614</v>
      </c>
      <c r="I14" s="62" cm="1">
        <f t="array" ref="I14">INDEX('Regional Cap levels'!$F$386:$K$553,MATCH($A14&amp;$B14&amp;$C14&amp;$D14,'Regional Cap levels'!$B$386:$B$553&amp;'Regional Cap levels'!$C$386:$C$553&amp;'Regional Cap levels'!$D$386:$D$553&amp;'Regional Cap levels'!$E$386:$E$553,0),MATCH(I$6,'Regional Cap levels'!$F$385:$K$385,0))</f>
        <v>0.5096317440840511</v>
      </c>
      <c r="J14" s="62" cm="1">
        <f t="array" ref="J14">INDEX('Regional Cap levels'!$F$386:$K$553,MATCH($A14&amp;$B14&amp;$C14&amp;$D14,'Regional Cap levels'!$B$386:$B$553&amp;'Regional Cap levels'!$C$386:$C$553&amp;'Regional Cap levels'!$D$386:$D$553&amp;'Regional Cap levels'!$E$386:$E$553,0),MATCH(J$6,'Regional Cap levels'!$F$385:$K$385,0))</f>
        <v>0.56250151530394998</v>
      </c>
    </row>
    <row r="15" spans="1:11" ht="13.5" customHeight="1">
      <c r="A15" s="192" t="s">
        <v>126</v>
      </c>
      <c r="B15" s="1" t="s">
        <v>67</v>
      </c>
      <c r="C15" s="1" t="s">
        <v>71</v>
      </c>
      <c r="D15" s="14" t="s">
        <v>73</v>
      </c>
      <c r="E15" s="38" cm="1">
        <f t="array" ref="E15">INDEX('Regional Cap levels'!$F$386:$K$553,MATCH($A15&amp;$B15&amp;$C15&amp;$D15,'Regional Cap levels'!$B$386:$B$553&amp;'Regional Cap levels'!$C$386:$C$553&amp;'Regional Cap levels'!$D$386:$D$553&amp;'Regional Cap levels'!$E$386:$E$553,0),MATCH(E$6,'Regional Cap levels'!$F$385:$K$385,0))</f>
        <v>0.44578365616067078</v>
      </c>
      <c r="F15" s="38" cm="1">
        <f t="array" ref="F15">INDEX('Regional Cap levels'!$F$386:$K$553,MATCH($A15&amp;$B15&amp;$C15&amp;$D15,'Regional Cap levels'!$B$386:$B$553&amp;'Regional Cap levels'!$C$386:$C$553&amp;'Regional Cap levels'!$D$386:$D$553&amp;'Regional Cap levels'!$E$386:$E$553,0),MATCH(F$6,'Regional Cap levels'!$F$385:$K$385,0))</f>
        <v>0.49696074786862593</v>
      </c>
      <c r="G15" s="185" cm="1">
        <f t="array" ref="G15">INDEX('Regional Cap levels'!$F$386:$K$553,MATCH($A15&amp;$B15&amp;$C15&amp;$D15,'Regional Cap levels'!$B$386:$B$553&amp;'Regional Cap levels'!$C$386:$C$553&amp;'Regional Cap levels'!$D$386:$D$553&amp;'Regional Cap levels'!$E$386:$E$553,0),MATCH(G$6,'Regional Cap levels'!$F$385:$K$385,0))</f>
        <v>0.49696074786862593</v>
      </c>
      <c r="H15" s="62" cm="1">
        <f t="array" ref="H15">INDEX('Regional Cap levels'!$F$386:$K$553,MATCH($A15&amp;$B15&amp;$C15&amp;$D15,'Regional Cap levels'!$B$386:$B$553&amp;'Regional Cap levels'!$C$386:$C$553&amp;'Regional Cap levels'!$D$386:$D$553&amp;'Regional Cap levels'!$E$386:$E$553,0),MATCH(H$6,'Regional Cap levels'!$F$385:$K$385,0))</f>
        <v>0.50184829539209008</v>
      </c>
      <c r="I15" s="62" cm="1">
        <f t="array" ref="I15">INDEX('Regional Cap levels'!$F$386:$K$553,MATCH($A15&amp;$B15&amp;$C15&amp;$D15,'Regional Cap levels'!$B$386:$B$553&amp;'Regional Cap levels'!$C$386:$C$553&amp;'Regional Cap levels'!$D$386:$D$553&amp;'Regional Cap levels'!$E$386:$E$553,0),MATCH(I$6,'Regional Cap levels'!$F$385:$K$385,0))</f>
        <v>0.50166898980566854</v>
      </c>
      <c r="J15" s="62" cm="1">
        <f t="array" ref="J15">INDEX('Regional Cap levels'!$F$386:$K$553,MATCH($A15&amp;$B15&amp;$C15&amp;$D15,'Regional Cap levels'!$B$386:$B$553&amp;'Regional Cap levels'!$C$386:$C$553&amp;'Regional Cap levels'!$D$386:$D$553&amp;'Regional Cap levels'!$E$386:$E$553,0),MATCH(J$6,'Regional Cap levels'!$F$385:$K$385,0))</f>
        <v>0.55540997743760401</v>
      </c>
    </row>
    <row r="16" spans="1:11" ht="13.5" customHeight="1">
      <c r="A16" s="192" t="s">
        <v>126</v>
      </c>
      <c r="B16" s="1" t="s">
        <v>72</v>
      </c>
      <c r="C16" s="1" t="s">
        <v>68</v>
      </c>
      <c r="D16" s="14" t="s">
        <v>73</v>
      </c>
      <c r="E16" s="38" cm="1">
        <f t="array" ref="E16">INDEX('Regional Cap levels'!$F$386:$K$553,MATCH($A16&amp;$B16&amp;$C16&amp;$D16,'Regional Cap levels'!$B$386:$B$553&amp;'Regional Cap levels'!$C$386:$C$553&amp;'Regional Cap levels'!$D$386:$D$553&amp;'Regional Cap levels'!$E$386:$E$553,0),MATCH(E$6,'Regional Cap levels'!$F$385:$K$385,0))</f>
        <v>0.28485186128517942</v>
      </c>
      <c r="F16" s="38" cm="1">
        <f t="array" ref="F16">INDEX('Regional Cap levels'!$F$386:$K$553,MATCH($A16&amp;$B16&amp;$C16&amp;$D16,'Regional Cap levels'!$B$386:$B$553&amp;'Regional Cap levels'!$C$386:$C$553&amp;'Regional Cap levels'!$D$386:$D$553&amp;'Regional Cap levels'!$E$386:$E$553,0),MATCH(F$6,'Regional Cap levels'!$F$385:$K$385,0))</f>
        <v>0.2911174570678719</v>
      </c>
      <c r="G16" s="185" cm="1">
        <f t="array" ref="G16">INDEX('Regional Cap levels'!$F$386:$K$553,MATCH($A16&amp;$B16&amp;$C16&amp;$D16,'Regional Cap levels'!$B$386:$B$553&amp;'Regional Cap levels'!$C$386:$C$553&amp;'Regional Cap levels'!$D$386:$D$553&amp;'Regional Cap levels'!$E$386:$E$553,0),MATCH(G$6,'Regional Cap levels'!$F$385:$K$385,0))</f>
        <v>0.2911174570678719</v>
      </c>
      <c r="H16" s="62" cm="1">
        <f t="array" ref="H16">INDEX('Regional Cap levels'!$F$386:$K$553,MATCH($A16&amp;$B16&amp;$C16&amp;$D16,'Regional Cap levels'!$B$386:$B$553&amp;'Regional Cap levels'!$C$386:$C$553&amp;'Regional Cap levels'!$D$386:$D$553&amp;'Regional Cap levels'!$E$386:$E$553,0),MATCH(H$6,'Regional Cap levels'!$F$385:$K$385,0))</f>
        <v>0.29624195608775972</v>
      </c>
      <c r="I16" s="62" cm="1">
        <f t="array" ref="I16">INDEX('Regional Cap levels'!$F$386:$K$553,MATCH($A16&amp;$B16&amp;$C16&amp;$D16,'Regional Cap levels'!$B$386:$B$553&amp;'Regional Cap levels'!$C$386:$C$553&amp;'Regional Cap levels'!$D$386:$D$553&amp;'Regional Cap levels'!$E$386:$E$553,0),MATCH(I$6,'Regional Cap levels'!$F$385:$K$385,0))</f>
        <v>0.29602497465027611</v>
      </c>
      <c r="J16" s="62" cm="1">
        <f t="array" ref="J16">INDEX('Regional Cap levels'!$F$386:$K$553,MATCH($A16&amp;$B16&amp;$C16&amp;$D16,'Regional Cap levels'!$B$386:$B$553&amp;'Regional Cap levels'!$C$386:$C$553&amp;'Regional Cap levels'!$D$386:$D$553&amp;'Regional Cap levels'!$E$386:$E$553,0),MATCH(J$6,'Regional Cap levels'!$F$385:$K$385,0))</f>
        <v>0.29794511792690775</v>
      </c>
    </row>
    <row r="17" spans="1:11" ht="13.5" customHeight="1">
      <c r="A17" s="192" t="s">
        <v>126</v>
      </c>
      <c r="B17" s="1" t="s">
        <v>72</v>
      </c>
      <c r="C17" s="1" t="s">
        <v>70</v>
      </c>
      <c r="D17" s="14" t="s">
        <v>73</v>
      </c>
      <c r="E17" s="38" cm="1">
        <f t="array" ref="E17">INDEX('Regional Cap levels'!$F$386:$K$553,MATCH($A17&amp;$B17&amp;$C17&amp;$D17,'Regional Cap levels'!$B$386:$B$553&amp;'Regional Cap levels'!$C$386:$C$553&amp;'Regional Cap levels'!$D$386:$D$553&amp;'Regional Cap levels'!$E$386:$E$553,0),MATCH(E$6,'Regional Cap levels'!$F$385:$K$385,0))</f>
        <v>0.3750844265084296</v>
      </c>
      <c r="F17" s="38" cm="1">
        <f t="array" ref="F17">INDEX('Regional Cap levels'!$F$386:$K$553,MATCH($A17&amp;$B17&amp;$C17&amp;$D17,'Regional Cap levels'!$B$386:$B$553&amp;'Regional Cap levels'!$C$386:$C$553&amp;'Regional Cap levels'!$D$386:$D$553&amp;'Regional Cap levels'!$E$386:$E$553,0),MATCH(F$6,'Regional Cap levels'!$F$385:$K$385,0))</f>
        <v>0.37799022515901148</v>
      </c>
      <c r="G17" s="185" cm="1">
        <f t="array" ref="G17">INDEX('Regional Cap levels'!$F$386:$K$553,MATCH($A17&amp;$B17&amp;$C17&amp;$D17,'Regional Cap levels'!$B$386:$B$553&amp;'Regional Cap levels'!$C$386:$C$553&amp;'Regional Cap levels'!$D$386:$D$553&amp;'Regional Cap levels'!$E$386:$E$553,0),MATCH(G$6,'Regional Cap levels'!$F$385:$K$385,0))</f>
        <v>0.37799022515901148</v>
      </c>
      <c r="H17" s="62" cm="1">
        <f t="array" ref="H17">INDEX('Regional Cap levels'!$F$386:$K$553,MATCH($A17&amp;$B17&amp;$C17&amp;$D17,'Regional Cap levels'!$B$386:$B$553&amp;'Regional Cap levels'!$C$386:$C$553&amp;'Regional Cap levels'!$D$386:$D$553&amp;'Regional Cap levels'!$E$386:$E$553,0),MATCH(H$6,'Regional Cap levels'!$F$385:$K$385,0))</f>
        <v>0.40449470500670826</v>
      </c>
      <c r="I17" s="62" cm="1">
        <f t="array" ref="I17">INDEX('Regional Cap levels'!$F$386:$K$553,MATCH($A17&amp;$B17&amp;$C17&amp;$D17,'Regional Cap levels'!$B$386:$B$553&amp;'Regional Cap levels'!$C$386:$C$553&amp;'Regional Cap levels'!$D$386:$D$553&amp;'Regional Cap levels'!$E$386:$E$553,0),MATCH(I$6,'Regional Cap levels'!$F$385:$K$385,0))</f>
        <v>0.40418746322039628</v>
      </c>
      <c r="J17" s="62" cm="1">
        <f t="array" ref="J17">INDEX('Regional Cap levels'!$F$386:$K$553,MATCH($A17&amp;$B17&amp;$C17&amp;$D17,'Regional Cap levels'!$B$386:$B$553&amp;'Regional Cap levels'!$C$386:$C$553&amp;'Regional Cap levels'!$D$386:$D$553&amp;'Regional Cap levels'!$E$386:$E$553,0),MATCH(J$6,'Regional Cap levels'!$F$385:$K$385,0))</f>
        <v>0.39747727045082448</v>
      </c>
    </row>
    <row r="18" spans="1:11" ht="13.5" customHeight="1">
      <c r="A18" s="192" t="s">
        <v>126</v>
      </c>
      <c r="B18" s="1" t="s">
        <v>72</v>
      </c>
      <c r="C18" s="1" t="s">
        <v>71</v>
      </c>
      <c r="D18" s="14" t="s">
        <v>73</v>
      </c>
      <c r="E18" s="38" cm="1">
        <f t="array" ref="E18">INDEX('Regional Cap levels'!$F$386:$K$553,MATCH($A18&amp;$B18&amp;$C18&amp;$D18,'Regional Cap levels'!$B$386:$B$553&amp;'Regional Cap levels'!$C$386:$C$553&amp;'Regional Cap levels'!$D$386:$D$553&amp;'Regional Cap levels'!$E$386:$E$553,0),MATCH(E$6,'Regional Cap levels'!$F$385:$K$385,0))</f>
        <v>0.33537728236404085</v>
      </c>
      <c r="F18" s="38" cm="1">
        <f t="array" ref="F18">INDEX('Regional Cap levels'!$F$386:$K$553,MATCH($A18&amp;$B18&amp;$C18&amp;$D18,'Regional Cap levels'!$B$386:$B$553&amp;'Regional Cap levels'!$C$386:$C$553&amp;'Regional Cap levels'!$D$386:$D$553&amp;'Regional Cap levels'!$E$386:$E$553,0),MATCH(F$6,'Regional Cap levels'!$F$385:$K$385,0))</f>
        <v>0.34338533582610592</v>
      </c>
      <c r="G18" s="185" cm="1">
        <f t="array" ref="G18">INDEX('Regional Cap levels'!$F$386:$K$553,MATCH($A18&amp;$B18&amp;$C18&amp;$D18,'Regional Cap levels'!$B$386:$B$553&amp;'Regional Cap levels'!$C$386:$C$553&amp;'Regional Cap levels'!$D$386:$D$553&amp;'Regional Cap levels'!$E$386:$E$553,0),MATCH(G$6,'Regional Cap levels'!$F$385:$K$385,0))</f>
        <v>0.34338533582610592</v>
      </c>
      <c r="H18" s="62" cm="1">
        <f t="array" ref="H18">INDEX('Regional Cap levels'!$F$386:$K$553,MATCH($A18&amp;$B18&amp;$C18&amp;$D18,'Regional Cap levels'!$B$386:$B$553&amp;'Regional Cap levels'!$C$386:$C$553&amp;'Regional Cap levels'!$D$386:$D$553&amp;'Regional Cap levels'!$E$386:$E$553,0),MATCH(H$6,'Regional Cap levels'!$F$385:$K$385,0))</f>
        <v>0.34996547948938656</v>
      </c>
      <c r="I18" s="62" cm="1">
        <f t="array" ref="I18">INDEX('Regional Cap levels'!$F$386:$K$553,MATCH($A18&amp;$B18&amp;$C18&amp;$D18,'Regional Cap levels'!$B$386:$B$553&amp;'Regional Cap levels'!$C$386:$C$553&amp;'Regional Cap levels'!$D$386:$D$553&amp;'Regional Cap levels'!$E$386:$E$553,0),MATCH(I$6,'Regional Cap levels'!$F$385:$K$385,0))</f>
        <v>0.34972852895879908</v>
      </c>
      <c r="J18" s="62" cm="1">
        <f t="array" ref="J18">INDEX('Regional Cap levels'!$F$386:$K$553,MATCH($A18&amp;$B18&amp;$C18&amp;$D18,'Regional Cap levels'!$B$386:$B$553&amp;'Regional Cap levels'!$C$386:$C$553&amp;'Regional Cap levels'!$D$386:$D$553&amp;'Regional Cap levels'!$E$386:$E$553,0),MATCH(J$6,'Regional Cap levels'!$F$385:$K$385,0))</f>
        <v>0.35209540954572766</v>
      </c>
    </row>
    <row r="19" spans="1:11" ht="13.5" customHeight="1">
      <c r="D19" s="166"/>
      <c r="E19" s="42"/>
      <c r="F19" s="42"/>
      <c r="G19" s="42"/>
      <c r="H19" s="186"/>
      <c r="I19" s="186"/>
      <c r="J19" s="186"/>
    </row>
    <row r="20" spans="1:11" ht="13.5" customHeight="1">
      <c r="B20" s="35" t="s">
        <v>74</v>
      </c>
      <c r="C20" s="167"/>
      <c r="D20" s="167"/>
      <c r="E20" s="167"/>
      <c r="F20" s="167"/>
      <c r="G20" s="167"/>
      <c r="H20" s="168"/>
      <c r="I20" s="168"/>
      <c r="J20" s="168"/>
    </row>
    <row r="21" spans="1:11" ht="28.5" customHeight="1">
      <c r="B21" s="1"/>
      <c r="C21" s="1"/>
      <c r="D21" s="1"/>
      <c r="E21" s="162" t="s">
        <v>50</v>
      </c>
      <c r="F21" s="162" t="s">
        <v>52</v>
      </c>
      <c r="G21" s="163" t="s">
        <v>54</v>
      </c>
      <c r="H21" s="164" t="s">
        <v>56</v>
      </c>
      <c r="I21" s="165" t="s">
        <v>58</v>
      </c>
      <c r="J21" s="165" t="s">
        <v>61</v>
      </c>
    </row>
    <row r="22" spans="1:11" ht="13.5" customHeight="1">
      <c r="B22" s="2" t="s">
        <v>62</v>
      </c>
      <c r="C22" s="2" t="s">
        <v>63</v>
      </c>
      <c r="D22" s="2" t="s">
        <v>64</v>
      </c>
      <c r="E22" s="13" t="s">
        <v>49</v>
      </c>
      <c r="F22" s="13" t="s">
        <v>51</v>
      </c>
      <c r="G22" s="68" t="s">
        <v>53</v>
      </c>
      <c r="H22" s="57" t="s">
        <v>55</v>
      </c>
      <c r="I22" s="126" t="s">
        <v>57</v>
      </c>
      <c r="J22" s="126" t="s">
        <v>65</v>
      </c>
      <c r="K22" s="169" t="s">
        <v>75</v>
      </c>
    </row>
    <row r="23" spans="1:11" ht="13.5" customHeight="1">
      <c r="B23" s="268" t="s">
        <v>76</v>
      </c>
      <c r="C23" s="269"/>
      <c r="D23" s="269"/>
      <c r="E23" s="269"/>
      <c r="F23" s="269"/>
      <c r="G23" s="269"/>
      <c r="H23" s="269"/>
      <c r="I23" s="127"/>
      <c r="J23" s="127"/>
    </row>
    <row r="24" spans="1:11" ht="13.5" customHeight="1">
      <c r="B24" s="1" t="s">
        <v>67</v>
      </c>
      <c r="C24" s="1" t="s">
        <v>68</v>
      </c>
      <c r="D24" s="14" t="s">
        <v>69</v>
      </c>
      <c r="E24" s="36" cm="1">
        <f t="array" ref="E24">E7*INDEX('TDCV Values'!$D$11:$I$16,MATCH($B24&amp;$C24,'TDCV Values'!$B$11:$B$16&amp;'TDCV Values'!$C$11:$C$16,0),MATCH(E$22,'TDCV Values'!$D$10:$I$10,0))</f>
        <v>1988.4389660047088</v>
      </c>
      <c r="F24" s="36" cm="1">
        <f t="array" ref="F24">F7*INDEX('TDCV Values'!$D$11:$I$16,MATCH($B24&amp;$C24,'TDCV Values'!$B$11:$B$16&amp;'TDCV Values'!$C$11:$C$16,0),MATCH(F$22,'TDCV Values'!$D$10:$I$10,0))</f>
        <v>1490.0315297152147</v>
      </c>
      <c r="G24" s="36" cm="1">
        <f t="array" ref="G24">G7*INDEX('TDCV Values'!$D$11:$I$16,MATCH($B24&amp;$C24,'TDCV Values'!$B$11:$B$16&amp;'TDCV Values'!$C$11:$C$16,0),MATCH(G$22,'TDCV Values'!$D$10:$I$10,0))</f>
        <v>890.88449604533639</v>
      </c>
      <c r="H24" s="36" cm="1">
        <f t="array" ref="H24">H7*INDEX('TDCV Values'!$D$11:$I$16,MATCH($B24&amp;$C24,'TDCV Values'!$B$11:$B$16&amp;'TDCV Values'!$C$11:$C$16,0),MATCH(H$22,'TDCV Values'!$D$10:$I$10,0))</f>
        <v>754.16567267130813</v>
      </c>
      <c r="I24" s="36" cm="1">
        <f t="array" ref="I24">I7*INDEX('TDCV Values'!$D$11:$I$16,MATCH($B24&amp;$C24,'TDCV Values'!$B$11:$B$16&amp;'TDCV Values'!$C$11:$C$16,0),MATCH(I$22,'TDCV Values'!$D$10:$I$10,0))</f>
        <v>788.81713423010194</v>
      </c>
      <c r="J24" s="36" cm="1">
        <f t="array" ref="J24">J7*INDEX('TDCV Values'!$D$11:$I$16,MATCH($B24&amp;$C24,'TDCV Values'!$B$11:$B$16&amp;'TDCV Values'!$C$11:$C$16,0),MATCH(J$22,'TDCV Values'!$D$10:$I$10,0))</f>
        <v>681.88359677760934</v>
      </c>
    </row>
    <row r="25" spans="1:11" ht="13.5" customHeight="1">
      <c r="B25" s="1" t="s">
        <v>67</v>
      </c>
      <c r="C25" s="1" t="s">
        <v>70</v>
      </c>
      <c r="D25" s="14" t="s">
        <v>69</v>
      </c>
      <c r="E25" s="36" cm="1">
        <f t="array" ref="E25">E8*INDEX('TDCV Values'!$D$11:$I$16,MATCH($B25&amp;$C25,'TDCV Values'!$B$11:$B$16&amp;'TDCV Values'!$C$11:$C$16,0),MATCH(E$22,'TDCV Values'!$D$10:$I$10,0))</f>
        <v>1958.162851414744</v>
      </c>
      <c r="F25" s="36" cm="1">
        <f t="array" ref="F25">F8*INDEX('TDCV Values'!$D$11:$I$16,MATCH($B25&amp;$C25,'TDCV Values'!$B$11:$B$16&amp;'TDCV Values'!$C$11:$C$16,0),MATCH(F$22,'TDCV Values'!$D$10:$I$10,0))</f>
        <v>1456.3544076470664</v>
      </c>
      <c r="G25" s="36" cm="1">
        <f t="array" ref="G25">G8*INDEX('TDCV Values'!$D$11:$I$16,MATCH($B25&amp;$C25,'TDCV Values'!$B$11:$B$16&amp;'TDCV Values'!$C$11:$C$16,0),MATCH(G$22,'TDCV Values'!$D$10:$I$10,0))</f>
        <v>860.10114835013985</v>
      </c>
      <c r="H25" s="36" cm="1">
        <f t="array" ref="H25">H8*INDEX('TDCV Values'!$D$11:$I$16,MATCH($B25&amp;$C25,'TDCV Values'!$B$11:$B$16&amp;'TDCV Values'!$C$11:$C$16,0),MATCH(H$22,'TDCV Values'!$D$10:$I$10,0))</f>
        <v>742.30913908552066</v>
      </c>
      <c r="I25" s="36" cm="1">
        <f t="array" ref="I25">I8*INDEX('TDCV Values'!$D$11:$I$16,MATCH($B25&amp;$C25,'TDCV Values'!$B$11:$B$16&amp;'TDCV Values'!$C$11:$C$16,0),MATCH(I$22,'TDCV Values'!$D$10:$I$10,0))</f>
        <v>776.80028778230758</v>
      </c>
      <c r="J25" s="36" cm="1">
        <f t="array" ref="J25">J8*INDEX('TDCV Values'!$D$11:$I$16,MATCH($B25&amp;$C25,'TDCV Values'!$B$11:$B$16&amp;'TDCV Values'!$C$11:$C$16,0),MATCH(J$22,'TDCV Values'!$D$10:$I$10,0))</f>
        <v>660.70121572380651</v>
      </c>
    </row>
    <row r="26" spans="1:11" ht="13.5" customHeight="1">
      <c r="B26" s="1" t="s">
        <v>67</v>
      </c>
      <c r="C26" s="1" t="s">
        <v>71</v>
      </c>
      <c r="D26" s="14" t="s">
        <v>69</v>
      </c>
      <c r="E26" s="36" cm="1">
        <f t="array" ref="E26">E9*INDEX('TDCV Values'!$D$11:$I$16,MATCH($B26&amp;$C26,'TDCV Values'!$B$11:$B$16&amp;'TDCV Values'!$C$11:$C$16,0),MATCH(E$22,'TDCV Values'!$D$10:$I$10,0))</f>
        <v>2094.3471202528044</v>
      </c>
      <c r="F26" s="36" cm="1">
        <f t="array" ref="F26">F9*INDEX('TDCV Values'!$D$11:$I$16,MATCH($B26&amp;$C26,'TDCV Values'!$B$11:$B$16&amp;'TDCV Values'!$C$11:$C$16,0),MATCH(F$22,'TDCV Values'!$D$10:$I$10,0))</f>
        <v>1569.4127761085701</v>
      </c>
      <c r="G26" s="36" cm="1">
        <f t="array" ref="G26">G9*INDEX('TDCV Values'!$D$11:$I$16,MATCH($B26&amp;$C26,'TDCV Values'!$B$11:$B$16&amp;'TDCV Values'!$C$11:$C$16,0),MATCH(G$22,'TDCV Values'!$D$10:$I$10,0))</f>
        <v>938.39249293816442</v>
      </c>
      <c r="H26" s="36" cm="1">
        <f t="array" ref="H26">H9*INDEX('TDCV Values'!$D$11:$I$16,MATCH($B26&amp;$C26,'TDCV Values'!$B$11:$B$16&amp;'TDCV Values'!$C$11:$C$16,0),MATCH(H$22,'TDCV Values'!$D$10:$I$10,0))</f>
        <v>793.88273723362806</v>
      </c>
      <c r="I26" s="36" cm="1">
        <f t="array" ref="I26">I9*INDEX('TDCV Values'!$D$11:$I$16,MATCH($B26&amp;$C26,'TDCV Values'!$B$11:$B$16&amp;'TDCV Values'!$C$11:$C$16,0),MATCH(I$22,'TDCV Values'!$D$10:$I$10,0))</f>
        <v>830.37796960949095</v>
      </c>
      <c r="J26" s="36" cm="1">
        <f t="array" ref="J26">J9*INDEX('TDCV Values'!$D$11:$I$16,MATCH($B26&amp;$C26,'TDCV Values'!$B$11:$B$16&amp;'TDCV Values'!$C$11:$C$16,0),MATCH(J$22,'TDCV Values'!$D$10:$I$10,0))</f>
        <v>717.74081305243169</v>
      </c>
      <c r="K26" s="171"/>
    </row>
    <row r="27" spans="1:11" ht="13.5" customHeight="1">
      <c r="B27" s="1" t="s">
        <v>72</v>
      </c>
      <c r="C27" s="1" t="s">
        <v>68</v>
      </c>
      <c r="D27" s="14" t="s">
        <v>69</v>
      </c>
      <c r="E27" s="36" cm="1">
        <f t="array" ref="E27">E10*INDEX('TDCV Values'!$D$11:$I$16,MATCH($B27&amp;$C27,'TDCV Values'!$B$11:$B$16&amp;'TDCV Values'!$C$11:$C$16,0),MATCH(E$22,'TDCV Values'!$D$10:$I$10,0))</f>
        <v>2046.6087441181028</v>
      </c>
      <c r="F27" s="36" cm="1">
        <f t="array" ref="F27">F10*INDEX('TDCV Values'!$D$11:$I$16,MATCH($B27&amp;$C27,'TDCV Values'!$B$11:$B$16&amp;'TDCV Values'!$C$11:$C$16,0),MATCH(F$22,'TDCV Values'!$D$10:$I$10,0))</f>
        <v>1499.8051048427458</v>
      </c>
      <c r="G27" s="36" cm="1">
        <f t="array" ref="G27">G10*INDEX('TDCV Values'!$D$11:$I$16,MATCH($B27&amp;$C27,'TDCV Values'!$B$11:$B$16&amp;'TDCV Values'!$C$11:$C$16,0),MATCH(G$22,'TDCV Values'!$D$10:$I$10,0))</f>
        <v>887.85969637287815</v>
      </c>
      <c r="H27" s="36" cm="1">
        <f t="array" ref="H27">H10*INDEX('TDCV Values'!$D$11:$I$16,MATCH($B27&amp;$C27,'TDCV Values'!$B$11:$B$16&amp;'TDCV Values'!$C$11:$C$16,0),MATCH(H$22,'TDCV Values'!$D$10:$I$10,0))</f>
        <v>780.2373101922343</v>
      </c>
      <c r="I27" s="36" cm="1">
        <f t="array" ref="I27">I10*INDEX('TDCV Values'!$D$11:$I$16,MATCH($B27&amp;$C27,'TDCV Values'!$B$11:$B$16&amp;'TDCV Values'!$C$11:$C$16,0),MATCH(I$22,'TDCV Values'!$D$10:$I$10,0))</f>
        <v>840.57143233242891</v>
      </c>
      <c r="J27" s="36" cm="1">
        <f t="array" ref="J27">J10*INDEX('TDCV Values'!$D$11:$I$16,MATCH($B27&amp;$C27,'TDCV Values'!$B$11:$B$16&amp;'TDCV Values'!$C$11:$C$16,0),MATCH(J$22,'TDCV Values'!$D$10:$I$10,0))</f>
        <v>685.83457559112003</v>
      </c>
      <c r="K27" s="171"/>
    </row>
    <row r="28" spans="1:11" ht="13.5" customHeight="1">
      <c r="B28" s="1" t="s">
        <v>72</v>
      </c>
      <c r="C28" s="1" t="s">
        <v>70</v>
      </c>
      <c r="D28" s="14" t="s">
        <v>69</v>
      </c>
      <c r="E28" s="36" cm="1">
        <f t="array" ref="E28">E11*INDEX('TDCV Values'!$D$11:$I$16,MATCH($B28&amp;$C28,'TDCV Values'!$B$11:$B$16&amp;'TDCV Values'!$C$11:$C$16,0),MATCH(E$22,'TDCV Values'!$D$10:$I$10,0))</f>
        <v>2108.9239002851114</v>
      </c>
      <c r="F28" s="36" cm="1">
        <f t="array" ref="F28">F11*INDEX('TDCV Values'!$D$11:$I$16,MATCH($B28&amp;$C28,'TDCV Values'!$B$11:$B$16&amp;'TDCV Values'!$C$11:$C$16,0),MATCH(F$22,'TDCV Values'!$D$10:$I$10,0))</f>
        <v>1532.0986069756464</v>
      </c>
      <c r="G28" s="36" cm="1">
        <f t="array" ref="G28">G11*INDEX('TDCV Values'!$D$11:$I$16,MATCH($B28&amp;$C28,'TDCV Values'!$B$11:$B$16&amp;'TDCV Values'!$C$11:$C$16,0),MATCH(G$22,'TDCV Values'!$D$10:$I$10,0))</f>
        <v>875.98312059967748</v>
      </c>
      <c r="H28" s="36" cm="1">
        <f t="array" ref="H28">H11*INDEX('TDCV Values'!$D$11:$I$16,MATCH($B28&amp;$C28,'TDCV Values'!$B$11:$B$16&amp;'TDCV Values'!$C$11:$C$16,0),MATCH(H$22,'TDCV Values'!$D$10:$I$10,0))</f>
        <v>758.6706850651733</v>
      </c>
      <c r="I28" s="36" cm="1">
        <f t="array" ref="I28">I11*INDEX('TDCV Values'!$D$11:$I$16,MATCH($B28&amp;$C28,'TDCV Values'!$B$11:$B$16&amp;'TDCV Values'!$C$11:$C$16,0),MATCH(I$22,'TDCV Values'!$D$10:$I$10,0))</f>
        <v>823.83582801349462</v>
      </c>
      <c r="J28" s="36" cm="1">
        <f t="array" ref="J28">J11*INDEX('TDCV Values'!$D$11:$I$16,MATCH($B28&amp;$C28,'TDCV Values'!$B$11:$B$16&amp;'TDCV Values'!$C$11:$C$16,0),MATCH(J$22,'TDCV Values'!$D$10:$I$10,0))</f>
        <v>664.11662841288046</v>
      </c>
      <c r="K28" s="171"/>
    </row>
    <row r="29" spans="1:11" ht="13.5" customHeight="1">
      <c r="B29" s="1" t="s">
        <v>72</v>
      </c>
      <c r="C29" s="1" t="s">
        <v>71</v>
      </c>
      <c r="D29" s="14" t="s">
        <v>69</v>
      </c>
      <c r="E29" s="36" cm="1">
        <f t="array" ref="E29">E12*INDEX('TDCV Values'!$D$11:$I$16,MATCH($B29&amp;$C29,'TDCV Values'!$B$11:$B$16&amp;'TDCV Values'!$C$11:$C$16,0),MATCH(E$22,'TDCV Values'!$D$10:$I$10,0))</f>
        <v>2155.5682720658169</v>
      </c>
      <c r="F29" s="36" cm="1">
        <f t="array" ref="F29">F12*INDEX('TDCV Values'!$D$11:$I$16,MATCH($B29&amp;$C29,'TDCV Values'!$B$11:$B$16&amp;'TDCV Values'!$C$11:$C$16,0),MATCH(F$22,'TDCV Values'!$D$10:$I$10,0))</f>
        <v>1579.6803238973778</v>
      </c>
      <c r="G29" s="36" cm="1">
        <f t="array" ref="G29">G12*INDEX('TDCV Values'!$D$11:$I$16,MATCH($B29&amp;$C29,'TDCV Values'!$B$11:$B$16&amp;'TDCV Values'!$C$11:$C$16,0),MATCH(G$22,'TDCV Values'!$D$10:$I$10,0))</f>
        <v>935.19708206484938</v>
      </c>
      <c r="H29" s="36" cm="1">
        <f t="array" ref="H29">H12*INDEX('TDCV Values'!$D$11:$I$16,MATCH($B29&amp;$C29,'TDCV Values'!$B$11:$B$16&amp;'TDCV Values'!$C$11:$C$16,0),MATCH(H$22,'TDCV Values'!$D$10:$I$10,0))</f>
        <v>821.24928079951167</v>
      </c>
      <c r="I29" s="36" cm="1">
        <f t="array" ref="I29">I12*INDEX('TDCV Values'!$D$11:$I$16,MATCH($B29&amp;$C29,'TDCV Values'!$B$11:$B$16&amp;'TDCV Values'!$C$11:$C$16,0),MATCH(I$22,'TDCV Values'!$D$10:$I$10,0))</f>
        <v>884.79438625823434</v>
      </c>
      <c r="J29" s="36" cm="1">
        <f t="array" ref="J29">J12*INDEX('TDCV Values'!$D$11:$I$16,MATCH($B29&amp;$C29,'TDCV Values'!$B$11:$B$16&amp;'TDCV Values'!$C$11:$C$16,0),MATCH(J$22,'TDCV Values'!$D$10:$I$10,0))</f>
        <v>721.81776852456983</v>
      </c>
      <c r="K29" s="171"/>
    </row>
    <row r="30" spans="1:11" ht="13.5" customHeight="1">
      <c r="B30" s="268" t="s">
        <v>77</v>
      </c>
      <c r="C30" s="269"/>
      <c r="D30" s="269"/>
      <c r="E30" s="269"/>
      <c r="F30" s="269"/>
      <c r="G30" s="269"/>
      <c r="H30" s="269"/>
      <c r="I30" s="127"/>
      <c r="J30" s="127"/>
      <c r="K30" t="s">
        <v>78</v>
      </c>
    </row>
    <row r="31" spans="1:11" ht="13.5" customHeight="1">
      <c r="B31" s="1" t="s">
        <v>67</v>
      </c>
      <c r="C31" s="1" t="s">
        <v>68</v>
      </c>
      <c r="D31" s="14" t="s">
        <v>73</v>
      </c>
      <c r="E31" s="8">
        <f>E13*365</f>
        <v>142.11648678063105</v>
      </c>
      <c r="F31" s="8">
        <f t="shared" ref="F31:I36" si="0">F13*365</f>
        <v>159.35179568706107</v>
      </c>
      <c r="G31" s="70">
        <f t="shared" si="0"/>
        <v>159.35179568706107</v>
      </c>
      <c r="H31" s="59">
        <f t="shared" si="0"/>
        <v>160.67226848005782</v>
      </c>
      <c r="I31" s="59">
        <f t="shared" si="0"/>
        <v>160.61025264151553</v>
      </c>
      <c r="J31" s="59">
        <f t="shared" ref="J31" si="1">J13*365</f>
        <v>179.12332889084345</v>
      </c>
    </row>
    <row r="32" spans="1:11" ht="13.5" customHeight="1">
      <c r="B32" s="1" t="s">
        <v>67</v>
      </c>
      <c r="C32" s="1" t="s">
        <v>70</v>
      </c>
      <c r="D32" s="14" t="s">
        <v>73</v>
      </c>
      <c r="E32" s="8">
        <f t="shared" ref="E32:H36" si="2">E14*365</f>
        <v>160.69539757679956</v>
      </c>
      <c r="F32" s="8">
        <f t="shared" si="2"/>
        <v>178.18682470030748</v>
      </c>
      <c r="G32" s="70">
        <f t="shared" si="2"/>
        <v>178.18682470030748</v>
      </c>
      <c r="H32" s="59">
        <f t="shared" si="2"/>
        <v>186.0854235291213</v>
      </c>
      <c r="I32" s="59">
        <f t="shared" si="0"/>
        <v>186.01558659067865</v>
      </c>
      <c r="J32" s="59">
        <f t="shared" ref="J32" si="3">J14*365</f>
        <v>205.31305308594173</v>
      </c>
    </row>
    <row r="33" spans="2:11" ht="13.5" customHeight="1">
      <c r="B33" s="1" t="s">
        <v>67</v>
      </c>
      <c r="C33" s="1" t="s">
        <v>71</v>
      </c>
      <c r="D33" s="14" t="s">
        <v>73</v>
      </c>
      <c r="E33" s="8">
        <f t="shared" si="2"/>
        <v>162.71103449864484</v>
      </c>
      <c r="F33" s="8">
        <f t="shared" si="2"/>
        <v>181.39067297204846</v>
      </c>
      <c r="G33" s="70">
        <f t="shared" si="2"/>
        <v>181.39067297204846</v>
      </c>
      <c r="H33" s="59">
        <f t="shared" si="2"/>
        <v>183.17462781811287</v>
      </c>
      <c r="I33" s="59">
        <f t="shared" si="0"/>
        <v>183.10918127906902</v>
      </c>
      <c r="J33" s="59">
        <f t="shared" ref="J33" si="4">J15*365</f>
        <v>202.72464176472548</v>
      </c>
    </row>
    <row r="34" spans="2:11" ht="13.5" customHeight="1">
      <c r="B34" s="1" t="s">
        <v>72</v>
      </c>
      <c r="C34" s="1" t="s">
        <v>68</v>
      </c>
      <c r="D34" s="14" t="s">
        <v>73</v>
      </c>
      <c r="E34" s="8">
        <f t="shared" si="2"/>
        <v>103.97092936909048</v>
      </c>
      <c r="F34" s="8">
        <f t="shared" si="2"/>
        <v>106.25787182977324</v>
      </c>
      <c r="G34" s="70">
        <f t="shared" si="2"/>
        <v>106.25787182977324</v>
      </c>
      <c r="H34" s="59">
        <f t="shared" si="2"/>
        <v>108.1283139720323</v>
      </c>
      <c r="I34" s="59">
        <f t="shared" si="0"/>
        <v>108.04911574735078</v>
      </c>
      <c r="J34" s="59">
        <f t="shared" ref="J34" si="5">J16*365</f>
        <v>108.74996804332133</v>
      </c>
    </row>
    <row r="35" spans="2:11" ht="13.5" customHeight="1">
      <c r="B35" s="1" t="s">
        <v>72</v>
      </c>
      <c r="C35" s="1" t="s">
        <v>70</v>
      </c>
      <c r="D35" s="14" t="s">
        <v>73</v>
      </c>
      <c r="E35" s="8">
        <f t="shared" si="2"/>
        <v>136.9058156755768</v>
      </c>
      <c r="F35" s="8">
        <f t="shared" si="2"/>
        <v>137.96643218303919</v>
      </c>
      <c r="G35" s="70">
        <f t="shared" si="2"/>
        <v>137.96643218303919</v>
      </c>
      <c r="H35" s="59">
        <f t="shared" si="2"/>
        <v>147.64056732744851</v>
      </c>
      <c r="I35" s="59">
        <f t="shared" si="0"/>
        <v>147.52842407544463</v>
      </c>
      <c r="J35" s="59">
        <f t="shared" ref="J35" si="6">J17*365</f>
        <v>145.07920371455094</v>
      </c>
    </row>
    <row r="36" spans="2:11" ht="13.5" customHeight="1">
      <c r="B36" s="1" t="s">
        <v>72</v>
      </c>
      <c r="C36" s="1" t="s">
        <v>71</v>
      </c>
      <c r="D36" s="14" t="s">
        <v>73</v>
      </c>
      <c r="E36" s="8">
        <f t="shared" si="2"/>
        <v>122.41270806287491</v>
      </c>
      <c r="F36" s="8">
        <f t="shared" si="2"/>
        <v>125.33564757652866</v>
      </c>
      <c r="G36" s="70">
        <f t="shared" si="2"/>
        <v>125.33564757652866</v>
      </c>
      <c r="H36" s="59">
        <f t="shared" si="2"/>
        <v>127.73740001362609</v>
      </c>
      <c r="I36" s="59">
        <f t="shared" si="0"/>
        <v>127.65091306996166</v>
      </c>
      <c r="J36" s="59">
        <f t="shared" ref="J36" si="7">J18*365</f>
        <v>128.5148244841906</v>
      </c>
    </row>
    <row r="37" spans="2:11" ht="13.5" customHeight="1">
      <c r="B37" s="268" t="s">
        <v>79</v>
      </c>
      <c r="C37" s="269"/>
      <c r="D37" s="269"/>
      <c r="E37" s="269"/>
      <c r="F37" s="269"/>
      <c r="G37" s="269"/>
      <c r="H37" s="269"/>
      <c r="I37" s="127"/>
      <c r="J37" s="127"/>
      <c r="K37" t="s">
        <v>80</v>
      </c>
    </row>
    <row r="38" spans="2:11" ht="13.5" customHeight="1">
      <c r="B38" s="1" t="s">
        <v>67</v>
      </c>
      <c r="C38" s="1" t="s">
        <v>68</v>
      </c>
      <c r="D38" s="1"/>
      <c r="E38" s="8">
        <f t="shared" ref="E38:I43" si="8">E24+E31</f>
        <v>2130.5554527853401</v>
      </c>
      <c r="F38" s="8">
        <f t="shared" si="8"/>
        <v>1649.3833254022757</v>
      </c>
      <c r="G38" s="70">
        <f t="shared" si="8"/>
        <v>1050.2362917323974</v>
      </c>
      <c r="H38" s="59">
        <f t="shared" si="8"/>
        <v>914.83794115136595</v>
      </c>
      <c r="I38" s="59">
        <f t="shared" si="8"/>
        <v>949.4273868716175</v>
      </c>
      <c r="J38" s="59">
        <f t="shared" ref="J38" si="9">J24+J31</f>
        <v>861.00692566845282</v>
      </c>
    </row>
    <row r="39" spans="2:11" ht="13.5" customHeight="1">
      <c r="B39" s="1" t="s">
        <v>67</v>
      </c>
      <c r="C39" s="1" t="s">
        <v>70</v>
      </c>
      <c r="D39" s="1"/>
      <c r="E39" s="8">
        <f t="shared" si="8"/>
        <v>2118.8582489915434</v>
      </c>
      <c r="F39" s="8">
        <f t="shared" si="8"/>
        <v>1634.5412323473738</v>
      </c>
      <c r="G39" s="70">
        <f t="shared" si="8"/>
        <v>1038.2879730504474</v>
      </c>
      <c r="H39" s="59">
        <f t="shared" si="8"/>
        <v>928.39456261464193</v>
      </c>
      <c r="I39" s="59">
        <f t="shared" si="8"/>
        <v>962.81587437298617</v>
      </c>
      <c r="J39" s="59">
        <f t="shared" ref="J39" si="10">J25+J32</f>
        <v>866.01426880974827</v>
      </c>
    </row>
    <row r="40" spans="2:11" ht="13.5" customHeight="1">
      <c r="B40" s="1" t="s">
        <v>67</v>
      </c>
      <c r="C40" s="1" t="s">
        <v>71</v>
      </c>
      <c r="D40" s="1"/>
      <c r="E40" s="8">
        <f>E26+E33</f>
        <v>2257.0581547514494</v>
      </c>
      <c r="F40" s="8">
        <f t="shared" si="8"/>
        <v>1750.8034490806185</v>
      </c>
      <c r="G40" s="70">
        <f t="shared" si="8"/>
        <v>1119.7831659102128</v>
      </c>
      <c r="H40" s="59">
        <f t="shared" si="8"/>
        <v>977.05736505174093</v>
      </c>
      <c r="I40" s="59">
        <f t="shared" si="8"/>
        <v>1013.48715088856</v>
      </c>
      <c r="J40" s="59">
        <f t="shared" ref="J40" si="11">J26+J33</f>
        <v>920.46545481715714</v>
      </c>
    </row>
    <row r="41" spans="2:11" ht="13.5" customHeight="1">
      <c r="B41" s="1" t="s">
        <v>72</v>
      </c>
      <c r="C41" s="1" t="s">
        <v>68</v>
      </c>
      <c r="D41" s="1"/>
      <c r="E41" s="8">
        <f t="shared" si="8"/>
        <v>2150.5796734871933</v>
      </c>
      <c r="F41" s="8">
        <f t="shared" si="8"/>
        <v>1606.062976672519</v>
      </c>
      <c r="G41" s="70">
        <f t="shared" si="8"/>
        <v>994.11756820265134</v>
      </c>
      <c r="H41" s="59">
        <f t="shared" si="8"/>
        <v>888.36562416426659</v>
      </c>
      <c r="I41" s="59">
        <f t="shared" si="8"/>
        <v>948.62054807977972</v>
      </c>
      <c r="J41" s="59">
        <f t="shared" ref="J41" si="12">J27+J34</f>
        <v>794.58454363444139</v>
      </c>
    </row>
    <row r="42" spans="2:11" ht="13.5" customHeight="1">
      <c r="B42" s="1" t="s">
        <v>72</v>
      </c>
      <c r="C42" s="1" t="s">
        <v>70</v>
      </c>
      <c r="D42" s="1"/>
      <c r="E42" s="8">
        <f t="shared" si="8"/>
        <v>2245.8297159606882</v>
      </c>
      <c r="F42" s="8">
        <f t="shared" si="8"/>
        <v>1670.0650391586855</v>
      </c>
      <c r="G42" s="70">
        <f t="shared" si="8"/>
        <v>1013.9495527827166</v>
      </c>
      <c r="H42" s="59">
        <f t="shared" si="8"/>
        <v>906.31125239262178</v>
      </c>
      <c r="I42" s="59">
        <f t="shared" si="8"/>
        <v>971.36425208893922</v>
      </c>
      <c r="J42" s="59">
        <f t="shared" ref="J42" si="13">J28+J35</f>
        <v>809.19583212743146</v>
      </c>
    </row>
    <row r="43" spans="2:11" ht="13.5" customHeight="1">
      <c r="B43" s="1" t="s">
        <v>72</v>
      </c>
      <c r="C43" s="1" t="s">
        <v>71</v>
      </c>
      <c r="D43" s="1"/>
      <c r="E43" s="8">
        <f t="shared" si="8"/>
        <v>2277.980980128692</v>
      </c>
      <c r="F43" s="8">
        <f t="shared" si="8"/>
        <v>1705.0159714739063</v>
      </c>
      <c r="G43" s="70">
        <f t="shared" si="8"/>
        <v>1060.532729641378</v>
      </c>
      <c r="H43" s="59">
        <f t="shared" si="8"/>
        <v>948.98668081313781</v>
      </c>
      <c r="I43" s="59">
        <f t="shared" si="8"/>
        <v>1012.445299328196</v>
      </c>
      <c r="J43" s="59">
        <f t="shared" ref="J43" si="14">J29+J36</f>
        <v>850.33259300876045</v>
      </c>
    </row>
    <row r="44" spans="2:11" ht="13.5" customHeight="1">
      <c r="B44" s="268" t="s">
        <v>79</v>
      </c>
      <c r="C44" s="269"/>
      <c r="D44" s="269"/>
      <c r="E44" s="269"/>
      <c r="F44" s="269"/>
      <c r="G44" s="269"/>
      <c r="H44" s="269"/>
      <c r="I44" s="127"/>
      <c r="J44" s="127"/>
      <c r="K44" t="s">
        <v>81</v>
      </c>
    </row>
    <row r="45" spans="2:11" ht="13.5" customHeight="1">
      <c r="B45" s="1" t="s">
        <v>82</v>
      </c>
      <c r="C45" s="1" t="s">
        <v>68</v>
      </c>
      <c r="D45" s="1"/>
      <c r="E45" s="8">
        <f>E38+E41</f>
        <v>4281.1351262725329</v>
      </c>
      <c r="F45" s="8">
        <f t="shared" ref="F45:I47" si="15">F38+F41</f>
        <v>3255.4463020747944</v>
      </c>
      <c r="G45" s="70">
        <f t="shared" si="15"/>
        <v>2044.3538599350486</v>
      </c>
      <c r="H45" s="59">
        <f t="shared" si="15"/>
        <v>1803.2035653156327</v>
      </c>
      <c r="I45" s="59">
        <f t="shared" si="15"/>
        <v>1898.0479349513971</v>
      </c>
      <c r="J45" s="59">
        <f t="shared" ref="J45" si="16">J38+J41</f>
        <v>1655.5914693028942</v>
      </c>
    </row>
    <row r="46" spans="2:11" ht="13.5" customHeight="1">
      <c r="B46" s="1" t="s">
        <v>82</v>
      </c>
      <c r="C46" s="1" t="s">
        <v>70</v>
      </c>
      <c r="D46" s="1"/>
      <c r="E46" s="8">
        <f t="shared" ref="E46:H47" si="17">E39+E42</f>
        <v>4364.6879649522316</v>
      </c>
      <c r="F46" s="8">
        <f t="shared" si="17"/>
        <v>3304.6062715060593</v>
      </c>
      <c r="G46" s="70">
        <f t="shared" si="17"/>
        <v>2052.237525833164</v>
      </c>
      <c r="H46" s="59">
        <f t="shared" si="17"/>
        <v>1834.7058150072637</v>
      </c>
      <c r="I46" s="59">
        <f t="shared" si="15"/>
        <v>1934.1801264619253</v>
      </c>
      <c r="J46" s="59">
        <f t="shared" ref="J46" si="18">J39+J42</f>
        <v>1675.2101009371797</v>
      </c>
    </row>
    <row r="47" spans="2:11" ht="13.5" customHeight="1">
      <c r="B47" s="1" t="s">
        <v>82</v>
      </c>
      <c r="C47" s="1" t="s">
        <v>71</v>
      </c>
      <c r="D47" s="1"/>
      <c r="E47" s="8">
        <f t="shared" si="17"/>
        <v>4535.0391348801413</v>
      </c>
      <c r="F47" s="8">
        <f t="shared" si="17"/>
        <v>3455.8194205545251</v>
      </c>
      <c r="G47" s="70">
        <f t="shared" si="17"/>
        <v>2180.315895551591</v>
      </c>
      <c r="H47" s="59">
        <f t="shared" si="17"/>
        <v>1926.0440458648786</v>
      </c>
      <c r="I47" s="59">
        <f t="shared" si="15"/>
        <v>2025.932450216756</v>
      </c>
      <c r="J47" s="59">
        <f t="shared" ref="J47" si="19">J40+J43</f>
        <v>1770.7980478259176</v>
      </c>
    </row>
    <row r="48" spans="2:11" ht="13.5" customHeight="1">
      <c r="E48" s="16"/>
      <c r="F48" s="16"/>
      <c r="G48" s="16"/>
      <c r="H48" s="60"/>
      <c r="I48" s="60"/>
      <c r="J48" s="60"/>
      <c r="K48" s="16"/>
    </row>
    <row r="49" spans="1:15" s="34" customFormat="1">
      <c r="A49" s="33" t="s">
        <v>83</v>
      </c>
      <c r="E49" s="39"/>
      <c r="F49" s="39"/>
      <c r="G49" s="39"/>
      <c r="H49" s="63"/>
      <c r="I49" s="63"/>
      <c r="J49" s="63"/>
      <c r="K49" s="39"/>
    </row>
    <row r="50" spans="1:15">
      <c r="F50" s="171"/>
      <c r="G50" s="171"/>
      <c r="H50" s="172"/>
      <c r="I50" s="172"/>
      <c r="J50" s="172"/>
    </row>
    <row r="51" spans="1:15">
      <c r="B51" s="77" t="s">
        <v>102</v>
      </c>
      <c r="E51" s="6"/>
    </row>
    <row r="52" spans="1:15" ht="25.5" customHeight="1">
      <c r="B52" s="25" t="s">
        <v>62</v>
      </c>
      <c r="C52" s="13" t="s">
        <v>70</v>
      </c>
      <c r="D52" s="13" t="s">
        <v>68</v>
      </c>
      <c r="E52" s="276" t="s">
        <v>103</v>
      </c>
      <c r="F52" s="276"/>
      <c r="I52" s="173"/>
      <c r="J52" s="173"/>
    </row>
    <row r="53" spans="1:15">
      <c r="B53" s="1" t="s">
        <v>67</v>
      </c>
      <c r="C53" s="26">
        <f>'Customer Numbers - Eastern'!$D$5</f>
        <v>287135</v>
      </c>
      <c r="D53" s="26">
        <f>'Customer Numbers - Eastern'!$C$5</f>
        <v>2156021</v>
      </c>
      <c r="E53" s="277">
        <f>C53/(C53+D53)</f>
        <v>0.11752626520778861</v>
      </c>
      <c r="F53" s="277"/>
    </row>
    <row r="54" spans="1:15">
      <c r="B54" s="1" t="s">
        <v>72</v>
      </c>
      <c r="C54" s="26">
        <f>'Customer Numbers - Eastern'!$D$10</f>
        <v>292179</v>
      </c>
      <c r="D54" s="26">
        <f>'Customer Numbers - Eastern'!$C$10</f>
        <v>2096023</v>
      </c>
      <c r="E54" s="277">
        <f>C54/(C54+D54)</f>
        <v>0.12234266615638041</v>
      </c>
      <c r="F54" s="277"/>
      <c r="K54" s="174"/>
      <c r="L54" s="41"/>
      <c r="M54" s="41"/>
      <c r="N54" s="274"/>
      <c r="O54" s="274"/>
    </row>
    <row r="56" spans="1:15">
      <c r="B56" s="4" t="s">
        <v>104</v>
      </c>
    </row>
    <row r="57" spans="1:15">
      <c r="B57" s="275" t="s">
        <v>105</v>
      </c>
      <c r="C57" s="275"/>
      <c r="D57" s="175">
        <v>1</v>
      </c>
    </row>
    <row r="58" spans="1:15">
      <c r="E58" s="16"/>
      <c r="F58" s="16"/>
      <c r="G58" s="16"/>
      <c r="H58" s="60"/>
      <c r="I58" s="60"/>
      <c r="J58" s="60"/>
    </row>
    <row r="59" spans="1:15" ht="25.5">
      <c r="B59" s="1"/>
      <c r="C59" s="1"/>
      <c r="D59" s="1"/>
      <c r="E59" s="162" t="s">
        <v>50</v>
      </c>
      <c r="F59" s="162" t="s">
        <v>52</v>
      </c>
      <c r="G59" s="163" t="s">
        <v>54</v>
      </c>
      <c r="H59" s="164" t="s">
        <v>56</v>
      </c>
      <c r="I59" s="165" t="s">
        <v>58</v>
      </c>
      <c r="J59" s="165" t="s">
        <v>61</v>
      </c>
    </row>
    <row r="60" spans="1:15">
      <c r="B60" s="2" t="s">
        <v>62</v>
      </c>
      <c r="C60" s="2" t="s">
        <v>63</v>
      </c>
      <c r="D60" s="2" t="s">
        <v>64</v>
      </c>
      <c r="E60" s="13" t="s">
        <v>49</v>
      </c>
      <c r="F60" s="13" t="s">
        <v>51</v>
      </c>
      <c r="G60" s="68" t="s">
        <v>53</v>
      </c>
      <c r="H60" s="57" t="s">
        <v>55</v>
      </c>
      <c r="I60" s="126" t="s">
        <v>57</v>
      </c>
      <c r="J60" s="126" t="s">
        <v>65</v>
      </c>
      <c r="K60" t="s">
        <v>84</v>
      </c>
    </row>
    <row r="61" spans="1:15">
      <c r="B61" s="1" t="s">
        <v>67</v>
      </c>
      <c r="C61" s="1" t="s">
        <v>68</v>
      </c>
      <c r="D61" s="14" t="s">
        <v>69</v>
      </c>
      <c r="E61" s="38">
        <f>E7</f>
        <v>0.68566860896714099</v>
      </c>
      <c r="F61" s="38">
        <f t="shared" ref="F61:I61" si="20">F7</f>
        <v>0.51380397576386716</v>
      </c>
      <c r="G61" s="38">
        <f t="shared" si="20"/>
        <v>0.30720155036046082</v>
      </c>
      <c r="H61" s="38">
        <f t="shared" si="20"/>
        <v>0.27932061950789189</v>
      </c>
      <c r="I61" s="38">
        <f t="shared" si="20"/>
        <v>0.29215449415929701</v>
      </c>
      <c r="J61" s="38">
        <f t="shared" ref="J61" si="21">J7</f>
        <v>0.25254948028800345</v>
      </c>
    </row>
    <row r="62" spans="1:15">
      <c r="B62" s="1" t="s">
        <v>67</v>
      </c>
      <c r="C62" s="1" t="s">
        <v>70</v>
      </c>
      <c r="D62" s="14" t="s">
        <v>69</v>
      </c>
      <c r="E62" s="38">
        <f t="shared" ref="E62:I66" si="22">E8</f>
        <v>0.67522856945335996</v>
      </c>
      <c r="F62" s="38">
        <f t="shared" si="22"/>
        <v>0.50219117505071253</v>
      </c>
      <c r="G62" s="38">
        <f t="shared" si="22"/>
        <v>0.29658660287935856</v>
      </c>
      <c r="H62" s="38">
        <f t="shared" si="22"/>
        <v>0.27492931077241506</v>
      </c>
      <c r="I62" s="38">
        <f t="shared" si="22"/>
        <v>0.28770381028974357</v>
      </c>
      <c r="J62" s="38">
        <f t="shared" ref="J62" si="23">J8</f>
        <v>0.24470415397178019</v>
      </c>
    </row>
    <row r="63" spans="1:15">
      <c r="B63" s="1" t="s">
        <v>67</v>
      </c>
      <c r="C63" s="1" t="s">
        <v>71</v>
      </c>
      <c r="D63" s="14" t="s">
        <v>69</v>
      </c>
      <c r="E63" s="38">
        <f t="shared" si="22"/>
        <v>0.72218866215613942</v>
      </c>
      <c r="F63" s="38">
        <f t="shared" si="22"/>
        <v>0.54117681934778283</v>
      </c>
      <c r="G63" s="38">
        <f t="shared" si="22"/>
        <v>0.32358361825453946</v>
      </c>
      <c r="H63" s="38">
        <f t="shared" si="22"/>
        <v>0.29403064341986224</v>
      </c>
      <c r="I63" s="38">
        <f t="shared" si="22"/>
        <v>0.30754739615166332</v>
      </c>
      <c r="J63" s="38">
        <f t="shared" ref="J63" si="24">J9</f>
        <v>0.26582993076015987</v>
      </c>
    </row>
    <row r="64" spans="1:15">
      <c r="B64" s="1" t="s">
        <v>72</v>
      </c>
      <c r="C64" s="1" t="s">
        <v>68</v>
      </c>
      <c r="D64" s="14" t="s">
        <v>69</v>
      </c>
      <c r="E64" s="38">
        <f t="shared" si="22"/>
        <v>0.17055072867650856</v>
      </c>
      <c r="F64" s="38">
        <f t="shared" si="22"/>
        <v>0.12498375873689548</v>
      </c>
      <c r="G64" s="38">
        <f t="shared" si="22"/>
        <v>7.3988308031073174E-2</v>
      </c>
      <c r="H64" s="38">
        <f t="shared" si="22"/>
        <v>6.7846722625411679E-2</v>
      </c>
      <c r="I64" s="38">
        <f t="shared" si="22"/>
        <v>7.3093168028906863E-2</v>
      </c>
      <c r="J64" s="38">
        <f t="shared" ref="J64" si="25">J10</f>
        <v>5.9637789181836522E-2</v>
      </c>
    </row>
    <row r="65" spans="2:16">
      <c r="B65" s="1" t="s">
        <v>72</v>
      </c>
      <c r="C65" s="1" t="s">
        <v>70</v>
      </c>
      <c r="D65" s="14" t="s">
        <v>69</v>
      </c>
      <c r="E65" s="38">
        <f t="shared" si="22"/>
        <v>0.1757436583570926</v>
      </c>
      <c r="F65" s="38">
        <f t="shared" si="22"/>
        <v>0.12767488391463719</v>
      </c>
      <c r="G65" s="38">
        <f t="shared" si="22"/>
        <v>7.2998593383306457E-2</v>
      </c>
      <c r="H65" s="38">
        <f t="shared" si="22"/>
        <v>6.5971363918710724E-2</v>
      </c>
      <c r="I65" s="38">
        <f t="shared" si="22"/>
        <v>7.1637898088129967E-2</v>
      </c>
      <c r="J65" s="38">
        <f t="shared" ref="J65" si="26">J11</f>
        <v>5.7749272035902646E-2</v>
      </c>
    </row>
    <row r="66" spans="2:16">
      <c r="B66" s="1" t="s">
        <v>72</v>
      </c>
      <c r="C66" s="1" t="s">
        <v>71</v>
      </c>
      <c r="D66" s="14" t="s">
        <v>69</v>
      </c>
      <c r="E66" s="38">
        <f t="shared" si="22"/>
        <v>0.17963068933881807</v>
      </c>
      <c r="F66" s="38">
        <f t="shared" si="22"/>
        <v>0.13164002699144814</v>
      </c>
      <c r="G66" s="38">
        <f t="shared" si="22"/>
        <v>7.7933090172070785E-2</v>
      </c>
      <c r="H66" s="38">
        <f t="shared" si="22"/>
        <v>7.1412980939087975E-2</v>
      </c>
      <c r="I66" s="38">
        <f t="shared" si="22"/>
        <v>7.6938642283324726E-2</v>
      </c>
      <c r="J66" s="38">
        <f t="shared" ref="J66" si="27">J12</f>
        <v>6.2766762480397378E-2</v>
      </c>
    </row>
    <row r="67" spans="2:16">
      <c r="B67" s="1" t="s">
        <v>67</v>
      </c>
      <c r="C67" s="1" t="s">
        <v>68</v>
      </c>
      <c r="D67" s="14" t="s">
        <v>73</v>
      </c>
      <c r="E67" s="155">
        <f>IF((E14-E13)&lt;0,E13,E13+($E$53*(E14-E13))*$D$57)</f>
        <v>0.39534245692639286</v>
      </c>
      <c r="F67" s="155">
        <f t="shared" ref="F67:I67" si="28">IF((F14-F13)&lt;0,F13,F13+($E$53*(F14-F13))*$D$57)</f>
        <v>0.44264494877278976</v>
      </c>
      <c r="G67" s="155">
        <f t="shared" si="28"/>
        <v>0.44264494877278976</v>
      </c>
      <c r="H67" s="155">
        <f t="shared" si="28"/>
        <v>0.4483807717263581</v>
      </c>
      <c r="I67" s="155">
        <f t="shared" si="28"/>
        <v>0.44820834700525292</v>
      </c>
      <c r="J67" s="155">
        <f t="shared" ref="J67" si="29">IF((J14-J13)&lt;0,J13,J13+($E$53*(J14-J13))*$D$57)</f>
        <v>0.49918166948579568</v>
      </c>
      <c r="L67" s="42"/>
      <c r="M67" s="42"/>
      <c r="N67" s="42"/>
      <c r="O67" s="42"/>
      <c r="P67" s="42"/>
    </row>
    <row r="68" spans="2:16">
      <c r="B68" s="1" t="s">
        <v>67</v>
      </c>
      <c r="C68" s="1" t="s">
        <v>70</v>
      </c>
      <c r="D68" s="14" t="s">
        <v>73</v>
      </c>
      <c r="E68" s="155">
        <f t="shared" ref="E68:J68" si="30">IF((E14-E13)&lt;=0,E14,E67+(E14-E13)*(1-$D$57))</f>
        <v>0.39534245692639286</v>
      </c>
      <c r="F68" s="155">
        <f t="shared" si="30"/>
        <v>0.44264494877278976</v>
      </c>
      <c r="G68" s="155">
        <f t="shared" si="30"/>
        <v>0.44264494877278976</v>
      </c>
      <c r="H68" s="155">
        <f t="shared" si="30"/>
        <v>0.4483807717263581</v>
      </c>
      <c r="I68" s="155">
        <f t="shared" si="30"/>
        <v>0.44820834700525292</v>
      </c>
      <c r="J68" s="155">
        <f t="shared" si="30"/>
        <v>0.49918166948579568</v>
      </c>
      <c r="L68" s="42"/>
      <c r="M68" s="42"/>
      <c r="N68" s="42"/>
      <c r="O68" s="42"/>
      <c r="P68" s="42"/>
    </row>
    <row r="69" spans="2:16">
      <c r="B69" s="1" t="s">
        <v>67</v>
      </c>
      <c r="C69" s="1" t="s">
        <v>71</v>
      </c>
      <c r="D69" s="14" t="s">
        <v>73</v>
      </c>
      <c r="E69" s="38">
        <f>E15</f>
        <v>0.44578365616067078</v>
      </c>
      <c r="F69" s="38">
        <f t="shared" ref="F69:I69" si="31">F15</f>
        <v>0.49696074786862593</v>
      </c>
      <c r="G69" s="38">
        <f t="shared" si="31"/>
        <v>0.49696074786862593</v>
      </c>
      <c r="H69" s="38">
        <f t="shared" si="31"/>
        <v>0.50184829539209008</v>
      </c>
      <c r="I69" s="38">
        <f t="shared" si="31"/>
        <v>0.50166898980566854</v>
      </c>
      <c r="J69" s="38">
        <f t="shared" ref="J69" si="32">J15</f>
        <v>0.55540997743760401</v>
      </c>
      <c r="L69" s="42"/>
      <c r="M69" s="42"/>
      <c r="N69" s="42"/>
      <c r="O69" s="42"/>
      <c r="P69" s="42"/>
    </row>
    <row r="70" spans="2:16">
      <c r="B70" s="1" t="s">
        <v>72</v>
      </c>
      <c r="C70" s="1" t="s">
        <v>68</v>
      </c>
      <c r="D70" s="14" t="s">
        <v>73</v>
      </c>
      <c r="E70" s="155">
        <f>IF((E17-E16)&lt;0,E16,E16+($E$54*(E17-E16))*$D$57)</f>
        <v>0.29589115388872134</v>
      </c>
      <c r="F70" s="155">
        <f t="shared" ref="F70:I70" si="33">IF((F17-F16)&lt;0,F16,F16+($E$54*(F17-F16))*$D$57)</f>
        <v>0.30174570313252685</v>
      </c>
      <c r="G70" s="155">
        <f t="shared" si="33"/>
        <v>0.30174570313252685</v>
      </c>
      <c r="H70" s="155">
        <f t="shared" si="33"/>
        <v>0.30948588600926114</v>
      </c>
      <c r="I70" s="155">
        <f t="shared" si="33"/>
        <v>0.30925786188005361</v>
      </c>
      <c r="J70" s="155">
        <f t="shared" ref="J70" si="34">IF((J17-J16)&lt;0,J16,J16+($E$54*(J17-J16))*$D$57)</f>
        <v>0.31012214683496725</v>
      </c>
      <c r="L70" s="42"/>
      <c r="M70" s="42"/>
      <c r="N70" s="42"/>
      <c r="O70" s="42"/>
      <c r="P70" s="42"/>
    </row>
    <row r="71" spans="2:16">
      <c r="B71" s="1" t="s">
        <v>72</v>
      </c>
      <c r="C71" s="1" t="s">
        <v>70</v>
      </c>
      <c r="D71" s="14" t="s">
        <v>73</v>
      </c>
      <c r="E71" s="155">
        <f t="shared" ref="E71:J71" si="35">IF((E17-E16)&lt;=0,E17,E70+(E17-E16)*(1-$D$57))</f>
        <v>0.29589115388872134</v>
      </c>
      <c r="F71" s="155">
        <f t="shared" si="35"/>
        <v>0.30174570313252685</v>
      </c>
      <c r="G71" s="155">
        <f t="shared" si="35"/>
        <v>0.30174570313252685</v>
      </c>
      <c r="H71" s="155">
        <f t="shared" si="35"/>
        <v>0.30948588600926114</v>
      </c>
      <c r="I71" s="155">
        <f t="shared" si="35"/>
        <v>0.30925786188005361</v>
      </c>
      <c r="J71" s="155">
        <f t="shared" si="35"/>
        <v>0.31012214683496725</v>
      </c>
      <c r="L71" s="42"/>
      <c r="M71" s="42"/>
      <c r="N71" s="42"/>
      <c r="O71" s="42"/>
      <c r="P71" s="42"/>
    </row>
    <row r="72" spans="2:16">
      <c r="B72" s="1" t="s">
        <v>72</v>
      </c>
      <c r="C72" s="1" t="s">
        <v>71</v>
      </c>
      <c r="D72" s="14" t="s">
        <v>73</v>
      </c>
      <c r="E72" s="38">
        <f>E18</f>
        <v>0.33537728236404085</v>
      </c>
      <c r="F72" s="38">
        <f t="shared" ref="F72:I72" si="36">F18</f>
        <v>0.34338533582610592</v>
      </c>
      <c r="G72" s="38">
        <f t="shared" si="36"/>
        <v>0.34338533582610592</v>
      </c>
      <c r="H72" s="38">
        <f t="shared" si="36"/>
        <v>0.34996547948938656</v>
      </c>
      <c r="I72" s="38">
        <f t="shared" si="36"/>
        <v>0.34972852895879908</v>
      </c>
      <c r="J72" s="38">
        <f t="shared" ref="J72" si="37">J18</f>
        <v>0.35209540954572766</v>
      </c>
      <c r="L72" s="42"/>
      <c r="M72" s="42"/>
      <c r="N72" s="42"/>
      <c r="O72" s="42"/>
      <c r="P72" s="42"/>
    </row>
    <row r="73" spans="2:16">
      <c r="E73" s="16"/>
      <c r="F73" s="16"/>
      <c r="G73" s="16"/>
      <c r="H73" s="60"/>
      <c r="I73" s="60"/>
      <c r="J73" s="60"/>
    </row>
    <row r="74" spans="2:16">
      <c r="B74" s="35" t="s">
        <v>74</v>
      </c>
      <c r="C74" s="167"/>
      <c r="D74" s="167"/>
      <c r="E74" s="167"/>
      <c r="F74" s="167"/>
      <c r="G74" s="167"/>
      <c r="H74" s="168"/>
      <c r="I74" s="168"/>
      <c r="J74" s="168"/>
    </row>
    <row r="75" spans="2:16" ht="25.5">
      <c r="B75" s="1"/>
      <c r="C75" s="1"/>
      <c r="D75" s="1"/>
      <c r="E75" s="162" t="s">
        <v>50</v>
      </c>
      <c r="F75" s="162" t="s">
        <v>52</v>
      </c>
      <c r="G75" s="163" t="s">
        <v>54</v>
      </c>
      <c r="H75" s="164" t="s">
        <v>56</v>
      </c>
      <c r="I75" s="165" t="s">
        <v>58</v>
      </c>
      <c r="J75" s="165" t="s">
        <v>61</v>
      </c>
    </row>
    <row r="76" spans="2:16">
      <c r="B76" s="2" t="s">
        <v>62</v>
      </c>
      <c r="C76" s="2" t="s">
        <v>63</v>
      </c>
      <c r="D76" s="2" t="s">
        <v>64</v>
      </c>
      <c r="E76" s="13" t="s">
        <v>49</v>
      </c>
      <c r="F76" s="13" t="s">
        <v>51</v>
      </c>
      <c r="G76" s="68" t="s">
        <v>53</v>
      </c>
      <c r="H76" s="57" t="s">
        <v>55</v>
      </c>
      <c r="I76" s="126" t="s">
        <v>57</v>
      </c>
      <c r="J76" s="126" t="s">
        <v>65</v>
      </c>
    </row>
    <row r="77" spans="2:16">
      <c r="B77" s="268" t="s">
        <v>76</v>
      </c>
      <c r="C77" s="269"/>
      <c r="D77" s="269"/>
      <c r="E77" s="269"/>
      <c r="F77" s="269"/>
      <c r="G77" s="269"/>
      <c r="H77" s="269"/>
      <c r="I77" s="127"/>
      <c r="J77" s="127"/>
      <c r="K77" t="s">
        <v>85</v>
      </c>
    </row>
    <row r="78" spans="2:16">
      <c r="B78" s="1" t="s">
        <v>67</v>
      </c>
      <c r="C78" s="1" t="s">
        <v>68</v>
      </c>
      <c r="D78" s="14" t="s">
        <v>69</v>
      </c>
      <c r="E78" s="36" cm="1">
        <f t="array" ref="E78">E61*INDEX('TDCV Values'!$D$11:$I$16,MATCH($B78&amp;$C78,'TDCV Values'!$B$11:$B$16&amp;'TDCV Values'!$C$11:$C$16,0),MATCH(E$22,'TDCV Values'!$D$10:$I$10,0))</f>
        <v>1988.4389660047088</v>
      </c>
      <c r="F78" s="36" cm="1">
        <f t="array" ref="F78">F61*INDEX('TDCV Values'!$D$11:$I$16,MATCH($B78&amp;$C78,'TDCV Values'!$B$11:$B$16&amp;'TDCV Values'!$C$11:$C$16,0),MATCH(F$22,'TDCV Values'!$D$10:$I$10,0))</f>
        <v>1490.0315297152147</v>
      </c>
      <c r="G78" s="36" cm="1">
        <f t="array" ref="G78">G61*INDEX('TDCV Values'!$D$11:$I$16,MATCH($B78&amp;$C78,'TDCV Values'!$B$11:$B$16&amp;'TDCV Values'!$C$11:$C$16,0),MATCH(G$22,'TDCV Values'!$D$10:$I$10,0))</f>
        <v>890.88449604533639</v>
      </c>
      <c r="H78" s="36" cm="1">
        <f t="array" ref="H78">H61*INDEX('TDCV Values'!$D$11:$I$16,MATCH($B78&amp;$C78,'TDCV Values'!$B$11:$B$16&amp;'TDCV Values'!$C$11:$C$16,0),MATCH(H$22,'TDCV Values'!$D$10:$I$10,0))</f>
        <v>754.16567267130813</v>
      </c>
      <c r="I78" s="36" cm="1">
        <f t="array" ref="I78">I61*INDEX('TDCV Values'!$D$11:$I$16,MATCH($B78&amp;$C78,'TDCV Values'!$B$11:$B$16&amp;'TDCV Values'!$C$11:$C$16,0),MATCH(I$22,'TDCV Values'!$D$10:$I$10,0))</f>
        <v>788.81713423010194</v>
      </c>
      <c r="J78" s="36" cm="1">
        <f t="array" ref="J78">J61*INDEX('TDCV Values'!$D$11:$I$16,MATCH($B78&amp;$C78,'TDCV Values'!$B$11:$B$16&amp;'TDCV Values'!$C$11:$C$16,0),MATCH(J$22,'TDCV Values'!$D$10:$I$10,0))</f>
        <v>681.88359677760934</v>
      </c>
    </row>
    <row r="79" spans="2:16">
      <c r="B79" s="1" t="s">
        <v>67</v>
      </c>
      <c r="C79" s="1" t="s">
        <v>70</v>
      </c>
      <c r="D79" s="14" t="s">
        <v>69</v>
      </c>
      <c r="E79" s="36" cm="1">
        <f t="array" ref="E79">E62*INDEX('TDCV Values'!$D$11:$I$16,MATCH($B79&amp;$C79,'TDCV Values'!$B$11:$B$16&amp;'TDCV Values'!$C$11:$C$16,0),MATCH(E$22,'TDCV Values'!$D$10:$I$10,0))</f>
        <v>1958.162851414744</v>
      </c>
      <c r="F79" s="36" cm="1">
        <f t="array" ref="F79">F62*INDEX('TDCV Values'!$D$11:$I$16,MATCH($B79&amp;$C79,'TDCV Values'!$B$11:$B$16&amp;'TDCV Values'!$C$11:$C$16,0),MATCH(F$22,'TDCV Values'!$D$10:$I$10,0))</f>
        <v>1456.3544076470664</v>
      </c>
      <c r="G79" s="36" cm="1">
        <f t="array" ref="G79">G62*INDEX('TDCV Values'!$D$11:$I$16,MATCH($B79&amp;$C79,'TDCV Values'!$B$11:$B$16&amp;'TDCV Values'!$C$11:$C$16,0),MATCH(G$22,'TDCV Values'!$D$10:$I$10,0))</f>
        <v>860.10114835013985</v>
      </c>
      <c r="H79" s="36" cm="1">
        <f t="array" ref="H79">H62*INDEX('TDCV Values'!$D$11:$I$16,MATCH($B79&amp;$C79,'TDCV Values'!$B$11:$B$16&amp;'TDCV Values'!$C$11:$C$16,0),MATCH(H$22,'TDCV Values'!$D$10:$I$10,0))</f>
        <v>742.30913908552066</v>
      </c>
      <c r="I79" s="36" cm="1">
        <f t="array" ref="I79">I62*INDEX('TDCV Values'!$D$11:$I$16,MATCH($B79&amp;$C79,'TDCV Values'!$B$11:$B$16&amp;'TDCV Values'!$C$11:$C$16,0),MATCH(I$22,'TDCV Values'!$D$10:$I$10,0))</f>
        <v>776.80028778230758</v>
      </c>
      <c r="J79" s="36" cm="1">
        <f t="array" ref="J79">J62*INDEX('TDCV Values'!$D$11:$I$16,MATCH($B79&amp;$C79,'TDCV Values'!$B$11:$B$16&amp;'TDCV Values'!$C$11:$C$16,0),MATCH(J$22,'TDCV Values'!$D$10:$I$10,0))</f>
        <v>660.70121572380651</v>
      </c>
    </row>
    <row r="80" spans="2:16">
      <c r="B80" s="1" t="s">
        <v>67</v>
      </c>
      <c r="C80" s="1" t="s">
        <v>71</v>
      </c>
      <c r="D80" s="14" t="s">
        <v>69</v>
      </c>
      <c r="E80" s="36" cm="1">
        <f t="array" ref="E80">E63*INDEX('TDCV Values'!$D$11:$I$16,MATCH($B80&amp;$C80,'TDCV Values'!$B$11:$B$16&amp;'TDCV Values'!$C$11:$C$16,0),MATCH(E$22,'TDCV Values'!$D$10:$I$10,0))</f>
        <v>2094.3471202528044</v>
      </c>
      <c r="F80" s="36" cm="1">
        <f t="array" ref="F80">F63*INDEX('TDCV Values'!$D$11:$I$16,MATCH($B80&amp;$C80,'TDCV Values'!$B$11:$B$16&amp;'TDCV Values'!$C$11:$C$16,0),MATCH(F$22,'TDCV Values'!$D$10:$I$10,0))</f>
        <v>1569.4127761085701</v>
      </c>
      <c r="G80" s="36" cm="1">
        <f t="array" ref="G80">G63*INDEX('TDCV Values'!$D$11:$I$16,MATCH($B80&amp;$C80,'TDCV Values'!$B$11:$B$16&amp;'TDCV Values'!$C$11:$C$16,0),MATCH(G$22,'TDCV Values'!$D$10:$I$10,0))</f>
        <v>938.39249293816442</v>
      </c>
      <c r="H80" s="36" cm="1">
        <f t="array" ref="H80">H63*INDEX('TDCV Values'!$D$11:$I$16,MATCH($B80&amp;$C80,'TDCV Values'!$B$11:$B$16&amp;'TDCV Values'!$C$11:$C$16,0),MATCH(H$22,'TDCV Values'!$D$10:$I$10,0))</f>
        <v>793.88273723362806</v>
      </c>
      <c r="I80" s="36" cm="1">
        <f t="array" ref="I80">I63*INDEX('TDCV Values'!$D$11:$I$16,MATCH($B80&amp;$C80,'TDCV Values'!$B$11:$B$16&amp;'TDCV Values'!$C$11:$C$16,0),MATCH(I$22,'TDCV Values'!$D$10:$I$10,0))</f>
        <v>830.37796960949095</v>
      </c>
      <c r="J80" s="36" cm="1">
        <f t="array" ref="J80">J63*INDEX('TDCV Values'!$D$11:$I$16,MATCH($B80&amp;$C80,'TDCV Values'!$B$11:$B$16&amp;'TDCV Values'!$C$11:$C$16,0),MATCH(J$22,'TDCV Values'!$D$10:$I$10,0))</f>
        <v>717.74081305243169</v>
      </c>
    </row>
    <row r="81" spans="2:16">
      <c r="B81" s="1" t="s">
        <v>72</v>
      </c>
      <c r="C81" s="1" t="s">
        <v>68</v>
      </c>
      <c r="D81" s="14" t="s">
        <v>69</v>
      </c>
      <c r="E81" s="36" cm="1">
        <f t="array" ref="E81">E64*INDEX('TDCV Values'!$D$11:$I$16,MATCH($B81&amp;$C81,'TDCV Values'!$B$11:$B$16&amp;'TDCV Values'!$C$11:$C$16,0),MATCH(E$22,'TDCV Values'!$D$10:$I$10,0))</f>
        <v>2046.6087441181028</v>
      </c>
      <c r="F81" s="36" cm="1">
        <f t="array" ref="F81">F64*INDEX('TDCV Values'!$D$11:$I$16,MATCH($B81&amp;$C81,'TDCV Values'!$B$11:$B$16&amp;'TDCV Values'!$C$11:$C$16,0),MATCH(F$22,'TDCV Values'!$D$10:$I$10,0))</f>
        <v>1499.8051048427458</v>
      </c>
      <c r="G81" s="36" cm="1">
        <f t="array" ref="G81">G64*INDEX('TDCV Values'!$D$11:$I$16,MATCH($B81&amp;$C81,'TDCV Values'!$B$11:$B$16&amp;'TDCV Values'!$C$11:$C$16,0),MATCH(G$22,'TDCV Values'!$D$10:$I$10,0))</f>
        <v>887.85969637287815</v>
      </c>
      <c r="H81" s="36" cm="1">
        <f t="array" ref="H81">H64*INDEX('TDCV Values'!$D$11:$I$16,MATCH($B81&amp;$C81,'TDCV Values'!$B$11:$B$16&amp;'TDCV Values'!$C$11:$C$16,0),MATCH(H$22,'TDCV Values'!$D$10:$I$10,0))</f>
        <v>780.2373101922343</v>
      </c>
      <c r="I81" s="36" cm="1">
        <f t="array" ref="I81">I64*INDEX('TDCV Values'!$D$11:$I$16,MATCH($B81&amp;$C81,'TDCV Values'!$B$11:$B$16&amp;'TDCV Values'!$C$11:$C$16,0),MATCH(I$22,'TDCV Values'!$D$10:$I$10,0))</f>
        <v>840.57143233242891</v>
      </c>
      <c r="J81" s="36" cm="1">
        <f t="array" ref="J81">J64*INDEX('TDCV Values'!$D$11:$I$16,MATCH($B81&amp;$C81,'TDCV Values'!$B$11:$B$16&amp;'TDCV Values'!$C$11:$C$16,0),MATCH(J$22,'TDCV Values'!$D$10:$I$10,0))</f>
        <v>685.83457559112003</v>
      </c>
    </row>
    <row r="82" spans="2:16">
      <c r="B82" s="1" t="s">
        <v>72</v>
      </c>
      <c r="C82" s="1" t="s">
        <v>70</v>
      </c>
      <c r="D82" s="14" t="s">
        <v>69</v>
      </c>
      <c r="E82" s="36" cm="1">
        <f t="array" ref="E82">E65*INDEX('TDCV Values'!$D$11:$I$16,MATCH($B82&amp;$C82,'TDCV Values'!$B$11:$B$16&amp;'TDCV Values'!$C$11:$C$16,0),MATCH(E$22,'TDCV Values'!$D$10:$I$10,0))</f>
        <v>2108.9239002851114</v>
      </c>
      <c r="F82" s="36" cm="1">
        <f t="array" ref="F82">F65*INDEX('TDCV Values'!$D$11:$I$16,MATCH($B82&amp;$C82,'TDCV Values'!$B$11:$B$16&amp;'TDCV Values'!$C$11:$C$16,0),MATCH(F$22,'TDCV Values'!$D$10:$I$10,0))</f>
        <v>1532.0986069756464</v>
      </c>
      <c r="G82" s="36" cm="1">
        <f t="array" ref="G82">G65*INDEX('TDCV Values'!$D$11:$I$16,MATCH($B82&amp;$C82,'TDCV Values'!$B$11:$B$16&amp;'TDCV Values'!$C$11:$C$16,0),MATCH(G$22,'TDCV Values'!$D$10:$I$10,0))</f>
        <v>875.98312059967748</v>
      </c>
      <c r="H82" s="36" cm="1">
        <f t="array" ref="H82">H65*INDEX('TDCV Values'!$D$11:$I$16,MATCH($B82&amp;$C82,'TDCV Values'!$B$11:$B$16&amp;'TDCV Values'!$C$11:$C$16,0),MATCH(H$22,'TDCV Values'!$D$10:$I$10,0))</f>
        <v>758.6706850651733</v>
      </c>
      <c r="I82" s="36" cm="1">
        <f t="array" ref="I82">I65*INDEX('TDCV Values'!$D$11:$I$16,MATCH($B82&amp;$C82,'TDCV Values'!$B$11:$B$16&amp;'TDCV Values'!$C$11:$C$16,0),MATCH(I$22,'TDCV Values'!$D$10:$I$10,0))</f>
        <v>823.83582801349462</v>
      </c>
      <c r="J82" s="36" cm="1">
        <f t="array" ref="J82">J65*INDEX('TDCV Values'!$D$11:$I$16,MATCH($B82&amp;$C82,'TDCV Values'!$B$11:$B$16&amp;'TDCV Values'!$C$11:$C$16,0),MATCH(J$22,'TDCV Values'!$D$10:$I$10,0))</f>
        <v>664.11662841288046</v>
      </c>
    </row>
    <row r="83" spans="2:16">
      <c r="B83" s="1" t="s">
        <v>72</v>
      </c>
      <c r="C83" s="1" t="s">
        <v>71</v>
      </c>
      <c r="D83" s="14" t="s">
        <v>69</v>
      </c>
      <c r="E83" s="36" cm="1">
        <f t="array" ref="E83">E66*INDEX('TDCV Values'!$D$11:$I$16,MATCH($B83&amp;$C83,'TDCV Values'!$B$11:$B$16&amp;'TDCV Values'!$C$11:$C$16,0),MATCH(E$22,'TDCV Values'!$D$10:$I$10,0))</f>
        <v>2155.5682720658169</v>
      </c>
      <c r="F83" s="36" cm="1">
        <f t="array" ref="F83">F66*INDEX('TDCV Values'!$D$11:$I$16,MATCH($B83&amp;$C83,'TDCV Values'!$B$11:$B$16&amp;'TDCV Values'!$C$11:$C$16,0),MATCH(F$22,'TDCV Values'!$D$10:$I$10,0))</f>
        <v>1579.6803238973778</v>
      </c>
      <c r="G83" s="36" cm="1">
        <f t="array" ref="G83">G66*INDEX('TDCV Values'!$D$11:$I$16,MATCH($B83&amp;$C83,'TDCV Values'!$B$11:$B$16&amp;'TDCV Values'!$C$11:$C$16,0),MATCH(G$22,'TDCV Values'!$D$10:$I$10,0))</f>
        <v>935.19708206484938</v>
      </c>
      <c r="H83" s="36" cm="1">
        <f t="array" ref="H83">H66*INDEX('TDCV Values'!$D$11:$I$16,MATCH($B83&amp;$C83,'TDCV Values'!$B$11:$B$16&amp;'TDCV Values'!$C$11:$C$16,0),MATCH(H$22,'TDCV Values'!$D$10:$I$10,0))</f>
        <v>821.24928079951167</v>
      </c>
      <c r="I83" s="36" cm="1">
        <f t="array" ref="I83">I66*INDEX('TDCV Values'!$D$11:$I$16,MATCH($B83&amp;$C83,'TDCV Values'!$B$11:$B$16&amp;'TDCV Values'!$C$11:$C$16,0),MATCH(I$22,'TDCV Values'!$D$10:$I$10,0))</f>
        <v>884.79438625823434</v>
      </c>
      <c r="J83" s="36" cm="1">
        <f t="array" ref="J83">J66*INDEX('TDCV Values'!$D$11:$I$16,MATCH($B83&amp;$C83,'TDCV Values'!$B$11:$B$16&amp;'TDCV Values'!$C$11:$C$16,0),MATCH(J$22,'TDCV Values'!$D$10:$I$10,0))</f>
        <v>721.81776852456983</v>
      </c>
    </row>
    <row r="84" spans="2:16">
      <c r="B84" s="268" t="s">
        <v>77</v>
      </c>
      <c r="C84" s="279"/>
      <c r="D84" s="279"/>
      <c r="E84" s="279"/>
      <c r="F84" s="279"/>
      <c r="G84" s="279"/>
      <c r="H84" s="279"/>
      <c r="I84" s="127"/>
      <c r="J84" s="127"/>
      <c r="K84" t="s">
        <v>78</v>
      </c>
    </row>
    <row r="85" spans="2:16">
      <c r="B85" s="1" t="s">
        <v>67</v>
      </c>
      <c r="C85" s="1" t="s">
        <v>68</v>
      </c>
      <c r="D85" s="14" t="s">
        <v>73</v>
      </c>
      <c r="E85" s="8">
        <f>E67*365</f>
        <v>144.29999677813339</v>
      </c>
      <c r="F85" s="8">
        <f t="shared" ref="E85:I90" si="38">F67*365</f>
        <v>161.56540630206825</v>
      </c>
      <c r="G85" s="70">
        <f t="shared" si="38"/>
        <v>161.56540630206825</v>
      </c>
      <c r="H85" s="59">
        <f t="shared" si="38"/>
        <v>163.65898168012072</v>
      </c>
      <c r="I85" s="59">
        <f t="shared" si="38"/>
        <v>163.59604665691731</v>
      </c>
      <c r="J85" s="59">
        <f t="shared" ref="J85" si="39">J67*365</f>
        <v>182.20130936231541</v>
      </c>
      <c r="L85" s="27"/>
      <c r="M85" s="27"/>
      <c r="N85" s="27"/>
      <c r="O85" s="27"/>
      <c r="P85" s="27"/>
    </row>
    <row r="86" spans="2:16">
      <c r="B86" s="1" t="s">
        <v>67</v>
      </c>
      <c r="C86" s="1" t="s">
        <v>70</v>
      </c>
      <c r="D86" s="14" t="s">
        <v>73</v>
      </c>
      <c r="E86" s="8">
        <f>E68*365</f>
        <v>144.29999677813339</v>
      </c>
      <c r="F86" s="8">
        <f t="shared" si="38"/>
        <v>161.56540630206825</v>
      </c>
      <c r="G86" s="70">
        <f t="shared" si="38"/>
        <v>161.56540630206825</v>
      </c>
      <c r="H86" s="59">
        <f t="shared" si="38"/>
        <v>163.65898168012072</v>
      </c>
      <c r="I86" s="59">
        <f t="shared" si="38"/>
        <v>163.59604665691731</v>
      </c>
      <c r="J86" s="59">
        <f t="shared" ref="J86" si="40">J68*365</f>
        <v>182.20130936231541</v>
      </c>
      <c r="L86" s="27"/>
      <c r="M86" s="27"/>
      <c r="N86" s="27"/>
      <c r="O86" s="27"/>
      <c r="P86" s="27"/>
    </row>
    <row r="87" spans="2:16">
      <c r="B87" s="1" t="s">
        <v>67</v>
      </c>
      <c r="C87" s="1" t="s">
        <v>71</v>
      </c>
      <c r="D87" s="14" t="s">
        <v>73</v>
      </c>
      <c r="E87" s="8">
        <f t="shared" si="38"/>
        <v>162.71103449864484</v>
      </c>
      <c r="F87" s="8">
        <f t="shared" si="38"/>
        <v>181.39067297204846</v>
      </c>
      <c r="G87" s="70">
        <f t="shared" si="38"/>
        <v>181.39067297204846</v>
      </c>
      <c r="H87" s="59">
        <f t="shared" si="38"/>
        <v>183.17462781811287</v>
      </c>
      <c r="I87" s="59">
        <f t="shared" si="38"/>
        <v>183.10918127906902</v>
      </c>
      <c r="J87" s="59">
        <f t="shared" ref="J87" si="41">J69*365</f>
        <v>202.72464176472548</v>
      </c>
      <c r="L87" s="27"/>
      <c r="M87" s="27"/>
      <c r="N87" s="27"/>
      <c r="O87" s="27"/>
      <c r="P87" s="27"/>
    </row>
    <row r="88" spans="2:16">
      <c r="B88" s="1" t="s">
        <v>72</v>
      </c>
      <c r="C88" s="1" t="s">
        <v>68</v>
      </c>
      <c r="D88" s="14" t="s">
        <v>73</v>
      </c>
      <c r="E88" s="8">
        <f>E70*365</f>
        <v>108.00027116938328</v>
      </c>
      <c r="F88" s="8">
        <f t="shared" si="38"/>
        <v>110.1371816433723</v>
      </c>
      <c r="G88" s="70">
        <f t="shared" si="38"/>
        <v>110.1371816433723</v>
      </c>
      <c r="H88" s="59">
        <f t="shared" si="38"/>
        <v>112.96234839338031</v>
      </c>
      <c r="I88" s="59">
        <f t="shared" si="38"/>
        <v>112.87911958621957</v>
      </c>
      <c r="J88" s="59">
        <f t="shared" ref="J88" si="42">J70*365</f>
        <v>113.19458359476305</v>
      </c>
      <c r="L88" s="27"/>
      <c r="M88" s="27"/>
      <c r="N88" s="27"/>
      <c r="O88" s="27"/>
      <c r="P88" s="27"/>
    </row>
    <row r="89" spans="2:16">
      <c r="B89" s="1" t="s">
        <v>72</v>
      </c>
      <c r="C89" s="1" t="s">
        <v>70</v>
      </c>
      <c r="D89" s="14" t="s">
        <v>73</v>
      </c>
      <c r="E89" s="8">
        <f>E71*365</f>
        <v>108.00027116938328</v>
      </c>
      <c r="F89" s="8">
        <f t="shared" si="38"/>
        <v>110.1371816433723</v>
      </c>
      <c r="G89" s="70">
        <f t="shared" si="38"/>
        <v>110.1371816433723</v>
      </c>
      <c r="H89" s="59">
        <f t="shared" si="38"/>
        <v>112.96234839338031</v>
      </c>
      <c r="I89" s="59">
        <f t="shared" si="38"/>
        <v>112.87911958621957</v>
      </c>
      <c r="J89" s="59">
        <f t="shared" ref="J89" si="43">J71*365</f>
        <v>113.19458359476305</v>
      </c>
      <c r="L89" s="27"/>
      <c r="M89" s="27"/>
      <c r="N89" s="27"/>
      <c r="O89" s="27"/>
      <c r="P89" s="27"/>
    </row>
    <row r="90" spans="2:16">
      <c r="B90" s="1" t="s">
        <v>72</v>
      </c>
      <c r="C90" s="1" t="s">
        <v>71</v>
      </c>
      <c r="D90" s="14" t="s">
        <v>73</v>
      </c>
      <c r="E90" s="8">
        <f>E72*365</f>
        <v>122.41270806287491</v>
      </c>
      <c r="F90" s="8">
        <f t="shared" si="38"/>
        <v>125.33564757652866</v>
      </c>
      <c r="G90" s="70">
        <f t="shared" si="38"/>
        <v>125.33564757652866</v>
      </c>
      <c r="H90" s="59">
        <f t="shared" si="38"/>
        <v>127.73740001362609</v>
      </c>
      <c r="I90" s="59">
        <f t="shared" si="38"/>
        <v>127.65091306996166</v>
      </c>
      <c r="J90" s="59">
        <f t="shared" ref="J90" si="44">J72*365</f>
        <v>128.5148244841906</v>
      </c>
      <c r="L90" s="27"/>
      <c r="M90" s="27"/>
      <c r="N90" s="27"/>
      <c r="O90" s="27"/>
      <c r="P90" s="27"/>
    </row>
    <row r="91" spans="2:16">
      <c r="B91" s="268" t="s">
        <v>79</v>
      </c>
      <c r="C91" s="269"/>
      <c r="D91" s="269"/>
      <c r="E91" s="269"/>
      <c r="F91" s="269"/>
      <c r="G91" s="269"/>
      <c r="H91" s="269"/>
      <c r="I91" s="127"/>
      <c r="J91" s="127"/>
      <c r="K91" t="s">
        <v>80</v>
      </c>
    </row>
    <row r="92" spans="2:16">
      <c r="B92" s="1" t="s">
        <v>67</v>
      </c>
      <c r="C92" s="1" t="s">
        <v>68</v>
      </c>
      <c r="D92" s="1"/>
      <c r="E92" s="8">
        <f>E78+E85</f>
        <v>2132.7389627828425</v>
      </c>
      <c r="F92" s="8">
        <f t="shared" ref="E92:I97" si="45">F78+F85</f>
        <v>1651.596936017283</v>
      </c>
      <c r="G92" s="70">
        <f t="shared" si="45"/>
        <v>1052.4499023474045</v>
      </c>
      <c r="H92" s="59">
        <f t="shared" si="45"/>
        <v>917.82465435142888</v>
      </c>
      <c r="I92" s="59">
        <f t="shared" si="45"/>
        <v>952.41318088701928</v>
      </c>
      <c r="J92" s="59">
        <f t="shared" ref="J92" si="46">J78+J85</f>
        <v>864.08490613992478</v>
      </c>
      <c r="L92" s="27"/>
      <c r="M92" s="27"/>
      <c r="N92" s="27"/>
      <c r="O92" s="27"/>
      <c r="P92" s="27"/>
    </row>
    <row r="93" spans="2:16">
      <c r="B93" s="1" t="s">
        <v>67</v>
      </c>
      <c r="C93" s="1" t="s">
        <v>70</v>
      </c>
      <c r="D93" s="1"/>
      <c r="E93" s="8">
        <f>E79+E86</f>
        <v>2102.4628481928776</v>
      </c>
      <c r="F93" s="8">
        <f t="shared" si="45"/>
        <v>1617.9198139491346</v>
      </c>
      <c r="G93" s="70">
        <f t="shared" si="45"/>
        <v>1021.6665546522081</v>
      </c>
      <c r="H93" s="59">
        <f t="shared" si="45"/>
        <v>905.9681207656414</v>
      </c>
      <c r="I93" s="59">
        <f t="shared" si="45"/>
        <v>940.39633443922492</v>
      </c>
      <c r="J93" s="59">
        <f t="shared" ref="J93" si="47">J79+J86</f>
        <v>842.90252508612195</v>
      </c>
      <c r="L93" s="27"/>
      <c r="M93" s="27"/>
      <c r="N93" s="27"/>
      <c r="O93" s="27"/>
      <c r="P93" s="27"/>
    </row>
    <row r="94" spans="2:16">
      <c r="B94" s="1" t="s">
        <v>67</v>
      </c>
      <c r="C94" s="1" t="s">
        <v>71</v>
      </c>
      <c r="D94" s="1"/>
      <c r="E94" s="8">
        <f t="shared" si="45"/>
        <v>2257.0581547514494</v>
      </c>
      <c r="F94" s="8">
        <f t="shared" si="45"/>
        <v>1750.8034490806185</v>
      </c>
      <c r="G94" s="70">
        <f t="shared" si="45"/>
        <v>1119.7831659102128</v>
      </c>
      <c r="H94" s="59">
        <f>H80+H87</f>
        <v>977.05736505174093</v>
      </c>
      <c r="I94" s="59">
        <f>I80+I87</f>
        <v>1013.48715088856</v>
      </c>
      <c r="J94" s="59">
        <f>J80+J87</f>
        <v>920.46545481715714</v>
      </c>
      <c r="L94" s="27"/>
      <c r="M94" s="27"/>
      <c r="N94" s="27"/>
      <c r="O94" s="27"/>
      <c r="P94" s="27"/>
    </row>
    <row r="95" spans="2:16">
      <c r="B95" s="1" t="s">
        <v>72</v>
      </c>
      <c r="C95" s="1" t="s">
        <v>68</v>
      </c>
      <c r="D95" s="1"/>
      <c r="E95" s="8">
        <f t="shared" si="45"/>
        <v>2154.6090152874863</v>
      </c>
      <c r="F95" s="8">
        <f t="shared" si="45"/>
        <v>1609.9422864861181</v>
      </c>
      <c r="G95" s="70">
        <f>G81+G88</f>
        <v>997.99687801625043</v>
      </c>
      <c r="H95" s="59">
        <f t="shared" si="45"/>
        <v>893.19965858561466</v>
      </c>
      <c r="I95" s="59">
        <f t="shared" si="45"/>
        <v>953.45055191864844</v>
      </c>
      <c r="J95" s="59">
        <f t="shared" ref="J95" si="48">J81+J88</f>
        <v>799.02915918588303</v>
      </c>
      <c r="L95" s="27"/>
      <c r="M95" s="27"/>
      <c r="N95" s="27"/>
      <c r="O95" s="27"/>
      <c r="P95" s="27"/>
    </row>
    <row r="96" spans="2:16">
      <c r="B96" s="1" t="s">
        <v>72</v>
      </c>
      <c r="C96" s="1" t="s">
        <v>70</v>
      </c>
      <c r="D96" s="1"/>
      <c r="E96" s="8">
        <f t="shared" si="45"/>
        <v>2216.9241714544946</v>
      </c>
      <c r="F96" s="8">
        <f t="shared" si="45"/>
        <v>1642.2357886190186</v>
      </c>
      <c r="G96" s="70">
        <f t="shared" si="45"/>
        <v>986.12030224304976</v>
      </c>
      <c r="H96" s="59">
        <f t="shared" si="45"/>
        <v>871.63303345855365</v>
      </c>
      <c r="I96" s="59">
        <f t="shared" si="45"/>
        <v>936.71494759971415</v>
      </c>
      <c r="J96" s="59">
        <f t="shared" ref="J96" si="49">J82+J89</f>
        <v>777.31121200764346</v>
      </c>
      <c r="L96" s="27"/>
      <c r="M96" s="27"/>
      <c r="N96" s="27"/>
      <c r="O96" s="27"/>
      <c r="P96" s="27"/>
    </row>
    <row r="97" spans="2:16">
      <c r="B97" s="1" t="s">
        <v>72</v>
      </c>
      <c r="C97" s="1" t="s">
        <v>71</v>
      </c>
      <c r="D97" s="1"/>
      <c r="E97" s="8">
        <f>E83+E90</f>
        <v>2277.980980128692</v>
      </c>
      <c r="F97" s="8">
        <f t="shared" si="45"/>
        <v>1705.0159714739063</v>
      </c>
      <c r="G97" s="70">
        <f t="shared" si="45"/>
        <v>1060.532729641378</v>
      </c>
      <c r="H97" s="59">
        <f t="shared" si="45"/>
        <v>948.98668081313781</v>
      </c>
      <c r="I97" s="59">
        <f t="shared" si="45"/>
        <v>1012.445299328196</v>
      </c>
      <c r="J97" s="59">
        <f t="shared" ref="J97" si="50">J83+J90</f>
        <v>850.33259300876045</v>
      </c>
      <c r="L97" s="27"/>
      <c r="M97" s="27"/>
      <c r="N97" s="27"/>
      <c r="O97" s="27"/>
      <c r="P97" s="27"/>
    </row>
    <row r="98" spans="2:16">
      <c r="B98" s="278" t="s">
        <v>79</v>
      </c>
      <c r="C98" s="278"/>
      <c r="D98" s="278"/>
      <c r="E98" s="278"/>
      <c r="F98" s="278"/>
      <c r="G98" s="278"/>
      <c r="H98" s="278"/>
      <c r="I98" s="127"/>
      <c r="J98" s="127"/>
      <c r="K98" t="s">
        <v>81</v>
      </c>
    </row>
    <row r="99" spans="2:16">
      <c r="B99" s="1" t="s">
        <v>82</v>
      </c>
      <c r="C99" s="1" t="s">
        <v>68</v>
      </c>
      <c r="D99" s="1"/>
      <c r="E99" s="8">
        <f>E92+E95</f>
        <v>4287.3479780703292</v>
      </c>
      <c r="F99" s="8">
        <f t="shared" ref="F99:I101" si="51">F92+F95</f>
        <v>3261.5392225034011</v>
      </c>
      <c r="G99" s="70">
        <f>G92+G95</f>
        <v>2050.4467803636549</v>
      </c>
      <c r="H99" s="59">
        <f t="shared" si="51"/>
        <v>1811.0243129370435</v>
      </c>
      <c r="I99" s="59">
        <f t="shared" si="51"/>
        <v>1905.8637328056677</v>
      </c>
      <c r="J99" s="59">
        <f t="shared" ref="J99" si="52">J92+J95</f>
        <v>1663.1140653258078</v>
      </c>
      <c r="L99" s="27"/>
      <c r="M99" s="27"/>
      <c r="N99" s="27"/>
      <c r="O99" s="27"/>
      <c r="P99" s="27"/>
    </row>
    <row r="100" spans="2:16">
      <c r="B100" s="1" t="s">
        <v>82</v>
      </c>
      <c r="C100" s="1" t="s">
        <v>70</v>
      </c>
      <c r="D100" s="1"/>
      <c r="E100" s="8">
        <f t="shared" ref="E100:H101" si="53">E93+E96</f>
        <v>4319.3870196473727</v>
      </c>
      <c r="F100" s="8">
        <f t="shared" si="53"/>
        <v>3260.155602568153</v>
      </c>
      <c r="G100" s="70">
        <f>G93+G96</f>
        <v>2007.7868568952579</v>
      </c>
      <c r="H100" s="59">
        <f t="shared" si="53"/>
        <v>1777.6011542241949</v>
      </c>
      <c r="I100" s="59">
        <f t="shared" si="51"/>
        <v>1877.111282038939</v>
      </c>
      <c r="J100" s="59">
        <f t="shared" ref="J100" si="54">J93+J96</f>
        <v>1620.2137370937653</v>
      </c>
      <c r="L100" s="27"/>
      <c r="M100" s="27"/>
      <c r="N100" s="27"/>
      <c r="O100" s="27"/>
      <c r="P100" s="27"/>
    </row>
    <row r="101" spans="2:16">
      <c r="B101" s="1" t="s">
        <v>82</v>
      </c>
      <c r="C101" s="1" t="s">
        <v>71</v>
      </c>
      <c r="D101" s="1"/>
      <c r="E101" s="8">
        <f t="shared" si="53"/>
        <v>4535.0391348801413</v>
      </c>
      <c r="F101" s="8">
        <f t="shared" si="53"/>
        <v>3455.8194205545251</v>
      </c>
      <c r="G101" s="70">
        <f>G94+G97</f>
        <v>2180.315895551591</v>
      </c>
      <c r="H101" s="59">
        <f t="shared" si="53"/>
        <v>1926.0440458648786</v>
      </c>
      <c r="I101" s="59">
        <f t="shared" si="51"/>
        <v>2025.932450216756</v>
      </c>
      <c r="J101" s="59">
        <f t="shared" ref="J101" si="55">J94+J97</f>
        <v>1770.7980478259176</v>
      </c>
      <c r="K101" s="27"/>
      <c r="L101" s="27"/>
      <c r="M101" s="27"/>
      <c r="N101" s="27"/>
      <c r="O101" s="27"/>
      <c r="P101" s="27"/>
    </row>
    <row r="102" spans="2:16">
      <c r="E102" s="16"/>
      <c r="F102" s="16"/>
      <c r="G102" s="16"/>
      <c r="H102" s="60"/>
      <c r="I102" s="60"/>
      <c r="J102" s="60"/>
      <c r="K102" s="6"/>
    </row>
    <row r="103" spans="2:16">
      <c r="B103" s="80" t="s">
        <v>109</v>
      </c>
      <c r="C103" s="176"/>
      <c r="D103" s="176"/>
      <c r="E103" s="43"/>
      <c r="F103" s="43"/>
      <c r="G103" s="43"/>
      <c r="H103" s="64"/>
      <c r="I103" s="64"/>
      <c r="J103" s="64"/>
    </row>
    <row r="104" spans="2:16" ht="25.5">
      <c r="B104" s="1"/>
      <c r="C104" s="1"/>
      <c r="D104" s="1"/>
      <c r="E104" s="162" t="s">
        <v>50</v>
      </c>
      <c r="F104" s="162" t="s">
        <v>52</v>
      </c>
      <c r="G104" s="163" t="s">
        <v>54</v>
      </c>
      <c r="H104" s="164" t="s">
        <v>56</v>
      </c>
      <c r="I104" s="165" t="s">
        <v>58</v>
      </c>
      <c r="J104" s="165" t="s">
        <v>61</v>
      </c>
    </row>
    <row r="105" spans="2:16">
      <c r="B105" s="2" t="s">
        <v>62</v>
      </c>
      <c r="C105" s="2" t="s">
        <v>63</v>
      </c>
      <c r="D105" s="2" t="s">
        <v>64</v>
      </c>
      <c r="E105" s="13" t="s">
        <v>49</v>
      </c>
      <c r="F105" s="13" t="s">
        <v>51</v>
      </c>
      <c r="G105" s="68" t="s">
        <v>53</v>
      </c>
      <c r="H105" s="57" t="s">
        <v>55</v>
      </c>
      <c r="I105" s="126" t="s">
        <v>57</v>
      </c>
      <c r="J105" s="126" t="s">
        <v>65</v>
      </c>
    </row>
    <row r="106" spans="2:16">
      <c r="B106" s="268" t="s">
        <v>79</v>
      </c>
      <c r="C106" s="269"/>
      <c r="D106" s="269"/>
      <c r="E106" s="269"/>
      <c r="F106" s="269"/>
      <c r="G106" s="269"/>
      <c r="H106" s="269"/>
      <c r="I106" s="127"/>
      <c r="J106" s="127"/>
      <c r="K106" s="116" t="s">
        <v>86</v>
      </c>
    </row>
    <row r="107" spans="2:16">
      <c r="B107" s="1" t="s">
        <v>67</v>
      </c>
      <c r="C107" s="1" t="s">
        <v>68</v>
      </c>
      <c r="D107" s="1"/>
      <c r="E107" s="36">
        <f t="shared" ref="E107:I112" si="56">E92-E38</f>
        <v>2.1835099975023695</v>
      </c>
      <c r="F107" s="36">
        <f t="shared" si="56"/>
        <v>2.2136106150073829</v>
      </c>
      <c r="G107" s="69">
        <f t="shared" si="56"/>
        <v>2.2136106150071555</v>
      </c>
      <c r="H107" s="58">
        <f t="shared" si="56"/>
        <v>2.9867132000629226</v>
      </c>
      <c r="I107" s="58">
        <f t="shared" si="56"/>
        <v>2.9857940154017797</v>
      </c>
      <c r="J107" s="58">
        <f t="shared" ref="J107" si="57">J92-J38</f>
        <v>3.0779804714719603</v>
      </c>
      <c r="L107" s="27"/>
      <c r="M107" s="27"/>
      <c r="N107" s="27"/>
      <c r="O107" s="27"/>
      <c r="P107" s="27"/>
    </row>
    <row r="108" spans="2:16">
      <c r="B108" s="1" t="s">
        <v>67</v>
      </c>
      <c r="C108" s="1" t="s">
        <v>70</v>
      </c>
      <c r="D108" s="1"/>
      <c r="E108" s="36">
        <f t="shared" si="56"/>
        <v>-16.395400798665833</v>
      </c>
      <c r="F108" s="36">
        <f t="shared" si="56"/>
        <v>-16.621418398239257</v>
      </c>
      <c r="G108" s="69">
        <f t="shared" si="56"/>
        <v>-16.621418398239257</v>
      </c>
      <c r="H108" s="58">
        <f t="shared" si="56"/>
        <v>-22.426441849000526</v>
      </c>
      <c r="I108" s="58">
        <f t="shared" si="56"/>
        <v>-22.419539933761257</v>
      </c>
      <c r="J108" s="58">
        <f t="shared" ref="J108" si="58">J93-J39</f>
        <v>-23.111743723626319</v>
      </c>
      <c r="L108" s="143" t="s">
        <v>106</v>
      </c>
      <c r="M108" s="27"/>
      <c r="N108" s="27"/>
      <c r="O108" s="27"/>
      <c r="P108" s="27"/>
    </row>
    <row r="109" spans="2:16">
      <c r="B109" s="1" t="s">
        <v>67</v>
      </c>
      <c r="C109" s="1" t="s">
        <v>71</v>
      </c>
      <c r="D109" s="1"/>
      <c r="E109" s="36">
        <f t="shared" si="56"/>
        <v>0</v>
      </c>
      <c r="F109" s="36">
        <f t="shared" si="56"/>
        <v>0</v>
      </c>
      <c r="G109" s="69">
        <f t="shared" si="56"/>
        <v>0</v>
      </c>
      <c r="H109" s="58">
        <f t="shared" si="56"/>
        <v>0</v>
      </c>
      <c r="I109" s="58">
        <f t="shared" si="56"/>
        <v>0</v>
      </c>
      <c r="J109" s="58">
        <f t="shared" ref="J109" si="59">J94-J40</f>
        <v>0</v>
      </c>
      <c r="L109" s="177">
        <f>(J107*'Customer Numbers - Eastern'!$C$5)+(J108*'Customer Numbers - Eastern'!$D$5)+(J109*'Customer Numbers - Eastern'!$E$5)+(J110*'Customer Numbers - Eastern'!$C$10)+(J111*'Customer Numbers - Eastern'!$D$10)+(J112*'Customer Numbers - Eastern'!$E$10)</f>
        <v>-1.6577541828155518E-7</v>
      </c>
      <c r="M109" s="27"/>
      <c r="N109" s="27"/>
      <c r="O109" s="27"/>
      <c r="P109" s="27"/>
    </row>
    <row r="110" spans="2:16">
      <c r="B110" s="1" t="s">
        <v>72</v>
      </c>
      <c r="C110" s="1" t="s">
        <v>68</v>
      </c>
      <c r="D110" s="1"/>
      <c r="E110" s="36">
        <f t="shared" si="56"/>
        <v>4.0293418002929684</v>
      </c>
      <c r="F110" s="36">
        <f t="shared" si="56"/>
        <v>3.8793098135990931</v>
      </c>
      <c r="G110" s="69">
        <f t="shared" si="56"/>
        <v>3.8793098135990931</v>
      </c>
      <c r="H110" s="58">
        <f t="shared" si="56"/>
        <v>4.8340344213480648</v>
      </c>
      <c r="I110" s="58">
        <f t="shared" si="56"/>
        <v>4.8300038388687199</v>
      </c>
      <c r="J110" s="58">
        <f t="shared" ref="J110" si="60">J95-J41</f>
        <v>4.4446155514416432</v>
      </c>
      <c r="L110" s="27"/>
      <c r="M110" s="27"/>
      <c r="N110" s="27"/>
      <c r="O110" s="27"/>
      <c r="P110" s="27"/>
    </row>
    <row r="111" spans="2:16">
      <c r="B111" s="1" t="s">
        <v>72</v>
      </c>
      <c r="C111" s="1" t="s">
        <v>70</v>
      </c>
      <c r="D111" s="1"/>
      <c r="E111" s="36">
        <f t="shared" si="56"/>
        <v>-28.905544506193564</v>
      </c>
      <c r="F111" s="36">
        <f t="shared" si="56"/>
        <v>-27.829250539666873</v>
      </c>
      <c r="G111" s="69">
        <f t="shared" si="56"/>
        <v>-27.829250539666873</v>
      </c>
      <c r="H111" s="58">
        <f t="shared" si="56"/>
        <v>-34.678218934068127</v>
      </c>
      <c r="I111" s="58">
        <f t="shared" si="56"/>
        <v>-34.649304489225074</v>
      </c>
      <c r="J111" s="58">
        <f t="shared" ref="J111" si="61">J96-J42</f>
        <v>-31.884620119787996</v>
      </c>
      <c r="L111" s="27"/>
      <c r="M111" s="27"/>
      <c r="N111" s="27"/>
      <c r="O111" s="27"/>
      <c r="P111" s="27"/>
    </row>
    <row r="112" spans="2:16">
      <c r="B112" s="1" t="s">
        <v>72</v>
      </c>
      <c r="C112" s="1" t="s">
        <v>71</v>
      </c>
      <c r="D112" s="1"/>
      <c r="E112" s="36">
        <f t="shared" si="56"/>
        <v>0</v>
      </c>
      <c r="F112" s="36">
        <f t="shared" si="56"/>
        <v>0</v>
      </c>
      <c r="G112" s="69">
        <f t="shared" si="56"/>
        <v>0</v>
      </c>
      <c r="H112" s="58">
        <f t="shared" si="56"/>
        <v>0</v>
      </c>
      <c r="I112" s="58">
        <f t="shared" si="56"/>
        <v>0</v>
      </c>
      <c r="J112" s="58">
        <f t="shared" ref="J112" si="62">J97-J43</f>
        <v>0</v>
      </c>
      <c r="L112" s="27"/>
      <c r="M112" s="27"/>
      <c r="N112" s="27"/>
      <c r="O112" s="27"/>
      <c r="P112" s="27"/>
    </row>
    <row r="113" spans="1:16">
      <c r="B113" s="278" t="s">
        <v>79</v>
      </c>
      <c r="C113" s="278"/>
      <c r="D113" s="278"/>
      <c r="E113" s="278"/>
      <c r="F113" s="278"/>
      <c r="G113" s="278"/>
      <c r="H113" s="278"/>
      <c r="I113" s="127"/>
      <c r="J113" s="127"/>
    </row>
    <row r="114" spans="1:16">
      <c r="B114" s="1" t="s">
        <v>82</v>
      </c>
      <c r="C114" s="1" t="s">
        <v>68</v>
      </c>
      <c r="D114" s="1"/>
      <c r="E114" s="8">
        <f>E107+E110</f>
        <v>6.2128517977953379</v>
      </c>
      <c r="F114" s="8">
        <f t="shared" ref="F114:I116" si="63">F107+F110</f>
        <v>6.092920428606476</v>
      </c>
      <c r="G114" s="70">
        <f>G107+G110</f>
        <v>6.0929204286062486</v>
      </c>
      <c r="H114" s="59">
        <f t="shared" si="63"/>
        <v>7.8207476214109874</v>
      </c>
      <c r="I114" s="59">
        <f t="shared" si="63"/>
        <v>7.8157978542704996</v>
      </c>
      <c r="J114" s="59">
        <f t="shared" ref="J114" si="64">J107+J110</f>
        <v>7.5225960229136035</v>
      </c>
      <c r="L114" s="27"/>
      <c r="M114" s="27"/>
      <c r="N114" s="27"/>
      <c r="O114" s="27"/>
      <c r="P114" s="27"/>
    </row>
    <row r="115" spans="1:16">
      <c r="B115" s="1" t="s">
        <v>82</v>
      </c>
      <c r="C115" s="1" t="s">
        <v>70</v>
      </c>
      <c r="D115" s="1"/>
      <c r="E115" s="8">
        <f t="shared" ref="E115:H116" si="65">E108+E111</f>
        <v>-45.300945304859397</v>
      </c>
      <c r="F115" s="8">
        <f t="shared" si="65"/>
        <v>-44.45066893790613</v>
      </c>
      <c r="G115" s="70">
        <f>G108+G111</f>
        <v>-44.45066893790613</v>
      </c>
      <c r="H115" s="59">
        <f t="shared" si="65"/>
        <v>-57.104660783068653</v>
      </c>
      <c r="I115" s="59">
        <f t="shared" si="63"/>
        <v>-57.068844422986331</v>
      </c>
      <c r="J115" s="59">
        <f t="shared" ref="J115" si="66">J108+J111</f>
        <v>-54.996363843414315</v>
      </c>
      <c r="L115" s="27"/>
      <c r="M115" s="27"/>
      <c r="N115" s="27"/>
      <c r="O115" s="27"/>
      <c r="P115" s="27"/>
    </row>
    <row r="116" spans="1:16">
      <c r="B116" s="1" t="s">
        <v>82</v>
      </c>
      <c r="C116" s="1" t="s">
        <v>71</v>
      </c>
      <c r="D116" s="1"/>
      <c r="E116" s="8">
        <f>E109+E112</f>
        <v>0</v>
      </c>
      <c r="F116" s="8">
        <f t="shared" si="65"/>
        <v>0</v>
      </c>
      <c r="G116" s="70">
        <f>G109+G112</f>
        <v>0</v>
      </c>
      <c r="H116" s="59">
        <f t="shared" si="65"/>
        <v>0</v>
      </c>
      <c r="I116" s="59">
        <f t="shared" si="63"/>
        <v>0</v>
      </c>
      <c r="J116" s="59">
        <f t="shared" ref="J116" si="67">J109+J112</f>
        <v>0</v>
      </c>
      <c r="K116" s="171"/>
      <c r="L116" s="27"/>
      <c r="M116" s="27"/>
      <c r="N116" s="27"/>
      <c r="O116" s="27"/>
      <c r="P116" s="27"/>
    </row>
    <row r="117" spans="1:16">
      <c r="E117" s="16"/>
      <c r="F117" s="16"/>
      <c r="G117" s="16"/>
      <c r="H117" s="60"/>
      <c r="I117" s="60"/>
      <c r="J117" s="60"/>
      <c r="K117" s="178"/>
    </row>
    <row r="118" spans="1:16" s="33" customFormat="1">
      <c r="A118" s="33" t="s">
        <v>87</v>
      </c>
      <c r="E118" s="37"/>
      <c r="F118" s="37"/>
      <c r="G118" s="37"/>
      <c r="H118" s="61"/>
      <c r="I118" s="61"/>
      <c r="J118" s="61"/>
    </row>
    <row r="119" spans="1:16" s="4" customFormat="1">
      <c r="E119" s="28"/>
      <c r="F119" s="28"/>
      <c r="G119" s="28"/>
      <c r="H119" s="65"/>
      <c r="I119" s="65"/>
      <c r="J119" s="65"/>
      <c r="L119" s="44"/>
      <c r="M119" s="44"/>
      <c r="N119" s="44"/>
    </row>
    <row r="120" spans="1:16">
      <c r="B120" s="4" t="s">
        <v>88</v>
      </c>
      <c r="E120" s="16"/>
      <c r="F120" s="16"/>
      <c r="G120" s="16"/>
      <c r="H120" s="60"/>
      <c r="I120" s="60"/>
      <c r="J120" s="60"/>
      <c r="K120" s="45"/>
      <c r="L120" s="46"/>
      <c r="M120" s="46"/>
      <c r="N120" s="46"/>
    </row>
    <row r="121" spans="1:16" ht="25.5">
      <c r="B121" s="1"/>
      <c r="C121" s="1"/>
      <c r="D121" s="1"/>
      <c r="E121" s="162" t="s">
        <v>50</v>
      </c>
      <c r="F121" s="162" t="s">
        <v>52</v>
      </c>
      <c r="G121" s="163" t="s">
        <v>54</v>
      </c>
      <c r="H121" s="164" t="s">
        <v>56</v>
      </c>
      <c r="I121" s="165" t="s">
        <v>58</v>
      </c>
      <c r="J121" s="165" t="s">
        <v>61</v>
      </c>
      <c r="K121" s="45"/>
      <c r="L121" s="46"/>
      <c r="M121" s="46"/>
      <c r="N121" s="46"/>
    </row>
    <row r="122" spans="1:16">
      <c r="B122" s="2" t="s">
        <v>62</v>
      </c>
      <c r="C122" s="2" t="s">
        <v>89</v>
      </c>
      <c r="D122" s="2" t="s">
        <v>64</v>
      </c>
      <c r="E122" s="13" t="s">
        <v>49</v>
      </c>
      <c r="F122" s="13" t="s">
        <v>51</v>
      </c>
      <c r="G122" s="68" t="s">
        <v>53</v>
      </c>
      <c r="H122" s="57" t="s">
        <v>55</v>
      </c>
      <c r="I122" s="126" t="s">
        <v>57</v>
      </c>
      <c r="J122" s="126" t="s">
        <v>65</v>
      </c>
      <c r="K122" t="s">
        <v>90</v>
      </c>
    </row>
    <row r="123" spans="1:16">
      <c r="B123" s="1" t="s">
        <v>67</v>
      </c>
      <c r="C123" s="1" t="s">
        <v>68</v>
      </c>
      <c r="D123" s="1" t="s">
        <v>69</v>
      </c>
      <c r="E123" s="147">
        <f>'Regional Cap levels'!F752</f>
        <v>7.0325541653667506E-3</v>
      </c>
      <c r="F123" s="147">
        <f>'Regional Cap levels'!G752</f>
        <v>5.2711041839881186E-3</v>
      </c>
      <c r="G123" s="179">
        <f>'Regional Cap levels'!H752</f>
        <v>3.1546443596235023E-3</v>
      </c>
      <c r="H123" s="180">
        <f>'Regional Cap levels'!I752</f>
        <v>2.8547968289460144E-3</v>
      </c>
      <c r="I123" s="180">
        <f>'Regional Cap levels'!J680</f>
        <v>2.9075995389095718E-3</v>
      </c>
      <c r="J123" s="180">
        <f>'Regional Cap levels'!K680</f>
        <v>2.5179287036766126E-3</v>
      </c>
      <c r="K123" s="47"/>
    </row>
    <row r="124" spans="1:16">
      <c r="B124" s="1" t="s">
        <v>67</v>
      </c>
      <c r="C124" s="1" t="s">
        <v>70</v>
      </c>
      <c r="D124" s="1" t="s">
        <v>69</v>
      </c>
      <c r="E124" s="48">
        <v>0</v>
      </c>
      <c r="F124" s="48">
        <v>0</v>
      </c>
      <c r="G124" s="71">
        <v>0</v>
      </c>
      <c r="H124" s="66">
        <v>0</v>
      </c>
      <c r="I124" s="66">
        <v>0</v>
      </c>
      <c r="J124" s="66">
        <v>0</v>
      </c>
      <c r="K124" s="47"/>
    </row>
    <row r="125" spans="1:16">
      <c r="B125" s="1" t="s">
        <v>67</v>
      </c>
      <c r="C125" s="1" t="s">
        <v>91</v>
      </c>
      <c r="D125" s="14" t="s">
        <v>69</v>
      </c>
      <c r="E125" s="147">
        <f>'Regional Cap levels'!F748</f>
        <v>2.8240098878754043E-2</v>
      </c>
      <c r="F125" s="147">
        <f>'Regional Cap levels'!G748</f>
        <v>2.116677665834597E-2</v>
      </c>
      <c r="G125" s="179">
        <f>'Regional Cap levels'!H748</f>
        <v>1.266786810996791E-2</v>
      </c>
      <c r="H125" s="180">
        <f>'Regional Cap levels'!I748</f>
        <v>1.146379293105446E-2</v>
      </c>
      <c r="I125" s="180">
        <f>'Regional Cap levels'!J676</f>
        <v>1.1675828802428264E-2</v>
      </c>
      <c r="J125" s="180">
        <f>'Regional Cap levels'!K676</f>
        <v>1.0111056934571408E-2</v>
      </c>
      <c r="K125" s="188"/>
    </row>
    <row r="126" spans="1:16">
      <c r="B126" s="1" t="s">
        <v>72</v>
      </c>
      <c r="C126" s="1" t="s">
        <v>68</v>
      </c>
      <c r="D126" s="1" t="s">
        <v>69</v>
      </c>
      <c r="E126" s="147">
        <f>'Regional Cap levels'!F754</f>
        <v>1.6368166238867022E-3</v>
      </c>
      <c r="F126" s="147">
        <f>'Regional Cap levels'!G754</f>
        <v>1.1999050367394292E-3</v>
      </c>
      <c r="G126" s="179">
        <f>'Regional Cap levels'!H754</f>
        <v>7.1111376206711068E-4</v>
      </c>
      <c r="H126" s="180">
        <f>'Regional Cap levels'!I754</f>
        <v>6.48280286744522E-4</v>
      </c>
      <c r="I126" s="180">
        <f>'Regional Cap levels'!J682</f>
        <v>7.0987122318707933E-4</v>
      </c>
      <c r="J126" s="180">
        <f>'Regional Cap levels'!K682</f>
        <v>5.6903726123877822E-4</v>
      </c>
      <c r="K126" s="189"/>
    </row>
    <row r="127" spans="1:16">
      <c r="B127" s="1" t="s">
        <v>72</v>
      </c>
      <c r="C127" s="1" t="s">
        <v>70</v>
      </c>
      <c r="D127" s="1" t="s">
        <v>69</v>
      </c>
      <c r="E127" s="48">
        <v>0</v>
      </c>
      <c r="F127" s="48">
        <v>0</v>
      </c>
      <c r="G127" s="71">
        <v>0</v>
      </c>
      <c r="H127" s="66">
        <v>0</v>
      </c>
      <c r="I127" s="66">
        <v>0</v>
      </c>
      <c r="J127" s="66">
        <v>0</v>
      </c>
    </row>
    <row r="128" spans="1:16">
      <c r="B128" s="1" t="s">
        <v>72</v>
      </c>
      <c r="C128" s="1" t="s">
        <v>91</v>
      </c>
      <c r="D128" s="14" t="s">
        <v>69</v>
      </c>
      <c r="E128" s="147">
        <f>'Regional Cap levels'!F750</f>
        <v>6.9052837189562261E-3</v>
      </c>
      <c r="F128" s="147">
        <f>'Regional Cap levels'!G750</f>
        <v>5.0620726803321334E-3</v>
      </c>
      <c r="G128" s="179">
        <f>'Regional Cap levels'!H750</f>
        <v>2.9999953640913323E-3</v>
      </c>
      <c r="H128" s="180">
        <f>'Regional Cap levels'!I750</f>
        <v>2.7349180378846666E-3</v>
      </c>
      <c r="I128" s="180">
        <f>'Regional Cap levels'!J678</f>
        <v>2.9947534308330556E-3</v>
      </c>
      <c r="J128" s="180">
        <f>'Regional Cap levels'!K678</f>
        <v>2.4006132868941103E-3</v>
      </c>
      <c r="K128" s="188"/>
    </row>
    <row r="129" spans="2:12">
      <c r="B129" s="1" t="s">
        <v>67</v>
      </c>
      <c r="C129" s="1" t="s">
        <v>68</v>
      </c>
      <c r="D129" s="1" t="s">
        <v>73</v>
      </c>
      <c r="E129" s="147">
        <f>'Regional Cap levels'!F753</f>
        <v>3.8917811035308757E-3</v>
      </c>
      <c r="F129" s="147">
        <f>'Regional Cap levels'!G753</f>
        <v>4.3759986833035525E-3</v>
      </c>
      <c r="G129" s="179">
        <f>'Regional Cap levels'!H753</f>
        <v>4.3759986833035525E-3</v>
      </c>
      <c r="H129" s="180">
        <f>'Regional Cap levels'!I753</f>
        <v>4.386372798793752E-3</v>
      </c>
      <c r="I129" s="180">
        <f>'Regional Cap levels'!J681</f>
        <v>5.1925139661509892E-3</v>
      </c>
      <c r="J129" s="180">
        <f>'Regional Cap levels'!K681</f>
        <v>4.9855447465165046E-3</v>
      </c>
      <c r="K129" s="47"/>
    </row>
    <row r="130" spans="2:12">
      <c r="B130" s="1" t="s">
        <v>67</v>
      </c>
      <c r="C130" s="1" t="s">
        <v>70</v>
      </c>
      <c r="D130" s="1" t="s">
        <v>73</v>
      </c>
      <c r="E130" s="48">
        <v>0</v>
      </c>
      <c r="F130" s="48">
        <v>0</v>
      </c>
      <c r="G130" s="71">
        <v>0</v>
      </c>
      <c r="H130" s="66">
        <v>0</v>
      </c>
      <c r="I130" s="66">
        <v>0</v>
      </c>
      <c r="J130" s="66">
        <v>0</v>
      </c>
      <c r="K130" s="47"/>
    </row>
    <row r="131" spans="2:12">
      <c r="B131" s="1" t="s">
        <v>67</v>
      </c>
      <c r="C131" s="1" t="s">
        <v>91</v>
      </c>
      <c r="D131" s="14" t="s">
        <v>73</v>
      </c>
      <c r="E131" s="147">
        <f>'Regional Cap levels'!F749</f>
        <v>1.562793269612121E-2</v>
      </c>
      <c r="F131" s="147">
        <f>'Regional Cap levels'!G749</f>
        <v>1.7572368815639991E-2</v>
      </c>
      <c r="G131" s="179">
        <f>'Regional Cap levels'!H749</f>
        <v>1.7572368815639991E-2</v>
      </c>
      <c r="H131" s="180">
        <f>'Regional Cap levels'!I749</f>
        <v>1.761402737102882E-2</v>
      </c>
      <c r="I131" s="180">
        <f>'Regional Cap levels'!J677</f>
        <v>2.085118783095332E-2</v>
      </c>
      <c r="J131" s="180">
        <f>'Regional Cap levels'!K677</f>
        <v>2.0020077100783552E-2</v>
      </c>
      <c r="K131" s="47"/>
    </row>
    <row r="132" spans="2:12">
      <c r="B132" s="1" t="s">
        <v>72</v>
      </c>
      <c r="C132" s="1" t="s">
        <v>68</v>
      </c>
      <c r="D132" s="1" t="s">
        <v>73</v>
      </c>
      <c r="E132" s="147">
        <f>'Regional Cap levels'!F755</f>
        <v>2.6231771230741442E-3</v>
      </c>
      <c r="F132" s="147">
        <f>'Regional Cap levels'!G755</f>
        <v>2.6789655325239795E-3</v>
      </c>
      <c r="G132" s="179">
        <f>'Regional Cap levels'!H755</f>
        <v>2.6789655325239795E-3</v>
      </c>
      <c r="H132" s="180">
        <f>'Regional Cap levels'!I755</f>
        <v>2.707050490963871E-3</v>
      </c>
      <c r="I132" s="180">
        <f>'Regional Cap levels'!J683</f>
        <v>2.707050490963871E-3</v>
      </c>
      <c r="J132" s="180">
        <f>'Regional Cap levels'!K683</f>
        <v>2.7183771159391898E-3</v>
      </c>
      <c r="K132" s="47"/>
    </row>
    <row r="133" spans="2:12">
      <c r="B133" s="1" t="s">
        <v>72</v>
      </c>
      <c r="C133" s="1" t="s">
        <v>70</v>
      </c>
      <c r="D133" s="1" t="s">
        <v>73</v>
      </c>
      <c r="E133" s="48">
        <v>0</v>
      </c>
      <c r="F133" s="48">
        <v>0</v>
      </c>
      <c r="G133" s="71">
        <v>0</v>
      </c>
      <c r="H133" s="66">
        <v>0</v>
      </c>
      <c r="I133" s="66">
        <v>0</v>
      </c>
      <c r="J133" s="66">
        <v>0</v>
      </c>
      <c r="K133" s="47"/>
    </row>
    <row r="134" spans="2:12">
      <c r="B134" s="1" t="s">
        <v>72</v>
      </c>
      <c r="C134" s="1" t="s">
        <v>91</v>
      </c>
      <c r="D134" s="14" t="s">
        <v>73</v>
      </c>
      <c r="E134" s="147">
        <f>'Regional Cap levels'!F751</f>
        <v>1.1066470132060519E-2</v>
      </c>
      <c r="F134" s="147">
        <f>'Regional Cap levels'!G751</f>
        <v>1.1301826243342947E-2</v>
      </c>
      <c r="G134" s="179">
        <f>'Regional Cap levels'!H751</f>
        <v>1.1301826243342947E-2</v>
      </c>
      <c r="H134" s="180">
        <f>'Regional Cap levels'!I751</f>
        <v>1.1420309036975648E-2</v>
      </c>
      <c r="I134" s="180">
        <f>'Regional Cap levels'!J679</f>
        <v>1.1420309036975648E-2</v>
      </c>
      <c r="J134" s="180">
        <f>'Regional Cap levels'!K679</f>
        <v>1.1468092984115111E-2</v>
      </c>
      <c r="K134" s="47"/>
    </row>
    <row r="135" spans="2:12" s="4" customFormat="1">
      <c r="E135" s="28"/>
      <c r="F135" s="28"/>
      <c r="G135" s="28"/>
      <c r="H135" s="65"/>
      <c r="I135" s="65"/>
      <c r="J135" s="65"/>
      <c r="K135" s="49"/>
      <c r="L135" s="50"/>
    </row>
    <row r="136" spans="2:12">
      <c r="B136" s="4" t="s">
        <v>92</v>
      </c>
      <c r="D136" s="166"/>
      <c r="E136" s="16"/>
      <c r="F136" s="16"/>
      <c r="G136" s="16"/>
      <c r="H136" s="60"/>
      <c r="I136" s="60"/>
      <c r="J136" s="60"/>
      <c r="K136" s="45"/>
    </row>
    <row r="137" spans="2:12" ht="25.5">
      <c r="B137" s="1"/>
      <c r="C137" s="1"/>
      <c r="D137" s="1"/>
      <c r="E137" s="162" t="s">
        <v>50</v>
      </c>
      <c r="F137" s="162" t="s">
        <v>52</v>
      </c>
      <c r="G137" s="163" t="s">
        <v>54</v>
      </c>
      <c r="H137" s="164" t="s">
        <v>56</v>
      </c>
      <c r="I137" s="165" t="s">
        <v>58</v>
      </c>
      <c r="J137" s="165" t="s">
        <v>61</v>
      </c>
      <c r="K137" s="45"/>
    </row>
    <row r="138" spans="2:12">
      <c r="B138" s="2" t="s">
        <v>62</v>
      </c>
      <c r="C138" s="2" t="s">
        <v>89</v>
      </c>
      <c r="D138" s="2" t="s">
        <v>64</v>
      </c>
      <c r="E138" s="13" t="s">
        <v>49</v>
      </c>
      <c r="F138" s="13" t="s">
        <v>51</v>
      </c>
      <c r="G138" s="68" t="s">
        <v>53</v>
      </c>
      <c r="H138" s="57" t="s">
        <v>55</v>
      </c>
      <c r="I138" s="126" t="s">
        <v>57</v>
      </c>
      <c r="J138" s="126" t="s">
        <v>65</v>
      </c>
      <c r="K138" t="s">
        <v>93</v>
      </c>
    </row>
    <row r="139" spans="2:12">
      <c r="B139" s="1" t="s">
        <v>67</v>
      </c>
      <c r="C139" s="1" t="s">
        <v>68</v>
      </c>
      <c r="D139" s="1" t="s">
        <v>69</v>
      </c>
      <c r="E139" s="8">
        <f>E61-E123</f>
        <v>0.67863605480177425</v>
      </c>
      <c r="F139" s="8">
        <f t="shared" ref="E139:I150" si="68">F61-F123</f>
        <v>0.50853287157987903</v>
      </c>
      <c r="G139" s="70">
        <f t="shared" si="68"/>
        <v>0.30404690600083734</v>
      </c>
      <c r="H139" s="59">
        <f t="shared" si="68"/>
        <v>0.27646582267894587</v>
      </c>
      <c r="I139" s="59">
        <f t="shared" si="68"/>
        <v>0.28924689462038744</v>
      </c>
      <c r="J139" s="59">
        <f t="shared" ref="J139" si="69">J61-J123</f>
        <v>0.25003155158432683</v>
      </c>
    </row>
    <row r="140" spans="2:12">
      <c r="B140" s="1" t="s">
        <v>67</v>
      </c>
      <c r="C140" s="1" t="s">
        <v>70</v>
      </c>
      <c r="D140" s="1" t="s">
        <v>69</v>
      </c>
      <c r="E140" s="8">
        <f>E62-E124</f>
        <v>0.67522856945335996</v>
      </c>
      <c r="F140" s="8">
        <f t="shared" si="68"/>
        <v>0.50219117505071253</v>
      </c>
      <c r="G140" s="70">
        <f t="shared" si="68"/>
        <v>0.29658660287935856</v>
      </c>
      <c r="H140" s="59">
        <f t="shared" si="68"/>
        <v>0.27492931077241506</v>
      </c>
      <c r="I140" s="59">
        <f t="shared" si="68"/>
        <v>0.28770381028974357</v>
      </c>
      <c r="J140" s="59">
        <f t="shared" ref="J140" si="70">J62-J124</f>
        <v>0.24470415397178019</v>
      </c>
    </row>
    <row r="141" spans="2:12">
      <c r="B141" s="1" t="s">
        <v>67</v>
      </c>
      <c r="C141" s="1" t="s">
        <v>91</v>
      </c>
      <c r="D141" s="14" t="s">
        <v>69</v>
      </c>
      <c r="E141" s="8">
        <f t="shared" si="68"/>
        <v>0.69394856327738541</v>
      </c>
      <c r="F141" s="8">
        <f t="shared" si="68"/>
        <v>0.52001004268943685</v>
      </c>
      <c r="G141" s="70">
        <f t="shared" si="68"/>
        <v>0.31091575014457157</v>
      </c>
      <c r="H141" s="59">
        <f t="shared" si="68"/>
        <v>0.28256685048880775</v>
      </c>
      <c r="I141" s="59">
        <f t="shared" si="68"/>
        <v>0.29587156734923503</v>
      </c>
      <c r="J141" s="59">
        <f t="shared" ref="J141" si="71">J63-J125</f>
        <v>0.25571887382558844</v>
      </c>
    </row>
    <row r="142" spans="2:12">
      <c r="B142" s="1" t="s">
        <v>72</v>
      </c>
      <c r="C142" s="1" t="s">
        <v>68</v>
      </c>
      <c r="D142" s="1" t="s">
        <v>69</v>
      </c>
      <c r="E142" s="8">
        <f t="shared" si="68"/>
        <v>0.16891391205262185</v>
      </c>
      <c r="F142" s="8">
        <f t="shared" si="68"/>
        <v>0.12378385370015604</v>
      </c>
      <c r="G142" s="70">
        <f t="shared" si="68"/>
        <v>7.3277194269006057E-2</v>
      </c>
      <c r="H142" s="59">
        <f t="shared" si="68"/>
        <v>6.7198442338667161E-2</v>
      </c>
      <c r="I142" s="59">
        <f t="shared" si="68"/>
        <v>7.2383296805719782E-2</v>
      </c>
      <c r="J142" s="59">
        <f t="shared" ref="J142" si="72">J64-J126</f>
        <v>5.9068751920597747E-2</v>
      </c>
    </row>
    <row r="143" spans="2:12">
      <c r="B143" s="1" t="s">
        <v>72</v>
      </c>
      <c r="C143" s="1" t="s">
        <v>70</v>
      </c>
      <c r="D143" s="1" t="s">
        <v>69</v>
      </c>
      <c r="E143" s="8">
        <f t="shared" si="68"/>
        <v>0.1757436583570926</v>
      </c>
      <c r="F143" s="8">
        <f t="shared" si="68"/>
        <v>0.12767488391463719</v>
      </c>
      <c r="G143" s="70">
        <f t="shared" si="68"/>
        <v>7.2998593383306457E-2</v>
      </c>
      <c r="H143" s="59">
        <f t="shared" si="68"/>
        <v>6.5971363918710724E-2</v>
      </c>
      <c r="I143" s="59">
        <f t="shared" si="68"/>
        <v>7.1637898088129967E-2</v>
      </c>
      <c r="J143" s="59">
        <f t="shared" ref="J143" si="73">J65-J127</f>
        <v>5.7749272035902646E-2</v>
      </c>
    </row>
    <row r="144" spans="2:12">
      <c r="B144" s="1" t="s">
        <v>72</v>
      </c>
      <c r="C144" s="1" t="s">
        <v>91</v>
      </c>
      <c r="D144" s="14" t="s">
        <v>69</v>
      </c>
      <c r="E144" s="8">
        <f t="shared" si="68"/>
        <v>0.17272540561986183</v>
      </c>
      <c r="F144" s="8">
        <f t="shared" si="68"/>
        <v>0.12657795431111601</v>
      </c>
      <c r="G144" s="70">
        <f t="shared" si="68"/>
        <v>7.4933094807979453E-2</v>
      </c>
      <c r="H144" s="59">
        <f t="shared" si="68"/>
        <v>6.8678062901203304E-2</v>
      </c>
      <c r="I144" s="59">
        <f t="shared" si="68"/>
        <v>7.3943888852491674E-2</v>
      </c>
      <c r="J144" s="59">
        <f t="shared" ref="J144" si="74">J66-J128</f>
        <v>6.036614919350327E-2</v>
      </c>
    </row>
    <row r="145" spans="2:23">
      <c r="B145" s="1" t="s">
        <v>67</v>
      </c>
      <c r="C145" s="1" t="s">
        <v>68</v>
      </c>
      <c r="D145" s="1" t="s">
        <v>73</v>
      </c>
      <c r="E145" s="8">
        <f>E67-E129</f>
        <v>0.39145067582286197</v>
      </c>
      <c r="F145" s="8">
        <f t="shared" si="68"/>
        <v>0.43826895008948619</v>
      </c>
      <c r="G145" s="70">
        <f t="shared" si="68"/>
        <v>0.43826895008948619</v>
      </c>
      <c r="H145" s="59">
        <f t="shared" si="68"/>
        <v>0.44399439892756437</v>
      </c>
      <c r="I145" s="59">
        <f t="shared" si="68"/>
        <v>0.44301583303910191</v>
      </c>
      <c r="J145" s="59">
        <f t="shared" ref="J145" si="75">J67-J129</f>
        <v>0.49419612473927915</v>
      </c>
      <c r="L145" s="27"/>
      <c r="M145" s="27"/>
      <c r="N145" s="27"/>
      <c r="O145" s="27"/>
      <c r="P145" s="27"/>
    </row>
    <row r="146" spans="2:23">
      <c r="B146" s="1" t="s">
        <v>67</v>
      </c>
      <c r="C146" s="1" t="s">
        <v>70</v>
      </c>
      <c r="D146" s="1" t="s">
        <v>73</v>
      </c>
      <c r="E146" s="8">
        <f>E68-E130</f>
        <v>0.39534245692639286</v>
      </c>
      <c r="F146" s="8">
        <f t="shared" si="68"/>
        <v>0.44264494877278976</v>
      </c>
      <c r="G146" s="70">
        <f t="shared" si="68"/>
        <v>0.44264494877278976</v>
      </c>
      <c r="H146" s="59">
        <f t="shared" si="68"/>
        <v>0.4483807717263581</v>
      </c>
      <c r="I146" s="59">
        <f t="shared" si="68"/>
        <v>0.44820834700525292</v>
      </c>
      <c r="J146" s="59">
        <f t="shared" ref="J146" si="76">J68-J130</f>
        <v>0.49918166948579568</v>
      </c>
      <c r="L146" s="27"/>
      <c r="M146" s="27"/>
      <c r="N146" s="27"/>
      <c r="O146" s="27"/>
      <c r="P146" s="27"/>
    </row>
    <row r="147" spans="2:23">
      <c r="B147" s="1" t="s">
        <v>67</v>
      </c>
      <c r="C147" s="1" t="s">
        <v>91</v>
      </c>
      <c r="D147" s="14" t="s">
        <v>73</v>
      </c>
      <c r="E147" s="8">
        <f t="shared" si="68"/>
        <v>0.43015572346454956</v>
      </c>
      <c r="F147" s="8">
        <f t="shared" si="68"/>
        <v>0.47938837905298592</v>
      </c>
      <c r="G147" s="70">
        <f t="shared" si="68"/>
        <v>0.47938837905298592</v>
      </c>
      <c r="H147" s="59">
        <f t="shared" si="68"/>
        <v>0.48423426802106129</v>
      </c>
      <c r="I147" s="59">
        <f t="shared" si="68"/>
        <v>0.48081780197471524</v>
      </c>
      <c r="J147" s="59">
        <f t="shared" ref="J147" si="77">J69-J131</f>
        <v>0.53538990033682043</v>
      </c>
      <c r="L147" s="27"/>
      <c r="M147" s="27"/>
      <c r="N147" s="27"/>
      <c r="O147" s="27"/>
      <c r="P147" s="27"/>
    </row>
    <row r="148" spans="2:23">
      <c r="B148" s="1" t="s">
        <v>72</v>
      </c>
      <c r="C148" s="1" t="s">
        <v>68</v>
      </c>
      <c r="D148" s="1" t="s">
        <v>73</v>
      </c>
      <c r="E148" s="8">
        <f t="shared" si="68"/>
        <v>0.2932679767656472</v>
      </c>
      <c r="F148" s="8">
        <f t="shared" si="68"/>
        <v>0.29906673760000285</v>
      </c>
      <c r="G148" s="70">
        <f t="shared" si="68"/>
        <v>0.29906673760000285</v>
      </c>
      <c r="H148" s="59">
        <f t="shared" si="68"/>
        <v>0.30677883551829727</v>
      </c>
      <c r="I148" s="59">
        <f t="shared" si="68"/>
        <v>0.30655081138908974</v>
      </c>
      <c r="J148" s="59">
        <f t="shared" ref="J148" si="78">J70-J132</f>
        <v>0.30740376971902805</v>
      </c>
      <c r="L148" s="27"/>
      <c r="M148" s="27"/>
      <c r="N148" s="27"/>
      <c r="O148" s="27"/>
      <c r="P148" s="27"/>
    </row>
    <row r="149" spans="2:23">
      <c r="B149" s="1" t="s">
        <v>72</v>
      </c>
      <c r="C149" s="1" t="s">
        <v>70</v>
      </c>
      <c r="D149" s="1" t="s">
        <v>73</v>
      </c>
      <c r="E149" s="8">
        <f t="shared" si="68"/>
        <v>0.29589115388872134</v>
      </c>
      <c r="F149" s="8">
        <f t="shared" si="68"/>
        <v>0.30174570313252685</v>
      </c>
      <c r="G149" s="70">
        <f t="shared" si="68"/>
        <v>0.30174570313252685</v>
      </c>
      <c r="H149" s="59">
        <f t="shared" si="68"/>
        <v>0.30948588600926114</v>
      </c>
      <c r="I149" s="59">
        <f t="shared" si="68"/>
        <v>0.30925786188005361</v>
      </c>
      <c r="J149" s="59">
        <f t="shared" ref="J149" si="79">J71-J133</f>
        <v>0.31012214683496725</v>
      </c>
      <c r="L149" s="27"/>
      <c r="M149" s="27"/>
      <c r="N149" s="27"/>
      <c r="O149" s="27"/>
      <c r="P149" s="27"/>
    </row>
    <row r="150" spans="2:23">
      <c r="B150" s="1" t="s">
        <v>72</v>
      </c>
      <c r="C150" s="1" t="s">
        <v>91</v>
      </c>
      <c r="D150" s="14" t="s">
        <v>73</v>
      </c>
      <c r="E150" s="8">
        <f t="shared" si="68"/>
        <v>0.32431081223198033</v>
      </c>
      <c r="F150" s="8">
        <f t="shared" si="68"/>
        <v>0.33208350958276295</v>
      </c>
      <c r="G150" s="70">
        <f t="shared" si="68"/>
        <v>0.33208350958276295</v>
      </c>
      <c r="H150" s="59">
        <f t="shared" si="68"/>
        <v>0.33854517045241089</v>
      </c>
      <c r="I150" s="59">
        <f t="shared" si="68"/>
        <v>0.33830821992182342</v>
      </c>
      <c r="J150" s="59">
        <f t="shared" ref="J150" si="80">J72-J134</f>
        <v>0.34062731656161255</v>
      </c>
      <c r="L150" s="27"/>
      <c r="M150" s="27"/>
      <c r="N150" s="27"/>
      <c r="O150" s="27"/>
      <c r="P150" s="27"/>
    </row>
    <row r="151" spans="2:23">
      <c r="E151" s="16"/>
      <c r="F151" s="16"/>
      <c r="G151" s="16"/>
      <c r="H151" s="60"/>
      <c r="I151" s="65"/>
      <c r="J151" s="65"/>
      <c r="K151" s="4"/>
    </row>
    <row r="152" spans="2:23">
      <c r="B152" s="51" t="s">
        <v>94</v>
      </c>
      <c r="C152" s="167"/>
      <c r="D152" s="167"/>
      <c r="E152" s="167"/>
      <c r="F152" s="181"/>
      <c r="G152" s="167"/>
      <c r="H152" s="168"/>
      <c r="I152" s="168"/>
      <c r="J152" s="168"/>
      <c r="K152" s="45"/>
    </row>
    <row r="153" spans="2:23" ht="25.5">
      <c r="B153" s="1"/>
      <c r="C153" s="1"/>
      <c r="D153" s="1"/>
      <c r="E153" s="162" t="s">
        <v>50</v>
      </c>
      <c r="F153" s="162" t="s">
        <v>52</v>
      </c>
      <c r="G153" s="163" t="s">
        <v>54</v>
      </c>
      <c r="H153" s="164" t="s">
        <v>56</v>
      </c>
      <c r="I153" s="165" t="s">
        <v>58</v>
      </c>
      <c r="J153" s="165" t="s">
        <v>61</v>
      </c>
      <c r="K153" s="45"/>
    </row>
    <row r="154" spans="2:23">
      <c r="B154" s="2" t="s">
        <v>62</v>
      </c>
      <c r="C154" s="2" t="s">
        <v>63</v>
      </c>
      <c r="D154" s="2" t="s">
        <v>64</v>
      </c>
      <c r="E154" s="13" t="s">
        <v>49</v>
      </c>
      <c r="F154" s="13" t="s">
        <v>51</v>
      </c>
      <c r="G154" s="68" t="s">
        <v>53</v>
      </c>
      <c r="H154" s="57" t="s">
        <v>55</v>
      </c>
      <c r="I154" s="126" t="s">
        <v>57</v>
      </c>
      <c r="J154" s="126" t="s">
        <v>65</v>
      </c>
      <c r="K154" t="s">
        <v>95</v>
      </c>
      <c r="R154" s="52"/>
    </row>
    <row r="155" spans="2:23">
      <c r="B155" s="1" t="s">
        <v>67</v>
      </c>
      <c r="C155" s="1" t="s">
        <v>68</v>
      </c>
      <c r="D155" s="14" t="s">
        <v>69</v>
      </c>
      <c r="E155" s="58" cm="1">
        <f t="array" ref="E155">((E123*INDEX('TDCV Values'!$D$11:$I$16,MATCH($B155&amp;$C155,'TDCV Values'!$B$11:$B$16&amp;'TDCV Values'!$C$11:$C$16,0),MATCH(E$154,'TDCV Values'!$D$10:$I$10,0))*'Customer Numbers - Eastern'!$C$5)+(E125*INDEX('TDCV Values'!$D$11:$I$16,MATCH($B157&amp;$C157,'TDCV Values'!$B$11:$B$16&amp;'TDCV Values'!$C$11:$C$16,0),MATCH(E$154,'TDCV Values'!$D$10:$I$10,0))*'Customer Numbers - Eastern'!$E$5))/((INDEX('TDCV Values'!$D$11:$I$16,MATCH($B155&amp;$C155,'TDCV Values'!$B$11:$B$16&amp;'TDCV Values'!$C$11:$C$16,0),MATCH(E$154,'TDCV Values'!$D$10:$I$10,0))*'Customer Numbers - Eastern'!$C$5)+('Customer Numbers - Eastern'!$E$5*INDEX('TDCV Values'!$D$11:$I$16,MATCH($B157&amp;$C157,'TDCV Values'!$B$11:$B$16&amp;'TDCV Values'!$C$11:$C$16,0),MATCH(E$154,'TDCV Values'!$D$10:$I$10,0))))</f>
        <v>1.1243960686360247E-2</v>
      </c>
      <c r="F155" s="58" cm="1">
        <f t="array" ref="F155">((F123*INDEX('TDCV Values'!$D$11:$I$16,MATCH($B155&amp;$C155,'TDCV Values'!$B$11:$B$16&amp;'TDCV Values'!$C$11:$C$16,0),MATCH(F$154,'TDCV Values'!$D$10:$I$10,0))*'Customer Numbers - Eastern'!$C$5)+(F125*INDEX('TDCV Values'!$D$11:$I$16,MATCH($B157&amp;$C157,'TDCV Values'!$B$11:$B$16&amp;'TDCV Values'!$C$11:$C$16,0),MATCH(F$154,'TDCV Values'!$D$10:$I$10,0))*'Customer Numbers - Eastern'!$E$5))/((INDEX('TDCV Values'!$D$11:$I$16,MATCH($B155&amp;$C155,'TDCV Values'!$B$11:$B$16&amp;'TDCV Values'!$C$11:$C$16,0),MATCH(F$154,'TDCV Values'!$D$10:$I$10,0))*'Customer Numbers - Eastern'!$C$5)+('Customer Numbers - Eastern'!$E$5*INDEX('TDCV Values'!$D$11:$I$16,MATCH($B157&amp;$C157,'TDCV Values'!$B$11:$B$16&amp;'TDCV Values'!$C$11:$C$16,0),MATCH(F$154,'TDCV Values'!$D$10:$I$10,0))))</f>
        <v>8.4276760370150059E-3</v>
      </c>
      <c r="G155" s="58" cm="1">
        <f t="array" ref="G155">((G123*INDEX('TDCV Values'!$D$11:$I$16,MATCH($B155&amp;$C155,'TDCV Values'!$B$11:$B$16&amp;'TDCV Values'!$C$11:$C$16,0),MATCH(G$154,'TDCV Values'!$D$10:$I$10,0))*'Customer Numbers - Eastern'!$C$5)+(G125*INDEX('TDCV Values'!$D$11:$I$16,MATCH($B157&amp;$C157,'TDCV Values'!$B$11:$B$16&amp;'TDCV Values'!$C$11:$C$16,0),MATCH(G$154,'TDCV Values'!$D$10:$I$10,0))*'Customer Numbers - Eastern'!$E$5))/((INDEX('TDCV Values'!$D$11:$I$16,MATCH($B155&amp;$C155,'TDCV Values'!$B$11:$B$16&amp;'TDCV Values'!$C$11:$C$16,0),MATCH(G$154,'TDCV Values'!$D$10:$I$10,0))*'Customer Numbers - Eastern'!$C$5)+('Customer Numbers - Eastern'!$E$5*INDEX('TDCV Values'!$D$11:$I$16,MATCH($B157&amp;$C157,'TDCV Values'!$B$11:$B$16&amp;'TDCV Values'!$C$11:$C$16,0),MATCH(G$154,'TDCV Values'!$D$10:$I$10,0))))</f>
        <v>5.04378584579376E-3</v>
      </c>
      <c r="H155" s="58" cm="1">
        <f t="array" ref="H155">((H123*INDEX('TDCV Values'!$D$11:$I$16,MATCH($B155&amp;$C155,'TDCV Values'!$B$11:$B$16&amp;'TDCV Values'!$C$11:$C$16,0),MATCH(H$154,'TDCV Values'!$D$10:$I$10,0))*'Customer Numbers - Eastern'!$C$5)+(H125*INDEX('TDCV Values'!$D$11:$I$16,MATCH($B157&amp;$C157,'TDCV Values'!$B$11:$B$16&amp;'TDCV Values'!$C$11:$C$16,0),MATCH(H$154,'TDCV Values'!$D$10:$I$10,0))*'Customer Numbers - Eastern'!$E$5))/((INDEX('TDCV Values'!$D$11:$I$16,MATCH($B155&amp;$C155,'TDCV Values'!$B$11:$B$16&amp;'TDCV Values'!$C$11:$C$16,0),MATCH(H$154,'TDCV Values'!$D$10:$I$10,0))*'Customer Numbers - Eastern'!$C$5)+('Customer Numbers - Eastern'!$E$5*INDEX('TDCV Values'!$D$11:$I$16,MATCH($B157&amp;$C157,'TDCV Values'!$B$11:$B$16&amp;'TDCV Values'!$C$11:$C$16,0),MATCH(H$154,'TDCV Values'!$D$10:$I$10,0))))</f>
        <v>4.5643762646428061E-3</v>
      </c>
      <c r="I155" s="58" cm="1">
        <f t="array" ref="I155">((I123*INDEX('TDCV Values'!$D$11:$I$16,MATCH($B155&amp;$C155,'TDCV Values'!$B$11:$B$16&amp;'TDCV Values'!$C$11:$C$16,0),MATCH(I$154,'TDCV Values'!$D$10:$I$10,0))*'Customer Numbers - Eastern'!$C$5)+(I125*INDEX('TDCV Values'!$D$11:$I$16,MATCH($B157&amp;$C157,'TDCV Values'!$B$11:$B$16&amp;'TDCV Values'!$C$11:$C$16,0),MATCH(I$154,'TDCV Values'!$D$10:$I$10,0))*'Customer Numbers - Eastern'!$E$5))/((INDEX('TDCV Values'!$D$11:$I$16,MATCH($B155&amp;$C155,'TDCV Values'!$B$11:$B$16&amp;'TDCV Values'!$C$11:$C$16,0),MATCH(I$154,'TDCV Values'!$D$10:$I$10,0))*'Customer Numbers - Eastern'!$C$5)+('Customer Numbers - Eastern'!$E$5*INDEX('TDCV Values'!$D$11:$I$16,MATCH($B157&amp;$C157,'TDCV Values'!$B$11:$B$16&amp;'TDCV Values'!$C$11:$C$16,0),MATCH(I$154,'TDCV Values'!$D$10:$I$10,0))))</f>
        <v>4.6487995880901195E-3</v>
      </c>
      <c r="J155" s="58" cm="1">
        <f t="array" ref="J155">((J123*INDEX('TDCV Values'!$D$11:$I$16,MATCH($B155&amp;$C155,'TDCV Values'!$B$11:$B$16&amp;'TDCV Values'!$C$11:$C$16,0),MATCH(J$154,'TDCV Values'!$D$10:$I$10,0))*'Customer Numbers - Eastern'!$C$5)+(J125*INDEX('TDCV Values'!$D$11:$I$16,MATCH($B157&amp;$C157,'TDCV Values'!$B$11:$B$16&amp;'TDCV Values'!$C$11:$C$16,0),MATCH(J$154,'TDCV Values'!$D$10:$I$10,0))*'Customer Numbers - Eastern'!$E$5))/((INDEX('TDCV Values'!$D$11:$I$16,MATCH($B155&amp;$C155,'TDCV Values'!$B$11:$B$16&amp;'TDCV Values'!$C$11:$C$16,0),MATCH(J$154,'TDCV Values'!$D$10:$I$10,0))*'Customer Numbers - Eastern'!$C$5)+('Customer Numbers - Eastern'!$E$5*INDEX('TDCV Values'!$D$11:$I$16,MATCH($B157&amp;$C157,'TDCV Values'!$B$11:$B$16&amp;'TDCV Values'!$C$11:$C$16,0),MATCH(J$154,'TDCV Values'!$D$10:$I$10,0))))</f>
        <v>4.025776508714796E-3</v>
      </c>
      <c r="L155" s="27"/>
      <c r="M155" s="27"/>
      <c r="N155" s="27"/>
      <c r="O155" s="27"/>
      <c r="P155" s="27"/>
      <c r="Q155" s="6"/>
      <c r="R155" s="27"/>
      <c r="S155" s="27"/>
      <c r="T155" s="27"/>
      <c r="U155" s="27"/>
      <c r="V155" s="27"/>
      <c r="W155" s="53"/>
    </row>
    <row r="156" spans="2:23">
      <c r="B156" s="1" t="s">
        <v>67</v>
      </c>
      <c r="C156" s="1" t="s">
        <v>70</v>
      </c>
      <c r="D156" s="14" t="s">
        <v>69</v>
      </c>
      <c r="E156" s="157">
        <v>0</v>
      </c>
      <c r="F156" s="157">
        <v>0</v>
      </c>
      <c r="G156" s="157">
        <v>0</v>
      </c>
      <c r="H156" s="157">
        <v>0</v>
      </c>
      <c r="I156" s="157">
        <v>0</v>
      </c>
      <c r="J156" s="157">
        <v>0</v>
      </c>
      <c r="K156" s="47"/>
      <c r="L156" s="27"/>
      <c r="M156" s="27"/>
      <c r="N156" s="27"/>
      <c r="O156" s="27"/>
      <c r="P156" s="27"/>
      <c r="Q156" s="6"/>
      <c r="R156" s="27"/>
      <c r="S156" s="27"/>
      <c r="T156" s="27"/>
      <c r="U156" s="27"/>
      <c r="V156" s="27"/>
      <c r="W156" s="53"/>
    </row>
    <row r="157" spans="2:23">
      <c r="B157" s="1" t="s">
        <v>67</v>
      </c>
      <c r="C157" s="1" t="s">
        <v>71</v>
      </c>
      <c r="D157" s="14" t="s">
        <v>69</v>
      </c>
      <c r="E157" s="58" cm="1">
        <f t="array" ref="E157">((E123*INDEX('TDCV Values'!$D$11:$I$16,MATCH($B155&amp;$C155,'TDCV Values'!$B$11:$B$16&amp;'TDCV Values'!$C$11:$C$16,0),MATCH(E$154,'TDCV Values'!$D$10:$I$10,0))*'Customer Numbers - Eastern'!$C$5)+(E125*INDEX('TDCV Values'!$D$11:$I$16,MATCH($B157&amp;$C157,'TDCV Values'!$B$11:$B$16&amp;'TDCV Values'!$C$11:$C$16,0),MATCH(E$154,'TDCV Values'!$D$10:$I$10,0))*'Customer Numbers - Eastern'!$E$5))/((INDEX('TDCV Values'!$D$11:$I$16,MATCH($B155&amp;$C155,'TDCV Values'!$B$11:$B$16&amp;'TDCV Values'!$C$11:$C$16,0),MATCH(E$154,'TDCV Values'!$D$10:$I$10,0))*'Customer Numbers - Eastern'!$C$5)+('Customer Numbers - Eastern'!$E$5*INDEX('TDCV Values'!$D$11:$I$16,MATCH($B157&amp;$C157,'TDCV Values'!$B$11:$B$16&amp;'TDCV Values'!$C$11:$C$16,0),MATCH(E$154,'TDCV Values'!$D$10:$I$10,0))))</f>
        <v>1.1243960686360247E-2</v>
      </c>
      <c r="F157" s="58" cm="1">
        <f t="array" ref="F157">((F123*INDEX('TDCV Values'!$D$11:$I$16,MATCH($B155&amp;$C155,'TDCV Values'!$B$11:$B$16&amp;'TDCV Values'!$C$11:$C$16,0),MATCH(F$154,'TDCV Values'!$D$10:$I$10,0))*'Customer Numbers - Eastern'!$C$5)+(F125*INDEX('TDCV Values'!$D$11:$I$16,MATCH($B157&amp;$C157,'TDCV Values'!$B$11:$B$16&amp;'TDCV Values'!$C$11:$C$16,0),MATCH(F$154,'TDCV Values'!$D$10:$I$10,0))*'Customer Numbers - Eastern'!$E$5))/((INDEX('TDCV Values'!$D$11:$I$16,MATCH($B155&amp;$C155,'TDCV Values'!$B$11:$B$16&amp;'TDCV Values'!$C$11:$C$16,0),MATCH(F$154,'TDCV Values'!$D$10:$I$10,0))*'Customer Numbers - Eastern'!$C$5)+('Customer Numbers - Eastern'!$E$5*INDEX('TDCV Values'!$D$11:$I$16,MATCH($B157&amp;$C157,'TDCV Values'!$B$11:$B$16&amp;'TDCV Values'!$C$11:$C$16,0),MATCH(F$154,'TDCV Values'!$D$10:$I$10,0))))</f>
        <v>8.4276760370150059E-3</v>
      </c>
      <c r="G157" s="58" cm="1">
        <f t="array" ref="G157">((G123*INDEX('TDCV Values'!$D$11:$I$16,MATCH($B155&amp;$C155,'TDCV Values'!$B$11:$B$16&amp;'TDCV Values'!$C$11:$C$16,0),MATCH(G$154,'TDCV Values'!$D$10:$I$10,0))*'Customer Numbers - Eastern'!$C$5)+(G125*INDEX('TDCV Values'!$D$11:$I$16,MATCH($B157&amp;$C157,'TDCV Values'!$B$11:$B$16&amp;'TDCV Values'!$C$11:$C$16,0),MATCH(G$154,'TDCV Values'!$D$10:$I$10,0))*'Customer Numbers - Eastern'!$E$5))/((INDEX('TDCV Values'!$D$11:$I$16,MATCH($B155&amp;$C155,'TDCV Values'!$B$11:$B$16&amp;'TDCV Values'!$C$11:$C$16,0),MATCH(G$154,'TDCV Values'!$D$10:$I$10,0))*'Customer Numbers - Eastern'!$C$5)+('Customer Numbers - Eastern'!$E$5*INDEX('TDCV Values'!$D$11:$I$16,MATCH($B157&amp;$C157,'TDCV Values'!$B$11:$B$16&amp;'TDCV Values'!$C$11:$C$16,0),MATCH(G$154,'TDCV Values'!$D$10:$I$10,0))))</f>
        <v>5.04378584579376E-3</v>
      </c>
      <c r="H157" s="58" cm="1">
        <f t="array" ref="H157">((H123*INDEX('TDCV Values'!$D$11:$I$16,MATCH($B155&amp;$C155,'TDCV Values'!$B$11:$B$16&amp;'TDCV Values'!$C$11:$C$16,0),MATCH(H$154,'TDCV Values'!$D$10:$I$10,0))*'Customer Numbers - Eastern'!$C$5)+(H125*INDEX('TDCV Values'!$D$11:$I$16,MATCH($B157&amp;$C157,'TDCV Values'!$B$11:$B$16&amp;'TDCV Values'!$C$11:$C$16,0),MATCH(H$154,'TDCV Values'!$D$10:$I$10,0))*'Customer Numbers - Eastern'!$E$5))/((INDEX('TDCV Values'!$D$11:$I$16,MATCH($B155&amp;$C155,'TDCV Values'!$B$11:$B$16&amp;'TDCV Values'!$C$11:$C$16,0),MATCH(H$154,'TDCV Values'!$D$10:$I$10,0))*'Customer Numbers - Eastern'!$C$5)+('Customer Numbers - Eastern'!$E$5*INDEX('TDCV Values'!$D$11:$I$16,MATCH($B157&amp;$C157,'TDCV Values'!$B$11:$B$16&amp;'TDCV Values'!$C$11:$C$16,0),MATCH(H$154,'TDCV Values'!$D$10:$I$10,0))))</f>
        <v>4.5643762646428061E-3</v>
      </c>
      <c r="I157" s="58" cm="1">
        <f t="array" ref="I157">((I123*INDEX('TDCV Values'!$D$11:$I$16,MATCH($B155&amp;$C155,'TDCV Values'!$B$11:$B$16&amp;'TDCV Values'!$C$11:$C$16,0),MATCH(I$154,'TDCV Values'!$D$10:$I$10,0))*'Customer Numbers - Eastern'!$C$5)+(I125*INDEX('TDCV Values'!$D$11:$I$16,MATCH($B157&amp;$C157,'TDCV Values'!$B$11:$B$16&amp;'TDCV Values'!$C$11:$C$16,0),MATCH(I$154,'TDCV Values'!$D$10:$I$10,0))*'Customer Numbers - Eastern'!$E$5))/((INDEX('TDCV Values'!$D$11:$I$16,MATCH($B155&amp;$C155,'TDCV Values'!$B$11:$B$16&amp;'TDCV Values'!$C$11:$C$16,0),MATCH(I$154,'TDCV Values'!$D$10:$I$10,0))*'Customer Numbers - Eastern'!$C$5)+('Customer Numbers - Eastern'!$E$5*INDEX('TDCV Values'!$D$11:$I$16,MATCH($B157&amp;$C157,'TDCV Values'!$B$11:$B$16&amp;'TDCV Values'!$C$11:$C$16,0),MATCH(I$154,'TDCV Values'!$D$10:$I$10,0))))</f>
        <v>4.6487995880901195E-3</v>
      </c>
      <c r="J157" s="58" cm="1">
        <f t="array" ref="J157">((J123*INDEX('TDCV Values'!$D$11:$I$16,MATCH($B155&amp;$C155,'TDCV Values'!$B$11:$B$16&amp;'TDCV Values'!$C$11:$C$16,0),MATCH(J$154,'TDCV Values'!$D$10:$I$10,0))*'Customer Numbers - Eastern'!$C$5)+(J125*INDEX('TDCV Values'!$D$11:$I$16,MATCH($B157&amp;$C157,'TDCV Values'!$B$11:$B$16&amp;'TDCV Values'!$C$11:$C$16,0),MATCH(J$154,'TDCV Values'!$D$10:$I$10,0))*'Customer Numbers - Eastern'!$E$5))/((INDEX('TDCV Values'!$D$11:$I$16,MATCH($B155&amp;$C155,'TDCV Values'!$B$11:$B$16&amp;'TDCV Values'!$C$11:$C$16,0),MATCH(J$154,'TDCV Values'!$D$10:$I$10,0))*'Customer Numbers - Eastern'!$C$5)+('Customer Numbers - Eastern'!$E$5*INDEX('TDCV Values'!$D$11:$I$16,MATCH($B157&amp;$C157,'TDCV Values'!$B$11:$B$16&amp;'TDCV Values'!$C$11:$C$16,0),MATCH(J$154,'TDCV Values'!$D$10:$I$10,0))))</f>
        <v>4.025776508714796E-3</v>
      </c>
      <c r="K157" s="47"/>
      <c r="L157" s="27"/>
      <c r="M157" s="27"/>
      <c r="N157" s="27"/>
      <c r="O157" s="27"/>
      <c r="P157" s="27"/>
      <c r="Q157" s="6"/>
      <c r="R157" s="27"/>
      <c r="S157" s="27"/>
      <c r="T157" s="27"/>
      <c r="U157" s="27"/>
      <c r="V157" s="27"/>
      <c r="W157" s="53"/>
    </row>
    <row r="158" spans="2:23">
      <c r="B158" s="1" t="s">
        <v>72</v>
      </c>
      <c r="C158" s="1" t="s">
        <v>68</v>
      </c>
      <c r="D158" s="14" t="s">
        <v>69</v>
      </c>
      <c r="E158" s="58" cm="1">
        <f t="array" ref="E158">((E126*INDEX('TDCV Values'!$D$11:$I$16,MATCH($B158&amp;$C158,'TDCV Values'!$B$11:$B$16&amp;'TDCV Values'!$C$11:$C$16,0),MATCH(E$154,'TDCV Values'!$D$10:$I$10,0))*'Customer Numbers - Eastern'!$C$10)+(E128*INDEX('TDCV Values'!$D$11:$I$16,MATCH($B160&amp;$C160,'TDCV Values'!$B$11:$B$16&amp;'TDCV Values'!$C$11:$C$16,0),MATCH(E$154,'TDCV Values'!$D$10:$I$10,0))*'Customer Numbers - Eastern'!$E$10))/((INDEX('TDCV Values'!$D$11:$I$16,MATCH($B158&amp;$C158,'TDCV Values'!$B$11:$B$16&amp;'TDCV Values'!$C$11:$C$16,0),MATCH(E$154,'TDCV Values'!$D$10:$I$10,0))*'Customer Numbers - Eastern'!$C$10)+('Customer Numbers - Eastern'!$E$10*INDEX('TDCV Values'!$D$11:$I$16,MATCH($B160&amp;$C160,'TDCV Values'!$B$11:$B$16&amp;'TDCV Values'!$C$11:$C$16,0),MATCH(E$154,'TDCV Values'!$D$10:$I$10,0))))</f>
        <v>2.6494354666024627E-3</v>
      </c>
      <c r="F158" s="58" cm="1">
        <f t="array" ref="F158">((F126*INDEX('TDCV Values'!$D$11:$I$16,MATCH($B158&amp;$C158,'TDCV Values'!$B$11:$B$16&amp;'TDCV Values'!$C$11:$C$16,0),MATCH(F$154,'TDCV Values'!$D$10:$I$10,0))*'Customer Numbers - Eastern'!$C$10)+(F128*INDEX('TDCV Values'!$D$11:$I$16,MATCH($B160&amp;$C160,'TDCV Values'!$B$11:$B$16&amp;'TDCV Values'!$C$11:$C$16,0),MATCH(F$154,'TDCV Values'!$D$10:$I$10,0))*'Customer Numbers - Eastern'!$E$10))/((INDEX('TDCV Values'!$D$11:$I$16,MATCH($B158&amp;$C158,'TDCV Values'!$B$11:$B$16&amp;'TDCV Values'!$C$11:$C$16,0),MATCH(F$154,'TDCV Values'!$D$10:$I$10,0))*'Customer Numbers - Eastern'!$C$10)+('Customer Numbers - Eastern'!$E$10*INDEX('TDCV Values'!$D$11:$I$16,MATCH($B160&amp;$C160,'TDCV Values'!$B$11:$B$16&amp;'TDCV Values'!$C$11:$C$16,0),MATCH(F$154,'TDCV Values'!$D$10:$I$10,0))))</f>
        <v>1.9422279285895286E-3</v>
      </c>
      <c r="G158" s="58" cm="1">
        <f t="array" ref="G158">((G126*INDEX('TDCV Values'!$D$11:$I$16,MATCH($B158&amp;$C158,'TDCV Values'!$B$11:$B$16&amp;'TDCV Values'!$C$11:$C$16,0),MATCH(G$154,'TDCV Values'!$D$10:$I$10,0))*'Customer Numbers - Eastern'!$C$10)+(G128*INDEX('TDCV Values'!$D$11:$I$16,MATCH($B160&amp;$C160,'TDCV Values'!$B$11:$B$16&amp;'TDCV Values'!$C$11:$C$16,0),MATCH(G$154,'TDCV Values'!$D$10:$I$10,0))*'Customer Numbers - Eastern'!$E$10))/((INDEX('TDCV Values'!$D$11:$I$16,MATCH($B158&amp;$C158,'TDCV Values'!$B$11:$B$16&amp;'TDCV Values'!$C$11:$C$16,0),MATCH(G$154,'TDCV Values'!$D$10:$I$10,0))*'Customer Numbers - Eastern'!$C$10)+('Customer Numbers - Eastern'!$E$10*INDEX('TDCV Values'!$D$11:$I$16,MATCH($B160&amp;$C160,'TDCV Values'!$B$11:$B$16&amp;'TDCV Values'!$C$11:$C$16,0),MATCH(G$154,'TDCV Values'!$D$10:$I$10,0))))</f>
        <v>1.1510452634186585E-3</v>
      </c>
      <c r="H158" s="58" cm="1">
        <f t="array" ref="H158">((H126*INDEX('TDCV Values'!$D$11:$I$16,MATCH($B158&amp;$C158,'TDCV Values'!$B$11:$B$16&amp;'TDCV Values'!$C$11:$C$16,0),MATCH(H$154,'TDCV Values'!$D$10:$I$10,0))*'Customer Numbers - Eastern'!$C$10)+(H128*INDEX('TDCV Values'!$D$11:$I$16,MATCH($B160&amp;$C160,'TDCV Values'!$B$11:$B$16&amp;'TDCV Values'!$C$11:$C$16,0),MATCH(H$154,'TDCV Values'!$D$10:$I$10,0))*'Customer Numbers - Eastern'!$E$10))/((INDEX('TDCV Values'!$D$11:$I$16,MATCH($B158&amp;$C158,'TDCV Values'!$B$11:$B$16&amp;'TDCV Values'!$C$11:$C$16,0),MATCH(H$154,'TDCV Values'!$D$10:$I$10,0))*'Customer Numbers - Eastern'!$C$10)+('Customer Numbers - Eastern'!$E$10*INDEX('TDCV Values'!$D$11:$I$16,MATCH($B160&amp;$C160,'TDCV Values'!$B$11:$B$16&amp;'TDCV Values'!$C$11:$C$16,0),MATCH(H$154,'TDCV Values'!$D$10:$I$10,0))))</f>
        <v>1.0493397726629146E-3</v>
      </c>
      <c r="I158" s="58" cm="1">
        <f t="array" ref="I158">((I126*INDEX('TDCV Values'!$D$11:$I$16,MATCH($B158&amp;$C158,'TDCV Values'!$B$11:$B$16&amp;'TDCV Values'!$C$11:$C$16,0),MATCH(I$154,'TDCV Values'!$D$10:$I$10,0))*'Customer Numbers - Eastern'!$C$10)+(I128*INDEX('TDCV Values'!$D$11:$I$16,MATCH($B160&amp;$C160,'TDCV Values'!$B$11:$B$16&amp;'TDCV Values'!$C$11:$C$16,0),MATCH(I$154,'TDCV Values'!$D$10:$I$10,0))*'Customer Numbers - Eastern'!$E$10))/((INDEX('TDCV Values'!$D$11:$I$16,MATCH($B158&amp;$C158,'TDCV Values'!$B$11:$B$16&amp;'TDCV Values'!$C$11:$C$16,0),MATCH(I$154,'TDCV Values'!$D$10:$I$10,0))*'Customer Numbers - Eastern'!$C$10)+('Customer Numbers - Eastern'!$E$10*INDEX('TDCV Values'!$D$11:$I$16,MATCH($B160&amp;$C160,'TDCV Values'!$B$11:$B$16&amp;'TDCV Values'!$C$11:$C$16,0),MATCH(I$154,'TDCV Values'!$D$10:$I$10,0))))</f>
        <v>1.1490340261613224E-3</v>
      </c>
      <c r="J158" s="58" cm="1">
        <f t="array" ref="J158">((J126*INDEX('TDCV Values'!$D$11:$I$16,MATCH($B158&amp;$C158,'TDCV Values'!$B$11:$B$16&amp;'TDCV Values'!$C$11:$C$16,0),MATCH(J$154,'TDCV Values'!$D$10:$I$10,0))*'Customer Numbers - Eastern'!$C$10)+(J128*INDEX('TDCV Values'!$D$11:$I$16,MATCH($B160&amp;$C160,'TDCV Values'!$B$11:$B$16&amp;'TDCV Values'!$C$11:$C$16,0),MATCH(J$154,'TDCV Values'!$D$10:$I$10,0))*'Customer Numbers - Eastern'!$E$10))/((INDEX('TDCV Values'!$D$11:$I$16,MATCH($B158&amp;$C158,'TDCV Values'!$B$11:$B$16&amp;'TDCV Values'!$C$11:$C$16,0),MATCH(J$154,'TDCV Values'!$D$10:$I$10,0))*'Customer Numbers - Eastern'!$C$10)+('Customer Numbers - Eastern'!$E$10*INDEX('TDCV Values'!$D$11:$I$16,MATCH($B160&amp;$C160,'TDCV Values'!$B$11:$B$16&amp;'TDCV Values'!$C$11:$C$16,0),MATCH(J$154,'TDCV Values'!$D$10:$I$10,0))))</f>
        <v>9.2107294106313128E-4</v>
      </c>
      <c r="K158" s="47"/>
      <c r="L158" s="27"/>
      <c r="M158" s="27"/>
      <c r="N158" s="27"/>
      <c r="O158" s="27"/>
      <c r="P158" s="27"/>
      <c r="R158" s="27"/>
      <c r="S158" s="27"/>
      <c r="T158" s="27"/>
      <c r="U158" s="27"/>
      <c r="V158" s="27"/>
    </row>
    <row r="159" spans="2:23">
      <c r="B159" s="1" t="s">
        <v>72</v>
      </c>
      <c r="C159" s="1" t="s">
        <v>70</v>
      </c>
      <c r="D159" s="14" t="s">
        <v>69</v>
      </c>
      <c r="E159" s="157">
        <v>0</v>
      </c>
      <c r="F159" s="157">
        <v>0</v>
      </c>
      <c r="G159" s="157">
        <v>0</v>
      </c>
      <c r="H159" s="157">
        <v>0</v>
      </c>
      <c r="I159" s="157">
        <v>0</v>
      </c>
      <c r="J159" s="157">
        <v>0</v>
      </c>
      <c r="K159" s="47"/>
      <c r="L159" s="27"/>
      <c r="M159" s="27"/>
      <c r="N159" s="27"/>
      <c r="O159" s="27"/>
      <c r="P159" s="27"/>
      <c r="R159" s="27"/>
      <c r="S159" s="27"/>
      <c r="T159" s="27"/>
      <c r="U159" s="27"/>
      <c r="V159" s="27"/>
    </row>
    <row r="160" spans="2:23">
      <c r="B160" s="1" t="s">
        <v>72</v>
      </c>
      <c r="C160" s="1" t="s">
        <v>71</v>
      </c>
      <c r="D160" s="14" t="s">
        <v>69</v>
      </c>
      <c r="E160" s="58" cm="1">
        <f t="array" ref="E160">((E126*INDEX('TDCV Values'!$D$11:$I$16,MATCH($B158&amp;$C158,'TDCV Values'!$B$11:$B$16&amp;'TDCV Values'!$C$11:$C$16,0),MATCH(E$154,'TDCV Values'!$D$10:$I$10,0))*'Customer Numbers - Eastern'!$C$10)+(E128*INDEX('TDCV Values'!$D$11:$I$16,MATCH($B160&amp;$C160,'TDCV Values'!$B$11:$B$16&amp;'TDCV Values'!$C$11:$C$16,0),MATCH(E$154,'TDCV Values'!$D$10:$I$10,0))*'Customer Numbers - Eastern'!$E$10))/((INDEX('TDCV Values'!$D$11:$I$16,MATCH($B158&amp;$C158,'TDCV Values'!$B$11:$B$16&amp;'TDCV Values'!$C$11:$C$16,0),MATCH(E$154,'TDCV Values'!$D$10:$I$10,0))*'Customer Numbers - Eastern'!$C$10)+('Customer Numbers - Eastern'!$E$10*INDEX('TDCV Values'!$D$11:$I$16,MATCH($B160&amp;$C160,'TDCV Values'!$B$11:$B$16&amp;'TDCV Values'!$C$11:$C$16,0),MATCH(E$154,'TDCV Values'!$D$10:$I$10,0))))</f>
        <v>2.6494354666024627E-3</v>
      </c>
      <c r="F160" s="58" cm="1">
        <f t="array" ref="F160">((F126*INDEX('TDCV Values'!$D$11:$I$16,MATCH($B158&amp;$C158,'TDCV Values'!$B$11:$B$16&amp;'TDCV Values'!$C$11:$C$16,0),MATCH(F$154,'TDCV Values'!$D$10:$I$10,0))*'Customer Numbers - Eastern'!$C$10)+(F128*INDEX('TDCV Values'!$D$11:$I$16,MATCH($B160&amp;$C160,'TDCV Values'!$B$11:$B$16&amp;'TDCV Values'!$C$11:$C$16,0),MATCH(F$154,'TDCV Values'!$D$10:$I$10,0))*'Customer Numbers - Eastern'!$E$10))/((INDEX('TDCV Values'!$D$11:$I$16,MATCH($B158&amp;$C158,'TDCV Values'!$B$11:$B$16&amp;'TDCV Values'!$C$11:$C$16,0),MATCH(F$154,'TDCV Values'!$D$10:$I$10,0))*'Customer Numbers - Eastern'!$C$10)+('Customer Numbers - Eastern'!$E$10*INDEX('TDCV Values'!$D$11:$I$16,MATCH($B160&amp;$C160,'TDCV Values'!$B$11:$B$16&amp;'TDCV Values'!$C$11:$C$16,0),MATCH(F$154,'TDCV Values'!$D$10:$I$10,0))))</f>
        <v>1.9422279285895286E-3</v>
      </c>
      <c r="G160" s="58" cm="1">
        <f t="array" ref="G160">((G126*INDEX('TDCV Values'!$D$11:$I$16,MATCH($B158&amp;$C158,'TDCV Values'!$B$11:$B$16&amp;'TDCV Values'!$C$11:$C$16,0),MATCH(G$154,'TDCV Values'!$D$10:$I$10,0))*'Customer Numbers - Eastern'!$C$10)+(G128*INDEX('TDCV Values'!$D$11:$I$16,MATCH($B160&amp;$C160,'TDCV Values'!$B$11:$B$16&amp;'TDCV Values'!$C$11:$C$16,0),MATCH(G$154,'TDCV Values'!$D$10:$I$10,0))*'Customer Numbers - Eastern'!$E$10))/((INDEX('TDCV Values'!$D$11:$I$16,MATCH($B158&amp;$C158,'TDCV Values'!$B$11:$B$16&amp;'TDCV Values'!$C$11:$C$16,0),MATCH(G$154,'TDCV Values'!$D$10:$I$10,0))*'Customer Numbers - Eastern'!$C$10)+('Customer Numbers - Eastern'!$E$10*INDEX('TDCV Values'!$D$11:$I$16,MATCH($B160&amp;$C160,'TDCV Values'!$B$11:$B$16&amp;'TDCV Values'!$C$11:$C$16,0),MATCH(G$154,'TDCV Values'!$D$10:$I$10,0))))</f>
        <v>1.1510452634186585E-3</v>
      </c>
      <c r="H160" s="58" cm="1">
        <f t="array" ref="H160">((H126*INDEX('TDCV Values'!$D$11:$I$16,MATCH($B158&amp;$C158,'TDCV Values'!$B$11:$B$16&amp;'TDCV Values'!$C$11:$C$16,0),MATCH(H$154,'TDCV Values'!$D$10:$I$10,0))*'Customer Numbers - Eastern'!$C$10)+(H128*INDEX('TDCV Values'!$D$11:$I$16,MATCH($B160&amp;$C160,'TDCV Values'!$B$11:$B$16&amp;'TDCV Values'!$C$11:$C$16,0),MATCH(H$154,'TDCV Values'!$D$10:$I$10,0))*'Customer Numbers - Eastern'!$E$10))/((INDEX('TDCV Values'!$D$11:$I$16,MATCH($B158&amp;$C158,'TDCV Values'!$B$11:$B$16&amp;'TDCV Values'!$C$11:$C$16,0),MATCH(H$154,'TDCV Values'!$D$10:$I$10,0))*'Customer Numbers - Eastern'!$C$10)+('Customer Numbers - Eastern'!$E$10*INDEX('TDCV Values'!$D$11:$I$16,MATCH($B160&amp;$C160,'TDCV Values'!$B$11:$B$16&amp;'TDCV Values'!$C$11:$C$16,0),MATCH(H$154,'TDCV Values'!$D$10:$I$10,0))))</f>
        <v>1.0493397726629146E-3</v>
      </c>
      <c r="I160" s="58" cm="1">
        <f t="array" ref="I160">((I126*INDEX('TDCV Values'!$D$11:$I$16,MATCH($B158&amp;$C158,'TDCV Values'!$B$11:$B$16&amp;'TDCV Values'!$C$11:$C$16,0),MATCH(I$154,'TDCV Values'!$D$10:$I$10,0))*'Customer Numbers - Eastern'!$C$10)+(I128*INDEX('TDCV Values'!$D$11:$I$16,MATCH($B160&amp;$C160,'TDCV Values'!$B$11:$B$16&amp;'TDCV Values'!$C$11:$C$16,0),MATCH(I$154,'TDCV Values'!$D$10:$I$10,0))*'Customer Numbers - Eastern'!$E$10))/((INDEX('TDCV Values'!$D$11:$I$16,MATCH($B158&amp;$C158,'TDCV Values'!$B$11:$B$16&amp;'TDCV Values'!$C$11:$C$16,0),MATCH(I$154,'TDCV Values'!$D$10:$I$10,0))*'Customer Numbers - Eastern'!$C$10)+('Customer Numbers - Eastern'!$E$10*INDEX('TDCV Values'!$D$11:$I$16,MATCH($B160&amp;$C160,'TDCV Values'!$B$11:$B$16&amp;'TDCV Values'!$C$11:$C$16,0),MATCH(I$154,'TDCV Values'!$D$10:$I$10,0))))</f>
        <v>1.1490340261613224E-3</v>
      </c>
      <c r="J160" s="58" cm="1">
        <f t="array" ref="J160">((J126*INDEX('TDCV Values'!$D$11:$I$16,MATCH($B158&amp;$C158,'TDCV Values'!$B$11:$B$16&amp;'TDCV Values'!$C$11:$C$16,0),MATCH(J$154,'TDCV Values'!$D$10:$I$10,0))*'Customer Numbers - Eastern'!$C$10)+(J128*INDEX('TDCV Values'!$D$11:$I$16,MATCH($B160&amp;$C160,'TDCV Values'!$B$11:$B$16&amp;'TDCV Values'!$C$11:$C$16,0),MATCH(J$154,'TDCV Values'!$D$10:$I$10,0))*'Customer Numbers - Eastern'!$E$10))/((INDEX('TDCV Values'!$D$11:$I$16,MATCH($B158&amp;$C158,'TDCV Values'!$B$11:$B$16&amp;'TDCV Values'!$C$11:$C$16,0),MATCH(J$154,'TDCV Values'!$D$10:$I$10,0))*'Customer Numbers - Eastern'!$C$10)+('Customer Numbers - Eastern'!$E$10*INDEX('TDCV Values'!$D$11:$I$16,MATCH($B160&amp;$C160,'TDCV Values'!$B$11:$B$16&amp;'TDCV Values'!$C$11:$C$16,0),MATCH(J$154,'TDCV Values'!$D$10:$I$10,0))))</f>
        <v>9.2107294106313128E-4</v>
      </c>
      <c r="K160" s="47"/>
      <c r="L160" s="27"/>
      <c r="M160" s="27"/>
      <c r="N160" s="27"/>
      <c r="O160" s="27"/>
      <c r="P160" s="27"/>
      <c r="R160" s="27"/>
      <c r="S160" s="27"/>
      <c r="T160" s="27"/>
      <c r="U160" s="27"/>
      <c r="V160" s="27"/>
    </row>
    <row r="161" spans="2:22">
      <c r="B161" s="1" t="s">
        <v>67</v>
      </c>
      <c r="C161" s="1" t="s">
        <v>68</v>
      </c>
      <c r="D161" s="14" t="s">
        <v>73</v>
      </c>
      <c r="E161" s="58">
        <f>(('Customer Numbers - Eastern'!$D$21*E$129)+('Customer Numbers - Eastern'!$D$17*E$130)+('Customer Numbers - Eastern'!$D$20*E$131))</f>
        <v>6.2223528890145152E-3</v>
      </c>
      <c r="F161" s="58">
        <f>(('Customer Numbers - Eastern'!$D$21*F$129)+('Customer Numbers - Eastern'!$D$17*F$130)+('Customer Numbers - Eastern'!$D$20*F$131))</f>
        <v>6.9965415127468643E-3</v>
      </c>
      <c r="G161" s="58">
        <f>(('Customer Numbers - Eastern'!$D$21*G$129)+('Customer Numbers - Eastern'!$D$17*G$130)+('Customer Numbers - Eastern'!$D$20*G$131))</f>
        <v>6.9965415127468643E-3</v>
      </c>
      <c r="H161" s="58">
        <f>(('Customer Numbers - Eastern'!$D$21*H$129)+('Customer Numbers - Eastern'!$D$17*H$130)+('Customer Numbers - Eastern'!$D$20*H$131))</f>
        <v>7.0131281104444717E-3</v>
      </c>
      <c r="I161" s="58">
        <f>(('Customer Numbers - Eastern'!$D$21*I$129)+('Customer Numbers - Eastern'!$D$17*I$130)+('Customer Numbers - Eastern'!$D$20*I$131))</f>
        <v>8.3020224979288848E-3</v>
      </c>
      <c r="J161" s="58">
        <f>(('Customer Numbers - Eastern'!$D$21*J$129)+('Customer Numbers - Eastern'!$D$17*J$130)+('Customer Numbers - Eastern'!$D$20*J$131))</f>
        <v>7.9711108953823516E-3</v>
      </c>
      <c r="K161" s="47"/>
      <c r="L161" s="27"/>
      <c r="M161" s="27"/>
      <c r="N161" s="27"/>
      <c r="O161" s="27"/>
      <c r="P161" s="27"/>
      <c r="R161" s="27"/>
      <c r="S161" s="27"/>
      <c r="T161" s="27"/>
      <c r="U161" s="27"/>
      <c r="V161" s="27"/>
    </row>
    <row r="162" spans="2:22">
      <c r="B162" s="1" t="s">
        <v>67</v>
      </c>
      <c r="C162" s="1" t="s">
        <v>70</v>
      </c>
      <c r="D162" s="14" t="s">
        <v>73</v>
      </c>
      <c r="E162" s="157">
        <v>0</v>
      </c>
      <c r="F162" s="157">
        <v>0</v>
      </c>
      <c r="G162" s="157">
        <v>0</v>
      </c>
      <c r="H162" s="157">
        <v>0</v>
      </c>
      <c r="I162" s="157">
        <v>0</v>
      </c>
      <c r="J162" s="157">
        <v>0</v>
      </c>
      <c r="K162" s="47"/>
      <c r="L162" s="27"/>
      <c r="M162" s="27"/>
      <c r="N162" s="27"/>
      <c r="O162" s="27"/>
      <c r="P162" s="27"/>
      <c r="R162" s="27"/>
      <c r="S162" s="27"/>
      <c r="T162" s="27"/>
      <c r="U162" s="27"/>
      <c r="V162" s="27"/>
    </row>
    <row r="163" spans="2:22">
      <c r="B163" s="1" t="s">
        <v>67</v>
      </c>
      <c r="C163" s="1" t="s">
        <v>71</v>
      </c>
      <c r="D163" s="14" t="s">
        <v>73</v>
      </c>
      <c r="E163" s="58">
        <f>(('Customer Numbers - Eastern'!$D$21*E$129)+('Customer Numbers - Eastern'!$D$17*E$130)+('Customer Numbers - Eastern'!$D$20*E$131))</f>
        <v>6.2223528890145152E-3</v>
      </c>
      <c r="F163" s="58">
        <f>(('Customer Numbers - Eastern'!$D$21*F$129)+('Customer Numbers - Eastern'!$D$17*F$130)+('Customer Numbers - Eastern'!$D$20*F$131))</f>
        <v>6.9965415127468643E-3</v>
      </c>
      <c r="G163" s="58">
        <f>(('Customer Numbers - Eastern'!$D$21*G$129)+('Customer Numbers - Eastern'!$D$17*G$130)+('Customer Numbers - Eastern'!$D$20*G$131))</f>
        <v>6.9965415127468643E-3</v>
      </c>
      <c r="H163" s="58">
        <f>(('Customer Numbers - Eastern'!$D$21*H$129)+('Customer Numbers - Eastern'!$D$17*H$130)+('Customer Numbers - Eastern'!$D$20*H$131))</f>
        <v>7.0131281104444717E-3</v>
      </c>
      <c r="I163" s="58">
        <f>(('Customer Numbers - Eastern'!$D$21*I$129)+('Customer Numbers - Eastern'!$D$17*I$130)+('Customer Numbers - Eastern'!$D$20*I$131))</f>
        <v>8.3020224979288848E-3</v>
      </c>
      <c r="J163" s="58">
        <f>(('Customer Numbers - Eastern'!$D$21*J$129)+('Customer Numbers - Eastern'!$D$17*J$130)+('Customer Numbers - Eastern'!$D$20*J$131))</f>
        <v>7.9711108953823516E-3</v>
      </c>
      <c r="K163" s="47"/>
      <c r="L163" s="27"/>
      <c r="M163" s="27"/>
      <c r="N163" s="27"/>
      <c r="O163" s="27"/>
      <c r="P163" s="27"/>
      <c r="R163" s="27"/>
      <c r="S163" s="27"/>
      <c r="T163" s="27"/>
      <c r="U163" s="27"/>
      <c r="V163" s="27"/>
    </row>
    <row r="164" spans="2:22">
      <c r="B164" s="1" t="s">
        <v>72</v>
      </c>
      <c r="C164" s="1" t="s">
        <v>68</v>
      </c>
      <c r="D164" s="14" t="s">
        <v>73</v>
      </c>
      <c r="E164" s="58">
        <f>(('Customer Numbers - Eastern'!$D$27*E$132)+('Customer Numbers - Eastern'!$D$23*E$133)+('Customer Numbers - Eastern'!$D$26*E$134))</f>
        <v>4.2460092374611152E-3</v>
      </c>
      <c r="F164" s="58">
        <f>(('Customer Numbers - Eastern'!$D$27*F$132)+('Customer Numbers - Eastern'!$D$23*F$133)+('Customer Numbers - Eastern'!$D$26*F$134))</f>
        <v>4.3363112227077921E-3</v>
      </c>
      <c r="G164" s="58">
        <f>(('Customer Numbers - Eastern'!$D$27*G$132)+('Customer Numbers - Eastern'!$D$23*G$133)+('Customer Numbers - Eastern'!$D$26*G$134))</f>
        <v>4.3363112227077921E-3</v>
      </c>
      <c r="H164" s="58">
        <f>(('Customer Numbers - Eastern'!$D$27*H$132)+('Customer Numbers - Eastern'!$D$23*H$133)+('Customer Numbers - Eastern'!$D$26*H$134))</f>
        <v>4.3817709790927289E-3</v>
      </c>
      <c r="I164" s="58">
        <f>(('Customer Numbers - Eastern'!$D$27*I$132)+('Customer Numbers - Eastern'!$D$23*I$133)+('Customer Numbers - Eastern'!$D$26*I$134))</f>
        <v>4.3817709790927289E-3</v>
      </c>
      <c r="J164" s="58">
        <f>(('Customer Numbers - Eastern'!$D$27*J$132)+('Customer Numbers - Eastern'!$D$23*J$133)+('Customer Numbers - Eastern'!$D$26*J$134))</f>
        <v>4.4001048360981995E-3</v>
      </c>
      <c r="K164" s="47"/>
      <c r="L164" s="27"/>
      <c r="M164" s="27"/>
      <c r="N164" s="27"/>
      <c r="O164" s="27"/>
      <c r="P164" s="27"/>
      <c r="R164" s="27"/>
      <c r="S164" s="27"/>
      <c r="T164" s="27"/>
      <c r="U164" s="27"/>
      <c r="V164" s="27"/>
    </row>
    <row r="165" spans="2:22">
      <c r="B165" s="1" t="s">
        <v>72</v>
      </c>
      <c r="C165" s="1" t="s">
        <v>70</v>
      </c>
      <c r="D165" s="14" t="s">
        <v>73</v>
      </c>
      <c r="E165" s="157">
        <v>0</v>
      </c>
      <c r="F165" s="157">
        <v>0</v>
      </c>
      <c r="G165" s="157">
        <v>0</v>
      </c>
      <c r="H165" s="157">
        <v>0</v>
      </c>
      <c r="I165" s="157">
        <v>0</v>
      </c>
      <c r="J165" s="157">
        <v>0</v>
      </c>
      <c r="K165" s="47"/>
      <c r="L165" s="27"/>
      <c r="M165" s="27"/>
      <c r="N165" s="27"/>
      <c r="O165" s="27"/>
      <c r="P165" s="27"/>
      <c r="R165" s="27"/>
      <c r="S165" s="27"/>
      <c r="T165" s="27"/>
      <c r="U165" s="27"/>
      <c r="V165" s="27"/>
    </row>
    <row r="166" spans="2:22">
      <c r="B166" s="1" t="s">
        <v>72</v>
      </c>
      <c r="C166" s="1" t="s">
        <v>71</v>
      </c>
      <c r="D166" s="14" t="s">
        <v>73</v>
      </c>
      <c r="E166" s="58">
        <f>(('Customer Numbers - Eastern'!$D$27*E$132)+('Customer Numbers - Eastern'!$D$23*E$133)+('Customer Numbers - Eastern'!$D$26*E$134))</f>
        <v>4.2460092374611152E-3</v>
      </c>
      <c r="F166" s="58">
        <f>(('Customer Numbers - Eastern'!$D$27*F$132)+('Customer Numbers - Eastern'!$D$23*F$133)+('Customer Numbers - Eastern'!$D$26*F$134))</f>
        <v>4.3363112227077921E-3</v>
      </c>
      <c r="G166" s="58">
        <f>(('Customer Numbers - Eastern'!$D$27*G$132)+('Customer Numbers - Eastern'!$D$23*G$133)+('Customer Numbers - Eastern'!$D$26*G$134))</f>
        <v>4.3363112227077921E-3</v>
      </c>
      <c r="H166" s="58">
        <f>(('Customer Numbers - Eastern'!$D$27*H$132)+('Customer Numbers - Eastern'!$D$23*H$133)+('Customer Numbers - Eastern'!$D$26*H$134))</f>
        <v>4.3817709790927289E-3</v>
      </c>
      <c r="I166" s="58">
        <f>(('Customer Numbers - Eastern'!$D$27*I$132)+('Customer Numbers - Eastern'!$D$23*I$133)+('Customer Numbers - Eastern'!$D$26*I$134))</f>
        <v>4.3817709790927289E-3</v>
      </c>
      <c r="J166" s="58">
        <f>(('Customer Numbers - Eastern'!$D$27*J$132)+('Customer Numbers - Eastern'!$D$23*J$133)+('Customer Numbers - Eastern'!$D$26*J$134))</f>
        <v>4.4001048360981995E-3</v>
      </c>
      <c r="K166" s="47"/>
      <c r="L166" s="27"/>
      <c r="M166" s="27"/>
      <c r="N166" s="27"/>
      <c r="O166" s="27"/>
      <c r="P166" s="27"/>
      <c r="R166" s="27"/>
      <c r="S166" s="27"/>
      <c r="T166" s="27"/>
      <c r="U166" s="27"/>
      <c r="V166" s="27"/>
    </row>
    <row r="167" spans="2:22">
      <c r="E167" s="16"/>
      <c r="F167" s="16"/>
      <c r="G167" s="16"/>
      <c r="H167" s="60"/>
      <c r="I167" s="60"/>
      <c r="J167" s="60"/>
      <c r="K167" s="75"/>
    </row>
    <row r="168" spans="2:22" s="176" customFormat="1">
      <c r="B168" s="40" t="s">
        <v>32</v>
      </c>
      <c r="F168" s="182"/>
      <c r="G168" s="54"/>
      <c r="H168" s="183"/>
      <c r="I168" s="183"/>
      <c r="J168" s="183"/>
      <c r="K168" s="55"/>
    </row>
    <row r="169" spans="2:22" ht="25.5">
      <c r="B169" s="1"/>
      <c r="C169" s="1"/>
      <c r="D169" s="1"/>
      <c r="E169" s="162" t="s">
        <v>50</v>
      </c>
      <c r="F169" s="162" t="s">
        <v>52</v>
      </c>
      <c r="G169" s="163" t="s">
        <v>54</v>
      </c>
      <c r="H169" s="164" t="s">
        <v>56</v>
      </c>
      <c r="I169" s="165" t="s">
        <v>58</v>
      </c>
      <c r="J169" s="165" t="s">
        <v>61</v>
      </c>
    </row>
    <row r="170" spans="2:22">
      <c r="B170" s="2" t="s">
        <v>62</v>
      </c>
      <c r="C170" s="2" t="s">
        <v>63</v>
      </c>
      <c r="D170" s="2" t="s">
        <v>64</v>
      </c>
      <c r="E170" s="13" t="s">
        <v>49</v>
      </c>
      <c r="F170" s="13" t="s">
        <v>51</v>
      </c>
      <c r="G170" s="68" t="s">
        <v>53</v>
      </c>
      <c r="H170" s="57" t="s">
        <v>55</v>
      </c>
      <c r="I170" s="126" t="s">
        <v>57</v>
      </c>
      <c r="J170" s="126" t="s">
        <v>65</v>
      </c>
      <c r="K170" t="s">
        <v>96</v>
      </c>
    </row>
    <row r="171" spans="2:22">
      <c r="B171" s="1" t="s">
        <v>67</v>
      </c>
      <c r="C171" s="1" t="s">
        <v>68</v>
      </c>
      <c r="D171" s="14" t="s">
        <v>69</v>
      </c>
      <c r="E171" s="8">
        <f t="shared" ref="E171:I182" si="81">E139+E155</f>
        <v>0.68988001548813449</v>
      </c>
      <c r="F171" s="8">
        <f t="shared" si="81"/>
        <v>0.51696054761689403</v>
      </c>
      <c r="G171" s="70">
        <f t="shared" si="81"/>
        <v>0.30909069184663107</v>
      </c>
      <c r="H171" s="59">
        <f t="shared" si="81"/>
        <v>0.28103019894358866</v>
      </c>
      <c r="I171" s="59">
        <f t="shared" si="81"/>
        <v>0.29389569420847755</v>
      </c>
      <c r="J171" s="59">
        <f t="shared" ref="J171" si="82">J139+J155</f>
        <v>0.2540573280930416</v>
      </c>
      <c r="K171" s="4"/>
      <c r="M171" s="27"/>
      <c r="N171" s="27"/>
      <c r="O171" s="27"/>
      <c r="P171" s="27"/>
    </row>
    <row r="172" spans="2:22">
      <c r="B172" s="1" t="s">
        <v>67</v>
      </c>
      <c r="C172" s="1" t="s">
        <v>70</v>
      </c>
      <c r="D172" s="14" t="s">
        <v>69</v>
      </c>
      <c r="E172" s="8">
        <f t="shared" si="81"/>
        <v>0.67522856945335996</v>
      </c>
      <c r="F172" s="8">
        <f t="shared" si="81"/>
        <v>0.50219117505071253</v>
      </c>
      <c r="G172" s="70">
        <f t="shared" si="81"/>
        <v>0.29658660287935856</v>
      </c>
      <c r="H172" s="59">
        <f t="shared" si="81"/>
        <v>0.27492931077241506</v>
      </c>
      <c r="I172" s="59">
        <f t="shared" si="81"/>
        <v>0.28770381028974357</v>
      </c>
      <c r="J172" s="59">
        <f t="shared" ref="J172" si="83">J140+J156</f>
        <v>0.24470415397178019</v>
      </c>
      <c r="L172" s="27"/>
      <c r="M172" s="27"/>
      <c r="N172" s="27"/>
      <c r="O172" s="27"/>
      <c r="P172" s="27"/>
    </row>
    <row r="173" spans="2:22">
      <c r="B173" s="1" t="s">
        <v>67</v>
      </c>
      <c r="C173" s="1" t="s">
        <v>71</v>
      </c>
      <c r="D173" s="14" t="s">
        <v>69</v>
      </c>
      <c r="E173" s="8">
        <f t="shared" si="81"/>
        <v>0.70519252396374565</v>
      </c>
      <c r="F173" s="8">
        <f t="shared" si="81"/>
        <v>0.52843771872645184</v>
      </c>
      <c r="G173" s="70">
        <f t="shared" si="81"/>
        <v>0.3159595359903653</v>
      </c>
      <c r="H173" s="59">
        <f t="shared" si="81"/>
        <v>0.28713122675345054</v>
      </c>
      <c r="I173" s="59">
        <f t="shared" si="81"/>
        <v>0.30052036693732515</v>
      </c>
      <c r="J173" s="59">
        <f t="shared" ref="J173" si="84">J141+J157</f>
        <v>0.25974465033430322</v>
      </c>
      <c r="L173" s="27"/>
      <c r="M173" s="27"/>
      <c r="N173" s="27"/>
      <c r="O173" s="27"/>
      <c r="P173" s="27"/>
    </row>
    <row r="174" spans="2:22">
      <c r="B174" s="1" t="s">
        <v>72</v>
      </c>
      <c r="C174" s="1" t="s">
        <v>68</v>
      </c>
      <c r="D174" s="14" t="s">
        <v>69</v>
      </c>
      <c r="E174" s="8">
        <f t="shared" si="81"/>
        <v>0.17156334751922431</v>
      </c>
      <c r="F174" s="8">
        <f t="shared" si="81"/>
        <v>0.12572608162874557</v>
      </c>
      <c r="G174" s="70">
        <f t="shared" si="81"/>
        <v>7.4428239532424723E-2</v>
      </c>
      <c r="H174" s="59">
        <f t="shared" si="81"/>
        <v>6.8247782111330077E-2</v>
      </c>
      <c r="I174" s="59">
        <f t="shared" si="81"/>
        <v>7.3532330831881099E-2</v>
      </c>
      <c r="J174" s="59">
        <f t="shared" ref="J174" si="85">J142+J158</f>
        <v>5.9989824861660879E-2</v>
      </c>
      <c r="L174" s="27"/>
      <c r="M174" s="27"/>
      <c r="N174" s="27"/>
      <c r="O174" s="27"/>
      <c r="P174" s="27"/>
    </row>
    <row r="175" spans="2:22">
      <c r="B175" s="1" t="s">
        <v>72</v>
      </c>
      <c r="C175" s="1" t="s">
        <v>70</v>
      </c>
      <c r="D175" s="14" t="s">
        <v>69</v>
      </c>
      <c r="E175" s="8">
        <f t="shared" si="81"/>
        <v>0.1757436583570926</v>
      </c>
      <c r="F175" s="8">
        <f t="shared" si="81"/>
        <v>0.12767488391463719</v>
      </c>
      <c r="G175" s="70">
        <f t="shared" si="81"/>
        <v>7.2998593383306457E-2</v>
      </c>
      <c r="H175" s="59">
        <f t="shared" si="81"/>
        <v>6.5971363918710724E-2</v>
      </c>
      <c r="I175" s="59">
        <f t="shared" si="81"/>
        <v>7.1637898088129967E-2</v>
      </c>
      <c r="J175" s="59">
        <f t="shared" ref="J175" si="86">J143+J159</f>
        <v>5.7749272035902646E-2</v>
      </c>
      <c r="L175" s="27"/>
      <c r="M175" s="27"/>
      <c r="N175" s="27"/>
      <c r="O175" s="27"/>
      <c r="P175" s="27"/>
    </row>
    <row r="176" spans="2:22">
      <c r="B176" s="1" t="s">
        <v>72</v>
      </c>
      <c r="C176" s="1" t="s">
        <v>71</v>
      </c>
      <c r="D176" s="14" t="s">
        <v>69</v>
      </c>
      <c r="E176" s="8">
        <f t="shared" si="81"/>
        <v>0.17537484108646428</v>
      </c>
      <c r="F176" s="8">
        <f t="shared" si="81"/>
        <v>0.12852018223970554</v>
      </c>
      <c r="G176" s="70">
        <f t="shared" si="81"/>
        <v>7.6084140071398118E-2</v>
      </c>
      <c r="H176" s="59">
        <f t="shared" si="81"/>
        <v>6.9727402673866221E-2</v>
      </c>
      <c r="I176" s="59">
        <f t="shared" si="81"/>
        <v>7.509292287865299E-2</v>
      </c>
      <c r="J176" s="59">
        <f t="shared" ref="J176" si="87">J144+J160</f>
        <v>6.1287222134566402E-2</v>
      </c>
      <c r="L176" s="27"/>
      <c r="M176" s="27"/>
      <c r="N176" s="27"/>
      <c r="O176" s="27"/>
      <c r="P176" s="27"/>
    </row>
    <row r="177" spans="2:16">
      <c r="B177" s="1" t="s">
        <v>67</v>
      </c>
      <c r="C177" s="1" t="s">
        <v>68</v>
      </c>
      <c r="D177" s="14" t="s">
        <v>73</v>
      </c>
      <c r="E177" s="8">
        <f t="shared" si="81"/>
        <v>0.39767302871187649</v>
      </c>
      <c r="F177" s="8">
        <f t="shared" si="81"/>
        <v>0.44526549160223305</v>
      </c>
      <c r="G177" s="70">
        <f t="shared" si="81"/>
        <v>0.44526549160223305</v>
      </c>
      <c r="H177" s="59">
        <f t="shared" si="81"/>
        <v>0.45100752703800884</v>
      </c>
      <c r="I177" s="59">
        <f t="shared" si="81"/>
        <v>0.4513178555370308</v>
      </c>
      <c r="J177" s="59">
        <f t="shared" ref="J177" si="88">J145+J161</f>
        <v>0.50216723563466148</v>
      </c>
      <c r="L177" s="27"/>
      <c r="M177" s="27"/>
      <c r="N177" s="27"/>
      <c r="O177" s="27"/>
      <c r="P177" s="27"/>
    </row>
    <row r="178" spans="2:16">
      <c r="B178" s="1" t="s">
        <v>67</v>
      </c>
      <c r="C178" s="1" t="s">
        <v>70</v>
      </c>
      <c r="D178" s="14" t="s">
        <v>73</v>
      </c>
      <c r="E178" s="8">
        <f t="shared" si="81"/>
        <v>0.39534245692639286</v>
      </c>
      <c r="F178" s="8">
        <f t="shared" si="81"/>
        <v>0.44264494877278976</v>
      </c>
      <c r="G178" s="70">
        <f t="shared" si="81"/>
        <v>0.44264494877278976</v>
      </c>
      <c r="H178" s="59">
        <f t="shared" si="81"/>
        <v>0.4483807717263581</v>
      </c>
      <c r="I178" s="59">
        <f t="shared" si="81"/>
        <v>0.44820834700525292</v>
      </c>
      <c r="J178" s="59">
        <f t="shared" ref="J178" si="89">J146+J162</f>
        <v>0.49918166948579568</v>
      </c>
      <c r="L178" s="27"/>
      <c r="M178" s="27"/>
      <c r="N178" s="27"/>
      <c r="O178" s="27"/>
      <c r="P178" s="27"/>
    </row>
    <row r="179" spans="2:16">
      <c r="B179" s="1" t="s">
        <v>67</v>
      </c>
      <c r="C179" s="1" t="s">
        <v>71</v>
      </c>
      <c r="D179" s="14" t="s">
        <v>73</v>
      </c>
      <c r="E179" s="8">
        <f t="shared" si="81"/>
        <v>0.43637807635356407</v>
      </c>
      <c r="F179" s="8">
        <f t="shared" si="81"/>
        <v>0.48638492056573279</v>
      </c>
      <c r="G179" s="70">
        <f t="shared" si="81"/>
        <v>0.48638492056573279</v>
      </c>
      <c r="H179" s="59">
        <f t="shared" si="81"/>
        <v>0.49124739613150575</v>
      </c>
      <c r="I179" s="59">
        <f t="shared" si="81"/>
        <v>0.48911982447264413</v>
      </c>
      <c r="J179" s="59">
        <f t="shared" ref="J179" si="90">J147+J163</f>
        <v>0.54336101123220282</v>
      </c>
      <c r="L179" s="27"/>
      <c r="M179" s="27"/>
      <c r="N179" s="27"/>
      <c r="O179" s="27"/>
      <c r="P179" s="27"/>
    </row>
    <row r="180" spans="2:16">
      <c r="B180" s="1" t="s">
        <v>72</v>
      </c>
      <c r="C180" s="1" t="s">
        <v>68</v>
      </c>
      <c r="D180" s="14" t="s">
        <v>73</v>
      </c>
      <c r="E180" s="8">
        <f t="shared" si="81"/>
        <v>0.2975139860031083</v>
      </c>
      <c r="F180" s="8">
        <f t="shared" si="81"/>
        <v>0.30340304882271063</v>
      </c>
      <c r="G180" s="70">
        <f t="shared" si="81"/>
        <v>0.30340304882271063</v>
      </c>
      <c r="H180" s="59">
        <f t="shared" si="81"/>
        <v>0.31116060649738997</v>
      </c>
      <c r="I180" s="59">
        <f t="shared" si="81"/>
        <v>0.31093258236818244</v>
      </c>
      <c r="J180" s="59">
        <f t="shared" ref="J180" si="91">J148+J164</f>
        <v>0.31180387455512626</v>
      </c>
      <c r="L180" s="27"/>
      <c r="M180" s="27"/>
      <c r="N180" s="27"/>
      <c r="O180" s="27"/>
      <c r="P180" s="27"/>
    </row>
    <row r="181" spans="2:16">
      <c r="B181" s="1" t="s">
        <v>72</v>
      </c>
      <c r="C181" s="1" t="s">
        <v>70</v>
      </c>
      <c r="D181" s="14" t="s">
        <v>73</v>
      </c>
      <c r="E181" s="8">
        <f t="shared" si="81"/>
        <v>0.29589115388872134</v>
      </c>
      <c r="F181" s="8">
        <f t="shared" si="81"/>
        <v>0.30174570313252685</v>
      </c>
      <c r="G181" s="70">
        <f t="shared" si="81"/>
        <v>0.30174570313252685</v>
      </c>
      <c r="H181" s="59">
        <f t="shared" si="81"/>
        <v>0.30948588600926114</v>
      </c>
      <c r="I181" s="59">
        <f t="shared" si="81"/>
        <v>0.30925786188005361</v>
      </c>
      <c r="J181" s="59">
        <f t="shared" ref="J181" si="92">J149+J165</f>
        <v>0.31012214683496725</v>
      </c>
      <c r="L181" s="27"/>
      <c r="M181" s="27"/>
      <c r="N181" s="27"/>
      <c r="O181" s="27"/>
      <c r="P181" s="27"/>
    </row>
    <row r="182" spans="2:16">
      <c r="B182" s="1" t="s">
        <v>72</v>
      </c>
      <c r="C182" s="1" t="s">
        <v>71</v>
      </c>
      <c r="D182" s="14" t="s">
        <v>73</v>
      </c>
      <c r="E182" s="8">
        <f t="shared" si="81"/>
        <v>0.32855682146944143</v>
      </c>
      <c r="F182" s="8">
        <f t="shared" si="81"/>
        <v>0.33641982080547073</v>
      </c>
      <c r="G182" s="70">
        <f t="shared" si="81"/>
        <v>0.33641982080547073</v>
      </c>
      <c r="H182" s="59">
        <f t="shared" si="81"/>
        <v>0.3429269414315036</v>
      </c>
      <c r="I182" s="59">
        <f t="shared" si="81"/>
        <v>0.34268999090091612</v>
      </c>
      <c r="J182" s="59">
        <f t="shared" ref="J182" si="93">J150+J166</f>
        <v>0.34502742139771075</v>
      </c>
      <c r="L182" s="27"/>
      <c r="M182" s="27"/>
      <c r="N182" s="27"/>
      <c r="O182" s="27"/>
      <c r="P182" s="27"/>
    </row>
    <row r="183" spans="2:16">
      <c r="D183" s="166"/>
      <c r="E183" s="16"/>
      <c r="F183" s="16"/>
      <c r="G183" s="16"/>
      <c r="H183" s="60"/>
      <c r="I183" s="60"/>
      <c r="J183" s="60"/>
    </row>
    <row r="184" spans="2:16">
      <c r="B184" s="35" t="s">
        <v>74</v>
      </c>
      <c r="C184" s="167"/>
      <c r="D184" s="167"/>
      <c r="E184" s="167"/>
      <c r="F184" s="167"/>
      <c r="G184" s="167"/>
      <c r="H184" s="168"/>
      <c r="I184" s="168"/>
      <c r="J184" s="168"/>
    </row>
    <row r="185" spans="2:16" ht="25.5">
      <c r="B185" s="1"/>
      <c r="C185" s="1"/>
      <c r="D185" s="1"/>
      <c r="E185" s="162" t="s">
        <v>50</v>
      </c>
      <c r="F185" s="162" t="s">
        <v>52</v>
      </c>
      <c r="G185" s="163" t="s">
        <v>54</v>
      </c>
      <c r="H185" s="164" t="s">
        <v>56</v>
      </c>
      <c r="I185" s="165" t="s">
        <v>58</v>
      </c>
      <c r="J185" s="165" t="s">
        <v>61</v>
      </c>
    </row>
    <row r="186" spans="2:16">
      <c r="B186" s="2" t="s">
        <v>62</v>
      </c>
      <c r="C186" s="2" t="s">
        <v>63</v>
      </c>
      <c r="D186" s="2" t="s">
        <v>64</v>
      </c>
      <c r="E186" s="13" t="s">
        <v>49</v>
      </c>
      <c r="F186" s="13" t="s">
        <v>51</v>
      </c>
      <c r="G186" s="68" t="s">
        <v>53</v>
      </c>
      <c r="H186" s="57" t="s">
        <v>55</v>
      </c>
      <c r="I186" s="126" t="s">
        <v>57</v>
      </c>
      <c r="J186" s="126" t="s">
        <v>65</v>
      </c>
    </row>
    <row r="187" spans="2:16">
      <c r="B187" s="268" t="s">
        <v>76</v>
      </c>
      <c r="C187" s="269"/>
      <c r="D187" s="269"/>
      <c r="E187" s="269"/>
      <c r="F187" s="269"/>
      <c r="G187" s="269"/>
      <c r="H187" s="269"/>
      <c r="I187" s="127"/>
      <c r="J187" s="127"/>
      <c r="K187" t="s">
        <v>85</v>
      </c>
    </row>
    <row r="188" spans="2:16">
      <c r="B188" s="1" t="s">
        <v>67</v>
      </c>
      <c r="C188" s="1" t="s">
        <v>68</v>
      </c>
      <c r="D188" s="14" t="s">
        <v>69</v>
      </c>
      <c r="E188" s="36" cm="1">
        <f t="array" ref="E188">E171*INDEX('TDCV Values'!$D$11:$I$16,MATCH($B188&amp;$C188,'TDCV Values'!$B$11:$B$16&amp;'TDCV Values'!$C$11:$C$16,0),MATCH(E$22,'TDCV Values'!$D$10:$I$10,0))</f>
        <v>2000.6520449155901</v>
      </c>
      <c r="F188" s="36" cm="1">
        <f t="array" ref="F188">F171*INDEX('TDCV Values'!$D$11:$I$16,MATCH($B188&amp;$C188,'TDCV Values'!$B$11:$B$16&amp;'TDCV Values'!$C$11:$C$16,0),MATCH(F$22,'TDCV Values'!$D$10:$I$10,0))</f>
        <v>1499.1855880889927</v>
      </c>
      <c r="G188" s="36" cm="1">
        <f t="array" ref="G188">G171*INDEX('TDCV Values'!$D$11:$I$16,MATCH($B188&amp;$C188,'TDCV Values'!$B$11:$B$16&amp;'TDCV Values'!$C$11:$C$16,0),MATCH(G$22,'TDCV Values'!$D$10:$I$10,0))</f>
        <v>896.36300635523014</v>
      </c>
      <c r="H188" s="36" cm="1">
        <f t="array" ref="H188">H171*INDEX('TDCV Values'!$D$11:$I$16,MATCH($B188&amp;$C188,'TDCV Values'!$B$11:$B$16&amp;'TDCV Values'!$C$11:$C$16,0),MATCH(H$22,'TDCV Values'!$D$10:$I$10,0))</f>
        <v>758.78153714768939</v>
      </c>
      <c r="I188" s="36" cm="1">
        <f t="array" ref="I188">I171*INDEX('TDCV Values'!$D$11:$I$16,MATCH($B188&amp;$C188,'TDCV Values'!$B$11:$B$16&amp;'TDCV Values'!$C$11:$C$16,0),MATCH(I$22,'TDCV Values'!$D$10:$I$10,0))</f>
        <v>793.5183743628894</v>
      </c>
      <c r="J188" s="36" cm="1">
        <f t="array" ref="J188">J171*INDEX('TDCV Values'!$D$11:$I$16,MATCH($B188&amp;$C188,'TDCV Values'!$B$11:$B$16&amp;'TDCV Values'!$C$11:$C$16,0),MATCH(J$22,'TDCV Values'!$D$10:$I$10,0))</f>
        <v>685.95478585121236</v>
      </c>
      <c r="K188" s="130"/>
    </row>
    <row r="189" spans="2:16">
      <c r="B189" s="1" t="s">
        <v>67</v>
      </c>
      <c r="C189" s="1" t="s">
        <v>70</v>
      </c>
      <c r="D189" s="14" t="s">
        <v>69</v>
      </c>
      <c r="E189" s="36" cm="1">
        <f t="array" ref="E189">E172*INDEX('TDCV Values'!$D$11:$I$16,MATCH($B189&amp;$C189,'TDCV Values'!$B$11:$B$16&amp;'TDCV Values'!$C$11:$C$16,0),MATCH(E$22,'TDCV Values'!$D$10:$I$10,0))</f>
        <v>1958.162851414744</v>
      </c>
      <c r="F189" s="36" cm="1">
        <f t="array" ref="F189">F172*INDEX('TDCV Values'!$D$11:$I$16,MATCH($B189&amp;$C189,'TDCV Values'!$B$11:$B$16&amp;'TDCV Values'!$C$11:$C$16,0),MATCH(F$22,'TDCV Values'!$D$10:$I$10,0))</f>
        <v>1456.3544076470664</v>
      </c>
      <c r="G189" s="36" cm="1">
        <f t="array" ref="G189">G172*INDEX('TDCV Values'!$D$11:$I$16,MATCH($B189&amp;$C189,'TDCV Values'!$B$11:$B$16&amp;'TDCV Values'!$C$11:$C$16,0),MATCH(G$22,'TDCV Values'!$D$10:$I$10,0))</f>
        <v>860.10114835013985</v>
      </c>
      <c r="H189" s="36" cm="1">
        <f t="array" ref="H189">H172*INDEX('TDCV Values'!$D$11:$I$16,MATCH($B189&amp;$C189,'TDCV Values'!$B$11:$B$16&amp;'TDCV Values'!$C$11:$C$16,0),MATCH(H$22,'TDCV Values'!$D$10:$I$10,0))</f>
        <v>742.30913908552066</v>
      </c>
      <c r="I189" s="36" cm="1">
        <f t="array" ref="I189">I172*INDEX('TDCV Values'!$D$11:$I$16,MATCH($B189&amp;$C189,'TDCV Values'!$B$11:$B$16&amp;'TDCV Values'!$C$11:$C$16,0),MATCH(I$22,'TDCV Values'!$D$10:$I$10,0))</f>
        <v>776.80028778230758</v>
      </c>
      <c r="J189" s="36" cm="1">
        <f t="array" ref="J189">J172*INDEX('TDCV Values'!$D$11:$I$16,MATCH($B189&amp;$C189,'TDCV Values'!$B$11:$B$16&amp;'TDCV Values'!$C$11:$C$16,0),MATCH(J$22,'TDCV Values'!$D$10:$I$10,0))</f>
        <v>660.70121572380651</v>
      </c>
      <c r="K189" s="130"/>
    </row>
    <row r="190" spans="2:16">
      <c r="B190" s="1" t="s">
        <v>67</v>
      </c>
      <c r="C190" s="1" t="s">
        <v>71</v>
      </c>
      <c r="D190" s="14" t="s">
        <v>69</v>
      </c>
      <c r="E190" s="36" cm="1">
        <f t="array" ref="E190">E173*INDEX('TDCV Values'!$D$11:$I$16,MATCH($B190&amp;$C190,'TDCV Values'!$B$11:$B$16&amp;'TDCV Values'!$C$11:$C$16,0),MATCH(E$22,'TDCV Values'!$D$10:$I$10,0))</f>
        <v>2045.0583194948624</v>
      </c>
      <c r="F190" s="36" cm="1">
        <f t="array" ref="F190">F173*INDEX('TDCV Values'!$D$11:$I$16,MATCH($B190&amp;$C190,'TDCV Values'!$B$11:$B$16&amp;'TDCV Values'!$C$11:$C$16,0),MATCH(F$22,'TDCV Values'!$D$10:$I$10,0))</f>
        <v>1532.4693843067103</v>
      </c>
      <c r="G190" s="36" cm="1">
        <f t="array" ref="G190">G173*INDEX('TDCV Values'!$D$11:$I$16,MATCH($B190&amp;$C190,'TDCV Values'!$B$11:$B$16&amp;'TDCV Values'!$C$11:$C$16,0),MATCH(G$22,'TDCV Values'!$D$10:$I$10,0))</f>
        <v>916.28265437205937</v>
      </c>
      <c r="H190" s="36" cm="1">
        <f t="array" ref="H190">H173*INDEX('TDCV Values'!$D$11:$I$16,MATCH($B190&amp;$C190,'TDCV Values'!$B$11:$B$16&amp;'TDCV Values'!$C$11:$C$16,0),MATCH(H$22,'TDCV Values'!$D$10:$I$10,0))</f>
        <v>775.25431223431644</v>
      </c>
      <c r="I190" s="36" cm="1">
        <f t="array" ref="I190">I173*INDEX('TDCV Values'!$D$11:$I$16,MATCH($B190&amp;$C190,'TDCV Values'!$B$11:$B$16&amp;'TDCV Values'!$C$11:$C$16,0),MATCH(I$22,'TDCV Values'!$D$10:$I$10,0))</f>
        <v>811.40499073077785</v>
      </c>
      <c r="J190" s="36" cm="1">
        <f t="array" ref="J190">J173*INDEX('TDCV Values'!$D$11:$I$16,MATCH($B190&amp;$C190,'TDCV Values'!$B$11:$B$16&amp;'TDCV Values'!$C$11:$C$16,0),MATCH(J$22,'TDCV Values'!$D$10:$I$10,0))</f>
        <v>701.31055590261872</v>
      </c>
      <c r="K190" s="130"/>
    </row>
    <row r="191" spans="2:16">
      <c r="B191" s="1" t="s">
        <v>72</v>
      </c>
      <c r="C191" s="1" t="s">
        <v>68</v>
      </c>
      <c r="D191" s="14" t="s">
        <v>69</v>
      </c>
      <c r="E191" s="36" cm="1">
        <f t="array" ref="E191">E174*INDEX('TDCV Values'!$D$11:$I$16,MATCH($B191&amp;$C191,'TDCV Values'!$B$11:$B$16&amp;'TDCV Values'!$C$11:$C$16,0),MATCH(E$22,'TDCV Values'!$D$10:$I$10,0))</f>
        <v>2058.7601702306915</v>
      </c>
      <c r="F191" s="36" cm="1">
        <f t="array" ref="F191">F174*INDEX('TDCV Values'!$D$11:$I$16,MATCH($B191&amp;$C191,'TDCV Values'!$B$11:$B$16&amp;'TDCV Values'!$C$11:$C$16,0),MATCH(F$22,'TDCV Values'!$D$10:$I$10,0))</f>
        <v>1508.7129795449468</v>
      </c>
      <c r="G191" s="36" cm="1">
        <f t="array" ref="G191">G174*INDEX('TDCV Values'!$D$11:$I$16,MATCH($B191&amp;$C191,'TDCV Values'!$B$11:$B$16&amp;'TDCV Values'!$C$11:$C$16,0),MATCH(G$22,'TDCV Values'!$D$10:$I$10,0))</f>
        <v>893.13887438909671</v>
      </c>
      <c r="H191" s="36" cm="1">
        <f t="array" ref="H191">H174*INDEX('TDCV Values'!$D$11:$I$16,MATCH($B191&amp;$C191,'TDCV Values'!$B$11:$B$16&amp;'TDCV Values'!$C$11:$C$16,0),MATCH(H$22,'TDCV Values'!$D$10:$I$10,0))</f>
        <v>784.84949428029586</v>
      </c>
      <c r="I191" s="36" cm="1">
        <f t="array" ref="I191">I174*INDEX('TDCV Values'!$D$11:$I$16,MATCH($B191&amp;$C191,'TDCV Values'!$B$11:$B$16&amp;'TDCV Values'!$C$11:$C$16,0),MATCH(I$22,'TDCV Values'!$D$10:$I$10,0))</f>
        <v>845.62180456663259</v>
      </c>
      <c r="J191" s="36" cm="1">
        <f t="array" ref="J191">J174*INDEX('TDCV Values'!$D$11:$I$16,MATCH($B191&amp;$C191,'TDCV Values'!$B$11:$B$16&amp;'TDCV Values'!$C$11:$C$16,0),MATCH(J$22,'TDCV Values'!$D$10:$I$10,0))</f>
        <v>689.88298590910006</v>
      </c>
      <c r="K191" s="130"/>
    </row>
    <row r="192" spans="2:16">
      <c r="B192" s="1" t="s">
        <v>72</v>
      </c>
      <c r="C192" s="1" t="s">
        <v>70</v>
      </c>
      <c r="D192" s="14" t="s">
        <v>69</v>
      </c>
      <c r="E192" s="36" cm="1">
        <f t="array" ref="E192">E175*INDEX('TDCV Values'!$D$11:$I$16,MATCH($B192&amp;$C192,'TDCV Values'!$B$11:$B$16&amp;'TDCV Values'!$C$11:$C$16,0),MATCH(E$22,'TDCV Values'!$D$10:$I$10,0))</f>
        <v>2108.9239002851114</v>
      </c>
      <c r="F192" s="36" cm="1">
        <f t="array" ref="F192">F175*INDEX('TDCV Values'!$D$11:$I$16,MATCH($B192&amp;$C192,'TDCV Values'!$B$11:$B$16&amp;'TDCV Values'!$C$11:$C$16,0),MATCH(F$22,'TDCV Values'!$D$10:$I$10,0))</f>
        <v>1532.0986069756464</v>
      </c>
      <c r="G192" s="36" cm="1">
        <f t="array" ref="G192">G175*INDEX('TDCV Values'!$D$11:$I$16,MATCH($B192&amp;$C192,'TDCV Values'!$B$11:$B$16&amp;'TDCV Values'!$C$11:$C$16,0),MATCH(G$22,'TDCV Values'!$D$10:$I$10,0))</f>
        <v>875.98312059967748</v>
      </c>
      <c r="H192" s="36" cm="1">
        <f t="array" ref="H192">H175*INDEX('TDCV Values'!$D$11:$I$16,MATCH($B192&amp;$C192,'TDCV Values'!$B$11:$B$16&amp;'TDCV Values'!$C$11:$C$16,0),MATCH(H$22,'TDCV Values'!$D$10:$I$10,0))</f>
        <v>758.6706850651733</v>
      </c>
      <c r="I192" s="36" cm="1">
        <f t="array" ref="I192">I175*INDEX('TDCV Values'!$D$11:$I$16,MATCH($B192&amp;$C192,'TDCV Values'!$B$11:$B$16&amp;'TDCV Values'!$C$11:$C$16,0),MATCH(I$22,'TDCV Values'!$D$10:$I$10,0))</f>
        <v>823.83582801349462</v>
      </c>
      <c r="J192" s="36" cm="1">
        <f t="array" ref="J192">J175*INDEX('TDCV Values'!$D$11:$I$16,MATCH($B192&amp;$C192,'TDCV Values'!$B$11:$B$16&amp;'TDCV Values'!$C$11:$C$16,0),MATCH(J$22,'TDCV Values'!$D$10:$I$10,0))</f>
        <v>664.11662841288046</v>
      </c>
      <c r="K192" s="130"/>
    </row>
    <row r="193" spans="2:11">
      <c r="B193" s="1" t="s">
        <v>72</v>
      </c>
      <c r="C193" s="1" t="s">
        <v>71</v>
      </c>
      <c r="D193" s="14" t="s">
        <v>69</v>
      </c>
      <c r="E193" s="36" cm="1">
        <f t="array" ref="E193">E176*INDEX('TDCV Values'!$D$11:$I$16,MATCH($B193&amp;$C193,'TDCV Values'!$B$11:$B$16&amp;'TDCV Values'!$C$11:$C$16,0),MATCH(E$22,'TDCV Values'!$D$10:$I$10,0))</f>
        <v>2104.4980930375714</v>
      </c>
      <c r="F193" s="36" cm="1">
        <f t="array" ref="F193">F176*INDEX('TDCV Values'!$D$11:$I$16,MATCH($B193&amp;$C193,'TDCV Values'!$B$11:$B$16&amp;'TDCV Values'!$C$11:$C$16,0),MATCH(F$22,'TDCV Values'!$D$10:$I$10,0))</f>
        <v>1542.2421868764666</v>
      </c>
      <c r="G193" s="36" cm="1">
        <f t="array" ref="G193">G176*INDEX('TDCV Values'!$D$11:$I$16,MATCH($B193&amp;$C193,'TDCV Values'!$B$11:$B$16&amp;'TDCV Values'!$C$11:$C$16,0),MATCH(G$22,'TDCV Values'!$D$10:$I$10,0))</f>
        <v>913.00968085677744</v>
      </c>
      <c r="H193" s="36" cm="1">
        <f t="array" ref="H193">H176*INDEX('TDCV Values'!$D$11:$I$16,MATCH($B193&amp;$C193,'TDCV Values'!$B$11:$B$16&amp;'TDCV Values'!$C$11:$C$16,0),MATCH(H$22,'TDCV Values'!$D$10:$I$10,0))</f>
        <v>801.86513074946151</v>
      </c>
      <c r="I193" s="36" cm="1">
        <f t="array" ref="I193">I176*INDEX('TDCV Values'!$D$11:$I$16,MATCH($B193&amp;$C193,'TDCV Values'!$B$11:$B$16&amp;'TDCV Values'!$C$11:$C$16,0),MATCH(I$22,'TDCV Values'!$D$10:$I$10,0))</f>
        <v>863.56861310450938</v>
      </c>
      <c r="J193" s="36" cm="1">
        <f t="array" ref="J193">J176*INDEX('TDCV Values'!$D$11:$I$16,MATCH($B193&amp;$C193,'TDCV Values'!$B$11:$B$16&amp;'TDCV Values'!$C$11:$C$16,0),MATCH(J$22,'TDCV Values'!$D$10:$I$10,0))</f>
        <v>704.80305454751363</v>
      </c>
      <c r="K193" s="130"/>
    </row>
    <row r="194" spans="2:11">
      <c r="B194" s="268" t="s">
        <v>77</v>
      </c>
      <c r="C194" s="279"/>
      <c r="D194" s="279"/>
      <c r="E194" s="279"/>
      <c r="F194" s="279"/>
      <c r="G194" s="279"/>
      <c r="H194" s="279"/>
      <c r="I194" s="127"/>
      <c r="J194" s="127"/>
      <c r="K194" t="s">
        <v>78</v>
      </c>
    </row>
    <row r="195" spans="2:11">
      <c r="B195" s="1" t="s">
        <v>67</v>
      </c>
      <c r="C195" s="1" t="s">
        <v>68</v>
      </c>
      <c r="D195" s="14" t="s">
        <v>73</v>
      </c>
      <c r="E195" s="8">
        <f>E177*365</f>
        <v>145.15065547983491</v>
      </c>
      <c r="F195" s="8">
        <f t="shared" ref="F195:I200" si="94">F177*365</f>
        <v>162.52190443481507</v>
      </c>
      <c r="G195" s="70">
        <f t="shared" si="94"/>
        <v>162.52190443481507</v>
      </c>
      <c r="H195" s="59">
        <f t="shared" si="94"/>
        <v>164.61774736887324</v>
      </c>
      <c r="I195" s="59">
        <f t="shared" si="94"/>
        <v>164.73101727101624</v>
      </c>
      <c r="J195" s="59">
        <f t="shared" ref="J195" si="95">J177*365</f>
        <v>183.29104100665143</v>
      </c>
      <c r="K195" s="130"/>
    </row>
    <row r="196" spans="2:11">
      <c r="B196" s="1" t="s">
        <v>67</v>
      </c>
      <c r="C196" s="1" t="s">
        <v>70</v>
      </c>
      <c r="D196" s="14" t="s">
        <v>73</v>
      </c>
      <c r="E196" s="8">
        <f t="shared" ref="E196:H200" si="96">E178*365</f>
        <v>144.29999677813339</v>
      </c>
      <c r="F196" s="8">
        <f t="shared" si="96"/>
        <v>161.56540630206825</v>
      </c>
      <c r="G196" s="70">
        <f t="shared" si="96"/>
        <v>161.56540630206825</v>
      </c>
      <c r="H196" s="59">
        <f t="shared" si="96"/>
        <v>163.65898168012072</v>
      </c>
      <c r="I196" s="59">
        <f t="shared" si="94"/>
        <v>163.59604665691731</v>
      </c>
      <c r="J196" s="59">
        <f t="shared" ref="J196" si="97">J178*365</f>
        <v>182.20130936231541</v>
      </c>
      <c r="K196" s="130"/>
    </row>
    <row r="197" spans="2:11">
      <c r="B197" s="1" t="s">
        <v>67</v>
      </c>
      <c r="C197" s="1" t="s">
        <v>71</v>
      </c>
      <c r="D197" s="14" t="s">
        <v>73</v>
      </c>
      <c r="E197" s="8">
        <f t="shared" si="96"/>
        <v>159.27799786905089</v>
      </c>
      <c r="F197" s="8">
        <f t="shared" si="96"/>
        <v>177.53049600649246</v>
      </c>
      <c r="G197" s="70">
        <f t="shared" si="96"/>
        <v>177.53049600649246</v>
      </c>
      <c r="H197" s="59">
        <f t="shared" si="96"/>
        <v>179.3052995879996</v>
      </c>
      <c r="I197" s="59">
        <f t="shared" si="94"/>
        <v>178.5287359325151</v>
      </c>
      <c r="J197" s="59">
        <f t="shared" ref="J197" si="98">J179*365</f>
        <v>198.32676909975402</v>
      </c>
      <c r="K197" s="130"/>
    </row>
    <row r="198" spans="2:11">
      <c r="B198" s="1" t="s">
        <v>72</v>
      </c>
      <c r="C198" s="1" t="s">
        <v>68</v>
      </c>
      <c r="D198" s="14" t="s">
        <v>73</v>
      </c>
      <c r="E198" s="8">
        <f t="shared" si="96"/>
        <v>108.59260489113453</v>
      </c>
      <c r="F198" s="8">
        <f t="shared" si="96"/>
        <v>110.74211282028938</v>
      </c>
      <c r="G198" s="70">
        <f t="shared" si="96"/>
        <v>110.74211282028938</v>
      </c>
      <c r="H198" s="59">
        <f t="shared" si="96"/>
        <v>113.57362137154733</v>
      </c>
      <c r="I198" s="59">
        <f t="shared" si="94"/>
        <v>113.4903925643866</v>
      </c>
      <c r="J198" s="59">
        <f t="shared" ref="J198" si="99">J180*365</f>
        <v>113.80841421262109</v>
      </c>
      <c r="K198" s="130"/>
    </row>
    <row r="199" spans="2:11">
      <c r="B199" s="1" t="s">
        <v>72</v>
      </c>
      <c r="C199" s="1" t="s">
        <v>70</v>
      </c>
      <c r="D199" s="14" t="s">
        <v>73</v>
      </c>
      <c r="E199" s="8">
        <f t="shared" si="96"/>
        <v>108.00027116938328</v>
      </c>
      <c r="F199" s="8">
        <f t="shared" si="96"/>
        <v>110.1371816433723</v>
      </c>
      <c r="G199" s="70">
        <f t="shared" si="96"/>
        <v>110.1371816433723</v>
      </c>
      <c r="H199" s="59">
        <f t="shared" si="96"/>
        <v>112.96234839338031</v>
      </c>
      <c r="I199" s="59">
        <f t="shared" si="94"/>
        <v>112.87911958621957</v>
      </c>
      <c r="J199" s="59">
        <f t="shared" ref="J199" si="100">J181*365</f>
        <v>113.19458359476305</v>
      </c>
      <c r="K199" s="130"/>
    </row>
    <row r="200" spans="2:11">
      <c r="B200" s="1" t="s">
        <v>72</v>
      </c>
      <c r="C200" s="1" t="s">
        <v>71</v>
      </c>
      <c r="D200" s="14" t="s">
        <v>73</v>
      </c>
      <c r="E200" s="8">
        <f t="shared" si="96"/>
        <v>119.92323983634613</v>
      </c>
      <c r="F200" s="8">
        <f t="shared" si="96"/>
        <v>122.79323459399681</v>
      </c>
      <c r="G200" s="70">
        <f t="shared" si="96"/>
        <v>122.79323459399681</v>
      </c>
      <c r="H200" s="59">
        <f t="shared" si="96"/>
        <v>125.16833362249881</v>
      </c>
      <c r="I200" s="59">
        <f t="shared" si="94"/>
        <v>125.08184667883438</v>
      </c>
      <c r="J200" s="59">
        <f t="shared" ref="J200" si="101">J182*365</f>
        <v>125.93500881016442</v>
      </c>
      <c r="K200" s="130"/>
    </row>
    <row r="201" spans="2:11">
      <c r="B201" s="268" t="s">
        <v>79</v>
      </c>
      <c r="C201" s="269"/>
      <c r="D201" s="269"/>
      <c r="E201" s="269"/>
      <c r="F201" s="269"/>
      <c r="G201" s="269"/>
      <c r="H201" s="269"/>
      <c r="I201" s="127"/>
      <c r="J201" s="127"/>
      <c r="K201" t="s">
        <v>80</v>
      </c>
    </row>
    <row r="202" spans="2:11">
      <c r="B202" s="1" t="s">
        <v>67</v>
      </c>
      <c r="C202" s="1" t="s">
        <v>68</v>
      </c>
      <c r="D202" s="1"/>
      <c r="E202" s="8">
        <f>E188+E195</f>
        <v>2145.8027003954248</v>
      </c>
      <c r="F202" s="8">
        <f t="shared" ref="F202:I207" si="102">F188+F195</f>
        <v>1661.7074925238078</v>
      </c>
      <c r="G202" s="70">
        <f t="shared" si="102"/>
        <v>1058.8849107900453</v>
      </c>
      <c r="H202" s="59">
        <f t="shared" si="102"/>
        <v>923.3992845165626</v>
      </c>
      <c r="I202" s="59">
        <f t="shared" si="102"/>
        <v>958.24939163390559</v>
      </c>
      <c r="J202" s="59">
        <f t="shared" ref="J202" si="103">J188+J195</f>
        <v>869.24582685786379</v>
      </c>
    </row>
    <row r="203" spans="2:11">
      <c r="B203" s="1" t="s">
        <v>67</v>
      </c>
      <c r="C203" s="1" t="s">
        <v>70</v>
      </c>
      <c r="D203" s="1"/>
      <c r="E203" s="8">
        <f t="shared" ref="E203:H207" si="104">E189+E196</f>
        <v>2102.4628481928776</v>
      </c>
      <c r="F203" s="8">
        <f t="shared" si="104"/>
        <v>1617.9198139491346</v>
      </c>
      <c r="G203" s="70">
        <f t="shared" si="104"/>
        <v>1021.6665546522081</v>
      </c>
      <c r="H203" s="59">
        <f t="shared" si="104"/>
        <v>905.9681207656414</v>
      </c>
      <c r="I203" s="59">
        <f t="shared" si="102"/>
        <v>940.39633443922492</v>
      </c>
      <c r="J203" s="59">
        <f t="shared" ref="J203" si="105">J189+J196</f>
        <v>842.90252508612195</v>
      </c>
    </row>
    <row r="204" spans="2:11">
      <c r="B204" s="1" t="s">
        <v>67</v>
      </c>
      <c r="C204" s="1" t="s">
        <v>71</v>
      </c>
      <c r="D204" s="1"/>
      <c r="E204" s="8">
        <f t="shared" si="104"/>
        <v>2204.3363173639132</v>
      </c>
      <c r="F204" s="8">
        <f t="shared" si="104"/>
        <v>1709.9998803132028</v>
      </c>
      <c r="G204" s="70">
        <f t="shared" si="104"/>
        <v>1093.8131503785519</v>
      </c>
      <c r="H204" s="59">
        <f t="shared" si="104"/>
        <v>954.55961182231601</v>
      </c>
      <c r="I204" s="59">
        <f t="shared" si="102"/>
        <v>989.93372666329299</v>
      </c>
      <c r="J204" s="59">
        <f t="shared" ref="J204" si="106">J190+J197</f>
        <v>899.63732500237279</v>
      </c>
    </row>
    <row r="205" spans="2:11">
      <c r="B205" s="1" t="s">
        <v>72</v>
      </c>
      <c r="C205" s="1" t="s">
        <v>68</v>
      </c>
      <c r="D205" s="1"/>
      <c r="E205" s="8">
        <f t="shared" si="104"/>
        <v>2167.3527751218262</v>
      </c>
      <c r="F205" s="8">
        <f t="shared" si="104"/>
        <v>1619.4550923652362</v>
      </c>
      <c r="G205" s="70">
        <f t="shared" si="104"/>
        <v>1003.8809872093861</v>
      </c>
      <c r="H205" s="59">
        <f t="shared" si="104"/>
        <v>898.4231156518432</v>
      </c>
      <c r="I205" s="59">
        <f t="shared" si="102"/>
        <v>959.11219713101923</v>
      </c>
      <c r="J205" s="59">
        <f t="shared" ref="J205" si="107">J191+J198</f>
        <v>803.69140012172113</v>
      </c>
    </row>
    <row r="206" spans="2:11">
      <c r="B206" s="1" t="s">
        <v>72</v>
      </c>
      <c r="C206" s="1" t="s">
        <v>70</v>
      </c>
      <c r="D206" s="1"/>
      <c r="E206" s="8">
        <f t="shared" si="104"/>
        <v>2216.9241714544946</v>
      </c>
      <c r="F206" s="8">
        <f t="shared" si="104"/>
        <v>1642.2357886190186</v>
      </c>
      <c r="G206" s="70">
        <f t="shared" si="104"/>
        <v>986.12030224304976</v>
      </c>
      <c r="H206" s="59">
        <f t="shared" si="104"/>
        <v>871.63303345855365</v>
      </c>
      <c r="I206" s="59">
        <f t="shared" si="102"/>
        <v>936.71494759971415</v>
      </c>
      <c r="J206" s="59">
        <f t="shared" ref="J206" si="108">J192+J199</f>
        <v>777.31121200764346</v>
      </c>
    </row>
    <row r="207" spans="2:11">
      <c r="B207" s="1" t="s">
        <v>72</v>
      </c>
      <c r="C207" s="1" t="s">
        <v>71</v>
      </c>
      <c r="D207" s="1"/>
      <c r="E207" s="8">
        <f t="shared" si="104"/>
        <v>2224.4213328739174</v>
      </c>
      <c r="F207" s="8">
        <f t="shared" si="104"/>
        <v>1665.0354214704635</v>
      </c>
      <c r="G207" s="70">
        <f t="shared" si="104"/>
        <v>1035.8029154507742</v>
      </c>
      <c r="H207" s="59">
        <f t="shared" si="104"/>
        <v>927.03346437196035</v>
      </c>
      <c r="I207" s="59">
        <f t="shared" si="102"/>
        <v>988.65045978334376</v>
      </c>
      <c r="J207" s="59">
        <f t="shared" ref="J207" si="109">J193+J200</f>
        <v>830.73806335767802</v>
      </c>
    </row>
    <row r="208" spans="2:11">
      <c r="B208" s="278" t="s">
        <v>79</v>
      </c>
      <c r="C208" s="278"/>
      <c r="D208" s="278"/>
      <c r="E208" s="278"/>
      <c r="F208" s="278"/>
      <c r="G208" s="278"/>
      <c r="H208" s="278"/>
      <c r="I208" s="127"/>
      <c r="J208" s="127"/>
      <c r="K208" t="s">
        <v>81</v>
      </c>
    </row>
    <row r="209" spans="2:16">
      <c r="B209" s="1" t="s">
        <v>82</v>
      </c>
      <c r="C209" s="1" t="s">
        <v>68</v>
      </c>
      <c r="D209" s="1"/>
      <c r="E209" s="8">
        <f>E202+E205</f>
        <v>4313.155475517251</v>
      </c>
      <c r="F209" s="8">
        <f t="shared" ref="F209:I211" si="110">F202+F205</f>
        <v>3281.162584889044</v>
      </c>
      <c r="G209" s="70">
        <f t="shared" si="110"/>
        <v>2062.7658979994312</v>
      </c>
      <c r="H209" s="59">
        <f t="shared" si="110"/>
        <v>1821.8224001684057</v>
      </c>
      <c r="I209" s="59">
        <f t="shared" si="110"/>
        <v>1917.3615887649248</v>
      </c>
      <c r="J209" s="59">
        <f t="shared" ref="J209" si="111">J202+J205</f>
        <v>1672.9372269795849</v>
      </c>
    </row>
    <row r="210" spans="2:16">
      <c r="B210" s="1" t="s">
        <v>82</v>
      </c>
      <c r="C210" s="1" t="s">
        <v>70</v>
      </c>
      <c r="D210" s="1"/>
      <c r="E210" s="8">
        <f t="shared" ref="E210:H211" si="112">E203+E206</f>
        <v>4319.3870196473727</v>
      </c>
      <c r="F210" s="8">
        <f t="shared" si="112"/>
        <v>3260.155602568153</v>
      </c>
      <c r="G210" s="70">
        <f t="shared" si="112"/>
        <v>2007.7868568952579</v>
      </c>
      <c r="H210" s="59">
        <f t="shared" si="112"/>
        <v>1777.6011542241949</v>
      </c>
      <c r="I210" s="59">
        <f t="shared" si="110"/>
        <v>1877.111282038939</v>
      </c>
      <c r="J210" s="59">
        <f t="shared" ref="J210" si="113">J203+J206</f>
        <v>1620.2137370937653</v>
      </c>
    </row>
    <row r="211" spans="2:16">
      <c r="B211" s="1" t="s">
        <v>82</v>
      </c>
      <c r="C211" s="1" t="s">
        <v>71</v>
      </c>
      <c r="D211" s="1"/>
      <c r="E211" s="8">
        <f t="shared" si="112"/>
        <v>4428.7576502378306</v>
      </c>
      <c r="F211" s="8">
        <f t="shared" si="112"/>
        <v>3375.035301783666</v>
      </c>
      <c r="G211" s="70">
        <f t="shared" si="112"/>
        <v>2129.6160658293261</v>
      </c>
      <c r="H211" s="59">
        <f t="shared" si="112"/>
        <v>1881.5930761942764</v>
      </c>
      <c r="I211" s="59">
        <f t="shared" si="110"/>
        <v>1978.5841864466367</v>
      </c>
      <c r="J211" s="59">
        <f t="shared" ref="J211" si="114">J204+J207</f>
        <v>1730.3753883600507</v>
      </c>
    </row>
    <row r="212" spans="2:16">
      <c r="D212" s="166"/>
      <c r="E212" s="16"/>
      <c r="F212" s="16"/>
      <c r="G212" s="16"/>
      <c r="H212" s="60"/>
      <c r="I212" s="60"/>
      <c r="J212" s="60"/>
    </row>
    <row r="213" spans="2:16">
      <c r="B213" s="40" t="s">
        <v>97</v>
      </c>
      <c r="C213" s="176"/>
      <c r="D213" s="176"/>
      <c r="E213" s="43"/>
      <c r="F213" s="43"/>
      <c r="G213" s="43"/>
      <c r="H213" s="64"/>
      <c r="I213" s="64"/>
      <c r="J213" s="64"/>
    </row>
    <row r="214" spans="2:16" ht="25.5">
      <c r="B214" s="1"/>
      <c r="C214" s="1"/>
      <c r="D214" s="1"/>
      <c r="E214" s="162" t="s">
        <v>50</v>
      </c>
      <c r="F214" s="162" t="s">
        <v>52</v>
      </c>
      <c r="G214" s="163" t="s">
        <v>54</v>
      </c>
      <c r="H214" s="164" t="s">
        <v>56</v>
      </c>
      <c r="I214" s="165" t="s">
        <v>58</v>
      </c>
      <c r="J214" s="165" t="s">
        <v>61</v>
      </c>
      <c r="K214" t="s">
        <v>98</v>
      </c>
    </row>
    <row r="215" spans="2:16">
      <c r="B215" s="2" t="s">
        <v>62</v>
      </c>
      <c r="C215" s="2" t="s">
        <v>63</v>
      </c>
      <c r="D215" s="2" t="s">
        <v>64</v>
      </c>
      <c r="E215" s="13" t="s">
        <v>49</v>
      </c>
      <c r="F215" s="13" t="s">
        <v>51</v>
      </c>
      <c r="G215" s="68" t="s">
        <v>53</v>
      </c>
      <c r="H215" s="57" t="s">
        <v>55</v>
      </c>
      <c r="I215" s="126" t="s">
        <v>57</v>
      </c>
      <c r="J215" s="126" t="s">
        <v>65</v>
      </c>
    </row>
    <row r="216" spans="2:16">
      <c r="B216" s="268" t="s">
        <v>79</v>
      </c>
      <c r="C216" s="269"/>
      <c r="D216" s="269"/>
      <c r="E216" s="269"/>
      <c r="F216" s="269"/>
      <c r="G216" s="269"/>
      <c r="H216" s="269"/>
      <c r="I216" s="127"/>
      <c r="J216" s="127"/>
      <c r="L216" s="184"/>
      <c r="M216" s="184"/>
      <c r="N216" s="184"/>
      <c r="O216" s="184"/>
      <c r="P216" s="184"/>
    </row>
    <row r="217" spans="2:16">
      <c r="B217" s="1" t="s">
        <v>67</v>
      </c>
      <c r="C217" s="1" t="s">
        <v>68</v>
      </c>
      <c r="D217" s="1"/>
      <c r="E217" s="8">
        <f t="shared" ref="E217:I222" si="115">E202-E38</f>
        <v>15.247247610084742</v>
      </c>
      <c r="F217" s="8">
        <f t="shared" si="115"/>
        <v>12.324167121532128</v>
      </c>
      <c r="G217" s="70">
        <f t="shared" si="115"/>
        <v>8.6486190576479203</v>
      </c>
      <c r="H217" s="59">
        <f t="shared" si="115"/>
        <v>8.5613433651966488</v>
      </c>
      <c r="I217" s="59">
        <f t="shared" si="115"/>
        <v>8.8220047622880884</v>
      </c>
      <c r="J217" s="59">
        <f t="shared" ref="J217" si="116">J202-J38</f>
        <v>8.2389011894109672</v>
      </c>
      <c r="K217" s="178"/>
      <c r="L217" s="184"/>
      <c r="M217" s="184"/>
      <c r="N217" s="184"/>
      <c r="O217" s="184"/>
      <c r="P217" s="184"/>
    </row>
    <row r="218" spans="2:16">
      <c r="B218" s="1" t="s">
        <v>67</v>
      </c>
      <c r="C218" s="1" t="s">
        <v>70</v>
      </c>
      <c r="D218" s="1"/>
      <c r="E218" s="8">
        <f t="shared" si="115"/>
        <v>-16.395400798665833</v>
      </c>
      <c r="F218" s="8">
        <f t="shared" si="115"/>
        <v>-16.621418398239257</v>
      </c>
      <c r="G218" s="70">
        <f t="shared" si="115"/>
        <v>-16.621418398239257</v>
      </c>
      <c r="H218" s="59">
        <f t="shared" si="115"/>
        <v>-22.426441849000526</v>
      </c>
      <c r="I218" s="59">
        <f t="shared" si="115"/>
        <v>-22.419539933761257</v>
      </c>
      <c r="J218" s="59">
        <f t="shared" ref="J218" si="117">J203-J39</f>
        <v>-23.111743723626319</v>
      </c>
      <c r="K218" s="178"/>
      <c r="L218" s="143" t="s">
        <v>106</v>
      </c>
      <c r="M218" s="184"/>
      <c r="N218" s="184"/>
      <c r="O218" s="184"/>
      <c r="P218" s="184"/>
    </row>
    <row r="219" spans="2:16">
      <c r="B219" s="1" t="s">
        <v>67</v>
      </c>
      <c r="C219" s="1" t="s">
        <v>71</v>
      </c>
      <c r="D219" s="1"/>
      <c r="E219" s="8">
        <f t="shared" si="115"/>
        <v>-52.721837387536198</v>
      </c>
      <c r="F219" s="8">
        <f t="shared" si="115"/>
        <v>-40.803568767415754</v>
      </c>
      <c r="G219" s="70">
        <f t="shared" si="115"/>
        <v>-25.97001553166092</v>
      </c>
      <c r="H219" s="59">
        <f t="shared" si="115"/>
        <v>-22.497753229424916</v>
      </c>
      <c r="I219" s="59">
        <f t="shared" si="115"/>
        <v>-23.553424225267008</v>
      </c>
      <c r="J219" s="59">
        <f t="shared" ref="J219" si="118">J204-J40</f>
        <v>-20.828129814784347</v>
      </c>
      <c r="L219" s="177">
        <f>(J217*'Customer Numbers - Eastern'!$C$5)+(J218*'Customer Numbers - Eastern'!$D$5)+(J219*'Customer Numbers - Eastern'!$E$5)+(J220*'Customer Numbers - Eastern'!$C$10)+(J221*'Customer Numbers - Eastern'!$D$10)+(J222*'Customer Numbers - Eastern'!$E$10)</f>
        <v>-4.6193599700927734E-7</v>
      </c>
      <c r="M219" s="184"/>
      <c r="N219" s="184"/>
      <c r="O219" s="184"/>
      <c r="P219" s="184"/>
    </row>
    <row r="220" spans="2:16">
      <c r="B220" s="1" t="s">
        <v>72</v>
      </c>
      <c r="C220" s="1" t="s">
        <v>68</v>
      </c>
      <c r="D220" s="1"/>
      <c r="E220" s="8">
        <f t="shared" si="115"/>
        <v>16.773101634632894</v>
      </c>
      <c r="F220" s="8">
        <f t="shared" si="115"/>
        <v>13.392115692717198</v>
      </c>
      <c r="G220" s="70">
        <f t="shared" si="115"/>
        <v>9.7634190067348072</v>
      </c>
      <c r="H220" s="59">
        <f t="shared" si="115"/>
        <v>10.057491487576613</v>
      </c>
      <c r="I220" s="59">
        <f t="shared" si="115"/>
        <v>10.491649051239506</v>
      </c>
      <c r="J220" s="59">
        <f t="shared" ref="J220" si="119">J205-J41</f>
        <v>9.1068564872797424</v>
      </c>
      <c r="L220" s="184"/>
      <c r="M220" s="184"/>
      <c r="N220" s="184"/>
      <c r="O220" s="184"/>
      <c r="P220" s="184"/>
    </row>
    <row r="221" spans="2:16">
      <c r="B221" s="1" t="s">
        <v>72</v>
      </c>
      <c r="C221" s="1" t="s">
        <v>70</v>
      </c>
      <c r="D221" s="1"/>
      <c r="E221" s="8">
        <f t="shared" si="115"/>
        <v>-28.905544506193564</v>
      </c>
      <c r="F221" s="8">
        <f t="shared" si="115"/>
        <v>-27.829250539666873</v>
      </c>
      <c r="G221" s="70">
        <f t="shared" si="115"/>
        <v>-27.829250539666873</v>
      </c>
      <c r="H221" s="59">
        <f t="shared" si="115"/>
        <v>-34.678218934068127</v>
      </c>
      <c r="I221" s="59">
        <f t="shared" si="115"/>
        <v>-34.649304489225074</v>
      </c>
      <c r="J221" s="59">
        <f t="shared" ref="J221" si="120">J206-J42</f>
        <v>-31.884620119787996</v>
      </c>
      <c r="L221" s="184"/>
      <c r="M221" s="184"/>
      <c r="N221" s="184"/>
      <c r="O221" s="184"/>
      <c r="P221" s="184"/>
    </row>
    <row r="222" spans="2:16">
      <c r="B222" s="1" t="s">
        <v>72</v>
      </c>
      <c r="C222" s="1" t="s">
        <v>71</v>
      </c>
      <c r="D222" s="1"/>
      <c r="E222" s="8">
        <f t="shared" si="115"/>
        <v>-53.559647254774518</v>
      </c>
      <c r="F222" s="8">
        <f t="shared" si="115"/>
        <v>-39.980550003442886</v>
      </c>
      <c r="G222" s="70">
        <f t="shared" si="115"/>
        <v>-24.729814190603747</v>
      </c>
      <c r="H222" s="59">
        <f t="shared" si="115"/>
        <v>-21.95321644117746</v>
      </c>
      <c r="I222" s="59">
        <f t="shared" si="115"/>
        <v>-23.794839544852266</v>
      </c>
      <c r="J222" s="59">
        <f t="shared" ref="J222" si="121">J207-J43</f>
        <v>-19.594529651082439</v>
      </c>
      <c r="L222" s="184"/>
      <c r="M222" s="184"/>
      <c r="N222" s="184"/>
      <c r="O222" s="184"/>
      <c r="P222" s="184"/>
    </row>
    <row r="223" spans="2:16">
      <c r="B223" s="278" t="s">
        <v>79</v>
      </c>
      <c r="C223" s="278"/>
      <c r="D223" s="278"/>
      <c r="E223" s="278"/>
      <c r="F223" s="278"/>
      <c r="G223" s="278"/>
      <c r="H223" s="278"/>
      <c r="I223" s="127"/>
      <c r="J223" s="127"/>
      <c r="L223" s="184"/>
      <c r="M223" s="184"/>
      <c r="N223" s="184"/>
      <c r="O223" s="184"/>
      <c r="P223" s="184"/>
    </row>
    <row r="224" spans="2:16">
      <c r="B224" s="1" t="s">
        <v>82</v>
      </c>
      <c r="C224" s="1" t="s">
        <v>68</v>
      </c>
      <c r="D224" s="1"/>
      <c r="E224" s="8">
        <f>E217+E220</f>
        <v>32.020349244717636</v>
      </c>
      <c r="F224" s="8">
        <f t="shared" ref="F224:I226" si="122">F217+F220</f>
        <v>25.716282814249325</v>
      </c>
      <c r="G224" s="70">
        <f t="shared" si="122"/>
        <v>18.412038064382727</v>
      </c>
      <c r="H224" s="59">
        <f t="shared" si="122"/>
        <v>18.618834852773261</v>
      </c>
      <c r="I224" s="67">
        <f t="shared" si="122"/>
        <v>19.313653813527594</v>
      </c>
      <c r="J224" s="67">
        <f t="shared" ref="J224" si="123">J217+J220</f>
        <v>17.34575767669071</v>
      </c>
      <c r="L224" s="184"/>
      <c r="M224" s="184"/>
      <c r="N224" s="184"/>
      <c r="O224" s="184"/>
      <c r="P224" s="184"/>
    </row>
    <row r="225" spans="2:16">
      <c r="B225" s="1" t="s">
        <v>82</v>
      </c>
      <c r="C225" s="1" t="s">
        <v>70</v>
      </c>
      <c r="D225" s="1"/>
      <c r="E225" s="8">
        <f>E218+E221</f>
        <v>-45.300945304859397</v>
      </c>
      <c r="F225" s="8">
        <f t="shared" si="122"/>
        <v>-44.45066893790613</v>
      </c>
      <c r="G225" s="70">
        <f t="shared" si="122"/>
        <v>-44.45066893790613</v>
      </c>
      <c r="H225" s="59">
        <f t="shared" si="122"/>
        <v>-57.104660783068653</v>
      </c>
      <c r="I225" s="67">
        <f t="shared" si="122"/>
        <v>-57.068844422986331</v>
      </c>
      <c r="J225" s="67">
        <f t="shared" ref="J225" si="124">J218+J221</f>
        <v>-54.996363843414315</v>
      </c>
      <c r="L225" s="184"/>
      <c r="M225" s="184"/>
      <c r="N225" s="184"/>
      <c r="O225" s="184"/>
      <c r="P225" s="184"/>
    </row>
    <row r="226" spans="2:16">
      <c r="B226" s="1" t="s">
        <v>82</v>
      </c>
      <c r="C226" s="1" t="s">
        <v>71</v>
      </c>
      <c r="D226" s="1"/>
      <c r="E226" s="8">
        <f>E219+E222</f>
        <v>-106.28148464231072</v>
      </c>
      <c r="F226" s="8">
        <f t="shared" si="122"/>
        <v>-80.78411877085864</v>
      </c>
      <c r="G226" s="70">
        <f t="shared" si="122"/>
        <v>-50.699829722264667</v>
      </c>
      <c r="H226" s="59">
        <f t="shared" si="122"/>
        <v>-44.450969670602376</v>
      </c>
      <c r="I226" s="67">
        <f t="shared" si="122"/>
        <v>-47.348263770119274</v>
      </c>
      <c r="J226" s="67">
        <f t="shared" ref="J226" si="125">J219+J222</f>
        <v>-40.422659465866786</v>
      </c>
    </row>
    <row r="227" spans="2:16">
      <c r="E227" s="16"/>
      <c r="F227" s="16"/>
      <c r="G227" s="16"/>
      <c r="H227" s="60"/>
      <c r="I227" s="60"/>
      <c r="J227" s="60"/>
      <c r="K227" s="16"/>
    </row>
    <row r="228" spans="2:16">
      <c r="K228" s="16"/>
    </row>
    <row r="229" spans="2:16">
      <c r="K229" s="16"/>
    </row>
    <row r="230" spans="2:16">
      <c r="K230" s="16"/>
    </row>
    <row r="231" spans="2:16">
      <c r="K231" s="16"/>
    </row>
    <row r="232" spans="2:16">
      <c r="K232" s="16"/>
    </row>
    <row r="233" spans="2:16">
      <c r="K233" s="16"/>
    </row>
    <row r="234" spans="2:16">
      <c r="K234" s="16"/>
    </row>
    <row r="235" spans="2:16">
      <c r="K235" s="16"/>
    </row>
    <row r="236" spans="2:16">
      <c r="K236" s="16"/>
    </row>
  </sheetData>
  <mergeCells count="21">
    <mergeCell ref="B23:H23"/>
    <mergeCell ref="B30:H30"/>
    <mergeCell ref="B37:H37"/>
    <mergeCell ref="B44:H44"/>
    <mergeCell ref="B113:H113"/>
    <mergeCell ref="E52:F52"/>
    <mergeCell ref="B77:H77"/>
    <mergeCell ref="B84:H84"/>
    <mergeCell ref="B91:H91"/>
    <mergeCell ref="B98:H98"/>
    <mergeCell ref="B106:H106"/>
    <mergeCell ref="E53:F53"/>
    <mergeCell ref="E54:F54"/>
    <mergeCell ref="N54:O54"/>
    <mergeCell ref="B57:C57"/>
    <mergeCell ref="B208:H208"/>
    <mergeCell ref="B216:H216"/>
    <mergeCell ref="B223:H223"/>
    <mergeCell ref="B187:H187"/>
    <mergeCell ref="B194:H194"/>
    <mergeCell ref="B201:H20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7065-CC13-4E17-BF6E-EC79B9CE6F72}">
  <sheetPr>
    <tabColor theme="5" tint="0.59999389629810485"/>
    <pageSetUpPr autoPageBreaks="0"/>
  </sheetPr>
  <dimension ref="A2:W236"/>
  <sheetViews>
    <sheetView topLeftCell="A112" zoomScaleNormal="100" workbookViewId="0">
      <selection activeCell="J123" sqref="J123:J134"/>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style="161"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24" customFormat="1">
      <c r="A2" s="23" t="s">
        <v>127</v>
      </c>
      <c r="H2" s="159"/>
      <c r="I2" s="159"/>
      <c r="J2" s="159"/>
    </row>
    <row r="3" spans="1:11" s="34" customFormat="1">
      <c r="A3" s="33" t="s">
        <v>60</v>
      </c>
      <c r="B3" s="33"/>
      <c r="C3" s="33"/>
      <c r="H3" s="160"/>
      <c r="I3" s="160"/>
      <c r="J3" s="160"/>
    </row>
    <row r="4" spans="1:11">
      <c r="A4" s="4"/>
      <c r="B4" s="4"/>
      <c r="C4" s="4"/>
    </row>
    <row r="5" spans="1:11" ht="25.5">
      <c r="A5" s="1"/>
      <c r="B5" s="1"/>
      <c r="C5" s="1"/>
      <c r="D5" s="1"/>
      <c r="E5" s="162" t="s">
        <v>50</v>
      </c>
      <c r="F5" s="162" t="s">
        <v>52</v>
      </c>
      <c r="G5" s="163" t="s">
        <v>54</v>
      </c>
      <c r="H5" s="164" t="s">
        <v>56</v>
      </c>
      <c r="I5" s="165" t="s">
        <v>58</v>
      </c>
      <c r="J5" s="165" t="s">
        <v>61</v>
      </c>
    </row>
    <row r="6" spans="1:11">
      <c r="A6" s="21" t="s">
        <v>100</v>
      </c>
      <c r="B6" s="2" t="s">
        <v>62</v>
      </c>
      <c r="C6" s="2" t="s">
        <v>63</v>
      </c>
      <c r="D6" s="2" t="s">
        <v>64</v>
      </c>
      <c r="E6" s="13" t="s">
        <v>49</v>
      </c>
      <c r="F6" s="13" t="s">
        <v>51</v>
      </c>
      <c r="G6" s="68" t="s">
        <v>53</v>
      </c>
      <c r="H6" s="57" t="s">
        <v>55</v>
      </c>
      <c r="I6" s="126" t="s">
        <v>57</v>
      </c>
      <c r="J6" s="126" t="s">
        <v>65</v>
      </c>
      <c r="K6" t="s">
        <v>66</v>
      </c>
    </row>
    <row r="7" spans="1:11" ht="13.5" customHeight="1">
      <c r="A7" s="192" t="s">
        <v>128</v>
      </c>
      <c r="B7" s="1" t="s">
        <v>67</v>
      </c>
      <c r="C7" s="1" t="s">
        <v>68</v>
      </c>
      <c r="D7" s="14" t="s">
        <v>69</v>
      </c>
      <c r="E7" s="38" cm="1">
        <f t="array" ref="E7">INDEX('Regional Cap levels'!$F$386:$K$553,MATCH($A7&amp;$B7&amp;$C7&amp;$D7,'Regional Cap levels'!$B$386:$B$553&amp;'Regional Cap levels'!$C$386:$C$553&amp;'Regional Cap levels'!$D$386:$D$553&amp;'Regional Cap levels'!$E$386:$E$553,0),MATCH(E$6,'Regional Cap levels'!$F$385:$K$385,0))</f>
        <v>0.66239786654887034</v>
      </c>
      <c r="F7" s="38" cm="1">
        <f t="array" ref="F7">INDEX('Regional Cap levels'!$F$386:$K$553,MATCH($A7&amp;$B7&amp;$C7&amp;$D7,'Regional Cap levels'!$B$386:$B$553&amp;'Regional Cap levels'!$C$386:$C$553&amp;'Regional Cap levels'!$D$386:$D$553&amp;'Regional Cap levels'!$E$386:$E$553,0),MATCH(F$6,'Regional Cap levels'!$F$385:$K$385,0))</f>
        <v>0.49798650923752302</v>
      </c>
      <c r="G7" s="185" cm="1">
        <f t="array" ref="G7">INDEX('Regional Cap levels'!$F$386:$K$553,MATCH($A7&amp;$B7&amp;$C7&amp;$D7,'Regional Cap levels'!$B$386:$B$553&amp;'Regional Cap levels'!$C$386:$C$553&amp;'Regional Cap levels'!$D$386:$D$553&amp;'Regional Cap levels'!$E$386:$E$553,0),MATCH(G$6,'Regional Cap levels'!$F$385:$K$385,0))</f>
        <v>0.29482267209519852</v>
      </c>
      <c r="H7" s="62" cm="1">
        <f t="array" ref="H7">INDEX('Regional Cap levels'!$F$386:$K$553,MATCH($A7&amp;$B7&amp;$C7&amp;$D7,'Regional Cap levels'!$B$386:$B$553&amp;'Regional Cap levels'!$C$386:$C$553&amp;'Regional Cap levels'!$D$386:$D$553&amp;'Regional Cap levels'!$E$386:$E$553,0),MATCH(H$6,'Regional Cap levels'!$F$385:$K$385,0))</f>
        <v>0.26759533007392622</v>
      </c>
      <c r="I7" s="62" cm="1">
        <f t="array" ref="I7">INDEX('Regional Cap levels'!$F$386:$K$553,MATCH($A7&amp;$B7&amp;$C7&amp;$D7,'Regional Cap levels'!$B$386:$B$553&amp;'Regional Cap levels'!$C$386:$C$553&amp;'Regional Cap levels'!$D$386:$D$553&amp;'Regional Cap levels'!$E$386:$E$553,0),MATCH(I$6,'Regional Cap levels'!$F$385:$K$385,0))</f>
        <v>0.28017338501451533</v>
      </c>
      <c r="J7" s="62" cm="1">
        <f t="array" ref="J7">INDEX('Regional Cap levels'!$F$386:$K$553,MATCH($A7&amp;$B7&amp;$C7&amp;$D7,'Regional Cap levels'!$B$386:$B$553&amp;'Regional Cap levels'!$C$386:$C$553&amp;'Regional Cap levels'!$D$386:$D$553&amp;'Regional Cap levels'!$E$386:$E$553,0),MATCH(J$6,'Regional Cap levels'!$F$385:$K$385,0))</f>
        <v>0.23772313476124241</v>
      </c>
      <c r="K7" s="4"/>
    </row>
    <row r="8" spans="1:11" ht="13.5" customHeight="1">
      <c r="A8" s="192" t="s">
        <v>128</v>
      </c>
      <c r="B8" s="1" t="s">
        <v>67</v>
      </c>
      <c r="C8" s="1" t="s">
        <v>70</v>
      </c>
      <c r="D8" s="14" t="s">
        <v>69</v>
      </c>
      <c r="E8" s="38" cm="1">
        <f t="array" ref="E8">INDEX('Regional Cap levels'!$F$386:$K$553,MATCH($A8&amp;$B8&amp;$C8&amp;$D8,'Regional Cap levels'!$B$386:$B$553&amp;'Regional Cap levels'!$C$386:$C$553&amp;'Regional Cap levels'!$D$386:$D$553&amp;'Regional Cap levels'!$E$386:$E$553,0),MATCH(E$6,'Regional Cap levels'!$F$385:$K$385,0))</f>
        <v>0.65218013616017212</v>
      </c>
      <c r="F8" s="38" cm="1">
        <f t="array" ref="F8">INDEX('Regional Cap levels'!$F$386:$K$553,MATCH($A8&amp;$B8&amp;$C8&amp;$D8,'Regional Cap levels'!$B$386:$B$553&amp;'Regional Cap levels'!$C$386:$C$553&amp;'Regional Cap levels'!$D$386:$D$553&amp;'Regional Cap levels'!$E$386:$E$553,0),MATCH(F$6,'Regional Cap levels'!$F$385:$K$385,0))</f>
        <v>0.48655980596241377</v>
      </c>
      <c r="G8" s="185" cm="1">
        <f t="array" ref="G8">INDEX('Regional Cap levels'!$F$386:$K$553,MATCH($A8&amp;$B8&amp;$C8&amp;$D8,'Regional Cap levels'!$B$386:$B$553&amp;'Regional Cap levels'!$C$386:$C$553&amp;'Regional Cap levels'!$D$386:$D$553&amp;'Regional Cap levels'!$E$386:$E$553,0),MATCH(G$6,'Regional Cap levels'!$F$385:$K$385,0))</f>
        <v>0.28437721389163123</v>
      </c>
      <c r="H8" s="62" cm="1">
        <f t="array" ref="H8">INDEX('Regional Cap levels'!$F$386:$K$553,MATCH($A8&amp;$B8&amp;$C8&amp;$D8,'Regional Cap levels'!$B$386:$B$553&amp;'Regional Cap levels'!$C$386:$C$553&amp;'Regional Cap levels'!$D$386:$D$553&amp;'Regional Cap levels'!$E$386:$E$553,0),MATCH(H$6,'Regional Cap levels'!$F$385:$K$385,0))</f>
        <v>0.26326143713160255</v>
      </c>
      <c r="I8" s="62" cm="1">
        <f t="array" ref="I8">INDEX('Regional Cap levels'!$F$386:$K$553,MATCH($A8&amp;$B8&amp;$C8&amp;$D8,'Regional Cap levels'!$B$386:$B$553&amp;'Regional Cap levels'!$C$386:$C$553&amp;'Regional Cap levels'!$D$386:$D$553&amp;'Regional Cap levels'!$E$386:$E$553,0),MATCH(I$6,'Regional Cap levels'!$F$385:$K$385,0))</f>
        <v>0.27578127013945275</v>
      </c>
      <c r="J8" s="62" cm="1">
        <f t="array" ref="J8">INDEX('Regional Cap levels'!$F$386:$K$553,MATCH($A8&amp;$B8&amp;$C8&amp;$D8,'Regional Cap levels'!$B$386:$B$553&amp;'Regional Cap levels'!$C$386:$C$553&amp;'Regional Cap levels'!$D$386:$D$553&amp;'Regional Cap levels'!$E$386:$E$553,0),MATCH(J$6,'Regional Cap levels'!$F$385:$K$385,0))</f>
        <v>0.22994805998829901</v>
      </c>
    </row>
    <row r="9" spans="1:11" ht="13.5" customHeight="1">
      <c r="A9" s="192" t="s">
        <v>128</v>
      </c>
      <c r="B9" s="1" t="s">
        <v>67</v>
      </c>
      <c r="C9" s="1" t="s">
        <v>71</v>
      </c>
      <c r="D9" s="14" t="s">
        <v>69</v>
      </c>
      <c r="E9" s="38" cm="1">
        <f t="array" ref="E9">INDEX('Regional Cap levels'!$F$386:$K$553,MATCH($A9&amp;$B9&amp;$C9&amp;$D9,'Regional Cap levels'!$B$386:$B$553&amp;'Regional Cap levels'!$C$386:$C$553&amp;'Regional Cap levels'!$D$386:$D$553&amp;'Regional Cap levels'!$E$386:$E$553,0),MATCH(E$6,'Regional Cap levels'!$F$385:$K$385,0))</f>
        <v>0.69767014388143711</v>
      </c>
      <c r="F9" s="38" cm="1">
        <f t="array" ref="F9">INDEX('Regional Cap levels'!$F$386:$K$553,MATCH($A9&amp;$B9&amp;$C9&amp;$D9,'Regional Cap levels'!$B$386:$B$553&amp;'Regional Cap levels'!$C$386:$C$553&amp;'Regional Cap levels'!$D$386:$D$553&amp;'Regional Cap levels'!$E$386:$E$553,0),MATCH(F$6,'Regional Cap levels'!$F$385:$K$385,0))</f>
        <v>0.52451042773463163</v>
      </c>
      <c r="G9" s="185" cm="1">
        <f t="array" ref="G9">INDEX('Regional Cap levels'!$F$386:$K$553,MATCH($A9&amp;$B9&amp;$C9&amp;$D9,'Regional Cap levels'!$B$386:$B$553&amp;'Regional Cap levels'!$C$386:$C$553&amp;'Regional Cap levels'!$D$386:$D$553&amp;'Regional Cap levels'!$E$386:$E$553,0),MATCH(G$6,'Regional Cap levels'!$F$385:$K$385,0))</f>
        <v>0.310538744175964</v>
      </c>
      <c r="H9" s="62" cm="1">
        <f t="array" ref="H9">INDEX('Regional Cap levels'!$F$386:$K$553,MATCH($A9&amp;$B9&amp;$C9&amp;$D9,'Regional Cap levels'!$B$386:$B$553&amp;'Regional Cap levels'!$C$386:$C$553&amp;'Regional Cap levels'!$D$386:$D$553&amp;'Regional Cap levels'!$E$386:$E$553,0),MATCH(H$6,'Regional Cap levels'!$F$385:$K$385,0))</f>
        <v>0.28167982260817032</v>
      </c>
      <c r="I9" s="62" cm="1">
        <f t="array" ref="I9">INDEX('Regional Cap levels'!$F$386:$K$553,MATCH($A9&amp;$B9&amp;$C9&amp;$D9,'Regional Cap levels'!$B$386:$B$553&amp;'Regional Cap levels'!$C$386:$C$553&amp;'Regional Cap levels'!$D$386:$D$553&amp;'Regional Cap levels'!$E$386:$E$553,0),MATCH(I$6,'Regional Cap levels'!$F$385:$K$385,0))</f>
        <v>0.29492689765250046</v>
      </c>
      <c r="J9" s="62" cm="1">
        <f t="array" ref="J9">INDEX('Regional Cap levels'!$F$386:$K$553,MATCH($A9&amp;$B9&amp;$C9&amp;$D9,'Regional Cap levels'!$B$386:$B$553&amp;'Regional Cap levels'!$C$386:$C$553&amp;'Regional Cap levels'!$D$386:$D$553&amp;'Regional Cap levels'!$E$386:$E$553,0),MATCH(J$6,'Regional Cap levels'!$F$385:$K$385,0))</f>
        <v>0.25021083558770574</v>
      </c>
    </row>
    <row r="10" spans="1:11" ht="13.5" customHeight="1">
      <c r="A10" s="192" t="s">
        <v>128</v>
      </c>
      <c r="B10" s="1" t="s">
        <v>72</v>
      </c>
      <c r="C10" s="1" t="s">
        <v>68</v>
      </c>
      <c r="D10" s="14" t="s">
        <v>69</v>
      </c>
      <c r="E10" s="38" cm="1">
        <f t="array" ref="E10">INDEX('Regional Cap levels'!$F$386:$K$553,MATCH($A10&amp;$B10&amp;$C10&amp;$D10,'Regional Cap levels'!$B$386:$B$553&amp;'Regional Cap levels'!$C$386:$C$553&amp;'Regional Cap levels'!$D$386:$D$553&amp;'Regional Cap levels'!$E$386:$E$553,0),MATCH(E$6,'Regional Cap levels'!$F$385:$K$385,0))</f>
        <v>0.16982768008893454</v>
      </c>
      <c r="F10" s="38" cm="1">
        <f t="array" ref="F10">INDEX('Regional Cap levels'!$F$386:$K$553,MATCH($A10&amp;$B10&amp;$C10&amp;$D10,'Regional Cap levels'!$B$386:$B$553&amp;'Regional Cap levels'!$C$386:$C$553&amp;'Regional Cap levels'!$D$386:$D$553&amp;'Regional Cap levels'!$E$386:$E$553,0),MATCH(F$6,'Regional Cap levels'!$F$385:$K$385,0))</f>
        <v>0.12478609176189122</v>
      </c>
      <c r="G10" s="185" cm="1">
        <f t="array" ref="G10">INDEX('Regional Cap levels'!$F$386:$K$553,MATCH($A10&amp;$B10&amp;$C10&amp;$D10,'Regional Cap levels'!$B$386:$B$553&amp;'Regional Cap levels'!$C$386:$C$553&amp;'Regional Cap levels'!$D$386:$D$553&amp;'Regional Cap levels'!$E$386:$E$553,0),MATCH(G$6,'Regional Cap levels'!$F$385:$K$385,0))</f>
        <v>7.379064105606889E-2</v>
      </c>
      <c r="H10" s="62" cm="1">
        <f t="array" ref="H10">INDEX('Regional Cap levels'!$F$386:$K$553,MATCH($A10&amp;$B10&amp;$C10&amp;$D10,'Regional Cap levels'!$B$386:$B$553&amp;'Regional Cap levels'!$C$386:$C$553&amp;'Regional Cap levels'!$D$386:$D$553&amp;'Regional Cap levels'!$E$386:$E$553,0),MATCH(H$6,'Regional Cap levels'!$F$385:$K$385,0))</f>
        <v>6.7649847186744258E-2</v>
      </c>
      <c r="I10" s="62" cm="1">
        <f t="array" ref="I10">INDEX('Regional Cap levels'!$F$386:$K$553,MATCH($A10&amp;$B10&amp;$C10&amp;$D10,'Regional Cap levels'!$B$386:$B$553&amp;'Regional Cap levels'!$C$386:$C$553&amp;'Regional Cap levels'!$D$386:$D$553&amp;'Regional Cap levels'!$E$386:$E$553,0),MATCH(I$6,'Regional Cap levels'!$F$385:$K$385,0))</f>
        <v>7.2896326159348171E-2</v>
      </c>
      <c r="J10" s="62" cm="1">
        <f t="array" ref="J10">INDEX('Regional Cap levels'!$F$386:$K$553,MATCH($A10&amp;$B10&amp;$C10&amp;$D10,'Regional Cap levels'!$B$386:$B$553&amp;'Regional Cap levels'!$C$386:$C$553&amp;'Regional Cap levels'!$D$386:$D$553&amp;'Regional Cap levels'!$E$386:$E$553,0),MATCH(J$6,'Regional Cap levels'!$F$385:$K$385,0))</f>
        <v>5.8985876649744903E-2</v>
      </c>
    </row>
    <row r="11" spans="1:11" ht="13.5" customHeight="1">
      <c r="A11" s="192" t="s">
        <v>128</v>
      </c>
      <c r="B11" s="1" t="s">
        <v>72</v>
      </c>
      <c r="C11" s="1" t="s">
        <v>70</v>
      </c>
      <c r="D11" s="14" t="s">
        <v>69</v>
      </c>
      <c r="E11" s="38" cm="1">
        <f t="array" ref="E11">INDEX('Regional Cap levels'!$F$386:$K$553,MATCH($A11&amp;$B11&amp;$C11&amp;$D11,'Regional Cap levels'!$B$386:$B$553&amp;'Regional Cap levels'!$C$386:$C$553&amp;'Regional Cap levels'!$D$386:$D$553&amp;'Regional Cap levels'!$E$386:$E$553,0),MATCH(E$6,'Regional Cap levels'!$F$385:$K$385,0))</f>
        <v>0.17472343211081967</v>
      </c>
      <c r="F11" s="38" cm="1">
        <f t="array" ref="F11">INDEX('Regional Cap levels'!$F$386:$K$553,MATCH($A11&amp;$B11&amp;$C11&amp;$D11,'Regional Cap levels'!$B$386:$B$553&amp;'Regional Cap levels'!$C$386:$C$553&amp;'Regional Cap levels'!$D$386:$D$553&amp;'Regional Cap levels'!$E$386:$E$553,0),MATCH(F$6,'Regional Cap levels'!$F$385:$K$385,0))</f>
        <v>0.12716029160220113</v>
      </c>
      <c r="G11" s="185" cm="1">
        <f t="array" ref="G11">INDEX('Regional Cap levels'!$F$386:$K$553,MATCH($A11&amp;$B11&amp;$C11&amp;$D11,'Regional Cap levels'!$B$386:$B$553&amp;'Regional Cap levels'!$C$386:$C$553&amp;'Regional Cap levels'!$D$386:$D$553&amp;'Regional Cap levels'!$E$386:$E$553,0),MATCH(G$6,'Regional Cap levels'!$F$385:$K$385,0))</f>
        <v>7.2484001070870441E-2</v>
      </c>
      <c r="H11" s="62" cm="1">
        <f t="array" ref="H11">INDEX('Regional Cap levels'!$F$386:$K$553,MATCH($A11&amp;$B11&amp;$C11&amp;$D11,'Regional Cap levels'!$B$386:$B$553&amp;'Regional Cap levels'!$C$386:$C$553&amp;'Regional Cap levels'!$D$386:$D$553&amp;'Regional Cap levels'!$E$386:$E$553,0),MATCH(H$6,'Regional Cap levels'!$F$385:$K$385,0))</f>
        <v>6.5458606714011297E-2</v>
      </c>
      <c r="I11" s="62" cm="1">
        <f t="array" ref="I11">INDEX('Regional Cap levels'!$F$386:$K$553,MATCH($A11&amp;$B11&amp;$C11&amp;$D11,'Regional Cap levels'!$B$386:$B$553&amp;'Regional Cap levels'!$C$386:$C$553&amp;'Regional Cap levels'!$D$386:$D$553&amp;'Regional Cap levels'!$E$386:$E$553,0),MATCH(I$6,'Regional Cap levels'!$F$385:$K$385,0))</f>
        <v>7.1125262885181978E-2</v>
      </c>
      <c r="J11" s="62" cm="1">
        <f t="array" ref="J11">INDEX('Regional Cap levels'!$F$386:$K$553,MATCH($A11&amp;$B11&amp;$C11&amp;$D11,'Regional Cap levels'!$B$386:$B$553&amp;'Regional Cap levels'!$C$386:$C$553&amp;'Regional Cap levels'!$D$386:$D$553&amp;'Regional Cap levels'!$E$386:$E$553,0),MATCH(J$6,'Regional Cap levels'!$F$385:$K$385,0))</f>
        <v>5.6848425968027971E-2</v>
      </c>
    </row>
    <row r="12" spans="1:11" ht="13.5" customHeight="1">
      <c r="A12" s="192" t="s">
        <v>128</v>
      </c>
      <c r="B12" s="1" t="s">
        <v>72</v>
      </c>
      <c r="C12" s="1" t="s">
        <v>71</v>
      </c>
      <c r="D12" s="14" t="s">
        <v>69</v>
      </c>
      <c r="E12" s="38" cm="1">
        <f t="array" ref="E12">INDEX('Regional Cap levels'!$F$386:$K$553,MATCH($A12&amp;$B12&amp;$C12&amp;$D12,'Regional Cap levels'!$B$386:$B$553&amp;'Regional Cap levels'!$C$386:$C$553&amp;'Regional Cap levels'!$D$386:$D$553&amp;'Regional Cap levels'!$E$386:$E$553,0),MATCH(E$6,'Regional Cap levels'!$F$385:$K$385,0))</f>
        <v>0.17886864571161198</v>
      </c>
      <c r="F12" s="38" cm="1">
        <f t="array" ref="F12">INDEX('Regional Cap levels'!$F$386:$K$553,MATCH($A12&amp;$B12&amp;$C12&amp;$D12,'Regional Cap levels'!$B$386:$B$553&amp;'Regional Cap levels'!$C$386:$C$553&amp;'Regional Cap levels'!$D$386:$D$553&amp;'Regional Cap levels'!$E$386:$E$553,0),MATCH(F$6,'Regional Cap levels'!$F$385:$K$385,0))</f>
        <v>0.13143169955509074</v>
      </c>
      <c r="G12" s="185" cm="1">
        <f t="array" ref="G12">INDEX('Regional Cap levels'!$F$386:$K$553,MATCH($A12&amp;$B12&amp;$C12&amp;$D12,'Regional Cap levels'!$B$386:$B$553&amp;'Regional Cap levels'!$C$386:$C$553&amp;'Regional Cap levels'!$D$386:$D$553&amp;'Regional Cap levels'!$E$386:$E$553,0),MATCH(G$6,'Regional Cap levels'!$F$385:$K$385,0))</f>
        <v>7.772476273571341E-2</v>
      </c>
      <c r="H12" s="62" cm="1">
        <f t="array" ref="H12">INDEX('Regional Cap levels'!$F$386:$K$553,MATCH($A12&amp;$B12&amp;$C12&amp;$D12,'Regional Cap levels'!$B$386:$B$553&amp;'Regional Cap levels'!$C$386:$C$553&amp;'Regional Cap levels'!$D$386:$D$553&amp;'Regional Cap levels'!$E$386:$E$553,0),MATCH(H$6,'Regional Cap levels'!$F$385:$K$385,0))</f>
        <v>7.1205476943742227E-2</v>
      </c>
      <c r="I12" s="62" cm="1">
        <f t="array" ref="I12">INDEX('Regional Cap levels'!$F$386:$K$553,MATCH($A12&amp;$B12&amp;$C12&amp;$D12,'Regional Cap levels'!$B$386:$B$553&amp;'Regional Cap levels'!$C$386:$C$553&amp;'Regional Cap levels'!$D$386:$D$553&amp;'Regional Cap levels'!$E$386:$E$553,0),MATCH(I$6,'Regional Cap levels'!$F$385:$K$385,0))</f>
        <v>7.6731174442734473E-2</v>
      </c>
      <c r="J12" s="62" cm="1">
        <f t="array" ref="J12">INDEX('Regional Cap levels'!$F$386:$K$553,MATCH($A12&amp;$B12&amp;$C12&amp;$D12,'Regional Cap levels'!$B$386:$B$553&amp;'Regional Cap levels'!$C$386:$C$553&amp;'Regional Cap levels'!$D$386:$D$553&amp;'Regional Cap levels'!$E$386:$E$553,0),MATCH(J$6,'Regional Cap levels'!$F$385:$K$385,0))</f>
        <v>6.2079650528737006E-2</v>
      </c>
    </row>
    <row r="13" spans="1:11" ht="13.5" customHeight="1">
      <c r="A13" s="192" t="s">
        <v>128</v>
      </c>
      <c r="B13" s="1" t="s">
        <v>67</v>
      </c>
      <c r="C13" s="1" t="s">
        <v>68</v>
      </c>
      <c r="D13" s="14" t="s">
        <v>73</v>
      </c>
      <c r="E13" s="38" cm="1">
        <f t="array" ref="E13">INDEX('Regional Cap levels'!$F$386:$K$553,MATCH($A13&amp;$B13&amp;$C13&amp;$D13,'Regional Cap levels'!$B$386:$B$553&amp;'Regional Cap levels'!$C$386:$C$553&amp;'Regional Cap levels'!$D$386:$D$553&amp;'Regional Cap levels'!$E$386:$E$553,0),MATCH(E$6,'Regional Cap levels'!$F$385:$K$385,0))</f>
        <v>0.45768024488919024</v>
      </c>
      <c r="F13" s="38" cm="1">
        <f t="array" ref="F13">INDEX('Regional Cap levels'!$F$386:$K$553,MATCH($A13&amp;$B13&amp;$C13&amp;$D13,'Regional Cap levels'!$B$386:$B$553&amp;'Regional Cap levels'!$C$386:$C$553&amp;'Regional Cap levels'!$D$386:$D$553&amp;'Regional Cap levels'!$E$386:$E$553,0),MATCH(F$6,'Regional Cap levels'!$F$385:$K$385,0))</f>
        <v>0.50307122972929963</v>
      </c>
      <c r="G13" s="185" cm="1">
        <f t="array" ref="G13">INDEX('Regional Cap levels'!$F$386:$K$553,MATCH($A13&amp;$B13&amp;$C13&amp;$D13,'Regional Cap levels'!$B$386:$B$553&amp;'Regional Cap levels'!$C$386:$C$553&amp;'Regional Cap levels'!$D$386:$D$553&amp;'Regional Cap levels'!$E$386:$E$553,0),MATCH(G$6,'Regional Cap levels'!$F$385:$K$385,0))</f>
        <v>0.50307122972929963</v>
      </c>
      <c r="H13" s="62" cm="1">
        <f t="array" ref="H13">INDEX('Regional Cap levels'!$F$386:$K$553,MATCH($A13&amp;$B13&amp;$C13&amp;$D13,'Regional Cap levels'!$B$386:$B$553&amp;'Regional Cap levels'!$C$386:$C$553&amp;'Regional Cap levels'!$D$386:$D$553&amp;'Regional Cap levels'!$E$386:$E$553,0),MATCH(H$6,'Regional Cap levels'!$F$385:$K$385,0))</f>
        <v>0.50708709946200192</v>
      </c>
      <c r="I13" s="62" cm="1">
        <f t="array" ref="I13">INDEX('Regional Cap levels'!$F$386:$K$553,MATCH($A13&amp;$B13&amp;$C13&amp;$D13,'Regional Cap levels'!$B$386:$B$553&amp;'Regional Cap levels'!$C$386:$C$553&amp;'Regional Cap levels'!$D$386:$D$553&amp;'Regional Cap levels'!$E$386:$E$553,0),MATCH(I$6,'Regional Cap levels'!$F$385:$K$385,0))</f>
        <v>0.50689050549463299</v>
      </c>
      <c r="J13" s="62" cm="1">
        <f t="array" ref="J13">INDEX('Regional Cap levels'!$F$386:$K$553,MATCH($A13&amp;$B13&amp;$C13&amp;$D13,'Regional Cap levels'!$B$386:$B$553&amp;'Regional Cap levels'!$C$386:$C$553&amp;'Regional Cap levels'!$D$386:$D$553&amp;'Regional Cap levels'!$E$386:$E$553,0),MATCH(J$6,'Regional Cap levels'!$F$385:$K$385,0))</f>
        <v>0.54945302627743964</v>
      </c>
    </row>
    <row r="14" spans="1:11" ht="13.5" customHeight="1">
      <c r="A14" s="192" t="s">
        <v>128</v>
      </c>
      <c r="B14" s="1" t="s">
        <v>67</v>
      </c>
      <c r="C14" s="1" t="s">
        <v>70</v>
      </c>
      <c r="D14" s="14" t="s">
        <v>73</v>
      </c>
      <c r="E14" s="38" cm="1">
        <f t="array" ref="E14">INDEX('Regional Cap levels'!$F$386:$K$553,MATCH($A14&amp;$B14&amp;$C14&amp;$D14,'Regional Cap levels'!$B$386:$B$553&amp;'Regional Cap levels'!$C$386:$C$553&amp;'Regional Cap levels'!$D$386:$D$553&amp;'Regional Cap levels'!$E$386:$E$553,0),MATCH(E$6,'Regional Cap levels'!$F$385:$K$385,0))</f>
        <v>0.50824663144636573</v>
      </c>
      <c r="F14" s="38" cm="1">
        <f t="array" ref="F14">INDEX('Regional Cap levels'!$F$386:$K$553,MATCH($A14&amp;$B14&amp;$C14&amp;$D14,'Regional Cap levels'!$B$386:$B$553&amp;'Regional Cap levels'!$C$386:$C$553&amp;'Regional Cap levels'!$D$386:$D$553&amp;'Regional Cap levels'!$E$386:$E$553,0),MATCH(F$6,'Regional Cap levels'!$F$385:$K$385,0))</f>
        <v>0.55434827154606781</v>
      </c>
      <c r="G14" s="185" cm="1">
        <f t="array" ref="G14">INDEX('Regional Cap levels'!$F$386:$K$553,MATCH($A14&amp;$B14&amp;$C14&amp;$D14,'Regional Cap levels'!$B$386:$B$553&amp;'Regional Cap levels'!$C$386:$C$553&amp;'Regional Cap levels'!$D$386:$D$553&amp;'Regional Cap levels'!$E$386:$E$553,0),MATCH(G$6,'Regional Cap levels'!$F$385:$K$385,0))</f>
        <v>0.55434827154606781</v>
      </c>
      <c r="H14" s="62" cm="1">
        <f t="array" ref="H14">INDEX('Regional Cap levels'!$F$386:$K$553,MATCH($A14&amp;$B14&amp;$C14&amp;$D14,'Regional Cap levels'!$B$386:$B$553&amp;'Regional Cap levels'!$C$386:$C$553&amp;'Regional Cap levels'!$D$386:$D$553&amp;'Regional Cap levels'!$E$386:$E$553,0),MATCH(H$6,'Regional Cap levels'!$F$385:$K$385,0))</f>
        <v>0.57638338370025255</v>
      </c>
      <c r="I14" s="62" cm="1">
        <f t="array" ref="I14">INDEX('Regional Cap levels'!$F$386:$K$553,MATCH($A14&amp;$B14&amp;$C14&amp;$D14,'Regional Cap levels'!$B$386:$B$553&amp;'Regional Cap levels'!$C$386:$C$553&amp;'Regional Cap levels'!$D$386:$D$553&amp;'Regional Cap levels'!$E$386:$E$553,0),MATCH(I$6,'Regional Cap levels'!$F$385:$K$385,0))</f>
        <v>0.5761661920804253</v>
      </c>
      <c r="J14" s="62" cm="1">
        <f t="array" ref="J14">INDEX('Regional Cap levels'!$F$386:$K$553,MATCH($A14&amp;$B14&amp;$C14&amp;$D14,'Regional Cap levels'!$B$386:$B$553&amp;'Regional Cap levels'!$C$386:$C$553&amp;'Regional Cap levels'!$D$386:$D$553&amp;'Regional Cap levels'!$E$386:$E$553,0),MATCH(J$6,'Regional Cap levels'!$F$385:$K$385,0))</f>
        <v>0.62093693869320965</v>
      </c>
    </row>
    <row r="15" spans="1:11" ht="13.5" customHeight="1">
      <c r="A15" s="192" t="s">
        <v>128</v>
      </c>
      <c r="B15" s="1" t="s">
        <v>67</v>
      </c>
      <c r="C15" s="1" t="s">
        <v>71</v>
      </c>
      <c r="D15" s="14" t="s">
        <v>73</v>
      </c>
      <c r="E15" s="38" cm="1">
        <f t="array" ref="E15">INDEX('Regional Cap levels'!$F$386:$K$553,MATCH($A15&amp;$B15&amp;$C15&amp;$D15,'Regional Cap levels'!$B$386:$B$553&amp;'Regional Cap levels'!$C$386:$C$553&amp;'Regional Cap levels'!$D$386:$D$553&amp;'Regional Cap levels'!$E$386:$E$553,0),MATCH(E$6,'Regional Cap levels'!$F$385:$K$385,0))</f>
        <v>0.51779061862626241</v>
      </c>
      <c r="F15" s="38" cm="1">
        <f t="array" ref="F15">INDEX('Regional Cap levels'!$F$386:$K$553,MATCH($A15&amp;$B15&amp;$C15&amp;$D15,'Regional Cap levels'!$B$386:$B$553&amp;'Regional Cap levels'!$C$386:$C$553&amp;'Regional Cap levels'!$D$386:$D$553&amp;'Regional Cap levels'!$E$386:$E$553,0),MATCH(F$6,'Regional Cap levels'!$F$385:$K$385,0))</f>
        <v>0.56703996488238295</v>
      </c>
      <c r="G15" s="185" cm="1">
        <f t="array" ref="G15">INDEX('Regional Cap levels'!$F$386:$K$553,MATCH($A15&amp;$B15&amp;$C15&amp;$D15,'Regional Cap levels'!$B$386:$B$553&amp;'Regional Cap levels'!$C$386:$C$553&amp;'Regional Cap levels'!$D$386:$D$553&amp;'Regional Cap levels'!$E$386:$E$553,0),MATCH(G$6,'Regional Cap levels'!$F$385:$K$385,0))</f>
        <v>0.56703996488238295</v>
      </c>
      <c r="H15" s="62" cm="1">
        <f t="array" ref="H15">INDEX('Regional Cap levels'!$F$386:$K$553,MATCH($A15&amp;$B15&amp;$C15&amp;$D15,'Regional Cap levels'!$B$386:$B$553&amp;'Regional Cap levels'!$C$386:$C$553&amp;'Regional Cap levels'!$D$386:$D$553&amp;'Regional Cap levels'!$E$386:$E$553,0),MATCH(H$6,'Regional Cap levels'!$F$385:$K$385,0))</f>
        <v>0.57230056873392809</v>
      </c>
      <c r="I15" s="62" cm="1">
        <f t="array" ref="I15">INDEX('Regional Cap levels'!$F$386:$K$553,MATCH($A15&amp;$B15&amp;$C15&amp;$D15,'Regional Cap levels'!$B$386:$B$553&amp;'Regional Cap levels'!$C$386:$C$553&amp;'Regional Cap levels'!$D$386:$D$553&amp;'Regional Cap levels'!$E$386:$E$553,0),MATCH(I$6,'Regional Cap levels'!$F$385:$K$385,0))</f>
        <v>0.57209525261294991</v>
      </c>
      <c r="J15" s="62" cm="1">
        <f t="array" ref="J15">INDEX('Regional Cap levels'!$F$386:$K$553,MATCH($A15&amp;$B15&amp;$C15&amp;$D15,'Regional Cap levels'!$B$386:$B$553&amp;'Regional Cap levels'!$C$386:$C$553&amp;'Regional Cap levels'!$D$386:$D$553&amp;'Regional Cap levels'!$E$386:$E$553,0),MATCH(J$6,'Regional Cap levels'!$F$385:$K$385,0))</f>
        <v>0.61723546731159507</v>
      </c>
    </row>
    <row r="16" spans="1:11" ht="13.5" customHeight="1">
      <c r="A16" s="192" t="s">
        <v>128</v>
      </c>
      <c r="B16" s="1" t="s">
        <v>72</v>
      </c>
      <c r="C16" s="1" t="s">
        <v>68</v>
      </c>
      <c r="D16" s="14" t="s">
        <v>73</v>
      </c>
      <c r="E16" s="38" cm="1">
        <f t="array" ref="E16">INDEX('Regional Cap levels'!$F$386:$K$553,MATCH($A16&amp;$B16&amp;$C16&amp;$D16,'Regional Cap levels'!$B$386:$B$553&amp;'Regional Cap levels'!$C$386:$C$553&amp;'Regional Cap levels'!$D$386:$D$553&amp;'Regional Cap levels'!$E$386:$E$553,0),MATCH(E$6,'Regional Cap levels'!$F$385:$K$385,0))</f>
        <v>0.28485186128517942</v>
      </c>
      <c r="F16" s="38" cm="1">
        <f t="array" ref="F16">INDEX('Regional Cap levels'!$F$386:$K$553,MATCH($A16&amp;$B16&amp;$C16&amp;$D16,'Regional Cap levels'!$B$386:$B$553&amp;'Regional Cap levels'!$C$386:$C$553&amp;'Regional Cap levels'!$D$386:$D$553&amp;'Regional Cap levels'!$E$386:$E$553,0),MATCH(F$6,'Regional Cap levels'!$F$385:$K$385,0))</f>
        <v>0.2911174570678719</v>
      </c>
      <c r="G16" s="185" cm="1">
        <f t="array" ref="G16">INDEX('Regional Cap levels'!$F$386:$K$553,MATCH($A16&amp;$B16&amp;$C16&amp;$D16,'Regional Cap levels'!$B$386:$B$553&amp;'Regional Cap levels'!$C$386:$C$553&amp;'Regional Cap levels'!$D$386:$D$553&amp;'Regional Cap levels'!$E$386:$E$553,0),MATCH(G$6,'Regional Cap levels'!$F$385:$K$385,0))</f>
        <v>0.2911174570678719</v>
      </c>
      <c r="H16" s="62" cm="1">
        <f t="array" ref="H16">INDEX('Regional Cap levels'!$F$386:$K$553,MATCH($A16&amp;$B16&amp;$C16&amp;$D16,'Regional Cap levels'!$B$386:$B$553&amp;'Regional Cap levels'!$C$386:$C$553&amp;'Regional Cap levels'!$D$386:$D$553&amp;'Regional Cap levels'!$E$386:$E$553,0),MATCH(H$6,'Regional Cap levels'!$F$385:$K$385,0))</f>
        <v>0.29625080573911428</v>
      </c>
      <c r="I16" s="62" cm="1">
        <f t="array" ref="I16">INDEX('Regional Cap levels'!$F$386:$K$553,MATCH($A16&amp;$B16&amp;$C16&amp;$D16,'Regional Cap levels'!$B$386:$B$553&amp;'Regional Cap levels'!$C$386:$C$553&amp;'Regional Cap levels'!$D$386:$D$553&amp;'Regional Cap levels'!$E$386:$E$553,0),MATCH(I$6,'Regional Cap levels'!$F$385:$K$385,0))</f>
        <v>0.29603272065970054</v>
      </c>
      <c r="J16" s="62" cm="1">
        <f t="array" ref="J16">INDEX('Regional Cap levels'!$F$386:$K$553,MATCH($A16&amp;$B16&amp;$C16&amp;$D16,'Regional Cap levels'!$B$386:$B$553&amp;'Regional Cap levels'!$C$386:$C$553&amp;'Regional Cap levels'!$D$386:$D$553&amp;'Regional Cap levels'!$E$386:$E$553,0),MATCH(J$6,'Regional Cap levels'!$F$385:$K$385,0))</f>
        <v>0.29798259833776841</v>
      </c>
    </row>
    <row r="17" spans="1:11" ht="13.5" customHeight="1">
      <c r="A17" s="192" t="s">
        <v>128</v>
      </c>
      <c r="B17" s="1" t="s">
        <v>72</v>
      </c>
      <c r="C17" s="1" t="s">
        <v>70</v>
      </c>
      <c r="D17" s="14" t="s">
        <v>73</v>
      </c>
      <c r="E17" s="38" cm="1">
        <f t="array" ref="E17">INDEX('Regional Cap levels'!$F$386:$K$553,MATCH($A17&amp;$B17&amp;$C17&amp;$D17,'Regional Cap levels'!$B$386:$B$553&amp;'Regional Cap levels'!$C$386:$C$553&amp;'Regional Cap levels'!$D$386:$D$553&amp;'Regional Cap levels'!$E$386:$E$553,0),MATCH(E$6,'Regional Cap levels'!$F$385:$K$385,0))</f>
        <v>0.3750844265084296</v>
      </c>
      <c r="F17" s="38" cm="1">
        <f t="array" ref="F17">INDEX('Regional Cap levels'!$F$386:$K$553,MATCH($A17&amp;$B17&amp;$C17&amp;$D17,'Regional Cap levels'!$B$386:$B$553&amp;'Regional Cap levels'!$C$386:$C$553&amp;'Regional Cap levels'!$D$386:$D$553&amp;'Regional Cap levels'!$E$386:$E$553,0),MATCH(F$6,'Regional Cap levels'!$F$385:$K$385,0))</f>
        <v>0.37799022515901148</v>
      </c>
      <c r="G17" s="185" cm="1">
        <f t="array" ref="G17">INDEX('Regional Cap levels'!$F$386:$K$553,MATCH($A17&amp;$B17&amp;$C17&amp;$D17,'Regional Cap levels'!$B$386:$B$553&amp;'Regional Cap levels'!$C$386:$C$553&amp;'Regional Cap levels'!$D$386:$D$553&amp;'Regional Cap levels'!$E$386:$E$553,0),MATCH(G$6,'Regional Cap levels'!$F$385:$K$385,0))</f>
        <v>0.37799022515901148</v>
      </c>
      <c r="H17" s="62" cm="1">
        <f t="array" ref="H17">INDEX('Regional Cap levels'!$F$386:$K$553,MATCH($A17&amp;$B17&amp;$C17&amp;$D17,'Regional Cap levels'!$B$386:$B$553&amp;'Regional Cap levels'!$C$386:$C$553&amp;'Regional Cap levels'!$D$386:$D$553&amp;'Regional Cap levels'!$E$386:$E$553,0),MATCH(H$6,'Regional Cap levels'!$F$385:$K$385,0))</f>
        <v>0.40452516356037771</v>
      </c>
      <c r="I17" s="62" cm="1">
        <f t="array" ref="I17">INDEX('Regional Cap levels'!$F$386:$K$553,MATCH($A17&amp;$B17&amp;$C17&amp;$D17,'Regional Cap levels'!$B$386:$B$553&amp;'Regional Cap levels'!$C$386:$C$553&amp;'Regional Cap levels'!$D$386:$D$553&amp;'Regional Cap levels'!$E$386:$E$553,0),MATCH(I$6,'Regional Cap levels'!$F$385:$K$385,0))</f>
        <v>0.40421391075757979</v>
      </c>
      <c r="J17" s="62" cm="1">
        <f t="array" ref="J17">INDEX('Regional Cap levels'!$F$386:$K$553,MATCH($A17&amp;$B17&amp;$C17&amp;$D17,'Regional Cap levels'!$B$386:$B$553&amp;'Regional Cap levels'!$C$386:$C$553&amp;'Regional Cap levels'!$D$386:$D$553&amp;'Regional Cap levels'!$E$386:$E$553,0),MATCH(J$6,'Regional Cap levels'!$F$385:$K$385,0))</f>
        <v>0.39754433623855895</v>
      </c>
    </row>
    <row r="18" spans="1:11" ht="13.5" customHeight="1">
      <c r="A18" s="192" t="s">
        <v>128</v>
      </c>
      <c r="B18" s="1" t="s">
        <v>72</v>
      </c>
      <c r="C18" s="1" t="s">
        <v>71</v>
      </c>
      <c r="D18" s="14" t="s">
        <v>73</v>
      </c>
      <c r="E18" s="38" cm="1">
        <f t="array" ref="E18">INDEX('Regional Cap levels'!$F$386:$K$553,MATCH($A18&amp;$B18&amp;$C18&amp;$D18,'Regional Cap levels'!$B$386:$B$553&amp;'Regional Cap levels'!$C$386:$C$553&amp;'Regional Cap levels'!$D$386:$D$553&amp;'Regional Cap levels'!$E$386:$E$553,0),MATCH(E$6,'Regional Cap levels'!$F$385:$K$385,0))</f>
        <v>0.33537728236404085</v>
      </c>
      <c r="F18" s="38" cm="1">
        <f t="array" ref="F18">INDEX('Regional Cap levels'!$F$386:$K$553,MATCH($A18&amp;$B18&amp;$C18&amp;$D18,'Regional Cap levels'!$B$386:$B$553&amp;'Regional Cap levels'!$C$386:$C$553&amp;'Regional Cap levels'!$D$386:$D$553&amp;'Regional Cap levels'!$E$386:$E$553,0),MATCH(F$6,'Regional Cap levels'!$F$385:$K$385,0))</f>
        <v>0.34338533582610592</v>
      </c>
      <c r="G18" s="185" cm="1">
        <f t="array" ref="G18">INDEX('Regional Cap levels'!$F$386:$K$553,MATCH($A18&amp;$B18&amp;$C18&amp;$D18,'Regional Cap levels'!$B$386:$B$553&amp;'Regional Cap levels'!$C$386:$C$553&amp;'Regional Cap levels'!$D$386:$D$553&amp;'Regional Cap levels'!$E$386:$E$553,0),MATCH(G$6,'Regional Cap levels'!$F$385:$K$385,0))</f>
        <v>0.34338533582610592</v>
      </c>
      <c r="H18" s="62" cm="1">
        <f t="array" ref="H18">INDEX('Regional Cap levels'!$F$386:$K$553,MATCH($A18&amp;$B18&amp;$C18&amp;$D18,'Regional Cap levels'!$B$386:$B$553&amp;'Regional Cap levels'!$C$386:$C$553&amp;'Regional Cap levels'!$D$386:$D$553&amp;'Regional Cap levels'!$E$386:$E$553,0),MATCH(H$6,'Regional Cap levels'!$F$385:$K$385,0))</f>
        <v>0.3499751344443493</v>
      </c>
      <c r="I18" s="62" cm="1">
        <f t="array" ref="I18">INDEX('Regional Cap levels'!$F$386:$K$553,MATCH($A18&amp;$B18&amp;$C18&amp;$D18,'Regional Cap levels'!$B$386:$B$553&amp;'Regional Cap levels'!$C$386:$C$553&amp;'Regional Cap levels'!$D$386:$D$553&amp;'Regional Cap levels'!$E$386:$E$553,0),MATCH(I$6,'Regional Cap levels'!$F$385:$K$385,0))</f>
        <v>0.34973699526426533</v>
      </c>
      <c r="J18" s="62" cm="1">
        <f t="array" ref="J18">INDEX('Regional Cap levels'!$F$386:$K$553,MATCH($A18&amp;$B18&amp;$C18&amp;$D18,'Regional Cap levels'!$B$386:$B$553&amp;'Regional Cap levels'!$C$386:$C$553&amp;'Regional Cap levels'!$D$386:$D$553&amp;'Regional Cap levels'!$E$386:$E$553,0),MATCH(J$6,'Regional Cap levels'!$F$385:$K$385,0))</f>
        <v>0.35213616503327955</v>
      </c>
    </row>
    <row r="19" spans="1:11" ht="13.5" customHeight="1">
      <c r="D19" s="166"/>
      <c r="E19" s="42"/>
      <c r="F19" s="42"/>
      <c r="G19" s="42"/>
      <c r="H19" s="186"/>
      <c r="I19" s="186"/>
      <c r="J19" s="186"/>
    </row>
    <row r="20" spans="1:11" ht="13.5" customHeight="1">
      <c r="B20" s="35" t="s">
        <v>74</v>
      </c>
      <c r="C20" s="167"/>
      <c r="D20" s="167"/>
      <c r="E20" s="167"/>
      <c r="F20" s="167"/>
      <c r="G20" s="167"/>
      <c r="H20" s="168"/>
      <c r="I20" s="168"/>
      <c r="J20" s="168"/>
    </row>
    <row r="21" spans="1:11" ht="28.5" customHeight="1">
      <c r="B21" s="1"/>
      <c r="C21" s="1"/>
      <c r="D21" s="1"/>
      <c r="E21" s="162" t="s">
        <v>50</v>
      </c>
      <c r="F21" s="162" t="s">
        <v>52</v>
      </c>
      <c r="G21" s="163" t="s">
        <v>54</v>
      </c>
      <c r="H21" s="164" t="s">
        <v>56</v>
      </c>
      <c r="I21" s="165" t="s">
        <v>58</v>
      </c>
      <c r="J21" s="165" t="s">
        <v>61</v>
      </c>
    </row>
    <row r="22" spans="1:11" ht="13.5" customHeight="1">
      <c r="B22" s="2" t="s">
        <v>62</v>
      </c>
      <c r="C22" s="2" t="s">
        <v>63</v>
      </c>
      <c r="D22" s="2" t="s">
        <v>64</v>
      </c>
      <c r="E22" s="13" t="s">
        <v>49</v>
      </c>
      <c r="F22" s="13" t="s">
        <v>51</v>
      </c>
      <c r="G22" s="68" t="s">
        <v>53</v>
      </c>
      <c r="H22" s="57" t="s">
        <v>55</v>
      </c>
      <c r="I22" s="126" t="s">
        <v>57</v>
      </c>
      <c r="J22" s="126" t="s">
        <v>65</v>
      </c>
      <c r="K22" s="169" t="s">
        <v>75</v>
      </c>
    </row>
    <row r="23" spans="1:11" ht="13.5" customHeight="1">
      <c r="B23" s="268" t="s">
        <v>76</v>
      </c>
      <c r="C23" s="269"/>
      <c r="D23" s="269"/>
      <c r="E23" s="269"/>
      <c r="F23" s="269"/>
      <c r="G23" s="269"/>
      <c r="H23" s="269"/>
      <c r="I23" s="127"/>
      <c r="J23" s="127"/>
    </row>
    <row r="24" spans="1:11" ht="13.5" customHeight="1">
      <c r="B24" s="1" t="s">
        <v>67</v>
      </c>
      <c r="C24" s="1" t="s">
        <v>68</v>
      </c>
      <c r="D24" s="14" t="s">
        <v>69</v>
      </c>
      <c r="E24" s="36" cm="1">
        <f t="array" ref="E24">E7*INDEX('TDCV Values'!$D$11:$I$16,MATCH($B24&amp;$C24,'TDCV Values'!$B$11:$B$16&amp;'TDCV Values'!$C$11:$C$16,0),MATCH(E$22,'TDCV Values'!$D$10:$I$10,0))</f>
        <v>1920.9538129917239</v>
      </c>
      <c r="F24" s="36" cm="1">
        <f t="array" ref="F24">F7*INDEX('TDCV Values'!$D$11:$I$16,MATCH($B24&amp;$C24,'TDCV Values'!$B$11:$B$16&amp;'TDCV Values'!$C$11:$C$16,0),MATCH(F$22,'TDCV Values'!$D$10:$I$10,0))</f>
        <v>1444.1608767888167</v>
      </c>
      <c r="G24" s="36" cm="1">
        <f t="array" ref="G24">G7*INDEX('TDCV Values'!$D$11:$I$16,MATCH($B24&amp;$C24,'TDCV Values'!$B$11:$B$16&amp;'TDCV Values'!$C$11:$C$16,0),MATCH(G$22,'TDCV Values'!$D$10:$I$10,0))</f>
        <v>854.98574907607576</v>
      </c>
      <c r="H24" s="36" cm="1">
        <f t="array" ref="H24">H7*INDEX('TDCV Values'!$D$11:$I$16,MATCH($B24&amp;$C24,'TDCV Values'!$B$11:$B$16&amp;'TDCV Values'!$C$11:$C$16,0),MATCH(H$22,'TDCV Values'!$D$10:$I$10,0))</f>
        <v>722.50739119960076</v>
      </c>
      <c r="I24" s="36" cm="1">
        <f t="array" ref="I24">I7*INDEX('TDCV Values'!$D$11:$I$16,MATCH($B24&amp;$C24,'TDCV Values'!$B$11:$B$16&amp;'TDCV Values'!$C$11:$C$16,0),MATCH(I$22,'TDCV Values'!$D$10:$I$10,0))</f>
        <v>756.46813953919138</v>
      </c>
      <c r="J24" s="36" cm="1">
        <f t="array" ref="J24">J7*INDEX('TDCV Values'!$D$11:$I$16,MATCH($B24&amp;$C24,'TDCV Values'!$B$11:$B$16&amp;'TDCV Values'!$C$11:$C$16,0),MATCH(J$22,'TDCV Values'!$D$10:$I$10,0))</f>
        <v>641.85246385535447</v>
      </c>
    </row>
    <row r="25" spans="1:11" ht="13.5" customHeight="1">
      <c r="B25" s="1" t="s">
        <v>67</v>
      </c>
      <c r="C25" s="1" t="s">
        <v>70</v>
      </c>
      <c r="D25" s="14" t="s">
        <v>69</v>
      </c>
      <c r="E25" s="36" cm="1">
        <f t="array" ref="E25">E8*INDEX('TDCV Values'!$D$11:$I$16,MATCH($B25&amp;$C25,'TDCV Values'!$B$11:$B$16&amp;'TDCV Values'!$C$11:$C$16,0),MATCH(E$22,'TDCV Values'!$D$10:$I$10,0))</f>
        <v>1891.3223948644991</v>
      </c>
      <c r="F25" s="36" cm="1">
        <f t="array" ref="F25">F8*INDEX('TDCV Values'!$D$11:$I$16,MATCH($B25&amp;$C25,'TDCV Values'!$B$11:$B$16&amp;'TDCV Values'!$C$11:$C$16,0),MATCH(F$22,'TDCV Values'!$D$10:$I$10,0))</f>
        <v>1411.0234372909999</v>
      </c>
      <c r="G25" s="36" cm="1">
        <f t="array" ref="G25">G8*INDEX('TDCV Values'!$D$11:$I$16,MATCH($B25&amp;$C25,'TDCV Values'!$B$11:$B$16&amp;'TDCV Values'!$C$11:$C$16,0),MATCH(G$22,'TDCV Values'!$D$10:$I$10,0))</f>
        <v>824.69392028573054</v>
      </c>
      <c r="H25" s="36" cm="1">
        <f t="array" ref="H25">H8*INDEX('TDCV Values'!$D$11:$I$16,MATCH($B25&amp;$C25,'TDCV Values'!$B$11:$B$16&amp;'TDCV Values'!$C$11:$C$16,0),MATCH(H$22,'TDCV Values'!$D$10:$I$10,0))</f>
        <v>710.80588025532688</v>
      </c>
      <c r="I25" s="36" cm="1">
        <f t="array" ref="I25">I8*INDEX('TDCV Values'!$D$11:$I$16,MATCH($B25&amp;$C25,'TDCV Values'!$B$11:$B$16&amp;'TDCV Values'!$C$11:$C$16,0),MATCH(I$22,'TDCV Values'!$D$10:$I$10,0))</f>
        <v>744.60942937652237</v>
      </c>
      <c r="J25" s="36" cm="1">
        <f t="array" ref="J25">J8*INDEX('TDCV Values'!$D$11:$I$16,MATCH($B25&amp;$C25,'TDCV Values'!$B$11:$B$16&amp;'TDCV Values'!$C$11:$C$16,0),MATCH(J$22,'TDCV Values'!$D$10:$I$10,0))</f>
        <v>620.85976196840727</v>
      </c>
    </row>
    <row r="26" spans="1:11" ht="13.5" customHeight="1">
      <c r="B26" s="1" t="s">
        <v>67</v>
      </c>
      <c r="C26" s="1" t="s">
        <v>71</v>
      </c>
      <c r="D26" s="14" t="s">
        <v>69</v>
      </c>
      <c r="E26" s="36" cm="1">
        <f t="array" ref="E26">E9*INDEX('TDCV Values'!$D$11:$I$16,MATCH($B26&amp;$C26,'TDCV Values'!$B$11:$B$16&amp;'TDCV Values'!$C$11:$C$16,0),MATCH(E$22,'TDCV Values'!$D$10:$I$10,0))</f>
        <v>2023.2434172561677</v>
      </c>
      <c r="F26" s="36" cm="1">
        <f t="array" ref="F26">F9*INDEX('TDCV Values'!$D$11:$I$16,MATCH($B26&amp;$C26,'TDCV Values'!$B$11:$B$16&amp;'TDCV Values'!$C$11:$C$16,0),MATCH(F$22,'TDCV Values'!$D$10:$I$10,0))</f>
        <v>1521.0802404304318</v>
      </c>
      <c r="G26" s="36" cm="1">
        <f t="array" ref="G26">G9*INDEX('TDCV Values'!$D$11:$I$16,MATCH($B26&amp;$C26,'TDCV Values'!$B$11:$B$16&amp;'TDCV Values'!$C$11:$C$16,0),MATCH(G$22,'TDCV Values'!$D$10:$I$10,0))</f>
        <v>900.56235811029558</v>
      </c>
      <c r="H26" s="36" cm="1">
        <f t="array" ref="H26">H9*INDEX('TDCV Values'!$D$11:$I$16,MATCH($B26&amp;$C26,'TDCV Values'!$B$11:$B$16&amp;'TDCV Values'!$C$11:$C$16,0),MATCH(H$22,'TDCV Values'!$D$10:$I$10,0))</f>
        <v>760.53552104205983</v>
      </c>
      <c r="I26" s="36" cm="1">
        <f t="array" ref="I26">I9*INDEX('TDCV Values'!$D$11:$I$16,MATCH($B26&amp;$C26,'TDCV Values'!$B$11:$B$16&amp;'TDCV Values'!$C$11:$C$16,0),MATCH(I$22,'TDCV Values'!$D$10:$I$10,0))</f>
        <v>796.30262366175123</v>
      </c>
      <c r="J26" s="36" cm="1">
        <f t="array" ref="J26">J9*INDEX('TDCV Values'!$D$11:$I$16,MATCH($B26&amp;$C26,'TDCV Values'!$B$11:$B$16&amp;'TDCV Values'!$C$11:$C$16,0),MATCH(J$22,'TDCV Values'!$D$10:$I$10,0))</f>
        <v>675.56925608680547</v>
      </c>
      <c r="K26" s="171"/>
    </row>
    <row r="27" spans="1:11" ht="13.5" customHeight="1">
      <c r="B27" s="1" t="s">
        <v>72</v>
      </c>
      <c r="C27" s="1" t="s">
        <v>68</v>
      </c>
      <c r="D27" s="14" t="s">
        <v>69</v>
      </c>
      <c r="E27" s="36" cm="1">
        <f t="array" ref="E27">E10*INDEX('TDCV Values'!$D$11:$I$16,MATCH($B27&amp;$C27,'TDCV Values'!$B$11:$B$16&amp;'TDCV Values'!$C$11:$C$16,0),MATCH(E$22,'TDCV Values'!$D$10:$I$10,0))</f>
        <v>2037.9321610672143</v>
      </c>
      <c r="F27" s="36" cm="1">
        <f t="array" ref="F27">F10*INDEX('TDCV Values'!$D$11:$I$16,MATCH($B27&amp;$C27,'TDCV Values'!$B$11:$B$16&amp;'TDCV Values'!$C$11:$C$16,0),MATCH(F$22,'TDCV Values'!$D$10:$I$10,0))</f>
        <v>1497.4331011426946</v>
      </c>
      <c r="G27" s="36" cm="1">
        <f t="array" ref="G27">G10*INDEX('TDCV Values'!$D$11:$I$16,MATCH($B27&amp;$C27,'TDCV Values'!$B$11:$B$16&amp;'TDCV Values'!$C$11:$C$16,0),MATCH(G$22,'TDCV Values'!$D$10:$I$10,0))</f>
        <v>885.48769267282671</v>
      </c>
      <c r="H27" s="36" cm="1">
        <f t="array" ref="H27">H10*INDEX('TDCV Values'!$D$11:$I$16,MATCH($B27&amp;$C27,'TDCV Values'!$B$11:$B$16&amp;'TDCV Values'!$C$11:$C$16,0),MATCH(H$22,'TDCV Values'!$D$10:$I$10,0))</f>
        <v>777.973242647559</v>
      </c>
      <c r="I27" s="36" cm="1">
        <f t="array" ref="I27">I10*INDEX('TDCV Values'!$D$11:$I$16,MATCH($B27&amp;$C27,'TDCV Values'!$B$11:$B$16&amp;'TDCV Values'!$C$11:$C$16,0),MATCH(I$22,'TDCV Values'!$D$10:$I$10,0))</f>
        <v>838.30775083250398</v>
      </c>
      <c r="J27" s="36" cm="1">
        <f t="array" ref="J27">J10*INDEX('TDCV Values'!$D$11:$I$16,MATCH($B27&amp;$C27,'TDCV Values'!$B$11:$B$16&amp;'TDCV Values'!$C$11:$C$16,0),MATCH(J$22,'TDCV Values'!$D$10:$I$10,0))</f>
        <v>678.3375814720664</v>
      </c>
      <c r="K27" s="171"/>
    </row>
    <row r="28" spans="1:11" ht="13.5" customHeight="1">
      <c r="B28" s="1" t="s">
        <v>72</v>
      </c>
      <c r="C28" s="1" t="s">
        <v>70</v>
      </c>
      <c r="D28" s="14" t="s">
        <v>69</v>
      </c>
      <c r="E28" s="36" cm="1">
        <f t="array" ref="E28">E11*INDEX('TDCV Values'!$D$11:$I$16,MATCH($B28&amp;$C28,'TDCV Values'!$B$11:$B$16&amp;'TDCV Values'!$C$11:$C$16,0),MATCH(E$22,'TDCV Values'!$D$10:$I$10,0))</f>
        <v>2096.6811853298359</v>
      </c>
      <c r="F28" s="36" cm="1">
        <f t="array" ref="F28">F11*INDEX('TDCV Values'!$D$11:$I$16,MATCH($B28&amp;$C28,'TDCV Values'!$B$11:$B$16&amp;'TDCV Values'!$C$11:$C$16,0),MATCH(F$22,'TDCV Values'!$D$10:$I$10,0))</f>
        <v>1525.9234992264135</v>
      </c>
      <c r="G28" s="36" cm="1">
        <f t="array" ref="G28">G11*INDEX('TDCV Values'!$D$11:$I$16,MATCH($B28&amp;$C28,'TDCV Values'!$B$11:$B$16&amp;'TDCV Values'!$C$11:$C$16,0),MATCH(G$22,'TDCV Values'!$D$10:$I$10,0))</f>
        <v>869.80801285044527</v>
      </c>
      <c r="H28" s="36" cm="1">
        <f t="array" ref="H28">H11*INDEX('TDCV Values'!$D$11:$I$16,MATCH($B28&amp;$C28,'TDCV Values'!$B$11:$B$16&amp;'TDCV Values'!$C$11:$C$16,0),MATCH(H$22,'TDCV Values'!$D$10:$I$10,0))</f>
        <v>752.77397721112993</v>
      </c>
      <c r="I28" s="36" cm="1">
        <f t="array" ref="I28">I11*INDEX('TDCV Values'!$D$11:$I$16,MATCH($B28&amp;$C28,'TDCV Values'!$B$11:$B$16&amp;'TDCV Values'!$C$11:$C$16,0),MATCH(I$22,'TDCV Values'!$D$10:$I$10,0))</f>
        <v>817.94052317959279</v>
      </c>
      <c r="J28" s="36" cm="1">
        <f t="array" ref="J28">J11*INDEX('TDCV Values'!$D$11:$I$16,MATCH($B28&amp;$C28,'TDCV Values'!$B$11:$B$16&amp;'TDCV Values'!$C$11:$C$16,0),MATCH(J$22,'TDCV Values'!$D$10:$I$10,0))</f>
        <v>653.75689863232162</v>
      </c>
      <c r="K28" s="171"/>
    </row>
    <row r="29" spans="1:11" ht="13.5" customHeight="1">
      <c r="B29" s="1" t="s">
        <v>72</v>
      </c>
      <c r="C29" s="1" t="s">
        <v>71</v>
      </c>
      <c r="D29" s="14" t="s">
        <v>69</v>
      </c>
      <c r="E29" s="36" cm="1">
        <f t="array" ref="E29">E12*INDEX('TDCV Values'!$D$11:$I$16,MATCH($B29&amp;$C29,'TDCV Values'!$B$11:$B$16&amp;'TDCV Values'!$C$11:$C$16,0),MATCH(E$22,'TDCV Values'!$D$10:$I$10,0))</f>
        <v>2146.4237485393437</v>
      </c>
      <c r="F29" s="36" cm="1">
        <f t="array" ref="F29">F12*INDEX('TDCV Values'!$D$11:$I$16,MATCH($B29&amp;$C29,'TDCV Values'!$B$11:$B$16&amp;'TDCV Values'!$C$11:$C$16,0),MATCH(F$22,'TDCV Values'!$D$10:$I$10,0))</f>
        <v>1577.1803946610889</v>
      </c>
      <c r="G29" s="36" cm="1">
        <f t="array" ref="G29">G12*INDEX('TDCV Values'!$D$11:$I$16,MATCH($B29&amp;$C29,'TDCV Values'!$B$11:$B$16&amp;'TDCV Values'!$C$11:$C$16,0),MATCH(G$22,'TDCV Values'!$D$10:$I$10,0))</f>
        <v>932.69715282856089</v>
      </c>
      <c r="H29" s="36" cm="1">
        <f t="array" ref="H29">H12*INDEX('TDCV Values'!$D$11:$I$16,MATCH($B29&amp;$C29,'TDCV Values'!$B$11:$B$16&amp;'TDCV Values'!$C$11:$C$16,0),MATCH(H$22,'TDCV Values'!$D$10:$I$10,0))</f>
        <v>818.86298485303564</v>
      </c>
      <c r="I29" s="36" cm="1">
        <f t="array" ref="I29">I12*INDEX('TDCV Values'!$D$11:$I$16,MATCH($B29&amp;$C29,'TDCV Values'!$B$11:$B$16&amp;'TDCV Values'!$C$11:$C$16,0),MATCH(I$22,'TDCV Values'!$D$10:$I$10,0))</f>
        <v>882.4085060914465</v>
      </c>
      <c r="J29" s="36" cm="1">
        <f t="array" ref="J29">J12*INDEX('TDCV Values'!$D$11:$I$16,MATCH($B29&amp;$C29,'TDCV Values'!$B$11:$B$16&amp;'TDCV Values'!$C$11:$C$16,0),MATCH(J$22,'TDCV Values'!$D$10:$I$10,0))</f>
        <v>713.9159810804756</v>
      </c>
      <c r="K29" s="171"/>
    </row>
    <row r="30" spans="1:11" ht="13.5" customHeight="1">
      <c r="B30" s="268" t="s">
        <v>77</v>
      </c>
      <c r="C30" s="269"/>
      <c r="D30" s="269"/>
      <c r="E30" s="269"/>
      <c r="F30" s="269"/>
      <c r="G30" s="269"/>
      <c r="H30" s="269"/>
      <c r="I30" s="127"/>
      <c r="J30" s="127"/>
      <c r="K30" t="s">
        <v>78</v>
      </c>
    </row>
    <row r="31" spans="1:11" ht="13.5" customHeight="1">
      <c r="B31" s="1" t="s">
        <v>67</v>
      </c>
      <c r="C31" s="1" t="s">
        <v>68</v>
      </c>
      <c r="D31" s="14" t="s">
        <v>73</v>
      </c>
      <c r="E31" s="8">
        <f>E13*365</f>
        <v>167.05328938455443</v>
      </c>
      <c r="F31" s="8">
        <f t="shared" ref="F31:I36" si="0">F13*365</f>
        <v>183.62099885119437</v>
      </c>
      <c r="G31" s="70">
        <f t="shared" si="0"/>
        <v>183.62099885119437</v>
      </c>
      <c r="H31" s="59">
        <f t="shared" si="0"/>
        <v>185.08679130363069</v>
      </c>
      <c r="I31" s="59">
        <f t="shared" si="0"/>
        <v>185.01503450554105</v>
      </c>
      <c r="J31" s="59">
        <f t="shared" ref="J31" si="1">J13*365</f>
        <v>200.55035459126546</v>
      </c>
    </row>
    <row r="32" spans="1:11" ht="13.5" customHeight="1">
      <c r="B32" s="1" t="s">
        <v>67</v>
      </c>
      <c r="C32" s="1" t="s">
        <v>70</v>
      </c>
      <c r="D32" s="14" t="s">
        <v>73</v>
      </c>
      <c r="E32" s="8">
        <f t="shared" ref="E32:H36" si="2">E14*365</f>
        <v>185.51002047792349</v>
      </c>
      <c r="F32" s="8">
        <f t="shared" si="2"/>
        <v>202.33711911431476</v>
      </c>
      <c r="G32" s="70">
        <f t="shared" si="2"/>
        <v>202.33711911431476</v>
      </c>
      <c r="H32" s="59">
        <f t="shared" si="2"/>
        <v>210.37993505059217</v>
      </c>
      <c r="I32" s="59">
        <f t="shared" si="0"/>
        <v>210.30066010935522</v>
      </c>
      <c r="J32" s="59">
        <f t="shared" ref="J32" si="3">J14*365</f>
        <v>226.64198262302153</v>
      </c>
    </row>
    <row r="33" spans="2:11" ht="13.5" customHeight="1">
      <c r="B33" s="1" t="s">
        <v>67</v>
      </c>
      <c r="C33" s="1" t="s">
        <v>71</v>
      </c>
      <c r="D33" s="14" t="s">
        <v>73</v>
      </c>
      <c r="E33" s="8">
        <f t="shared" si="2"/>
        <v>188.99357579858577</v>
      </c>
      <c r="F33" s="8">
        <f t="shared" si="2"/>
        <v>206.96958718206977</v>
      </c>
      <c r="G33" s="70">
        <f t="shared" si="2"/>
        <v>206.96958718206977</v>
      </c>
      <c r="H33" s="59">
        <f t="shared" si="2"/>
        <v>208.88970758788375</v>
      </c>
      <c r="I33" s="59">
        <f t="shared" si="0"/>
        <v>208.81476720372672</v>
      </c>
      <c r="J33" s="59">
        <f t="shared" ref="J33" si="4">J15*365</f>
        <v>225.29094556873221</v>
      </c>
    </row>
    <row r="34" spans="2:11" ht="13.5" customHeight="1">
      <c r="B34" s="1" t="s">
        <v>72</v>
      </c>
      <c r="C34" s="1" t="s">
        <v>68</v>
      </c>
      <c r="D34" s="14" t="s">
        <v>73</v>
      </c>
      <c r="E34" s="8">
        <f t="shared" si="2"/>
        <v>103.97092936909048</v>
      </c>
      <c r="F34" s="8">
        <f t="shared" si="2"/>
        <v>106.25787182977324</v>
      </c>
      <c r="G34" s="70">
        <f t="shared" si="2"/>
        <v>106.25787182977324</v>
      </c>
      <c r="H34" s="59">
        <f t="shared" si="2"/>
        <v>108.13154409477671</v>
      </c>
      <c r="I34" s="59">
        <f t="shared" si="0"/>
        <v>108.0519430407907</v>
      </c>
      <c r="J34" s="59">
        <f t="shared" ref="J34" si="5">J16*365</f>
        <v>108.76364839328546</v>
      </c>
    </row>
    <row r="35" spans="2:11" ht="13.5" customHeight="1">
      <c r="B35" s="1" t="s">
        <v>72</v>
      </c>
      <c r="C35" s="1" t="s">
        <v>70</v>
      </c>
      <c r="D35" s="14" t="s">
        <v>73</v>
      </c>
      <c r="E35" s="8">
        <f t="shared" si="2"/>
        <v>136.9058156755768</v>
      </c>
      <c r="F35" s="8">
        <f t="shared" si="2"/>
        <v>137.96643218303919</v>
      </c>
      <c r="G35" s="70">
        <f t="shared" si="2"/>
        <v>137.96643218303919</v>
      </c>
      <c r="H35" s="59">
        <f t="shared" si="2"/>
        <v>147.65168469953787</v>
      </c>
      <c r="I35" s="59">
        <f t="shared" si="0"/>
        <v>147.53807742651662</v>
      </c>
      <c r="J35" s="59">
        <f t="shared" ref="J35" si="6">J17*365</f>
        <v>145.10368272707402</v>
      </c>
    </row>
    <row r="36" spans="2:11" ht="13.5" customHeight="1">
      <c r="B36" s="1" t="s">
        <v>72</v>
      </c>
      <c r="C36" s="1" t="s">
        <v>71</v>
      </c>
      <c r="D36" s="14" t="s">
        <v>73</v>
      </c>
      <c r="E36" s="8">
        <f t="shared" si="2"/>
        <v>122.41270806287491</v>
      </c>
      <c r="F36" s="8">
        <f t="shared" si="2"/>
        <v>125.33564757652866</v>
      </c>
      <c r="G36" s="70">
        <f t="shared" si="2"/>
        <v>125.33564757652866</v>
      </c>
      <c r="H36" s="59">
        <f t="shared" si="2"/>
        <v>127.7409240721875</v>
      </c>
      <c r="I36" s="59">
        <f t="shared" si="0"/>
        <v>127.65400327145684</v>
      </c>
      <c r="J36" s="59">
        <f t="shared" ref="J36" si="7">J18*365</f>
        <v>128.52970023714704</v>
      </c>
    </row>
    <row r="37" spans="2:11" ht="13.5" customHeight="1">
      <c r="B37" s="268" t="s">
        <v>79</v>
      </c>
      <c r="C37" s="269"/>
      <c r="D37" s="269"/>
      <c r="E37" s="269"/>
      <c r="F37" s="269"/>
      <c r="G37" s="269"/>
      <c r="H37" s="269"/>
      <c r="I37" s="127"/>
      <c r="J37" s="127"/>
      <c r="K37" t="s">
        <v>80</v>
      </c>
    </row>
    <row r="38" spans="2:11" ht="13.5" customHeight="1">
      <c r="B38" s="1" t="s">
        <v>67</v>
      </c>
      <c r="C38" s="1" t="s">
        <v>68</v>
      </c>
      <c r="D38" s="1"/>
      <c r="E38" s="8">
        <f t="shared" ref="E38:I43" si="8">E24+E31</f>
        <v>2088.0071023762785</v>
      </c>
      <c r="F38" s="8">
        <f t="shared" si="8"/>
        <v>1627.7818756400111</v>
      </c>
      <c r="G38" s="70">
        <f t="shared" si="8"/>
        <v>1038.6067479272701</v>
      </c>
      <c r="H38" s="59">
        <f t="shared" si="8"/>
        <v>907.59418250323142</v>
      </c>
      <c r="I38" s="59">
        <f t="shared" si="8"/>
        <v>941.48317404473244</v>
      </c>
      <c r="J38" s="59">
        <f t="shared" ref="J38" si="9">J24+J31</f>
        <v>842.4028184466199</v>
      </c>
    </row>
    <row r="39" spans="2:11" ht="13.5" customHeight="1">
      <c r="B39" s="1" t="s">
        <v>67</v>
      </c>
      <c r="C39" s="1" t="s">
        <v>70</v>
      </c>
      <c r="D39" s="1"/>
      <c r="E39" s="8">
        <f t="shared" si="8"/>
        <v>2076.8324153424228</v>
      </c>
      <c r="F39" s="8">
        <f t="shared" si="8"/>
        <v>1613.3605564053146</v>
      </c>
      <c r="G39" s="70">
        <f t="shared" si="8"/>
        <v>1027.0310394000453</v>
      </c>
      <c r="H39" s="59">
        <f t="shared" si="8"/>
        <v>921.18581530591905</v>
      </c>
      <c r="I39" s="59">
        <f t="shared" si="8"/>
        <v>954.91008948587762</v>
      </c>
      <c r="J39" s="59">
        <f t="shared" ref="J39" si="10">J25+J32</f>
        <v>847.50174459142886</v>
      </c>
    </row>
    <row r="40" spans="2:11" ht="13.5" customHeight="1">
      <c r="B40" s="1" t="s">
        <v>67</v>
      </c>
      <c r="C40" s="1" t="s">
        <v>71</v>
      </c>
      <c r="D40" s="1"/>
      <c r="E40" s="8">
        <f t="shared" si="8"/>
        <v>2212.2369930547534</v>
      </c>
      <c r="F40" s="8">
        <f t="shared" si="8"/>
        <v>1728.0498276125015</v>
      </c>
      <c r="G40" s="70">
        <f t="shared" si="8"/>
        <v>1107.5319452923654</v>
      </c>
      <c r="H40" s="59">
        <f t="shared" si="8"/>
        <v>969.4252286299436</v>
      </c>
      <c r="I40" s="59">
        <f t="shared" si="8"/>
        <v>1005.117390865478</v>
      </c>
      <c r="J40" s="59">
        <f t="shared" ref="J40" si="11">J26+J33</f>
        <v>900.86020165553771</v>
      </c>
    </row>
    <row r="41" spans="2:11" ht="13.5" customHeight="1">
      <c r="B41" s="1" t="s">
        <v>72</v>
      </c>
      <c r="C41" s="1" t="s">
        <v>68</v>
      </c>
      <c r="D41" s="1"/>
      <c r="E41" s="8">
        <f t="shared" si="8"/>
        <v>2141.9030904363049</v>
      </c>
      <c r="F41" s="8">
        <f t="shared" si="8"/>
        <v>1603.6909729724678</v>
      </c>
      <c r="G41" s="70">
        <f t="shared" si="8"/>
        <v>991.7455645025999</v>
      </c>
      <c r="H41" s="59">
        <f t="shared" si="8"/>
        <v>886.1047867423357</v>
      </c>
      <c r="I41" s="59">
        <f t="shared" si="8"/>
        <v>946.35969387329465</v>
      </c>
      <c r="J41" s="59">
        <f t="shared" ref="J41" si="12">J27+J34</f>
        <v>787.10122986535191</v>
      </c>
    </row>
    <row r="42" spans="2:11" ht="13.5" customHeight="1">
      <c r="B42" s="1" t="s">
        <v>72</v>
      </c>
      <c r="C42" s="1" t="s">
        <v>70</v>
      </c>
      <c r="D42" s="1"/>
      <c r="E42" s="8">
        <f t="shared" si="8"/>
        <v>2233.5870010054127</v>
      </c>
      <c r="F42" s="8">
        <f t="shared" si="8"/>
        <v>1663.8899314094526</v>
      </c>
      <c r="G42" s="70">
        <f t="shared" si="8"/>
        <v>1007.7744450334844</v>
      </c>
      <c r="H42" s="59">
        <f t="shared" si="8"/>
        <v>900.42566191066783</v>
      </c>
      <c r="I42" s="59">
        <f t="shared" si="8"/>
        <v>965.47860060610947</v>
      </c>
      <c r="J42" s="59">
        <f t="shared" ref="J42" si="13">J28+J35</f>
        <v>798.86058135939561</v>
      </c>
    </row>
    <row r="43" spans="2:11" ht="13.5" customHeight="1">
      <c r="B43" s="1" t="s">
        <v>72</v>
      </c>
      <c r="C43" s="1" t="s">
        <v>71</v>
      </c>
      <c r="D43" s="1"/>
      <c r="E43" s="8">
        <f t="shared" si="8"/>
        <v>2268.8364566022187</v>
      </c>
      <c r="F43" s="8">
        <f t="shared" si="8"/>
        <v>1702.5160422376175</v>
      </c>
      <c r="G43" s="70">
        <f t="shared" si="8"/>
        <v>1058.0328004050896</v>
      </c>
      <c r="H43" s="59">
        <f t="shared" si="8"/>
        <v>946.6039089252231</v>
      </c>
      <c r="I43" s="59">
        <f t="shared" si="8"/>
        <v>1010.0625093629034</v>
      </c>
      <c r="J43" s="59">
        <f t="shared" ref="J43" si="14">J29+J36</f>
        <v>842.44568131762264</v>
      </c>
    </row>
    <row r="44" spans="2:11" ht="13.5" customHeight="1">
      <c r="B44" s="268" t="s">
        <v>79</v>
      </c>
      <c r="C44" s="269"/>
      <c r="D44" s="269"/>
      <c r="E44" s="269"/>
      <c r="F44" s="269"/>
      <c r="G44" s="269"/>
      <c r="H44" s="269"/>
      <c r="I44" s="127"/>
      <c r="J44" s="127"/>
      <c r="K44" t="s">
        <v>81</v>
      </c>
    </row>
    <row r="45" spans="2:11" ht="13.5" customHeight="1">
      <c r="B45" s="1" t="s">
        <v>82</v>
      </c>
      <c r="C45" s="1" t="s">
        <v>68</v>
      </c>
      <c r="D45" s="1"/>
      <c r="E45" s="8">
        <f>E38+E41</f>
        <v>4229.9101928125838</v>
      </c>
      <c r="F45" s="8">
        <f t="shared" ref="F45:I47" si="15">F38+F41</f>
        <v>3231.4728486124786</v>
      </c>
      <c r="G45" s="70">
        <f t="shared" si="15"/>
        <v>2030.3523124298699</v>
      </c>
      <c r="H45" s="59">
        <f t="shared" si="15"/>
        <v>1793.6989692455672</v>
      </c>
      <c r="I45" s="59">
        <f t="shared" si="15"/>
        <v>1887.842867918027</v>
      </c>
      <c r="J45" s="59">
        <f t="shared" ref="J45" si="16">J38+J41</f>
        <v>1629.5040483119719</v>
      </c>
    </row>
    <row r="46" spans="2:11" ht="13.5" customHeight="1">
      <c r="B46" s="1" t="s">
        <v>82</v>
      </c>
      <c r="C46" s="1" t="s">
        <v>70</v>
      </c>
      <c r="D46" s="1"/>
      <c r="E46" s="8">
        <f t="shared" ref="E46:H47" si="17">E39+E42</f>
        <v>4310.4194163478351</v>
      </c>
      <c r="F46" s="8">
        <f t="shared" si="17"/>
        <v>3277.2504878147674</v>
      </c>
      <c r="G46" s="70">
        <f t="shared" si="17"/>
        <v>2034.8054844335297</v>
      </c>
      <c r="H46" s="59">
        <f t="shared" si="17"/>
        <v>1821.611477216587</v>
      </c>
      <c r="I46" s="59">
        <f t="shared" si="15"/>
        <v>1920.388690091987</v>
      </c>
      <c r="J46" s="59">
        <f t="shared" ref="J46" si="18">J39+J42</f>
        <v>1646.3623259508245</v>
      </c>
    </row>
    <row r="47" spans="2:11" ht="13.5" customHeight="1">
      <c r="B47" s="1" t="s">
        <v>82</v>
      </c>
      <c r="C47" s="1" t="s">
        <v>71</v>
      </c>
      <c r="D47" s="1"/>
      <c r="E47" s="8">
        <f t="shared" si="17"/>
        <v>4481.0734496569721</v>
      </c>
      <c r="F47" s="8">
        <f t="shared" si="17"/>
        <v>3430.5658698501193</v>
      </c>
      <c r="G47" s="70">
        <f t="shared" si="17"/>
        <v>2165.5647456974548</v>
      </c>
      <c r="H47" s="59">
        <f t="shared" si="17"/>
        <v>1916.0291375551667</v>
      </c>
      <c r="I47" s="59">
        <f t="shared" si="15"/>
        <v>2015.1799002283815</v>
      </c>
      <c r="J47" s="59">
        <f t="shared" ref="J47" si="19">J40+J43</f>
        <v>1743.3058829731604</v>
      </c>
    </row>
    <row r="48" spans="2:11" ht="13.5" customHeight="1">
      <c r="E48" s="16"/>
      <c r="F48" s="16"/>
      <c r="G48" s="16"/>
      <c r="H48" s="60"/>
      <c r="I48" s="60"/>
      <c r="J48" s="60"/>
      <c r="K48" s="16"/>
    </row>
    <row r="49" spans="1:15" s="34" customFormat="1">
      <c r="A49" s="33" t="s">
        <v>83</v>
      </c>
      <c r="E49" s="39"/>
      <c r="F49" s="39"/>
      <c r="G49" s="39"/>
      <c r="H49" s="63"/>
      <c r="I49" s="63"/>
      <c r="J49" s="63"/>
      <c r="K49" s="39"/>
    </row>
    <row r="50" spans="1:15">
      <c r="F50" s="171"/>
      <c r="G50" s="171"/>
      <c r="H50" s="172"/>
      <c r="I50" s="172"/>
      <c r="J50" s="172"/>
    </row>
    <row r="51" spans="1:15">
      <c r="B51" s="77" t="s">
        <v>102</v>
      </c>
      <c r="E51" s="6"/>
    </row>
    <row r="52" spans="1:15" ht="25.5" customHeight="1">
      <c r="B52" s="25" t="s">
        <v>62</v>
      </c>
      <c r="C52" s="13" t="s">
        <v>70</v>
      </c>
      <c r="D52" s="13" t="s">
        <v>68</v>
      </c>
      <c r="E52" s="276" t="s">
        <v>103</v>
      </c>
      <c r="F52" s="276"/>
      <c r="I52" s="173"/>
      <c r="J52" s="173"/>
    </row>
    <row r="53" spans="1:15">
      <c r="B53" s="1" t="s">
        <v>67</v>
      </c>
      <c r="C53" s="26">
        <f>'Customer Numbers - East Midland'!$D$5</f>
        <v>261662</v>
      </c>
      <c r="D53" s="26">
        <f>'Customer Numbers - East Midland'!$C$5</f>
        <v>1511217</v>
      </c>
      <c r="E53" s="277">
        <f>C53/(C53+D53)</f>
        <v>0.14759157280333288</v>
      </c>
      <c r="F53" s="277"/>
    </row>
    <row r="54" spans="1:15">
      <c r="B54" s="1" t="s">
        <v>72</v>
      </c>
      <c r="C54" s="26">
        <f>'Customer Numbers - East Midland'!$D$10</f>
        <v>257486</v>
      </c>
      <c r="D54" s="26">
        <f>'Customer Numbers - East Midland'!$C$10</f>
        <v>1695507</v>
      </c>
      <c r="E54" s="277">
        <f>C54/(C54+D54)</f>
        <v>0.13184174239231783</v>
      </c>
      <c r="F54" s="277"/>
      <c r="K54" s="174"/>
      <c r="L54" s="41"/>
      <c r="M54" s="41"/>
      <c r="N54" s="274"/>
      <c r="O54" s="274"/>
    </row>
    <row r="56" spans="1:15">
      <c r="B56" s="4" t="s">
        <v>104</v>
      </c>
    </row>
    <row r="57" spans="1:15">
      <c r="B57" s="275" t="s">
        <v>105</v>
      </c>
      <c r="C57" s="275"/>
      <c r="D57" s="175">
        <v>1</v>
      </c>
    </row>
    <row r="58" spans="1:15">
      <c r="E58" s="16"/>
      <c r="F58" s="16"/>
      <c r="G58" s="16"/>
      <c r="H58" s="60"/>
      <c r="I58" s="60"/>
      <c r="J58" s="60"/>
    </row>
    <row r="59" spans="1:15" ht="25.5">
      <c r="B59" s="1"/>
      <c r="C59" s="1"/>
      <c r="D59" s="1"/>
      <c r="E59" s="162" t="s">
        <v>50</v>
      </c>
      <c r="F59" s="162" t="s">
        <v>52</v>
      </c>
      <c r="G59" s="163" t="s">
        <v>54</v>
      </c>
      <c r="H59" s="164" t="s">
        <v>56</v>
      </c>
      <c r="I59" s="165" t="s">
        <v>58</v>
      </c>
      <c r="J59" s="165" t="s">
        <v>61</v>
      </c>
    </row>
    <row r="60" spans="1:15">
      <c r="B60" s="2" t="s">
        <v>62</v>
      </c>
      <c r="C60" s="2" t="s">
        <v>63</v>
      </c>
      <c r="D60" s="2" t="s">
        <v>64</v>
      </c>
      <c r="E60" s="13" t="s">
        <v>49</v>
      </c>
      <c r="F60" s="13" t="s">
        <v>51</v>
      </c>
      <c r="G60" s="68" t="s">
        <v>53</v>
      </c>
      <c r="H60" s="57" t="s">
        <v>55</v>
      </c>
      <c r="I60" s="126" t="s">
        <v>57</v>
      </c>
      <c r="J60" s="126" t="s">
        <v>65</v>
      </c>
      <c r="K60" t="s">
        <v>84</v>
      </c>
    </row>
    <row r="61" spans="1:15">
      <c r="B61" s="1" t="s">
        <v>67</v>
      </c>
      <c r="C61" s="1" t="s">
        <v>68</v>
      </c>
      <c r="D61" s="14" t="s">
        <v>69</v>
      </c>
      <c r="E61" s="38">
        <f>E7</f>
        <v>0.66239786654887034</v>
      </c>
      <c r="F61" s="38">
        <f t="shared" ref="F61:I61" si="20">F7</f>
        <v>0.49798650923752302</v>
      </c>
      <c r="G61" s="38">
        <f t="shared" si="20"/>
        <v>0.29482267209519852</v>
      </c>
      <c r="H61" s="38">
        <f t="shared" si="20"/>
        <v>0.26759533007392622</v>
      </c>
      <c r="I61" s="38">
        <f t="shared" si="20"/>
        <v>0.28017338501451533</v>
      </c>
      <c r="J61" s="38">
        <f t="shared" ref="J61" si="21">J7</f>
        <v>0.23772313476124241</v>
      </c>
    </row>
    <row r="62" spans="1:15">
      <c r="B62" s="1" t="s">
        <v>67</v>
      </c>
      <c r="C62" s="1" t="s">
        <v>70</v>
      </c>
      <c r="D62" s="14" t="s">
        <v>69</v>
      </c>
      <c r="E62" s="38">
        <f t="shared" ref="E62:I66" si="22">E8</f>
        <v>0.65218013616017212</v>
      </c>
      <c r="F62" s="38">
        <f t="shared" si="22"/>
        <v>0.48655980596241377</v>
      </c>
      <c r="G62" s="38">
        <f t="shared" si="22"/>
        <v>0.28437721389163123</v>
      </c>
      <c r="H62" s="38">
        <f t="shared" si="22"/>
        <v>0.26326143713160255</v>
      </c>
      <c r="I62" s="38">
        <f t="shared" si="22"/>
        <v>0.27578127013945275</v>
      </c>
      <c r="J62" s="38">
        <f t="shared" ref="J62" si="23">J8</f>
        <v>0.22994805998829901</v>
      </c>
    </row>
    <row r="63" spans="1:15">
      <c r="B63" s="1" t="s">
        <v>67</v>
      </c>
      <c r="C63" s="1" t="s">
        <v>71</v>
      </c>
      <c r="D63" s="14" t="s">
        <v>69</v>
      </c>
      <c r="E63" s="38">
        <f t="shared" si="22"/>
        <v>0.69767014388143711</v>
      </c>
      <c r="F63" s="38">
        <f t="shared" si="22"/>
        <v>0.52451042773463163</v>
      </c>
      <c r="G63" s="38">
        <f t="shared" si="22"/>
        <v>0.310538744175964</v>
      </c>
      <c r="H63" s="38">
        <f t="shared" si="22"/>
        <v>0.28167982260817032</v>
      </c>
      <c r="I63" s="38">
        <f t="shared" si="22"/>
        <v>0.29492689765250046</v>
      </c>
      <c r="J63" s="38">
        <f t="shared" ref="J63" si="24">J9</f>
        <v>0.25021083558770574</v>
      </c>
    </row>
    <row r="64" spans="1:15">
      <c r="B64" s="1" t="s">
        <v>72</v>
      </c>
      <c r="C64" s="1" t="s">
        <v>68</v>
      </c>
      <c r="D64" s="14" t="s">
        <v>69</v>
      </c>
      <c r="E64" s="38">
        <f t="shared" si="22"/>
        <v>0.16982768008893454</v>
      </c>
      <c r="F64" s="38">
        <f t="shared" si="22"/>
        <v>0.12478609176189122</v>
      </c>
      <c r="G64" s="38">
        <f t="shared" si="22"/>
        <v>7.379064105606889E-2</v>
      </c>
      <c r="H64" s="38">
        <f t="shared" si="22"/>
        <v>6.7649847186744258E-2</v>
      </c>
      <c r="I64" s="38">
        <f t="shared" si="22"/>
        <v>7.2896326159348171E-2</v>
      </c>
      <c r="J64" s="38">
        <f t="shared" ref="J64" si="25">J10</f>
        <v>5.8985876649744903E-2</v>
      </c>
    </row>
    <row r="65" spans="2:16">
      <c r="B65" s="1" t="s">
        <v>72</v>
      </c>
      <c r="C65" s="1" t="s">
        <v>70</v>
      </c>
      <c r="D65" s="14" t="s">
        <v>69</v>
      </c>
      <c r="E65" s="38">
        <f t="shared" si="22"/>
        <v>0.17472343211081967</v>
      </c>
      <c r="F65" s="38">
        <f t="shared" si="22"/>
        <v>0.12716029160220113</v>
      </c>
      <c r="G65" s="38">
        <f t="shared" si="22"/>
        <v>7.2484001070870441E-2</v>
      </c>
      <c r="H65" s="38">
        <f t="shared" si="22"/>
        <v>6.5458606714011297E-2</v>
      </c>
      <c r="I65" s="38">
        <f t="shared" si="22"/>
        <v>7.1125262885181978E-2</v>
      </c>
      <c r="J65" s="38">
        <f t="shared" ref="J65" si="26">J11</f>
        <v>5.6848425968027971E-2</v>
      </c>
    </row>
    <row r="66" spans="2:16">
      <c r="B66" s="1" t="s">
        <v>72</v>
      </c>
      <c r="C66" s="1" t="s">
        <v>71</v>
      </c>
      <c r="D66" s="14" t="s">
        <v>69</v>
      </c>
      <c r="E66" s="38">
        <f t="shared" si="22"/>
        <v>0.17886864571161198</v>
      </c>
      <c r="F66" s="38">
        <f t="shared" si="22"/>
        <v>0.13143169955509074</v>
      </c>
      <c r="G66" s="38">
        <f t="shared" si="22"/>
        <v>7.772476273571341E-2</v>
      </c>
      <c r="H66" s="38">
        <f t="shared" si="22"/>
        <v>7.1205476943742227E-2</v>
      </c>
      <c r="I66" s="38">
        <f t="shared" si="22"/>
        <v>7.6731174442734473E-2</v>
      </c>
      <c r="J66" s="38">
        <f t="shared" ref="J66" si="27">J12</f>
        <v>6.2079650528737006E-2</v>
      </c>
    </row>
    <row r="67" spans="2:16">
      <c r="B67" s="1" t="s">
        <v>67</v>
      </c>
      <c r="C67" s="1" t="s">
        <v>68</v>
      </c>
      <c r="D67" s="14" t="s">
        <v>73</v>
      </c>
      <c r="E67" s="155">
        <f>IF((E14-E13)&lt;0,E13,E13+($E$53*(E14-E13))*$D$57)</f>
        <v>0.4651434174121451</v>
      </c>
      <c r="F67" s="155">
        <f t="shared" ref="F67:I67" si="28">IF((F14-F13)&lt;0,F13,F13+($E$53*(F14-F13))*$D$57)</f>
        <v>0.51063928897973876</v>
      </c>
      <c r="G67" s="155">
        <f t="shared" si="28"/>
        <v>0.51063928897973876</v>
      </c>
      <c r="H67" s="155">
        <f t="shared" si="28"/>
        <v>0.51731464704215213</v>
      </c>
      <c r="I67" s="155">
        <f t="shared" si="28"/>
        <v>0.51711501303486085</v>
      </c>
      <c r="J67" s="155">
        <f t="shared" ref="J67" si="29">IF((J14-J13)&lt;0,J13,J13+($E$53*(J14-J13))*$D$57)</f>
        <v>0.56000344934101887</v>
      </c>
      <c r="L67" s="42"/>
      <c r="M67" s="42"/>
      <c r="N67" s="42"/>
      <c r="O67" s="42"/>
      <c r="P67" s="42"/>
    </row>
    <row r="68" spans="2:16">
      <c r="B68" s="1" t="s">
        <v>67</v>
      </c>
      <c r="C68" s="1" t="s">
        <v>70</v>
      </c>
      <c r="D68" s="14" t="s">
        <v>73</v>
      </c>
      <c r="E68" s="155">
        <f t="shared" ref="E68:J68" si="30">IF((E14-E13)&lt;=0,E14,E67+(E14-E13)*(1-$D$57))</f>
        <v>0.4651434174121451</v>
      </c>
      <c r="F68" s="155">
        <f t="shared" si="30"/>
        <v>0.51063928897973876</v>
      </c>
      <c r="G68" s="155">
        <f t="shared" si="30"/>
        <v>0.51063928897973876</v>
      </c>
      <c r="H68" s="155">
        <f t="shared" si="30"/>
        <v>0.51731464704215213</v>
      </c>
      <c r="I68" s="155">
        <f t="shared" si="30"/>
        <v>0.51711501303486085</v>
      </c>
      <c r="J68" s="155">
        <f t="shared" si="30"/>
        <v>0.56000344934101887</v>
      </c>
      <c r="L68" s="42"/>
      <c r="M68" s="42"/>
      <c r="N68" s="42"/>
      <c r="O68" s="42"/>
      <c r="P68" s="42"/>
    </row>
    <row r="69" spans="2:16">
      <c r="B69" s="1" t="s">
        <v>67</v>
      </c>
      <c r="C69" s="1" t="s">
        <v>71</v>
      </c>
      <c r="D69" s="14" t="s">
        <v>73</v>
      </c>
      <c r="E69" s="38">
        <f>E15</f>
        <v>0.51779061862626241</v>
      </c>
      <c r="F69" s="38">
        <f t="shared" ref="F69:I69" si="31">F15</f>
        <v>0.56703996488238295</v>
      </c>
      <c r="G69" s="38">
        <f t="shared" si="31"/>
        <v>0.56703996488238295</v>
      </c>
      <c r="H69" s="38">
        <f t="shared" si="31"/>
        <v>0.57230056873392809</v>
      </c>
      <c r="I69" s="38">
        <f t="shared" si="31"/>
        <v>0.57209525261294991</v>
      </c>
      <c r="J69" s="38">
        <f t="shared" ref="J69" si="32">J15</f>
        <v>0.61723546731159507</v>
      </c>
      <c r="L69" s="42"/>
      <c r="M69" s="42"/>
      <c r="N69" s="42"/>
      <c r="O69" s="42"/>
      <c r="P69" s="42"/>
    </row>
    <row r="70" spans="2:16">
      <c r="B70" s="1" t="s">
        <v>72</v>
      </c>
      <c r="C70" s="1" t="s">
        <v>68</v>
      </c>
      <c r="D70" s="14" t="s">
        <v>73</v>
      </c>
      <c r="E70" s="155">
        <f>IF((E17-E16)&lt;0,E16,E16+($E$54*(E17-E16))*$D$57)</f>
        <v>0.29674827990474117</v>
      </c>
      <c r="F70" s="155">
        <f t="shared" ref="F70:I70" si="33">IF((F17-F16)&lt;0,F16,F16+($E$54*(F17-F16))*$D$57)</f>
        <v>0.30257091417945148</v>
      </c>
      <c r="G70" s="155">
        <f t="shared" si="33"/>
        <v>0.30257091417945148</v>
      </c>
      <c r="H70" s="155">
        <f t="shared" si="33"/>
        <v>0.31052588573067891</v>
      </c>
      <c r="I70" s="155">
        <f t="shared" si="33"/>
        <v>0.31029551725627952</v>
      </c>
      <c r="J70" s="155">
        <f t="shared" ref="J70" si="34">IF((J17-J16)&lt;0,J16,J16+($E$54*(J17-J16))*$D$57)</f>
        <v>0.3111089913382159</v>
      </c>
      <c r="L70" s="42"/>
      <c r="M70" s="42"/>
      <c r="N70" s="42"/>
      <c r="O70" s="42"/>
      <c r="P70" s="42"/>
    </row>
    <row r="71" spans="2:16">
      <c r="B71" s="1" t="s">
        <v>72</v>
      </c>
      <c r="C71" s="1" t="s">
        <v>70</v>
      </c>
      <c r="D71" s="14" t="s">
        <v>73</v>
      </c>
      <c r="E71" s="155">
        <f t="shared" ref="E71:J71" si="35">IF((E17-E16)&lt;=0,E17,E70+(E17-E16)*(1-$D$57))</f>
        <v>0.29674827990474117</v>
      </c>
      <c r="F71" s="155">
        <f t="shared" si="35"/>
        <v>0.30257091417945148</v>
      </c>
      <c r="G71" s="155">
        <f t="shared" si="35"/>
        <v>0.30257091417945148</v>
      </c>
      <c r="H71" s="155">
        <f t="shared" si="35"/>
        <v>0.31052588573067891</v>
      </c>
      <c r="I71" s="155">
        <f t="shared" si="35"/>
        <v>0.31029551725627952</v>
      </c>
      <c r="J71" s="155">
        <f t="shared" si="35"/>
        <v>0.3111089913382159</v>
      </c>
      <c r="L71" s="42"/>
      <c r="M71" s="42"/>
      <c r="N71" s="42"/>
      <c r="O71" s="42"/>
      <c r="P71" s="42"/>
    </row>
    <row r="72" spans="2:16">
      <c r="B72" s="1" t="s">
        <v>72</v>
      </c>
      <c r="C72" s="1" t="s">
        <v>71</v>
      </c>
      <c r="D72" s="14" t="s">
        <v>73</v>
      </c>
      <c r="E72" s="38">
        <f>E18</f>
        <v>0.33537728236404085</v>
      </c>
      <c r="F72" s="38">
        <f t="shared" ref="F72:I72" si="36">F18</f>
        <v>0.34338533582610592</v>
      </c>
      <c r="G72" s="38">
        <f t="shared" si="36"/>
        <v>0.34338533582610592</v>
      </c>
      <c r="H72" s="38">
        <f t="shared" si="36"/>
        <v>0.3499751344443493</v>
      </c>
      <c r="I72" s="38">
        <f t="shared" si="36"/>
        <v>0.34973699526426533</v>
      </c>
      <c r="J72" s="38">
        <f t="shared" ref="J72" si="37">J18</f>
        <v>0.35213616503327955</v>
      </c>
      <c r="L72" s="42"/>
      <c r="M72" s="42"/>
      <c r="N72" s="42"/>
      <c r="O72" s="42"/>
      <c r="P72" s="42"/>
    </row>
    <row r="73" spans="2:16">
      <c r="E73" s="16"/>
      <c r="F73" s="16"/>
      <c r="G73" s="16"/>
      <c r="H73" s="60"/>
      <c r="I73" s="60"/>
      <c r="J73" s="60"/>
    </row>
    <row r="74" spans="2:16">
      <c r="B74" s="35" t="s">
        <v>74</v>
      </c>
      <c r="C74" s="167"/>
      <c r="D74" s="167"/>
      <c r="E74" s="167"/>
      <c r="F74" s="167"/>
      <c r="G74" s="167"/>
      <c r="H74" s="168"/>
      <c r="I74" s="168"/>
      <c r="J74" s="168"/>
    </row>
    <row r="75" spans="2:16" ht="25.5">
      <c r="B75" s="1"/>
      <c r="C75" s="1"/>
      <c r="D75" s="1"/>
      <c r="E75" s="162" t="s">
        <v>50</v>
      </c>
      <c r="F75" s="162" t="s">
        <v>52</v>
      </c>
      <c r="G75" s="163" t="s">
        <v>54</v>
      </c>
      <c r="H75" s="164" t="s">
        <v>56</v>
      </c>
      <c r="I75" s="165" t="s">
        <v>58</v>
      </c>
      <c r="J75" s="165" t="s">
        <v>61</v>
      </c>
    </row>
    <row r="76" spans="2:16">
      <c r="B76" s="2" t="s">
        <v>62</v>
      </c>
      <c r="C76" s="2" t="s">
        <v>63</v>
      </c>
      <c r="D76" s="2" t="s">
        <v>64</v>
      </c>
      <c r="E76" s="13" t="s">
        <v>49</v>
      </c>
      <c r="F76" s="13" t="s">
        <v>51</v>
      </c>
      <c r="G76" s="68" t="s">
        <v>53</v>
      </c>
      <c r="H76" s="57" t="s">
        <v>55</v>
      </c>
      <c r="I76" s="126" t="s">
        <v>57</v>
      </c>
      <c r="J76" s="126" t="s">
        <v>65</v>
      </c>
    </row>
    <row r="77" spans="2:16">
      <c r="B77" s="268" t="s">
        <v>76</v>
      </c>
      <c r="C77" s="269"/>
      <c r="D77" s="269"/>
      <c r="E77" s="269"/>
      <c r="F77" s="269"/>
      <c r="G77" s="269"/>
      <c r="H77" s="269"/>
      <c r="I77" s="127"/>
      <c r="J77" s="127"/>
      <c r="K77" t="s">
        <v>85</v>
      </c>
    </row>
    <row r="78" spans="2:16">
      <c r="B78" s="1" t="s">
        <v>67</v>
      </c>
      <c r="C78" s="1" t="s">
        <v>68</v>
      </c>
      <c r="D78" s="14" t="s">
        <v>69</v>
      </c>
      <c r="E78" s="36" cm="1">
        <f t="array" ref="E78">E61*INDEX('TDCV Values'!$D$11:$I$16,MATCH($B78&amp;$C78,'TDCV Values'!$B$11:$B$16&amp;'TDCV Values'!$C$11:$C$16,0),MATCH(E$22,'TDCV Values'!$D$10:$I$10,0))</f>
        <v>1920.9538129917239</v>
      </c>
      <c r="F78" s="36" cm="1">
        <f t="array" ref="F78">F61*INDEX('TDCV Values'!$D$11:$I$16,MATCH($B78&amp;$C78,'TDCV Values'!$B$11:$B$16&amp;'TDCV Values'!$C$11:$C$16,0),MATCH(F$22,'TDCV Values'!$D$10:$I$10,0))</f>
        <v>1444.1608767888167</v>
      </c>
      <c r="G78" s="36" cm="1">
        <f t="array" ref="G78">G61*INDEX('TDCV Values'!$D$11:$I$16,MATCH($B78&amp;$C78,'TDCV Values'!$B$11:$B$16&amp;'TDCV Values'!$C$11:$C$16,0),MATCH(G$22,'TDCV Values'!$D$10:$I$10,0))</f>
        <v>854.98574907607576</v>
      </c>
      <c r="H78" s="36" cm="1">
        <f t="array" ref="H78">H61*INDEX('TDCV Values'!$D$11:$I$16,MATCH($B78&amp;$C78,'TDCV Values'!$B$11:$B$16&amp;'TDCV Values'!$C$11:$C$16,0),MATCH(H$22,'TDCV Values'!$D$10:$I$10,0))</f>
        <v>722.50739119960076</v>
      </c>
      <c r="I78" s="36" cm="1">
        <f t="array" ref="I78">I61*INDEX('TDCV Values'!$D$11:$I$16,MATCH($B78&amp;$C78,'TDCV Values'!$B$11:$B$16&amp;'TDCV Values'!$C$11:$C$16,0),MATCH(I$22,'TDCV Values'!$D$10:$I$10,0))</f>
        <v>756.46813953919138</v>
      </c>
      <c r="J78" s="36" cm="1">
        <f t="array" ref="J78">J61*INDEX('TDCV Values'!$D$11:$I$16,MATCH($B78&amp;$C78,'TDCV Values'!$B$11:$B$16&amp;'TDCV Values'!$C$11:$C$16,0),MATCH(J$22,'TDCV Values'!$D$10:$I$10,0))</f>
        <v>641.85246385535447</v>
      </c>
    </row>
    <row r="79" spans="2:16">
      <c r="B79" s="1" t="s">
        <v>67</v>
      </c>
      <c r="C79" s="1" t="s">
        <v>70</v>
      </c>
      <c r="D79" s="14" t="s">
        <v>69</v>
      </c>
      <c r="E79" s="36" cm="1">
        <f t="array" ref="E79">E62*INDEX('TDCV Values'!$D$11:$I$16,MATCH($B79&amp;$C79,'TDCV Values'!$B$11:$B$16&amp;'TDCV Values'!$C$11:$C$16,0),MATCH(E$22,'TDCV Values'!$D$10:$I$10,0))</f>
        <v>1891.3223948644991</v>
      </c>
      <c r="F79" s="36" cm="1">
        <f t="array" ref="F79">F62*INDEX('TDCV Values'!$D$11:$I$16,MATCH($B79&amp;$C79,'TDCV Values'!$B$11:$B$16&amp;'TDCV Values'!$C$11:$C$16,0),MATCH(F$22,'TDCV Values'!$D$10:$I$10,0))</f>
        <v>1411.0234372909999</v>
      </c>
      <c r="G79" s="36" cm="1">
        <f t="array" ref="G79">G62*INDEX('TDCV Values'!$D$11:$I$16,MATCH($B79&amp;$C79,'TDCV Values'!$B$11:$B$16&amp;'TDCV Values'!$C$11:$C$16,0),MATCH(G$22,'TDCV Values'!$D$10:$I$10,0))</f>
        <v>824.69392028573054</v>
      </c>
      <c r="H79" s="36" cm="1">
        <f t="array" ref="H79">H62*INDEX('TDCV Values'!$D$11:$I$16,MATCH($B79&amp;$C79,'TDCV Values'!$B$11:$B$16&amp;'TDCV Values'!$C$11:$C$16,0),MATCH(H$22,'TDCV Values'!$D$10:$I$10,0))</f>
        <v>710.80588025532688</v>
      </c>
      <c r="I79" s="36" cm="1">
        <f t="array" ref="I79">I62*INDEX('TDCV Values'!$D$11:$I$16,MATCH($B79&amp;$C79,'TDCV Values'!$B$11:$B$16&amp;'TDCV Values'!$C$11:$C$16,0),MATCH(I$22,'TDCV Values'!$D$10:$I$10,0))</f>
        <v>744.60942937652237</v>
      </c>
      <c r="J79" s="36" cm="1">
        <f t="array" ref="J79">J62*INDEX('TDCV Values'!$D$11:$I$16,MATCH($B79&amp;$C79,'TDCV Values'!$B$11:$B$16&amp;'TDCV Values'!$C$11:$C$16,0),MATCH(J$22,'TDCV Values'!$D$10:$I$10,0))</f>
        <v>620.85976196840727</v>
      </c>
    </row>
    <row r="80" spans="2:16">
      <c r="B80" s="1" t="s">
        <v>67</v>
      </c>
      <c r="C80" s="1" t="s">
        <v>71</v>
      </c>
      <c r="D80" s="14" t="s">
        <v>69</v>
      </c>
      <c r="E80" s="36" cm="1">
        <f t="array" ref="E80">E63*INDEX('TDCV Values'!$D$11:$I$16,MATCH($B80&amp;$C80,'TDCV Values'!$B$11:$B$16&amp;'TDCV Values'!$C$11:$C$16,0),MATCH(E$22,'TDCV Values'!$D$10:$I$10,0))</f>
        <v>2023.2434172561677</v>
      </c>
      <c r="F80" s="36" cm="1">
        <f t="array" ref="F80">F63*INDEX('TDCV Values'!$D$11:$I$16,MATCH($B80&amp;$C80,'TDCV Values'!$B$11:$B$16&amp;'TDCV Values'!$C$11:$C$16,0),MATCH(F$22,'TDCV Values'!$D$10:$I$10,0))</f>
        <v>1521.0802404304318</v>
      </c>
      <c r="G80" s="36" cm="1">
        <f t="array" ref="G80">G63*INDEX('TDCV Values'!$D$11:$I$16,MATCH($B80&amp;$C80,'TDCV Values'!$B$11:$B$16&amp;'TDCV Values'!$C$11:$C$16,0),MATCH(G$22,'TDCV Values'!$D$10:$I$10,0))</f>
        <v>900.56235811029558</v>
      </c>
      <c r="H80" s="36" cm="1">
        <f t="array" ref="H80">H63*INDEX('TDCV Values'!$D$11:$I$16,MATCH($B80&amp;$C80,'TDCV Values'!$B$11:$B$16&amp;'TDCV Values'!$C$11:$C$16,0),MATCH(H$22,'TDCV Values'!$D$10:$I$10,0))</f>
        <v>760.53552104205983</v>
      </c>
      <c r="I80" s="36" cm="1">
        <f t="array" ref="I80">I63*INDEX('TDCV Values'!$D$11:$I$16,MATCH($B80&amp;$C80,'TDCV Values'!$B$11:$B$16&amp;'TDCV Values'!$C$11:$C$16,0),MATCH(I$22,'TDCV Values'!$D$10:$I$10,0))</f>
        <v>796.30262366175123</v>
      </c>
      <c r="J80" s="36" cm="1">
        <f t="array" ref="J80">J63*INDEX('TDCV Values'!$D$11:$I$16,MATCH($B80&amp;$C80,'TDCV Values'!$B$11:$B$16&amp;'TDCV Values'!$C$11:$C$16,0),MATCH(J$22,'TDCV Values'!$D$10:$I$10,0))</f>
        <v>675.56925608680547</v>
      </c>
    </row>
    <row r="81" spans="2:16">
      <c r="B81" s="1" t="s">
        <v>72</v>
      </c>
      <c r="C81" s="1" t="s">
        <v>68</v>
      </c>
      <c r="D81" s="14" t="s">
        <v>69</v>
      </c>
      <c r="E81" s="36" cm="1">
        <f t="array" ref="E81">E64*INDEX('TDCV Values'!$D$11:$I$16,MATCH($B81&amp;$C81,'TDCV Values'!$B$11:$B$16&amp;'TDCV Values'!$C$11:$C$16,0),MATCH(E$22,'TDCV Values'!$D$10:$I$10,0))</f>
        <v>2037.9321610672143</v>
      </c>
      <c r="F81" s="36" cm="1">
        <f t="array" ref="F81">F64*INDEX('TDCV Values'!$D$11:$I$16,MATCH($B81&amp;$C81,'TDCV Values'!$B$11:$B$16&amp;'TDCV Values'!$C$11:$C$16,0),MATCH(F$22,'TDCV Values'!$D$10:$I$10,0))</f>
        <v>1497.4331011426946</v>
      </c>
      <c r="G81" s="36" cm="1">
        <f t="array" ref="G81">G64*INDEX('TDCV Values'!$D$11:$I$16,MATCH($B81&amp;$C81,'TDCV Values'!$B$11:$B$16&amp;'TDCV Values'!$C$11:$C$16,0),MATCH(G$22,'TDCV Values'!$D$10:$I$10,0))</f>
        <v>885.48769267282671</v>
      </c>
      <c r="H81" s="36" cm="1">
        <f t="array" ref="H81">H64*INDEX('TDCV Values'!$D$11:$I$16,MATCH($B81&amp;$C81,'TDCV Values'!$B$11:$B$16&amp;'TDCV Values'!$C$11:$C$16,0),MATCH(H$22,'TDCV Values'!$D$10:$I$10,0))</f>
        <v>777.973242647559</v>
      </c>
      <c r="I81" s="36" cm="1">
        <f t="array" ref="I81">I64*INDEX('TDCV Values'!$D$11:$I$16,MATCH($B81&amp;$C81,'TDCV Values'!$B$11:$B$16&amp;'TDCV Values'!$C$11:$C$16,0),MATCH(I$22,'TDCV Values'!$D$10:$I$10,0))</f>
        <v>838.30775083250398</v>
      </c>
      <c r="J81" s="36" cm="1">
        <f t="array" ref="J81">J64*INDEX('TDCV Values'!$D$11:$I$16,MATCH($B81&amp;$C81,'TDCV Values'!$B$11:$B$16&amp;'TDCV Values'!$C$11:$C$16,0),MATCH(J$22,'TDCV Values'!$D$10:$I$10,0))</f>
        <v>678.3375814720664</v>
      </c>
    </row>
    <row r="82" spans="2:16">
      <c r="B82" s="1" t="s">
        <v>72</v>
      </c>
      <c r="C82" s="1" t="s">
        <v>70</v>
      </c>
      <c r="D82" s="14" t="s">
        <v>69</v>
      </c>
      <c r="E82" s="36" cm="1">
        <f t="array" ref="E82">E65*INDEX('TDCV Values'!$D$11:$I$16,MATCH($B82&amp;$C82,'TDCV Values'!$B$11:$B$16&amp;'TDCV Values'!$C$11:$C$16,0),MATCH(E$22,'TDCV Values'!$D$10:$I$10,0))</f>
        <v>2096.6811853298359</v>
      </c>
      <c r="F82" s="36" cm="1">
        <f t="array" ref="F82">F65*INDEX('TDCV Values'!$D$11:$I$16,MATCH($B82&amp;$C82,'TDCV Values'!$B$11:$B$16&amp;'TDCV Values'!$C$11:$C$16,0),MATCH(F$22,'TDCV Values'!$D$10:$I$10,0))</f>
        <v>1525.9234992264135</v>
      </c>
      <c r="G82" s="36" cm="1">
        <f t="array" ref="G82">G65*INDEX('TDCV Values'!$D$11:$I$16,MATCH($B82&amp;$C82,'TDCV Values'!$B$11:$B$16&amp;'TDCV Values'!$C$11:$C$16,0),MATCH(G$22,'TDCV Values'!$D$10:$I$10,0))</f>
        <v>869.80801285044527</v>
      </c>
      <c r="H82" s="36" cm="1">
        <f t="array" ref="H82">H65*INDEX('TDCV Values'!$D$11:$I$16,MATCH($B82&amp;$C82,'TDCV Values'!$B$11:$B$16&amp;'TDCV Values'!$C$11:$C$16,0),MATCH(H$22,'TDCV Values'!$D$10:$I$10,0))</f>
        <v>752.77397721112993</v>
      </c>
      <c r="I82" s="36" cm="1">
        <f t="array" ref="I82">I65*INDEX('TDCV Values'!$D$11:$I$16,MATCH($B82&amp;$C82,'TDCV Values'!$B$11:$B$16&amp;'TDCV Values'!$C$11:$C$16,0),MATCH(I$22,'TDCV Values'!$D$10:$I$10,0))</f>
        <v>817.94052317959279</v>
      </c>
      <c r="J82" s="36" cm="1">
        <f t="array" ref="J82">J65*INDEX('TDCV Values'!$D$11:$I$16,MATCH($B82&amp;$C82,'TDCV Values'!$B$11:$B$16&amp;'TDCV Values'!$C$11:$C$16,0),MATCH(J$22,'TDCV Values'!$D$10:$I$10,0))</f>
        <v>653.75689863232162</v>
      </c>
    </row>
    <row r="83" spans="2:16">
      <c r="B83" s="1" t="s">
        <v>72</v>
      </c>
      <c r="C83" s="1" t="s">
        <v>71</v>
      </c>
      <c r="D83" s="14" t="s">
        <v>69</v>
      </c>
      <c r="E83" s="36" cm="1">
        <f t="array" ref="E83">E66*INDEX('TDCV Values'!$D$11:$I$16,MATCH($B83&amp;$C83,'TDCV Values'!$B$11:$B$16&amp;'TDCV Values'!$C$11:$C$16,0),MATCH(E$22,'TDCV Values'!$D$10:$I$10,0))</f>
        <v>2146.4237485393437</v>
      </c>
      <c r="F83" s="36" cm="1">
        <f t="array" ref="F83">F66*INDEX('TDCV Values'!$D$11:$I$16,MATCH($B83&amp;$C83,'TDCV Values'!$B$11:$B$16&amp;'TDCV Values'!$C$11:$C$16,0),MATCH(F$22,'TDCV Values'!$D$10:$I$10,0))</f>
        <v>1577.1803946610889</v>
      </c>
      <c r="G83" s="36" cm="1">
        <f t="array" ref="G83">G66*INDEX('TDCV Values'!$D$11:$I$16,MATCH($B83&amp;$C83,'TDCV Values'!$B$11:$B$16&amp;'TDCV Values'!$C$11:$C$16,0),MATCH(G$22,'TDCV Values'!$D$10:$I$10,0))</f>
        <v>932.69715282856089</v>
      </c>
      <c r="H83" s="36" cm="1">
        <f t="array" ref="H83">H66*INDEX('TDCV Values'!$D$11:$I$16,MATCH($B83&amp;$C83,'TDCV Values'!$B$11:$B$16&amp;'TDCV Values'!$C$11:$C$16,0),MATCH(H$22,'TDCV Values'!$D$10:$I$10,0))</f>
        <v>818.86298485303564</v>
      </c>
      <c r="I83" s="36" cm="1">
        <f t="array" ref="I83">I66*INDEX('TDCV Values'!$D$11:$I$16,MATCH($B83&amp;$C83,'TDCV Values'!$B$11:$B$16&amp;'TDCV Values'!$C$11:$C$16,0),MATCH(I$22,'TDCV Values'!$D$10:$I$10,0))</f>
        <v>882.4085060914465</v>
      </c>
      <c r="J83" s="36" cm="1">
        <f t="array" ref="J83">J66*INDEX('TDCV Values'!$D$11:$I$16,MATCH($B83&amp;$C83,'TDCV Values'!$B$11:$B$16&amp;'TDCV Values'!$C$11:$C$16,0),MATCH(J$22,'TDCV Values'!$D$10:$I$10,0))</f>
        <v>713.9159810804756</v>
      </c>
    </row>
    <row r="84" spans="2:16">
      <c r="B84" s="268" t="s">
        <v>77</v>
      </c>
      <c r="C84" s="279"/>
      <c r="D84" s="279"/>
      <c r="E84" s="279"/>
      <c r="F84" s="279"/>
      <c r="G84" s="279"/>
      <c r="H84" s="279"/>
      <c r="I84" s="127"/>
      <c r="J84" s="127"/>
      <c r="K84" t="s">
        <v>78</v>
      </c>
    </row>
    <row r="85" spans="2:16">
      <c r="B85" s="1" t="s">
        <v>67</v>
      </c>
      <c r="C85" s="1" t="s">
        <v>68</v>
      </c>
      <c r="D85" s="14" t="s">
        <v>73</v>
      </c>
      <c r="E85" s="8">
        <f>E67*365</f>
        <v>169.77734735543297</v>
      </c>
      <c r="F85" s="8">
        <f t="shared" ref="E85:I90" si="38">F67*365</f>
        <v>186.38334047760463</v>
      </c>
      <c r="G85" s="70">
        <f t="shared" si="38"/>
        <v>186.38334047760463</v>
      </c>
      <c r="H85" s="59">
        <f t="shared" si="38"/>
        <v>188.81984617038552</v>
      </c>
      <c r="I85" s="59">
        <f t="shared" si="38"/>
        <v>188.7469797577242</v>
      </c>
      <c r="J85" s="59">
        <f t="shared" ref="J85" si="39">J67*365</f>
        <v>204.40125900947189</v>
      </c>
      <c r="L85" s="27"/>
      <c r="M85" s="27"/>
      <c r="N85" s="27"/>
      <c r="O85" s="27"/>
      <c r="P85" s="27"/>
    </row>
    <row r="86" spans="2:16">
      <c r="B86" s="1" t="s">
        <v>67</v>
      </c>
      <c r="C86" s="1" t="s">
        <v>70</v>
      </c>
      <c r="D86" s="14" t="s">
        <v>73</v>
      </c>
      <c r="E86" s="8">
        <f>E68*365</f>
        <v>169.77734735543297</v>
      </c>
      <c r="F86" s="8">
        <f t="shared" si="38"/>
        <v>186.38334047760463</v>
      </c>
      <c r="G86" s="70">
        <f t="shared" si="38"/>
        <v>186.38334047760463</v>
      </c>
      <c r="H86" s="59">
        <f t="shared" si="38"/>
        <v>188.81984617038552</v>
      </c>
      <c r="I86" s="59">
        <f t="shared" si="38"/>
        <v>188.7469797577242</v>
      </c>
      <c r="J86" s="59">
        <f t="shared" ref="J86" si="40">J68*365</f>
        <v>204.40125900947189</v>
      </c>
      <c r="L86" s="27"/>
      <c r="M86" s="27"/>
      <c r="N86" s="27"/>
      <c r="O86" s="27"/>
      <c r="P86" s="27"/>
    </row>
    <row r="87" spans="2:16">
      <c r="B87" s="1" t="s">
        <v>67</v>
      </c>
      <c r="C87" s="1" t="s">
        <v>71</v>
      </c>
      <c r="D87" s="14" t="s">
        <v>73</v>
      </c>
      <c r="E87" s="8">
        <f t="shared" si="38"/>
        <v>188.99357579858577</v>
      </c>
      <c r="F87" s="8">
        <f t="shared" si="38"/>
        <v>206.96958718206977</v>
      </c>
      <c r="G87" s="70">
        <f t="shared" si="38"/>
        <v>206.96958718206977</v>
      </c>
      <c r="H87" s="59">
        <f t="shared" si="38"/>
        <v>208.88970758788375</v>
      </c>
      <c r="I87" s="59">
        <f t="shared" si="38"/>
        <v>208.81476720372672</v>
      </c>
      <c r="J87" s="59">
        <f t="shared" ref="J87" si="41">J69*365</f>
        <v>225.29094556873221</v>
      </c>
      <c r="L87" s="27"/>
      <c r="M87" s="27"/>
      <c r="N87" s="27"/>
      <c r="O87" s="27"/>
      <c r="P87" s="27"/>
    </row>
    <row r="88" spans="2:16">
      <c r="B88" s="1" t="s">
        <v>72</v>
      </c>
      <c r="C88" s="1" t="s">
        <v>68</v>
      </c>
      <c r="D88" s="14" t="s">
        <v>73</v>
      </c>
      <c r="E88" s="8">
        <f>E70*365</f>
        <v>108.31312216523052</v>
      </c>
      <c r="F88" s="8">
        <f t="shared" si="38"/>
        <v>110.43838367549979</v>
      </c>
      <c r="G88" s="70">
        <f t="shared" si="38"/>
        <v>110.43838367549979</v>
      </c>
      <c r="H88" s="59">
        <f t="shared" si="38"/>
        <v>113.3419482916978</v>
      </c>
      <c r="I88" s="59">
        <f t="shared" si="38"/>
        <v>113.25786379854202</v>
      </c>
      <c r="J88" s="59">
        <f t="shared" ref="J88" si="42">J70*365</f>
        <v>113.5547818384488</v>
      </c>
      <c r="L88" s="27"/>
      <c r="M88" s="27"/>
      <c r="N88" s="27"/>
      <c r="O88" s="27"/>
      <c r="P88" s="27"/>
    </row>
    <row r="89" spans="2:16">
      <c r="B89" s="1" t="s">
        <v>72</v>
      </c>
      <c r="C89" s="1" t="s">
        <v>70</v>
      </c>
      <c r="D89" s="14" t="s">
        <v>73</v>
      </c>
      <c r="E89" s="8">
        <f>E71*365</f>
        <v>108.31312216523052</v>
      </c>
      <c r="F89" s="8">
        <f t="shared" si="38"/>
        <v>110.43838367549979</v>
      </c>
      <c r="G89" s="70">
        <f t="shared" si="38"/>
        <v>110.43838367549979</v>
      </c>
      <c r="H89" s="59">
        <f t="shared" si="38"/>
        <v>113.3419482916978</v>
      </c>
      <c r="I89" s="59">
        <f t="shared" si="38"/>
        <v>113.25786379854202</v>
      </c>
      <c r="J89" s="59">
        <f t="shared" ref="J89" si="43">J71*365</f>
        <v>113.5547818384488</v>
      </c>
      <c r="L89" s="27"/>
      <c r="M89" s="27"/>
      <c r="N89" s="27"/>
      <c r="O89" s="27"/>
      <c r="P89" s="27"/>
    </row>
    <row r="90" spans="2:16">
      <c r="B90" s="1" t="s">
        <v>72</v>
      </c>
      <c r="C90" s="1" t="s">
        <v>71</v>
      </c>
      <c r="D90" s="14" t="s">
        <v>73</v>
      </c>
      <c r="E90" s="8">
        <f>E72*365</f>
        <v>122.41270806287491</v>
      </c>
      <c r="F90" s="8">
        <f t="shared" si="38"/>
        <v>125.33564757652866</v>
      </c>
      <c r="G90" s="70">
        <f t="shared" si="38"/>
        <v>125.33564757652866</v>
      </c>
      <c r="H90" s="59">
        <f t="shared" si="38"/>
        <v>127.7409240721875</v>
      </c>
      <c r="I90" s="59">
        <f t="shared" si="38"/>
        <v>127.65400327145684</v>
      </c>
      <c r="J90" s="59">
        <f t="shared" ref="J90" si="44">J72*365</f>
        <v>128.52970023714704</v>
      </c>
      <c r="L90" s="27"/>
      <c r="M90" s="27"/>
      <c r="N90" s="27"/>
      <c r="O90" s="27"/>
      <c r="P90" s="27"/>
    </row>
    <row r="91" spans="2:16">
      <c r="B91" s="268" t="s">
        <v>79</v>
      </c>
      <c r="C91" s="269"/>
      <c r="D91" s="269"/>
      <c r="E91" s="269"/>
      <c r="F91" s="269"/>
      <c r="G91" s="269"/>
      <c r="H91" s="269"/>
      <c r="I91" s="127"/>
      <c r="J91" s="127"/>
      <c r="K91" t="s">
        <v>80</v>
      </c>
    </row>
    <row r="92" spans="2:16">
      <c r="B92" s="1" t="s">
        <v>67</v>
      </c>
      <c r="C92" s="1" t="s">
        <v>68</v>
      </c>
      <c r="D92" s="1"/>
      <c r="E92" s="8">
        <f>E78+E85</f>
        <v>2090.7311603471567</v>
      </c>
      <c r="F92" s="8">
        <f t="shared" ref="E92:I97" si="45">F78+F85</f>
        <v>1630.5442172664214</v>
      </c>
      <c r="G92" s="70">
        <f t="shared" si="45"/>
        <v>1041.3690895536804</v>
      </c>
      <c r="H92" s="59">
        <f t="shared" si="45"/>
        <v>911.32723736998628</v>
      </c>
      <c r="I92" s="59">
        <f t="shared" si="45"/>
        <v>945.21511929691565</v>
      </c>
      <c r="J92" s="59">
        <f t="shared" ref="J92" si="46">J78+J85</f>
        <v>846.25372286482639</v>
      </c>
      <c r="L92" s="27"/>
      <c r="M92" s="27"/>
      <c r="N92" s="27"/>
      <c r="O92" s="27"/>
      <c r="P92" s="27"/>
    </row>
    <row r="93" spans="2:16">
      <c r="B93" s="1" t="s">
        <v>67</v>
      </c>
      <c r="C93" s="1" t="s">
        <v>70</v>
      </c>
      <c r="D93" s="1"/>
      <c r="E93" s="8">
        <f>E79+E86</f>
        <v>2061.0997422199321</v>
      </c>
      <c r="F93" s="8">
        <f t="shared" si="45"/>
        <v>1597.4067777686046</v>
      </c>
      <c r="G93" s="70">
        <f t="shared" si="45"/>
        <v>1011.0772607633352</v>
      </c>
      <c r="H93" s="59">
        <f t="shared" si="45"/>
        <v>899.6257264257124</v>
      </c>
      <c r="I93" s="59">
        <f t="shared" si="45"/>
        <v>933.35640913424663</v>
      </c>
      <c r="J93" s="59">
        <f t="shared" ref="J93" si="47">J79+J86</f>
        <v>825.26102097787918</v>
      </c>
      <c r="L93" s="27"/>
      <c r="M93" s="27"/>
      <c r="N93" s="27"/>
      <c r="O93" s="27"/>
      <c r="P93" s="27"/>
    </row>
    <row r="94" spans="2:16">
      <c r="B94" s="1" t="s">
        <v>67</v>
      </c>
      <c r="C94" s="1" t="s">
        <v>71</v>
      </c>
      <c r="D94" s="1"/>
      <c r="E94" s="8">
        <f t="shared" si="45"/>
        <v>2212.2369930547534</v>
      </c>
      <c r="F94" s="8">
        <f t="shared" si="45"/>
        <v>1728.0498276125015</v>
      </c>
      <c r="G94" s="70">
        <f t="shared" si="45"/>
        <v>1107.5319452923654</v>
      </c>
      <c r="H94" s="59">
        <f>H80+H87</f>
        <v>969.4252286299436</v>
      </c>
      <c r="I94" s="59">
        <f>I80+I87</f>
        <v>1005.117390865478</v>
      </c>
      <c r="J94" s="59">
        <f>J80+J87</f>
        <v>900.86020165553771</v>
      </c>
      <c r="L94" s="27"/>
      <c r="M94" s="27"/>
      <c r="N94" s="27"/>
      <c r="O94" s="27"/>
      <c r="P94" s="27"/>
    </row>
    <row r="95" spans="2:16">
      <c r="B95" s="1" t="s">
        <v>72</v>
      </c>
      <c r="C95" s="1" t="s">
        <v>68</v>
      </c>
      <c r="D95" s="1"/>
      <c r="E95" s="8">
        <f t="shared" si="45"/>
        <v>2146.2452832324448</v>
      </c>
      <c r="F95" s="8">
        <f t="shared" si="45"/>
        <v>1607.8714848181944</v>
      </c>
      <c r="G95" s="70">
        <f>G81+G88</f>
        <v>995.92607634832655</v>
      </c>
      <c r="H95" s="59">
        <f t="shared" si="45"/>
        <v>891.31519093925681</v>
      </c>
      <c r="I95" s="59">
        <f t="shared" si="45"/>
        <v>951.56561463104595</v>
      </c>
      <c r="J95" s="59">
        <f t="shared" ref="J95" si="48">J81+J88</f>
        <v>791.89236331051518</v>
      </c>
      <c r="L95" s="27"/>
      <c r="M95" s="27"/>
      <c r="N95" s="27"/>
      <c r="O95" s="27"/>
      <c r="P95" s="27"/>
    </row>
    <row r="96" spans="2:16">
      <c r="B96" s="1" t="s">
        <v>72</v>
      </c>
      <c r="C96" s="1" t="s">
        <v>70</v>
      </c>
      <c r="D96" s="1"/>
      <c r="E96" s="8">
        <f t="shared" si="45"/>
        <v>2204.9943074950666</v>
      </c>
      <c r="F96" s="8">
        <f t="shared" si="45"/>
        <v>1636.3618829019133</v>
      </c>
      <c r="G96" s="70">
        <f t="shared" si="45"/>
        <v>980.2463965259451</v>
      </c>
      <c r="H96" s="59">
        <f t="shared" si="45"/>
        <v>866.11592550282774</v>
      </c>
      <c r="I96" s="59">
        <f t="shared" si="45"/>
        <v>931.19838697813475</v>
      </c>
      <c r="J96" s="59">
        <f t="shared" ref="J96" si="49">J82+J89</f>
        <v>767.3116804707704</v>
      </c>
      <c r="L96" s="27"/>
      <c r="M96" s="27"/>
      <c r="N96" s="27"/>
      <c r="O96" s="27"/>
      <c r="P96" s="27"/>
    </row>
    <row r="97" spans="2:16">
      <c r="B97" s="1" t="s">
        <v>72</v>
      </c>
      <c r="C97" s="1" t="s">
        <v>71</v>
      </c>
      <c r="D97" s="1"/>
      <c r="E97" s="8">
        <f>E83+E90</f>
        <v>2268.8364566022187</v>
      </c>
      <c r="F97" s="8">
        <f t="shared" si="45"/>
        <v>1702.5160422376175</v>
      </c>
      <c r="G97" s="70">
        <f t="shared" si="45"/>
        <v>1058.0328004050896</v>
      </c>
      <c r="H97" s="59">
        <f t="shared" si="45"/>
        <v>946.6039089252231</v>
      </c>
      <c r="I97" s="59">
        <f t="shared" si="45"/>
        <v>1010.0625093629034</v>
      </c>
      <c r="J97" s="59">
        <f t="shared" ref="J97" si="50">J83+J90</f>
        <v>842.44568131762264</v>
      </c>
      <c r="L97" s="27"/>
      <c r="M97" s="27"/>
      <c r="N97" s="27"/>
      <c r="O97" s="27"/>
      <c r="P97" s="27"/>
    </row>
    <row r="98" spans="2:16">
      <c r="B98" s="278" t="s">
        <v>79</v>
      </c>
      <c r="C98" s="278"/>
      <c r="D98" s="278"/>
      <c r="E98" s="278"/>
      <c r="F98" s="278"/>
      <c r="G98" s="278"/>
      <c r="H98" s="278"/>
      <c r="I98" s="127"/>
      <c r="J98" s="127"/>
      <c r="K98" t="s">
        <v>81</v>
      </c>
    </row>
    <row r="99" spans="2:16">
      <c r="B99" s="1" t="s">
        <v>82</v>
      </c>
      <c r="C99" s="1" t="s">
        <v>68</v>
      </c>
      <c r="D99" s="1"/>
      <c r="E99" s="8">
        <f>E92+E95</f>
        <v>4236.9764435796014</v>
      </c>
      <c r="F99" s="8">
        <f t="shared" ref="F99:I101" si="51">F92+F95</f>
        <v>3238.415702084616</v>
      </c>
      <c r="G99" s="70">
        <f>G92+G95</f>
        <v>2037.2951659020068</v>
      </c>
      <c r="H99" s="59">
        <f t="shared" si="51"/>
        <v>1802.6424283092431</v>
      </c>
      <c r="I99" s="59">
        <f t="shared" si="51"/>
        <v>1896.7807339279616</v>
      </c>
      <c r="J99" s="59">
        <f t="shared" ref="J99" si="52">J92+J95</f>
        <v>1638.1460861753417</v>
      </c>
      <c r="L99" s="27"/>
      <c r="M99" s="27"/>
      <c r="N99" s="27"/>
      <c r="O99" s="27"/>
      <c r="P99" s="27"/>
    </row>
    <row r="100" spans="2:16">
      <c r="B100" s="1" t="s">
        <v>82</v>
      </c>
      <c r="C100" s="1" t="s">
        <v>70</v>
      </c>
      <c r="D100" s="1"/>
      <c r="E100" s="8">
        <f t="shared" ref="E100:H101" si="53">E93+E96</f>
        <v>4266.0940497149986</v>
      </c>
      <c r="F100" s="8">
        <f t="shared" si="53"/>
        <v>3233.7686606705179</v>
      </c>
      <c r="G100" s="70">
        <f>G93+G96</f>
        <v>1991.3236572892802</v>
      </c>
      <c r="H100" s="59">
        <f t="shared" si="53"/>
        <v>1765.7416519285403</v>
      </c>
      <c r="I100" s="59">
        <f t="shared" si="51"/>
        <v>1864.5547961123814</v>
      </c>
      <c r="J100" s="59">
        <f t="shared" ref="J100" si="54">J93+J96</f>
        <v>1592.5727014486497</v>
      </c>
      <c r="L100" s="27"/>
      <c r="M100" s="27"/>
      <c r="N100" s="27"/>
      <c r="O100" s="27"/>
      <c r="P100" s="27"/>
    </row>
    <row r="101" spans="2:16">
      <c r="B101" s="1" t="s">
        <v>82</v>
      </c>
      <c r="C101" s="1" t="s">
        <v>71</v>
      </c>
      <c r="D101" s="1"/>
      <c r="E101" s="8">
        <f t="shared" si="53"/>
        <v>4481.0734496569721</v>
      </c>
      <c r="F101" s="8">
        <f t="shared" si="53"/>
        <v>3430.5658698501193</v>
      </c>
      <c r="G101" s="70">
        <f>G94+G97</f>
        <v>2165.5647456974548</v>
      </c>
      <c r="H101" s="59">
        <f t="shared" si="53"/>
        <v>1916.0291375551667</v>
      </c>
      <c r="I101" s="59">
        <f t="shared" si="51"/>
        <v>2015.1799002283815</v>
      </c>
      <c r="J101" s="59">
        <f t="shared" ref="J101" si="55">J94+J97</f>
        <v>1743.3058829731604</v>
      </c>
      <c r="K101" s="27"/>
      <c r="L101" s="27"/>
      <c r="M101" s="27"/>
      <c r="N101" s="27"/>
      <c r="O101" s="27"/>
      <c r="P101" s="27"/>
    </row>
    <row r="102" spans="2:16">
      <c r="E102" s="16"/>
      <c r="F102" s="16"/>
      <c r="G102" s="16"/>
      <c r="H102" s="60"/>
      <c r="I102" s="60"/>
      <c r="J102" s="60"/>
      <c r="K102" s="6"/>
    </row>
    <row r="103" spans="2:16">
      <c r="B103" s="80" t="s">
        <v>109</v>
      </c>
      <c r="C103" s="176"/>
      <c r="D103" s="176"/>
      <c r="E103" s="43"/>
      <c r="F103" s="43"/>
      <c r="G103" s="43"/>
      <c r="H103" s="64"/>
      <c r="I103" s="64"/>
      <c r="J103" s="64"/>
    </row>
    <row r="104" spans="2:16" ht="25.5">
      <c r="B104" s="1"/>
      <c r="C104" s="1"/>
      <c r="D104" s="1"/>
      <c r="E104" s="162" t="s">
        <v>50</v>
      </c>
      <c r="F104" s="162" t="s">
        <v>52</v>
      </c>
      <c r="G104" s="163" t="s">
        <v>54</v>
      </c>
      <c r="H104" s="164" t="s">
        <v>56</v>
      </c>
      <c r="I104" s="165" t="s">
        <v>58</v>
      </c>
      <c r="J104" s="165" t="s">
        <v>61</v>
      </c>
    </row>
    <row r="105" spans="2:16">
      <c r="B105" s="2" t="s">
        <v>62</v>
      </c>
      <c r="C105" s="2" t="s">
        <v>63</v>
      </c>
      <c r="D105" s="2" t="s">
        <v>64</v>
      </c>
      <c r="E105" s="13" t="s">
        <v>49</v>
      </c>
      <c r="F105" s="13" t="s">
        <v>51</v>
      </c>
      <c r="G105" s="68" t="s">
        <v>53</v>
      </c>
      <c r="H105" s="57" t="s">
        <v>55</v>
      </c>
      <c r="I105" s="126" t="s">
        <v>57</v>
      </c>
      <c r="J105" s="126" t="s">
        <v>65</v>
      </c>
    </row>
    <row r="106" spans="2:16">
      <c r="B106" s="268" t="s">
        <v>79</v>
      </c>
      <c r="C106" s="269"/>
      <c r="D106" s="269"/>
      <c r="E106" s="269"/>
      <c r="F106" s="269"/>
      <c r="G106" s="269"/>
      <c r="H106" s="269"/>
      <c r="I106" s="127"/>
      <c r="J106" s="127"/>
      <c r="K106" s="116" t="s">
        <v>86</v>
      </c>
    </row>
    <row r="107" spans="2:16">
      <c r="B107" s="1" t="s">
        <v>67</v>
      </c>
      <c r="C107" s="1" t="s">
        <v>68</v>
      </c>
      <c r="D107" s="1"/>
      <c r="E107" s="36">
        <f t="shared" ref="E107:I112" si="56">E92-E38</f>
        <v>2.7240579708782207</v>
      </c>
      <c r="F107" s="36">
        <f t="shared" si="56"/>
        <v>2.7623416264102616</v>
      </c>
      <c r="G107" s="69">
        <f t="shared" si="56"/>
        <v>2.7623416264102616</v>
      </c>
      <c r="H107" s="58">
        <f t="shared" si="56"/>
        <v>3.7330548667548555</v>
      </c>
      <c r="I107" s="58">
        <f t="shared" si="56"/>
        <v>3.731945252183209</v>
      </c>
      <c r="J107" s="58">
        <f t="shared" ref="J107" si="57">J92-J38</f>
        <v>3.8509044182064827</v>
      </c>
      <c r="L107" s="27"/>
      <c r="M107" s="27"/>
      <c r="N107" s="27"/>
      <c r="O107" s="27"/>
      <c r="P107" s="27"/>
    </row>
    <row r="108" spans="2:16">
      <c r="B108" s="1" t="s">
        <v>67</v>
      </c>
      <c r="C108" s="1" t="s">
        <v>70</v>
      </c>
      <c r="D108" s="1"/>
      <c r="E108" s="36">
        <f t="shared" si="56"/>
        <v>-15.732673122490723</v>
      </c>
      <c r="F108" s="36">
        <f t="shared" si="56"/>
        <v>-15.953778636710013</v>
      </c>
      <c r="G108" s="69">
        <f t="shared" si="56"/>
        <v>-15.953778636710126</v>
      </c>
      <c r="H108" s="58">
        <f t="shared" si="56"/>
        <v>-21.560088880206649</v>
      </c>
      <c r="I108" s="58">
        <f t="shared" si="56"/>
        <v>-21.553680351630987</v>
      </c>
      <c r="J108" s="58">
        <f t="shared" ref="J108" si="58">J93-J39</f>
        <v>-22.240723613549676</v>
      </c>
      <c r="L108" s="143" t="s">
        <v>106</v>
      </c>
      <c r="M108" s="27"/>
      <c r="N108" s="27"/>
      <c r="O108" s="27"/>
      <c r="P108" s="27"/>
    </row>
    <row r="109" spans="2:16">
      <c r="B109" s="1" t="s">
        <v>67</v>
      </c>
      <c r="C109" s="1" t="s">
        <v>71</v>
      </c>
      <c r="D109" s="1"/>
      <c r="E109" s="36">
        <f t="shared" si="56"/>
        <v>0</v>
      </c>
      <c r="F109" s="36">
        <f t="shared" si="56"/>
        <v>0</v>
      </c>
      <c r="G109" s="69">
        <f t="shared" si="56"/>
        <v>0</v>
      </c>
      <c r="H109" s="58">
        <f t="shared" si="56"/>
        <v>0</v>
      </c>
      <c r="I109" s="58">
        <f t="shared" si="56"/>
        <v>0</v>
      </c>
      <c r="J109" s="58">
        <f t="shared" ref="J109" si="59">J94-J40</f>
        <v>0</v>
      </c>
      <c r="L109" s="177">
        <f>(J107*'Customer Numbers - East Midland'!$C$5)+(J108*'Customer Numbers - East Midland'!$D$5)+(J109*'Customer Numbers - East Midland'!$E$5)+(J110*'Customer Numbers - East Midland'!$C$10)+(J111*'Customer Numbers - East Midland'!$D$10)+(J112*'Customer Numbers - East Midland'!$E$10)</f>
        <v>-3.7252902984619141E-9</v>
      </c>
      <c r="M109" s="27"/>
      <c r="N109" s="27"/>
      <c r="O109" s="27"/>
      <c r="P109" s="27"/>
    </row>
    <row r="110" spans="2:16">
      <c r="B110" s="1" t="s">
        <v>72</v>
      </c>
      <c r="C110" s="1" t="s">
        <v>68</v>
      </c>
      <c r="D110" s="1"/>
      <c r="E110" s="36">
        <f t="shared" si="56"/>
        <v>4.3421927961398978</v>
      </c>
      <c r="F110" s="36">
        <f t="shared" si="56"/>
        <v>4.1805118457266417</v>
      </c>
      <c r="G110" s="69">
        <f t="shared" si="56"/>
        <v>4.1805118457266417</v>
      </c>
      <c r="H110" s="58">
        <f t="shared" si="56"/>
        <v>5.2104041969211039</v>
      </c>
      <c r="I110" s="58">
        <f t="shared" si="56"/>
        <v>5.2059207577513007</v>
      </c>
      <c r="J110" s="58">
        <f t="shared" ref="J110" si="60">J95-J41</f>
        <v>4.7911334451632683</v>
      </c>
      <c r="L110" s="27"/>
      <c r="M110" s="27"/>
      <c r="N110" s="27"/>
      <c r="O110" s="27"/>
      <c r="P110" s="27"/>
    </row>
    <row r="111" spans="2:16">
      <c r="B111" s="1" t="s">
        <v>72</v>
      </c>
      <c r="C111" s="1" t="s">
        <v>70</v>
      </c>
      <c r="D111" s="1"/>
      <c r="E111" s="36">
        <f t="shared" si="56"/>
        <v>-28.59269351034618</v>
      </c>
      <c r="F111" s="36">
        <f t="shared" si="56"/>
        <v>-27.528048507539324</v>
      </c>
      <c r="G111" s="69">
        <f t="shared" si="56"/>
        <v>-27.528048507539324</v>
      </c>
      <c r="H111" s="58">
        <f t="shared" si="56"/>
        <v>-34.309736407840091</v>
      </c>
      <c r="I111" s="58">
        <f t="shared" si="56"/>
        <v>-34.280213627974717</v>
      </c>
      <c r="J111" s="58">
        <f t="shared" ref="J111" si="61">J96-J42</f>
        <v>-31.548900888625212</v>
      </c>
      <c r="L111" s="27"/>
      <c r="M111" s="27"/>
      <c r="N111" s="27"/>
      <c r="O111" s="27"/>
      <c r="P111" s="27"/>
    </row>
    <row r="112" spans="2:16">
      <c r="B112" s="1" t="s">
        <v>72</v>
      </c>
      <c r="C112" s="1" t="s">
        <v>71</v>
      </c>
      <c r="D112" s="1"/>
      <c r="E112" s="36">
        <f t="shared" si="56"/>
        <v>0</v>
      </c>
      <c r="F112" s="36">
        <f t="shared" si="56"/>
        <v>0</v>
      </c>
      <c r="G112" s="69">
        <f t="shared" si="56"/>
        <v>0</v>
      </c>
      <c r="H112" s="58">
        <f t="shared" si="56"/>
        <v>0</v>
      </c>
      <c r="I112" s="58">
        <f t="shared" si="56"/>
        <v>0</v>
      </c>
      <c r="J112" s="58">
        <f t="shared" ref="J112" si="62">J97-J43</f>
        <v>0</v>
      </c>
      <c r="L112" s="27"/>
      <c r="M112" s="27"/>
      <c r="N112" s="27"/>
      <c r="O112" s="27"/>
      <c r="P112" s="27"/>
    </row>
    <row r="113" spans="1:16">
      <c r="B113" s="278" t="s">
        <v>79</v>
      </c>
      <c r="C113" s="278"/>
      <c r="D113" s="278"/>
      <c r="E113" s="278"/>
      <c r="F113" s="278"/>
      <c r="G113" s="278"/>
      <c r="H113" s="278"/>
      <c r="I113" s="127"/>
      <c r="J113" s="127"/>
    </row>
    <row r="114" spans="1:16">
      <c r="B114" s="1" t="s">
        <v>82</v>
      </c>
      <c r="C114" s="1" t="s">
        <v>68</v>
      </c>
      <c r="D114" s="1"/>
      <c r="E114" s="8">
        <f>E107+E110</f>
        <v>7.0662507670181185</v>
      </c>
      <c r="F114" s="8">
        <f t="shared" ref="F114:I116" si="63">F107+F110</f>
        <v>6.9428534721369033</v>
      </c>
      <c r="G114" s="70">
        <f>G107+G110</f>
        <v>6.9428534721369033</v>
      </c>
      <c r="H114" s="59">
        <f t="shared" si="63"/>
        <v>8.9434590636759594</v>
      </c>
      <c r="I114" s="59">
        <f t="shared" si="63"/>
        <v>8.9378660099345097</v>
      </c>
      <c r="J114" s="59">
        <f t="shared" ref="J114" si="64">J107+J110</f>
        <v>8.642037863369751</v>
      </c>
      <c r="L114" s="27"/>
      <c r="M114" s="27"/>
      <c r="N114" s="27"/>
      <c r="O114" s="27"/>
      <c r="P114" s="27"/>
    </row>
    <row r="115" spans="1:16">
      <c r="B115" s="1" t="s">
        <v>82</v>
      </c>
      <c r="C115" s="1" t="s">
        <v>70</v>
      </c>
      <c r="D115" s="1"/>
      <c r="E115" s="8">
        <f t="shared" ref="E115:H116" si="65">E108+E111</f>
        <v>-44.325366632836904</v>
      </c>
      <c r="F115" s="8">
        <f t="shared" si="65"/>
        <v>-43.481827144249337</v>
      </c>
      <c r="G115" s="70">
        <f>G108+G111</f>
        <v>-43.481827144249451</v>
      </c>
      <c r="H115" s="59">
        <f t="shared" si="65"/>
        <v>-55.869825288046741</v>
      </c>
      <c r="I115" s="59">
        <f t="shared" si="63"/>
        <v>-55.833893979605705</v>
      </c>
      <c r="J115" s="59">
        <f t="shared" ref="J115" si="66">J108+J111</f>
        <v>-53.789624502174888</v>
      </c>
      <c r="L115" s="27"/>
      <c r="M115" s="27"/>
      <c r="N115" s="27"/>
      <c r="O115" s="27"/>
      <c r="P115" s="27"/>
    </row>
    <row r="116" spans="1:16">
      <c r="B116" s="1" t="s">
        <v>82</v>
      </c>
      <c r="C116" s="1" t="s">
        <v>71</v>
      </c>
      <c r="D116" s="1"/>
      <c r="E116" s="8">
        <f>E109+E112</f>
        <v>0</v>
      </c>
      <c r="F116" s="8">
        <f t="shared" si="65"/>
        <v>0</v>
      </c>
      <c r="G116" s="70">
        <f>G109+G112</f>
        <v>0</v>
      </c>
      <c r="H116" s="59">
        <f t="shared" si="65"/>
        <v>0</v>
      </c>
      <c r="I116" s="59">
        <f t="shared" si="63"/>
        <v>0</v>
      </c>
      <c r="J116" s="59">
        <f t="shared" ref="J116" si="67">J109+J112</f>
        <v>0</v>
      </c>
      <c r="K116" s="171"/>
      <c r="L116" s="27"/>
      <c r="M116" s="27"/>
      <c r="N116" s="27"/>
      <c r="O116" s="27"/>
      <c r="P116" s="27"/>
    </row>
    <row r="117" spans="1:16">
      <c r="E117" s="16"/>
      <c r="F117" s="16"/>
      <c r="G117" s="16"/>
      <c r="H117" s="60"/>
      <c r="I117" s="60"/>
      <c r="J117" s="60"/>
      <c r="K117" s="178"/>
    </row>
    <row r="118" spans="1:16" s="33" customFormat="1">
      <c r="A118" s="33" t="s">
        <v>87</v>
      </c>
      <c r="E118" s="37"/>
      <c r="F118" s="37"/>
      <c r="G118" s="37"/>
      <c r="H118" s="61"/>
      <c r="I118" s="61"/>
      <c r="J118" s="61"/>
    </row>
    <row r="119" spans="1:16" s="4" customFormat="1">
      <c r="E119" s="28"/>
      <c r="F119" s="28"/>
      <c r="G119" s="28"/>
      <c r="H119" s="65"/>
      <c r="I119" s="65"/>
      <c r="J119" s="65"/>
      <c r="L119" s="44"/>
      <c r="M119" s="44"/>
      <c r="N119" s="44"/>
    </row>
    <row r="120" spans="1:16">
      <c r="B120" s="4" t="s">
        <v>88</v>
      </c>
      <c r="E120" s="16"/>
      <c r="F120" s="16"/>
      <c r="G120" s="16"/>
      <c r="H120" s="60"/>
      <c r="I120" s="60"/>
      <c r="J120" s="60"/>
      <c r="K120" s="45"/>
      <c r="L120" s="46"/>
      <c r="M120" s="46"/>
      <c r="N120" s="46"/>
    </row>
    <row r="121" spans="1:16" ht="25.5">
      <c r="B121" s="1"/>
      <c r="C121" s="1"/>
      <c r="D121" s="1"/>
      <c r="E121" s="162" t="s">
        <v>50</v>
      </c>
      <c r="F121" s="162" t="s">
        <v>52</v>
      </c>
      <c r="G121" s="163" t="s">
        <v>54</v>
      </c>
      <c r="H121" s="164" t="s">
        <v>56</v>
      </c>
      <c r="I121" s="165" t="s">
        <v>58</v>
      </c>
      <c r="J121" s="165" t="s">
        <v>61</v>
      </c>
      <c r="K121" s="45"/>
      <c r="L121" s="46"/>
      <c r="M121" s="46"/>
      <c r="N121" s="46"/>
    </row>
    <row r="122" spans="1:16">
      <c r="B122" s="2" t="s">
        <v>62</v>
      </c>
      <c r="C122" s="2" t="s">
        <v>89</v>
      </c>
      <c r="D122" s="2" t="s">
        <v>64</v>
      </c>
      <c r="E122" s="13" t="s">
        <v>49</v>
      </c>
      <c r="F122" s="13" t="s">
        <v>51</v>
      </c>
      <c r="G122" s="68" t="s">
        <v>53</v>
      </c>
      <c r="H122" s="57" t="s">
        <v>55</v>
      </c>
      <c r="I122" s="126" t="s">
        <v>57</v>
      </c>
      <c r="J122" s="126" t="s">
        <v>65</v>
      </c>
      <c r="K122" t="s">
        <v>90</v>
      </c>
    </row>
    <row r="123" spans="1:16">
      <c r="B123" s="1" t="s">
        <v>67</v>
      </c>
      <c r="C123" s="1" t="s">
        <v>68</v>
      </c>
      <c r="D123" s="1" t="s">
        <v>69</v>
      </c>
      <c r="E123" s="147">
        <f>'Regional Cap levels'!F760</f>
        <v>6.7922738116887506E-3</v>
      </c>
      <c r="F123" s="147">
        <f>'Regional Cap levels'!G760</f>
        <v>5.1076292946057172E-3</v>
      </c>
      <c r="G123" s="179">
        <f>'Regional Cap levels'!H760</f>
        <v>3.0263955970383639E-3</v>
      </c>
      <c r="H123" s="180">
        <f>'Regional Cap levels'!I760</f>
        <v>2.733560558379102E-3</v>
      </c>
      <c r="I123" s="180">
        <f>'Regional Cap levels'!J680</f>
        <v>2.9075995389095718E-3</v>
      </c>
      <c r="J123" s="180">
        <f>'Regional Cap levels'!K680</f>
        <v>2.5179287036766126E-3</v>
      </c>
      <c r="K123" s="47"/>
    </row>
    <row r="124" spans="1:16">
      <c r="B124" s="1" t="s">
        <v>67</v>
      </c>
      <c r="C124" s="1" t="s">
        <v>70</v>
      </c>
      <c r="D124" s="1" t="s">
        <v>69</v>
      </c>
      <c r="E124" s="48">
        <v>0</v>
      </c>
      <c r="F124" s="48">
        <v>0</v>
      </c>
      <c r="G124" s="71">
        <v>0</v>
      </c>
      <c r="H124" s="66">
        <v>0</v>
      </c>
      <c r="I124" s="66">
        <v>0</v>
      </c>
      <c r="J124" s="66">
        <v>0</v>
      </c>
      <c r="K124" s="47"/>
    </row>
    <row r="125" spans="1:16">
      <c r="B125" s="1" t="s">
        <v>67</v>
      </c>
      <c r="C125" s="1" t="s">
        <v>91</v>
      </c>
      <c r="D125" s="14" t="s">
        <v>69</v>
      </c>
      <c r="E125" s="147">
        <f>'Regional Cap levels'!F756</f>
        <v>2.7275223132768957E-2</v>
      </c>
      <c r="F125" s="147">
        <f>'Regional Cap levels'!G756</f>
        <v>2.0510322839179168E-2</v>
      </c>
      <c r="G125" s="179">
        <f>'Regional Cap levels'!H756</f>
        <v>1.2152869199000646E-2</v>
      </c>
      <c r="H125" s="180">
        <f>'Regional Cap levels'!I756</f>
        <v>1.0976953556910449E-2</v>
      </c>
      <c r="I125" s="180">
        <f>'Regional Cap levels'!J676</f>
        <v>1.1675828802428264E-2</v>
      </c>
      <c r="J125" s="180">
        <f>'Regional Cap levels'!K676</f>
        <v>1.0111056934571408E-2</v>
      </c>
      <c r="K125" s="188"/>
    </row>
    <row r="126" spans="1:16">
      <c r="B126" s="1" t="s">
        <v>72</v>
      </c>
      <c r="C126" s="1" t="s">
        <v>68</v>
      </c>
      <c r="D126" s="1" t="s">
        <v>69</v>
      </c>
      <c r="E126" s="147">
        <f>'Regional Cap levels'!F762</f>
        <v>1.629787107846625E-3</v>
      </c>
      <c r="F126" s="147">
        <f>'Regional Cap levels'!G762</f>
        <v>1.1979833081097555E-3</v>
      </c>
      <c r="G126" s="179">
        <f>'Regional Cap levels'!H762</f>
        <v>7.0919203343743694E-4</v>
      </c>
      <c r="H126" s="180">
        <f>'Regional Cap levels'!I762</f>
        <v>6.4635855807933685E-4</v>
      </c>
      <c r="I126" s="180">
        <f>'Regional Cap levels'!J682</f>
        <v>7.0987122318707933E-4</v>
      </c>
      <c r="J126" s="180">
        <f>'Regional Cap levels'!K682</f>
        <v>5.6903726123877822E-4</v>
      </c>
      <c r="K126" s="189"/>
    </row>
    <row r="127" spans="1:16">
      <c r="B127" s="1" t="s">
        <v>72</v>
      </c>
      <c r="C127" s="1" t="s">
        <v>70</v>
      </c>
      <c r="D127" s="1" t="s">
        <v>69</v>
      </c>
      <c r="E127" s="48">
        <v>0</v>
      </c>
      <c r="F127" s="48">
        <v>0</v>
      </c>
      <c r="G127" s="71">
        <v>0</v>
      </c>
      <c r="H127" s="66">
        <v>0</v>
      </c>
      <c r="I127" s="66">
        <v>0</v>
      </c>
      <c r="J127" s="66">
        <v>0</v>
      </c>
    </row>
    <row r="128" spans="1:16">
      <c r="B128" s="1" t="s">
        <v>72</v>
      </c>
      <c r="C128" s="1" t="s">
        <v>91</v>
      </c>
      <c r="D128" s="14" t="s">
        <v>69</v>
      </c>
      <c r="E128" s="147">
        <f>'Regional Cap levels'!F758</f>
        <v>6.8756281045426679E-3</v>
      </c>
      <c r="F128" s="147">
        <f>'Regional Cap levels'!G758</f>
        <v>5.0539654304269949E-3</v>
      </c>
      <c r="G128" s="179">
        <f>'Regional Cap levels'!H758</f>
        <v>2.9918881141861912E-3</v>
      </c>
      <c r="H128" s="180">
        <f>'Regional Cap levels'!I758</f>
        <v>2.7268107878297117E-3</v>
      </c>
      <c r="I128" s="180">
        <f>'Regional Cap levels'!J678</f>
        <v>2.9947534308330556E-3</v>
      </c>
      <c r="J128" s="180">
        <f>'Regional Cap levels'!K678</f>
        <v>2.4006132868941103E-3</v>
      </c>
      <c r="K128" s="188"/>
    </row>
    <row r="129" spans="2:12">
      <c r="B129" s="1" t="s">
        <v>67</v>
      </c>
      <c r="C129" s="1" t="s">
        <v>68</v>
      </c>
      <c r="D129" s="1" t="s">
        <v>73</v>
      </c>
      <c r="E129" s="147">
        <f>'Regional Cap levels'!F761</f>
        <v>4.6017667363628381E-3</v>
      </c>
      <c r="F129" s="147">
        <f>'Regional Cap levels'!G761</f>
        <v>5.0669768267526134E-3</v>
      </c>
      <c r="G129" s="179">
        <f>'Regional Cap levels'!H761</f>
        <v>5.0669768267526134E-3</v>
      </c>
      <c r="H129" s="180">
        <f>'Regional Cap levels'!I761</f>
        <v>5.0773509422428129E-3</v>
      </c>
      <c r="I129" s="180">
        <f>'Regional Cap levels'!J681</f>
        <v>5.1925139661509892E-3</v>
      </c>
      <c r="J129" s="180">
        <f>'Regional Cap levels'!K681</f>
        <v>4.9855447465165046E-3</v>
      </c>
      <c r="K129" s="47"/>
    </row>
    <row r="130" spans="2:12">
      <c r="B130" s="1" t="s">
        <v>67</v>
      </c>
      <c r="C130" s="1" t="s">
        <v>70</v>
      </c>
      <c r="D130" s="1" t="s">
        <v>73</v>
      </c>
      <c r="E130" s="48">
        <v>0</v>
      </c>
      <c r="F130" s="48">
        <v>0</v>
      </c>
      <c r="G130" s="71">
        <v>0</v>
      </c>
      <c r="H130" s="66">
        <v>0</v>
      </c>
      <c r="I130" s="66">
        <v>0</v>
      </c>
      <c r="J130" s="66">
        <v>0</v>
      </c>
      <c r="K130" s="47"/>
    </row>
    <row r="131" spans="2:12">
      <c r="B131" s="1" t="s">
        <v>67</v>
      </c>
      <c r="C131" s="1" t="s">
        <v>91</v>
      </c>
      <c r="D131" s="14" t="s">
        <v>73</v>
      </c>
      <c r="E131" s="147">
        <f>'Regional Cap levels'!F757</f>
        <v>1.8478968607427804E-2</v>
      </c>
      <c r="F131" s="147">
        <f>'Regional Cap levels'!G757</f>
        <v>2.0347077781289566E-2</v>
      </c>
      <c r="G131" s="179">
        <f>'Regional Cap levels'!H757</f>
        <v>2.0347077781289566E-2</v>
      </c>
      <c r="H131" s="180">
        <f>'Regional Cap levels'!I757</f>
        <v>2.0388736336678391E-2</v>
      </c>
      <c r="I131" s="180">
        <f>'Regional Cap levels'!J677</f>
        <v>2.085118783095332E-2</v>
      </c>
      <c r="J131" s="180">
        <f>'Regional Cap levels'!K677</f>
        <v>2.0020077100783552E-2</v>
      </c>
      <c r="K131" s="47"/>
    </row>
    <row r="132" spans="2:12">
      <c r="B132" s="1" t="s">
        <v>72</v>
      </c>
      <c r="C132" s="1" t="s">
        <v>68</v>
      </c>
      <c r="D132" s="1" t="s">
        <v>73</v>
      </c>
      <c r="E132" s="147">
        <f>'Regional Cap levels'!F763</f>
        <v>2.6231771230741442E-3</v>
      </c>
      <c r="F132" s="147">
        <f>'Regional Cap levels'!G763</f>
        <v>2.6789655325239795E-3</v>
      </c>
      <c r="G132" s="179">
        <f>'Regional Cap levels'!H763</f>
        <v>2.6789655325239795E-3</v>
      </c>
      <c r="H132" s="180">
        <f>'Regional Cap levels'!I763</f>
        <v>2.707050490963871E-3</v>
      </c>
      <c r="I132" s="180">
        <f>'Regional Cap levels'!J683</f>
        <v>2.707050490963871E-3</v>
      </c>
      <c r="J132" s="180">
        <f>'Regional Cap levels'!K683</f>
        <v>2.7183771159391898E-3</v>
      </c>
      <c r="K132" s="47"/>
    </row>
    <row r="133" spans="2:12">
      <c r="B133" s="1" t="s">
        <v>72</v>
      </c>
      <c r="C133" s="1" t="s">
        <v>70</v>
      </c>
      <c r="D133" s="1" t="s">
        <v>73</v>
      </c>
      <c r="E133" s="48">
        <v>0</v>
      </c>
      <c r="F133" s="48">
        <v>0</v>
      </c>
      <c r="G133" s="71">
        <v>0</v>
      </c>
      <c r="H133" s="66">
        <v>0</v>
      </c>
      <c r="I133" s="66">
        <v>0</v>
      </c>
      <c r="J133" s="66">
        <v>0</v>
      </c>
      <c r="K133" s="47"/>
    </row>
    <row r="134" spans="2:12">
      <c r="B134" s="1" t="s">
        <v>72</v>
      </c>
      <c r="C134" s="1" t="s">
        <v>91</v>
      </c>
      <c r="D134" s="14" t="s">
        <v>73</v>
      </c>
      <c r="E134" s="147">
        <f>'Regional Cap levels'!F759</f>
        <v>1.1066470132060519E-2</v>
      </c>
      <c r="F134" s="147">
        <f>'Regional Cap levels'!G759</f>
        <v>1.1301826243342947E-2</v>
      </c>
      <c r="G134" s="179">
        <f>'Regional Cap levels'!H759</f>
        <v>1.1301826243342947E-2</v>
      </c>
      <c r="H134" s="180">
        <f>'Regional Cap levels'!I759</f>
        <v>1.1420309036975648E-2</v>
      </c>
      <c r="I134" s="180">
        <f>'Regional Cap levels'!J679</f>
        <v>1.1420309036975648E-2</v>
      </c>
      <c r="J134" s="180">
        <f>'Regional Cap levels'!K679</f>
        <v>1.1468092984115111E-2</v>
      </c>
      <c r="K134" s="47"/>
    </row>
    <row r="135" spans="2:12" s="4" customFormat="1">
      <c r="E135" s="28"/>
      <c r="F135" s="28"/>
      <c r="G135" s="28"/>
      <c r="H135" s="65"/>
      <c r="I135" s="65"/>
      <c r="J135" s="65"/>
      <c r="K135" s="49"/>
      <c r="L135" s="50"/>
    </row>
    <row r="136" spans="2:12">
      <c r="B136" s="4" t="s">
        <v>92</v>
      </c>
      <c r="D136" s="166"/>
      <c r="E136" s="16"/>
      <c r="F136" s="16"/>
      <c r="G136" s="16"/>
      <c r="H136" s="60"/>
      <c r="I136" s="60"/>
      <c r="J136" s="60"/>
      <c r="K136" s="45"/>
    </row>
    <row r="137" spans="2:12" ht="25.5">
      <c r="B137" s="1"/>
      <c r="C137" s="1"/>
      <c r="D137" s="1"/>
      <c r="E137" s="162" t="s">
        <v>50</v>
      </c>
      <c r="F137" s="162" t="s">
        <v>52</v>
      </c>
      <c r="G137" s="163" t="s">
        <v>54</v>
      </c>
      <c r="H137" s="164" t="s">
        <v>56</v>
      </c>
      <c r="I137" s="165" t="s">
        <v>58</v>
      </c>
      <c r="J137" s="165" t="s">
        <v>61</v>
      </c>
      <c r="K137" s="45"/>
    </row>
    <row r="138" spans="2:12">
      <c r="B138" s="2" t="s">
        <v>62</v>
      </c>
      <c r="C138" s="2" t="s">
        <v>89</v>
      </c>
      <c r="D138" s="2" t="s">
        <v>64</v>
      </c>
      <c r="E138" s="13" t="s">
        <v>49</v>
      </c>
      <c r="F138" s="13" t="s">
        <v>51</v>
      </c>
      <c r="G138" s="68" t="s">
        <v>53</v>
      </c>
      <c r="H138" s="57" t="s">
        <v>55</v>
      </c>
      <c r="I138" s="126" t="s">
        <v>57</v>
      </c>
      <c r="J138" s="126" t="s">
        <v>65</v>
      </c>
      <c r="K138" t="s">
        <v>93</v>
      </c>
    </row>
    <row r="139" spans="2:12">
      <c r="B139" s="1" t="s">
        <v>67</v>
      </c>
      <c r="C139" s="1" t="s">
        <v>68</v>
      </c>
      <c r="D139" s="1" t="s">
        <v>69</v>
      </c>
      <c r="E139" s="8">
        <f>E61-E123</f>
        <v>0.65560559273718155</v>
      </c>
      <c r="F139" s="8">
        <f t="shared" ref="E139:I150" si="68">F61-F123</f>
        <v>0.49287887994291729</v>
      </c>
      <c r="G139" s="70">
        <f t="shared" si="68"/>
        <v>0.29179627649816015</v>
      </c>
      <c r="H139" s="59">
        <f t="shared" si="68"/>
        <v>0.26486176951554713</v>
      </c>
      <c r="I139" s="59">
        <f t="shared" si="68"/>
        <v>0.27726578547560576</v>
      </c>
      <c r="J139" s="59">
        <f t="shared" ref="J139" si="69">J61-J123</f>
        <v>0.23520520605756579</v>
      </c>
    </row>
    <row r="140" spans="2:12">
      <c r="B140" s="1" t="s">
        <v>67</v>
      </c>
      <c r="C140" s="1" t="s">
        <v>70</v>
      </c>
      <c r="D140" s="1" t="s">
        <v>69</v>
      </c>
      <c r="E140" s="8">
        <f>E62-E124</f>
        <v>0.65218013616017212</v>
      </c>
      <c r="F140" s="8">
        <f t="shared" si="68"/>
        <v>0.48655980596241377</v>
      </c>
      <c r="G140" s="70">
        <f t="shared" si="68"/>
        <v>0.28437721389163123</v>
      </c>
      <c r="H140" s="59">
        <f t="shared" si="68"/>
        <v>0.26326143713160255</v>
      </c>
      <c r="I140" s="59">
        <f t="shared" si="68"/>
        <v>0.27578127013945275</v>
      </c>
      <c r="J140" s="59">
        <f t="shared" ref="J140" si="70">J62-J124</f>
        <v>0.22994805998829901</v>
      </c>
    </row>
    <row r="141" spans="2:12">
      <c r="B141" s="1" t="s">
        <v>67</v>
      </c>
      <c r="C141" s="1" t="s">
        <v>91</v>
      </c>
      <c r="D141" s="14" t="s">
        <v>69</v>
      </c>
      <c r="E141" s="8">
        <f t="shared" si="68"/>
        <v>0.67039492074866813</v>
      </c>
      <c r="F141" s="8">
        <f t="shared" si="68"/>
        <v>0.50400010489545244</v>
      </c>
      <c r="G141" s="70">
        <f t="shared" si="68"/>
        <v>0.29838587497696334</v>
      </c>
      <c r="H141" s="59">
        <f t="shared" si="68"/>
        <v>0.27070286905125984</v>
      </c>
      <c r="I141" s="59">
        <f t="shared" si="68"/>
        <v>0.28325106885007217</v>
      </c>
      <c r="J141" s="59">
        <f t="shared" ref="J141" si="71">J63-J125</f>
        <v>0.24009977865313434</v>
      </c>
    </row>
    <row r="142" spans="2:12">
      <c r="B142" s="1" t="s">
        <v>72</v>
      </c>
      <c r="C142" s="1" t="s">
        <v>68</v>
      </c>
      <c r="D142" s="1" t="s">
        <v>69</v>
      </c>
      <c r="E142" s="8">
        <f t="shared" si="68"/>
        <v>0.16819789298108792</v>
      </c>
      <c r="F142" s="8">
        <f t="shared" si="68"/>
        <v>0.12358810845378146</v>
      </c>
      <c r="G142" s="70">
        <f t="shared" si="68"/>
        <v>7.3081449022631459E-2</v>
      </c>
      <c r="H142" s="59">
        <f t="shared" si="68"/>
        <v>6.7003488628664926E-2</v>
      </c>
      <c r="I142" s="59">
        <f t="shared" si="68"/>
        <v>7.218645493616109E-2</v>
      </c>
      <c r="J142" s="59">
        <f t="shared" ref="J142" si="72">J64-J126</f>
        <v>5.8416839388506128E-2</v>
      </c>
    </row>
    <row r="143" spans="2:12">
      <c r="B143" s="1" t="s">
        <v>72</v>
      </c>
      <c r="C143" s="1" t="s">
        <v>70</v>
      </c>
      <c r="D143" s="1" t="s">
        <v>69</v>
      </c>
      <c r="E143" s="8">
        <f t="shared" si="68"/>
        <v>0.17472343211081967</v>
      </c>
      <c r="F143" s="8">
        <f t="shared" si="68"/>
        <v>0.12716029160220113</v>
      </c>
      <c r="G143" s="70">
        <f t="shared" si="68"/>
        <v>7.2484001070870441E-2</v>
      </c>
      <c r="H143" s="59">
        <f t="shared" si="68"/>
        <v>6.5458606714011297E-2</v>
      </c>
      <c r="I143" s="59">
        <f t="shared" si="68"/>
        <v>7.1125262885181978E-2</v>
      </c>
      <c r="J143" s="59">
        <f t="shared" ref="J143" si="73">J65-J127</f>
        <v>5.6848425968027971E-2</v>
      </c>
    </row>
    <row r="144" spans="2:12">
      <c r="B144" s="1" t="s">
        <v>72</v>
      </c>
      <c r="C144" s="1" t="s">
        <v>91</v>
      </c>
      <c r="D144" s="14" t="s">
        <v>69</v>
      </c>
      <c r="E144" s="8">
        <f t="shared" si="68"/>
        <v>0.17199301760706931</v>
      </c>
      <c r="F144" s="8">
        <f t="shared" si="68"/>
        <v>0.12637773412466374</v>
      </c>
      <c r="G144" s="70">
        <f t="shared" si="68"/>
        <v>7.4732874621527223E-2</v>
      </c>
      <c r="H144" s="59">
        <f t="shared" si="68"/>
        <v>6.8478666155912513E-2</v>
      </c>
      <c r="I144" s="59">
        <f t="shared" si="68"/>
        <v>7.3736421011901421E-2</v>
      </c>
      <c r="J144" s="59">
        <f t="shared" ref="J144" si="74">J66-J128</f>
        <v>5.9679037241842897E-2</v>
      </c>
    </row>
    <row r="145" spans="2:23">
      <c r="B145" s="1" t="s">
        <v>67</v>
      </c>
      <c r="C145" s="1" t="s">
        <v>68</v>
      </c>
      <c r="D145" s="1" t="s">
        <v>73</v>
      </c>
      <c r="E145" s="8">
        <f>E67-E129</f>
        <v>0.46054165067578229</v>
      </c>
      <c r="F145" s="8">
        <f t="shared" si="68"/>
        <v>0.50557231215298615</v>
      </c>
      <c r="G145" s="70">
        <f t="shared" si="68"/>
        <v>0.50557231215298615</v>
      </c>
      <c r="H145" s="59">
        <f t="shared" si="68"/>
        <v>0.51223729609990931</v>
      </c>
      <c r="I145" s="59">
        <f t="shared" si="68"/>
        <v>0.5119224990687099</v>
      </c>
      <c r="J145" s="59">
        <f t="shared" ref="J145" si="75">J67-J129</f>
        <v>0.5550179045945024</v>
      </c>
      <c r="L145" s="27"/>
      <c r="M145" s="27"/>
      <c r="N145" s="27"/>
      <c r="O145" s="27"/>
      <c r="P145" s="27"/>
    </row>
    <row r="146" spans="2:23">
      <c r="B146" s="1" t="s">
        <v>67</v>
      </c>
      <c r="C146" s="1" t="s">
        <v>70</v>
      </c>
      <c r="D146" s="1" t="s">
        <v>73</v>
      </c>
      <c r="E146" s="8">
        <f>E68-E130</f>
        <v>0.4651434174121451</v>
      </c>
      <c r="F146" s="8">
        <f t="shared" si="68"/>
        <v>0.51063928897973876</v>
      </c>
      <c r="G146" s="70">
        <f t="shared" si="68"/>
        <v>0.51063928897973876</v>
      </c>
      <c r="H146" s="59">
        <f t="shared" si="68"/>
        <v>0.51731464704215213</v>
      </c>
      <c r="I146" s="59">
        <f t="shared" si="68"/>
        <v>0.51711501303486085</v>
      </c>
      <c r="J146" s="59">
        <f t="shared" ref="J146" si="76">J68-J130</f>
        <v>0.56000344934101887</v>
      </c>
      <c r="L146" s="27"/>
      <c r="M146" s="27"/>
      <c r="N146" s="27"/>
      <c r="O146" s="27"/>
      <c r="P146" s="27"/>
    </row>
    <row r="147" spans="2:23">
      <c r="B147" s="1" t="s">
        <v>67</v>
      </c>
      <c r="C147" s="1" t="s">
        <v>91</v>
      </c>
      <c r="D147" s="14" t="s">
        <v>73</v>
      </c>
      <c r="E147" s="8">
        <f t="shared" si="68"/>
        <v>0.4993116500188346</v>
      </c>
      <c r="F147" s="8">
        <f t="shared" si="68"/>
        <v>0.54669288710109343</v>
      </c>
      <c r="G147" s="70">
        <f t="shared" si="68"/>
        <v>0.54669288710109343</v>
      </c>
      <c r="H147" s="59">
        <f t="shared" si="68"/>
        <v>0.55191183239724972</v>
      </c>
      <c r="I147" s="59">
        <f t="shared" si="68"/>
        <v>0.55124406478199661</v>
      </c>
      <c r="J147" s="59">
        <f t="shared" ref="J147" si="77">J69-J131</f>
        <v>0.59721539021081149</v>
      </c>
      <c r="L147" s="27"/>
      <c r="M147" s="27"/>
      <c r="N147" s="27"/>
      <c r="O147" s="27"/>
      <c r="P147" s="27"/>
    </row>
    <row r="148" spans="2:23">
      <c r="B148" s="1" t="s">
        <v>72</v>
      </c>
      <c r="C148" s="1" t="s">
        <v>68</v>
      </c>
      <c r="D148" s="1" t="s">
        <v>73</v>
      </c>
      <c r="E148" s="8">
        <f t="shared" si="68"/>
        <v>0.29412510278166704</v>
      </c>
      <c r="F148" s="8">
        <f t="shared" si="68"/>
        <v>0.29989194864692748</v>
      </c>
      <c r="G148" s="70">
        <f t="shared" si="68"/>
        <v>0.29989194864692748</v>
      </c>
      <c r="H148" s="59">
        <f t="shared" si="68"/>
        <v>0.30781883523971504</v>
      </c>
      <c r="I148" s="59">
        <f t="shared" si="68"/>
        <v>0.30758846676531565</v>
      </c>
      <c r="J148" s="59">
        <f t="shared" ref="J148" si="78">J70-J132</f>
        <v>0.3083906142222767</v>
      </c>
      <c r="L148" s="27"/>
      <c r="M148" s="27"/>
      <c r="N148" s="27"/>
      <c r="O148" s="27"/>
      <c r="P148" s="27"/>
    </row>
    <row r="149" spans="2:23">
      <c r="B149" s="1" t="s">
        <v>72</v>
      </c>
      <c r="C149" s="1" t="s">
        <v>70</v>
      </c>
      <c r="D149" s="1" t="s">
        <v>73</v>
      </c>
      <c r="E149" s="8">
        <f t="shared" si="68"/>
        <v>0.29674827990474117</v>
      </c>
      <c r="F149" s="8">
        <f t="shared" si="68"/>
        <v>0.30257091417945148</v>
      </c>
      <c r="G149" s="70">
        <f t="shared" si="68"/>
        <v>0.30257091417945148</v>
      </c>
      <c r="H149" s="59">
        <f t="shared" si="68"/>
        <v>0.31052588573067891</v>
      </c>
      <c r="I149" s="59">
        <f t="shared" si="68"/>
        <v>0.31029551725627952</v>
      </c>
      <c r="J149" s="59">
        <f t="shared" ref="J149" si="79">J71-J133</f>
        <v>0.3111089913382159</v>
      </c>
      <c r="L149" s="27"/>
      <c r="M149" s="27"/>
      <c r="N149" s="27"/>
      <c r="O149" s="27"/>
      <c r="P149" s="27"/>
    </row>
    <row r="150" spans="2:23">
      <c r="B150" s="1" t="s">
        <v>72</v>
      </c>
      <c r="C150" s="1" t="s">
        <v>91</v>
      </c>
      <c r="D150" s="14" t="s">
        <v>73</v>
      </c>
      <c r="E150" s="8">
        <f t="shared" si="68"/>
        <v>0.32431081223198033</v>
      </c>
      <c r="F150" s="8">
        <f t="shared" si="68"/>
        <v>0.33208350958276295</v>
      </c>
      <c r="G150" s="70">
        <f t="shared" si="68"/>
        <v>0.33208350958276295</v>
      </c>
      <c r="H150" s="59">
        <f t="shared" si="68"/>
        <v>0.33855482540737364</v>
      </c>
      <c r="I150" s="59">
        <f t="shared" si="68"/>
        <v>0.33831668622728966</v>
      </c>
      <c r="J150" s="59">
        <f t="shared" ref="J150" si="80">J72-J134</f>
        <v>0.34066807204916444</v>
      </c>
      <c r="L150" s="27"/>
      <c r="M150" s="27"/>
      <c r="N150" s="27"/>
      <c r="O150" s="27"/>
      <c r="P150" s="27"/>
    </row>
    <row r="151" spans="2:23">
      <c r="E151" s="16"/>
      <c r="F151" s="16"/>
      <c r="G151" s="16"/>
      <c r="H151" s="60"/>
      <c r="I151" s="65"/>
      <c r="J151" s="65"/>
      <c r="K151" s="4"/>
    </row>
    <row r="152" spans="2:23">
      <c r="B152" s="51" t="s">
        <v>94</v>
      </c>
      <c r="C152" s="167"/>
      <c r="D152" s="167"/>
      <c r="E152" s="167"/>
      <c r="F152" s="181"/>
      <c r="G152" s="167"/>
      <c r="H152" s="168"/>
      <c r="I152" s="168"/>
      <c r="J152" s="168"/>
      <c r="K152" s="45"/>
    </row>
    <row r="153" spans="2:23" ht="25.5">
      <c r="B153" s="1"/>
      <c r="C153" s="1"/>
      <c r="D153" s="1"/>
      <c r="E153" s="162" t="s">
        <v>50</v>
      </c>
      <c r="F153" s="162" t="s">
        <v>52</v>
      </c>
      <c r="G153" s="163" t="s">
        <v>54</v>
      </c>
      <c r="H153" s="164" t="s">
        <v>56</v>
      </c>
      <c r="I153" s="165" t="s">
        <v>58</v>
      </c>
      <c r="J153" s="165" t="s">
        <v>61</v>
      </c>
      <c r="K153" s="45"/>
    </row>
    <row r="154" spans="2:23">
      <c r="B154" s="2" t="s">
        <v>62</v>
      </c>
      <c r="C154" s="2" t="s">
        <v>63</v>
      </c>
      <c r="D154" s="2" t="s">
        <v>64</v>
      </c>
      <c r="E154" s="13" t="s">
        <v>49</v>
      </c>
      <c r="F154" s="13" t="s">
        <v>51</v>
      </c>
      <c r="G154" s="68" t="s">
        <v>53</v>
      </c>
      <c r="H154" s="57" t="s">
        <v>55</v>
      </c>
      <c r="I154" s="126" t="s">
        <v>57</v>
      </c>
      <c r="J154" s="126" t="s">
        <v>65</v>
      </c>
      <c r="K154" t="s">
        <v>95</v>
      </c>
      <c r="R154" s="52"/>
    </row>
    <row r="155" spans="2:23">
      <c r="B155" s="1" t="s">
        <v>67</v>
      </c>
      <c r="C155" s="1" t="s">
        <v>68</v>
      </c>
      <c r="D155" s="14" t="s">
        <v>69</v>
      </c>
      <c r="E155" s="58" cm="1">
        <f t="array" ref="E155">((E123*INDEX('TDCV Values'!$D$11:$I$16,MATCH($B155&amp;$C155,'TDCV Values'!$B$11:$B$16&amp;'TDCV Values'!$C$11:$C$16,0),MATCH(E$154,'TDCV Values'!$D$10:$I$10,0))*'Customer Numbers - East Midland'!$C$5)+(E125*INDEX('TDCV Values'!$D$11:$I$16,MATCH($B157&amp;$C157,'TDCV Values'!$B$11:$B$16&amp;'TDCV Values'!$C$11:$C$16,0),MATCH(E$154,'TDCV Values'!$D$10:$I$10,0))*'Customer Numbers - East Midland'!$E$5))/((INDEX('TDCV Values'!$D$11:$I$16,MATCH($B155&amp;$C155,'TDCV Values'!$B$11:$B$16&amp;'TDCV Values'!$C$11:$C$16,0),MATCH(E$154,'TDCV Values'!$D$10:$I$10,0))*'Customer Numbers - East Midland'!$C$5)+('Customer Numbers - East Midland'!$E$5*INDEX('TDCV Values'!$D$11:$I$16,MATCH($B157&amp;$C157,'TDCV Values'!$B$11:$B$16&amp;'TDCV Values'!$C$11:$C$16,0),MATCH(E$154,'TDCV Values'!$D$10:$I$10,0))))</f>
        <v>1.0697895270470796E-2</v>
      </c>
      <c r="F155" s="58" cm="1">
        <f t="array" ref="F155">((F123*INDEX('TDCV Values'!$D$11:$I$16,MATCH($B155&amp;$C155,'TDCV Values'!$B$11:$B$16&amp;'TDCV Values'!$C$11:$C$16,0),MATCH(F$154,'TDCV Values'!$D$10:$I$10,0))*'Customer Numbers - East Midland'!$C$5)+(F125*INDEX('TDCV Values'!$D$11:$I$16,MATCH($B157&amp;$C157,'TDCV Values'!$B$11:$B$16&amp;'TDCV Values'!$C$11:$C$16,0),MATCH(F$154,'TDCV Values'!$D$10:$I$10,0))*'Customer Numbers - East Midland'!$E$5))/((INDEX('TDCV Values'!$D$11:$I$16,MATCH($B155&amp;$C155,'TDCV Values'!$B$11:$B$16&amp;'TDCV Values'!$C$11:$C$16,0),MATCH(F$154,'TDCV Values'!$D$10:$I$10,0))*'Customer Numbers - East Midland'!$C$5)+('Customer Numbers - East Midland'!$E$5*INDEX('TDCV Values'!$D$11:$I$16,MATCH($B157&amp;$C157,'TDCV Values'!$B$11:$B$16&amp;'TDCV Values'!$C$11:$C$16,0),MATCH(F$154,'TDCV Values'!$D$10:$I$10,0))))</f>
        <v>8.0445642783201245E-3</v>
      </c>
      <c r="G155" s="58" cm="1">
        <f t="array" ref="G155">((G123*INDEX('TDCV Values'!$D$11:$I$16,MATCH($B155&amp;$C155,'TDCV Values'!$B$11:$B$16&amp;'TDCV Values'!$C$11:$C$16,0),MATCH(G$154,'TDCV Values'!$D$10:$I$10,0))*'Customer Numbers - East Midland'!$C$5)+(G125*INDEX('TDCV Values'!$D$11:$I$16,MATCH($B157&amp;$C157,'TDCV Values'!$B$11:$B$16&amp;'TDCV Values'!$C$11:$C$16,0),MATCH(G$154,'TDCV Values'!$D$10:$I$10,0))*'Customer Numbers - East Midland'!$E$5))/((INDEX('TDCV Values'!$D$11:$I$16,MATCH($B155&amp;$C155,'TDCV Values'!$B$11:$B$16&amp;'TDCV Values'!$C$11:$C$16,0),MATCH(G$154,'TDCV Values'!$D$10:$I$10,0))*'Customer Numbers - East Midland'!$C$5)+('Customer Numbers - East Midland'!$E$5*INDEX('TDCV Values'!$D$11:$I$16,MATCH($B157&amp;$C157,'TDCV Values'!$B$11:$B$16&amp;'TDCV Values'!$C$11:$C$16,0),MATCH(G$154,'TDCV Values'!$D$10:$I$10,0))))</f>
        <v>4.7666015890606081E-3</v>
      </c>
      <c r="H155" s="58" cm="1">
        <f t="array" ref="H155">((H123*INDEX('TDCV Values'!$D$11:$I$16,MATCH($B155&amp;$C155,'TDCV Values'!$B$11:$B$16&amp;'TDCV Values'!$C$11:$C$16,0),MATCH(H$154,'TDCV Values'!$D$10:$I$10,0))*'Customer Numbers - East Midland'!$C$5)+(H125*INDEX('TDCV Values'!$D$11:$I$16,MATCH($B157&amp;$C157,'TDCV Values'!$B$11:$B$16&amp;'TDCV Values'!$C$11:$C$16,0),MATCH(H$154,'TDCV Values'!$D$10:$I$10,0))*'Customer Numbers - East Midland'!$E$5))/((INDEX('TDCV Values'!$D$11:$I$16,MATCH($B155&amp;$C155,'TDCV Values'!$B$11:$B$16&amp;'TDCV Values'!$C$11:$C$16,0),MATCH(H$154,'TDCV Values'!$D$10:$I$10,0))*'Customer Numbers - East Midland'!$C$5)+('Customer Numbers - East Midland'!$E$5*INDEX('TDCV Values'!$D$11:$I$16,MATCH($B157&amp;$C157,'TDCV Values'!$B$11:$B$16&amp;'TDCV Values'!$C$11:$C$16,0),MATCH(H$154,'TDCV Values'!$D$10:$I$10,0))))</f>
        <v>4.3053836432071909E-3</v>
      </c>
      <c r="I155" s="58" cm="1">
        <f t="array" ref="I155">((I123*INDEX('TDCV Values'!$D$11:$I$16,MATCH($B155&amp;$C155,'TDCV Values'!$B$11:$B$16&amp;'TDCV Values'!$C$11:$C$16,0),MATCH(I$154,'TDCV Values'!$D$10:$I$10,0))*'Customer Numbers - East Midland'!$C$5)+(I125*INDEX('TDCV Values'!$D$11:$I$16,MATCH($B157&amp;$C157,'TDCV Values'!$B$11:$B$16&amp;'TDCV Values'!$C$11:$C$16,0),MATCH(I$154,'TDCV Values'!$D$10:$I$10,0))*'Customer Numbers - East Midland'!$E$5))/((INDEX('TDCV Values'!$D$11:$I$16,MATCH($B155&amp;$C155,'TDCV Values'!$B$11:$B$16&amp;'TDCV Values'!$C$11:$C$16,0),MATCH(I$154,'TDCV Values'!$D$10:$I$10,0))*'Customer Numbers - East Midland'!$C$5)+('Customer Numbers - East Midland'!$E$5*INDEX('TDCV Values'!$D$11:$I$16,MATCH($B157&amp;$C157,'TDCV Values'!$B$11:$B$16&amp;'TDCV Values'!$C$11:$C$16,0),MATCH(I$154,'TDCV Values'!$D$10:$I$10,0))))</f>
        <v>4.5794966778570055E-3</v>
      </c>
      <c r="J155" s="58" cm="1">
        <f t="array" ref="J155">((J123*INDEX('TDCV Values'!$D$11:$I$16,MATCH($B155&amp;$C155,'TDCV Values'!$B$11:$B$16&amp;'TDCV Values'!$C$11:$C$16,0),MATCH(J$154,'TDCV Values'!$D$10:$I$10,0))*'Customer Numbers - East Midland'!$C$5)+(J125*INDEX('TDCV Values'!$D$11:$I$16,MATCH($B157&amp;$C157,'TDCV Values'!$B$11:$B$16&amp;'TDCV Values'!$C$11:$C$16,0),MATCH(J$154,'TDCV Values'!$D$10:$I$10,0))*'Customer Numbers - East Midland'!$E$5))/((INDEX('TDCV Values'!$D$11:$I$16,MATCH($B155&amp;$C155,'TDCV Values'!$B$11:$B$16&amp;'TDCV Values'!$C$11:$C$16,0),MATCH(J$154,'TDCV Values'!$D$10:$I$10,0))*'Customer Numbers - East Midland'!$C$5)+('Customer Numbers - East Midland'!$E$5*INDEX('TDCV Values'!$D$11:$I$16,MATCH($B157&amp;$C157,'TDCV Values'!$B$11:$B$16&amp;'TDCV Values'!$C$11:$C$16,0),MATCH(J$154,'TDCV Values'!$D$10:$I$10,0))))</f>
        <v>3.9657614397243376E-3</v>
      </c>
      <c r="L155" s="27"/>
      <c r="M155" s="27"/>
      <c r="N155" s="27"/>
      <c r="O155" s="27"/>
      <c r="P155" s="27"/>
      <c r="Q155" s="6"/>
      <c r="R155" s="27"/>
      <c r="S155" s="27"/>
      <c r="T155" s="27"/>
      <c r="U155" s="27"/>
      <c r="V155" s="27"/>
      <c r="W155" s="53"/>
    </row>
    <row r="156" spans="2:23">
      <c r="B156" s="1" t="s">
        <v>67</v>
      </c>
      <c r="C156" s="1" t="s">
        <v>70</v>
      </c>
      <c r="D156" s="14" t="s">
        <v>69</v>
      </c>
      <c r="E156" s="157">
        <v>0</v>
      </c>
      <c r="F156" s="157">
        <v>0</v>
      </c>
      <c r="G156" s="157">
        <v>0</v>
      </c>
      <c r="H156" s="157">
        <v>0</v>
      </c>
      <c r="I156" s="157">
        <v>0</v>
      </c>
      <c r="J156" s="157">
        <v>0</v>
      </c>
      <c r="K156" s="47"/>
      <c r="L156" s="27"/>
      <c r="M156" s="27"/>
      <c r="N156" s="27"/>
      <c r="O156" s="27"/>
      <c r="P156" s="27"/>
      <c r="Q156" s="6"/>
      <c r="R156" s="27"/>
      <c r="S156" s="27"/>
      <c r="T156" s="27"/>
      <c r="U156" s="27"/>
      <c r="V156" s="27"/>
      <c r="W156" s="53"/>
    </row>
    <row r="157" spans="2:23">
      <c r="B157" s="1" t="s">
        <v>67</v>
      </c>
      <c r="C157" s="1" t="s">
        <v>71</v>
      </c>
      <c r="D157" s="14" t="s">
        <v>69</v>
      </c>
      <c r="E157" s="58" cm="1">
        <f t="array" ref="E157">((E123*INDEX('TDCV Values'!$D$11:$I$16,MATCH($B155&amp;$C155,'TDCV Values'!$B$11:$B$16&amp;'TDCV Values'!$C$11:$C$16,0),MATCH(E$154,'TDCV Values'!$D$10:$I$10,0))*'Customer Numbers - East Midland'!$C$5)+(E125*INDEX('TDCV Values'!$D$11:$I$16,MATCH($B157&amp;$C157,'TDCV Values'!$B$11:$B$16&amp;'TDCV Values'!$C$11:$C$16,0),MATCH(E$154,'TDCV Values'!$D$10:$I$10,0))*'Customer Numbers - East Midland'!$E$5))/((INDEX('TDCV Values'!$D$11:$I$16,MATCH($B155&amp;$C155,'TDCV Values'!$B$11:$B$16&amp;'TDCV Values'!$C$11:$C$16,0),MATCH(E$154,'TDCV Values'!$D$10:$I$10,0))*'Customer Numbers - East Midland'!$C$5)+('Customer Numbers - East Midland'!$E$5*INDEX('TDCV Values'!$D$11:$I$16,MATCH($B157&amp;$C157,'TDCV Values'!$B$11:$B$16&amp;'TDCV Values'!$C$11:$C$16,0),MATCH(E$154,'TDCV Values'!$D$10:$I$10,0))))</f>
        <v>1.0697895270470796E-2</v>
      </c>
      <c r="F157" s="58" cm="1">
        <f t="array" ref="F157">((F123*INDEX('TDCV Values'!$D$11:$I$16,MATCH($B155&amp;$C155,'TDCV Values'!$B$11:$B$16&amp;'TDCV Values'!$C$11:$C$16,0),MATCH(F$154,'TDCV Values'!$D$10:$I$10,0))*'Customer Numbers - East Midland'!$C$5)+(F125*INDEX('TDCV Values'!$D$11:$I$16,MATCH($B157&amp;$C157,'TDCV Values'!$B$11:$B$16&amp;'TDCV Values'!$C$11:$C$16,0),MATCH(F$154,'TDCV Values'!$D$10:$I$10,0))*'Customer Numbers - East Midland'!$E$5))/((INDEX('TDCV Values'!$D$11:$I$16,MATCH($B155&amp;$C155,'TDCV Values'!$B$11:$B$16&amp;'TDCV Values'!$C$11:$C$16,0),MATCH(F$154,'TDCV Values'!$D$10:$I$10,0))*'Customer Numbers - East Midland'!$C$5)+('Customer Numbers - East Midland'!$E$5*INDEX('TDCV Values'!$D$11:$I$16,MATCH($B157&amp;$C157,'TDCV Values'!$B$11:$B$16&amp;'TDCV Values'!$C$11:$C$16,0),MATCH(F$154,'TDCV Values'!$D$10:$I$10,0))))</f>
        <v>8.0445642783201245E-3</v>
      </c>
      <c r="G157" s="58" cm="1">
        <f t="array" ref="G157">((G123*INDEX('TDCV Values'!$D$11:$I$16,MATCH($B155&amp;$C155,'TDCV Values'!$B$11:$B$16&amp;'TDCV Values'!$C$11:$C$16,0),MATCH(G$154,'TDCV Values'!$D$10:$I$10,0))*'Customer Numbers - East Midland'!$C$5)+(G125*INDEX('TDCV Values'!$D$11:$I$16,MATCH($B157&amp;$C157,'TDCV Values'!$B$11:$B$16&amp;'TDCV Values'!$C$11:$C$16,0),MATCH(G$154,'TDCV Values'!$D$10:$I$10,0))*'Customer Numbers - East Midland'!$E$5))/((INDEX('TDCV Values'!$D$11:$I$16,MATCH($B155&amp;$C155,'TDCV Values'!$B$11:$B$16&amp;'TDCV Values'!$C$11:$C$16,0),MATCH(G$154,'TDCV Values'!$D$10:$I$10,0))*'Customer Numbers - East Midland'!$C$5)+('Customer Numbers - East Midland'!$E$5*INDEX('TDCV Values'!$D$11:$I$16,MATCH($B157&amp;$C157,'TDCV Values'!$B$11:$B$16&amp;'TDCV Values'!$C$11:$C$16,0),MATCH(G$154,'TDCV Values'!$D$10:$I$10,0))))</f>
        <v>4.7666015890606081E-3</v>
      </c>
      <c r="H157" s="58" cm="1">
        <f t="array" ref="H157">((H123*INDEX('TDCV Values'!$D$11:$I$16,MATCH($B155&amp;$C155,'TDCV Values'!$B$11:$B$16&amp;'TDCV Values'!$C$11:$C$16,0),MATCH(H$154,'TDCV Values'!$D$10:$I$10,0))*'Customer Numbers - East Midland'!$C$5)+(H125*INDEX('TDCV Values'!$D$11:$I$16,MATCH($B157&amp;$C157,'TDCV Values'!$B$11:$B$16&amp;'TDCV Values'!$C$11:$C$16,0),MATCH(H$154,'TDCV Values'!$D$10:$I$10,0))*'Customer Numbers - East Midland'!$E$5))/((INDEX('TDCV Values'!$D$11:$I$16,MATCH($B155&amp;$C155,'TDCV Values'!$B$11:$B$16&amp;'TDCV Values'!$C$11:$C$16,0),MATCH(H$154,'TDCV Values'!$D$10:$I$10,0))*'Customer Numbers - East Midland'!$C$5)+('Customer Numbers - East Midland'!$E$5*INDEX('TDCV Values'!$D$11:$I$16,MATCH($B157&amp;$C157,'TDCV Values'!$B$11:$B$16&amp;'TDCV Values'!$C$11:$C$16,0),MATCH(H$154,'TDCV Values'!$D$10:$I$10,0))))</f>
        <v>4.3053836432071909E-3</v>
      </c>
      <c r="I157" s="58" cm="1">
        <f t="array" ref="I157">((I123*INDEX('TDCV Values'!$D$11:$I$16,MATCH($B155&amp;$C155,'TDCV Values'!$B$11:$B$16&amp;'TDCV Values'!$C$11:$C$16,0),MATCH(I$154,'TDCV Values'!$D$10:$I$10,0))*'Customer Numbers - East Midland'!$C$5)+(I125*INDEX('TDCV Values'!$D$11:$I$16,MATCH($B157&amp;$C157,'TDCV Values'!$B$11:$B$16&amp;'TDCV Values'!$C$11:$C$16,0),MATCH(I$154,'TDCV Values'!$D$10:$I$10,0))*'Customer Numbers - East Midland'!$E$5))/((INDEX('TDCV Values'!$D$11:$I$16,MATCH($B155&amp;$C155,'TDCV Values'!$B$11:$B$16&amp;'TDCV Values'!$C$11:$C$16,0),MATCH(I$154,'TDCV Values'!$D$10:$I$10,0))*'Customer Numbers - East Midland'!$C$5)+('Customer Numbers - East Midland'!$E$5*INDEX('TDCV Values'!$D$11:$I$16,MATCH($B157&amp;$C157,'TDCV Values'!$B$11:$B$16&amp;'TDCV Values'!$C$11:$C$16,0),MATCH(I$154,'TDCV Values'!$D$10:$I$10,0))))</f>
        <v>4.5794966778570055E-3</v>
      </c>
      <c r="J157" s="58" cm="1">
        <f t="array" ref="J157">((J123*INDEX('TDCV Values'!$D$11:$I$16,MATCH($B155&amp;$C155,'TDCV Values'!$B$11:$B$16&amp;'TDCV Values'!$C$11:$C$16,0),MATCH(J$154,'TDCV Values'!$D$10:$I$10,0))*'Customer Numbers - East Midland'!$C$5)+(J125*INDEX('TDCV Values'!$D$11:$I$16,MATCH($B157&amp;$C157,'TDCV Values'!$B$11:$B$16&amp;'TDCV Values'!$C$11:$C$16,0),MATCH(J$154,'TDCV Values'!$D$10:$I$10,0))*'Customer Numbers - East Midland'!$E$5))/((INDEX('TDCV Values'!$D$11:$I$16,MATCH($B155&amp;$C155,'TDCV Values'!$B$11:$B$16&amp;'TDCV Values'!$C$11:$C$16,0),MATCH(J$154,'TDCV Values'!$D$10:$I$10,0))*'Customer Numbers - East Midland'!$C$5)+('Customer Numbers - East Midland'!$E$5*INDEX('TDCV Values'!$D$11:$I$16,MATCH($B157&amp;$C157,'TDCV Values'!$B$11:$B$16&amp;'TDCV Values'!$C$11:$C$16,0),MATCH(J$154,'TDCV Values'!$D$10:$I$10,0))))</f>
        <v>3.9657614397243376E-3</v>
      </c>
      <c r="K157" s="47"/>
      <c r="L157" s="27"/>
      <c r="M157" s="27"/>
      <c r="N157" s="27"/>
      <c r="O157" s="27"/>
      <c r="P157" s="27"/>
      <c r="Q157" s="6"/>
      <c r="R157" s="27"/>
      <c r="S157" s="27"/>
      <c r="T157" s="27"/>
      <c r="U157" s="27"/>
      <c r="V157" s="27"/>
      <c r="W157" s="53"/>
    </row>
    <row r="158" spans="2:23">
      <c r="B158" s="1" t="s">
        <v>72</v>
      </c>
      <c r="C158" s="1" t="s">
        <v>68</v>
      </c>
      <c r="D158" s="14" t="s">
        <v>69</v>
      </c>
      <c r="E158" s="58" cm="1">
        <f t="array" ref="E158">((E126*INDEX('TDCV Values'!$D$11:$I$16,MATCH($B158&amp;$C158,'TDCV Values'!$B$11:$B$16&amp;'TDCV Values'!$C$11:$C$16,0),MATCH(E$154,'TDCV Values'!$D$10:$I$10,0))*'Customer Numbers - East Midland'!$C$10)+(E128*INDEX('TDCV Values'!$D$11:$I$16,MATCH($B160&amp;$C160,'TDCV Values'!$B$11:$B$16&amp;'TDCV Values'!$C$11:$C$16,0),MATCH(E$154,'TDCV Values'!$D$10:$I$10,0))*'Customer Numbers - East Midland'!$E$10))/((INDEX('TDCV Values'!$D$11:$I$16,MATCH($B158&amp;$C158,'TDCV Values'!$B$11:$B$16&amp;'TDCV Values'!$C$11:$C$16,0),MATCH(E$154,'TDCV Values'!$D$10:$I$10,0))*'Customer Numbers - East Midland'!$C$10)+('Customer Numbers - East Midland'!$E$10*INDEX('TDCV Values'!$D$11:$I$16,MATCH($B160&amp;$C160,'TDCV Values'!$B$11:$B$16&amp;'TDCV Values'!$C$11:$C$16,0),MATCH(E$154,'TDCV Values'!$D$10:$I$10,0))))</f>
        <v>2.5814309595394223E-3</v>
      </c>
      <c r="F158" s="58" cm="1">
        <f t="array" ref="F158">((F126*INDEX('TDCV Values'!$D$11:$I$16,MATCH($B158&amp;$C158,'TDCV Values'!$B$11:$B$16&amp;'TDCV Values'!$C$11:$C$16,0),MATCH(F$154,'TDCV Values'!$D$10:$I$10,0))*'Customer Numbers - East Midland'!$C$10)+(F128*INDEX('TDCV Values'!$D$11:$I$16,MATCH($B160&amp;$C160,'TDCV Values'!$B$11:$B$16&amp;'TDCV Values'!$C$11:$C$16,0),MATCH(F$154,'TDCV Values'!$D$10:$I$10,0))*'Customer Numbers - East Midland'!$E$10))/((INDEX('TDCV Values'!$D$11:$I$16,MATCH($B158&amp;$C158,'TDCV Values'!$B$11:$B$16&amp;'TDCV Values'!$C$11:$C$16,0),MATCH(F$154,'TDCV Values'!$D$10:$I$10,0))*'Customer Numbers - East Midland'!$C$10)+('Customer Numbers - East Midland'!$E$10*INDEX('TDCV Values'!$D$11:$I$16,MATCH($B160&amp;$C160,'TDCV Values'!$B$11:$B$16&amp;'TDCV Values'!$C$11:$C$16,0),MATCH(F$154,'TDCV Values'!$D$10:$I$10,0))))</f>
        <v>1.8974939645043539E-3</v>
      </c>
      <c r="G158" s="58" cm="1">
        <f t="array" ref="G158">((G126*INDEX('TDCV Values'!$D$11:$I$16,MATCH($B158&amp;$C158,'TDCV Values'!$B$11:$B$16&amp;'TDCV Values'!$C$11:$C$16,0),MATCH(G$154,'TDCV Values'!$D$10:$I$10,0))*'Customer Numbers - East Midland'!$C$10)+(G128*INDEX('TDCV Values'!$D$11:$I$16,MATCH($B160&amp;$C160,'TDCV Values'!$B$11:$B$16&amp;'TDCV Values'!$C$11:$C$16,0),MATCH(G$154,'TDCV Values'!$D$10:$I$10,0))*'Customer Numbers - East Midland'!$E$10))/((INDEX('TDCV Values'!$D$11:$I$16,MATCH($B158&amp;$C158,'TDCV Values'!$B$11:$B$16&amp;'TDCV Values'!$C$11:$C$16,0),MATCH(G$154,'TDCV Values'!$D$10:$I$10,0))*'Customer Numbers - East Midland'!$C$10)+('Customer Numbers - East Midland'!$E$10*INDEX('TDCV Values'!$D$11:$I$16,MATCH($B160&amp;$C160,'TDCV Values'!$B$11:$B$16&amp;'TDCV Values'!$C$11:$C$16,0),MATCH(G$154,'TDCV Values'!$D$10:$I$10,0))))</f>
        <v>1.1232941177163874E-3</v>
      </c>
      <c r="H158" s="58" cm="1">
        <f t="array" ref="H158">((H126*INDEX('TDCV Values'!$D$11:$I$16,MATCH($B158&amp;$C158,'TDCV Values'!$B$11:$B$16&amp;'TDCV Values'!$C$11:$C$16,0),MATCH(H$154,'TDCV Values'!$D$10:$I$10,0))*'Customer Numbers - East Midland'!$C$10)+(H128*INDEX('TDCV Values'!$D$11:$I$16,MATCH($B160&amp;$C160,'TDCV Values'!$B$11:$B$16&amp;'TDCV Values'!$C$11:$C$16,0),MATCH(H$154,'TDCV Values'!$D$10:$I$10,0))*'Customer Numbers - East Midland'!$E$10))/((INDEX('TDCV Values'!$D$11:$I$16,MATCH($B158&amp;$C158,'TDCV Values'!$B$11:$B$16&amp;'TDCV Values'!$C$11:$C$16,0),MATCH(H$154,'TDCV Values'!$D$10:$I$10,0))*'Customer Numbers - East Midland'!$C$10)+('Customer Numbers - East Midland'!$E$10*INDEX('TDCV Values'!$D$11:$I$16,MATCH($B160&amp;$C160,'TDCV Values'!$B$11:$B$16&amp;'TDCV Values'!$C$11:$C$16,0),MATCH(H$154,'TDCV Values'!$D$10:$I$10,0))))</f>
        <v>1.0237717458655225E-3</v>
      </c>
      <c r="I158" s="58" cm="1">
        <f t="array" ref="I158">((I126*INDEX('TDCV Values'!$D$11:$I$16,MATCH($B158&amp;$C158,'TDCV Values'!$B$11:$B$16&amp;'TDCV Values'!$C$11:$C$16,0),MATCH(I$154,'TDCV Values'!$D$10:$I$10,0))*'Customer Numbers - East Midland'!$C$10)+(I128*INDEX('TDCV Values'!$D$11:$I$16,MATCH($B160&amp;$C160,'TDCV Values'!$B$11:$B$16&amp;'TDCV Values'!$C$11:$C$16,0),MATCH(I$154,'TDCV Values'!$D$10:$I$10,0))*'Customer Numbers - East Midland'!$E$10))/((INDEX('TDCV Values'!$D$11:$I$16,MATCH($B158&amp;$C158,'TDCV Values'!$B$11:$B$16&amp;'TDCV Values'!$C$11:$C$16,0),MATCH(I$154,'TDCV Values'!$D$10:$I$10,0))*'Customer Numbers - East Midland'!$C$10)+('Customer Numbers - East Midland'!$E$10*INDEX('TDCV Values'!$D$11:$I$16,MATCH($B160&amp;$C160,'TDCV Values'!$B$11:$B$16&amp;'TDCV Values'!$C$11:$C$16,0),MATCH(I$154,'TDCV Values'!$D$10:$I$10,0))))</f>
        <v>1.1243698910113698E-3</v>
      </c>
      <c r="J158" s="58" cm="1">
        <f t="array" ref="J158">((J126*INDEX('TDCV Values'!$D$11:$I$16,MATCH($B158&amp;$C158,'TDCV Values'!$B$11:$B$16&amp;'TDCV Values'!$C$11:$C$16,0),MATCH(J$154,'TDCV Values'!$D$10:$I$10,0))*'Customer Numbers - East Midland'!$C$10)+(J128*INDEX('TDCV Values'!$D$11:$I$16,MATCH($B160&amp;$C160,'TDCV Values'!$B$11:$B$16&amp;'TDCV Values'!$C$11:$C$16,0),MATCH(J$154,'TDCV Values'!$D$10:$I$10,0))*'Customer Numbers - East Midland'!$E$10))/((INDEX('TDCV Values'!$D$11:$I$16,MATCH($B158&amp;$C158,'TDCV Values'!$B$11:$B$16&amp;'TDCV Values'!$C$11:$C$16,0),MATCH(J$154,'TDCV Values'!$D$10:$I$10,0))*'Customer Numbers - East Midland'!$C$10)+('Customer Numbers - East Midland'!$E$10*INDEX('TDCV Values'!$D$11:$I$16,MATCH($B160&amp;$C160,'TDCV Values'!$B$11:$B$16&amp;'TDCV Values'!$C$11:$C$16,0),MATCH(J$154,'TDCV Values'!$D$10:$I$10,0))))</f>
        <v>9.0130201436808863E-4</v>
      </c>
      <c r="K158" s="47"/>
      <c r="L158" s="27"/>
      <c r="M158" s="27"/>
      <c r="N158" s="27"/>
      <c r="O158" s="27"/>
      <c r="P158" s="27"/>
      <c r="R158" s="27"/>
      <c r="S158" s="27"/>
      <c r="T158" s="27"/>
      <c r="U158" s="27"/>
      <c r="V158" s="27"/>
    </row>
    <row r="159" spans="2:23">
      <c r="B159" s="1" t="s">
        <v>72</v>
      </c>
      <c r="C159" s="1" t="s">
        <v>70</v>
      </c>
      <c r="D159" s="14" t="s">
        <v>69</v>
      </c>
      <c r="E159" s="157">
        <v>0</v>
      </c>
      <c r="F159" s="157">
        <v>0</v>
      </c>
      <c r="G159" s="157">
        <v>0</v>
      </c>
      <c r="H159" s="157">
        <v>0</v>
      </c>
      <c r="I159" s="157">
        <v>0</v>
      </c>
      <c r="J159" s="157">
        <v>0</v>
      </c>
      <c r="K159" s="47"/>
      <c r="L159" s="27"/>
      <c r="M159" s="27"/>
      <c r="N159" s="27"/>
      <c r="O159" s="27"/>
      <c r="P159" s="27"/>
      <c r="R159" s="27"/>
      <c r="S159" s="27"/>
      <c r="T159" s="27"/>
      <c r="U159" s="27"/>
      <c r="V159" s="27"/>
    </row>
    <row r="160" spans="2:23">
      <c r="B160" s="1" t="s">
        <v>72</v>
      </c>
      <c r="C160" s="1" t="s">
        <v>71</v>
      </c>
      <c r="D160" s="14" t="s">
        <v>69</v>
      </c>
      <c r="E160" s="58" cm="1">
        <f t="array" ref="E160">((E126*INDEX('TDCV Values'!$D$11:$I$16,MATCH($B158&amp;$C158,'TDCV Values'!$B$11:$B$16&amp;'TDCV Values'!$C$11:$C$16,0),MATCH(E$154,'TDCV Values'!$D$10:$I$10,0))*'Customer Numbers - East Midland'!$C$10)+(E128*INDEX('TDCV Values'!$D$11:$I$16,MATCH($B160&amp;$C160,'TDCV Values'!$B$11:$B$16&amp;'TDCV Values'!$C$11:$C$16,0),MATCH(E$154,'TDCV Values'!$D$10:$I$10,0))*'Customer Numbers - East Midland'!$E$10))/((INDEX('TDCV Values'!$D$11:$I$16,MATCH($B158&amp;$C158,'TDCV Values'!$B$11:$B$16&amp;'TDCV Values'!$C$11:$C$16,0),MATCH(E$154,'TDCV Values'!$D$10:$I$10,0))*'Customer Numbers - East Midland'!$C$10)+('Customer Numbers - East Midland'!$E$10*INDEX('TDCV Values'!$D$11:$I$16,MATCH($B160&amp;$C160,'TDCV Values'!$B$11:$B$16&amp;'TDCV Values'!$C$11:$C$16,0),MATCH(E$154,'TDCV Values'!$D$10:$I$10,0))))</f>
        <v>2.5814309595394223E-3</v>
      </c>
      <c r="F160" s="58" cm="1">
        <f t="array" ref="F160">((F126*INDEX('TDCV Values'!$D$11:$I$16,MATCH($B158&amp;$C158,'TDCV Values'!$B$11:$B$16&amp;'TDCV Values'!$C$11:$C$16,0),MATCH(F$154,'TDCV Values'!$D$10:$I$10,0))*'Customer Numbers - East Midland'!$C$10)+(F128*INDEX('TDCV Values'!$D$11:$I$16,MATCH($B160&amp;$C160,'TDCV Values'!$B$11:$B$16&amp;'TDCV Values'!$C$11:$C$16,0),MATCH(F$154,'TDCV Values'!$D$10:$I$10,0))*'Customer Numbers - East Midland'!$E$10))/((INDEX('TDCV Values'!$D$11:$I$16,MATCH($B158&amp;$C158,'TDCV Values'!$B$11:$B$16&amp;'TDCV Values'!$C$11:$C$16,0),MATCH(F$154,'TDCV Values'!$D$10:$I$10,0))*'Customer Numbers - East Midland'!$C$10)+('Customer Numbers - East Midland'!$E$10*INDEX('TDCV Values'!$D$11:$I$16,MATCH($B160&amp;$C160,'TDCV Values'!$B$11:$B$16&amp;'TDCV Values'!$C$11:$C$16,0),MATCH(F$154,'TDCV Values'!$D$10:$I$10,0))))</f>
        <v>1.8974939645043539E-3</v>
      </c>
      <c r="G160" s="58" cm="1">
        <f t="array" ref="G160">((G126*INDEX('TDCV Values'!$D$11:$I$16,MATCH($B158&amp;$C158,'TDCV Values'!$B$11:$B$16&amp;'TDCV Values'!$C$11:$C$16,0),MATCH(G$154,'TDCV Values'!$D$10:$I$10,0))*'Customer Numbers - East Midland'!$C$10)+(G128*INDEX('TDCV Values'!$D$11:$I$16,MATCH($B160&amp;$C160,'TDCV Values'!$B$11:$B$16&amp;'TDCV Values'!$C$11:$C$16,0),MATCH(G$154,'TDCV Values'!$D$10:$I$10,0))*'Customer Numbers - East Midland'!$E$10))/((INDEX('TDCV Values'!$D$11:$I$16,MATCH($B158&amp;$C158,'TDCV Values'!$B$11:$B$16&amp;'TDCV Values'!$C$11:$C$16,0),MATCH(G$154,'TDCV Values'!$D$10:$I$10,0))*'Customer Numbers - East Midland'!$C$10)+('Customer Numbers - East Midland'!$E$10*INDEX('TDCV Values'!$D$11:$I$16,MATCH($B160&amp;$C160,'TDCV Values'!$B$11:$B$16&amp;'TDCV Values'!$C$11:$C$16,0),MATCH(G$154,'TDCV Values'!$D$10:$I$10,0))))</f>
        <v>1.1232941177163874E-3</v>
      </c>
      <c r="H160" s="58" cm="1">
        <f t="array" ref="H160">((H126*INDEX('TDCV Values'!$D$11:$I$16,MATCH($B158&amp;$C158,'TDCV Values'!$B$11:$B$16&amp;'TDCV Values'!$C$11:$C$16,0),MATCH(H$154,'TDCV Values'!$D$10:$I$10,0))*'Customer Numbers - East Midland'!$C$10)+(H128*INDEX('TDCV Values'!$D$11:$I$16,MATCH($B160&amp;$C160,'TDCV Values'!$B$11:$B$16&amp;'TDCV Values'!$C$11:$C$16,0),MATCH(H$154,'TDCV Values'!$D$10:$I$10,0))*'Customer Numbers - East Midland'!$E$10))/((INDEX('TDCV Values'!$D$11:$I$16,MATCH($B158&amp;$C158,'TDCV Values'!$B$11:$B$16&amp;'TDCV Values'!$C$11:$C$16,0),MATCH(H$154,'TDCV Values'!$D$10:$I$10,0))*'Customer Numbers - East Midland'!$C$10)+('Customer Numbers - East Midland'!$E$10*INDEX('TDCV Values'!$D$11:$I$16,MATCH($B160&amp;$C160,'TDCV Values'!$B$11:$B$16&amp;'TDCV Values'!$C$11:$C$16,0),MATCH(H$154,'TDCV Values'!$D$10:$I$10,0))))</f>
        <v>1.0237717458655225E-3</v>
      </c>
      <c r="I160" s="58" cm="1">
        <f t="array" ref="I160">((I126*INDEX('TDCV Values'!$D$11:$I$16,MATCH($B158&amp;$C158,'TDCV Values'!$B$11:$B$16&amp;'TDCV Values'!$C$11:$C$16,0),MATCH(I$154,'TDCV Values'!$D$10:$I$10,0))*'Customer Numbers - East Midland'!$C$10)+(I128*INDEX('TDCV Values'!$D$11:$I$16,MATCH($B160&amp;$C160,'TDCV Values'!$B$11:$B$16&amp;'TDCV Values'!$C$11:$C$16,0),MATCH(I$154,'TDCV Values'!$D$10:$I$10,0))*'Customer Numbers - East Midland'!$E$10))/((INDEX('TDCV Values'!$D$11:$I$16,MATCH($B158&amp;$C158,'TDCV Values'!$B$11:$B$16&amp;'TDCV Values'!$C$11:$C$16,0),MATCH(I$154,'TDCV Values'!$D$10:$I$10,0))*'Customer Numbers - East Midland'!$C$10)+('Customer Numbers - East Midland'!$E$10*INDEX('TDCV Values'!$D$11:$I$16,MATCH($B160&amp;$C160,'TDCV Values'!$B$11:$B$16&amp;'TDCV Values'!$C$11:$C$16,0),MATCH(I$154,'TDCV Values'!$D$10:$I$10,0))))</f>
        <v>1.1243698910113698E-3</v>
      </c>
      <c r="J160" s="58" cm="1">
        <f t="array" ref="J160">((J126*INDEX('TDCV Values'!$D$11:$I$16,MATCH($B158&amp;$C158,'TDCV Values'!$B$11:$B$16&amp;'TDCV Values'!$C$11:$C$16,0),MATCH(J$154,'TDCV Values'!$D$10:$I$10,0))*'Customer Numbers - East Midland'!$C$10)+(J128*INDEX('TDCV Values'!$D$11:$I$16,MATCH($B160&amp;$C160,'TDCV Values'!$B$11:$B$16&amp;'TDCV Values'!$C$11:$C$16,0),MATCH(J$154,'TDCV Values'!$D$10:$I$10,0))*'Customer Numbers - East Midland'!$E$10))/((INDEX('TDCV Values'!$D$11:$I$16,MATCH($B158&amp;$C158,'TDCV Values'!$B$11:$B$16&amp;'TDCV Values'!$C$11:$C$16,0),MATCH(J$154,'TDCV Values'!$D$10:$I$10,0))*'Customer Numbers - East Midland'!$C$10)+('Customer Numbers - East Midland'!$E$10*INDEX('TDCV Values'!$D$11:$I$16,MATCH($B160&amp;$C160,'TDCV Values'!$B$11:$B$16&amp;'TDCV Values'!$C$11:$C$16,0),MATCH(J$154,'TDCV Values'!$D$10:$I$10,0))))</f>
        <v>9.0130201436808863E-4</v>
      </c>
      <c r="K160" s="47"/>
      <c r="L160" s="27"/>
      <c r="M160" s="27"/>
      <c r="N160" s="27"/>
      <c r="O160" s="27"/>
      <c r="P160" s="27"/>
      <c r="R160" s="27"/>
      <c r="S160" s="27"/>
      <c r="T160" s="27"/>
      <c r="U160" s="27"/>
      <c r="V160" s="27"/>
    </row>
    <row r="161" spans="2:22">
      <c r="B161" s="1" t="s">
        <v>67</v>
      </c>
      <c r="C161" s="1" t="s">
        <v>68</v>
      </c>
      <c r="D161" s="14" t="s">
        <v>73</v>
      </c>
      <c r="E161" s="58">
        <f>(('Customer Numbers - East Midland'!$D$21*E$129)+('Customer Numbers - East Midland'!$D$17*E$130)+('Customer Numbers - East Midland'!$D$20*E$131))</f>
        <v>7.2478259813418891E-3</v>
      </c>
      <c r="F161" s="58">
        <f>(('Customer Numbers - East Midland'!$D$21*F$129)+('Customer Numbers - East Midland'!$D$17*F$130)+('Customer Numbers - East Midland'!$D$20*F$131))</f>
        <v>7.9805362583026916E-3</v>
      </c>
      <c r="G161" s="58">
        <f>(('Customer Numbers - East Midland'!$D$21*G$129)+('Customer Numbers - East Midland'!$D$17*G$130)+('Customer Numbers - East Midland'!$D$20*G$131))</f>
        <v>7.9805362583026916E-3</v>
      </c>
      <c r="H161" s="58">
        <f>(('Customer Numbers - East Midland'!$D$21*H$129)+('Customer Numbers - East Midland'!$D$17*H$130)+('Customer Numbers - East Midland'!$D$20*H$131))</f>
        <v>7.9968755879756114E-3</v>
      </c>
      <c r="I161" s="58">
        <f>(('Customer Numbers - East Midland'!$D$21*I$129)+('Customer Numbers - East Midland'!$D$17*I$130)+('Customer Numbers - East Midland'!$D$20*I$131))</f>
        <v>8.1782584360404614E-3</v>
      </c>
      <c r="J161" s="58">
        <f>(('Customer Numbers - East Midland'!$D$21*J$129)+('Customer Numbers - East Midland'!$D$17*J$130)+('Customer Numbers - East Midland'!$D$20*J$131))</f>
        <v>7.8522799644349002E-3</v>
      </c>
      <c r="K161" s="47"/>
      <c r="L161" s="27"/>
      <c r="M161" s="27"/>
      <c r="N161" s="27"/>
      <c r="O161" s="27"/>
      <c r="P161" s="27"/>
      <c r="R161" s="27"/>
      <c r="S161" s="27"/>
      <c r="T161" s="27"/>
      <c r="U161" s="27"/>
      <c r="V161" s="27"/>
    </row>
    <row r="162" spans="2:22">
      <c r="B162" s="1" t="s">
        <v>67</v>
      </c>
      <c r="C162" s="1" t="s">
        <v>70</v>
      </c>
      <c r="D162" s="14" t="s">
        <v>73</v>
      </c>
      <c r="E162" s="157">
        <v>0</v>
      </c>
      <c r="F162" s="157">
        <v>0</v>
      </c>
      <c r="G162" s="157">
        <v>0</v>
      </c>
      <c r="H162" s="157">
        <v>0</v>
      </c>
      <c r="I162" s="157">
        <v>0</v>
      </c>
      <c r="J162" s="157">
        <v>0</v>
      </c>
      <c r="K162" s="47"/>
      <c r="L162" s="27"/>
      <c r="M162" s="27"/>
      <c r="N162" s="27"/>
      <c r="O162" s="27"/>
      <c r="P162" s="27"/>
      <c r="R162" s="27"/>
      <c r="S162" s="27"/>
      <c r="T162" s="27"/>
      <c r="U162" s="27"/>
      <c r="V162" s="27"/>
    </row>
    <row r="163" spans="2:22">
      <c r="B163" s="1" t="s">
        <v>67</v>
      </c>
      <c r="C163" s="1" t="s">
        <v>71</v>
      </c>
      <c r="D163" s="14" t="s">
        <v>73</v>
      </c>
      <c r="E163" s="58">
        <f>(('Customer Numbers - East Midland'!$D$21*E$129)+('Customer Numbers - East Midland'!$D$17*E$130)+('Customer Numbers - East Midland'!$D$20*E$131))</f>
        <v>7.2478259813418891E-3</v>
      </c>
      <c r="F163" s="58">
        <f>(('Customer Numbers - East Midland'!$D$21*F$129)+('Customer Numbers - East Midland'!$D$17*F$130)+('Customer Numbers - East Midland'!$D$20*F$131))</f>
        <v>7.9805362583026916E-3</v>
      </c>
      <c r="G163" s="58">
        <f>(('Customer Numbers - East Midland'!$D$21*G$129)+('Customer Numbers - East Midland'!$D$17*G$130)+('Customer Numbers - East Midland'!$D$20*G$131))</f>
        <v>7.9805362583026916E-3</v>
      </c>
      <c r="H163" s="58">
        <f>(('Customer Numbers - East Midland'!$D$21*H$129)+('Customer Numbers - East Midland'!$D$17*H$130)+('Customer Numbers - East Midland'!$D$20*H$131))</f>
        <v>7.9968755879756114E-3</v>
      </c>
      <c r="I163" s="58">
        <f>(('Customer Numbers - East Midland'!$D$21*I$129)+('Customer Numbers - East Midland'!$D$17*I$130)+('Customer Numbers - East Midland'!$D$20*I$131))</f>
        <v>8.1782584360404614E-3</v>
      </c>
      <c r="J163" s="58">
        <f>(('Customer Numbers - East Midland'!$D$21*J$129)+('Customer Numbers - East Midland'!$D$17*J$130)+('Customer Numbers - East Midland'!$D$20*J$131))</f>
        <v>7.8522799644349002E-3</v>
      </c>
      <c r="K163" s="47"/>
      <c r="L163" s="27"/>
      <c r="M163" s="27"/>
      <c r="N163" s="27"/>
      <c r="O163" s="27"/>
      <c r="P163" s="27"/>
      <c r="R163" s="27"/>
      <c r="S163" s="27"/>
      <c r="T163" s="27"/>
      <c r="U163" s="27"/>
      <c r="V163" s="27"/>
    </row>
    <row r="164" spans="2:22">
      <c r="B164" s="1" t="s">
        <v>72</v>
      </c>
      <c r="C164" s="1" t="s">
        <v>68</v>
      </c>
      <c r="D164" s="14" t="s">
        <v>73</v>
      </c>
      <c r="E164" s="58">
        <f>(('Customer Numbers - East Midland'!$D$27*E$132)+('Customer Numbers - East Midland'!$D$23*E$133)+('Customer Numbers - East Midland'!$D$26*E$134))</f>
        <v>4.1548682065635795E-3</v>
      </c>
      <c r="F164" s="58">
        <f>(('Customer Numbers - East Midland'!$D$27*F$132)+('Customer Numbers - East Midland'!$D$23*F$133)+('Customer Numbers - East Midland'!$D$26*F$134))</f>
        <v>4.2432318502836144E-3</v>
      </c>
      <c r="G164" s="58">
        <f>(('Customer Numbers - East Midland'!$D$27*G$132)+('Customer Numbers - East Midland'!$D$23*G$133)+('Customer Numbers - East Midland'!$D$26*G$134))</f>
        <v>4.2432318502836144E-3</v>
      </c>
      <c r="H164" s="58">
        <f>(('Customer Numbers - East Midland'!$D$27*H$132)+('Customer Numbers - East Midland'!$D$23*H$133)+('Customer Numbers - East Midland'!$D$26*H$134))</f>
        <v>4.2877158082589018E-3</v>
      </c>
      <c r="I164" s="58">
        <f>(('Customer Numbers - East Midland'!$D$27*I$132)+('Customer Numbers - East Midland'!$D$23*I$133)+('Customer Numbers - East Midland'!$D$26*I$134))</f>
        <v>4.2877158082589018E-3</v>
      </c>
      <c r="J164" s="58">
        <f>(('Customer Numbers - East Midland'!$D$27*J$132)+('Customer Numbers - East Midland'!$D$23*J$133)+('Customer Numbers - East Midland'!$D$26*J$134))</f>
        <v>4.3056561271125789E-3</v>
      </c>
      <c r="K164" s="47"/>
      <c r="L164" s="27"/>
      <c r="M164" s="27"/>
      <c r="N164" s="27"/>
      <c r="O164" s="27"/>
      <c r="P164" s="27"/>
      <c r="R164" s="27"/>
      <c r="S164" s="27"/>
      <c r="T164" s="27"/>
      <c r="U164" s="27"/>
      <c r="V164" s="27"/>
    </row>
    <row r="165" spans="2:22">
      <c r="B165" s="1" t="s">
        <v>72</v>
      </c>
      <c r="C165" s="1" t="s">
        <v>70</v>
      </c>
      <c r="D165" s="14" t="s">
        <v>73</v>
      </c>
      <c r="E165" s="157">
        <v>0</v>
      </c>
      <c r="F165" s="157">
        <v>0</v>
      </c>
      <c r="G165" s="157">
        <v>0</v>
      </c>
      <c r="H165" s="157">
        <v>0</v>
      </c>
      <c r="I165" s="157">
        <v>0</v>
      </c>
      <c r="J165" s="157">
        <v>0</v>
      </c>
      <c r="K165" s="47"/>
      <c r="L165" s="27"/>
      <c r="M165" s="27"/>
      <c r="N165" s="27"/>
      <c r="O165" s="27"/>
      <c r="P165" s="27"/>
      <c r="R165" s="27"/>
      <c r="S165" s="27"/>
      <c r="T165" s="27"/>
      <c r="U165" s="27"/>
      <c r="V165" s="27"/>
    </row>
    <row r="166" spans="2:22">
      <c r="B166" s="1" t="s">
        <v>72</v>
      </c>
      <c r="C166" s="1" t="s">
        <v>71</v>
      </c>
      <c r="D166" s="14" t="s">
        <v>73</v>
      </c>
      <c r="E166" s="58">
        <f>(('Customer Numbers - East Midland'!$D$27*E$132)+('Customer Numbers - East Midland'!$D$23*E$133)+('Customer Numbers - East Midland'!$D$26*E$134))</f>
        <v>4.1548682065635795E-3</v>
      </c>
      <c r="F166" s="58">
        <f>(('Customer Numbers - East Midland'!$D$27*F$132)+('Customer Numbers - East Midland'!$D$23*F$133)+('Customer Numbers - East Midland'!$D$26*F$134))</f>
        <v>4.2432318502836144E-3</v>
      </c>
      <c r="G166" s="58">
        <f>(('Customer Numbers - East Midland'!$D$27*G$132)+('Customer Numbers - East Midland'!$D$23*G$133)+('Customer Numbers - East Midland'!$D$26*G$134))</f>
        <v>4.2432318502836144E-3</v>
      </c>
      <c r="H166" s="58">
        <f>(('Customer Numbers - East Midland'!$D$27*H$132)+('Customer Numbers - East Midland'!$D$23*H$133)+('Customer Numbers - East Midland'!$D$26*H$134))</f>
        <v>4.2877158082589018E-3</v>
      </c>
      <c r="I166" s="58">
        <f>(('Customer Numbers - East Midland'!$D$27*I$132)+('Customer Numbers - East Midland'!$D$23*I$133)+('Customer Numbers - East Midland'!$D$26*I$134))</f>
        <v>4.2877158082589018E-3</v>
      </c>
      <c r="J166" s="58">
        <f>(('Customer Numbers - East Midland'!$D$27*J$132)+('Customer Numbers - East Midland'!$D$23*J$133)+('Customer Numbers - East Midland'!$D$26*J$134))</f>
        <v>4.3056561271125789E-3</v>
      </c>
      <c r="K166" s="47"/>
      <c r="L166" s="27"/>
      <c r="M166" s="27"/>
      <c r="N166" s="27"/>
      <c r="O166" s="27"/>
      <c r="P166" s="27"/>
      <c r="R166" s="27"/>
      <c r="S166" s="27"/>
      <c r="T166" s="27"/>
      <c r="U166" s="27"/>
      <c r="V166" s="27"/>
    </row>
    <row r="167" spans="2:22">
      <c r="E167" s="16"/>
      <c r="F167" s="16"/>
      <c r="G167" s="16"/>
      <c r="H167" s="60"/>
      <c r="I167" s="60"/>
      <c r="J167" s="60"/>
      <c r="K167" s="75"/>
    </row>
    <row r="168" spans="2:22" s="176" customFormat="1">
      <c r="B168" s="40" t="s">
        <v>32</v>
      </c>
      <c r="F168" s="182"/>
      <c r="G168" s="54"/>
      <c r="H168" s="183"/>
      <c r="I168" s="183"/>
      <c r="J168" s="183"/>
      <c r="K168" s="55"/>
    </row>
    <row r="169" spans="2:22" ht="25.5">
      <c r="B169" s="1"/>
      <c r="C169" s="1"/>
      <c r="D169" s="1"/>
      <c r="E169" s="162" t="s">
        <v>50</v>
      </c>
      <c r="F169" s="162" t="s">
        <v>52</v>
      </c>
      <c r="G169" s="163" t="s">
        <v>54</v>
      </c>
      <c r="H169" s="164" t="s">
        <v>56</v>
      </c>
      <c r="I169" s="165" t="s">
        <v>58</v>
      </c>
      <c r="J169" s="165" t="s">
        <v>61</v>
      </c>
    </row>
    <row r="170" spans="2:22">
      <c r="B170" s="2" t="s">
        <v>62</v>
      </c>
      <c r="C170" s="2" t="s">
        <v>63</v>
      </c>
      <c r="D170" s="2" t="s">
        <v>64</v>
      </c>
      <c r="E170" s="13" t="s">
        <v>49</v>
      </c>
      <c r="F170" s="13" t="s">
        <v>51</v>
      </c>
      <c r="G170" s="68" t="s">
        <v>53</v>
      </c>
      <c r="H170" s="57" t="s">
        <v>55</v>
      </c>
      <c r="I170" s="126" t="s">
        <v>57</v>
      </c>
      <c r="J170" s="126" t="s">
        <v>65</v>
      </c>
      <c r="K170" t="s">
        <v>96</v>
      </c>
    </row>
    <row r="171" spans="2:22">
      <c r="B171" s="1" t="s">
        <v>67</v>
      </c>
      <c r="C171" s="1" t="s">
        <v>68</v>
      </c>
      <c r="D171" s="14" t="s">
        <v>69</v>
      </c>
      <c r="E171" s="8">
        <f t="shared" ref="E171:I182" si="81">E139+E155</f>
        <v>0.66630348800765238</v>
      </c>
      <c r="F171" s="8">
        <f t="shared" si="81"/>
        <v>0.50092344422123747</v>
      </c>
      <c r="G171" s="70">
        <f t="shared" si="81"/>
        <v>0.29656287808722076</v>
      </c>
      <c r="H171" s="59">
        <f t="shared" si="81"/>
        <v>0.26916715315875434</v>
      </c>
      <c r="I171" s="59">
        <f t="shared" si="81"/>
        <v>0.28184528215346277</v>
      </c>
      <c r="J171" s="59">
        <f t="shared" ref="J171" si="82">J139+J155</f>
        <v>0.23917096749729011</v>
      </c>
      <c r="K171" s="4"/>
      <c r="M171" s="27"/>
      <c r="N171" s="27"/>
      <c r="O171" s="27"/>
      <c r="P171" s="27"/>
    </row>
    <row r="172" spans="2:22">
      <c r="B172" s="1" t="s">
        <v>67</v>
      </c>
      <c r="C172" s="1" t="s">
        <v>70</v>
      </c>
      <c r="D172" s="14" t="s">
        <v>69</v>
      </c>
      <c r="E172" s="8">
        <f t="shared" si="81"/>
        <v>0.65218013616017212</v>
      </c>
      <c r="F172" s="8">
        <f t="shared" si="81"/>
        <v>0.48655980596241377</v>
      </c>
      <c r="G172" s="70">
        <f t="shared" si="81"/>
        <v>0.28437721389163123</v>
      </c>
      <c r="H172" s="59">
        <f t="shared" si="81"/>
        <v>0.26326143713160255</v>
      </c>
      <c r="I172" s="59">
        <f t="shared" si="81"/>
        <v>0.27578127013945275</v>
      </c>
      <c r="J172" s="59">
        <f t="shared" ref="J172" si="83">J140+J156</f>
        <v>0.22994805998829901</v>
      </c>
      <c r="L172" s="27"/>
      <c r="M172" s="27"/>
      <c r="N172" s="27"/>
      <c r="O172" s="27"/>
      <c r="P172" s="27"/>
    </row>
    <row r="173" spans="2:22">
      <c r="B173" s="1" t="s">
        <v>67</v>
      </c>
      <c r="C173" s="1" t="s">
        <v>71</v>
      </c>
      <c r="D173" s="14" t="s">
        <v>69</v>
      </c>
      <c r="E173" s="8">
        <f t="shared" si="81"/>
        <v>0.68109281601913896</v>
      </c>
      <c r="F173" s="8">
        <f t="shared" si="81"/>
        <v>0.51204466917377256</v>
      </c>
      <c r="G173" s="70">
        <f t="shared" si="81"/>
        <v>0.30315247656602395</v>
      </c>
      <c r="H173" s="59">
        <f t="shared" si="81"/>
        <v>0.27500825269446705</v>
      </c>
      <c r="I173" s="59">
        <f t="shared" si="81"/>
        <v>0.28783056552792918</v>
      </c>
      <c r="J173" s="59">
        <f t="shared" ref="J173" si="84">J141+J157</f>
        <v>0.24406554009285866</v>
      </c>
      <c r="L173" s="27"/>
      <c r="M173" s="27"/>
      <c r="N173" s="27"/>
      <c r="O173" s="27"/>
      <c r="P173" s="27"/>
    </row>
    <row r="174" spans="2:22">
      <c r="B174" s="1" t="s">
        <v>72</v>
      </c>
      <c r="C174" s="1" t="s">
        <v>68</v>
      </c>
      <c r="D174" s="14" t="s">
        <v>69</v>
      </c>
      <c r="E174" s="8">
        <f t="shared" si="81"/>
        <v>0.17077932394062734</v>
      </c>
      <c r="F174" s="8">
        <f t="shared" si="81"/>
        <v>0.12548560241828582</v>
      </c>
      <c r="G174" s="70">
        <f t="shared" si="81"/>
        <v>7.4204743140347848E-2</v>
      </c>
      <c r="H174" s="59">
        <f t="shared" si="81"/>
        <v>6.8027260374530454E-2</v>
      </c>
      <c r="I174" s="59">
        <f t="shared" si="81"/>
        <v>7.3310824827172466E-2</v>
      </c>
      <c r="J174" s="59">
        <f t="shared" ref="J174" si="85">J142+J158</f>
        <v>5.9318141402874218E-2</v>
      </c>
      <c r="L174" s="27"/>
      <c r="M174" s="27"/>
      <c r="N174" s="27"/>
      <c r="O174" s="27"/>
      <c r="P174" s="27"/>
    </row>
    <row r="175" spans="2:22">
      <c r="B175" s="1" t="s">
        <v>72</v>
      </c>
      <c r="C175" s="1" t="s">
        <v>70</v>
      </c>
      <c r="D175" s="14" t="s">
        <v>69</v>
      </c>
      <c r="E175" s="8">
        <f t="shared" si="81"/>
        <v>0.17472343211081967</v>
      </c>
      <c r="F175" s="8">
        <f t="shared" si="81"/>
        <v>0.12716029160220113</v>
      </c>
      <c r="G175" s="70">
        <f t="shared" si="81"/>
        <v>7.2484001070870441E-2</v>
      </c>
      <c r="H175" s="59">
        <f t="shared" si="81"/>
        <v>6.5458606714011297E-2</v>
      </c>
      <c r="I175" s="59">
        <f t="shared" si="81"/>
        <v>7.1125262885181978E-2</v>
      </c>
      <c r="J175" s="59">
        <f t="shared" ref="J175" si="86">J143+J159</f>
        <v>5.6848425968027971E-2</v>
      </c>
      <c r="L175" s="27"/>
      <c r="M175" s="27"/>
      <c r="N175" s="27"/>
      <c r="O175" s="27"/>
      <c r="P175" s="27"/>
    </row>
    <row r="176" spans="2:22">
      <c r="B176" s="1" t="s">
        <v>72</v>
      </c>
      <c r="C176" s="1" t="s">
        <v>71</v>
      </c>
      <c r="D176" s="14" t="s">
        <v>69</v>
      </c>
      <c r="E176" s="8">
        <f t="shared" si="81"/>
        <v>0.17457444856660873</v>
      </c>
      <c r="F176" s="8">
        <f t="shared" si="81"/>
        <v>0.12827522808916811</v>
      </c>
      <c r="G176" s="70">
        <f t="shared" si="81"/>
        <v>7.5856168739243612E-2</v>
      </c>
      <c r="H176" s="59">
        <f t="shared" si="81"/>
        <v>6.9502437901778041E-2</v>
      </c>
      <c r="I176" s="59">
        <f t="shared" si="81"/>
        <v>7.4860790902912797E-2</v>
      </c>
      <c r="J176" s="59">
        <f t="shared" ref="J176" si="87">J144+J160</f>
        <v>6.0580339256210987E-2</v>
      </c>
      <c r="L176" s="27"/>
      <c r="M176" s="27"/>
      <c r="N176" s="27"/>
      <c r="O176" s="27"/>
      <c r="P176" s="27"/>
    </row>
    <row r="177" spans="2:16">
      <c r="B177" s="1" t="s">
        <v>67</v>
      </c>
      <c r="C177" s="1" t="s">
        <v>68</v>
      </c>
      <c r="D177" s="14" t="s">
        <v>73</v>
      </c>
      <c r="E177" s="8">
        <f t="shared" si="81"/>
        <v>0.46778947665712417</v>
      </c>
      <c r="F177" s="8">
        <f t="shared" si="81"/>
        <v>0.51355284841128879</v>
      </c>
      <c r="G177" s="70">
        <f t="shared" si="81"/>
        <v>0.51355284841128879</v>
      </c>
      <c r="H177" s="59">
        <f t="shared" si="81"/>
        <v>0.52023417168788488</v>
      </c>
      <c r="I177" s="59">
        <f t="shared" si="81"/>
        <v>0.52010075750475038</v>
      </c>
      <c r="J177" s="59">
        <f t="shared" ref="J177" si="88">J145+J161</f>
        <v>0.56287018455893734</v>
      </c>
      <c r="L177" s="27"/>
      <c r="M177" s="27"/>
      <c r="N177" s="27"/>
      <c r="O177" s="27"/>
      <c r="P177" s="27"/>
    </row>
    <row r="178" spans="2:16">
      <c r="B178" s="1" t="s">
        <v>67</v>
      </c>
      <c r="C178" s="1" t="s">
        <v>70</v>
      </c>
      <c r="D178" s="14" t="s">
        <v>73</v>
      </c>
      <c r="E178" s="8">
        <f t="shared" si="81"/>
        <v>0.4651434174121451</v>
      </c>
      <c r="F178" s="8">
        <f t="shared" si="81"/>
        <v>0.51063928897973876</v>
      </c>
      <c r="G178" s="70">
        <f t="shared" si="81"/>
        <v>0.51063928897973876</v>
      </c>
      <c r="H178" s="59">
        <f t="shared" si="81"/>
        <v>0.51731464704215213</v>
      </c>
      <c r="I178" s="59">
        <f t="shared" si="81"/>
        <v>0.51711501303486085</v>
      </c>
      <c r="J178" s="59">
        <f t="shared" ref="J178" si="89">J146+J162</f>
        <v>0.56000344934101887</v>
      </c>
      <c r="L178" s="27"/>
      <c r="M178" s="27"/>
      <c r="N178" s="27"/>
      <c r="O178" s="27"/>
      <c r="P178" s="27"/>
    </row>
    <row r="179" spans="2:16">
      <c r="B179" s="1" t="s">
        <v>67</v>
      </c>
      <c r="C179" s="1" t="s">
        <v>71</v>
      </c>
      <c r="D179" s="14" t="s">
        <v>73</v>
      </c>
      <c r="E179" s="8">
        <f t="shared" si="81"/>
        <v>0.50655947600017648</v>
      </c>
      <c r="F179" s="8">
        <f t="shared" si="81"/>
        <v>0.55467342335939607</v>
      </c>
      <c r="G179" s="70">
        <f t="shared" si="81"/>
        <v>0.55467342335939607</v>
      </c>
      <c r="H179" s="59">
        <f t="shared" si="81"/>
        <v>0.5599087079852253</v>
      </c>
      <c r="I179" s="59">
        <f t="shared" si="81"/>
        <v>0.55942232321803709</v>
      </c>
      <c r="J179" s="59">
        <f t="shared" ref="J179" si="90">J147+J163</f>
        <v>0.60506767017524643</v>
      </c>
      <c r="L179" s="27"/>
      <c r="M179" s="27"/>
      <c r="N179" s="27"/>
      <c r="O179" s="27"/>
      <c r="P179" s="27"/>
    </row>
    <row r="180" spans="2:16">
      <c r="B180" s="1" t="s">
        <v>72</v>
      </c>
      <c r="C180" s="1" t="s">
        <v>68</v>
      </c>
      <c r="D180" s="14" t="s">
        <v>73</v>
      </c>
      <c r="E180" s="8">
        <f t="shared" si="81"/>
        <v>0.29827997098823061</v>
      </c>
      <c r="F180" s="8">
        <f t="shared" si="81"/>
        <v>0.30413518049721111</v>
      </c>
      <c r="G180" s="70">
        <f t="shared" si="81"/>
        <v>0.30413518049721111</v>
      </c>
      <c r="H180" s="59">
        <f t="shared" si="81"/>
        <v>0.31210655104797391</v>
      </c>
      <c r="I180" s="59">
        <f t="shared" si="81"/>
        <v>0.31187618257357452</v>
      </c>
      <c r="J180" s="59">
        <f t="shared" ref="J180" si="91">J148+J164</f>
        <v>0.31269627034938929</v>
      </c>
      <c r="L180" s="27"/>
      <c r="M180" s="27"/>
      <c r="N180" s="27"/>
      <c r="O180" s="27"/>
      <c r="P180" s="27"/>
    </row>
    <row r="181" spans="2:16">
      <c r="B181" s="1" t="s">
        <v>72</v>
      </c>
      <c r="C181" s="1" t="s">
        <v>70</v>
      </c>
      <c r="D181" s="14" t="s">
        <v>73</v>
      </c>
      <c r="E181" s="8">
        <f t="shared" si="81"/>
        <v>0.29674827990474117</v>
      </c>
      <c r="F181" s="8">
        <f t="shared" si="81"/>
        <v>0.30257091417945148</v>
      </c>
      <c r="G181" s="70">
        <f t="shared" si="81"/>
        <v>0.30257091417945148</v>
      </c>
      <c r="H181" s="59">
        <f t="shared" si="81"/>
        <v>0.31052588573067891</v>
      </c>
      <c r="I181" s="59">
        <f t="shared" si="81"/>
        <v>0.31029551725627952</v>
      </c>
      <c r="J181" s="59">
        <f t="shared" ref="J181" si="92">J149+J165</f>
        <v>0.3111089913382159</v>
      </c>
      <c r="L181" s="27"/>
      <c r="M181" s="27"/>
      <c r="N181" s="27"/>
      <c r="O181" s="27"/>
      <c r="P181" s="27"/>
    </row>
    <row r="182" spans="2:16">
      <c r="B182" s="1" t="s">
        <v>72</v>
      </c>
      <c r="C182" s="1" t="s">
        <v>71</v>
      </c>
      <c r="D182" s="14" t="s">
        <v>73</v>
      </c>
      <c r="E182" s="8">
        <f t="shared" si="81"/>
        <v>0.32846568043854391</v>
      </c>
      <c r="F182" s="8">
        <f t="shared" si="81"/>
        <v>0.33632674143304658</v>
      </c>
      <c r="G182" s="70">
        <f t="shared" si="81"/>
        <v>0.33632674143304658</v>
      </c>
      <c r="H182" s="59">
        <f t="shared" si="81"/>
        <v>0.34284254121563251</v>
      </c>
      <c r="I182" s="59">
        <f t="shared" si="81"/>
        <v>0.34260440203554854</v>
      </c>
      <c r="J182" s="59">
        <f t="shared" ref="J182" si="93">J150+J166</f>
        <v>0.34497372817627703</v>
      </c>
      <c r="L182" s="27"/>
      <c r="M182" s="27"/>
      <c r="N182" s="27"/>
      <c r="O182" s="27"/>
      <c r="P182" s="27"/>
    </row>
    <row r="183" spans="2:16">
      <c r="D183" s="166"/>
      <c r="E183" s="16"/>
      <c r="F183" s="16"/>
      <c r="G183" s="16"/>
      <c r="H183" s="60"/>
      <c r="I183" s="60"/>
      <c r="J183" s="60"/>
    </row>
    <row r="184" spans="2:16">
      <c r="B184" s="35" t="s">
        <v>74</v>
      </c>
      <c r="C184" s="167"/>
      <c r="D184" s="167"/>
      <c r="E184" s="167"/>
      <c r="F184" s="167"/>
      <c r="G184" s="167"/>
      <c r="H184" s="168"/>
      <c r="I184" s="168"/>
      <c r="J184" s="168"/>
    </row>
    <row r="185" spans="2:16" ht="25.5">
      <c r="B185" s="1"/>
      <c r="C185" s="1"/>
      <c r="D185" s="1"/>
      <c r="E185" s="162" t="s">
        <v>50</v>
      </c>
      <c r="F185" s="162" t="s">
        <v>52</v>
      </c>
      <c r="G185" s="163" t="s">
        <v>54</v>
      </c>
      <c r="H185" s="164" t="s">
        <v>56</v>
      </c>
      <c r="I185" s="165" t="s">
        <v>58</v>
      </c>
      <c r="J185" s="165" t="s">
        <v>61</v>
      </c>
    </row>
    <row r="186" spans="2:16">
      <c r="B186" s="2" t="s">
        <v>62</v>
      </c>
      <c r="C186" s="2" t="s">
        <v>63</v>
      </c>
      <c r="D186" s="2" t="s">
        <v>64</v>
      </c>
      <c r="E186" s="13" t="s">
        <v>49</v>
      </c>
      <c r="F186" s="13" t="s">
        <v>51</v>
      </c>
      <c r="G186" s="68" t="s">
        <v>53</v>
      </c>
      <c r="H186" s="57" t="s">
        <v>55</v>
      </c>
      <c r="I186" s="126" t="s">
        <v>57</v>
      </c>
      <c r="J186" s="126" t="s">
        <v>65</v>
      </c>
    </row>
    <row r="187" spans="2:16">
      <c r="B187" s="268" t="s">
        <v>76</v>
      </c>
      <c r="C187" s="269"/>
      <c r="D187" s="269"/>
      <c r="E187" s="269"/>
      <c r="F187" s="269"/>
      <c r="G187" s="269"/>
      <c r="H187" s="269"/>
      <c r="I187" s="127"/>
      <c r="J187" s="127"/>
      <c r="K187" t="s">
        <v>85</v>
      </c>
    </row>
    <row r="188" spans="2:16">
      <c r="B188" s="1" t="s">
        <v>67</v>
      </c>
      <c r="C188" s="1" t="s">
        <v>68</v>
      </c>
      <c r="D188" s="14" t="s">
        <v>69</v>
      </c>
      <c r="E188" s="36" cm="1">
        <f t="array" ref="E188">E171*INDEX('TDCV Values'!$D$11:$I$16,MATCH($B188&amp;$C188,'TDCV Values'!$B$11:$B$16&amp;'TDCV Values'!$C$11:$C$16,0),MATCH(E$22,'TDCV Values'!$D$10:$I$10,0))</f>
        <v>1932.2801152221919</v>
      </c>
      <c r="F188" s="36" cm="1">
        <f t="array" ref="F188">F171*INDEX('TDCV Values'!$D$11:$I$16,MATCH($B188&amp;$C188,'TDCV Values'!$B$11:$B$16&amp;'TDCV Values'!$C$11:$C$16,0),MATCH(F$22,'TDCV Values'!$D$10:$I$10,0))</f>
        <v>1452.6779882415888</v>
      </c>
      <c r="G188" s="36" cm="1">
        <f t="array" ref="G188">G171*INDEX('TDCV Values'!$D$11:$I$16,MATCH($B188&amp;$C188,'TDCV Values'!$B$11:$B$16&amp;'TDCV Values'!$C$11:$C$16,0),MATCH(G$22,'TDCV Values'!$D$10:$I$10,0))</f>
        <v>860.03234645294026</v>
      </c>
      <c r="H188" s="36" cm="1">
        <f t="array" ref="H188">H171*INDEX('TDCV Values'!$D$11:$I$16,MATCH($B188&amp;$C188,'TDCV Values'!$B$11:$B$16&amp;'TDCV Values'!$C$11:$C$16,0),MATCH(H$22,'TDCV Values'!$D$10:$I$10,0))</f>
        <v>726.75131352863673</v>
      </c>
      <c r="I188" s="36" cm="1">
        <f t="array" ref="I188">I171*INDEX('TDCV Values'!$D$11:$I$16,MATCH($B188&amp;$C188,'TDCV Values'!$B$11:$B$16&amp;'TDCV Values'!$C$11:$C$16,0),MATCH(I$22,'TDCV Values'!$D$10:$I$10,0))</f>
        <v>760.9822618143495</v>
      </c>
      <c r="J188" s="36" cm="1">
        <f t="array" ref="J188">J171*INDEX('TDCV Values'!$D$11:$I$16,MATCH($B188&amp;$C188,'TDCV Values'!$B$11:$B$16&amp;'TDCV Values'!$C$11:$C$16,0),MATCH(J$22,'TDCV Values'!$D$10:$I$10,0))</f>
        <v>645.76161224268333</v>
      </c>
      <c r="K188" s="130"/>
    </row>
    <row r="189" spans="2:16">
      <c r="B189" s="1" t="s">
        <v>67</v>
      </c>
      <c r="C189" s="1" t="s">
        <v>70</v>
      </c>
      <c r="D189" s="14" t="s">
        <v>69</v>
      </c>
      <c r="E189" s="36" cm="1">
        <f t="array" ref="E189">E172*INDEX('TDCV Values'!$D$11:$I$16,MATCH($B189&amp;$C189,'TDCV Values'!$B$11:$B$16&amp;'TDCV Values'!$C$11:$C$16,0),MATCH(E$22,'TDCV Values'!$D$10:$I$10,0))</f>
        <v>1891.3223948644991</v>
      </c>
      <c r="F189" s="36" cm="1">
        <f t="array" ref="F189">F172*INDEX('TDCV Values'!$D$11:$I$16,MATCH($B189&amp;$C189,'TDCV Values'!$B$11:$B$16&amp;'TDCV Values'!$C$11:$C$16,0),MATCH(F$22,'TDCV Values'!$D$10:$I$10,0))</f>
        <v>1411.0234372909999</v>
      </c>
      <c r="G189" s="36" cm="1">
        <f t="array" ref="G189">G172*INDEX('TDCV Values'!$D$11:$I$16,MATCH($B189&amp;$C189,'TDCV Values'!$B$11:$B$16&amp;'TDCV Values'!$C$11:$C$16,0),MATCH(G$22,'TDCV Values'!$D$10:$I$10,0))</f>
        <v>824.69392028573054</v>
      </c>
      <c r="H189" s="36" cm="1">
        <f t="array" ref="H189">H172*INDEX('TDCV Values'!$D$11:$I$16,MATCH($B189&amp;$C189,'TDCV Values'!$B$11:$B$16&amp;'TDCV Values'!$C$11:$C$16,0),MATCH(H$22,'TDCV Values'!$D$10:$I$10,0))</f>
        <v>710.80588025532688</v>
      </c>
      <c r="I189" s="36" cm="1">
        <f t="array" ref="I189">I172*INDEX('TDCV Values'!$D$11:$I$16,MATCH($B189&amp;$C189,'TDCV Values'!$B$11:$B$16&amp;'TDCV Values'!$C$11:$C$16,0),MATCH(I$22,'TDCV Values'!$D$10:$I$10,0))</f>
        <v>744.60942937652237</v>
      </c>
      <c r="J189" s="36" cm="1">
        <f t="array" ref="J189">J172*INDEX('TDCV Values'!$D$11:$I$16,MATCH($B189&amp;$C189,'TDCV Values'!$B$11:$B$16&amp;'TDCV Values'!$C$11:$C$16,0),MATCH(J$22,'TDCV Values'!$D$10:$I$10,0))</f>
        <v>620.85976196840727</v>
      </c>
      <c r="K189" s="130"/>
    </row>
    <row r="190" spans="2:16">
      <c r="B190" s="1" t="s">
        <v>67</v>
      </c>
      <c r="C190" s="1" t="s">
        <v>71</v>
      </c>
      <c r="D190" s="14" t="s">
        <v>69</v>
      </c>
      <c r="E190" s="36" cm="1">
        <f t="array" ref="E190">E173*INDEX('TDCV Values'!$D$11:$I$16,MATCH($B190&amp;$C190,'TDCV Values'!$B$11:$B$16&amp;'TDCV Values'!$C$11:$C$16,0),MATCH(E$22,'TDCV Values'!$D$10:$I$10,0))</f>
        <v>1975.169166455503</v>
      </c>
      <c r="F190" s="36" cm="1">
        <f t="array" ref="F190">F173*INDEX('TDCV Values'!$D$11:$I$16,MATCH($B190&amp;$C190,'TDCV Values'!$B$11:$B$16&amp;'TDCV Values'!$C$11:$C$16,0),MATCH(F$22,'TDCV Values'!$D$10:$I$10,0))</f>
        <v>1484.9295406039405</v>
      </c>
      <c r="G190" s="36" cm="1">
        <f t="array" ref="G190">G173*INDEX('TDCV Values'!$D$11:$I$16,MATCH($B190&amp;$C190,'TDCV Values'!$B$11:$B$16&amp;'TDCV Values'!$C$11:$C$16,0),MATCH(G$22,'TDCV Values'!$D$10:$I$10,0))</f>
        <v>879.14218204146948</v>
      </c>
      <c r="H190" s="36" cm="1">
        <f t="array" ref="H190">H173*INDEX('TDCV Values'!$D$11:$I$16,MATCH($B190&amp;$C190,'TDCV Values'!$B$11:$B$16&amp;'TDCV Values'!$C$11:$C$16,0),MATCH(H$22,'TDCV Values'!$D$10:$I$10,0))</f>
        <v>742.522282275061</v>
      </c>
      <c r="I190" s="36" cm="1">
        <f t="array" ref="I190">I173*INDEX('TDCV Values'!$D$11:$I$16,MATCH($B190&amp;$C190,'TDCV Values'!$B$11:$B$16&amp;'TDCV Values'!$C$11:$C$16,0),MATCH(I$22,'TDCV Values'!$D$10:$I$10,0))</f>
        <v>777.14252692540879</v>
      </c>
      <c r="J190" s="36" cm="1">
        <f t="array" ref="J190">J173*INDEX('TDCV Values'!$D$11:$I$16,MATCH($B190&amp;$C190,'TDCV Values'!$B$11:$B$16&amp;'TDCV Values'!$C$11:$C$16,0),MATCH(J$22,'TDCV Values'!$D$10:$I$10,0))</f>
        <v>658.97695825071844</v>
      </c>
      <c r="K190" s="130"/>
    </row>
    <row r="191" spans="2:16">
      <c r="B191" s="1" t="s">
        <v>72</v>
      </c>
      <c r="C191" s="1" t="s">
        <v>68</v>
      </c>
      <c r="D191" s="14" t="s">
        <v>69</v>
      </c>
      <c r="E191" s="36" cm="1">
        <f t="array" ref="E191">E174*INDEX('TDCV Values'!$D$11:$I$16,MATCH($B191&amp;$C191,'TDCV Values'!$B$11:$B$16&amp;'TDCV Values'!$C$11:$C$16,0),MATCH(E$22,'TDCV Values'!$D$10:$I$10,0))</f>
        <v>2049.3518872875279</v>
      </c>
      <c r="F191" s="36" cm="1">
        <f t="array" ref="F191">F174*INDEX('TDCV Values'!$D$11:$I$16,MATCH($B191&amp;$C191,'TDCV Values'!$B$11:$B$16&amp;'TDCV Values'!$C$11:$C$16,0),MATCH(F$22,'TDCV Values'!$D$10:$I$10,0))</f>
        <v>1505.82722901943</v>
      </c>
      <c r="G191" s="36" cm="1">
        <f t="array" ref="G191">G174*INDEX('TDCV Values'!$D$11:$I$16,MATCH($B191&amp;$C191,'TDCV Values'!$B$11:$B$16&amp;'TDCV Values'!$C$11:$C$16,0),MATCH(G$22,'TDCV Values'!$D$10:$I$10,0))</f>
        <v>890.45691768417419</v>
      </c>
      <c r="H191" s="36" cm="1">
        <f t="array" ref="H191">H174*INDEX('TDCV Values'!$D$11:$I$16,MATCH($B191&amp;$C191,'TDCV Values'!$B$11:$B$16&amp;'TDCV Values'!$C$11:$C$16,0),MATCH(H$22,'TDCV Values'!$D$10:$I$10,0))</f>
        <v>782.3134943071002</v>
      </c>
      <c r="I191" s="36" cm="1">
        <f t="array" ref="I191">I174*INDEX('TDCV Values'!$D$11:$I$16,MATCH($B191&amp;$C191,'TDCV Values'!$B$11:$B$16&amp;'TDCV Values'!$C$11:$C$16,0),MATCH(I$22,'TDCV Values'!$D$10:$I$10,0))</f>
        <v>843.07448551248331</v>
      </c>
      <c r="J191" s="36" cm="1">
        <f t="array" ref="J191">J174*INDEX('TDCV Values'!$D$11:$I$16,MATCH($B191&amp;$C191,'TDCV Values'!$B$11:$B$16&amp;'TDCV Values'!$C$11:$C$16,0),MATCH(J$22,'TDCV Values'!$D$10:$I$10,0))</f>
        <v>682.15862613305353</v>
      </c>
      <c r="K191" s="130"/>
    </row>
    <row r="192" spans="2:16">
      <c r="B192" s="1" t="s">
        <v>72</v>
      </c>
      <c r="C192" s="1" t="s">
        <v>70</v>
      </c>
      <c r="D192" s="14" t="s">
        <v>69</v>
      </c>
      <c r="E192" s="36" cm="1">
        <f t="array" ref="E192">E175*INDEX('TDCV Values'!$D$11:$I$16,MATCH($B192&amp;$C192,'TDCV Values'!$B$11:$B$16&amp;'TDCV Values'!$C$11:$C$16,0),MATCH(E$22,'TDCV Values'!$D$10:$I$10,0))</f>
        <v>2096.6811853298359</v>
      </c>
      <c r="F192" s="36" cm="1">
        <f t="array" ref="F192">F175*INDEX('TDCV Values'!$D$11:$I$16,MATCH($B192&amp;$C192,'TDCV Values'!$B$11:$B$16&amp;'TDCV Values'!$C$11:$C$16,0),MATCH(F$22,'TDCV Values'!$D$10:$I$10,0))</f>
        <v>1525.9234992264135</v>
      </c>
      <c r="G192" s="36" cm="1">
        <f t="array" ref="G192">G175*INDEX('TDCV Values'!$D$11:$I$16,MATCH($B192&amp;$C192,'TDCV Values'!$B$11:$B$16&amp;'TDCV Values'!$C$11:$C$16,0),MATCH(G$22,'TDCV Values'!$D$10:$I$10,0))</f>
        <v>869.80801285044527</v>
      </c>
      <c r="H192" s="36" cm="1">
        <f t="array" ref="H192">H175*INDEX('TDCV Values'!$D$11:$I$16,MATCH($B192&amp;$C192,'TDCV Values'!$B$11:$B$16&amp;'TDCV Values'!$C$11:$C$16,0),MATCH(H$22,'TDCV Values'!$D$10:$I$10,0))</f>
        <v>752.77397721112993</v>
      </c>
      <c r="I192" s="36" cm="1">
        <f t="array" ref="I192">I175*INDEX('TDCV Values'!$D$11:$I$16,MATCH($B192&amp;$C192,'TDCV Values'!$B$11:$B$16&amp;'TDCV Values'!$C$11:$C$16,0),MATCH(I$22,'TDCV Values'!$D$10:$I$10,0))</f>
        <v>817.94052317959279</v>
      </c>
      <c r="J192" s="36" cm="1">
        <f t="array" ref="J192">J175*INDEX('TDCV Values'!$D$11:$I$16,MATCH($B192&amp;$C192,'TDCV Values'!$B$11:$B$16&amp;'TDCV Values'!$C$11:$C$16,0),MATCH(J$22,'TDCV Values'!$D$10:$I$10,0))</f>
        <v>653.75689863232162</v>
      </c>
      <c r="K192" s="130"/>
    </row>
    <row r="193" spans="2:11">
      <c r="B193" s="1" t="s">
        <v>72</v>
      </c>
      <c r="C193" s="1" t="s">
        <v>71</v>
      </c>
      <c r="D193" s="14" t="s">
        <v>69</v>
      </c>
      <c r="E193" s="36" cm="1">
        <f t="array" ref="E193">E176*INDEX('TDCV Values'!$D$11:$I$16,MATCH($B193&amp;$C193,'TDCV Values'!$B$11:$B$16&amp;'TDCV Values'!$C$11:$C$16,0),MATCH(E$22,'TDCV Values'!$D$10:$I$10,0))</f>
        <v>2094.8933827993046</v>
      </c>
      <c r="F193" s="36" cm="1">
        <f t="array" ref="F193">F176*INDEX('TDCV Values'!$D$11:$I$16,MATCH($B193&amp;$C193,'TDCV Values'!$B$11:$B$16&amp;'TDCV Values'!$C$11:$C$16,0),MATCH(F$22,'TDCV Values'!$D$10:$I$10,0))</f>
        <v>1539.3027370700172</v>
      </c>
      <c r="G193" s="36" cm="1">
        <f t="array" ref="G193">G176*INDEX('TDCV Values'!$D$11:$I$16,MATCH($B193&amp;$C193,'TDCV Values'!$B$11:$B$16&amp;'TDCV Values'!$C$11:$C$16,0),MATCH(G$22,'TDCV Values'!$D$10:$I$10,0))</f>
        <v>910.27402487092331</v>
      </c>
      <c r="H193" s="36" cm="1">
        <f t="array" ref="H193">H176*INDEX('TDCV Values'!$D$11:$I$16,MATCH($B193&amp;$C193,'TDCV Values'!$B$11:$B$16&amp;'TDCV Values'!$C$11:$C$16,0),MATCH(H$22,'TDCV Values'!$D$10:$I$10,0))</f>
        <v>799.27803587044752</v>
      </c>
      <c r="I193" s="36" cm="1">
        <f t="array" ref="I193">I176*INDEX('TDCV Values'!$D$11:$I$16,MATCH($B193&amp;$C193,'TDCV Values'!$B$11:$B$16&amp;'TDCV Values'!$C$11:$C$16,0),MATCH(I$22,'TDCV Values'!$D$10:$I$10,0))</f>
        <v>860.89909538349718</v>
      </c>
      <c r="J193" s="36" cm="1">
        <f t="array" ref="J193">J176*INDEX('TDCV Values'!$D$11:$I$16,MATCH($B193&amp;$C193,'TDCV Values'!$B$11:$B$16&amp;'TDCV Values'!$C$11:$C$16,0),MATCH(J$22,'TDCV Values'!$D$10:$I$10,0))</f>
        <v>696.67390144642638</v>
      </c>
      <c r="K193" s="130"/>
    </row>
    <row r="194" spans="2:11">
      <c r="B194" s="268" t="s">
        <v>77</v>
      </c>
      <c r="C194" s="279"/>
      <c r="D194" s="279"/>
      <c r="E194" s="279"/>
      <c r="F194" s="279"/>
      <c r="G194" s="279"/>
      <c r="H194" s="279"/>
      <c r="I194" s="127"/>
      <c r="J194" s="127"/>
      <c r="K194" t="s">
        <v>78</v>
      </c>
    </row>
    <row r="195" spans="2:11">
      <c r="B195" s="1" t="s">
        <v>67</v>
      </c>
      <c r="C195" s="1" t="s">
        <v>68</v>
      </c>
      <c r="D195" s="14" t="s">
        <v>73</v>
      </c>
      <c r="E195" s="8">
        <f>E177*365</f>
        <v>170.74315897985034</v>
      </c>
      <c r="F195" s="8">
        <f t="shared" ref="F195:I200" si="94">F177*365</f>
        <v>187.44678967012041</v>
      </c>
      <c r="G195" s="70">
        <f t="shared" si="94"/>
        <v>187.44678967012041</v>
      </c>
      <c r="H195" s="59">
        <f t="shared" si="94"/>
        <v>189.88547266607799</v>
      </c>
      <c r="I195" s="59">
        <f t="shared" si="94"/>
        <v>189.8367764892339</v>
      </c>
      <c r="J195" s="59">
        <f t="shared" ref="J195" si="95">J177*365</f>
        <v>205.44761736401213</v>
      </c>
      <c r="K195" s="130"/>
    </row>
    <row r="196" spans="2:11">
      <c r="B196" s="1" t="s">
        <v>67</v>
      </c>
      <c r="C196" s="1" t="s">
        <v>70</v>
      </c>
      <c r="D196" s="14" t="s">
        <v>73</v>
      </c>
      <c r="E196" s="8">
        <f t="shared" ref="E196:H200" si="96">E178*365</f>
        <v>169.77734735543297</v>
      </c>
      <c r="F196" s="8">
        <f t="shared" si="96"/>
        <v>186.38334047760463</v>
      </c>
      <c r="G196" s="70">
        <f t="shared" si="96"/>
        <v>186.38334047760463</v>
      </c>
      <c r="H196" s="59">
        <f t="shared" si="96"/>
        <v>188.81984617038552</v>
      </c>
      <c r="I196" s="59">
        <f t="shared" si="94"/>
        <v>188.7469797577242</v>
      </c>
      <c r="J196" s="59">
        <f t="shared" ref="J196" si="97">J178*365</f>
        <v>204.40125900947189</v>
      </c>
      <c r="K196" s="130"/>
    </row>
    <row r="197" spans="2:11">
      <c r="B197" s="1" t="s">
        <v>67</v>
      </c>
      <c r="C197" s="1" t="s">
        <v>71</v>
      </c>
      <c r="D197" s="14" t="s">
        <v>73</v>
      </c>
      <c r="E197" s="8">
        <f t="shared" si="96"/>
        <v>184.89420874006441</v>
      </c>
      <c r="F197" s="8">
        <f t="shared" si="96"/>
        <v>202.45579952617956</v>
      </c>
      <c r="G197" s="70">
        <f t="shared" si="96"/>
        <v>202.45579952617956</v>
      </c>
      <c r="H197" s="59">
        <f t="shared" si="96"/>
        <v>204.36667841460724</v>
      </c>
      <c r="I197" s="59">
        <f t="shared" si="94"/>
        <v>204.18914797458353</v>
      </c>
      <c r="J197" s="59">
        <f t="shared" ref="J197" si="98">J179*365</f>
        <v>220.84969961396496</v>
      </c>
      <c r="K197" s="130"/>
    </row>
    <row r="198" spans="2:11">
      <c r="B198" s="1" t="s">
        <v>72</v>
      </c>
      <c r="C198" s="1" t="s">
        <v>68</v>
      </c>
      <c r="D198" s="14" t="s">
        <v>73</v>
      </c>
      <c r="E198" s="8">
        <f t="shared" si="96"/>
        <v>108.87218941070418</v>
      </c>
      <c r="F198" s="8">
        <f t="shared" si="96"/>
        <v>111.00934088148206</v>
      </c>
      <c r="G198" s="70">
        <f t="shared" si="96"/>
        <v>111.00934088148206</v>
      </c>
      <c r="H198" s="59">
        <f t="shared" si="96"/>
        <v>113.91889113251048</v>
      </c>
      <c r="I198" s="59">
        <f t="shared" si="94"/>
        <v>113.8348066393547</v>
      </c>
      <c r="J198" s="59">
        <f t="shared" ref="J198" si="99">J180*365</f>
        <v>114.13413867752709</v>
      </c>
      <c r="K198" s="130"/>
    </row>
    <row r="199" spans="2:11">
      <c r="B199" s="1" t="s">
        <v>72</v>
      </c>
      <c r="C199" s="1" t="s">
        <v>70</v>
      </c>
      <c r="D199" s="14" t="s">
        <v>73</v>
      </c>
      <c r="E199" s="8">
        <f t="shared" si="96"/>
        <v>108.31312216523052</v>
      </c>
      <c r="F199" s="8">
        <f t="shared" si="96"/>
        <v>110.43838367549979</v>
      </c>
      <c r="G199" s="70">
        <f t="shared" si="96"/>
        <v>110.43838367549979</v>
      </c>
      <c r="H199" s="59">
        <f t="shared" si="96"/>
        <v>113.3419482916978</v>
      </c>
      <c r="I199" s="59">
        <f t="shared" si="94"/>
        <v>113.25786379854202</v>
      </c>
      <c r="J199" s="59">
        <f t="shared" ref="J199" si="100">J181*365</f>
        <v>113.5547818384488</v>
      </c>
      <c r="K199" s="130"/>
    </row>
    <row r="200" spans="2:11">
      <c r="B200" s="1" t="s">
        <v>72</v>
      </c>
      <c r="C200" s="1" t="s">
        <v>71</v>
      </c>
      <c r="D200" s="14" t="s">
        <v>73</v>
      </c>
      <c r="E200" s="8">
        <f t="shared" si="96"/>
        <v>119.88997336006852</v>
      </c>
      <c r="F200" s="8">
        <f t="shared" si="96"/>
        <v>122.759260623062</v>
      </c>
      <c r="G200" s="70">
        <f t="shared" si="96"/>
        <v>122.759260623062</v>
      </c>
      <c r="H200" s="59">
        <f t="shared" si="96"/>
        <v>125.13752754370587</v>
      </c>
      <c r="I200" s="59">
        <f t="shared" si="94"/>
        <v>125.05060674297522</v>
      </c>
      <c r="J200" s="59">
        <f t="shared" ref="J200" si="101">J182*365</f>
        <v>125.91541078434112</v>
      </c>
      <c r="K200" s="130"/>
    </row>
    <row r="201" spans="2:11">
      <c r="B201" s="268" t="s">
        <v>79</v>
      </c>
      <c r="C201" s="269"/>
      <c r="D201" s="269"/>
      <c r="E201" s="269"/>
      <c r="F201" s="269"/>
      <c r="G201" s="269"/>
      <c r="H201" s="269"/>
      <c r="I201" s="127"/>
      <c r="J201" s="127"/>
      <c r="K201" t="s">
        <v>80</v>
      </c>
    </row>
    <row r="202" spans="2:11">
      <c r="B202" s="1" t="s">
        <v>67</v>
      </c>
      <c r="C202" s="1" t="s">
        <v>68</v>
      </c>
      <c r="D202" s="1"/>
      <c r="E202" s="8">
        <f>E188+E195</f>
        <v>2103.0232742020421</v>
      </c>
      <c r="F202" s="8">
        <f t="shared" ref="F202:I207" si="102">F188+F195</f>
        <v>1640.1247779117091</v>
      </c>
      <c r="G202" s="70">
        <f t="shared" si="102"/>
        <v>1047.4791361230607</v>
      </c>
      <c r="H202" s="59">
        <f t="shared" si="102"/>
        <v>916.63678619471466</v>
      </c>
      <c r="I202" s="59">
        <f t="shared" si="102"/>
        <v>950.8190383035834</v>
      </c>
      <c r="J202" s="59">
        <f t="shared" ref="J202" si="103">J188+J195</f>
        <v>851.20922960669543</v>
      </c>
    </row>
    <row r="203" spans="2:11">
      <c r="B203" s="1" t="s">
        <v>67</v>
      </c>
      <c r="C203" s="1" t="s">
        <v>70</v>
      </c>
      <c r="D203" s="1"/>
      <c r="E203" s="8">
        <f t="shared" ref="E203:H207" si="104">E189+E196</f>
        <v>2061.0997422199321</v>
      </c>
      <c r="F203" s="8">
        <f t="shared" si="104"/>
        <v>1597.4067777686046</v>
      </c>
      <c r="G203" s="70">
        <f t="shared" si="104"/>
        <v>1011.0772607633352</v>
      </c>
      <c r="H203" s="59">
        <f t="shared" si="104"/>
        <v>899.6257264257124</v>
      </c>
      <c r="I203" s="59">
        <f t="shared" si="102"/>
        <v>933.35640913424663</v>
      </c>
      <c r="J203" s="59">
        <f t="shared" ref="J203" si="105">J189+J196</f>
        <v>825.26102097787918</v>
      </c>
    </row>
    <row r="204" spans="2:11">
      <c r="B204" s="1" t="s">
        <v>67</v>
      </c>
      <c r="C204" s="1" t="s">
        <v>71</v>
      </c>
      <c r="D204" s="1"/>
      <c r="E204" s="8">
        <f t="shared" si="104"/>
        <v>2160.0633751955675</v>
      </c>
      <c r="F204" s="8">
        <f t="shared" si="104"/>
        <v>1687.3853401301201</v>
      </c>
      <c r="G204" s="70">
        <f t="shared" si="104"/>
        <v>1081.597981567649</v>
      </c>
      <c r="H204" s="59">
        <f t="shared" si="104"/>
        <v>946.88896068966824</v>
      </c>
      <c r="I204" s="59">
        <f t="shared" si="102"/>
        <v>981.33167489999232</v>
      </c>
      <c r="J204" s="59">
        <f t="shared" ref="J204" si="106">J190+J197</f>
        <v>879.8266578646834</v>
      </c>
    </row>
    <row r="205" spans="2:11">
      <c r="B205" s="1" t="s">
        <v>72</v>
      </c>
      <c r="C205" s="1" t="s">
        <v>68</v>
      </c>
      <c r="D205" s="1"/>
      <c r="E205" s="8">
        <f t="shared" si="104"/>
        <v>2158.2240766982322</v>
      </c>
      <c r="F205" s="8">
        <f t="shared" si="104"/>
        <v>1616.8365699009121</v>
      </c>
      <c r="G205" s="70">
        <f t="shared" si="104"/>
        <v>1001.4662585656563</v>
      </c>
      <c r="H205" s="59">
        <f t="shared" si="104"/>
        <v>896.23238543961065</v>
      </c>
      <c r="I205" s="59">
        <f t="shared" si="102"/>
        <v>956.90929215183803</v>
      </c>
      <c r="J205" s="59">
        <f t="shared" ref="J205" si="107">J191+J198</f>
        <v>796.29276481058059</v>
      </c>
    </row>
    <row r="206" spans="2:11">
      <c r="B206" s="1" t="s">
        <v>72</v>
      </c>
      <c r="C206" s="1" t="s">
        <v>70</v>
      </c>
      <c r="D206" s="1"/>
      <c r="E206" s="8">
        <f t="shared" si="104"/>
        <v>2204.9943074950666</v>
      </c>
      <c r="F206" s="8">
        <f t="shared" si="104"/>
        <v>1636.3618829019133</v>
      </c>
      <c r="G206" s="70">
        <f t="shared" si="104"/>
        <v>980.2463965259451</v>
      </c>
      <c r="H206" s="59">
        <f t="shared" si="104"/>
        <v>866.11592550282774</v>
      </c>
      <c r="I206" s="59">
        <f t="shared" si="102"/>
        <v>931.19838697813475</v>
      </c>
      <c r="J206" s="59">
        <f t="shared" ref="J206" si="108">J192+J199</f>
        <v>767.3116804707704</v>
      </c>
    </row>
    <row r="207" spans="2:11">
      <c r="B207" s="1" t="s">
        <v>72</v>
      </c>
      <c r="C207" s="1" t="s">
        <v>71</v>
      </c>
      <c r="D207" s="1"/>
      <c r="E207" s="8">
        <f t="shared" si="104"/>
        <v>2214.7833561593729</v>
      </c>
      <c r="F207" s="8">
        <f t="shared" si="104"/>
        <v>1662.0619976930793</v>
      </c>
      <c r="G207" s="70">
        <f t="shared" si="104"/>
        <v>1033.0332854939852</v>
      </c>
      <c r="H207" s="59">
        <f t="shared" si="104"/>
        <v>924.41556341415344</v>
      </c>
      <c r="I207" s="59">
        <f t="shared" si="102"/>
        <v>985.9497021264724</v>
      </c>
      <c r="J207" s="59">
        <f t="shared" ref="J207" si="109">J193+J200</f>
        <v>822.58931223076752</v>
      </c>
    </row>
    <row r="208" spans="2:11">
      <c r="B208" s="278" t="s">
        <v>79</v>
      </c>
      <c r="C208" s="278"/>
      <c r="D208" s="278"/>
      <c r="E208" s="278"/>
      <c r="F208" s="278"/>
      <c r="G208" s="278"/>
      <c r="H208" s="278"/>
      <c r="I208" s="127"/>
      <c r="J208" s="127"/>
      <c r="K208" t="s">
        <v>81</v>
      </c>
    </row>
    <row r="209" spans="2:16">
      <c r="B209" s="1" t="s">
        <v>82</v>
      </c>
      <c r="C209" s="1" t="s">
        <v>68</v>
      </c>
      <c r="D209" s="1"/>
      <c r="E209" s="8">
        <f>E202+E205</f>
        <v>4261.2473509002739</v>
      </c>
      <c r="F209" s="8">
        <f t="shared" ref="F209:I211" si="110">F202+F205</f>
        <v>3256.9613478126212</v>
      </c>
      <c r="G209" s="70">
        <f t="shared" si="110"/>
        <v>2048.945394688717</v>
      </c>
      <c r="H209" s="59">
        <f t="shared" si="110"/>
        <v>1812.8691716343253</v>
      </c>
      <c r="I209" s="59">
        <f t="shared" si="110"/>
        <v>1907.7283304554214</v>
      </c>
      <c r="J209" s="59">
        <f t="shared" ref="J209" si="111">J202+J205</f>
        <v>1647.5019944172759</v>
      </c>
    </row>
    <row r="210" spans="2:16">
      <c r="B210" s="1" t="s">
        <v>82</v>
      </c>
      <c r="C210" s="1" t="s">
        <v>70</v>
      </c>
      <c r="D210" s="1"/>
      <c r="E210" s="8">
        <f t="shared" ref="E210:H211" si="112">E203+E206</f>
        <v>4266.0940497149986</v>
      </c>
      <c r="F210" s="8">
        <f t="shared" si="112"/>
        <v>3233.7686606705179</v>
      </c>
      <c r="G210" s="70">
        <f t="shared" si="112"/>
        <v>1991.3236572892802</v>
      </c>
      <c r="H210" s="59">
        <f t="shared" si="112"/>
        <v>1765.7416519285403</v>
      </c>
      <c r="I210" s="59">
        <f t="shared" si="110"/>
        <v>1864.5547961123814</v>
      </c>
      <c r="J210" s="59">
        <f t="shared" ref="J210" si="113">J203+J206</f>
        <v>1592.5727014486497</v>
      </c>
    </row>
    <row r="211" spans="2:16">
      <c r="B211" s="1" t="s">
        <v>82</v>
      </c>
      <c r="C211" s="1" t="s">
        <v>71</v>
      </c>
      <c r="D211" s="1"/>
      <c r="E211" s="8">
        <f t="shared" si="112"/>
        <v>4374.8467313549409</v>
      </c>
      <c r="F211" s="8">
        <f t="shared" si="112"/>
        <v>3349.4473378231996</v>
      </c>
      <c r="G211" s="70">
        <f t="shared" si="112"/>
        <v>2114.6312670616344</v>
      </c>
      <c r="H211" s="59">
        <f t="shared" si="112"/>
        <v>1871.3045241038217</v>
      </c>
      <c r="I211" s="59">
        <f t="shared" si="110"/>
        <v>1967.2813770264647</v>
      </c>
      <c r="J211" s="59">
        <f t="shared" ref="J211" si="114">J204+J207</f>
        <v>1702.415970095451</v>
      </c>
    </row>
    <row r="212" spans="2:16">
      <c r="D212" s="166"/>
      <c r="E212" s="16"/>
      <c r="F212" s="16"/>
      <c r="G212" s="16"/>
      <c r="H212" s="60"/>
      <c r="I212" s="60"/>
      <c r="J212" s="60"/>
    </row>
    <row r="213" spans="2:16">
      <c r="B213" s="40" t="s">
        <v>97</v>
      </c>
      <c r="C213" s="176"/>
      <c r="D213" s="176"/>
      <c r="E213" s="43"/>
      <c r="F213" s="43"/>
      <c r="G213" s="43"/>
      <c r="H213" s="64"/>
      <c r="I213" s="64"/>
      <c r="J213" s="64"/>
    </row>
    <row r="214" spans="2:16" ht="25.5">
      <c r="B214" s="1"/>
      <c r="C214" s="1"/>
      <c r="D214" s="1"/>
      <c r="E214" s="162" t="s">
        <v>50</v>
      </c>
      <c r="F214" s="162" t="s">
        <v>52</v>
      </c>
      <c r="G214" s="163" t="s">
        <v>54</v>
      </c>
      <c r="H214" s="164" t="s">
        <v>56</v>
      </c>
      <c r="I214" s="165" t="s">
        <v>58</v>
      </c>
      <c r="J214" s="165" t="s">
        <v>61</v>
      </c>
      <c r="K214" t="s">
        <v>98</v>
      </c>
    </row>
    <row r="215" spans="2:16">
      <c r="B215" s="2" t="s">
        <v>62</v>
      </c>
      <c r="C215" s="2" t="s">
        <v>63</v>
      </c>
      <c r="D215" s="2" t="s">
        <v>64</v>
      </c>
      <c r="E215" s="13" t="s">
        <v>49</v>
      </c>
      <c r="F215" s="13" t="s">
        <v>51</v>
      </c>
      <c r="G215" s="68" t="s">
        <v>53</v>
      </c>
      <c r="H215" s="57" t="s">
        <v>55</v>
      </c>
      <c r="I215" s="126" t="s">
        <v>57</v>
      </c>
      <c r="J215" s="126" t="s">
        <v>65</v>
      </c>
    </row>
    <row r="216" spans="2:16">
      <c r="B216" s="268" t="s">
        <v>79</v>
      </c>
      <c r="C216" s="269"/>
      <c r="D216" s="269"/>
      <c r="E216" s="269"/>
      <c r="F216" s="269"/>
      <c r="G216" s="269"/>
      <c r="H216" s="269"/>
      <c r="I216" s="127"/>
      <c r="J216" s="127"/>
      <c r="L216" s="184"/>
      <c r="M216" s="184"/>
      <c r="N216" s="184"/>
      <c r="O216" s="184"/>
      <c r="P216" s="184"/>
    </row>
    <row r="217" spans="2:16">
      <c r="B217" s="1" t="s">
        <v>67</v>
      </c>
      <c r="C217" s="1" t="s">
        <v>68</v>
      </c>
      <c r="D217" s="1"/>
      <c r="E217" s="8">
        <f t="shared" ref="E217:I222" si="115">E202-E38</f>
        <v>15.016171825763649</v>
      </c>
      <c r="F217" s="8">
        <f t="shared" si="115"/>
        <v>12.342902271697994</v>
      </c>
      <c r="G217" s="70">
        <f t="shared" si="115"/>
        <v>8.8723881957905633</v>
      </c>
      <c r="H217" s="59">
        <f t="shared" si="115"/>
        <v>9.0426036914832366</v>
      </c>
      <c r="I217" s="59">
        <f t="shared" si="115"/>
        <v>9.3358642588509611</v>
      </c>
      <c r="J217" s="59">
        <f t="shared" ref="J217" si="116">J202-J38</f>
        <v>8.8064111600755268</v>
      </c>
      <c r="K217" s="178"/>
      <c r="L217" s="184"/>
      <c r="M217" s="184"/>
      <c r="N217" s="184"/>
      <c r="O217" s="184"/>
      <c r="P217" s="184"/>
    </row>
    <row r="218" spans="2:16">
      <c r="B218" s="1" t="s">
        <v>67</v>
      </c>
      <c r="C218" s="1" t="s">
        <v>70</v>
      </c>
      <c r="D218" s="1"/>
      <c r="E218" s="8">
        <f t="shared" si="115"/>
        <v>-15.732673122490723</v>
      </c>
      <c r="F218" s="8">
        <f t="shared" si="115"/>
        <v>-15.953778636710013</v>
      </c>
      <c r="G218" s="70">
        <f t="shared" si="115"/>
        <v>-15.953778636710126</v>
      </c>
      <c r="H218" s="59">
        <f t="shared" si="115"/>
        <v>-21.560088880206649</v>
      </c>
      <c r="I218" s="59">
        <f t="shared" si="115"/>
        <v>-21.553680351630987</v>
      </c>
      <c r="J218" s="59">
        <f t="shared" ref="J218" si="117">J203-J39</f>
        <v>-22.240723613549676</v>
      </c>
      <c r="K218" s="178"/>
      <c r="L218" s="143" t="s">
        <v>106</v>
      </c>
      <c r="M218" s="184"/>
      <c r="N218" s="184"/>
      <c r="O218" s="184"/>
      <c r="P218" s="184"/>
    </row>
    <row r="219" spans="2:16">
      <c r="B219" s="1" t="s">
        <v>67</v>
      </c>
      <c r="C219" s="1" t="s">
        <v>71</v>
      </c>
      <c r="D219" s="1"/>
      <c r="E219" s="8">
        <f t="shared" si="115"/>
        <v>-52.173617859185924</v>
      </c>
      <c r="F219" s="8">
        <f t="shared" si="115"/>
        <v>-40.664487482381446</v>
      </c>
      <c r="G219" s="70">
        <f t="shared" si="115"/>
        <v>-25.933963724716477</v>
      </c>
      <c r="H219" s="59">
        <f t="shared" si="115"/>
        <v>-22.536267940275366</v>
      </c>
      <c r="I219" s="59">
        <f t="shared" si="115"/>
        <v>-23.785715965485679</v>
      </c>
      <c r="J219" s="59">
        <f t="shared" ref="J219" si="118">J204-J40</f>
        <v>-21.03354379085431</v>
      </c>
      <c r="L219" s="177">
        <f>(J217*'Customer Numbers - East Midland'!$C$5)+(J218*'Customer Numbers - East Midland'!$D$5)+(J219*'Customer Numbers - East Midland'!$E$5)+(J220*'Customer Numbers - East Midland'!$C$10)+(J221*'Customer Numbers - East Midland'!$D$10)+(J222*'Customer Numbers - East Midland'!$E$10)</f>
        <v>8.3819031715393066E-8</v>
      </c>
      <c r="M219" s="184"/>
      <c r="N219" s="184"/>
      <c r="O219" s="184"/>
      <c r="P219" s="184"/>
    </row>
    <row r="220" spans="2:16">
      <c r="B220" s="1" t="s">
        <v>72</v>
      </c>
      <c r="C220" s="1" t="s">
        <v>68</v>
      </c>
      <c r="D220" s="1"/>
      <c r="E220" s="8">
        <f t="shared" si="115"/>
        <v>16.320986261927374</v>
      </c>
      <c r="F220" s="8">
        <f t="shared" si="115"/>
        <v>13.14559692844432</v>
      </c>
      <c r="G220" s="70">
        <f t="shared" si="115"/>
        <v>9.7206940630563849</v>
      </c>
      <c r="H220" s="59">
        <f t="shared" si="115"/>
        <v>10.127598697274948</v>
      </c>
      <c r="I220" s="59">
        <f t="shared" si="115"/>
        <v>10.549598278543385</v>
      </c>
      <c r="J220" s="59">
        <f t="shared" ref="J220" si="119">J205-J41</f>
        <v>9.1915349452286819</v>
      </c>
      <c r="L220" s="184"/>
      <c r="M220" s="184"/>
      <c r="N220" s="184"/>
      <c r="O220" s="184"/>
      <c r="P220" s="184"/>
    </row>
    <row r="221" spans="2:16">
      <c r="B221" s="1" t="s">
        <v>72</v>
      </c>
      <c r="C221" s="1" t="s">
        <v>70</v>
      </c>
      <c r="D221" s="1"/>
      <c r="E221" s="8">
        <f t="shared" si="115"/>
        <v>-28.59269351034618</v>
      </c>
      <c r="F221" s="8">
        <f t="shared" si="115"/>
        <v>-27.528048507539324</v>
      </c>
      <c r="G221" s="70">
        <f t="shared" si="115"/>
        <v>-27.528048507539324</v>
      </c>
      <c r="H221" s="59">
        <f t="shared" si="115"/>
        <v>-34.309736407840091</v>
      </c>
      <c r="I221" s="59">
        <f t="shared" si="115"/>
        <v>-34.280213627974717</v>
      </c>
      <c r="J221" s="59">
        <f t="shared" ref="J221" si="120">J206-J42</f>
        <v>-31.548900888625212</v>
      </c>
      <c r="L221" s="184"/>
      <c r="M221" s="184"/>
      <c r="N221" s="184"/>
      <c r="O221" s="184"/>
      <c r="P221" s="184"/>
    </row>
    <row r="222" spans="2:16">
      <c r="B222" s="1" t="s">
        <v>72</v>
      </c>
      <c r="C222" s="1" t="s">
        <v>71</v>
      </c>
      <c r="D222" s="1"/>
      <c r="E222" s="8">
        <f t="shared" si="115"/>
        <v>-54.053100442845789</v>
      </c>
      <c r="F222" s="8">
        <f t="shared" si="115"/>
        <v>-40.454044544538192</v>
      </c>
      <c r="G222" s="70">
        <f t="shared" si="115"/>
        <v>-24.99951491110437</v>
      </c>
      <c r="H222" s="59">
        <f t="shared" si="115"/>
        <v>-22.188345511069656</v>
      </c>
      <c r="I222" s="59">
        <f t="shared" si="115"/>
        <v>-24.112807236430967</v>
      </c>
      <c r="J222" s="59">
        <f t="shared" ref="J222" si="121">J207-J43</f>
        <v>-19.856369086855125</v>
      </c>
      <c r="L222" s="184"/>
      <c r="M222" s="184"/>
      <c r="N222" s="184"/>
      <c r="O222" s="184"/>
      <c r="P222" s="184"/>
    </row>
    <row r="223" spans="2:16">
      <c r="B223" s="278" t="s">
        <v>79</v>
      </c>
      <c r="C223" s="278"/>
      <c r="D223" s="278"/>
      <c r="E223" s="278"/>
      <c r="F223" s="278"/>
      <c r="G223" s="278"/>
      <c r="H223" s="278"/>
      <c r="I223" s="127"/>
      <c r="J223" s="127"/>
      <c r="L223" s="184"/>
      <c r="M223" s="184"/>
      <c r="N223" s="184"/>
      <c r="O223" s="184"/>
      <c r="P223" s="184"/>
    </row>
    <row r="224" spans="2:16">
      <c r="B224" s="1" t="s">
        <v>82</v>
      </c>
      <c r="C224" s="1" t="s">
        <v>68</v>
      </c>
      <c r="D224" s="1"/>
      <c r="E224" s="8">
        <f>E217+E220</f>
        <v>31.337158087691023</v>
      </c>
      <c r="F224" s="8">
        <f t="shared" ref="F224:I226" si="122">F217+F220</f>
        <v>25.488499200142314</v>
      </c>
      <c r="G224" s="70">
        <f t="shared" si="122"/>
        <v>18.593082258846948</v>
      </c>
      <c r="H224" s="59">
        <f t="shared" si="122"/>
        <v>19.170202388758184</v>
      </c>
      <c r="I224" s="67">
        <f t="shared" si="122"/>
        <v>19.885462537394346</v>
      </c>
      <c r="J224" s="67">
        <f t="shared" ref="J224" si="123">J217+J220</f>
        <v>17.997946105304209</v>
      </c>
      <c r="L224" s="184"/>
      <c r="M224" s="184"/>
      <c r="N224" s="184"/>
      <c r="O224" s="184"/>
      <c r="P224" s="184"/>
    </row>
    <row r="225" spans="2:16">
      <c r="B225" s="1" t="s">
        <v>82</v>
      </c>
      <c r="C225" s="1" t="s">
        <v>70</v>
      </c>
      <c r="D225" s="1"/>
      <c r="E225" s="8">
        <f>E218+E221</f>
        <v>-44.325366632836904</v>
      </c>
      <c r="F225" s="8">
        <f t="shared" si="122"/>
        <v>-43.481827144249337</v>
      </c>
      <c r="G225" s="70">
        <f t="shared" si="122"/>
        <v>-43.481827144249451</v>
      </c>
      <c r="H225" s="59">
        <f t="shared" si="122"/>
        <v>-55.869825288046741</v>
      </c>
      <c r="I225" s="67">
        <f t="shared" si="122"/>
        <v>-55.833893979605705</v>
      </c>
      <c r="J225" s="67">
        <f t="shared" ref="J225" si="124">J218+J221</f>
        <v>-53.789624502174888</v>
      </c>
      <c r="L225" s="184"/>
      <c r="M225" s="184"/>
      <c r="N225" s="184"/>
      <c r="O225" s="184"/>
      <c r="P225" s="184"/>
    </row>
    <row r="226" spans="2:16">
      <c r="B226" s="1" t="s">
        <v>82</v>
      </c>
      <c r="C226" s="1" t="s">
        <v>71</v>
      </c>
      <c r="D226" s="1"/>
      <c r="E226" s="8">
        <f>E219+E222</f>
        <v>-106.22671830203171</v>
      </c>
      <c r="F226" s="8">
        <f t="shared" si="122"/>
        <v>-81.118532026919638</v>
      </c>
      <c r="G226" s="70">
        <f t="shared" si="122"/>
        <v>-50.933478635820848</v>
      </c>
      <c r="H226" s="59">
        <f t="shared" si="122"/>
        <v>-44.724613451345022</v>
      </c>
      <c r="I226" s="67">
        <f t="shared" si="122"/>
        <v>-47.898523201916646</v>
      </c>
      <c r="J226" s="67">
        <f t="shared" ref="J226" si="125">J219+J222</f>
        <v>-40.889912877709435</v>
      </c>
    </row>
    <row r="227" spans="2:16">
      <c r="E227" s="16"/>
      <c r="F227" s="16"/>
      <c r="G227" s="16"/>
      <c r="H227" s="60"/>
      <c r="I227" s="60"/>
      <c r="J227" s="60"/>
      <c r="K227" s="16"/>
    </row>
    <row r="228" spans="2:16">
      <c r="K228" s="16"/>
    </row>
    <row r="229" spans="2:16">
      <c r="K229" s="16"/>
    </row>
    <row r="230" spans="2:16">
      <c r="K230" s="16"/>
    </row>
    <row r="231" spans="2:16">
      <c r="K231" s="16"/>
    </row>
    <row r="232" spans="2:16">
      <c r="K232" s="16"/>
    </row>
    <row r="233" spans="2:16">
      <c r="K233" s="16"/>
    </row>
    <row r="234" spans="2:16">
      <c r="K234" s="16"/>
    </row>
    <row r="235" spans="2:16">
      <c r="K235" s="16"/>
    </row>
    <row r="236" spans="2:16">
      <c r="K236" s="16"/>
    </row>
  </sheetData>
  <mergeCells count="21">
    <mergeCell ref="B23:H23"/>
    <mergeCell ref="B30:H30"/>
    <mergeCell ref="B37:H37"/>
    <mergeCell ref="B44:H44"/>
    <mergeCell ref="B113:H113"/>
    <mergeCell ref="E52:F52"/>
    <mergeCell ref="B77:H77"/>
    <mergeCell ref="B84:H84"/>
    <mergeCell ref="B91:H91"/>
    <mergeCell ref="B98:H98"/>
    <mergeCell ref="B106:H106"/>
    <mergeCell ref="E53:F53"/>
    <mergeCell ref="E54:F54"/>
    <mergeCell ref="N54:O54"/>
    <mergeCell ref="B57:C57"/>
    <mergeCell ref="B208:H208"/>
    <mergeCell ref="B216:H216"/>
    <mergeCell ref="B223:H223"/>
    <mergeCell ref="B187:H187"/>
    <mergeCell ref="B194:H194"/>
    <mergeCell ref="B201:H20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7799F-A3CA-4DCE-9274-BC2A463C7869}">
  <sheetPr>
    <tabColor theme="5" tint="0.59999389629810485"/>
    <pageSetUpPr autoPageBreaks="0"/>
  </sheetPr>
  <dimension ref="A2:W236"/>
  <sheetViews>
    <sheetView topLeftCell="A115" zoomScaleNormal="100" workbookViewId="0">
      <selection activeCell="J123" sqref="J123:J134"/>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style="161"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24" customFormat="1">
      <c r="A2" s="23" t="s">
        <v>129</v>
      </c>
      <c r="H2" s="159"/>
      <c r="I2" s="159"/>
      <c r="J2" s="159"/>
    </row>
    <row r="3" spans="1:11" s="34" customFormat="1">
      <c r="A3" s="33" t="s">
        <v>60</v>
      </c>
      <c r="B3" s="33"/>
      <c r="C3" s="33"/>
      <c r="H3" s="160"/>
      <c r="I3" s="160"/>
      <c r="J3" s="160"/>
    </row>
    <row r="4" spans="1:11">
      <c r="A4" s="4"/>
      <c r="B4" s="4"/>
      <c r="C4" s="4"/>
    </row>
    <row r="5" spans="1:11" ht="25.5">
      <c r="A5" s="1"/>
      <c r="B5" s="1"/>
      <c r="C5" s="1"/>
      <c r="D5" s="1"/>
      <c r="E5" s="162" t="s">
        <v>50</v>
      </c>
      <c r="F5" s="162" t="s">
        <v>52</v>
      </c>
      <c r="G5" s="163" t="s">
        <v>54</v>
      </c>
      <c r="H5" s="164" t="s">
        <v>56</v>
      </c>
      <c r="I5" s="165" t="s">
        <v>58</v>
      </c>
      <c r="J5" s="165" t="s">
        <v>61</v>
      </c>
    </row>
    <row r="6" spans="1:11">
      <c r="A6" s="21" t="s">
        <v>100</v>
      </c>
      <c r="B6" s="2" t="s">
        <v>62</v>
      </c>
      <c r="C6" s="2" t="s">
        <v>63</v>
      </c>
      <c r="D6" s="2" t="s">
        <v>64</v>
      </c>
      <c r="E6" s="13" t="s">
        <v>49</v>
      </c>
      <c r="F6" s="13" t="s">
        <v>51</v>
      </c>
      <c r="G6" s="68" t="s">
        <v>53</v>
      </c>
      <c r="H6" s="57" t="s">
        <v>55</v>
      </c>
      <c r="I6" s="126" t="s">
        <v>57</v>
      </c>
      <c r="J6" s="126" t="s">
        <v>65</v>
      </c>
      <c r="K6" t="s">
        <v>66</v>
      </c>
    </row>
    <row r="7" spans="1:11" ht="13.5" customHeight="1">
      <c r="A7" s="192" t="s">
        <v>130</v>
      </c>
      <c r="B7" s="1" t="s">
        <v>67</v>
      </c>
      <c r="C7" s="1" t="s">
        <v>68</v>
      </c>
      <c r="D7" s="14" t="s">
        <v>69</v>
      </c>
      <c r="E7" s="38" cm="1">
        <f t="array" ref="E7">INDEX('Regional Cap levels'!$F$386:$K$553,MATCH($A7&amp;$B7&amp;$C7&amp;$D7,'Regional Cap levels'!$B$386:$B$553&amp;'Regional Cap levels'!$C$386:$C$553&amp;'Regional Cap levels'!$D$386:$D$553&amp;'Regional Cap levels'!$E$386:$E$553,0),MATCH(E$6,'Regional Cap levels'!$F$385:$K$385,0))</f>
        <v>0.67262430711511467</v>
      </c>
      <c r="F7" s="38" cm="1">
        <f t="array" ref="F7">INDEX('Regional Cap levels'!$F$386:$K$553,MATCH($A7&amp;$B7&amp;$C7&amp;$D7,'Regional Cap levels'!$B$386:$B$553&amp;'Regional Cap levels'!$C$386:$C$553&amp;'Regional Cap levels'!$D$386:$D$553&amp;'Regional Cap levels'!$E$386:$E$553,0),MATCH(F$6,'Regional Cap levels'!$F$385:$K$385,0))</f>
        <v>0.50208980845785389</v>
      </c>
      <c r="G7" s="185" cm="1">
        <f t="array" ref="G7">INDEX('Regional Cap levels'!$F$386:$K$553,MATCH($A7&amp;$B7&amp;$C7&amp;$D7,'Regional Cap levels'!$B$386:$B$553&amp;'Regional Cap levels'!$C$386:$C$553&amp;'Regional Cap levels'!$D$386:$D$553&amp;'Regional Cap levels'!$E$386:$E$553,0),MATCH(G$6,'Regional Cap levels'!$F$385:$K$385,0))</f>
        <v>0.29607502302748301</v>
      </c>
      <c r="H7" s="62" cm="1">
        <f t="array" ref="H7">INDEX('Regional Cap levels'!$F$386:$K$553,MATCH($A7&amp;$B7&amp;$C7&amp;$D7,'Regional Cap levels'!$B$386:$B$553&amp;'Regional Cap levels'!$C$386:$C$553&amp;'Regional Cap levels'!$D$386:$D$553&amp;'Regional Cap levels'!$E$386:$E$553,0),MATCH(H$6,'Regional Cap levels'!$F$385:$K$385,0))</f>
        <v>0.26852310127521717</v>
      </c>
      <c r="I7" s="62" cm="1">
        <f t="array" ref="I7">INDEX('Regional Cap levels'!$F$386:$K$553,MATCH($A7&amp;$B7&amp;$C7&amp;$D7,'Regional Cap levels'!$B$386:$B$553&amp;'Regional Cap levels'!$C$386:$C$553&amp;'Regional Cap levels'!$D$386:$D$553&amp;'Regional Cap levels'!$E$386:$E$553,0),MATCH(I$6,'Regional Cap levels'!$F$385:$K$385,0))</f>
        <v>0.28123920107086475</v>
      </c>
      <c r="J7" s="62" cm="1">
        <f t="array" ref="J7">INDEX('Regional Cap levels'!$F$386:$K$553,MATCH($A7&amp;$B7&amp;$C7&amp;$D7,'Regional Cap levels'!$B$386:$B$553&amp;'Regional Cap levels'!$C$386:$C$553&amp;'Regional Cap levels'!$D$386:$D$553&amp;'Regional Cap levels'!$E$386:$E$553,0),MATCH(J$6,'Regional Cap levels'!$F$385:$K$385,0))</f>
        <v>0.23839096879617547</v>
      </c>
      <c r="K7" s="4"/>
    </row>
    <row r="8" spans="1:11" ht="13.5" customHeight="1">
      <c r="A8" s="192" t="s">
        <v>130</v>
      </c>
      <c r="B8" s="1" t="s">
        <v>67</v>
      </c>
      <c r="C8" s="1" t="s">
        <v>70</v>
      </c>
      <c r="D8" s="14" t="s">
        <v>69</v>
      </c>
      <c r="E8" s="38" cm="1">
        <f t="array" ref="E8">INDEX('Regional Cap levels'!$F$386:$K$553,MATCH($A8&amp;$B8&amp;$C8&amp;$D8,'Regional Cap levels'!$B$386:$B$553&amp;'Regional Cap levels'!$C$386:$C$553&amp;'Regional Cap levels'!$D$386:$D$553&amp;'Regional Cap levels'!$E$386:$E$553,0),MATCH(E$6,'Regional Cap levels'!$F$385:$K$385,0))</f>
        <v>0.66223854928750825</v>
      </c>
      <c r="F8" s="38" cm="1">
        <f t="array" ref="F8">INDEX('Regional Cap levels'!$F$386:$K$553,MATCH($A8&amp;$B8&amp;$C8&amp;$D8,'Regional Cap levels'!$B$386:$B$553&amp;'Regional Cap levels'!$C$386:$C$553&amp;'Regional Cap levels'!$D$386:$D$553&amp;'Regional Cap levels'!$E$386:$E$553,0),MATCH(F$6,'Regional Cap levels'!$F$385:$K$385,0))</f>
        <v>0.49052458294954332</v>
      </c>
      <c r="G8" s="185" cm="1">
        <f t="array" ref="G8">INDEX('Regional Cap levels'!$F$386:$K$553,MATCH($A8&amp;$B8&amp;$C8&amp;$D8,'Regional Cap levels'!$B$386:$B$553&amp;'Regional Cap levels'!$C$386:$C$553&amp;'Regional Cap levels'!$D$386:$D$553&amp;'Regional Cap levels'!$E$386:$E$553,0),MATCH(G$6,'Regional Cap levels'!$F$385:$K$385,0))</f>
        <v>0.2855048131268485</v>
      </c>
      <c r="H8" s="62" cm="1">
        <f t="array" ref="H8">INDEX('Regional Cap levels'!$F$386:$K$553,MATCH($A8&amp;$B8&amp;$C8&amp;$D8,'Regional Cap levels'!$B$386:$B$553&amp;'Regional Cap levels'!$C$386:$C$553&amp;'Regional Cap levels'!$D$386:$D$553&amp;'Regional Cap levels'!$E$386:$E$553,0),MATCH(H$6,'Regional Cap levels'!$F$385:$K$385,0))</f>
        <v>0.26418634036866229</v>
      </c>
      <c r="I8" s="62" cm="1">
        <f t="array" ref="I8">INDEX('Regional Cap levels'!$F$386:$K$553,MATCH($A8&amp;$B8&amp;$C8&amp;$D8,'Regional Cap levels'!$B$386:$B$553&amp;'Regional Cap levels'!$C$386:$C$553&amp;'Regional Cap levels'!$D$386:$D$553&amp;'Regional Cap levels'!$E$386:$E$553,0),MATCH(I$6,'Regional Cap levels'!$F$385:$K$385,0))</f>
        <v>0.27684346667312459</v>
      </c>
      <c r="J8" s="62" cm="1">
        <f t="array" ref="J8">INDEX('Regional Cap levels'!$F$386:$K$553,MATCH($A8&amp;$B8&amp;$C8&amp;$D8,'Regional Cap levels'!$B$386:$B$553&amp;'Regional Cap levels'!$C$386:$C$553&amp;'Regional Cap levels'!$D$386:$D$553&amp;'Regional Cap levels'!$E$386:$E$553,0),MATCH(J$6,'Regional Cap levels'!$F$385:$K$385,0))</f>
        <v>0.23061538986846944</v>
      </c>
    </row>
    <row r="9" spans="1:11" ht="13.5" customHeight="1">
      <c r="A9" s="192" t="s">
        <v>130</v>
      </c>
      <c r="B9" s="1" t="s">
        <v>67</v>
      </c>
      <c r="C9" s="1" t="s">
        <v>71</v>
      </c>
      <c r="D9" s="14" t="s">
        <v>69</v>
      </c>
      <c r="E9" s="38" cm="1">
        <f t="array" ref="E9">INDEX('Regional Cap levels'!$F$386:$K$553,MATCH($A9&amp;$B9&amp;$C9&amp;$D9,'Regional Cap levels'!$B$386:$B$553&amp;'Regional Cap levels'!$C$386:$C$553&amp;'Regional Cap levels'!$D$386:$D$553&amp;'Regional Cap levels'!$E$386:$E$553,0),MATCH(E$6,'Regional Cap levels'!$F$385:$K$385,0))</f>
        <v>0.70843971696440922</v>
      </c>
      <c r="F9" s="38" cm="1">
        <f t="array" ref="F9">INDEX('Regional Cap levels'!$F$386:$K$553,MATCH($A9&amp;$B9&amp;$C9&amp;$D9,'Regional Cap levels'!$B$386:$B$553&amp;'Regional Cap levels'!$C$386:$C$553&amp;'Regional Cap levels'!$D$386:$D$553&amp;'Regional Cap levels'!$E$386:$E$553,0),MATCH(F$6,'Regional Cap levels'!$F$385:$K$385,0))</f>
        <v>0.52883187671151044</v>
      </c>
      <c r="G9" s="185" cm="1">
        <f t="array" ref="G9">INDEX('Regional Cap levels'!$F$386:$K$553,MATCH($A9&amp;$B9&amp;$C9&amp;$D9,'Regional Cap levels'!$B$386:$B$553&amp;'Regional Cap levels'!$C$386:$C$553&amp;'Regional Cap levels'!$D$386:$D$553&amp;'Regional Cap levels'!$E$386:$E$553,0),MATCH(G$6,'Regional Cap levels'!$F$385:$K$385,0))</f>
        <v>0.31185757038109635</v>
      </c>
      <c r="H9" s="62" cm="1">
        <f t="array" ref="H9">INDEX('Regional Cap levels'!$F$386:$K$553,MATCH($A9&amp;$B9&amp;$C9&amp;$D9,'Regional Cap levels'!$B$386:$B$553&amp;'Regional Cap levels'!$C$386:$C$553&amp;'Regional Cap levels'!$D$386:$D$553&amp;'Regional Cap levels'!$E$386:$E$553,0),MATCH(H$6,'Regional Cap levels'!$F$385:$K$385,0))</f>
        <v>0.28265962986929766</v>
      </c>
      <c r="I9" s="62" cm="1">
        <f t="array" ref="I9">INDEX('Regional Cap levels'!$F$386:$K$553,MATCH($A9&amp;$B9&amp;$C9&amp;$D9,'Regional Cap levels'!$B$386:$B$553&amp;'Regional Cap levels'!$C$386:$C$553&amp;'Regional Cap levels'!$D$386:$D$553&amp;'Regional Cap levels'!$E$386:$E$553,0),MATCH(I$6,'Regional Cap levels'!$F$385:$K$385,0))</f>
        <v>0.29605197949640294</v>
      </c>
      <c r="J9" s="62" cm="1">
        <f t="array" ref="J9">INDEX('Regional Cap levels'!$F$386:$K$553,MATCH($A9&amp;$B9&amp;$C9&amp;$D9,'Regional Cap levels'!$B$386:$B$553&amp;'Regional Cap levels'!$C$386:$C$553&amp;'Regional Cap levels'!$D$386:$D$553&amp;'Regional Cap levels'!$E$386:$E$553,0),MATCH(J$6,'Regional Cap levels'!$F$385:$K$385,0))</f>
        <v>0.25091911932723987</v>
      </c>
    </row>
    <row r="10" spans="1:11" ht="13.5" customHeight="1">
      <c r="A10" s="192" t="s">
        <v>130</v>
      </c>
      <c r="B10" s="1" t="s">
        <v>72</v>
      </c>
      <c r="C10" s="1" t="s">
        <v>68</v>
      </c>
      <c r="D10" s="14" t="s">
        <v>69</v>
      </c>
      <c r="E10" s="38" cm="1">
        <f t="array" ref="E10">INDEX('Regional Cap levels'!$F$386:$K$553,MATCH($A10&amp;$B10&amp;$C10&amp;$D10,'Regional Cap levels'!$B$386:$B$553&amp;'Regional Cap levels'!$C$386:$C$553&amp;'Regional Cap levels'!$D$386:$D$553&amp;'Regional Cap levels'!$E$386:$E$553,0),MATCH(E$6,'Regional Cap levels'!$F$385:$K$385,0))</f>
        <v>0.17079667123479983</v>
      </c>
      <c r="F10" s="38" cm="1">
        <f t="array" ref="F10">INDEX('Regional Cap levels'!$F$386:$K$553,MATCH($A10&amp;$B10&amp;$C10&amp;$D10,'Regional Cap levels'!$B$386:$B$553&amp;'Regional Cap levels'!$C$386:$C$553&amp;'Regional Cap levels'!$D$386:$D$553&amp;'Regional Cap levels'!$E$386:$E$553,0),MATCH(F$6,'Regional Cap levels'!$F$385:$K$385,0))</f>
        <v>0.12531307558950913</v>
      </c>
      <c r="G10" s="185" cm="1">
        <f t="array" ref="G10">INDEX('Regional Cap levels'!$F$386:$K$553,MATCH($A10&amp;$B10&amp;$C10&amp;$D10,'Regional Cap levels'!$B$386:$B$553&amp;'Regional Cap levels'!$C$386:$C$553&amp;'Regional Cap levels'!$D$386:$D$553&amp;'Regional Cap levels'!$E$386:$E$553,0),MATCH(G$6,'Regional Cap levels'!$F$385:$K$385,0))</f>
        <v>7.4317624883686803E-2</v>
      </c>
      <c r="H10" s="62" cm="1">
        <f t="array" ref="H10">INDEX('Regional Cap levels'!$F$386:$K$553,MATCH($A10&amp;$B10&amp;$C10&amp;$D10,'Regional Cap levels'!$B$386:$B$553&amp;'Regional Cap levels'!$C$386:$C$553&amp;'Regional Cap levels'!$D$386:$D$553&amp;'Regional Cap levels'!$E$386:$E$553,0),MATCH(H$6,'Regional Cap levels'!$F$385:$K$385,0))</f>
        <v>6.8174717638034038E-2</v>
      </c>
      <c r="I10" s="62" cm="1">
        <f t="array" ref="I10">INDEX('Regional Cap levels'!$F$386:$K$553,MATCH($A10&amp;$B10&amp;$C10&amp;$D10,'Regional Cap levels'!$B$386:$B$553&amp;'Regional Cap levels'!$C$386:$C$553&amp;'Regional Cap levels'!$D$386:$D$553&amp;'Regional Cap levels'!$E$386:$E$553,0),MATCH(I$6,'Regional Cap levels'!$F$385:$K$385,0))</f>
        <v>7.3421107678193806E-2</v>
      </c>
      <c r="J10" s="62" cm="1">
        <f t="array" ref="J10">INDEX('Regional Cap levels'!$F$386:$K$553,MATCH($A10&amp;$B10&amp;$C10&amp;$D10,'Regional Cap levels'!$B$386:$B$553&amp;'Regional Cap levels'!$C$386:$C$553&amp;'Regional Cap levels'!$D$386:$D$553&amp;'Regional Cap levels'!$E$386:$E$553,0),MATCH(J$6,'Regional Cap levels'!$F$385:$K$385,0))</f>
        <v>6.0010906062416325E-2</v>
      </c>
    </row>
    <row r="11" spans="1:11" ht="13.5" customHeight="1">
      <c r="A11" s="192" t="s">
        <v>130</v>
      </c>
      <c r="B11" s="1" t="s">
        <v>72</v>
      </c>
      <c r="C11" s="1" t="s">
        <v>70</v>
      </c>
      <c r="D11" s="14" t="s">
        <v>69</v>
      </c>
      <c r="E11" s="38" cm="1">
        <f t="array" ref="E11">INDEX('Regional Cap levels'!$F$386:$K$553,MATCH($A11&amp;$B11&amp;$C11&amp;$D11,'Regional Cap levels'!$B$386:$B$553&amp;'Regional Cap levels'!$C$386:$C$553&amp;'Regional Cap levels'!$D$386:$D$553&amp;'Regional Cap levels'!$E$386:$E$553,0),MATCH(E$6,'Regional Cap levels'!$F$385:$K$385,0))</f>
        <v>0.17552217055358169</v>
      </c>
      <c r="F11" s="38" cm="1">
        <f t="array" ref="F11">INDEX('Regional Cap levels'!$F$386:$K$553,MATCH($A11&amp;$B11&amp;$C11&amp;$D11,'Regional Cap levels'!$B$386:$B$553&amp;'Regional Cap levels'!$C$386:$C$553&amp;'Regional Cap levels'!$D$386:$D$553&amp;'Regional Cap levels'!$E$386:$E$553,0),MATCH(F$6,'Regional Cap levels'!$F$385:$K$385,0))</f>
        <v>0.12747029203399507</v>
      </c>
      <c r="G11" s="185" cm="1">
        <f t="array" ref="G11">INDEX('Regional Cap levels'!$F$386:$K$553,MATCH($A11&amp;$B11&amp;$C11&amp;$D11,'Regional Cap levels'!$B$386:$B$553&amp;'Regional Cap levels'!$C$386:$C$553&amp;'Regional Cap levels'!$D$386:$D$553&amp;'Regional Cap levels'!$E$386:$E$553,0),MATCH(G$6,'Regional Cap levels'!$F$385:$K$385,0))</f>
        <v>7.2794001502664338E-2</v>
      </c>
      <c r="H11" s="62" cm="1">
        <f t="array" ref="H11">INDEX('Regional Cap levels'!$F$386:$K$553,MATCH($A11&amp;$B11&amp;$C11&amp;$D11,'Regional Cap levels'!$B$386:$B$553&amp;'Regional Cap levels'!$C$386:$C$553&amp;'Regional Cap levels'!$D$386:$D$553&amp;'Regional Cap levels'!$E$386:$E$553,0),MATCH(H$6,'Regional Cap levels'!$F$385:$K$385,0))</f>
        <v>6.5767503127843199E-2</v>
      </c>
      <c r="I11" s="62" cm="1">
        <f t="array" ref="I11">INDEX('Regional Cap levels'!$F$386:$K$553,MATCH($A11&amp;$B11&amp;$C11&amp;$D11,'Regional Cap levels'!$B$386:$B$553&amp;'Regional Cap levels'!$C$386:$C$553&amp;'Regional Cap levels'!$D$386:$D$553&amp;'Regional Cap levels'!$E$386:$E$553,0),MATCH(I$6,'Regional Cap levels'!$F$385:$K$385,0))</f>
        <v>7.1434085518665286E-2</v>
      </c>
      <c r="J11" s="62" cm="1">
        <f t="array" ref="J11">INDEX('Regional Cap levels'!$F$386:$K$553,MATCH($A11&amp;$B11&amp;$C11&amp;$D11,'Regional Cap levels'!$B$386:$B$553&amp;'Regional Cap levels'!$C$386:$C$553&amp;'Regional Cap levels'!$D$386:$D$553&amp;'Regional Cap levels'!$E$386:$E$553,0),MATCH(J$6,'Regional Cap levels'!$F$385:$K$385,0))</f>
        <v>5.7587576449745069E-2</v>
      </c>
    </row>
    <row r="12" spans="1:11" ht="13.5" customHeight="1">
      <c r="A12" s="192" t="s">
        <v>130</v>
      </c>
      <c r="B12" s="1" t="s">
        <v>72</v>
      </c>
      <c r="C12" s="1" t="s">
        <v>71</v>
      </c>
      <c r="D12" s="14" t="s">
        <v>69</v>
      </c>
      <c r="E12" s="38" cm="1">
        <f t="array" ref="E12">INDEX('Regional Cap levels'!$F$386:$K$553,MATCH($A12&amp;$B12&amp;$C12&amp;$D12,'Regional Cap levels'!$B$386:$B$553&amp;'Regional Cap levels'!$C$386:$C$553&amp;'Regional Cap levels'!$D$386:$D$553&amp;'Regional Cap levels'!$E$386:$E$553,0),MATCH(E$6,'Regional Cap levels'!$F$385:$K$385,0))</f>
        <v>0.17988989592939239</v>
      </c>
      <c r="F12" s="38" cm="1">
        <f t="array" ref="F12">INDEX('Regional Cap levels'!$F$386:$K$553,MATCH($A12&amp;$B12&amp;$C12&amp;$D12,'Regional Cap levels'!$B$386:$B$553&amp;'Regional Cap levels'!$C$386:$C$553&amp;'Regional Cap levels'!$D$386:$D$553&amp;'Regional Cap levels'!$E$386:$E$553,0),MATCH(F$6,'Regional Cap levels'!$F$385:$K$385,0))</f>
        <v>0.13198710437072608</v>
      </c>
      <c r="G12" s="185" cm="1">
        <f t="array" ref="G12">INDEX('Regional Cap levels'!$F$386:$K$553,MATCH($A12&amp;$B12&amp;$C12&amp;$D12,'Regional Cap levels'!$B$386:$B$553&amp;'Regional Cap levels'!$C$386:$C$553&amp;'Regional Cap levels'!$D$386:$D$553&amp;'Regional Cap levels'!$E$386:$E$553,0),MATCH(G$6,'Regional Cap levels'!$F$385:$K$385,0))</f>
        <v>7.8280167551348742E-2</v>
      </c>
      <c r="H12" s="62" cm="1">
        <f t="array" ref="H12">INDEX('Regional Cap levels'!$F$386:$K$553,MATCH($A12&amp;$B12&amp;$C12&amp;$D12,'Regional Cap levels'!$B$386:$B$553&amp;'Regional Cap levels'!$C$386:$C$553&amp;'Regional Cap levels'!$D$386:$D$553&amp;'Regional Cap levels'!$E$386:$E$553,0),MATCH(H$6,'Regional Cap levels'!$F$385:$K$385,0))</f>
        <v>7.175868308832356E-2</v>
      </c>
      <c r="I12" s="62" cm="1">
        <f t="array" ref="I12">INDEX('Regional Cap levels'!$F$386:$K$553,MATCH($A12&amp;$B12&amp;$C12&amp;$D12,'Regional Cap levels'!$B$386:$B$553&amp;'Regional Cap levels'!$C$386:$C$553&amp;'Regional Cap levels'!$D$386:$D$553&amp;'Regional Cap levels'!$E$386:$E$553,0),MATCH(I$6,'Regional Cap levels'!$F$385:$K$385,0))</f>
        <v>7.7284284796622485E-2</v>
      </c>
      <c r="J12" s="62" cm="1">
        <f t="array" ref="J12">INDEX('Regional Cap levels'!$F$386:$K$553,MATCH($A12&amp;$B12&amp;$C12&amp;$D12,'Regional Cap levels'!$B$386:$B$553&amp;'Regional Cap levels'!$C$386:$C$553&amp;'Regional Cap levels'!$D$386:$D$553&amp;'Regional Cap levels'!$E$386:$E$553,0),MATCH(J$6,'Regional Cap levels'!$F$385:$K$385,0))</f>
        <v>6.3160025304834264E-2</v>
      </c>
    </row>
    <row r="13" spans="1:11" ht="13.5" customHeight="1">
      <c r="A13" s="192" t="s">
        <v>130</v>
      </c>
      <c r="B13" s="1" t="s">
        <v>67</v>
      </c>
      <c r="C13" s="1" t="s">
        <v>68</v>
      </c>
      <c r="D13" s="14" t="s">
        <v>73</v>
      </c>
      <c r="E13" s="38" cm="1">
        <f t="array" ref="E13">INDEX('Regional Cap levels'!$F$386:$K$553,MATCH($A13&amp;$B13&amp;$C13&amp;$D13,'Regional Cap levels'!$B$386:$B$553&amp;'Regional Cap levels'!$C$386:$C$553&amp;'Regional Cap levels'!$D$386:$D$553&amp;'Regional Cap levels'!$E$386:$E$553,0),MATCH(E$6,'Regional Cap levels'!$F$385:$K$385,0))</f>
        <v>0.49146368148775327</v>
      </c>
      <c r="F13" s="38" cm="1">
        <f t="array" ref="F13">INDEX('Regional Cap levels'!$F$386:$K$553,MATCH($A13&amp;$B13&amp;$C13&amp;$D13,'Regional Cap levels'!$B$386:$B$553&amp;'Regional Cap levels'!$C$386:$C$553&amp;'Regional Cap levels'!$D$386:$D$553&amp;'Regional Cap levels'!$E$386:$E$553,0),MATCH(F$6,'Regional Cap levels'!$F$385:$K$385,0))</f>
        <v>0.53965202095067366</v>
      </c>
      <c r="G13" s="185" cm="1">
        <f t="array" ref="G13">INDEX('Regional Cap levels'!$F$386:$K$553,MATCH($A13&amp;$B13&amp;$C13&amp;$D13,'Regional Cap levels'!$B$386:$B$553&amp;'Regional Cap levels'!$C$386:$C$553&amp;'Regional Cap levels'!$D$386:$D$553&amp;'Regional Cap levels'!$E$386:$E$553,0),MATCH(G$6,'Regional Cap levels'!$F$385:$K$385,0))</f>
        <v>0.53965202095067366</v>
      </c>
      <c r="H13" s="62" cm="1">
        <f t="array" ref="H13">INDEX('Regional Cap levels'!$F$386:$K$553,MATCH($A13&amp;$B13&amp;$C13&amp;$D13,'Regional Cap levels'!$B$386:$B$553&amp;'Regional Cap levels'!$C$386:$C$553&amp;'Regional Cap levels'!$D$386:$D$553&amp;'Regional Cap levels'!$E$386:$E$553,0),MATCH(H$6,'Regional Cap levels'!$F$385:$K$385,0))</f>
        <v>0.54376615465300948</v>
      </c>
      <c r="I13" s="62" cm="1">
        <f t="array" ref="I13">INDEX('Regional Cap levels'!$F$386:$K$553,MATCH($A13&amp;$B13&amp;$C13&amp;$D13,'Regional Cap levels'!$B$386:$B$553&amp;'Regional Cap levels'!$C$386:$C$553&amp;'Regional Cap levels'!$D$386:$D$553&amp;'Regional Cap levels'!$E$386:$E$553,0),MATCH(I$6,'Regional Cap levels'!$F$385:$K$385,0))</f>
        <v>0.54355966928032051</v>
      </c>
      <c r="J13" s="62" cm="1">
        <f t="array" ref="J13">INDEX('Regional Cap levels'!$F$386:$K$553,MATCH($A13&amp;$B13&amp;$C13&amp;$D13,'Regional Cap levels'!$B$386:$B$553&amp;'Regional Cap levels'!$C$386:$C$553&amp;'Regional Cap levels'!$D$386:$D$553&amp;'Regional Cap levels'!$E$386:$E$553,0),MATCH(J$6,'Regional Cap levels'!$F$385:$K$385,0))</f>
        <v>0.61496362442985597</v>
      </c>
    </row>
    <row r="14" spans="1:11" ht="13.5" customHeight="1">
      <c r="A14" s="192" t="s">
        <v>130</v>
      </c>
      <c r="B14" s="1" t="s">
        <v>67</v>
      </c>
      <c r="C14" s="1" t="s">
        <v>70</v>
      </c>
      <c r="D14" s="14" t="s">
        <v>73</v>
      </c>
      <c r="E14" s="38" cm="1">
        <f t="array" ref="E14">INDEX('Regional Cap levels'!$F$386:$K$553,MATCH($A14&amp;$B14&amp;$C14&amp;$D14,'Regional Cap levels'!$B$386:$B$553&amp;'Regional Cap levels'!$C$386:$C$553&amp;'Regional Cap levels'!$D$386:$D$553&amp;'Regional Cap levels'!$E$386:$E$553,0),MATCH(E$6,'Regional Cap levels'!$F$385:$K$385,0))</f>
        <v>0.54186454360666314</v>
      </c>
      <c r="F14" s="38" cm="1">
        <f t="array" ref="F14">INDEX('Regional Cap levels'!$F$386:$K$553,MATCH($A14&amp;$B14&amp;$C14&amp;$D14,'Regional Cap levels'!$B$386:$B$553&amp;'Regional Cap levels'!$C$386:$C$553&amp;'Regional Cap levels'!$D$386:$D$553&amp;'Regional Cap levels'!$E$386:$E$553,0),MATCH(F$6,'Regional Cap levels'!$F$385:$K$385,0))</f>
        <v>0.59074983248396939</v>
      </c>
      <c r="G14" s="185" cm="1">
        <f t="array" ref="G14">INDEX('Regional Cap levels'!$F$386:$K$553,MATCH($A14&amp;$B14&amp;$C14&amp;$D14,'Regional Cap levels'!$B$386:$B$553&amp;'Regional Cap levels'!$C$386:$C$553&amp;'Regional Cap levels'!$D$386:$D$553&amp;'Regional Cap levels'!$E$386:$E$553,0),MATCH(G$6,'Regional Cap levels'!$F$385:$K$385,0))</f>
        <v>0.59074983248396939</v>
      </c>
      <c r="H14" s="62" cm="1">
        <f t="array" ref="H14">INDEX('Regional Cap levels'!$F$386:$K$553,MATCH($A14&amp;$B14&amp;$C14&amp;$D14,'Regional Cap levels'!$B$386:$B$553&amp;'Regional Cap levels'!$C$386:$C$553&amp;'Regional Cap levels'!$D$386:$D$553&amp;'Regional Cap levels'!$E$386:$E$553,0),MATCH(H$6,'Regional Cap levels'!$F$385:$K$385,0))</f>
        <v>0.61286916746184206</v>
      </c>
      <c r="I14" s="62" cm="1">
        <f t="array" ref="I14">INDEX('Regional Cap levels'!$F$386:$K$553,MATCH($A14&amp;$B14&amp;$C14&amp;$D14,'Regional Cap levels'!$B$386:$B$553&amp;'Regional Cap levels'!$C$386:$C$553&amp;'Regional Cap levels'!$D$386:$D$553&amp;'Regional Cap levels'!$E$386:$E$553,0),MATCH(I$6,'Regional Cap levels'!$F$385:$K$385,0))</f>
        <v>0.61264285180431477</v>
      </c>
      <c r="J14" s="62" cm="1">
        <f t="array" ref="J14">INDEX('Regional Cap levels'!$F$386:$K$553,MATCH($A14&amp;$B14&amp;$C14&amp;$D14,'Regional Cap levels'!$B$386:$B$553&amp;'Regional Cap levels'!$C$386:$C$553&amp;'Regional Cap levels'!$D$386:$D$553&amp;'Regional Cap levels'!$E$386:$E$553,0),MATCH(J$6,'Regional Cap levels'!$F$385:$K$385,0))</f>
        <v>0.68610385892497294</v>
      </c>
    </row>
    <row r="15" spans="1:11" ht="13.5" customHeight="1">
      <c r="A15" s="192" t="s">
        <v>130</v>
      </c>
      <c r="B15" s="1" t="s">
        <v>67</v>
      </c>
      <c r="C15" s="1" t="s">
        <v>71</v>
      </c>
      <c r="D15" s="14" t="s">
        <v>73</v>
      </c>
      <c r="E15" s="38" cm="1">
        <f t="array" ref="E15">INDEX('Regional Cap levels'!$F$386:$K$553,MATCH($A15&amp;$B15&amp;$C15&amp;$D15,'Regional Cap levels'!$B$386:$B$553&amp;'Regional Cap levels'!$C$386:$C$553&amp;'Regional Cap levels'!$D$386:$D$553&amp;'Regional Cap levels'!$E$386:$E$553,0),MATCH(E$6,'Regional Cap levels'!$F$385:$K$385,0))</f>
        <v>0.55339721108956286</v>
      </c>
      <c r="F15" s="38" cm="1">
        <f t="array" ref="F15">INDEX('Regional Cap levels'!$F$386:$K$553,MATCH($A15&amp;$B15&amp;$C15&amp;$D15,'Regional Cap levels'!$B$386:$B$553&amp;'Regional Cap levels'!$C$386:$C$553&amp;'Regional Cap levels'!$D$386:$D$553&amp;'Regional Cap levels'!$E$386:$E$553,0),MATCH(F$6,'Regional Cap levels'!$F$385:$K$385,0))</f>
        <v>0.60559487391907763</v>
      </c>
      <c r="G15" s="185" cm="1">
        <f t="array" ref="G15">INDEX('Regional Cap levels'!$F$386:$K$553,MATCH($A15&amp;$B15&amp;$C15&amp;$D15,'Regional Cap levels'!$B$386:$B$553&amp;'Regional Cap levels'!$C$386:$C$553&amp;'Regional Cap levels'!$D$386:$D$553&amp;'Regional Cap levels'!$E$386:$E$553,0),MATCH(G$6,'Regional Cap levels'!$F$385:$K$385,0))</f>
        <v>0.60559487391907763</v>
      </c>
      <c r="H15" s="62" cm="1">
        <f t="array" ref="H15">INDEX('Regional Cap levels'!$F$386:$K$553,MATCH($A15&amp;$B15&amp;$C15&amp;$D15,'Regional Cap levels'!$B$386:$B$553&amp;'Regional Cap levels'!$C$386:$C$553&amp;'Regional Cap levels'!$D$386:$D$553&amp;'Regional Cap levels'!$E$386:$E$553,0),MATCH(H$6,'Regional Cap levels'!$F$385:$K$385,0))</f>
        <v>0.61093473658305908</v>
      </c>
      <c r="I15" s="62" cm="1">
        <f t="array" ref="I15">INDEX('Regional Cap levels'!$F$386:$K$553,MATCH($A15&amp;$B15&amp;$C15&amp;$D15,'Regional Cap levels'!$B$386:$B$553&amp;'Regional Cap levels'!$C$386:$C$553&amp;'Regional Cap levels'!$D$386:$D$553&amp;'Regional Cap levels'!$E$386:$E$553,0),MATCH(I$6,'Regional Cap levels'!$F$385:$K$385,0))</f>
        <v>0.61071997992150895</v>
      </c>
      <c r="J15" s="62" cm="1">
        <f t="array" ref="J15">INDEX('Regional Cap levels'!$F$386:$K$553,MATCH($A15&amp;$B15&amp;$C15&amp;$D15,'Regional Cap levels'!$B$386:$B$553&amp;'Regional Cap levels'!$C$386:$C$553&amp;'Regional Cap levels'!$D$386:$D$553&amp;'Regional Cap levels'!$E$386:$E$553,0),MATCH(J$6,'Regional Cap levels'!$F$385:$K$385,0))</f>
        <v>0.68623509560233831</v>
      </c>
    </row>
    <row r="16" spans="1:11" ht="13.5" customHeight="1">
      <c r="A16" s="192" t="s">
        <v>130</v>
      </c>
      <c r="B16" s="1" t="s">
        <v>72</v>
      </c>
      <c r="C16" s="1" t="s">
        <v>68</v>
      </c>
      <c r="D16" s="14" t="s">
        <v>73</v>
      </c>
      <c r="E16" s="38" cm="1">
        <f t="array" ref="E16">INDEX('Regional Cap levels'!$F$386:$K$553,MATCH($A16&amp;$B16&amp;$C16&amp;$D16,'Regional Cap levels'!$B$386:$B$553&amp;'Regional Cap levels'!$C$386:$C$553&amp;'Regional Cap levels'!$D$386:$D$553&amp;'Regional Cap levels'!$E$386:$E$553,0),MATCH(E$6,'Regional Cap levels'!$F$385:$K$385,0))</f>
        <v>0.28485186128517942</v>
      </c>
      <c r="F16" s="38" cm="1">
        <f t="array" ref="F16">INDEX('Regional Cap levels'!$F$386:$K$553,MATCH($A16&amp;$B16&amp;$C16&amp;$D16,'Regional Cap levels'!$B$386:$B$553&amp;'Regional Cap levels'!$C$386:$C$553&amp;'Regional Cap levels'!$D$386:$D$553&amp;'Regional Cap levels'!$E$386:$E$553,0),MATCH(F$6,'Regional Cap levels'!$F$385:$K$385,0))</f>
        <v>0.2911174570678719</v>
      </c>
      <c r="G16" s="185" cm="1">
        <f t="array" ref="G16">INDEX('Regional Cap levels'!$F$386:$K$553,MATCH($A16&amp;$B16&amp;$C16&amp;$D16,'Regional Cap levels'!$B$386:$B$553&amp;'Regional Cap levels'!$C$386:$C$553&amp;'Regional Cap levels'!$D$386:$D$553&amp;'Regional Cap levels'!$E$386:$E$553,0),MATCH(G$6,'Regional Cap levels'!$F$385:$K$385,0))</f>
        <v>0.2911174570678719</v>
      </c>
      <c r="H16" s="62" cm="1">
        <f t="array" ref="H16">INDEX('Regional Cap levels'!$F$386:$K$553,MATCH($A16&amp;$B16&amp;$C16&amp;$D16,'Regional Cap levels'!$B$386:$B$553&amp;'Regional Cap levels'!$C$386:$C$553&amp;'Regional Cap levels'!$D$386:$D$553&amp;'Regional Cap levels'!$E$386:$E$553,0),MATCH(H$6,'Regional Cap levels'!$F$385:$K$385,0))</f>
        <v>0.29622731485296344</v>
      </c>
      <c r="I16" s="62" cm="1">
        <f t="array" ref="I16">INDEX('Regional Cap levels'!$F$386:$K$553,MATCH($A16&amp;$B16&amp;$C16&amp;$D16,'Regional Cap levels'!$B$386:$B$553&amp;'Regional Cap levels'!$C$386:$C$553&amp;'Regional Cap levels'!$D$386:$D$553&amp;'Regional Cap levels'!$E$386:$E$553,0),MATCH(I$6,'Regional Cap levels'!$F$385:$K$385,0))</f>
        <v>0.29601215357993171</v>
      </c>
      <c r="J16" s="62" cm="1">
        <f t="array" ref="J16">INDEX('Regional Cap levels'!$F$386:$K$553,MATCH($A16&amp;$B16&amp;$C16&amp;$D16,'Regional Cap levels'!$B$386:$B$553&amp;'Regional Cap levels'!$C$386:$C$553&amp;'Regional Cap levels'!$D$386:$D$553&amp;'Regional Cap levels'!$E$386:$E$553,0),MATCH(J$6,'Regional Cap levels'!$F$385:$K$385,0))</f>
        <v>0.29792399127390473</v>
      </c>
    </row>
    <row r="17" spans="1:11" ht="13.5" customHeight="1">
      <c r="A17" s="192" t="s">
        <v>130</v>
      </c>
      <c r="B17" s="1" t="s">
        <v>72</v>
      </c>
      <c r="C17" s="1" t="s">
        <v>70</v>
      </c>
      <c r="D17" s="14" t="s">
        <v>73</v>
      </c>
      <c r="E17" s="38" cm="1">
        <f t="array" ref="E17">INDEX('Regional Cap levels'!$F$386:$K$553,MATCH($A17&amp;$B17&amp;$C17&amp;$D17,'Regional Cap levels'!$B$386:$B$553&amp;'Regional Cap levels'!$C$386:$C$553&amp;'Regional Cap levels'!$D$386:$D$553&amp;'Regional Cap levels'!$E$386:$E$553,0),MATCH(E$6,'Regional Cap levels'!$F$385:$K$385,0))</f>
        <v>0.3750844265084296</v>
      </c>
      <c r="F17" s="38" cm="1">
        <f t="array" ref="F17">INDEX('Regional Cap levels'!$F$386:$K$553,MATCH($A17&amp;$B17&amp;$C17&amp;$D17,'Regional Cap levels'!$B$386:$B$553&amp;'Regional Cap levels'!$C$386:$C$553&amp;'Regional Cap levels'!$D$386:$D$553&amp;'Regional Cap levels'!$E$386:$E$553,0),MATCH(F$6,'Regional Cap levels'!$F$385:$K$385,0))</f>
        <v>0.37799022515901148</v>
      </c>
      <c r="G17" s="185" cm="1">
        <f t="array" ref="G17">INDEX('Regional Cap levels'!$F$386:$K$553,MATCH($A17&amp;$B17&amp;$C17&amp;$D17,'Regional Cap levels'!$B$386:$B$553&amp;'Regional Cap levels'!$C$386:$C$553&amp;'Regional Cap levels'!$D$386:$D$553&amp;'Regional Cap levels'!$E$386:$E$553,0),MATCH(G$6,'Regional Cap levels'!$F$385:$K$385,0))</f>
        <v>0.37799022515901148</v>
      </c>
      <c r="H17" s="62" cm="1">
        <f t="array" ref="H17">INDEX('Regional Cap levels'!$F$386:$K$553,MATCH($A17&amp;$B17&amp;$C17&amp;$D17,'Regional Cap levels'!$B$386:$B$553&amp;'Regional Cap levels'!$C$386:$C$553&amp;'Regional Cap levels'!$D$386:$D$553&amp;'Regional Cap levels'!$E$386:$E$553,0),MATCH(H$6,'Regional Cap levels'!$F$385:$K$385,0))</f>
        <v>0.40450676578840783</v>
      </c>
      <c r="I17" s="62" cm="1">
        <f t="array" ref="I17">INDEX('Regional Cap levels'!$F$386:$K$553,MATCH($A17&amp;$B17&amp;$C17&amp;$D17,'Regional Cap levels'!$B$386:$B$553&amp;'Regional Cap levels'!$C$386:$C$553&amp;'Regional Cap levels'!$D$386:$D$553&amp;'Regional Cap levels'!$E$386:$E$553,0),MATCH(I$6,'Regional Cap levels'!$F$385:$K$385,0))</f>
        <v>0.40419793864090681</v>
      </c>
      <c r="J17" s="62" cm="1">
        <f t="array" ref="J17">INDEX('Regional Cap levels'!$F$386:$K$553,MATCH($A17&amp;$B17&amp;$C17&amp;$D17,'Regional Cap levels'!$B$386:$B$553&amp;'Regional Cap levels'!$C$386:$C$553&amp;'Regional Cap levels'!$D$386:$D$553&amp;'Regional Cap levels'!$E$386:$E$553,0),MATCH(J$6,'Regional Cap levels'!$F$385:$K$385,0))</f>
        <v>0.397489178054657</v>
      </c>
    </row>
    <row r="18" spans="1:11" ht="13.5" customHeight="1">
      <c r="A18" s="192" t="s">
        <v>130</v>
      </c>
      <c r="B18" s="1" t="s">
        <v>72</v>
      </c>
      <c r="C18" s="1" t="s">
        <v>71</v>
      </c>
      <c r="D18" s="14" t="s">
        <v>73</v>
      </c>
      <c r="E18" s="38" cm="1">
        <f t="array" ref="E18">INDEX('Regional Cap levels'!$F$386:$K$553,MATCH($A18&amp;$B18&amp;$C18&amp;$D18,'Regional Cap levels'!$B$386:$B$553&amp;'Regional Cap levels'!$C$386:$C$553&amp;'Regional Cap levels'!$D$386:$D$553&amp;'Regional Cap levels'!$E$386:$E$553,0),MATCH(E$6,'Regional Cap levels'!$F$385:$K$385,0))</f>
        <v>0.33537728236404085</v>
      </c>
      <c r="F18" s="38" cm="1">
        <f t="array" ref="F18">INDEX('Regional Cap levels'!$F$386:$K$553,MATCH($A18&amp;$B18&amp;$C18&amp;$D18,'Regional Cap levels'!$B$386:$B$553&amp;'Regional Cap levels'!$C$386:$C$553&amp;'Regional Cap levels'!$D$386:$D$553&amp;'Regional Cap levels'!$E$386:$E$553,0),MATCH(F$6,'Regional Cap levels'!$F$385:$K$385,0))</f>
        <v>0.34338533582610592</v>
      </c>
      <c r="G18" s="185" cm="1">
        <f t="array" ref="G18">INDEX('Regional Cap levels'!$F$386:$K$553,MATCH($A18&amp;$B18&amp;$C18&amp;$D18,'Regional Cap levels'!$B$386:$B$553&amp;'Regional Cap levels'!$C$386:$C$553&amp;'Regional Cap levels'!$D$386:$D$553&amp;'Regional Cap levels'!$E$386:$E$553,0),MATCH(G$6,'Regional Cap levels'!$F$385:$K$385,0))</f>
        <v>0.34338533582610592</v>
      </c>
      <c r="H18" s="62" cm="1">
        <f t="array" ref="H18">INDEX('Regional Cap levels'!$F$386:$K$553,MATCH($A18&amp;$B18&amp;$C18&amp;$D18,'Regional Cap levels'!$B$386:$B$553&amp;'Regional Cap levels'!$C$386:$C$553&amp;'Regional Cap levels'!$D$386:$D$553&amp;'Regional Cap levels'!$E$386:$E$553,0),MATCH(H$6,'Regional Cap levels'!$F$385:$K$385,0))</f>
        <v>0.34994950435458422</v>
      </c>
      <c r="I18" s="62" cm="1">
        <f t="array" ref="I18">INDEX('Regional Cap levels'!$F$386:$K$553,MATCH($A18&amp;$B18&amp;$C18&amp;$D18,'Regional Cap levels'!$B$386:$B$553&amp;'Regional Cap levels'!$C$386:$C$553&amp;'Regional Cap levels'!$D$386:$D$553&amp;'Regional Cap levels'!$E$386:$E$553,0),MATCH(I$6,'Regional Cap levels'!$F$385:$K$385,0))</f>
        <v>0.34971451445756907</v>
      </c>
      <c r="J18" s="62" cm="1">
        <f t="array" ref="J18">INDEX('Regional Cap levels'!$F$386:$K$553,MATCH($A18&amp;$B18&amp;$C18&amp;$D18,'Regional Cap levels'!$B$386:$B$553&amp;'Regional Cap levels'!$C$386:$C$553&amp;'Regional Cap levels'!$D$386:$D$553&amp;'Regional Cap levels'!$E$386:$E$553,0),MATCH(J$6,'Regional Cap levels'!$F$385:$K$385,0))</f>
        <v>0.35207243121860821</v>
      </c>
    </row>
    <row r="19" spans="1:11" ht="13.5" customHeight="1">
      <c r="D19" s="166"/>
      <c r="E19" s="42"/>
      <c r="F19" s="42"/>
      <c r="G19" s="42"/>
      <c r="H19" s="186"/>
      <c r="I19" s="186"/>
      <c r="J19" s="186"/>
    </row>
    <row r="20" spans="1:11" ht="13.5" customHeight="1">
      <c r="B20" s="35" t="s">
        <v>74</v>
      </c>
      <c r="C20" s="167"/>
      <c r="D20" s="167"/>
      <c r="E20" s="167"/>
      <c r="F20" s="167"/>
      <c r="G20" s="167"/>
      <c r="H20" s="168"/>
      <c r="I20" s="168"/>
      <c r="J20" s="168"/>
    </row>
    <row r="21" spans="1:11" ht="28.5" customHeight="1">
      <c r="B21" s="1"/>
      <c r="C21" s="1"/>
      <c r="D21" s="1"/>
      <c r="E21" s="162" t="s">
        <v>50</v>
      </c>
      <c r="F21" s="162" t="s">
        <v>52</v>
      </c>
      <c r="G21" s="163" t="s">
        <v>54</v>
      </c>
      <c r="H21" s="164" t="s">
        <v>56</v>
      </c>
      <c r="I21" s="165" t="s">
        <v>58</v>
      </c>
      <c r="J21" s="165" t="s">
        <v>61</v>
      </c>
    </row>
    <row r="22" spans="1:11" ht="13.5" customHeight="1">
      <c r="B22" s="2" t="s">
        <v>62</v>
      </c>
      <c r="C22" s="2" t="s">
        <v>63</v>
      </c>
      <c r="D22" s="2" t="s">
        <v>64</v>
      </c>
      <c r="E22" s="13" t="s">
        <v>49</v>
      </c>
      <c r="F22" s="13" t="s">
        <v>51</v>
      </c>
      <c r="G22" s="68" t="s">
        <v>53</v>
      </c>
      <c r="H22" s="57" t="s">
        <v>55</v>
      </c>
      <c r="I22" s="126" t="s">
        <v>57</v>
      </c>
      <c r="J22" s="126" t="s">
        <v>65</v>
      </c>
      <c r="K22" s="169" t="s">
        <v>75</v>
      </c>
    </row>
    <row r="23" spans="1:11" ht="13.5" customHeight="1">
      <c r="B23" s="268" t="s">
        <v>76</v>
      </c>
      <c r="C23" s="269"/>
      <c r="D23" s="269"/>
      <c r="E23" s="269"/>
      <c r="F23" s="269"/>
      <c r="G23" s="269"/>
      <c r="H23" s="269"/>
      <c r="I23" s="127"/>
      <c r="J23" s="127"/>
    </row>
    <row r="24" spans="1:11" ht="13.5" customHeight="1">
      <c r="B24" s="1" t="s">
        <v>67</v>
      </c>
      <c r="C24" s="1" t="s">
        <v>68</v>
      </c>
      <c r="D24" s="14" t="s">
        <v>69</v>
      </c>
      <c r="E24" s="36" cm="1">
        <f t="array" ref="E24">E7*INDEX('TDCV Values'!$D$11:$I$16,MATCH($B24&amp;$C24,'TDCV Values'!$B$11:$B$16&amp;'TDCV Values'!$C$11:$C$16,0),MATCH(E$22,'TDCV Values'!$D$10:$I$10,0))</f>
        <v>1950.6104906338326</v>
      </c>
      <c r="F24" s="36" cm="1">
        <f t="array" ref="F24">F7*INDEX('TDCV Values'!$D$11:$I$16,MATCH($B24&amp;$C24,'TDCV Values'!$B$11:$B$16&amp;'TDCV Values'!$C$11:$C$16,0),MATCH(F$22,'TDCV Values'!$D$10:$I$10,0))</f>
        <v>1456.0604445277763</v>
      </c>
      <c r="G24" s="36" cm="1">
        <f t="array" ref="G24">G7*INDEX('TDCV Values'!$D$11:$I$16,MATCH($B24&amp;$C24,'TDCV Values'!$B$11:$B$16&amp;'TDCV Values'!$C$11:$C$16,0),MATCH(G$22,'TDCV Values'!$D$10:$I$10,0))</f>
        <v>858.61756677970072</v>
      </c>
      <c r="H24" s="36" cm="1">
        <f t="array" ref="H24">H7*INDEX('TDCV Values'!$D$11:$I$16,MATCH($B24&amp;$C24,'TDCV Values'!$B$11:$B$16&amp;'TDCV Values'!$C$11:$C$16,0),MATCH(H$22,'TDCV Values'!$D$10:$I$10,0))</f>
        <v>725.0123734430864</v>
      </c>
      <c r="I24" s="36" cm="1">
        <f t="array" ref="I24">I7*INDEX('TDCV Values'!$D$11:$I$16,MATCH($B24&amp;$C24,'TDCV Values'!$B$11:$B$16&amp;'TDCV Values'!$C$11:$C$16,0),MATCH(I$22,'TDCV Values'!$D$10:$I$10,0))</f>
        <v>759.34584289133488</v>
      </c>
      <c r="J24" s="36" cm="1">
        <f t="array" ref="J24">J7*INDEX('TDCV Values'!$D$11:$I$16,MATCH($B24&amp;$C24,'TDCV Values'!$B$11:$B$16&amp;'TDCV Values'!$C$11:$C$16,0),MATCH(J$22,'TDCV Values'!$D$10:$I$10,0))</f>
        <v>643.65561574967376</v>
      </c>
    </row>
    <row r="25" spans="1:11" ht="13.5" customHeight="1">
      <c r="B25" s="1" t="s">
        <v>67</v>
      </c>
      <c r="C25" s="1" t="s">
        <v>70</v>
      </c>
      <c r="D25" s="14" t="s">
        <v>69</v>
      </c>
      <c r="E25" s="36" cm="1">
        <f t="array" ref="E25">E8*INDEX('TDCV Values'!$D$11:$I$16,MATCH($B25&amp;$C25,'TDCV Values'!$B$11:$B$16&amp;'TDCV Values'!$C$11:$C$16,0),MATCH(E$22,'TDCV Values'!$D$10:$I$10,0))</f>
        <v>1920.4917929337739</v>
      </c>
      <c r="F25" s="36" cm="1">
        <f t="array" ref="F25">F8*INDEX('TDCV Values'!$D$11:$I$16,MATCH($B25&amp;$C25,'TDCV Values'!$B$11:$B$16&amp;'TDCV Values'!$C$11:$C$16,0),MATCH(F$22,'TDCV Values'!$D$10:$I$10,0))</f>
        <v>1422.5212905536757</v>
      </c>
      <c r="G25" s="36" cm="1">
        <f t="array" ref="G25">G8*INDEX('TDCV Values'!$D$11:$I$16,MATCH($B25&amp;$C25,'TDCV Values'!$B$11:$B$16&amp;'TDCV Values'!$C$11:$C$16,0),MATCH(G$22,'TDCV Values'!$D$10:$I$10,0))</f>
        <v>827.96395806786063</v>
      </c>
      <c r="H25" s="36" cm="1">
        <f t="array" ref="H25">H8*INDEX('TDCV Values'!$D$11:$I$16,MATCH($B25&amp;$C25,'TDCV Values'!$B$11:$B$16&amp;'TDCV Values'!$C$11:$C$16,0),MATCH(H$22,'TDCV Values'!$D$10:$I$10,0))</f>
        <v>713.30311899538822</v>
      </c>
      <c r="I25" s="36" cm="1">
        <f t="array" ref="I25">I8*INDEX('TDCV Values'!$D$11:$I$16,MATCH($B25&amp;$C25,'TDCV Values'!$B$11:$B$16&amp;'TDCV Values'!$C$11:$C$16,0),MATCH(I$22,'TDCV Values'!$D$10:$I$10,0))</f>
        <v>747.47736001743635</v>
      </c>
      <c r="J25" s="36" cm="1">
        <f t="array" ref="J25">J8*INDEX('TDCV Values'!$D$11:$I$16,MATCH($B25&amp;$C25,'TDCV Values'!$B$11:$B$16&amp;'TDCV Values'!$C$11:$C$16,0),MATCH(J$22,'TDCV Values'!$D$10:$I$10,0))</f>
        <v>622.66155264486747</v>
      </c>
    </row>
    <row r="26" spans="1:11" ht="13.5" customHeight="1">
      <c r="B26" s="1" t="s">
        <v>67</v>
      </c>
      <c r="C26" s="1" t="s">
        <v>71</v>
      </c>
      <c r="D26" s="14" t="s">
        <v>69</v>
      </c>
      <c r="E26" s="36" cm="1">
        <f t="array" ref="E26">E9*INDEX('TDCV Values'!$D$11:$I$16,MATCH($B26&amp;$C26,'TDCV Values'!$B$11:$B$16&amp;'TDCV Values'!$C$11:$C$16,0),MATCH(E$22,'TDCV Values'!$D$10:$I$10,0))</f>
        <v>2054.4751791967869</v>
      </c>
      <c r="F26" s="36" cm="1">
        <f t="array" ref="F26">F9*INDEX('TDCV Values'!$D$11:$I$16,MATCH($B26&amp;$C26,'TDCV Values'!$B$11:$B$16&amp;'TDCV Values'!$C$11:$C$16,0),MATCH(F$22,'TDCV Values'!$D$10:$I$10,0))</f>
        <v>1533.6124424633804</v>
      </c>
      <c r="G26" s="36" cm="1">
        <f t="array" ref="G26">G9*INDEX('TDCV Values'!$D$11:$I$16,MATCH($B26&amp;$C26,'TDCV Values'!$B$11:$B$16&amp;'TDCV Values'!$C$11:$C$16,0),MATCH(G$22,'TDCV Values'!$D$10:$I$10,0))</f>
        <v>904.38695410517937</v>
      </c>
      <c r="H26" s="36" cm="1">
        <f t="array" ref="H26">H9*INDEX('TDCV Values'!$D$11:$I$16,MATCH($B26&amp;$C26,'TDCV Values'!$B$11:$B$16&amp;'TDCV Values'!$C$11:$C$16,0),MATCH(H$22,'TDCV Values'!$D$10:$I$10,0))</f>
        <v>763.1810006471037</v>
      </c>
      <c r="I26" s="36" cm="1">
        <f t="array" ref="I26">I9*INDEX('TDCV Values'!$D$11:$I$16,MATCH($B26&amp;$C26,'TDCV Values'!$B$11:$B$16&amp;'TDCV Values'!$C$11:$C$16,0),MATCH(I$22,'TDCV Values'!$D$10:$I$10,0))</f>
        <v>799.34034464028798</v>
      </c>
      <c r="J26" s="36" cm="1">
        <f t="array" ref="J26">J9*INDEX('TDCV Values'!$D$11:$I$16,MATCH($B26&amp;$C26,'TDCV Values'!$B$11:$B$16&amp;'TDCV Values'!$C$11:$C$16,0),MATCH(J$22,'TDCV Values'!$D$10:$I$10,0))</f>
        <v>677.48162218354764</v>
      </c>
      <c r="K26" s="171"/>
    </row>
    <row r="27" spans="1:11" ht="13.5" customHeight="1">
      <c r="B27" s="1" t="s">
        <v>72</v>
      </c>
      <c r="C27" s="1" t="s">
        <v>68</v>
      </c>
      <c r="D27" s="14" t="s">
        <v>69</v>
      </c>
      <c r="E27" s="36" cm="1">
        <f t="array" ref="E27">E10*INDEX('TDCV Values'!$D$11:$I$16,MATCH($B27&amp;$C27,'TDCV Values'!$B$11:$B$16&amp;'TDCV Values'!$C$11:$C$16,0),MATCH(E$22,'TDCV Values'!$D$10:$I$10,0))</f>
        <v>2049.560054817598</v>
      </c>
      <c r="F27" s="36" cm="1">
        <f t="array" ref="F27">F10*INDEX('TDCV Values'!$D$11:$I$16,MATCH($B27&amp;$C27,'TDCV Values'!$B$11:$B$16&amp;'TDCV Values'!$C$11:$C$16,0),MATCH(F$22,'TDCV Values'!$D$10:$I$10,0))</f>
        <v>1503.7569070741097</v>
      </c>
      <c r="G27" s="36" cm="1">
        <f t="array" ref="G27">G10*INDEX('TDCV Values'!$D$11:$I$16,MATCH($B27&amp;$C27,'TDCV Values'!$B$11:$B$16&amp;'TDCV Values'!$C$11:$C$16,0),MATCH(G$22,'TDCV Values'!$D$10:$I$10,0))</f>
        <v>891.81149860424159</v>
      </c>
      <c r="H27" s="36" cm="1">
        <f t="array" ref="H27">H10*INDEX('TDCV Values'!$D$11:$I$16,MATCH($B27&amp;$C27,'TDCV Values'!$B$11:$B$16&amp;'TDCV Values'!$C$11:$C$16,0),MATCH(H$22,'TDCV Values'!$D$10:$I$10,0))</f>
        <v>784.00925283739139</v>
      </c>
      <c r="I27" s="36" cm="1">
        <f t="array" ref="I27">I10*INDEX('TDCV Values'!$D$11:$I$16,MATCH($B27&amp;$C27,'TDCV Values'!$B$11:$B$16&amp;'TDCV Values'!$C$11:$C$16,0),MATCH(I$22,'TDCV Values'!$D$10:$I$10,0))</f>
        <v>844.34273829922881</v>
      </c>
      <c r="J27" s="36" cm="1">
        <f t="array" ref="J27">J10*INDEX('TDCV Values'!$D$11:$I$16,MATCH($B27&amp;$C27,'TDCV Values'!$B$11:$B$16&amp;'TDCV Values'!$C$11:$C$16,0),MATCH(J$22,'TDCV Values'!$D$10:$I$10,0))</f>
        <v>690.12541971778774</v>
      </c>
      <c r="K27" s="171"/>
    </row>
    <row r="28" spans="1:11" ht="13.5" customHeight="1">
      <c r="B28" s="1" t="s">
        <v>72</v>
      </c>
      <c r="C28" s="1" t="s">
        <v>70</v>
      </c>
      <c r="D28" s="14" t="s">
        <v>69</v>
      </c>
      <c r="E28" s="36" cm="1">
        <f t="array" ref="E28">E11*INDEX('TDCV Values'!$D$11:$I$16,MATCH($B28&amp;$C28,'TDCV Values'!$B$11:$B$16&amp;'TDCV Values'!$C$11:$C$16,0),MATCH(E$22,'TDCV Values'!$D$10:$I$10,0))</f>
        <v>2106.2660466429802</v>
      </c>
      <c r="F28" s="36" cm="1">
        <f t="array" ref="F28">F11*INDEX('TDCV Values'!$D$11:$I$16,MATCH($B28&amp;$C28,'TDCV Values'!$B$11:$B$16&amp;'TDCV Values'!$C$11:$C$16,0),MATCH(F$22,'TDCV Values'!$D$10:$I$10,0))</f>
        <v>1529.6435044079408</v>
      </c>
      <c r="G28" s="36" cm="1">
        <f t="array" ref="G28">G11*INDEX('TDCV Values'!$D$11:$I$16,MATCH($B28&amp;$C28,'TDCV Values'!$B$11:$B$16&amp;'TDCV Values'!$C$11:$C$16,0),MATCH(G$22,'TDCV Values'!$D$10:$I$10,0))</f>
        <v>873.52801803197201</v>
      </c>
      <c r="H28" s="36" cm="1">
        <f t="array" ref="H28">H11*INDEX('TDCV Values'!$D$11:$I$16,MATCH($B28&amp;$C28,'TDCV Values'!$B$11:$B$16&amp;'TDCV Values'!$C$11:$C$16,0),MATCH(H$22,'TDCV Values'!$D$10:$I$10,0))</f>
        <v>756.32628597019675</v>
      </c>
      <c r="I28" s="36" cm="1">
        <f t="array" ref="I28">I11*INDEX('TDCV Values'!$D$11:$I$16,MATCH($B28&amp;$C28,'TDCV Values'!$B$11:$B$16&amp;'TDCV Values'!$C$11:$C$16,0),MATCH(I$22,'TDCV Values'!$D$10:$I$10,0))</f>
        <v>821.49198346465073</v>
      </c>
      <c r="J28" s="36" cm="1">
        <f t="array" ref="J28">J11*INDEX('TDCV Values'!$D$11:$I$16,MATCH($B28&amp;$C28,'TDCV Values'!$B$11:$B$16&amp;'TDCV Values'!$C$11:$C$16,0),MATCH(J$22,'TDCV Values'!$D$10:$I$10,0))</f>
        <v>662.25712917206829</v>
      </c>
      <c r="K28" s="171"/>
    </row>
    <row r="29" spans="1:11" ht="13.5" customHeight="1">
      <c r="B29" s="1" t="s">
        <v>72</v>
      </c>
      <c r="C29" s="1" t="s">
        <v>71</v>
      </c>
      <c r="D29" s="14" t="s">
        <v>69</v>
      </c>
      <c r="E29" s="36" cm="1">
        <f t="array" ref="E29">E12*INDEX('TDCV Values'!$D$11:$I$16,MATCH($B29&amp;$C29,'TDCV Values'!$B$11:$B$16&amp;'TDCV Values'!$C$11:$C$16,0),MATCH(E$22,'TDCV Values'!$D$10:$I$10,0))</f>
        <v>2158.6787511527086</v>
      </c>
      <c r="F29" s="36" cm="1">
        <f t="array" ref="F29">F12*INDEX('TDCV Values'!$D$11:$I$16,MATCH($B29&amp;$C29,'TDCV Values'!$B$11:$B$16&amp;'TDCV Values'!$C$11:$C$16,0),MATCH(F$22,'TDCV Values'!$D$10:$I$10,0))</f>
        <v>1583.8452524487129</v>
      </c>
      <c r="G29" s="36" cm="1">
        <f t="array" ref="G29">G12*INDEX('TDCV Values'!$D$11:$I$16,MATCH($B29&amp;$C29,'TDCV Values'!$B$11:$B$16&amp;'TDCV Values'!$C$11:$C$16,0),MATCH(G$22,'TDCV Values'!$D$10:$I$10,0))</f>
        <v>939.36201061618488</v>
      </c>
      <c r="H29" s="36" cm="1">
        <f t="array" ref="H29">H12*INDEX('TDCV Values'!$D$11:$I$16,MATCH($B29&amp;$C29,'TDCV Values'!$B$11:$B$16&amp;'TDCV Values'!$C$11:$C$16,0),MATCH(H$22,'TDCV Values'!$D$10:$I$10,0))</f>
        <v>825.22485551572095</v>
      </c>
      <c r="I29" s="36" cm="1">
        <f t="array" ref="I29">I12*INDEX('TDCV Values'!$D$11:$I$16,MATCH($B29&amp;$C29,'TDCV Values'!$B$11:$B$16&amp;'TDCV Values'!$C$11:$C$16,0),MATCH(I$22,'TDCV Values'!$D$10:$I$10,0))</f>
        <v>888.76927516115859</v>
      </c>
      <c r="J29" s="36" cm="1">
        <f t="array" ref="J29">J12*INDEX('TDCV Values'!$D$11:$I$16,MATCH($B29&amp;$C29,'TDCV Values'!$B$11:$B$16&amp;'TDCV Values'!$C$11:$C$16,0),MATCH(J$22,'TDCV Values'!$D$10:$I$10,0))</f>
        <v>726.34029100559405</v>
      </c>
      <c r="K29" s="171"/>
    </row>
    <row r="30" spans="1:11" ht="13.5" customHeight="1">
      <c r="B30" s="268" t="s">
        <v>77</v>
      </c>
      <c r="C30" s="269"/>
      <c r="D30" s="269"/>
      <c r="E30" s="269"/>
      <c r="F30" s="269"/>
      <c r="G30" s="269"/>
      <c r="H30" s="269"/>
      <c r="I30" s="127"/>
      <c r="J30" s="127"/>
      <c r="K30" t="s">
        <v>78</v>
      </c>
    </row>
    <row r="31" spans="1:11" ht="13.5" customHeight="1">
      <c r="B31" s="1" t="s">
        <v>67</v>
      </c>
      <c r="C31" s="1" t="s">
        <v>68</v>
      </c>
      <c r="D31" s="14" t="s">
        <v>73</v>
      </c>
      <c r="E31" s="8">
        <f>E13*365</f>
        <v>179.38424374302994</v>
      </c>
      <c r="F31" s="8">
        <f t="shared" ref="F31:I36" si="0">F13*365</f>
        <v>196.97298764699588</v>
      </c>
      <c r="G31" s="70">
        <f t="shared" si="0"/>
        <v>196.97298764699588</v>
      </c>
      <c r="H31" s="59">
        <f t="shared" si="0"/>
        <v>198.47464644834847</v>
      </c>
      <c r="I31" s="59">
        <f t="shared" si="0"/>
        <v>198.399279287317</v>
      </c>
      <c r="J31" s="59">
        <f t="shared" ref="J31" si="1">J13*365</f>
        <v>224.46172291689743</v>
      </c>
    </row>
    <row r="32" spans="1:11" ht="13.5" customHeight="1">
      <c r="B32" s="1" t="s">
        <v>67</v>
      </c>
      <c r="C32" s="1" t="s">
        <v>70</v>
      </c>
      <c r="D32" s="14" t="s">
        <v>73</v>
      </c>
      <c r="E32" s="8">
        <f t="shared" ref="E32:H36" si="2">E14*365</f>
        <v>197.78055841643206</v>
      </c>
      <c r="F32" s="8">
        <f t="shared" si="2"/>
        <v>215.62368885664884</v>
      </c>
      <c r="G32" s="70">
        <f t="shared" si="2"/>
        <v>215.62368885664884</v>
      </c>
      <c r="H32" s="59">
        <f t="shared" si="2"/>
        <v>223.69724612357234</v>
      </c>
      <c r="I32" s="59">
        <f t="shared" si="0"/>
        <v>223.6146409085749</v>
      </c>
      <c r="J32" s="59">
        <f t="shared" ref="J32" si="3">J14*365</f>
        <v>250.42790850761511</v>
      </c>
    </row>
    <row r="33" spans="2:11" ht="13.5" customHeight="1">
      <c r="B33" s="1" t="s">
        <v>67</v>
      </c>
      <c r="C33" s="1" t="s">
        <v>71</v>
      </c>
      <c r="D33" s="14" t="s">
        <v>73</v>
      </c>
      <c r="E33" s="8">
        <f t="shared" si="2"/>
        <v>201.98998204769043</v>
      </c>
      <c r="F33" s="8">
        <f t="shared" si="2"/>
        <v>221.04212898046333</v>
      </c>
      <c r="G33" s="70">
        <f t="shared" si="2"/>
        <v>221.04212898046333</v>
      </c>
      <c r="H33" s="59">
        <f t="shared" si="2"/>
        <v>222.99117885281657</v>
      </c>
      <c r="I33" s="59">
        <f t="shared" si="0"/>
        <v>222.91279267135076</v>
      </c>
      <c r="J33" s="59">
        <f t="shared" ref="J33" si="4">J15*365</f>
        <v>250.47580989485348</v>
      </c>
    </row>
    <row r="34" spans="2:11" ht="13.5" customHeight="1">
      <c r="B34" s="1" t="s">
        <v>72</v>
      </c>
      <c r="C34" s="1" t="s">
        <v>68</v>
      </c>
      <c r="D34" s="14" t="s">
        <v>73</v>
      </c>
      <c r="E34" s="8">
        <f t="shared" si="2"/>
        <v>103.97092936909048</v>
      </c>
      <c r="F34" s="8">
        <f t="shared" si="2"/>
        <v>106.25787182977324</v>
      </c>
      <c r="G34" s="70">
        <f t="shared" si="2"/>
        <v>106.25787182977324</v>
      </c>
      <c r="H34" s="59">
        <f t="shared" si="2"/>
        <v>108.12296992133166</v>
      </c>
      <c r="I34" s="59">
        <f t="shared" si="0"/>
        <v>108.04443605667508</v>
      </c>
      <c r="J34" s="59">
        <f t="shared" ref="J34" si="5">J16*365</f>
        <v>108.74225681497522</v>
      </c>
    </row>
    <row r="35" spans="2:11" ht="13.5" customHeight="1">
      <c r="B35" s="1" t="s">
        <v>72</v>
      </c>
      <c r="C35" s="1" t="s">
        <v>70</v>
      </c>
      <c r="D35" s="14" t="s">
        <v>73</v>
      </c>
      <c r="E35" s="8">
        <f t="shared" si="2"/>
        <v>136.9058156755768</v>
      </c>
      <c r="F35" s="8">
        <f t="shared" si="2"/>
        <v>137.96643218303919</v>
      </c>
      <c r="G35" s="70">
        <f t="shared" si="2"/>
        <v>137.96643218303919</v>
      </c>
      <c r="H35" s="59">
        <f t="shared" si="2"/>
        <v>147.64496951276885</v>
      </c>
      <c r="I35" s="59">
        <f t="shared" si="0"/>
        <v>147.53224760393098</v>
      </c>
      <c r="J35" s="59">
        <f t="shared" ref="J35" si="6">J17*365</f>
        <v>145.0835499899498</v>
      </c>
    </row>
    <row r="36" spans="2:11" ht="13.5" customHeight="1">
      <c r="B36" s="1" t="s">
        <v>72</v>
      </c>
      <c r="C36" s="1" t="s">
        <v>71</v>
      </c>
      <c r="D36" s="14" t="s">
        <v>73</v>
      </c>
      <c r="E36" s="8">
        <f t="shared" si="2"/>
        <v>122.41270806287491</v>
      </c>
      <c r="F36" s="8">
        <f t="shared" si="2"/>
        <v>125.33564757652866</v>
      </c>
      <c r="G36" s="70">
        <f t="shared" si="2"/>
        <v>125.33564757652866</v>
      </c>
      <c r="H36" s="59">
        <f t="shared" si="2"/>
        <v>127.73156908942325</v>
      </c>
      <c r="I36" s="59">
        <f t="shared" si="0"/>
        <v>127.64579777701272</v>
      </c>
      <c r="J36" s="59">
        <f t="shared" ref="J36" si="7">J18*365</f>
        <v>128.50643739479199</v>
      </c>
    </row>
    <row r="37" spans="2:11" ht="13.5" customHeight="1">
      <c r="B37" s="268" t="s">
        <v>79</v>
      </c>
      <c r="C37" s="269"/>
      <c r="D37" s="269"/>
      <c r="E37" s="269"/>
      <c r="F37" s="269"/>
      <c r="G37" s="269"/>
      <c r="H37" s="269"/>
      <c r="I37" s="127"/>
      <c r="J37" s="127"/>
      <c r="K37" t="s">
        <v>80</v>
      </c>
    </row>
    <row r="38" spans="2:11" ht="13.5" customHeight="1">
      <c r="B38" s="1" t="s">
        <v>67</v>
      </c>
      <c r="C38" s="1" t="s">
        <v>68</v>
      </c>
      <c r="D38" s="1"/>
      <c r="E38" s="8">
        <f t="shared" ref="E38:I43" si="8">E24+E31</f>
        <v>2129.9947343768627</v>
      </c>
      <c r="F38" s="8">
        <f t="shared" si="8"/>
        <v>1653.0334321747723</v>
      </c>
      <c r="G38" s="70">
        <f t="shared" si="8"/>
        <v>1055.5905544266966</v>
      </c>
      <c r="H38" s="59">
        <f t="shared" si="8"/>
        <v>923.4870198914349</v>
      </c>
      <c r="I38" s="59">
        <f t="shared" si="8"/>
        <v>957.74512217865185</v>
      </c>
      <c r="J38" s="59">
        <f t="shared" ref="J38" si="9">J24+J31</f>
        <v>868.11733866657119</v>
      </c>
    </row>
    <row r="39" spans="2:11" ht="13.5" customHeight="1">
      <c r="B39" s="1" t="s">
        <v>67</v>
      </c>
      <c r="C39" s="1" t="s">
        <v>70</v>
      </c>
      <c r="D39" s="1"/>
      <c r="E39" s="8">
        <f t="shared" si="8"/>
        <v>2118.272351350206</v>
      </c>
      <c r="F39" s="8">
        <f t="shared" si="8"/>
        <v>1638.1449794103246</v>
      </c>
      <c r="G39" s="70">
        <f t="shared" si="8"/>
        <v>1043.5876469245095</v>
      </c>
      <c r="H39" s="59">
        <f t="shared" si="8"/>
        <v>937.00036511896053</v>
      </c>
      <c r="I39" s="59">
        <f t="shared" si="8"/>
        <v>971.09200092601122</v>
      </c>
      <c r="J39" s="59">
        <f t="shared" ref="J39" si="10">J25+J32</f>
        <v>873.08946115248261</v>
      </c>
    </row>
    <row r="40" spans="2:11" ht="13.5" customHeight="1">
      <c r="B40" s="1" t="s">
        <v>67</v>
      </c>
      <c r="C40" s="1" t="s">
        <v>71</v>
      </c>
      <c r="D40" s="1"/>
      <c r="E40" s="8">
        <f t="shared" si="8"/>
        <v>2256.4651612444773</v>
      </c>
      <c r="F40" s="8">
        <f t="shared" si="8"/>
        <v>1754.6545714438437</v>
      </c>
      <c r="G40" s="70">
        <f t="shared" si="8"/>
        <v>1125.4290830856428</v>
      </c>
      <c r="H40" s="59">
        <f t="shared" si="8"/>
        <v>986.17217949992028</v>
      </c>
      <c r="I40" s="59">
        <f t="shared" si="8"/>
        <v>1022.2531373116387</v>
      </c>
      <c r="J40" s="59">
        <f t="shared" ref="J40" si="11">J26+J33</f>
        <v>927.9574320784011</v>
      </c>
    </row>
    <row r="41" spans="2:11" ht="13.5" customHeight="1">
      <c r="B41" s="1" t="s">
        <v>72</v>
      </c>
      <c r="C41" s="1" t="s">
        <v>68</v>
      </c>
      <c r="D41" s="1"/>
      <c r="E41" s="8">
        <f t="shared" si="8"/>
        <v>2153.5309841866883</v>
      </c>
      <c r="F41" s="8">
        <f t="shared" si="8"/>
        <v>1610.0147789038829</v>
      </c>
      <c r="G41" s="70">
        <f t="shared" si="8"/>
        <v>998.06937043401479</v>
      </c>
      <c r="H41" s="59">
        <f t="shared" si="8"/>
        <v>892.13222275872306</v>
      </c>
      <c r="I41" s="59">
        <f t="shared" si="8"/>
        <v>952.38717435590388</v>
      </c>
      <c r="J41" s="59">
        <f t="shared" ref="J41" si="12">J27+J34</f>
        <v>798.86767653276297</v>
      </c>
    </row>
    <row r="42" spans="2:11" ht="13.5" customHeight="1">
      <c r="B42" s="1" t="s">
        <v>72</v>
      </c>
      <c r="C42" s="1" t="s">
        <v>70</v>
      </c>
      <c r="D42" s="1"/>
      <c r="E42" s="8">
        <f t="shared" si="8"/>
        <v>2243.171862318557</v>
      </c>
      <c r="F42" s="8">
        <f t="shared" si="8"/>
        <v>1667.6099365909799</v>
      </c>
      <c r="G42" s="70">
        <f t="shared" si="8"/>
        <v>1011.4944502150112</v>
      </c>
      <c r="H42" s="59">
        <f t="shared" si="8"/>
        <v>903.9712554829656</v>
      </c>
      <c r="I42" s="59">
        <f t="shared" si="8"/>
        <v>969.02423106858168</v>
      </c>
      <c r="J42" s="59">
        <f t="shared" ref="J42" si="13">J28+J35</f>
        <v>807.34067916201809</v>
      </c>
    </row>
    <row r="43" spans="2:11" ht="13.5" customHeight="1">
      <c r="B43" s="1" t="s">
        <v>72</v>
      </c>
      <c r="C43" s="1" t="s">
        <v>71</v>
      </c>
      <c r="D43" s="1"/>
      <c r="E43" s="8">
        <f t="shared" si="8"/>
        <v>2281.0914592155837</v>
      </c>
      <c r="F43" s="8">
        <f t="shared" si="8"/>
        <v>1709.1809000252415</v>
      </c>
      <c r="G43" s="70">
        <f t="shared" si="8"/>
        <v>1064.6976581927136</v>
      </c>
      <c r="H43" s="59">
        <f t="shared" si="8"/>
        <v>952.95642460514421</v>
      </c>
      <c r="I43" s="59">
        <f t="shared" si="8"/>
        <v>1016.4150729381713</v>
      </c>
      <c r="J43" s="59">
        <f t="shared" ref="J43" si="14">J29+J36</f>
        <v>854.84672840038604</v>
      </c>
    </row>
    <row r="44" spans="2:11" ht="13.5" customHeight="1">
      <c r="B44" s="268" t="s">
        <v>79</v>
      </c>
      <c r="C44" s="269"/>
      <c r="D44" s="269"/>
      <c r="E44" s="269"/>
      <c r="F44" s="269"/>
      <c r="G44" s="269"/>
      <c r="H44" s="269"/>
      <c r="I44" s="127"/>
      <c r="J44" s="127"/>
      <c r="K44" t="s">
        <v>81</v>
      </c>
    </row>
    <row r="45" spans="2:11" ht="13.5" customHeight="1">
      <c r="B45" s="1" t="s">
        <v>82</v>
      </c>
      <c r="C45" s="1" t="s">
        <v>68</v>
      </c>
      <c r="D45" s="1"/>
      <c r="E45" s="8">
        <f>E38+E41</f>
        <v>4283.525718563551</v>
      </c>
      <c r="F45" s="8">
        <f t="shared" ref="F45:I47" si="15">F38+F41</f>
        <v>3263.0482110786552</v>
      </c>
      <c r="G45" s="70">
        <f t="shared" si="15"/>
        <v>2053.6599248607113</v>
      </c>
      <c r="H45" s="59">
        <f t="shared" si="15"/>
        <v>1815.619242650158</v>
      </c>
      <c r="I45" s="59">
        <f t="shared" si="15"/>
        <v>1910.1322965345557</v>
      </c>
      <c r="J45" s="59">
        <f t="shared" ref="J45" si="16">J38+J41</f>
        <v>1666.9850151993342</v>
      </c>
    </row>
    <row r="46" spans="2:11" ht="13.5" customHeight="1">
      <c r="B46" s="1" t="s">
        <v>82</v>
      </c>
      <c r="C46" s="1" t="s">
        <v>70</v>
      </c>
      <c r="D46" s="1"/>
      <c r="E46" s="8">
        <f t="shared" ref="E46:H47" si="17">E39+E42</f>
        <v>4361.444213668763</v>
      </c>
      <c r="F46" s="8">
        <f t="shared" si="17"/>
        <v>3305.7549160013045</v>
      </c>
      <c r="G46" s="70">
        <f t="shared" si="17"/>
        <v>2055.0820971395206</v>
      </c>
      <c r="H46" s="59">
        <f t="shared" si="17"/>
        <v>1840.9716206019261</v>
      </c>
      <c r="I46" s="59">
        <f t="shared" si="15"/>
        <v>1940.1162319945929</v>
      </c>
      <c r="J46" s="59">
        <f t="shared" ref="J46" si="18">J39+J42</f>
        <v>1680.4301403145007</v>
      </c>
    </row>
    <row r="47" spans="2:11" ht="13.5" customHeight="1">
      <c r="B47" s="1" t="s">
        <v>82</v>
      </c>
      <c r="C47" s="1" t="s">
        <v>71</v>
      </c>
      <c r="D47" s="1"/>
      <c r="E47" s="8">
        <f t="shared" si="17"/>
        <v>4537.5566204600609</v>
      </c>
      <c r="F47" s="8">
        <f t="shared" si="17"/>
        <v>3463.835471469085</v>
      </c>
      <c r="G47" s="70">
        <f t="shared" si="17"/>
        <v>2190.1267412783563</v>
      </c>
      <c r="H47" s="59">
        <f t="shared" si="17"/>
        <v>1939.1286041050644</v>
      </c>
      <c r="I47" s="59">
        <f t="shared" si="15"/>
        <v>2038.66821024981</v>
      </c>
      <c r="J47" s="59">
        <f t="shared" ref="J47" si="19">J40+J43</f>
        <v>1782.8041604787873</v>
      </c>
    </row>
    <row r="48" spans="2:11" ht="13.5" customHeight="1">
      <c r="E48" s="16"/>
      <c r="F48" s="16"/>
      <c r="G48" s="16"/>
      <c r="H48" s="60"/>
      <c r="I48" s="60"/>
      <c r="J48" s="60"/>
      <c r="K48" s="16"/>
    </row>
    <row r="49" spans="1:15" s="34" customFormat="1">
      <c r="A49" s="33" t="s">
        <v>83</v>
      </c>
      <c r="E49" s="39"/>
      <c r="F49" s="39"/>
      <c r="G49" s="39"/>
      <c r="H49" s="63"/>
      <c r="I49" s="63"/>
      <c r="J49" s="63"/>
      <c r="K49" s="39"/>
    </row>
    <row r="50" spans="1:15">
      <c r="F50" s="171"/>
      <c r="G50" s="171"/>
      <c r="H50" s="172"/>
      <c r="I50" s="172"/>
      <c r="J50" s="172"/>
    </row>
    <row r="51" spans="1:15">
      <c r="B51" s="77" t="s">
        <v>102</v>
      </c>
      <c r="E51" s="6"/>
    </row>
    <row r="52" spans="1:15" ht="25.5" customHeight="1">
      <c r="B52" s="25" t="s">
        <v>62</v>
      </c>
      <c r="C52" s="13" t="s">
        <v>70</v>
      </c>
      <c r="D52" s="13" t="s">
        <v>68</v>
      </c>
      <c r="E52" s="276" t="s">
        <v>103</v>
      </c>
      <c r="F52" s="276"/>
      <c r="I52" s="173"/>
      <c r="J52" s="173"/>
    </row>
    <row r="53" spans="1:15">
      <c r="B53" s="1" t="s">
        <v>67</v>
      </c>
      <c r="C53" s="26">
        <f>'Customer Numbers - Midlands'!$D$5</f>
        <v>317277</v>
      </c>
      <c r="D53" s="26">
        <f>'Customer Numbers - Midlands'!$C$5</f>
        <v>1517854</v>
      </c>
      <c r="E53" s="277">
        <f>C53/(C53+D53)</f>
        <v>0.1728906546726092</v>
      </c>
      <c r="F53" s="277"/>
    </row>
    <row r="54" spans="1:15">
      <c r="B54" s="1" t="s">
        <v>72</v>
      </c>
      <c r="C54" s="26">
        <f>'Customer Numbers - Midlands'!$D$10</f>
        <v>286659</v>
      </c>
      <c r="D54" s="26">
        <f>'Customer Numbers - Midlands'!$C$10</f>
        <v>1431285</v>
      </c>
      <c r="E54" s="277">
        <f>C54/(C54+D54)</f>
        <v>0.16686166720219053</v>
      </c>
      <c r="F54" s="277"/>
      <c r="K54" s="174"/>
      <c r="L54" s="41"/>
      <c r="M54" s="41"/>
      <c r="N54" s="274"/>
      <c r="O54" s="274"/>
    </row>
    <row r="56" spans="1:15">
      <c r="B56" s="4" t="s">
        <v>104</v>
      </c>
    </row>
    <row r="57" spans="1:15">
      <c r="B57" s="275" t="s">
        <v>105</v>
      </c>
      <c r="C57" s="275"/>
      <c r="D57" s="175">
        <v>1</v>
      </c>
    </row>
    <row r="58" spans="1:15">
      <c r="E58" s="16"/>
      <c r="F58" s="16"/>
      <c r="G58" s="16"/>
      <c r="H58" s="60"/>
      <c r="I58" s="60"/>
      <c r="J58" s="60"/>
    </row>
    <row r="59" spans="1:15" ht="25.5">
      <c r="B59" s="1"/>
      <c r="C59" s="1"/>
      <c r="D59" s="1"/>
      <c r="E59" s="162" t="s">
        <v>50</v>
      </c>
      <c r="F59" s="162" t="s">
        <v>52</v>
      </c>
      <c r="G59" s="163" t="s">
        <v>54</v>
      </c>
      <c r="H59" s="164" t="s">
        <v>56</v>
      </c>
      <c r="I59" s="165" t="s">
        <v>58</v>
      </c>
      <c r="J59" s="165" t="s">
        <v>61</v>
      </c>
    </row>
    <row r="60" spans="1:15">
      <c r="B60" s="2" t="s">
        <v>62</v>
      </c>
      <c r="C60" s="2" t="s">
        <v>63</v>
      </c>
      <c r="D60" s="2" t="s">
        <v>64</v>
      </c>
      <c r="E60" s="13" t="s">
        <v>49</v>
      </c>
      <c r="F60" s="13" t="s">
        <v>51</v>
      </c>
      <c r="G60" s="68" t="s">
        <v>53</v>
      </c>
      <c r="H60" s="57" t="s">
        <v>55</v>
      </c>
      <c r="I60" s="126" t="s">
        <v>57</v>
      </c>
      <c r="J60" s="126" t="s">
        <v>65</v>
      </c>
      <c r="K60" t="s">
        <v>84</v>
      </c>
    </row>
    <row r="61" spans="1:15">
      <c r="B61" s="1" t="s">
        <v>67</v>
      </c>
      <c r="C61" s="1" t="s">
        <v>68</v>
      </c>
      <c r="D61" s="14" t="s">
        <v>69</v>
      </c>
      <c r="E61" s="38">
        <f>E7</f>
        <v>0.67262430711511467</v>
      </c>
      <c r="F61" s="38">
        <f t="shared" ref="F61:I61" si="20">F7</f>
        <v>0.50208980845785389</v>
      </c>
      <c r="G61" s="38">
        <f t="shared" si="20"/>
        <v>0.29607502302748301</v>
      </c>
      <c r="H61" s="38">
        <f t="shared" si="20"/>
        <v>0.26852310127521717</v>
      </c>
      <c r="I61" s="38">
        <f t="shared" si="20"/>
        <v>0.28123920107086475</v>
      </c>
      <c r="J61" s="38">
        <f t="shared" ref="J61" si="21">J7</f>
        <v>0.23839096879617547</v>
      </c>
    </row>
    <row r="62" spans="1:15">
      <c r="B62" s="1" t="s">
        <v>67</v>
      </c>
      <c r="C62" s="1" t="s">
        <v>70</v>
      </c>
      <c r="D62" s="14" t="s">
        <v>69</v>
      </c>
      <c r="E62" s="38">
        <f t="shared" ref="E62:I66" si="22">E8</f>
        <v>0.66223854928750825</v>
      </c>
      <c r="F62" s="38">
        <f t="shared" si="22"/>
        <v>0.49052458294954332</v>
      </c>
      <c r="G62" s="38">
        <f t="shared" si="22"/>
        <v>0.2855048131268485</v>
      </c>
      <c r="H62" s="38">
        <f t="shared" si="22"/>
        <v>0.26418634036866229</v>
      </c>
      <c r="I62" s="38">
        <f t="shared" si="22"/>
        <v>0.27684346667312459</v>
      </c>
      <c r="J62" s="38">
        <f t="shared" ref="J62" si="23">J8</f>
        <v>0.23061538986846944</v>
      </c>
    </row>
    <row r="63" spans="1:15">
      <c r="B63" s="1" t="s">
        <v>67</v>
      </c>
      <c r="C63" s="1" t="s">
        <v>71</v>
      </c>
      <c r="D63" s="14" t="s">
        <v>69</v>
      </c>
      <c r="E63" s="38">
        <f t="shared" si="22"/>
        <v>0.70843971696440922</v>
      </c>
      <c r="F63" s="38">
        <f t="shared" si="22"/>
        <v>0.52883187671151044</v>
      </c>
      <c r="G63" s="38">
        <f t="shared" si="22"/>
        <v>0.31185757038109635</v>
      </c>
      <c r="H63" s="38">
        <f t="shared" si="22"/>
        <v>0.28265962986929766</v>
      </c>
      <c r="I63" s="38">
        <f t="shared" si="22"/>
        <v>0.29605197949640294</v>
      </c>
      <c r="J63" s="38">
        <f t="shared" ref="J63" si="24">J9</f>
        <v>0.25091911932723987</v>
      </c>
    </row>
    <row r="64" spans="1:15">
      <c r="B64" s="1" t="s">
        <v>72</v>
      </c>
      <c r="C64" s="1" t="s">
        <v>68</v>
      </c>
      <c r="D64" s="14" t="s">
        <v>69</v>
      </c>
      <c r="E64" s="38">
        <f t="shared" si="22"/>
        <v>0.17079667123479983</v>
      </c>
      <c r="F64" s="38">
        <f t="shared" si="22"/>
        <v>0.12531307558950913</v>
      </c>
      <c r="G64" s="38">
        <f t="shared" si="22"/>
        <v>7.4317624883686803E-2</v>
      </c>
      <c r="H64" s="38">
        <f t="shared" si="22"/>
        <v>6.8174717638034038E-2</v>
      </c>
      <c r="I64" s="38">
        <f t="shared" si="22"/>
        <v>7.3421107678193806E-2</v>
      </c>
      <c r="J64" s="38">
        <f t="shared" ref="J64" si="25">J10</f>
        <v>6.0010906062416325E-2</v>
      </c>
    </row>
    <row r="65" spans="2:16">
      <c r="B65" s="1" t="s">
        <v>72</v>
      </c>
      <c r="C65" s="1" t="s">
        <v>70</v>
      </c>
      <c r="D65" s="14" t="s">
        <v>69</v>
      </c>
      <c r="E65" s="38">
        <f t="shared" si="22"/>
        <v>0.17552217055358169</v>
      </c>
      <c r="F65" s="38">
        <f t="shared" si="22"/>
        <v>0.12747029203399507</v>
      </c>
      <c r="G65" s="38">
        <f t="shared" si="22"/>
        <v>7.2794001502664338E-2</v>
      </c>
      <c r="H65" s="38">
        <f t="shared" si="22"/>
        <v>6.5767503127843199E-2</v>
      </c>
      <c r="I65" s="38">
        <f t="shared" si="22"/>
        <v>7.1434085518665286E-2</v>
      </c>
      <c r="J65" s="38">
        <f t="shared" ref="J65" si="26">J11</f>
        <v>5.7587576449745069E-2</v>
      </c>
    </row>
    <row r="66" spans="2:16">
      <c r="B66" s="1" t="s">
        <v>72</v>
      </c>
      <c r="C66" s="1" t="s">
        <v>71</v>
      </c>
      <c r="D66" s="14" t="s">
        <v>69</v>
      </c>
      <c r="E66" s="38">
        <f t="shared" si="22"/>
        <v>0.17988989592939239</v>
      </c>
      <c r="F66" s="38">
        <f t="shared" si="22"/>
        <v>0.13198710437072608</v>
      </c>
      <c r="G66" s="38">
        <f t="shared" si="22"/>
        <v>7.8280167551348742E-2</v>
      </c>
      <c r="H66" s="38">
        <f t="shared" si="22"/>
        <v>7.175868308832356E-2</v>
      </c>
      <c r="I66" s="38">
        <f t="shared" si="22"/>
        <v>7.7284284796622485E-2</v>
      </c>
      <c r="J66" s="38">
        <f t="shared" ref="J66" si="27">J12</f>
        <v>6.3160025304834264E-2</v>
      </c>
    </row>
    <row r="67" spans="2:16">
      <c r="B67" s="1" t="s">
        <v>67</v>
      </c>
      <c r="C67" s="1" t="s">
        <v>68</v>
      </c>
      <c r="D67" s="14" t="s">
        <v>73</v>
      </c>
      <c r="E67" s="155">
        <f>IF((E14-E13)&lt;0,E13,E13+($E$53*(E14-E13))*$D$57)</f>
        <v>0.50017751953555556</v>
      </c>
      <c r="F67" s="155">
        <f t="shared" ref="F67:I67" si="28">IF((F14-F13)&lt;0,F13,F13+($E$53*(F14-F13))*$D$57)</f>
        <v>0.54848635503900278</v>
      </c>
      <c r="G67" s="155">
        <f t="shared" si="28"/>
        <v>0.54848635503900278</v>
      </c>
      <c r="H67" s="155">
        <f t="shared" si="28"/>
        <v>0.5557134197773782</v>
      </c>
      <c r="I67" s="155">
        <f t="shared" si="28"/>
        <v>0.55550350593376119</v>
      </c>
      <c r="J67" s="155">
        <f t="shared" ref="J67" si="29">IF((J14-J13)&lt;0,J13,J13+($E$53*(J14-J13))*$D$57)</f>
        <v>0.62726310614527969</v>
      </c>
      <c r="L67" s="42"/>
      <c r="M67" s="42"/>
      <c r="N67" s="42"/>
      <c r="O67" s="42"/>
      <c r="P67" s="42"/>
    </row>
    <row r="68" spans="2:16">
      <c r="B68" s="1" t="s">
        <v>67</v>
      </c>
      <c r="C68" s="1" t="s">
        <v>70</v>
      </c>
      <c r="D68" s="14" t="s">
        <v>73</v>
      </c>
      <c r="E68" s="155">
        <f t="shared" ref="E68:J68" si="30">IF((E14-E13)&lt;=0,E14,E67+(E14-E13)*(1-$D$57))</f>
        <v>0.50017751953555556</v>
      </c>
      <c r="F68" s="155">
        <f t="shared" si="30"/>
        <v>0.54848635503900278</v>
      </c>
      <c r="G68" s="155">
        <f t="shared" si="30"/>
        <v>0.54848635503900278</v>
      </c>
      <c r="H68" s="155">
        <f t="shared" si="30"/>
        <v>0.5557134197773782</v>
      </c>
      <c r="I68" s="155">
        <f t="shared" si="30"/>
        <v>0.55550350593376119</v>
      </c>
      <c r="J68" s="155">
        <f t="shared" si="30"/>
        <v>0.62726310614527969</v>
      </c>
      <c r="L68" s="42"/>
      <c r="M68" s="42"/>
      <c r="N68" s="42"/>
      <c r="O68" s="42"/>
      <c r="P68" s="42"/>
    </row>
    <row r="69" spans="2:16">
      <c r="B69" s="1" t="s">
        <v>67</v>
      </c>
      <c r="C69" s="1" t="s">
        <v>71</v>
      </c>
      <c r="D69" s="14" t="s">
        <v>73</v>
      </c>
      <c r="E69" s="38">
        <f>E15</f>
        <v>0.55339721108956286</v>
      </c>
      <c r="F69" s="38">
        <f t="shared" ref="F69:I69" si="31">F15</f>
        <v>0.60559487391907763</v>
      </c>
      <c r="G69" s="38">
        <f t="shared" si="31"/>
        <v>0.60559487391907763</v>
      </c>
      <c r="H69" s="38">
        <f t="shared" si="31"/>
        <v>0.61093473658305908</v>
      </c>
      <c r="I69" s="38">
        <f t="shared" si="31"/>
        <v>0.61071997992150895</v>
      </c>
      <c r="J69" s="38">
        <f t="shared" ref="J69" si="32">J15</f>
        <v>0.68623509560233831</v>
      </c>
      <c r="L69" s="42"/>
      <c r="M69" s="42"/>
      <c r="N69" s="42"/>
      <c r="O69" s="42"/>
      <c r="P69" s="42"/>
    </row>
    <row r="70" spans="2:16">
      <c r="B70" s="1" t="s">
        <v>72</v>
      </c>
      <c r="C70" s="1" t="s">
        <v>68</v>
      </c>
      <c r="D70" s="14" t="s">
        <v>73</v>
      </c>
      <c r="E70" s="155">
        <f>IF((E17-E16)&lt;0,E16,E16+($E$54*(E17-E16))*$D$57)</f>
        <v>0.29990821755426134</v>
      </c>
      <c r="F70" s="155">
        <f t="shared" ref="F70:I70" si="33">IF((F17-F16)&lt;0,F16,F16+($E$54*(F17-F16))*$D$57)</f>
        <v>0.30561319198602871</v>
      </c>
      <c r="G70" s="155">
        <f t="shared" si="33"/>
        <v>0.30561319198602871</v>
      </c>
      <c r="H70" s="155">
        <f t="shared" si="33"/>
        <v>0.31429500455978948</v>
      </c>
      <c r="I70" s="155">
        <f t="shared" si="33"/>
        <v>0.31406421404278384</v>
      </c>
      <c r="J70" s="155">
        <f t="shared" ref="J70" si="34">IF((J17-J16)&lt;0,J16,J16+($E$54*(J17-J16))*$D$57)</f>
        <v>0.31453760433543854</v>
      </c>
      <c r="L70" s="42"/>
      <c r="M70" s="42"/>
      <c r="N70" s="42"/>
      <c r="O70" s="42"/>
      <c r="P70" s="42"/>
    </row>
    <row r="71" spans="2:16">
      <c r="B71" s="1" t="s">
        <v>72</v>
      </c>
      <c r="C71" s="1" t="s">
        <v>70</v>
      </c>
      <c r="D71" s="14" t="s">
        <v>73</v>
      </c>
      <c r="E71" s="155">
        <f t="shared" ref="E71:J71" si="35">IF((E17-E16)&lt;=0,E17,E70+(E17-E16)*(1-$D$57))</f>
        <v>0.29990821755426134</v>
      </c>
      <c r="F71" s="155">
        <f t="shared" si="35"/>
        <v>0.30561319198602871</v>
      </c>
      <c r="G71" s="155">
        <f t="shared" si="35"/>
        <v>0.30561319198602871</v>
      </c>
      <c r="H71" s="155">
        <f t="shared" si="35"/>
        <v>0.31429500455978948</v>
      </c>
      <c r="I71" s="155">
        <f t="shared" si="35"/>
        <v>0.31406421404278384</v>
      </c>
      <c r="J71" s="155">
        <f t="shared" si="35"/>
        <v>0.31453760433543854</v>
      </c>
      <c r="L71" s="42"/>
      <c r="M71" s="42"/>
      <c r="N71" s="42"/>
      <c r="O71" s="42"/>
      <c r="P71" s="42"/>
    </row>
    <row r="72" spans="2:16">
      <c r="B72" s="1" t="s">
        <v>72</v>
      </c>
      <c r="C72" s="1" t="s">
        <v>71</v>
      </c>
      <c r="D72" s="14" t="s">
        <v>73</v>
      </c>
      <c r="E72" s="38">
        <f>E18</f>
        <v>0.33537728236404085</v>
      </c>
      <c r="F72" s="38">
        <f t="shared" ref="F72:I72" si="36">F18</f>
        <v>0.34338533582610592</v>
      </c>
      <c r="G72" s="38">
        <f t="shared" si="36"/>
        <v>0.34338533582610592</v>
      </c>
      <c r="H72" s="38">
        <f t="shared" si="36"/>
        <v>0.34994950435458422</v>
      </c>
      <c r="I72" s="38">
        <f t="shared" si="36"/>
        <v>0.34971451445756907</v>
      </c>
      <c r="J72" s="38">
        <f t="shared" ref="J72" si="37">J18</f>
        <v>0.35207243121860821</v>
      </c>
      <c r="L72" s="42"/>
      <c r="M72" s="42"/>
      <c r="N72" s="42"/>
      <c r="O72" s="42"/>
      <c r="P72" s="42"/>
    </row>
    <row r="73" spans="2:16">
      <c r="E73" s="16"/>
      <c r="F73" s="16"/>
      <c r="G73" s="16"/>
      <c r="H73" s="60"/>
      <c r="I73" s="60"/>
      <c r="J73" s="60"/>
    </row>
    <row r="74" spans="2:16">
      <c r="B74" s="35" t="s">
        <v>74</v>
      </c>
      <c r="C74" s="167"/>
      <c r="D74" s="167"/>
      <c r="E74" s="167"/>
      <c r="F74" s="167"/>
      <c r="G74" s="167"/>
      <c r="H74" s="168"/>
      <c r="I74" s="168"/>
      <c r="J74" s="168"/>
    </row>
    <row r="75" spans="2:16" ht="25.5">
      <c r="B75" s="1"/>
      <c r="C75" s="1"/>
      <c r="D75" s="1"/>
      <c r="E75" s="162" t="s">
        <v>50</v>
      </c>
      <c r="F75" s="162" t="s">
        <v>52</v>
      </c>
      <c r="G75" s="163" t="s">
        <v>54</v>
      </c>
      <c r="H75" s="164" t="s">
        <v>56</v>
      </c>
      <c r="I75" s="165" t="s">
        <v>58</v>
      </c>
      <c r="J75" s="165" t="s">
        <v>61</v>
      </c>
    </row>
    <row r="76" spans="2:16">
      <c r="B76" s="2" t="s">
        <v>62</v>
      </c>
      <c r="C76" s="2" t="s">
        <v>63</v>
      </c>
      <c r="D76" s="2" t="s">
        <v>64</v>
      </c>
      <c r="E76" s="13" t="s">
        <v>49</v>
      </c>
      <c r="F76" s="13" t="s">
        <v>51</v>
      </c>
      <c r="G76" s="68" t="s">
        <v>53</v>
      </c>
      <c r="H76" s="57" t="s">
        <v>55</v>
      </c>
      <c r="I76" s="126" t="s">
        <v>57</v>
      </c>
      <c r="J76" s="126" t="s">
        <v>65</v>
      </c>
    </row>
    <row r="77" spans="2:16">
      <c r="B77" s="268" t="s">
        <v>76</v>
      </c>
      <c r="C77" s="269"/>
      <c r="D77" s="269"/>
      <c r="E77" s="269"/>
      <c r="F77" s="269"/>
      <c r="G77" s="269"/>
      <c r="H77" s="269"/>
      <c r="I77" s="127"/>
      <c r="J77" s="127"/>
      <c r="K77" t="s">
        <v>85</v>
      </c>
    </row>
    <row r="78" spans="2:16">
      <c r="B78" s="1" t="s">
        <v>67</v>
      </c>
      <c r="C78" s="1" t="s">
        <v>68</v>
      </c>
      <c r="D78" s="14" t="s">
        <v>69</v>
      </c>
      <c r="E78" s="36" cm="1">
        <f t="array" ref="E78">E61*INDEX('TDCV Values'!$D$11:$I$16,MATCH($B78&amp;$C78,'TDCV Values'!$B$11:$B$16&amp;'TDCV Values'!$C$11:$C$16,0),MATCH(E$22,'TDCV Values'!$D$10:$I$10,0))</f>
        <v>1950.6104906338326</v>
      </c>
      <c r="F78" s="36" cm="1">
        <f t="array" ref="F78">F61*INDEX('TDCV Values'!$D$11:$I$16,MATCH($B78&amp;$C78,'TDCV Values'!$B$11:$B$16&amp;'TDCV Values'!$C$11:$C$16,0),MATCH(F$22,'TDCV Values'!$D$10:$I$10,0))</f>
        <v>1456.0604445277763</v>
      </c>
      <c r="G78" s="36" cm="1">
        <f t="array" ref="G78">G61*INDEX('TDCV Values'!$D$11:$I$16,MATCH($B78&amp;$C78,'TDCV Values'!$B$11:$B$16&amp;'TDCV Values'!$C$11:$C$16,0),MATCH(G$22,'TDCV Values'!$D$10:$I$10,0))</f>
        <v>858.61756677970072</v>
      </c>
      <c r="H78" s="36" cm="1">
        <f t="array" ref="H78">H61*INDEX('TDCV Values'!$D$11:$I$16,MATCH($B78&amp;$C78,'TDCV Values'!$B$11:$B$16&amp;'TDCV Values'!$C$11:$C$16,0),MATCH(H$22,'TDCV Values'!$D$10:$I$10,0))</f>
        <v>725.0123734430864</v>
      </c>
      <c r="I78" s="36" cm="1">
        <f t="array" ref="I78">I61*INDEX('TDCV Values'!$D$11:$I$16,MATCH($B78&amp;$C78,'TDCV Values'!$B$11:$B$16&amp;'TDCV Values'!$C$11:$C$16,0),MATCH(I$22,'TDCV Values'!$D$10:$I$10,0))</f>
        <v>759.34584289133488</v>
      </c>
      <c r="J78" s="36" cm="1">
        <f t="array" ref="J78">J61*INDEX('TDCV Values'!$D$11:$I$16,MATCH($B78&amp;$C78,'TDCV Values'!$B$11:$B$16&amp;'TDCV Values'!$C$11:$C$16,0),MATCH(J$22,'TDCV Values'!$D$10:$I$10,0))</f>
        <v>643.65561574967376</v>
      </c>
    </row>
    <row r="79" spans="2:16">
      <c r="B79" s="1" t="s">
        <v>67</v>
      </c>
      <c r="C79" s="1" t="s">
        <v>70</v>
      </c>
      <c r="D79" s="14" t="s">
        <v>69</v>
      </c>
      <c r="E79" s="36" cm="1">
        <f t="array" ref="E79">E62*INDEX('TDCV Values'!$D$11:$I$16,MATCH($B79&amp;$C79,'TDCV Values'!$B$11:$B$16&amp;'TDCV Values'!$C$11:$C$16,0),MATCH(E$22,'TDCV Values'!$D$10:$I$10,0))</f>
        <v>1920.4917929337739</v>
      </c>
      <c r="F79" s="36" cm="1">
        <f t="array" ref="F79">F62*INDEX('TDCV Values'!$D$11:$I$16,MATCH($B79&amp;$C79,'TDCV Values'!$B$11:$B$16&amp;'TDCV Values'!$C$11:$C$16,0),MATCH(F$22,'TDCV Values'!$D$10:$I$10,0))</f>
        <v>1422.5212905536757</v>
      </c>
      <c r="G79" s="36" cm="1">
        <f t="array" ref="G79">G62*INDEX('TDCV Values'!$D$11:$I$16,MATCH($B79&amp;$C79,'TDCV Values'!$B$11:$B$16&amp;'TDCV Values'!$C$11:$C$16,0),MATCH(G$22,'TDCV Values'!$D$10:$I$10,0))</f>
        <v>827.96395806786063</v>
      </c>
      <c r="H79" s="36" cm="1">
        <f t="array" ref="H79">H62*INDEX('TDCV Values'!$D$11:$I$16,MATCH($B79&amp;$C79,'TDCV Values'!$B$11:$B$16&amp;'TDCV Values'!$C$11:$C$16,0),MATCH(H$22,'TDCV Values'!$D$10:$I$10,0))</f>
        <v>713.30311899538822</v>
      </c>
      <c r="I79" s="36" cm="1">
        <f t="array" ref="I79">I62*INDEX('TDCV Values'!$D$11:$I$16,MATCH($B79&amp;$C79,'TDCV Values'!$B$11:$B$16&amp;'TDCV Values'!$C$11:$C$16,0),MATCH(I$22,'TDCV Values'!$D$10:$I$10,0))</f>
        <v>747.47736001743635</v>
      </c>
      <c r="J79" s="36" cm="1">
        <f t="array" ref="J79">J62*INDEX('TDCV Values'!$D$11:$I$16,MATCH($B79&amp;$C79,'TDCV Values'!$B$11:$B$16&amp;'TDCV Values'!$C$11:$C$16,0),MATCH(J$22,'TDCV Values'!$D$10:$I$10,0))</f>
        <v>622.66155264486747</v>
      </c>
    </row>
    <row r="80" spans="2:16">
      <c r="B80" s="1" t="s">
        <v>67</v>
      </c>
      <c r="C80" s="1" t="s">
        <v>71</v>
      </c>
      <c r="D80" s="14" t="s">
        <v>69</v>
      </c>
      <c r="E80" s="36" cm="1">
        <f t="array" ref="E80">E63*INDEX('TDCV Values'!$D$11:$I$16,MATCH($B80&amp;$C80,'TDCV Values'!$B$11:$B$16&amp;'TDCV Values'!$C$11:$C$16,0),MATCH(E$22,'TDCV Values'!$D$10:$I$10,0))</f>
        <v>2054.4751791967869</v>
      </c>
      <c r="F80" s="36" cm="1">
        <f t="array" ref="F80">F63*INDEX('TDCV Values'!$D$11:$I$16,MATCH($B80&amp;$C80,'TDCV Values'!$B$11:$B$16&amp;'TDCV Values'!$C$11:$C$16,0),MATCH(F$22,'TDCV Values'!$D$10:$I$10,0))</f>
        <v>1533.6124424633804</v>
      </c>
      <c r="G80" s="36" cm="1">
        <f t="array" ref="G80">G63*INDEX('TDCV Values'!$D$11:$I$16,MATCH($B80&amp;$C80,'TDCV Values'!$B$11:$B$16&amp;'TDCV Values'!$C$11:$C$16,0),MATCH(G$22,'TDCV Values'!$D$10:$I$10,0))</f>
        <v>904.38695410517937</v>
      </c>
      <c r="H80" s="36" cm="1">
        <f t="array" ref="H80">H63*INDEX('TDCV Values'!$D$11:$I$16,MATCH($B80&amp;$C80,'TDCV Values'!$B$11:$B$16&amp;'TDCV Values'!$C$11:$C$16,0),MATCH(H$22,'TDCV Values'!$D$10:$I$10,0))</f>
        <v>763.1810006471037</v>
      </c>
      <c r="I80" s="36" cm="1">
        <f t="array" ref="I80">I63*INDEX('TDCV Values'!$D$11:$I$16,MATCH($B80&amp;$C80,'TDCV Values'!$B$11:$B$16&amp;'TDCV Values'!$C$11:$C$16,0),MATCH(I$22,'TDCV Values'!$D$10:$I$10,0))</f>
        <v>799.34034464028798</v>
      </c>
      <c r="J80" s="36" cm="1">
        <f t="array" ref="J80">J63*INDEX('TDCV Values'!$D$11:$I$16,MATCH($B80&amp;$C80,'TDCV Values'!$B$11:$B$16&amp;'TDCV Values'!$C$11:$C$16,0),MATCH(J$22,'TDCV Values'!$D$10:$I$10,0))</f>
        <v>677.48162218354764</v>
      </c>
    </row>
    <row r="81" spans="2:16">
      <c r="B81" s="1" t="s">
        <v>72</v>
      </c>
      <c r="C81" s="1" t="s">
        <v>68</v>
      </c>
      <c r="D81" s="14" t="s">
        <v>69</v>
      </c>
      <c r="E81" s="36" cm="1">
        <f t="array" ref="E81">E64*INDEX('TDCV Values'!$D$11:$I$16,MATCH($B81&amp;$C81,'TDCV Values'!$B$11:$B$16&amp;'TDCV Values'!$C$11:$C$16,0),MATCH(E$22,'TDCV Values'!$D$10:$I$10,0))</f>
        <v>2049.560054817598</v>
      </c>
      <c r="F81" s="36" cm="1">
        <f t="array" ref="F81">F64*INDEX('TDCV Values'!$D$11:$I$16,MATCH($B81&amp;$C81,'TDCV Values'!$B$11:$B$16&amp;'TDCV Values'!$C$11:$C$16,0),MATCH(F$22,'TDCV Values'!$D$10:$I$10,0))</f>
        <v>1503.7569070741097</v>
      </c>
      <c r="G81" s="36" cm="1">
        <f t="array" ref="G81">G64*INDEX('TDCV Values'!$D$11:$I$16,MATCH($B81&amp;$C81,'TDCV Values'!$B$11:$B$16&amp;'TDCV Values'!$C$11:$C$16,0),MATCH(G$22,'TDCV Values'!$D$10:$I$10,0))</f>
        <v>891.81149860424159</v>
      </c>
      <c r="H81" s="36" cm="1">
        <f t="array" ref="H81">H64*INDEX('TDCV Values'!$D$11:$I$16,MATCH($B81&amp;$C81,'TDCV Values'!$B$11:$B$16&amp;'TDCV Values'!$C$11:$C$16,0),MATCH(H$22,'TDCV Values'!$D$10:$I$10,0))</f>
        <v>784.00925283739139</v>
      </c>
      <c r="I81" s="36" cm="1">
        <f t="array" ref="I81">I64*INDEX('TDCV Values'!$D$11:$I$16,MATCH($B81&amp;$C81,'TDCV Values'!$B$11:$B$16&amp;'TDCV Values'!$C$11:$C$16,0),MATCH(I$22,'TDCV Values'!$D$10:$I$10,0))</f>
        <v>844.34273829922881</v>
      </c>
      <c r="J81" s="36" cm="1">
        <f t="array" ref="J81">J64*INDEX('TDCV Values'!$D$11:$I$16,MATCH($B81&amp;$C81,'TDCV Values'!$B$11:$B$16&amp;'TDCV Values'!$C$11:$C$16,0),MATCH(J$22,'TDCV Values'!$D$10:$I$10,0))</f>
        <v>690.12541971778774</v>
      </c>
    </row>
    <row r="82" spans="2:16">
      <c r="B82" s="1" t="s">
        <v>72</v>
      </c>
      <c r="C82" s="1" t="s">
        <v>70</v>
      </c>
      <c r="D82" s="14" t="s">
        <v>69</v>
      </c>
      <c r="E82" s="36" cm="1">
        <f t="array" ref="E82">E65*INDEX('TDCV Values'!$D$11:$I$16,MATCH($B82&amp;$C82,'TDCV Values'!$B$11:$B$16&amp;'TDCV Values'!$C$11:$C$16,0),MATCH(E$22,'TDCV Values'!$D$10:$I$10,0))</f>
        <v>2106.2660466429802</v>
      </c>
      <c r="F82" s="36" cm="1">
        <f t="array" ref="F82">F65*INDEX('TDCV Values'!$D$11:$I$16,MATCH($B82&amp;$C82,'TDCV Values'!$B$11:$B$16&amp;'TDCV Values'!$C$11:$C$16,0),MATCH(F$22,'TDCV Values'!$D$10:$I$10,0))</f>
        <v>1529.6435044079408</v>
      </c>
      <c r="G82" s="36" cm="1">
        <f t="array" ref="G82">G65*INDEX('TDCV Values'!$D$11:$I$16,MATCH($B82&amp;$C82,'TDCV Values'!$B$11:$B$16&amp;'TDCV Values'!$C$11:$C$16,0),MATCH(G$22,'TDCV Values'!$D$10:$I$10,0))</f>
        <v>873.52801803197201</v>
      </c>
      <c r="H82" s="36" cm="1">
        <f t="array" ref="H82">H65*INDEX('TDCV Values'!$D$11:$I$16,MATCH($B82&amp;$C82,'TDCV Values'!$B$11:$B$16&amp;'TDCV Values'!$C$11:$C$16,0),MATCH(H$22,'TDCV Values'!$D$10:$I$10,0))</f>
        <v>756.32628597019675</v>
      </c>
      <c r="I82" s="36" cm="1">
        <f t="array" ref="I82">I65*INDEX('TDCV Values'!$D$11:$I$16,MATCH($B82&amp;$C82,'TDCV Values'!$B$11:$B$16&amp;'TDCV Values'!$C$11:$C$16,0),MATCH(I$22,'TDCV Values'!$D$10:$I$10,0))</f>
        <v>821.49198346465073</v>
      </c>
      <c r="J82" s="36" cm="1">
        <f t="array" ref="J82">J65*INDEX('TDCV Values'!$D$11:$I$16,MATCH($B82&amp;$C82,'TDCV Values'!$B$11:$B$16&amp;'TDCV Values'!$C$11:$C$16,0),MATCH(J$22,'TDCV Values'!$D$10:$I$10,0))</f>
        <v>662.25712917206829</v>
      </c>
    </row>
    <row r="83" spans="2:16">
      <c r="B83" s="1" t="s">
        <v>72</v>
      </c>
      <c r="C83" s="1" t="s">
        <v>71</v>
      </c>
      <c r="D83" s="14" t="s">
        <v>69</v>
      </c>
      <c r="E83" s="36" cm="1">
        <f t="array" ref="E83">E66*INDEX('TDCV Values'!$D$11:$I$16,MATCH($B83&amp;$C83,'TDCV Values'!$B$11:$B$16&amp;'TDCV Values'!$C$11:$C$16,0),MATCH(E$22,'TDCV Values'!$D$10:$I$10,0))</f>
        <v>2158.6787511527086</v>
      </c>
      <c r="F83" s="36" cm="1">
        <f t="array" ref="F83">F66*INDEX('TDCV Values'!$D$11:$I$16,MATCH($B83&amp;$C83,'TDCV Values'!$B$11:$B$16&amp;'TDCV Values'!$C$11:$C$16,0),MATCH(F$22,'TDCV Values'!$D$10:$I$10,0))</f>
        <v>1583.8452524487129</v>
      </c>
      <c r="G83" s="36" cm="1">
        <f t="array" ref="G83">G66*INDEX('TDCV Values'!$D$11:$I$16,MATCH($B83&amp;$C83,'TDCV Values'!$B$11:$B$16&amp;'TDCV Values'!$C$11:$C$16,0),MATCH(G$22,'TDCV Values'!$D$10:$I$10,0))</f>
        <v>939.36201061618488</v>
      </c>
      <c r="H83" s="36" cm="1">
        <f t="array" ref="H83">H66*INDEX('TDCV Values'!$D$11:$I$16,MATCH($B83&amp;$C83,'TDCV Values'!$B$11:$B$16&amp;'TDCV Values'!$C$11:$C$16,0),MATCH(H$22,'TDCV Values'!$D$10:$I$10,0))</f>
        <v>825.22485551572095</v>
      </c>
      <c r="I83" s="36" cm="1">
        <f t="array" ref="I83">I66*INDEX('TDCV Values'!$D$11:$I$16,MATCH($B83&amp;$C83,'TDCV Values'!$B$11:$B$16&amp;'TDCV Values'!$C$11:$C$16,0),MATCH(I$22,'TDCV Values'!$D$10:$I$10,0))</f>
        <v>888.76927516115859</v>
      </c>
      <c r="J83" s="36" cm="1">
        <f t="array" ref="J83">J66*INDEX('TDCV Values'!$D$11:$I$16,MATCH($B83&amp;$C83,'TDCV Values'!$B$11:$B$16&amp;'TDCV Values'!$C$11:$C$16,0),MATCH(J$22,'TDCV Values'!$D$10:$I$10,0))</f>
        <v>726.34029100559405</v>
      </c>
    </row>
    <row r="84" spans="2:16">
      <c r="B84" s="268" t="s">
        <v>77</v>
      </c>
      <c r="C84" s="279"/>
      <c r="D84" s="279"/>
      <c r="E84" s="279"/>
      <c r="F84" s="279"/>
      <c r="G84" s="279"/>
      <c r="H84" s="279"/>
      <c r="I84" s="127"/>
      <c r="J84" s="127"/>
      <c r="K84" t="s">
        <v>78</v>
      </c>
    </row>
    <row r="85" spans="2:16">
      <c r="B85" s="1" t="s">
        <v>67</v>
      </c>
      <c r="C85" s="1" t="s">
        <v>68</v>
      </c>
      <c r="D85" s="14" t="s">
        <v>73</v>
      </c>
      <c r="E85" s="8">
        <f>E67*365</f>
        <v>182.56479463047779</v>
      </c>
      <c r="F85" s="8">
        <f t="shared" ref="E85:I90" si="38">F67*365</f>
        <v>200.19751958923601</v>
      </c>
      <c r="G85" s="70">
        <f t="shared" si="38"/>
        <v>200.19751958923601</v>
      </c>
      <c r="H85" s="59">
        <f t="shared" si="38"/>
        <v>202.83539821874305</v>
      </c>
      <c r="I85" s="59">
        <f t="shared" si="38"/>
        <v>202.75877966582283</v>
      </c>
      <c r="J85" s="59">
        <f t="shared" ref="J85" si="39">J67*365</f>
        <v>228.9510337430271</v>
      </c>
      <c r="L85" s="27"/>
      <c r="M85" s="27"/>
      <c r="N85" s="27"/>
      <c r="O85" s="27"/>
      <c r="P85" s="27"/>
    </row>
    <row r="86" spans="2:16">
      <c r="B86" s="1" t="s">
        <v>67</v>
      </c>
      <c r="C86" s="1" t="s">
        <v>70</v>
      </c>
      <c r="D86" s="14" t="s">
        <v>73</v>
      </c>
      <c r="E86" s="8">
        <f>E68*365</f>
        <v>182.56479463047779</v>
      </c>
      <c r="F86" s="8">
        <f t="shared" si="38"/>
        <v>200.19751958923601</v>
      </c>
      <c r="G86" s="70">
        <f t="shared" si="38"/>
        <v>200.19751958923601</v>
      </c>
      <c r="H86" s="59">
        <f t="shared" si="38"/>
        <v>202.83539821874305</v>
      </c>
      <c r="I86" s="59">
        <f t="shared" si="38"/>
        <v>202.75877966582283</v>
      </c>
      <c r="J86" s="59">
        <f t="shared" ref="J86" si="40">J68*365</f>
        <v>228.9510337430271</v>
      </c>
      <c r="L86" s="27"/>
      <c r="M86" s="27"/>
      <c r="N86" s="27"/>
      <c r="O86" s="27"/>
      <c r="P86" s="27"/>
    </row>
    <row r="87" spans="2:16">
      <c r="B87" s="1" t="s">
        <v>67</v>
      </c>
      <c r="C87" s="1" t="s">
        <v>71</v>
      </c>
      <c r="D87" s="14" t="s">
        <v>73</v>
      </c>
      <c r="E87" s="8">
        <f t="shared" si="38"/>
        <v>201.98998204769043</v>
      </c>
      <c r="F87" s="8">
        <f t="shared" si="38"/>
        <v>221.04212898046333</v>
      </c>
      <c r="G87" s="70">
        <f t="shared" si="38"/>
        <v>221.04212898046333</v>
      </c>
      <c r="H87" s="59">
        <f t="shared" si="38"/>
        <v>222.99117885281657</v>
      </c>
      <c r="I87" s="59">
        <f t="shared" si="38"/>
        <v>222.91279267135076</v>
      </c>
      <c r="J87" s="59">
        <f t="shared" ref="J87" si="41">J69*365</f>
        <v>250.47580989485348</v>
      </c>
      <c r="L87" s="27"/>
      <c r="M87" s="27"/>
      <c r="N87" s="27"/>
      <c r="O87" s="27"/>
      <c r="P87" s="27"/>
    </row>
    <row r="88" spans="2:16">
      <c r="B88" s="1" t="s">
        <v>72</v>
      </c>
      <c r="C88" s="1" t="s">
        <v>68</v>
      </c>
      <c r="D88" s="14" t="s">
        <v>73</v>
      </c>
      <c r="E88" s="8">
        <f>E70*365</f>
        <v>109.46649940730539</v>
      </c>
      <c r="F88" s="8">
        <f t="shared" si="38"/>
        <v>111.54881507490047</v>
      </c>
      <c r="G88" s="70">
        <f t="shared" si="38"/>
        <v>111.54881507490047</v>
      </c>
      <c r="H88" s="59">
        <f t="shared" si="38"/>
        <v>114.71767666432316</v>
      </c>
      <c r="I88" s="59">
        <f t="shared" si="38"/>
        <v>114.6334381256161</v>
      </c>
      <c r="J88" s="59">
        <f t="shared" ref="J88" si="42">J70*365</f>
        <v>114.80622558243506</v>
      </c>
      <c r="L88" s="27"/>
      <c r="M88" s="27"/>
      <c r="N88" s="27"/>
      <c r="O88" s="27"/>
      <c r="P88" s="27"/>
    </row>
    <row r="89" spans="2:16">
      <c r="B89" s="1" t="s">
        <v>72</v>
      </c>
      <c r="C89" s="1" t="s">
        <v>70</v>
      </c>
      <c r="D89" s="14" t="s">
        <v>73</v>
      </c>
      <c r="E89" s="8">
        <f>E71*365</f>
        <v>109.46649940730539</v>
      </c>
      <c r="F89" s="8">
        <f t="shared" si="38"/>
        <v>111.54881507490047</v>
      </c>
      <c r="G89" s="70">
        <f t="shared" si="38"/>
        <v>111.54881507490047</v>
      </c>
      <c r="H89" s="59">
        <f t="shared" si="38"/>
        <v>114.71767666432316</v>
      </c>
      <c r="I89" s="59">
        <f t="shared" si="38"/>
        <v>114.6334381256161</v>
      </c>
      <c r="J89" s="59">
        <f t="shared" ref="J89" si="43">J71*365</f>
        <v>114.80622558243506</v>
      </c>
      <c r="L89" s="27"/>
      <c r="M89" s="27"/>
      <c r="N89" s="27"/>
      <c r="O89" s="27"/>
      <c r="P89" s="27"/>
    </row>
    <row r="90" spans="2:16">
      <c r="B90" s="1" t="s">
        <v>72</v>
      </c>
      <c r="C90" s="1" t="s">
        <v>71</v>
      </c>
      <c r="D90" s="14" t="s">
        <v>73</v>
      </c>
      <c r="E90" s="8">
        <f>E72*365</f>
        <v>122.41270806287491</v>
      </c>
      <c r="F90" s="8">
        <f t="shared" si="38"/>
        <v>125.33564757652866</v>
      </c>
      <c r="G90" s="70">
        <f t="shared" si="38"/>
        <v>125.33564757652866</v>
      </c>
      <c r="H90" s="59">
        <f t="shared" si="38"/>
        <v>127.73156908942325</v>
      </c>
      <c r="I90" s="59">
        <f t="shared" si="38"/>
        <v>127.64579777701272</v>
      </c>
      <c r="J90" s="59">
        <f t="shared" ref="J90" si="44">J72*365</f>
        <v>128.50643739479199</v>
      </c>
      <c r="L90" s="27"/>
      <c r="M90" s="27"/>
      <c r="N90" s="27"/>
      <c r="O90" s="27"/>
      <c r="P90" s="27"/>
    </row>
    <row r="91" spans="2:16">
      <c r="B91" s="268" t="s">
        <v>79</v>
      </c>
      <c r="C91" s="269"/>
      <c r="D91" s="269"/>
      <c r="E91" s="269"/>
      <c r="F91" s="269"/>
      <c r="G91" s="269"/>
      <c r="H91" s="269"/>
      <c r="I91" s="127"/>
      <c r="J91" s="127"/>
      <c r="K91" t="s">
        <v>80</v>
      </c>
    </row>
    <row r="92" spans="2:16">
      <c r="B92" s="1" t="s">
        <v>67</v>
      </c>
      <c r="C92" s="1" t="s">
        <v>68</v>
      </c>
      <c r="D92" s="1"/>
      <c r="E92" s="8">
        <f>E78+E85</f>
        <v>2133.1752852643103</v>
      </c>
      <c r="F92" s="8">
        <f t="shared" ref="E92:I97" si="45">F78+F85</f>
        <v>1656.2579641170123</v>
      </c>
      <c r="G92" s="70">
        <f t="shared" si="45"/>
        <v>1058.8150863689368</v>
      </c>
      <c r="H92" s="59">
        <f t="shared" si="45"/>
        <v>927.84777166182948</v>
      </c>
      <c r="I92" s="59">
        <f t="shared" si="45"/>
        <v>962.10462255715765</v>
      </c>
      <c r="J92" s="59">
        <f t="shared" ref="J92" si="46">J78+J85</f>
        <v>872.60664949270085</v>
      </c>
      <c r="L92" s="27"/>
      <c r="M92" s="27"/>
      <c r="N92" s="27"/>
      <c r="O92" s="27"/>
      <c r="P92" s="27"/>
    </row>
    <row r="93" spans="2:16">
      <c r="B93" s="1" t="s">
        <v>67</v>
      </c>
      <c r="C93" s="1" t="s">
        <v>70</v>
      </c>
      <c r="D93" s="1"/>
      <c r="E93" s="8">
        <f>E79+E86</f>
        <v>2103.0565875642519</v>
      </c>
      <c r="F93" s="8">
        <f t="shared" si="45"/>
        <v>1622.7188101429117</v>
      </c>
      <c r="G93" s="70">
        <f t="shared" si="45"/>
        <v>1028.1614776570966</v>
      </c>
      <c r="H93" s="59">
        <f t="shared" si="45"/>
        <v>916.1385172141313</v>
      </c>
      <c r="I93" s="59">
        <f t="shared" si="45"/>
        <v>950.23613968325913</v>
      </c>
      <c r="J93" s="59">
        <f t="shared" ref="J93" si="47">J79+J86</f>
        <v>851.61258638789457</v>
      </c>
      <c r="L93" s="27"/>
      <c r="M93" s="27"/>
      <c r="N93" s="27"/>
      <c r="O93" s="27"/>
      <c r="P93" s="27"/>
    </row>
    <row r="94" spans="2:16">
      <c r="B94" s="1" t="s">
        <v>67</v>
      </c>
      <c r="C94" s="1" t="s">
        <v>71</v>
      </c>
      <c r="D94" s="1"/>
      <c r="E94" s="8">
        <f t="shared" si="45"/>
        <v>2256.4651612444773</v>
      </c>
      <c r="F94" s="8">
        <f t="shared" si="45"/>
        <v>1754.6545714438437</v>
      </c>
      <c r="G94" s="70">
        <f t="shared" si="45"/>
        <v>1125.4290830856428</v>
      </c>
      <c r="H94" s="59">
        <f>H80+H87</f>
        <v>986.17217949992028</v>
      </c>
      <c r="I94" s="59">
        <f>I80+I87</f>
        <v>1022.2531373116387</v>
      </c>
      <c r="J94" s="59">
        <f>J80+J87</f>
        <v>927.9574320784011</v>
      </c>
      <c r="L94" s="27"/>
      <c r="M94" s="27"/>
      <c r="N94" s="27"/>
      <c r="O94" s="27"/>
      <c r="P94" s="27"/>
    </row>
    <row r="95" spans="2:16">
      <c r="B95" s="1" t="s">
        <v>72</v>
      </c>
      <c r="C95" s="1" t="s">
        <v>68</v>
      </c>
      <c r="D95" s="1"/>
      <c r="E95" s="8">
        <f t="shared" si="45"/>
        <v>2159.0265542249035</v>
      </c>
      <c r="F95" s="8">
        <f t="shared" si="45"/>
        <v>1615.3057221490101</v>
      </c>
      <c r="G95" s="70">
        <f>G81+G88</f>
        <v>1003.3603136791421</v>
      </c>
      <c r="H95" s="59">
        <f t="shared" si="45"/>
        <v>898.72692950171449</v>
      </c>
      <c r="I95" s="59">
        <f t="shared" si="45"/>
        <v>958.97617642484488</v>
      </c>
      <c r="J95" s="59">
        <f t="shared" ref="J95" si="48">J81+J88</f>
        <v>804.93164530022284</v>
      </c>
      <c r="L95" s="27"/>
      <c r="M95" s="27"/>
      <c r="N95" s="27"/>
      <c r="O95" s="27"/>
      <c r="P95" s="27"/>
    </row>
    <row r="96" spans="2:16">
      <c r="B96" s="1" t="s">
        <v>72</v>
      </c>
      <c r="C96" s="1" t="s">
        <v>70</v>
      </c>
      <c r="D96" s="1"/>
      <c r="E96" s="8">
        <f t="shared" si="45"/>
        <v>2215.7325460502857</v>
      </c>
      <c r="F96" s="8">
        <f t="shared" si="45"/>
        <v>1641.1923194828412</v>
      </c>
      <c r="G96" s="70">
        <f t="shared" si="45"/>
        <v>985.07683310687253</v>
      </c>
      <c r="H96" s="59">
        <f t="shared" si="45"/>
        <v>871.04396263451986</v>
      </c>
      <c r="I96" s="59">
        <f t="shared" si="45"/>
        <v>936.1254215902668</v>
      </c>
      <c r="J96" s="59">
        <f t="shared" ref="J96" si="49">J82+J89</f>
        <v>777.06335475450339</v>
      </c>
      <c r="L96" s="27"/>
      <c r="M96" s="27"/>
      <c r="N96" s="27"/>
      <c r="O96" s="27"/>
      <c r="P96" s="27"/>
    </row>
    <row r="97" spans="2:16">
      <c r="B97" s="1" t="s">
        <v>72</v>
      </c>
      <c r="C97" s="1" t="s">
        <v>71</v>
      </c>
      <c r="D97" s="1"/>
      <c r="E97" s="8">
        <f>E83+E90</f>
        <v>2281.0914592155837</v>
      </c>
      <c r="F97" s="8">
        <f t="shared" si="45"/>
        <v>1709.1809000252415</v>
      </c>
      <c r="G97" s="70">
        <f t="shared" si="45"/>
        <v>1064.6976581927136</v>
      </c>
      <c r="H97" s="59">
        <f t="shared" si="45"/>
        <v>952.95642460514421</v>
      </c>
      <c r="I97" s="59">
        <f t="shared" si="45"/>
        <v>1016.4150729381713</v>
      </c>
      <c r="J97" s="59">
        <f t="shared" ref="J97" si="50">J83+J90</f>
        <v>854.84672840038604</v>
      </c>
      <c r="L97" s="27"/>
      <c r="M97" s="27"/>
      <c r="N97" s="27"/>
      <c r="O97" s="27"/>
      <c r="P97" s="27"/>
    </row>
    <row r="98" spans="2:16">
      <c r="B98" s="278" t="s">
        <v>79</v>
      </c>
      <c r="C98" s="278"/>
      <c r="D98" s="278"/>
      <c r="E98" s="278"/>
      <c r="F98" s="278"/>
      <c r="G98" s="278"/>
      <c r="H98" s="278"/>
      <c r="I98" s="127"/>
      <c r="J98" s="127"/>
      <c r="K98" t="s">
        <v>81</v>
      </c>
    </row>
    <row r="99" spans="2:16">
      <c r="B99" s="1" t="s">
        <v>82</v>
      </c>
      <c r="C99" s="1" t="s">
        <v>68</v>
      </c>
      <c r="D99" s="1"/>
      <c r="E99" s="8">
        <f>E92+E95</f>
        <v>4292.2018394892139</v>
      </c>
      <c r="F99" s="8">
        <f t="shared" ref="F99:I101" si="51">F92+F95</f>
        <v>3271.5636862660222</v>
      </c>
      <c r="G99" s="70">
        <f>G92+G95</f>
        <v>2062.1754000480787</v>
      </c>
      <c r="H99" s="59">
        <f t="shared" si="51"/>
        <v>1826.574701163544</v>
      </c>
      <c r="I99" s="59">
        <f t="shared" si="51"/>
        <v>1921.0807989820025</v>
      </c>
      <c r="J99" s="59">
        <f t="shared" ref="J99" si="52">J92+J95</f>
        <v>1677.5382947929238</v>
      </c>
      <c r="L99" s="27"/>
      <c r="M99" s="27"/>
      <c r="N99" s="27"/>
      <c r="O99" s="27"/>
      <c r="P99" s="27"/>
    </row>
    <row r="100" spans="2:16">
      <c r="B100" s="1" t="s">
        <v>82</v>
      </c>
      <c r="C100" s="1" t="s">
        <v>70</v>
      </c>
      <c r="D100" s="1"/>
      <c r="E100" s="8">
        <f t="shared" ref="E100:H101" si="53">E93+E96</f>
        <v>4318.7891336145376</v>
      </c>
      <c r="F100" s="8">
        <f t="shared" si="53"/>
        <v>3263.9111296257529</v>
      </c>
      <c r="G100" s="70">
        <f>G93+G96</f>
        <v>2013.2383107639691</v>
      </c>
      <c r="H100" s="59">
        <f t="shared" si="53"/>
        <v>1787.1824798486512</v>
      </c>
      <c r="I100" s="59">
        <f t="shared" si="51"/>
        <v>1886.3615612735259</v>
      </c>
      <c r="J100" s="59">
        <f t="shared" ref="J100" si="54">J93+J96</f>
        <v>1628.675941142398</v>
      </c>
      <c r="L100" s="27"/>
      <c r="M100" s="27"/>
      <c r="N100" s="27"/>
      <c r="O100" s="27"/>
      <c r="P100" s="27"/>
    </row>
    <row r="101" spans="2:16">
      <c r="B101" s="1" t="s">
        <v>82</v>
      </c>
      <c r="C101" s="1" t="s">
        <v>71</v>
      </c>
      <c r="D101" s="1"/>
      <c r="E101" s="8">
        <f t="shared" si="53"/>
        <v>4537.5566204600609</v>
      </c>
      <c r="F101" s="8">
        <f t="shared" si="53"/>
        <v>3463.835471469085</v>
      </c>
      <c r="G101" s="70">
        <f>G94+G97</f>
        <v>2190.1267412783563</v>
      </c>
      <c r="H101" s="59">
        <f t="shared" si="53"/>
        <v>1939.1286041050644</v>
      </c>
      <c r="I101" s="59">
        <f t="shared" si="51"/>
        <v>2038.66821024981</v>
      </c>
      <c r="J101" s="59">
        <f t="shared" ref="J101" si="55">J94+J97</f>
        <v>1782.8041604787873</v>
      </c>
      <c r="K101" s="27"/>
      <c r="L101" s="27"/>
      <c r="M101" s="27"/>
      <c r="N101" s="27"/>
      <c r="O101" s="27"/>
      <c r="P101" s="27"/>
    </row>
    <row r="102" spans="2:16">
      <c r="E102" s="16"/>
      <c r="F102" s="16"/>
      <c r="G102" s="16"/>
      <c r="H102" s="60"/>
      <c r="I102" s="60"/>
      <c r="J102" s="60"/>
      <c r="K102" s="6"/>
    </row>
    <row r="103" spans="2:16">
      <c r="B103" s="80" t="s">
        <v>109</v>
      </c>
      <c r="C103" s="176"/>
      <c r="D103" s="176"/>
      <c r="E103" s="43"/>
      <c r="F103" s="43"/>
      <c r="G103" s="43"/>
      <c r="H103" s="64"/>
      <c r="I103" s="64"/>
      <c r="J103" s="64"/>
    </row>
    <row r="104" spans="2:16" ht="25.5">
      <c r="B104" s="1"/>
      <c r="C104" s="1"/>
      <c r="D104" s="1"/>
      <c r="E104" s="162" t="s">
        <v>50</v>
      </c>
      <c r="F104" s="162" t="s">
        <v>52</v>
      </c>
      <c r="G104" s="163" t="s">
        <v>54</v>
      </c>
      <c r="H104" s="164" t="s">
        <v>56</v>
      </c>
      <c r="I104" s="165" t="s">
        <v>58</v>
      </c>
      <c r="J104" s="165" t="s">
        <v>61</v>
      </c>
    </row>
    <row r="105" spans="2:16">
      <c r="B105" s="2" t="s">
        <v>62</v>
      </c>
      <c r="C105" s="2" t="s">
        <v>63</v>
      </c>
      <c r="D105" s="2" t="s">
        <v>64</v>
      </c>
      <c r="E105" s="13" t="s">
        <v>49</v>
      </c>
      <c r="F105" s="13" t="s">
        <v>51</v>
      </c>
      <c r="G105" s="68" t="s">
        <v>53</v>
      </c>
      <c r="H105" s="57" t="s">
        <v>55</v>
      </c>
      <c r="I105" s="126" t="s">
        <v>57</v>
      </c>
      <c r="J105" s="126" t="s">
        <v>65</v>
      </c>
    </row>
    <row r="106" spans="2:16">
      <c r="B106" s="268" t="s">
        <v>79</v>
      </c>
      <c r="C106" s="269"/>
      <c r="D106" s="269"/>
      <c r="E106" s="269"/>
      <c r="F106" s="269"/>
      <c r="G106" s="269"/>
      <c r="H106" s="269"/>
      <c r="I106" s="127"/>
      <c r="J106" s="127"/>
      <c r="K106" s="116" t="s">
        <v>86</v>
      </c>
    </row>
    <row r="107" spans="2:16">
      <c r="B107" s="1" t="s">
        <v>67</v>
      </c>
      <c r="C107" s="1" t="s">
        <v>68</v>
      </c>
      <c r="D107" s="1"/>
      <c r="E107" s="36">
        <f t="shared" ref="E107:I112" si="56">E92-E38</f>
        <v>3.18055088744768</v>
      </c>
      <c r="F107" s="36">
        <f t="shared" si="56"/>
        <v>3.2245319422399916</v>
      </c>
      <c r="G107" s="69">
        <f t="shared" si="56"/>
        <v>3.224531942240219</v>
      </c>
      <c r="H107" s="58">
        <f t="shared" si="56"/>
        <v>4.3607517703945859</v>
      </c>
      <c r="I107" s="58">
        <f t="shared" si="56"/>
        <v>4.3595003785057997</v>
      </c>
      <c r="J107" s="58">
        <f t="shared" ref="J107" si="57">J92-J38</f>
        <v>4.4893108261296675</v>
      </c>
      <c r="L107" s="27"/>
      <c r="M107" s="27"/>
      <c r="N107" s="27"/>
      <c r="O107" s="27"/>
      <c r="P107" s="27"/>
    </row>
    <row r="108" spans="2:16">
      <c r="B108" s="1" t="s">
        <v>67</v>
      </c>
      <c r="C108" s="1" t="s">
        <v>70</v>
      </c>
      <c r="D108" s="1"/>
      <c r="E108" s="36">
        <f t="shared" si="56"/>
        <v>-15.215763785954096</v>
      </c>
      <c r="F108" s="36">
        <f t="shared" si="56"/>
        <v>-15.426169267412888</v>
      </c>
      <c r="G108" s="69">
        <f t="shared" si="56"/>
        <v>-15.426169267412888</v>
      </c>
      <c r="H108" s="58">
        <f t="shared" si="56"/>
        <v>-20.861847904829233</v>
      </c>
      <c r="I108" s="58">
        <f t="shared" si="56"/>
        <v>-20.855861242752098</v>
      </c>
      <c r="J108" s="58">
        <f t="shared" ref="J108" si="58">J93-J39</f>
        <v>-21.476874764588047</v>
      </c>
      <c r="L108" s="143" t="s">
        <v>106</v>
      </c>
      <c r="M108" s="27"/>
      <c r="N108" s="27"/>
      <c r="O108" s="27"/>
      <c r="P108" s="27"/>
    </row>
    <row r="109" spans="2:16">
      <c r="B109" s="1" t="s">
        <v>67</v>
      </c>
      <c r="C109" s="1" t="s">
        <v>71</v>
      </c>
      <c r="D109" s="1"/>
      <c r="E109" s="36">
        <f t="shared" si="56"/>
        <v>0</v>
      </c>
      <c r="F109" s="36">
        <f t="shared" si="56"/>
        <v>0</v>
      </c>
      <c r="G109" s="69">
        <f t="shared" si="56"/>
        <v>0</v>
      </c>
      <c r="H109" s="58">
        <f t="shared" si="56"/>
        <v>0</v>
      </c>
      <c r="I109" s="58">
        <f t="shared" si="56"/>
        <v>0</v>
      </c>
      <c r="J109" s="58">
        <f t="shared" ref="J109" si="59">J94-J40</f>
        <v>0</v>
      </c>
      <c r="L109" s="177">
        <f>(J107*'Customer Numbers - Midlands'!$C$5)+(J108*'Customer Numbers - Midlands'!$D$5)+(J109*'Customer Numbers - Midlands'!$E$5)+(J110*'Customer Numbers - Midlands'!$C$10)+(J111*'Customer Numbers - Midlands'!$D$10)+(J112*'Customer Numbers - Midlands'!$E$10)</f>
        <v>6.3329935073852539E-8</v>
      </c>
      <c r="M109" s="27"/>
      <c r="N109" s="27"/>
      <c r="O109" s="27"/>
      <c r="P109" s="27"/>
    </row>
    <row r="110" spans="2:16">
      <c r="B110" s="1" t="s">
        <v>72</v>
      </c>
      <c r="C110" s="1" t="s">
        <v>68</v>
      </c>
      <c r="D110" s="1"/>
      <c r="E110" s="36">
        <f t="shared" si="56"/>
        <v>5.4955700382151917</v>
      </c>
      <c r="F110" s="36">
        <f t="shared" si="56"/>
        <v>5.2909432451272096</v>
      </c>
      <c r="G110" s="69">
        <f t="shared" si="56"/>
        <v>5.2909432451273233</v>
      </c>
      <c r="H110" s="58">
        <f t="shared" si="56"/>
        <v>6.5947067429914341</v>
      </c>
      <c r="I110" s="58">
        <f t="shared" si="56"/>
        <v>6.5890020689409994</v>
      </c>
      <c r="J110" s="58">
        <f t="shared" ref="J110" si="60">J95-J41</f>
        <v>6.063968767459869</v>
      </c>
      <c r="L110" s="27"/>
      <c r="M110" s="27"/>
      <c r="N110" s="27"/>
      <c r="O110" s="27"/>
      <c r="P110" s="27"/>
    </row>
    <row r="111" spans="2:16">
      <c r="B111" s="1" t="s">
        <v>72</v>
      </c>
      <c r="C111" s="1" t="s">
        <v>70</v>
      </c>
      <c r="D111" s="1"/>
      <c r="E111" s="36">
        <f t="shared" si="56"/>
        <v>-27.439316268271341</v>
      </c>
      <c r="F111" s="36">
        <f t="shared" si="56"/>
        <v>-26.417617108138757</v>
      </c>
      <c r="G111" s="69">
        <f t="shared" si="56"/>
        <v>-26.417617108138643</v>
      </c>
      <c r="H111" s="58">
        <f t="shared" si="56"/>
        <v>-32.927292848445745</v>
      </c>
      <c r="I111" s="58">
        <f t="shared" si="56"/>
        <v>-32.898809478314888</v>
      </c>
      <c r="J111" s="58">
        <f t="shared" ref="J111" si="61">J96-J42</f>
        <v>-30.277324407514698</v>
      </c>
      <c r="L111" s="27"/>
      <c r="M111" s="27"/>
      <c r="N111" s="27"/>
      <c r="O111" s="27"/>
      <c r="P111" s="27"/>
    </row>
    <row r="112" spans="2:16">
      <c r="B112" s="1" t="s">
        <v>72</v>
      </c>
      <c r="C112" s="1" t="s">
        <v>71</v>
      </c>
      <c r="D112" s="1"/>
      <c r="E112" s="36">
        <f t="shared" si="56"/>
        <v>0</v>
      </c>
      <c r="F112" s="36">
        <f t="shared" si="56"/>
        <v>0</v>
      </c>
      <c r="G112" s="69">
        <f t="shared" si="56"/>
        <v>0</v>
      </c>
      <c r="H112" s="58">
        <f t="shared" si="56"/>
        <v>0</v>
      </c>
      <c r="I112" s="58">
        <f t="shared" si="56"/>
        <v>0</v>
      </c>
      <c r="J112" s="58">
        <f t="shared" ref="J112" si="62">J97-J43</f>
        <v>0</v>
      </c>
      <c r="L112" s="27"/>
      <c r="M112" s="27"/>
      <c r="N112" s="27"/>
      <c r="O112" s="27"/>
      <c r="P112" s="27"/>
    </row>
    <row r="113" spans="1:16">
      <c r="B113" s="278" t="s">
        <v>79</v>
      </c>
      <c r="C113" s="278"/>
      <c r="D113" s="278"/>
      <c r="E113" s="278"/>
      <c r="F113" s="278"/>
      <c r="G113" s="278"/>
      <c r="H113" s="278"/>
      <c r="I113" s="127"/>
      <c r="J113" s="127"/>
    </row>
    <row r="114" spans="1:16">
      <c r="B114" s="1" t="s">
        <v>82</v>
      </c>
      <c r="C114" s="1" t="s">
        <v>68</v>
      </c>
      <c r="D114" s="1"/>
      <c r="E114" s="8">
        <f>E107+E110</f>
        <v>8.6761209256628717</v>
      </c>
      <c r="F114" s="8">
        <f t="shared" ref="F114:I116" si="63">F107+F110</f>
        <v>8.5154751873672012</v>
      </c>
      <c r="G114" s="70">
        <f>G107+G110</f>
        <v>8.5154751873675423</v>
      </c>
      <c r="H114" s="59">
        <f t="shared" si="63"/>
        <v>10.95545851338602</v>
      </c>
      <c r="I114" s="59">
        <f t="shared" si="63"/>
        <v>10.948502447446799</v>
      </c>
      <c r="J114" s="59">
        <f t="shared" ref="J114" si="64">J107+J110</f>
        <v>10.553279593589536</v>
      </c>
      <c r="L114" s="27"/>
      <c r="M114" s="27"/>
      <c r="N114" s="27"/>
      <c r="O114" s="27"/>
      <c r="P114" s="27"/>
    </row>
    <row r="115" spans="1:16">
      <c r="B115" s="1" t="s">
        <v>82</v>
      </c>
      <c r="C115" s="1" t="s">
        <v>70</v>
      </c>
      <c r="D115" s="1"/>
      <c r="E115" s="8">
        <f t="shared" ref="E115:H116" si="65">E108+E111</f>
        <v>-42.655080054225436</v>
      </c>
      <c r="F115" s="8">
        <f t="shared" si="65"/>
        <v>-41.843786375551645</v>
      </c>
      <c r="G115" s="70">
        <f>G108+G111</f>
        <v>-41.843786375551531</v>
      </c>
      <c r="H115" s="59">
        <f t="shared" si="65"/>
        <v>-53.789140753274978</v>
      </c>
      <c r="I115" s="59">
        <f t="shared" si="63"/>
        <v>-53.754670721066987</v>
      </c>
      <c r="J115" s="59">
        <f t="shared" ref="J115" si="66">J108+J111</f>
        <v>-51.754199172102744</v>
      </c>
      <c r="L115" s="27"/>
      <c r="M115" s="27"/>
      <c r="N115" s="27"/>
      <c r="O115" s="27"/>
      <c r="P115" s="27"/>
    </row>
    <row r="116" spans="1:16">
      <c r="B116" s="1" t="s">
        <v>82</v>
      </c>
      <c r="C116" s="1" t="s">
        <v>71</v>
      </c>
      <c r="D116" s="1"/>
      <c r="E116" s="8">
        <f>E109+E112</f>
        <v>0</v>
      </c>
      <c r="F116" s="8">
        <f t="shared" si="65"/>
        <v>0</v>
      </c>
      <c r="G116" s="70">
        <f>G109+G112</f>
        <v>0</v>
      </c>
      <c r="H116" s="59">
        <f t="shared" si="65"/>
        <v>0</v>
      </c>
      <c r="I116" s="59">
        <f t="shared" si="63"/>
        <v>0</v>
      </c>
      <c r="J116" s="59">
        <f t="shared" ref="J116" si="67">J109+J112</f>
        <v>0</v>
      </c>
      <c r="K116" s="171"/>
      <c r="L116" s="27"/>
      <c r="M116" s="27"/>
      <c r="N116" s="27"/>
      <c r="O116" s="27"/>
      <c r="P116" s="27"/>
    </row>
    <row r="117" spans="1:16">
      <c r="E117" s="16"/>
      <c r="F117" s="16"/>
      <c r="G117" s="16"/>
      <c r="H117" s="60"/>
      <c r="I117" s="60"/>
      <c r="J117" s="60"/>
      <c r="K117" s="178"/>
    </row>
    <row r="118" spans="1:16" s="33" customFormat="1">
      <c r="A118" s="33" t="s">
        <v>87</v>
      </c>
      <c r="E118" s="37"/>
      <c r="F118" s="37"/>
      <c r="G118" s="37"/>
      <c r="H118" s="61"/>
      <c r="I118" s="61"/>
      <c r="J118" s="61"/>
    </row>
    <row r="119" spans="1:16" s="4" customFormat="1">
      <c r="E119" s="28"/>
      <c r="F119" s="28"/>
      <c r="G119" s="28"/>
      <c r="H119" s="65"/>
      <c r="I119" s="65"/>
      <c r="J119" s="65"/>
      <c r="L119" s="44"/>
      <c r="M119" s="44"/>
      <c r="N119" s="44"/>
    </row>
    <row r="120" spans="1:16">
      <c r="B120" s="4" t="s">
        <v>88</v>
      </c>
      <c r="E120" s="16"/>
      <c r="F120" s="16"/>
      <c r="G120" s="16"/>
      <c r="H120" s="60"/>
      <c r="I120" s="60"/>
      <c r="J120" s="60"/>
      <c r="K120" s="45"/>
      <c r="L120" s="46"/>
      <c r="M120" s="46"/>
      <c r="N120" s="46"/>
    </row>
    <row r="121" spans="1:16" ht="25.5">
      <c r="B121" s="1"/>
      <c r="C121" s="1"/>
      <c r="D121" s="1"/>
      <c r="E121" s="162" t="s">
        <v>50</v>
      </c>
      <c r="F121" s="162" t="s">
        <v>52</v>
      </c>
      <c r="G121" s="163" t="s">
        <v>54</v>
      </c>
      <c r="H121" s="164" t="s">
        <v>56</v>
      </c>
      <c r="I121" s="165" t="s">
        <v>58</v>
      </c>
      <c r="J121" s="165" t="s">
        <v>61</v>
      </c>
      <c r="K121" s="45"/>
      <c r="L121" s="46"/>
      <c r="M121" s="46"/>
      <c r="N121" s="46"/>
    </row>
    <row r="122" spans="1:16">
      <c r="B122" s="2" t="s">
        <v>62</v>
      </c>
      <c r="C122" s="2" t="s">
        <v>89</v>
      </c>
      <c r="D122" s="2" t="s">
        <v>64</v>
      </c>
      <c r="E122" s="13" t="s">
        <v>49</v>
      </c>
      <c r="F122" s="13" t="s">
        <v>51</v>
      </c>
      <c r="G122" s="68" t="s">
        <v>53</v>
      </c>
      <c r="H122" s="57" t="s">
        <v>55</v>
      </c>
      <c r="I122" s="126" t="s">
        <v>57</v>
      </c>
      <c r="J122" s="126" t="s">
        <v>65</v>
      </c>
      <c r="K122" t="s">
        <v>90</v>
      </c>
    </row>
    <row r="123" spans="1:16">
      <c r="B123" s="1" t="s">
        <v>67</v>
      </c>
      <c r="C123" s="1" t="s">
        <v>68</v>
      </c>
      <c r="D123" s="1" t="s">
        <v>69</v>
      </c>
      <c r="E123" s="147">
        <f>'Regional Cap levels'!F768</f>
        <v>6.8968631676540959E-3</v>
      </c>
      <c r="F123" s="147">
        <f>'Regional Cap levels'!G768</f>
        <v>5.1496377213499618E-3</v>
      </c>
      <c r="G123" s="179">
        <f>'Regional Cap levels'!H768</f>
        <v>3.0391965355950866E-3</v>
      </c>
      <c r="H123" s="180">
        <f>'Regional Cap levels'!I768</f>
        <v>2.7434391393389569E-3</v>
      </c>
      <c r="I123" s="180">
        <f>'Regional Cap levels'!J680</f>
        <v>2.9075995389095718E-3</v>
      </c>
      <c r="J123" s="180">
        <f>'Regional Cap levels'!K680</f>
        <v>2.5179287036766126E-3</v>
      </c>
      <c r="K123" s="47"/>
    </row>
    <row r="124" spans="1:16">
      <c r="B124" s="1" t="s">
        <v>67</v>
      </c>
      <c r="C124" s="1" t="s">
        <v>70</v>
      </c>
      <c r="D124" s="1" t="s">
        <v>69</v>
      </c>
      <c r="E124" s="48">
        <v>0</v>
      </c>
      <c r="F124" s="48">
        <v>0</v>
      </c>
      <c r="G124" s="71">
        <v>0</v>
      </c>
      <c r="H124" s="66">
        <v>0</v>
      </c>
      <c r="I124" s="66">
        <v>0</v>
      </c>
      <c r="J124" s="66">
        <v>0</v>
      </c>
      <c r="K124" s="47"/>
    </row>
    <row r="125" spans="1:16">
      <c r="B125" s="1" t="s">
        <v>67</v>
      </c>
      <c r="C125" s="1" t="s">
        <v>91</v>
      </c>
      <c r="D125" s="14" t="s">
        <v>69</v>
      </c>
      <c r="E125" s="147">
        <f>'Regional Cap levels'!F764</f>
        <v>2.7695214743878378E-2</v>
      </c>
      <c r="F125" s="147">
        <f>'Regional Cap levels'!G764</f>
        <v>2.067901291921306E-2</v>
      </c>
      <c r="G125" s="179">
        <f>'Regional Cap levels'!H764</f>
        <v>1.2204272965268523E-2</v>
      </c>
      <c r="H125" s="180">
        <f>'Regional Cap levels'!I764</f>
        <v>1.1016622231552435E-2</v>
      </c>
      <c r="I125" s="180">
        <f>'Regional Cap levels'!J676</f>
        <v>1.1675828802428264E-2</v>
      </c>
      <c r="J125" s="180">
        <f>'Regional Cap levels'!K676</f>
        <v>1.0111056934571408E-2</v>
      </c>
      <c r="K125" s="188"/>
    </row>
    <row r="126" spans="1:16">
      <c r="B126" s="1" t="s">
        <v>72</v>
      </c>
      <c r="C126" s="1" t="s">
        <v>68</v>
      </c>
      <c r="D126" s="1" t="s">
        <v>69</v>
      </c>
      <c r="E126" s="147">
        <f>'Regional Cap levels'!F770</f>
        <v>1.6392076902523066E-3</v>
      </c>
      <c r="F126" s="147">
        <f>'Regional Cap levels'!G770</f>
        <v>1.2031066723383345E-3</v>
      </c>
      <c r="G126" s="179">
        <f>'Regional Cap levels'!H770</f>
        <v>7.1431539766601598E-4</v>
      </c>
      <c r="H126" s="180">
        <f>'Regional Cap levels'!I770</f>
        <v>6.5148192230876656E-4</v>
      </c>
      <c r="I126" s="180">
        <f>'Regional Cap levels'!J682</f>
        <v>7.0987122318707933E-4</v>
      </c>
      <c r="J126" s="180">
        <f>'Regional Cap levels'!K682</f>
        <v>5.6903726123877822E-4</v>
      </c>
      <c r="K126" s="189"/>
    </row>
    <row r="127" spans="1:16">
      <c r="B127" s="1" t="s">
        <v>72</v>
      </c>
      <c r="C127" s="1" t="s">
        <v>70</v>
      </c>
      <c r="D127" s="1" t="s">
        <v>69</v>
      </c>
      <c r="E127" s="48">
        <v>0</v>
      </c>
      <c r="F127" s="48">
        <v>0</v>
      </c>
      <c r="G127" s="71">
        <v>0</v>
      </c>
      <c r="H127" s="66">
        <v>0</v>
      </c>
      <c r="I127" s="66">
        <v>0</v>
      </c>
      <c r="J127" s="66">
        <v>0</v>
      </c>
    </row>
    <row r="128" spans="1:16">
      <c r="B128" s="1" t="s">
        <v>72</v>
      </c>
      <c r="C128" s="1" t="s">
        <v>91</v>
      </c>
      <c r="D128" s="14" t="s">
        <v>69</v>
      </c>
      <c r="E128" s="147">
        <f>'Regional Cap levels'!F766</f>
        <v>6.9153709769938084E-3</v>
      </c>
      <c r="F128" s="147">
        <f>'Regional Cap levels'!G766</f>
        <v>5.0755795092905648E-3</v>
      </c>
      <c r="G128" s="179">
        <f>'Regional Cap levels'!H766</f>
        <v>3.0135021930497606E-3</v>
      </c>
      <c r="H128" s="180">
        <f>'Regional Cap levels'!I766</f>
        <v>2.7484248666968707E-3</v>
      </c>
      <c r="I128" s="180">
        <f>'Regional Cap levels'!J678</f>
        <v>2.9947534308330556E-3</v>
      </c>
      <c r="J128" s="180">
        <f>'Regional Cap levels'!K678</f>
        <v>2.4006132868941103E-3</v>
      </c>
      <c r="K128" s="188"/>
    </row>
    <row r="129" spans="2:12">
      <c r="B129" s="1" t="s">
        <v>67</v>
      </c>
      <c r="C129" s="1" t="s">
        <v>68</v>
      </c>
      <c r="D129" s="1" t="s">
        <v>73</v>
      </c>
      <c r="E129" s="147">
        <f>'Regional Cap levels'!F769</f>
        <v>4.9528462461411633E-3</v>
      </c>
      <c r="F129" s="147">
        <f>'Regional Cap levels'!G769</f>
        <v>5.4471266144106717E-3</v>
      </c>
      <c r="G129" s="179">
        <f>'Regional Cap levels'!H769</f>
        <v>5.4471266144106717E-3</v>
      </c>
      <c r="H129" s="180">
        <f>'Regional Cap levels'!I769</f>
        <v>5.4575007299008703E-3</v>
      </c>
      <c r="I129" s="180">
        <f>'Regional Cap levels'!J681</f>
        <v>5.1925139661509892E-3</v>
      </c>
      <c r="J129" s="180">
        <f>'Regional Cap levels'!K681</f>
        <v>4.9855447465165046E-3</v>
      </c>
      <c r="K129" s="47"/>
    </row>
    <row r="130" spans="2:12">
      <c r="B130" s="1" t="s">
        <v>67</v>
      </c>
      <c r="C130" s="1" t="s">
        <v>70</v>
      </c>
      <c r="D130" s="1" t="s">
        <v>73</v>
      </c>
      <c r="E130" s="48">
        <v>0</v>
      </c>
      <c r="F130" s="48">
        <v>0</v>
      </c>
      <c r="G130" s="71">
        <v>0</v>
      </c>
      <c r="H130" s="66">
        <v>0</v>
      </c>
      <c r="I130" s="66">
        <v>0</v>
      </c>
      <c r="J130" s="66">
        <v>0</v>
      </c>
      <c r="K130" s="47"/>
    </row>
    <row r="131" spans="2:12">
      <c r="B131" s="1" t="s">
        <v>67</v>
      </c>
      <c r="C131" s="1" t="s">
        <v>91</v>
      </c>
      <c r="D131" s="14" t="s">
        <v>73</v>
      </c>
      <c r="E131" s="147">
        <f>'Regional Cap levels'!F765</f>
        <v>1.9888772191916426E-2</v>
      </c>
      <c r="F131" s="147">
        <f>'Regional Cap levels'!G765</f>
        <v>2.1873616694430109E-2</v>
      </c>
      <c r="G131" s="179">
        <f>'Regional Cap levels'!H765</f>
        <v>2.1873616694430109E-2</v>
      </c>
      <c r="H131" s="180">
        <f>'Regional Cap levels'!I765</f>
        <v>2.1915275249818927E-2</v>
      </c>
      <c r="I131" s="180">
        <f>'Regional Cap levels'!J677</f>
        <v>2.085118783095332E-2</v>
      </c>
      <c r="J131" s="180">
        <f>'Regional Cap levels'!K677</f>
        <v>2.0020077100783552E-2</v>
      </c>
      <c r="K131" s="47"/>
    </row>
    <row r="132" spans="2:12">
      <c r="B132" s="1" t="s">
        <v>72</v>
      </c>
      <c r="C132" s="1" t="s">
        <v>68</v>
      </c>
      <c r="D132" s="1" t="s">
        <v>73</v>
      </c>
      <c r="E132" s="147">
        <f>'Regional Cap levels'!F771</f>
        <v>2.6231771230741442E-3</v>
      </c>
      <c r="F132" s="147">
        <f>'Regional Cap levels'!G771</f>
        <v>2.6789655325239795E-3</v>
      </c>
      <c r="G132" s="179">
        <f>'Regional Cap levels'!H771</f>
        <v>2.6789655325239795E-3</v>
      </c>
      <c r="H132" s="180">
        <f>'Regional Cap levels'!I771</f>
        <v>2.707050490963871E-3</v>
      </c>
      <c r="I132" s="180">
        <f>'Regional Cap levels'!J683</f>
        <v>2.707050490963871E-3</v>
      </c>
      <c r="J132" s="180">
        <f>'Regional Cap levels'!K683</f>
        <v>2.7183771159391898E-3</v>
      </c>
      <c r="K132" s="47"/>
    </row>
    <row r="133" spans="2:12">
      <c r="B133" s="1" t="s">
        <v>72</v>
      </c>
      <c r="C133" s="1" t="s">
        <v>70</v>
      </c>
      <c r="D133" s="1" t="s">
        <v>73</v>
      </c>
      <c r="E133" s="48">
        <v>0</v>
      </c>
      <c r="F133" s="48">
        <v>0</v>
      </c>
      <c r="G133" s="71">
        <v>0</v>
      </c>
      <c r="H133" s="66">
        <v>0</v>
      </c>
      <c r="I133" s="66">
        <v>0</v>
      </c>
      <c r="J133" s="66">
        <v>0</v>
      </c>
      <c r="K133" s="47"/>
    </row>
    <row r="134" spans="2:12">
      <c r="B134" s="1" t="s">
        <v>72</v>
      </c>
      <c r="C134" s="1" t="s">
        <v>91</v>
      </c>
      <c r="D134" s="14" t="s">
        <v>73</v>
      </c>
      <c r="E134" s="147">
        <f>'Regional Cap levels'!F767</f>
        <v>1.1066470132060519E-2</v>
      </c>
      <c r="F134" s="147">
        <f>'Regional Cap levels'!G767</f>
        <v>1.1301826243342947E-2</v>
      </c>
      <c r="G134" s="179">
        <f>'Regional Cap levels'!H767</f>
        <v>1.1301826243342947E-2</v>
      </c>
      <c r="H134" s="180">
        <f>'Regional Cap levels'!I767</f>
        <v>1.1420309036975648E-2</v>
      </c>
      <c r="I134" s="180">
        <f>'Regional Cap levels'!J679</f>
        <v>1.1420309036975648E-2</v>
      </c>
      <c r="J134" s="180">
        <f>'Regional Cap levels'!K679</f>
        <v>1.1468092984115111E-2</v>
      </c>
      <c r="K134" s="47"/>
    </row>
    <row r="135" spans="2:12" s="4" customFormat="1">
      <c r="E135" s="28"/>
      <c r="F135" s="28"/>
      <c r="G135" s="28"/>
      <c r="H135" s="65"/>
      <c r="I135" s="65"/>
      <c r="J135" s="65"/>
      <c r="K135" s="49"/>
      <c r="L135" s="50"/>
    </row>
    <row r="136" spans="2:12">
      <c r="B136" s="4" t="s">
        <v>92</v>
      </c>
      <c r="D136" s="166"/>
      <c r="E136" s="16"/>
      <c r="F136" s="16"/>
      <c r="G136" s="16"/>
      <c r="H136" s="60"/>
      <c r="I136" s="60"/>
      <c r="J136" s="60"/>
      <c r="K136" s="45"/>
    </row>
    <row r="137" spans="2:12" ht="25.5">
      <c r="B137" s="1"/>
      <c r="C137" s="1"/>
      <c r="D137" s="1"/>
      <c r="E137" s="162" t="s">
        <v>50</v>
      </c>
      <c r="F137" s="162" t="s">
        <v>52</v>
      </c>
      <c r="G137" s="163" t="s">
        <v>54</v>
      </c>
      <c r="H137" s="164" t="s">
        <v>56</v>
      </c>
      <c r="I137" s="165" t="s">
        <v>58</v>
      </c>
      <c r="J137" s="165" t="s">
        <v>61</v>
      </c>
      <c r="K137" s="45"/>
    </row>
    <row r="138" spans="2:12">
      <c r="B138" s="2" t="s">
        <v>62</v>
      </c>
      <c r="C138" s="2" t="s">
        <v>89</v>
      </c>
      <c r="D138" s="2" t="s">
        <v>64</v>
      </c>
      <c r="E138" s="13" t="s">
        <v>49</v>
      </c>
      <c r="F138" s="13" t="s">
        <v>51</v>
      </c>
      <c r="G138" s="68" t="s">
        <v>53</v>
      </c>
      <c r="H138" s="57" t="s">
        <v>55</v>
      </c>
      <c r="I138" s="126" t="s">
        <v>57</v>
      </c>
      <c r="J138" s="126" t="s">
        <v>65</v>
      </c>
      <c r="K138" t="s">
        <v>93</v>
      </c>
    </row>
    <row r="139" spans="2:12">
      <c r="B139" s="1" t="s">
        <v>67</v>
      </c>
      <c r="C139" s="1" t="s">
        <v>68</v>
      </c>
      <c r="D139" s="1" t="s">
        <v>69</v>
      </c>
      <c r="E139" s="8">
        <f>E61-E123</f>
        <v>0.66572744394746053</v>
      </c>
      <c r="F139" s="8">
        <f t="shared" ref="E139:I150" si="68">F61-F123</f>
        <v>0.49694017073650393</v>
      </c>
      <c r="G139" s="70">
        <f t="shared" si="68"/>
        <v>0.29303582649188792</v>
      </c>
      <c r="H139" s="59">
        <f t="shared" si="68"/>
        <v>0.26577966213587823</v>
      </c>
      <c r="I139" s="59">
        <f t="shared" si="68"/>
        <v>0.27833160153195519</v>
      </c>
      <c r="J139" s="59">
        <f t="shared" ref="J139" si="69">J61-J123</f>
        <v>0.23587304009249885</v>
      </c>
    </row>
    <row r="140" spans="2:12">
      <c r="B140" s="1" t="s">
        <v>67</v>
      </c>
      <c r="C140" s="1" t="s">
        <v>70</v>
      </c>
      <c r="D140" s="1" t="s">
        <v>69</v>
      </c>
      <c r="E140" s="8">
        <f>E62-E124</f>
        <v>0.66223854928750825</v>
      </c>
      <c r="F140" s="8">
        <f t="shared" si="68"/>
        <v>0.49052458294954332</v>
      </c>
      <c r="G140" s="70">
        <f t="shared" si="68"/>
        <v>0.2855048131268485</v>
      </c>
      <c r="H140" s="59">
        <f t="shared" si="68"/>
        <v>0.26418634036866229</v>
      </c>
      <c r="I140" s="59">
        <f t="shared" si="68"/>
        <v>0.27684346667312459</v>
      </c>
      <c r="J140" s="59">
        <f t="shared" ref="J140" si="70">J62-J124</f>
        <v>0.23061538986846944</v>
      </c>
    </row>
    <row r="141" spans="2:12">
      <c r="B141" s="1" t="s">
        <v>67</v>
      </c>
      <c r="C141" s="1" t="s">
        <v>91</v>
      </c>
      <c r="D141" s="14" t="s">
        <v>69</v>
      </c>
      <c r="E141" s="8">
        <f t="shared" si="68"/>
        <v>0.68074450222053084</v>
      </c>
      <c r="F141" s="8">
        <f t="shared" si="68"/>
        <v>0.5081528637922974</v>
      </c>
      <c r="G141" s="70">
        <f t="shared" si="68"/>
        <v>0.2996532974158278</v>
      </c>
      <c r="H141" s="59">
        <f t="shared" si="68"/>
        <v>0.27164300763774524</v>
      </c>
      <c r="I141" s="59">
        <f t="shared" si="68"/>
        <v>0.28437615069397465</v>
      </c>
      <c r="J141" s="59">
        <f t="shared" ref="J141" si="71">J63-J125</f>
        <v>0.24080806239266847</v>
      </c>
    </row>
    <row r="142" spans="2:12">
      <c r="B142" s="1" t="s">
        <v>72</v>
      </c>
      <c r="C142" s="1" t="s">
        <v>68</v>
      </c>
      <c r="D142" s="1" t="s">
        <v>69</v>
      </c>
      <c r="E142" s="8">
        <f t="shared" si="68"/>
        <v>0.16915746354454753</v>
      </c>
      <c r="F142" s="8">
        <f t="shared" si="68"/>
        <v>0.1241099689171708</v>
      </c>
      <c r="G142" s="70">
        <f t="shared" si="68"/>
        <v>7.3603309486020785E-2</v>
      </c>
      <c r="H142" s="59">
        <f t="shared" si="68"/>
        <v>6.7523235715725272E-2</v>
      </c>
      <c r="I142" s="59">
        <f t="shared" si="68"/>
        <v>7.2711236455006725E-2</v>
      </c>
      <c r="J142" s="59">
        <f t="shared" ref="J142" si="72">J64-J126</f>
        <v>5.944186880117755E-2</v>
      </c>
    </row>
    <row r="143" spans="2:12">
      <c r="B143" s="1" t="s">
        <v>72</v>
      </c>
      <c r="C143" s="1" t="s">
        <v>70</v>
      </c>
      <c r="D143" s="1" t="s">
        <v>69</v>
      </c>
      <c r="E143" s="8">
        <f t="shared" si="68"/>
        <v>0.17552217055358169</v>
      </c>
      <c r="F143" s="8">
        <f t="shared" si="68"/>
        <v>0.12747029203399507</v>
      </c>
      <c r="G143" s="70">
        <f t="shared" si="68"/>
        <v>7.2794001502664338E-2</v>
      </c>
      <c r="H143" s="59">
        <f t="shared" si="68"/>
        <v>6.5767503127843199E-2</v>
      </c>
      <c r="I143" s="59">
        <f t="shared" si="68"/>
        <v>7.1434085518665286E-2</v>
      </c>
      <c r="J143" s="59">
        <f t="shared" ref="J143" si="73">J65-J127</f>
        <v>5.7587576449745069E-2</v>
      </c>
    </row>
    <row r="144" spans="2:12">
      <c r="B144" s="1" t="s">
        <v>72</v>
      </c>
      <c r="C144" s="1" t="s">
        <v>91</v>
      </c>
      <c r="D144" s="14" t="s">
        <v>69</v>
      </c>
      <c r="E144" s="8">
        <f t="shared" si="68"/>
        <v>0.1729745249523986</v>
      </c>
      <c r="F144" s="8">
        <f t="shared" si="68"/>
        <v>0.12691152486143553</v>
      </c>
      <c r="G144" s="70">
        <f t="shared" si="68"/>
        <v>7.5266665358298984E-2</v>
      </c>
      <c r="H144" s="59">
        <f t="shared" si="68"/>
        <v>6.9010258221626694E-2</v>
      </c>
      <c r="I144" s="59">
        <f t="shared" si="68"/>
        <v>7.4289531365789432E-2</v>
      </c>
      <c r="J144" s="59">
        <f t="shared" ref="J144" si="74">J66-J128</f>
        <v>6.0759412017940155E-2</v>
      </c>
    </row>
    <row r="145" spans="2:23">
      <c r="B145" s="1" t="s">
        <v>67</v>
      </c>
      <c r="C145" s="1" t="s">
        <v>68</v>
      </c>
      <c r="D145" s="1" t="s">
        <v>73</v>
      </c>
      <c r="E145" s="8">
        <f>E67-E129</f>
        <v>0.49522467328941439</v>
      </c>
      <c r="F145" s="8">
        <f t="shared" si="68"/>
        <v>0.54303922842459207</v>
      </c>
      <c r="G145" s="70">
        <f t="shared" si="68"/>
        <v>0.54303922842459207</v>
      </c>
      <c r="H145" s="59">
        <f t="shared" si="68"/>
        <v>0.55025591904747728</v>
      </c>
      <c r="I145" s="59">
        <f t="shared" si="68"/>
        <v>0.55031099196761024</v>
      </c>
      <c r="J145" s="59">
        <f t="shared" ref="J145" si="75">J67-J129</f>
        <v>0.62227756139876322</v>
      </c>
      <c r="L145" s="27"/>
      <c r="M145" s="27"/>
      <c r="N145" s="27"/>
      <c r="O145" s="27"/>
      <c r="P145" s="27"/>
    </row>
    <row r="146" spans="2:23">
      <c r="B146" s="1" t="s">
        <v>67</v>
      </c>
      <c r="C146" s="1" t="s">
        <v>70</v>
      </c>
      <c r="D146" s="1" t="s">
        <v>73</v>
      </c>
      <c r="E146" s="8">
        <f>E68-E130</f>
        <v>0.50017751953555556</v>
      </c>
      <c r="F146" s="8">
        <f t="shared" si="68"/>
        <v>0.54848635503900278</v>
      </c>
      <c r="G146" s="70">
        <f t="shared" si="68"/>
        <v>0.54848635503900278</v>
      </c>
      <c r="H146" s="59">
        <f t="shared" si="68"/>
        <v>0.5557134197773782</v>
      </c>
      <c r="I146" s="59">
        <f t="shared" si="68"/>
        <v>0.55550350593376119</v>
      </c>
      <c r="J146" s="59">
        <f t="shared" ref="J146" si="76">J68-J130</f>
        <v>0.62726310614527969</v>
      </c>
      <c r="L146" s="27"/>
      <c r="M146" s="27"/>
      <c r="N146" s="27"/>
      <c r="O146" s="27"/>
      <c r="P146" s="27"/>
    </row>
    <row r="147" spans="2:23">
      <c r="B147" s="1" t="s">
        <v>67</v>
      </c>
      <c r="C147" s="1" t="s">
        <v>91</v>
      </c>
      <c r="D147" s="14" t="s">
        <v>73</v>
      </c>
      <c r="E147" s="8">
        <f t="shared" si="68"/>
        <v>0.53350843889764643</v>
      </c>
      <c r="F147" s="8">
        <f t="shared" si="68"/>
        <v>0.58372125722464752</v>
      </c>
      <c r="G147" s="70">
        <f t="shared" si="68"/>
        <v>0.58372125722464752</v>
      </c>
      <c r="H147" s="59">
        <f t="shared" si="68"/>
        <v>0.58901946133324012</v>
      </c>
      <c r="I147" s="59">
        <f t="shared" si="68"/>
        <v>0.58986879209055565</v>
      </c>
      <c r="J147" s="59">
        <f t="shared" ref="J147" si="77">J69-J131</f>
        <v>0.66621501850155473</v>
      </c>
      <c r="L147" s="27"/>
      <c r="M147" s="27"/>
      <c r="N147" s="27"/>
      <c r="O147" s="27"/>
      <c r="P147" s="27"/>
    </row>
    <row r="148" spans="2:23">
      <c r="B148" s="1" t="s">
        <v>72</v>
      </c>
      <c r="C148" s="1" t="s">
        <v>68</v>
      </c>
      <c r="D148" s="1" t="s">
        <v>73</v>
      </c>
      <c r="E148" s="8">
        <f t="shared" si="68"/>
        <v>0.2972850404311872</v>
      </c>
      <c r="F148" s="8">
        <f t="shared" si="68"/>
        <v>0.30293422645350471</v>
      </c>
      <c r="G148" s="70">
        <f t="shared" si="68"/>
        <v>0.30293422645350471</v>
      </c>
      <c r="H148" s="59">
        <f t="shared" si="68"/>
        <v>0.31158795406882561</v>
      </c>
      <c r="I148" s="59">
        <f t="shared" si="68"/>
        <v>0.31135716355181997</v>
      </c>
      <c r="J148" s="59">
        <f t="shared" ref="J148" si="78">J70-J132</f>
        <v>0.31181922721949934</v>
      </c>
      <c r="L148" s="27"/>
      <c r="M148" s="27"/>
      <c r="N148" s="27"/>
      <c r="O148" s="27"/>
      <c r="P148" s="27"/>
    </row>
    <row r="149" spans="2:23">
      <c r="B149" s="1" t="s">
        <v>72</v>
      </c>
      <c r="C149" s="1" t="s">
        <v>70</v>
      </c>
      <c r="D149" s="1" t="s">
        <v>73</v>
      </c>
      <c r="E149" s="8">
        <f t="shared" si="68"/>
        <v>0.29990821755426134</v>
      </c>
      <c r="F149" s="8">
        <f t="shared" si="68"/>
        <v>0.30561319198602871</v>
      </c>
      <c r="G149" s="70">
        <f t="shared" si="68"/>
        <v>0.30561319198602871</v>
      </c>
      <c r="H149" s="59">
        <f t="shared" si="68"/>
        <v>0.31429500455978948</v>
      </c>
      <c r="I149" s="59">
        <f t="shared" si="68"/>
        <v>0.31406421404278384</v>
      </c>
      <c r="J149" s="59">
        <f t="shared" ref="J149" si="79">J71-J133</f>
        <v>0.31453760433543854</v>
      </c>
      <c r="L149" s="27"/>
      <c r="M149" s="27"/>
      <c r="N149" s="27"/>
      <c r="O149" s="27"/>
      <c r="P149" s="27"/>
    </row>
    <row r="150" spans="2:23">
      <c r="B150" s="1" t="s">
        <v>72</v>
      </c>
      <c r="C150" s="1" t="s">
        <v>91</v>
      </c>
      <c r="D150" s="14" t="s">
        <v>73</v>
      </c>
      <c r="E150" s="8">
        <f t="shared" si="68"/>
        <v>0.32431081223198033</v>
      </c>
      <c r="F150" s="8">
        <f t="shared" si="68"/>
        <v>0.33208350958276295</v>
      </c>
      <c r="G150" s="70">
        <f t="shared" si="68"/>
        <v>0.33208350958276295</v>
      </c>
      <c r="H150" s="59">
        <f t="shared" si="68"/>
        <v>0.33852919531760856</v>
      </c>
      <c r="I150" s="59">
        <f t="shared" si="68"/>
        <v>0.33829420542059341</v>
      </c>
      <c r="J150" s="59">
        <f t="shared" ref="J150" si="80">J72-J134</f>
        <v>0.3406043382344931</v>
      </c>
      <c r="L150" s="27"/>
      <c r="M150" s="27"/>
      <c r="N150" s="27"/>
      <c r="O150" s="27"/>
      <c r="P150" s="27"/>
    </row>
    <row r="151" spans="2:23">
      <c r="E151" s="16"/>
      <c r="F151" s="16"/>
      <c r="G151" s="16"/>
      <c r="H151" s="60"/>
      <c r="I151" s="65"/>
      <c r="J151" s="65"/>
      <c r="K151" s="4"/>
    </row>
    <row r="152" spans="2:23">
      <c r="B152" s="51" t="s">
        <v>94</v>
      </c>
      <c r="C152" s="167"/>
      <c r="D152" s="167"/>
      <c r="E152" s="167"/>
      <c r="F152" s="181"/>
      <c r="G152" s="167"/>
      <c r="H152" s="168"/>
      <c r="I152" s="168"/>
      <c r="J152" s="168"/>
      <c r="K152" s="45"/>
    </row>
    <row r="153" spans="2:23" ht="25.5">
      <c r="B153" s="1"/>
      <c r="C153" s="1"/>
      <c r="D153" s="1"/>
      <c r="E153" s="162" t="s">
        <v>50</v>
      </c>
      <c r="F153" s="162" t="s">
        <v>52</v>
      </c>
      <c r="G153" s="163" t="s">
        <v>54</v>
      </c>
      <c r="H153" s="164" t="s">
        <v>56</v>
      </c>
      <c r="I153" s="165" t="s">
        <v>58</v>
      </c>
      <c r="J153" s="165" t="s">
        <v>61</v>
      </c>
      <c r="K153" s="45"/>
    </row>
    <row r="154" spans="2:23">
      <c r="B154" s="2" t="s">
        <v>62</v>
      </c>
      <c r="C154" s="2" t="s">
        <v>63</v>
      </c>
      <c r="D154" s="2" t="s">
        <v>64</v>
      </c>
      <c r="E154" s="13" t="s">
        <v>49</v>
      </c>
      <c r="F154" s="13" t="s">
        <v>51</v>
      </c>
      <c r="G154" s="68" t="s">
        <v>53</v>
      </c>
      <c r="H154" s="57" t="s">
        <v>55</v>
      </c>
      <c r="I154" s="126" t="s">
        <v>57</v>
      </c>
      <c r="J154" s="126" t="s">
        <v>65</v>
      </c>
      <c r="K154" t="s">
        <v>95</v>
      </c>
      <c r="R154" s="52"/>
    </row>
    <row r="155" spans="2:23">
      <c r="B155" s="1" t="s">
        <v>67</v>
      </c>
      <c r="C155" s="1" t="s">
        <v>68</v>
      </c>
      <c r="D155" s="14" t="s">
        <v>69</v>
      </c>
      <c r="E155" s="58" cm="1">
        <f t="array" ref="E155">((E123*INDEX('TDCV Values'!$D$11:$I$16,MATCH($B155&amp;$C155,'TDCV Values'!$B$11:$B$16&amp;'TDCV Values'!$C$11:$C$16,0),MATCH(E$154,'TDCV Values'!$D$10:$I$10,0))*'Customer Numbers - Midlands'!$C$5)+(E125*INDEX('TDCV Values'!$D$11:$I$16,MATCH($B157&amp;$C157,'TDCV Values'!$B$11:$B$16&amp;'TDCV Values'!$C$11:$C$16,0),MATCH(E$154,'TDCV Values'!$D$10:$I$10,0))*'Customer Numbers - Midlands'!$E$5))/((INDEX('TDCV Values'!$D$11:$I$16,MATCH($B155&amp;$C155,'TDCV Values'!$B$11:$B$16&amp;'TDCV Values'!$C$11:$C$16,0),MATCH(E$154,'TDCV Values'!$D$10:$I$10,0))*'Customer Numbers - Midlands'!$C$5)+('Customer Numbers - Midlands'!$E$5*INDEX('TDCV Values'!$D$11:$I$16,MATCH($B157&amp;$C157,'TDCV Values'!$B$11:$B$16&amp;'TDCV Values'!$C$11:$C$16,0),MATCH(E$154,'TDCV Values'!$D$10:$I$10,0))))</f>
        <v>1.1009470320681379E-2</v>
      </c>
      <c r="F155" s="58" cm="1">
        <f t="array" ref="F155">((F123*INDEX('TDCV Values'!$D$11:$I$16,MATCH($B155&amp;$C155,'TDCV Values'!$B$11:$B$16&amp;'TDCV Values'!$C$11:$C$16,0),MATCH(F$154,'TDCV Values'!$D$10:$I$10,0))*'Customer Numbers - Midlands'!$C$5)+(F125*INDEX('TDCV Values'!$D$11:$I$16,MATCH($B157&amp;$C157,'TDCV Values'!$B$11:$B$16&amp;'TDCV Values'!$C$11:$C$16,0),MATCH(F$154,'TDCV Values'!$D$10:$I$10,0))*'Customer Numbers - Midlands'!$E$5))/((INDEX('TDCV Values'!$D$11:$I$16,MATCH($B155&amp;$C155,'TDCV Values'!$B$11:$B$16&amp;'TDCV Values'!$C$11:$C$16,0),MATCH(F$154,'TDCV Values'!$D$10:$I$10,0))*'Customer Numbers - Midlands'!$C$5)+('Customer Numbers - Midlands'!$E$5*INDEX('TDCV Values'!$D$11:$I$16,MATCH($B157&amp;$C157,'TDCV Values'!$B$11:$B$16&amp;'TDCV Values'!$C$11:$C$16,0),MATCH(F$154,'TDCV Values'!$D$10:$I$10,0))))</f>
        <v>8.220372403697827E-3</v>
      </c>
      <c r="G155" s="58" cm="1">
        <f t="array" ref="G155">((G123*INDEX('TDCV Values'!$D$11:$I$16,MATCH($B155&amp;$C155,'TDCV Values'!$B$11:$B$16&amp;'TDCV Values'!$C$11:$C$16,0),MATCH(G$154,'TDCV Values'!$D$10:$I$10,0))*'Customer Numbers - Midlands'!$C$5)+(G125*INDEX('TDCV Values'!$D$11:$I$16,MATCH($B157&amp;$C157,'TDCV Values'!$B$11:$B$16&amp;'TDCV Values'!$C$11:$C$16,0),MATCH(G$154,'TDCV Values'!$D$10:$I$10,0))*'Customer Numbers - Midlands'!$E$5))/((INDEX('TDCV Values'!$D$11:$I$16,MATCH($B155&amp;$C155,'TDCV Values'!$B$11:$B$16&amp;'TDCV Values'!$C$11:$C$16,0),MATCH(G$154,'TDCV Values'!$D$10:$I$10,0))*'Customer Numbers - Midlands'!$C$5)+('Customer Numbers - Midlands'!$E$5*INDEX('TDCV Values'!$D$11:$I$16,MATCH($B157&amp;$C157,'TDCV Values'!$B$11:$B$16&amp;'TDCV Values'!$C$11:$C$16,0),MATCH(G$154,'TDCV Values'!$D$10:$I$10,0))))</f>
        <v>4.8514727991526719E-3</v>
      </c>
      <c r="H155" s="58" cm="1">
        <f t="array" ref="H155">((H123*INDEX('TDCV Values'!$D$11:$I$16,MATCH($B155&amp;$C155,'TDCV Values'!$B$11:$B$16&amp;'TDCV Values'!$C$11:$C$16,0),MATCH(H$154,'TDCV Values'!$D$10:$I$10,0))*'Customer Numbers - Midlands'!$C$5)+(H125*INDEX('TDCV Values'!$D$11:$I$16,MATCH($B157&amp;$C157,'TDCV Values'!$B$11:$B$16&amp;'TDCV Values'!$C$11:$C$16,0),MATCH(H$154,'TDCV Values'!$D$10:$I$10,0))*'Customer Numbers - Midlands'!$E$5))/((INDEX('TDCV Values'!$D$11:$I$16,MATCH($B155&amp;$C155,'TDCV Values'!$B$11:$B$16&amp;'TDCV Values'!$C$11:$C$16,0),MATCH(H$154,'TDCV Values'!$D$10:$I$10,0))*'Customer Numbers - Midlands'!$C$5)+('Customer Numbers - Midlands'!$E$5*INDEX('TDCV Values'!$D$11:$I$16,MATCH($B157&amp;$C157,'TDCV Values'!$B$11:$B$16&amp;'TDCV Values'!$C$11:$C$16,0),MATCH(H$154,'TDCV Values'!$D$10:$I$10,0))))</f>
        <v>4.3793549396198127E-3</v>
      </c>
      <c r="I155" s="58" cm="1">
        <f t="array" ref="I155">((I123*INDEX('TDCV Values'!$D$11:$I$16,MATCH($B155&amp;$C155,'TDCV Values'!$B$11:$B$16&amp;'TDCV Values'!$C$11:$C$16,0),MATCH(I$154,'TDCV Values'!$D$10:$I$10,0))*'Customer Numbers - Midlands'!$C$5)+(I125*INDEX('TDCV Values'!$D$11:$I$16,MATCH($B157&amp;$C157,'TDCV Values'!$B$11:$B$16&amp;'TDCV Values'!$C$11:$C$16,0),MATCH(I$154,'TDCV Values'!$D$10:$I$10,0))*'Customer Numbers - Midlands'!$E$5))/((INDEX('TDCV Values'!$D$11:$I$16,MATCH($B155&amp;$C155,'TDCV Values'!$B$11:$B$16&amp;'TDCV Values'!$C$11:$C$16,0),MATCH(I$154,'TDCV Values'!$D$10:$I$10,0))*'Customer Numbers - Midlands'!$C$5)+('Customer Numbers - Midlands'!$E$5*INDEX('TDCV Values'!$D$11:$I$16,MATCH($B157&amp;$C157,'TDCV Values'!$B$11:$B$16&amp;'TDCV Values'!$C$11:$C$16,0),MATCH(I$154,'TDCV Values'!$D$10:$I$10,0))))</f>
        <v>4.6414043674495691E-3</v>
      </c>
      <c r="J155" s="58" cm="1">
        <f t="array" ref="J155">((J123*INDEX('TDCV Values'!$D$11:$I$16,MATCH($B155&amp;$C155,'TDCV Values'!$B$11:$B$16&amp;'TDCV Values'!$C$11:$C$16,0),MATCH(J$154,'TDCV Values'!$D$10:$I$10,0))*'Customer Numbers - Midlands'!$C$5)+(J125*INDEX('TDCV Values'!$D$11:$I$16,MATCH($B157&amp;$C157,'TDCV Values'!$B$11:$B$16&amp;'TDCV Values'!$C$11:$C$16,0),MATCH(J$154,'TDCV Values'!$D$10:$I$10,0))*'Customer Numbers - Midlands'!$E$5))/((INDEX('TDCV Values'!$D$11:$I$16,MATCH($B155&amp;$C155,'TDCV Values'!$B$11:$B$16&amp;'TDCV Values'!$C$11:$C$16,0),MATCH(J$154,'TDCV Values'!$D$10:$I$10,0))*'Customer Numbers - Midlands'!$C$5)+('Customer Numbers - Midlands'!$E$5*INDEX('TDCV Values'!$D$11:$I$16,MATCH($B157&amp;$C157,'TDCV Values'!$B$11:$B$16&amp;'TDCV Values'!$C$11:$C$16,0),MATCH(J$154,'TDCV Values'!$D$10:$I$10,0))))</f>
        <v>4.0193723811615747E-3</v>
      </c>
      <c r="L155" s="27"/>
      <c r="M155" s="27"/>
      <c r="N155" s="27"/>
      <c r="O155" s="27"/>
      <c r="P155" s="27"/>
      <c r="Q155" s="6"/>
      <c r="R155" s="27"/>
      <c r="S155" s="27"/>
      <c r="T155" s="27"/>
      <c r="U155" s="27"/>
      <c r="V155" s="27"/>
      <c r="W155" s="53"/>
    </row>
    <row r="156" spans="2:23">
      <c r="B156" s="1" t="s">
        <v>67</v>
      </c>
      <c r="C156" s="1" t="s">
        <v>70</v>
      </c>
      <c r="D156" s="14" t="s">
        <v>69</v>
      </c>
      <c r="E156" s="157">
        <v>0</v>
      </c>
      <c r="F156" s="157">
        <v>0</v>
      </c>
      <c r="G156" s="157">
        <v>0</v>
      </c>
      <c r="H156" s="157">
        <v>0</v>
      </c>
      <c r="I156" s="157">
        <v>0</v>
      </c>
      <c r="J156" s="157">
        <v>0</v>
      </c>
      <c r="K156" s="47"/>
      <c r="L156" s="27"/>
      <c r="M156" s="27"/>
      <c r="N156" s="27"/>
      <c r="O156" s="27"/>
      <c r="P156" s="27"/>
      <c r="Q156" s="6"/>
      <c r="R156" s="27"/>
      <c r="S156" s="27"/>
      <c r="T156" s="27"/>
      <c r="U156" s="27"/>
      <c r="V156" s="27"/>
      <c r="W156" s="53"/>
    </row>
    <row r="157" spans="2:23">
      <c r="B157" s="1" t="s">
        <v>67</v>
      </c>
      <c r="C157" s="1" t="s">
        <v>71</v>
      </c>
      <c r="D157" s="14" t="s">
        <v>69</v>
      </c>
      <c r="E157" s="58" cm="1">
        <f t="array" ref="E157">((E123*INDEX('TDCV Values'!$D$11:$I$16,MATCH($B155&amp;$C155,'TDCV Values'!$B$11:$B$16&amp;'TDCV Values'!$C$11:$C$16,0),MATCH(E$154,'TDCV Values'!$D$10:$I$10,0))*'Customer Numbers - Midlands'!$C$5)+(E125*INDEX('TDCV Values'!$D$11:$I$16,MATCH($B157&amp;$C157,'TDCV Values'!$B$11:$B$16&amp;'TDCV Values'!$C$11:$C$16,0),MATCH(E$154,'TDCV Values'!$D$10:$I$10,0))*'Customer Numbers - Midlands'!$E$5))/((INDEX('TDCV Values'!$D$11:$I$16,MATCH($B155&amp;$C155,'TDCV Values'!$B$11:$B$16&amp;'TDCV Values'!$C$11:$C$16,0),MATCH(E$154,'TDCV Values'!$D$10:$I$10,0))*'Customer Numbers - Midlands'!$C$5)+('Customer Numbers - Midlands'!$E$5*INDEX('TDCV Values'!$D$11:$I$16,MATCH($B157&amp;$C157,'TDCV Values'!$B$11:$B$16&amp;'TDCV Values'!$C$11:$C$16,0),MATCH(E$154,'TDCV Values'!$D$10:$I$10,0))))</f>
        <v>1.1009470320681379E-2</v>
      </c>
      <c r="F157" s="58" cm="1">
        <f t="array" ref="F157">((F123*INDEX('TDCV Values'!$D$11:$I$16,MATCH($B155&amp;$C155,'TDCV Values'!$B$11:$B$16&amp;'TDCV Values'!$C$11:$C$16,0),MATCH(F$154,'TDCV Values'!$D$10:$I$10,0))*'Customer Numbers - Midlands'!$C$5)+(F125*INDEX('TDCV Values'!$D$11:$I$16,MATCH($B157&amp;$C157,'TDCV Values'!$B$11:$B$16&amp;'TDCV Values'!$C$11:$C$16,0),MATCH(F$154,'TDCV Values'!$D$10:$I$10,0))*'Customer Numbers - Midlands'!$E$5))/((INDEX('TDCV Values'!$D$11:$I$16,MATCH($B155&amp;$C155,'TDCV Values'!$B$11:$B$16&amp;'TDCV Values'!$C$11:$C$16,0),MATCH(F$154,'TDCV Values'!$D$10:$I$10,0))*'Customer Numbers - Midlands'!$C$5)+('Customer Numbers - Midlands'!$E$5*INDEX('TDCV Values'!$D$11:$I$16,MATCH($B157&amp;$C157,'TDCV Values'!$B$11:$B$16&amp;'TDCV Values'!$C$11:$C$16,0),MATCH(F$154,'TDCV Values'!$D$10:$I$10,0))))</f>
        <v>8.220372403697827E-3</v>
      </c>
      <c r="G157" s="58" cm="1">
        <f t="array" ref="G157">((G123*INDEX('TDCV Values'!$D$11:$I$16,MATCH($B155&amp;$C155,'TDCV Values'!$B$11:$B$16&amp;'TDCV Values'!$C$11:$C$16,0),MATCH(G$154,'TDCV Values'!$D$10:$I$10,0))*'Customer Numbers - Midlands'!$C$5)+(G125*INDEX('TDCV Values'!$D$11:$I$16,MATCH($B157&amp;$C157,'TDCV Values'!$B$11:$B$16&amp;'TDCV Values'!$C$11:$C$16,0),MATCH(G$154,'TDCV Values'!$D$10:$I$10,0))*'Customer Numbers - Midlands'!$E$5))/((INDEX('TDCV Values'!$D$11:$I$16,MATCH($B155&amp;$C155,'TDCV Values'!$B$11:$B$16&amp;'TDCV Values'!$C$11:$C$16,0),MATCH(G$154,'TDCV Values'!$D$10:$I$10,0))*'Customer Numbers - Midlands'!$C$5)+('Customer Numbers - Midlands'!$E$5*INDEX('TDCV Values'!$D$11:$I$16,MATCH($B157&amp;$C157,'TDCV Values'!$B$11:$B$16&amp;'TDCV Values'!$C$11:$C$16,0),MATCH(G$154,'TDCV Values'!$D$10:$I$10,0))))</f>
        <v>4.8514727991526719E-3</v>
      </c>
      <c r="H157" s="58" cm="1">
        <f t="array" ref="H157">((H123*INDEX('TDCV Values'!$D$11:$I$16,MATCH($B155&amp;$C155,'TDCV Values'!$B$11:$B$16&amp;'TDCV Values'!$C$11:$C$16,0),MATCH(H$154,'TDCV Values'!$D$10:$I$10,0))*'Customer Numbers - Midlands'!$C$5)+(H125*INDEX('TDCV Values'!$D$11:$I$16,MATCH($B157&amp;$C157,'TDCV Values'!$B$11:$B$16&amp;'TDCV Values'!$C$11:$C$16,0),MATCH(H$154,'TDCV Values'!$D$10:$I$10,0))*'Customer Numbers - Midlands'!$E$5))/((INDEX('TDCV Values'!$D$11:$I$16,MATCH($B155&amp;$C155,'TDCV Values'!$B$11:$B$16&amp;'TDCV Values'!$C$11:$C$16,0),MATCH(H$154,'TDCV Values'!$D$10:$I$10,0))*'Customer Numbers - Midlands'!$C$5)+('Customer Numbers - Midlands'!$E$5*INDEX('TDCV Values'!$D$11:$I$16,MATCH($B157&amp;$C157,'TDCV Values'!$B$11:$B$16&amp;'TDCV Values'!$C$11:$C$16,0),MATCH(H$154,'TDCV Values'!$D$10:$I$10,0))))</f>
        <v>4.3793549396198127E-3</v>
      </c>
      <c r="I157" s="58" cm="1">
        <f t="array" ref="I157">((I123*INDEX('TDCV Values'!$D$11:$I$16,MATCH($B155&amp;$C155,'TDCV Values'!$B$11:$B$16&amp;'TDCV Values'!$C$11:$C$16,0),MATCH(I$154,'TDCV Values'!$D$10:$I$10,0))*'Customer Numbers - Midlands'!$C$5)+(I125*INDEX('TDCV Values'!$D$11:$I$16,MATCH($B157&amp;$C157,'TDCV Values'!$B$11:$B$16&amp;'TDCV Values'!$C$11:$C$16,0),MATCH(I$154,'TDCV Values'!$D$10:$I$10,0))*'Customer Numbers - Midlands'!$E$5))/((INDEX('TDCV Values'!$D$11:$I$16,MATCH($B155&amp;$C155,'TDCV Values'!$B$11:$B$16&amp;'TDCV Values'!$C$11:$C$16,0),MATCH(I$154,'TDCV Values'!$D$10:$I$10,0))*'Customer Numbers - Midlands'!$C$5)+('Customer Numbers - Midlands'!$E$5*INDEX('TDCV Values'!$D$11:$I$16,MATCH($B157&amp;$C157,'TDCV Values'!$B$11:$B$16&amp;'TDCV Values'!$C$11:$C$16,0),MATCH(I$154,'TDCV Values'!$D$10:$I$10,0))))</f>
        <v>4.6414043674495691E-3</v>
      </c>
      <c r="J157" s="58" cm="1">
        <f t="array" ref="J157">((J123*INDEX('TDCV Values'!$D$11:$I$16,MATCH($B155&amp;$C155,'TDCV Values'!$B$11:$B$16&amp;'TDCV Values'!$C$11:$C$16,0),MATCH(J$154,'TDCV Values'!$D$10:$I$10,0))*'Customer Numbers - Midlands'!$C$5)+(J125*INDEX('TDCV Values'!$D$11:$I$16,MATCH($B157&amp;$C157,'TDCV Values'!$B$11:$B$16&amp;'TDCV Values'!$C$11:$C$16,0),MATCH(J$154,'TDCV Values'!$D$10:$I$10,0))*'Customer Numbers - Midlands'!$E$5))/((INDEX('TDCV Values'!$D$11:$I$16,MATCH($B155&amp;$C155,'TDCV Values'!$B$11:$B$16&amp;'TDCV Values'!$C$11:$C$16,0),MATCH(J$154,'TDCV Values'!$D$10:$I$10,0))*'Customer Numbers - Midlands'!$C$5)+('Customer Numbers - Midlands'!$E$5*INDEX('TDCV Values'!$D$11:$I$16,MATCH($B157&amp;$C157,'TDCV Values'!$B$11:$B$16&amp;'TDCV Values'!$C$11:$C$16,0),MATCH(J$154,'TDCV Values'!$D$10:$I$10,0))))</f>
        <v>4.0193723811615747E-3</v>
      </c>
      <c r="K157" s="47"/>
      <c r="L157" s="27"/>
      <c r="M157" s="27"/>
      <c r="N157" s="27"/>
      <c r="O157" s="27"/>
      <c r="P157" s="27"/>
      <c r="Q157" s="6"/>
      <c r="R157" s="27"/>
      <c r="S157" s="27"/>
      <c r="T157" s="27"/>
      <c r="U157" s="27"/>
      <c r="V157" s="27"/>
      <c r="W157" s="53"/>
    </row>
    <row r="158" spans="2:23">
      <c r="B158" s="1" t="s">
        <v>72</v>
      </c>
      <c r="C158" s="1" t="s">
        <v>68</v>
      </c>
      <c r="D158" s="14" t="s">
        <v>69</v>
      </c>
      <c r="E158" s="58" cm="1">
        <f t="array" ref="E158">((E126*INDEX('TDCV Values'!$D$11:$I$16,MATCH($B158&amp;$C158,'TDCV Values'!$B$11:$B$16&amp;'TDCV Values'!$C$11:$C$16,0),MATCH(E$154,'TDCV Values'!$D$10:$I$10,0))*'Customer Numbers - Midlands'!$C$10)+(E128*INDEX('TDCV Values'!$D$11:$I$16,MATCH($B160&amp;$C160,'TDCV Values'!$B$11:$B$16&amp;'TDCV Values'!$C$11:$C$16,0),MATCH(E$154,'TDCV Values'!$D$10:$I$10,0))*'Customer Numbers - Midlands'!$E$10))/((INDEX('TDCV Values'!$D$11:$I$16,MATCH($B158&amp;$C158,'TDCV Values'!$B$11:$B$16&amp;'TDCV Values'!$C$11:$C$16,0),MATCH(E$154,'TDCV Values'!$D$10:$I$10,0))*'Customer Numbers - Midlands'!$C$10)+('Customer Numbers - Midlands'!$E$10*INDEX('TDCV Values'!$D$11:$I$16,MATCH($B160&amp;$C160,'TDCV Values'!$B$11:$B$16&amp;'TDCV Values'!$C$11:$C$16,0),MATCH(E$154,'TDCV Values'!$D$10:$I$10,0))))</f>
        <v>2.6683586173801887E-3</v>
      </c>
      <c r="F158" s="58" cm="1">
        <f t="array" ref="F158">((F126*INDEX('TDCV Values'!$D$11:$I$16,MATCH($B158&amp;$C158,'TDCV Values'!$B$11:$B$16&amp;'TDCV Values'!$C$11:$C$16,0),MATCH(F$154,'TDCV Values'!$D$10:$I$10,0))*'Customer Numbers - Midlands'!$C$10)+(F128*INDEX('TDCV Values'!$D$11:$I$16,MATCH($B160&amp;$C160,'TDCV Values'!$B$11:$B$16&amp;'TDCV Values'!$C$11:$C$16,0),MATCH(F$154,'TDCV Values'!$D$10:$I$10,0))*'Customer Numbers - Midlands'!$E$10))/((INDEX('TDCV Values'!$D$11:$I$16,MATCH($B158&amp;$C158,'TDCV Values'!$B$11:$B$16&amp;'TDCV Values'!$C$11:$C$16,0),MATCH(F$154,'TDCV Values'!$D$10:$I$10,0))*'Customer Numbers - Midlands'!$C$10)+('Customer Numbers - Midlands'!$E$10*INDEX('TDCV Values'!$D$11:$I$16,MATCH($B160&amp;$C160,'TDCV Values'!$B$11:$B$16&amp;'TDCV Values'!$C$11:$C$16,0),MATCH(F$154,'TDCV Values'!$D$10:$I$10,0))))</f>
        <v>1.9584583917291567E-3</v>
      </c>
      <c r="G158" s="58" cm="1">
        <f t="array" ref="G158">((G126*INDEX('TDCV Values'!$D$11:$I$16,MATCH($B158&amp;$C158,'TDCV Values'!$B$11:$B$16&amp;'TDCV Values'!$C$11:$C$16,0),MATCH(G$154,'TDCV Values'!$D$10:$I$10,0))*'Customer Numbers - Midlands'!$C$10)+(G128*INDEX('TDCV Values'!$D$11:$I$16,MATCH($B160&amp;$C160,'TDCV Values'!$B$11:$B$16&amp;'TDCV Values'!$C$11:$C$16,0),MATCH(G$154,'TDCV Values'!$D$10:$I$10,0))*'Customer Numbers - Midlands'!$E$10))/((INDEX('TDCV Values'!$D$11:$I$16,MATCH($B158&amp;$C158,'TDCV Values'!$B$11:$B$16&amp;'TDCV Values'!$C$11:$C$16,0),MATCH(G$154,'TDCV Values'!$D$10:$I$10,0))*'Customer Numbers - Midlands'!$C$10)+('Customer Numbers - Midlands'!$E$10*INDEX('TDCV Values'!$D$11:$I$16,MATCH($B160&amp;$C160,'TDCV Values'!$B$11:$B$16&amp;'TDCV Values'!$C$11:$C$16,0),MATCH(G$154,'TDCV Values'!$D$10:$I$10,0))))</f>
        <v>1.162787155175005E-3</v>
      </c>
      <c r="H158" s="58" cm="1">
        <f t="array" ref="H158">((H126*INDEX('TDCV Values'!$D$11:$I$16,MATCH($B158&amp;$C158,'TDCV Values'!$B$11:$B$16&amp;'TDCV Values'!$C$11:$C$16,0),MATCH(H$154,'TDCV Values'!$D$10:$I$10,0))*'Customer Numbers - Midlands'!$C$10)+(H128*INDEX('TDCV Values'!$D$11:$I$16,MATCH($B160&amp;$C160,'TDCV Values'!$B$11:$B$16&amp;'TDCV Values'!$C$11:$C$16,0),MATCH(H$154,'TDCV Values'!$D$10:$I$10,0))*'Customer Numbers - Midlands'!$E$10))/((INDEX('TDCV Values'!$D$11:$I$16,MATCH($B158&amp;$C158,'TDCV Values'!$B$11:$B$16&amp;'TDCV Values'!$C$11:$C$16,0),MATCH(H$154,'TDCV Values'!$D$10:$I$10,0))*'Customer Numbers - Midlands'!$C$10)+('Customer Numbers - Midlands'!$E$10*INDEX('TDCV Values'!$D$11:$I$16,MATCH($B160&amp;$C160,'TDCV Values'!$B$11:$B$16&amp;'TDCV Values'!$C$11:$C$16,0),MATCH(H$154,'TDCV Values'!$D$10:$I$10,0))))</f>
        <v>1.0605046644165241E-3</v>
      </c>
      <c r="I158" s="58" cm="1">
        <f t="array" ref="I158">((I126*INDEX('TDCV Values'!$D$11:$I$16,MATCH($B158&amp;$C158,'TDCV Values'!$B$11:$B$16&amp;'TDCV Values'!$C$11:$C$16,0),MATCH(I$154,'TDCV Values'!$D$10:$I$10,0))*'Customer Numbers - Midlands'!$C$10)+(I128*INDEX('TDCV Values'!$D$11:$I$16,MATCH($B160&amp;$C160,'TDCV Values'!$B$11:$B$16&amp;'TDCV Values'!$C$11:$C$16,0),MATCH(I$154,'TDCV Values'!$D$10:$I$10,0))*'Customer Numbers - Midlands'!$E$10))/((INDEX('TDCV Values'!$D$11:$I$16,MATCH($B158&amp;$C158,'TDCV Values'!$B$11:$B$16&amp;'TDCV Values'!$C$11:$C$16,0),MATCH(I$154,'TDCV Values'!$D$10:$I$10,0))*'Customer Numbers - Midlands'!$C$10)+('Customer Numbers - Midlands'!$E$10*INDEX('TDCV Values'!$D$11:$I$16,MATCH($B160&amp;$C160,'TDCV Values'!$B$11:$B$16&amp;'TDCV Values'!$C$11:$C$16,0),MATCH(I$154,'TDCV Values'!$D$10:$I$10,0))))</f>
        <v>1.1555527752129472E-3</v>
      </c>
      <c r="J158" s="58" cm="1">
        <f t="array" ref="J158">((J126*INDEX('TDCV Values'!$D$11:$I$16,MATCH($B158&amp;$C158,'TDCV Values'!$B$11:$B$16&amp;'TDCV Values'!$C$11:$C$16,0),MATCH(J$154,'TDCV Values'!$D$10:$I$10,0))*'Customer Numbers - Midlands'!$C$10)+(J128*INDEX('TDCV Values'!$D$11:$I$16,MATCH($B160&amp;$C160,'TDCV Values'!$B$11:$B$16&amp;'TDCV Values'!$C$11:$C$16,0),MATCH(J$154,'TDCV Values'!$D$10:$I$10,0))*'Customer Numbers - Midlands'!$E$10))/((INDEX('TDCV Values'!$D$11:$I$16,MATCH($B158&amp;$C158,'TDCV Values'!$B$11:$B$16&amp;'TDCV Values'!$C$11:$C$16,0),MATCH(J$154,'TDCV Values'!$D$10:$I$10,0))*'Customer Numbers - Midlands'!$C$10)+('Customer Numbers - Midlands'!$E$10*INDEX('TDCV Values'!$D$11:$I$16,MATCH($B160&amp;$C160,'TDCV Values'!$B$11:$B$16&amp;'TDCV Values'!$C$11:$C$16,0),MATCH(J$154,'TDCV Values'!$D$10:$I$10,0))))</f>
        <v>9.2629841152295004E-4</v>
      </c>
      <c r="K158" s="47"/>
      <c r="L158" s="27"/>
      <c r="M158" s="27"/>
      <c r="N158" s="27"/>
      <c r="O158" s="27"/>
      <c r="P158" s="27"/>
      <c r="R158" s="27"/>
      <c r="S158" s="27"/>
      <c r="T158" s="27"/>
      <c r="U158" s="27"/>
      <c r="V158" s="27"/>
    </row>
    <row r="159" spans="2:23">
      <c r="B159" s="1" t="s">
        <v>72</v>
      </c>
      <c r="C159" s="1" t="s">
        <v>70</v>
      </c>
      <c r="D159" s="14" t="s">
        <v>69</v>
      </c>
      <c r="E159" s="157">
        <v>0</v>
      </c>
      <c r="F159" s="157">
        <v>0</v>
      </c>
      <c r="G159" s="157">
        <v>0</v>
      </c>
      <c r="H159" s="157">
        <v>0</v>
      </c>
      <c r="I159" s="157">
        <v>0</v>
      </c>
      <c r="J159" s="157">
        <v>0</v>
      </c>
      <c r="K159" s="47"/>
      <c r="L159" s="27"/>
      <c r="M159" s="27"/>
      <c r="N159" s="27"/>
      <c r="O159" s="27"/>
      <c r="P159" s="27"/>
      <c r="R159" s="27"/>
      <c r="S159" s="27"/>
      <c r="T159" s="27"/>
      <c r="U159" s="27"/>
      <c r="V159" s="27"/>
    </row>
    <row r="160" spans="2:23">
      <c r="B160" s="1" t="s">
        <v>72</v>
      </c>
      <c r="C160" s="1" t="s">
        <v>71</v>
      </c>
      <c r="D160" s="14" t="s">
        <v>69</v>
      </c>
      <c r="E160" s="58" cm="1">
        <f t="array" ref="E160">((E126*INDEX('TDCV Values'!$D$11:$I$16,MATCH($B158&amp;$C158,'TDCV Values'!$B$11:$B$16&amp;'TDCV Values'!$C$11:$C$16,0),MATCH(E$154,'TDCV Values'!$D$10:$I$10,0))*'Customer Numbers - Midlands'!$C$10)+(E128*INDEX('TDCV Values'!$D$11:$I$16,MATCH($B160&amp;$C160,'TDCV Values'!$B$11:$B$16&amp;'TDCV Values'!$C$11:$C$16,0),MATCH(E$154,'TDCV Values'!$D$10:$I$10,0))*'Customer Numbers - Midlands'!$E$10))/((INDEX('TDCV Values'!$D$11:$I$16,MATCH($B158&amp;$C158,'TDCV Values'!$B$11:$B$16&amp;'TDCV Values'!$C$11:$C$16,0),MATCH(E$154,'TDCV Values'!$D$10:$I$10,0))*'Customer Numbers - Midlands'!$C$10)+('Customer Numbers - Midlands'!$E$10*INDEX('TDCV Values'!$D$11:$I$16,MATCH($B160&amp;$C160,'TDCV Values'!$B$11:$B$16&amp;'TDCV Values'!$C$11:$C$16,0),MATCH(E$154,'TDCV Values'!$D$10:$I$10,0))))</f>
        <v>2.6683586173801887E-3</v>
      </c>
      <c r="F160" s="58" cm="1">
        <f t="array" ref="F160">((F126*INDEX('TDCV Values'!$D$11:$I$16,MATCH($B158&amp;$C158,'TDCV Values'!$B$11:$B$16&amp;'TDCV Values'!$C$11:$C$16,0),MATCH(F$154,'TDCV Values'!$D$10:$I$10,0))*'Customer Numbers - Midlands'!$C$10)+(F128*INDEX('TDCV Values'!$D$11:$I$16,MATCH($B160&amp;$C160,'TDCV Values'!$B$11:$B$16&amp;'TDCV Values'!$C$11:$C$16,0),MATCH(F$154,'TDCV Values'!$D$10:$I$10,0))*'Customer Numbers - Midlands'!$E$10))/((INDEX('TDCV Values'!$D$11:$I$16,MATCH($B158&amp;$C158,'TDCV Values'!$B$11:$B$16&amp;'TDCV Values'!$C$11:$C$16,0),MATCH(F$154,'TDCV Values'!$D$10:$I$10,0))*'Customer Numbers - Midlands'!$C$10)+('Customer Numbers - Midlands'!$E$10*INDEX('TDCV Values'!$D$11:$I$16,MATCH($B160&amp;$C160,'TDCV Values'!$B$11:$B$16&amp;'TDCV Values'!$C$11:$C$16,0),MATCH(F$154,'TDCV Values'!$D$10:$I$10,0))))</f>
        <v>1.9584583917291567E-3</v>
      </c>
      <c r="G160" s="58" cm="1">
        <f t="array" ref="G160">((G126*INDEX('TDCV Values'!$D$11:$I$16,MATCH($B158&amp;$C158,'TDCV Values'!$B$11:$B$16&amp;'TDCV Values'!$C$11:$C$16,0),MATCH(G$154,'TDCV Values'!$D$10:$I$10,0))*'Customer Numbers - Midlands'!$C$10)+(G128*INDEX('TDCV Values'!$D$11:$I$16,MATCH($B160&amp;$C160,'TDCV Values'!$B$11:$B$16&amp;'TDCV Values'!$C$11:$C$16,0),MATCH(G$154,'TDCV Values'!$D$10:$I$10,0))*'Customer Numbers - Midlands'!$E$10))/((INDEX('TDCV Values'!$D$11:$I$16,MATCH($B158&amp;$C158,'TDCV Values'!$B$11:$B$16&amp;'TDCV Values'!$C$11:$C$16,0),MATCH(G$154,'TDCV Values'!$D$10:$I$10,0))*'Customer Numbers - Midlands'!$C$10)+('Customer Numbers - Midlands'!$E$10*INDEX('TDCV Values'!$D$11:$I$16,MATCH($B160&amp;$C160,'TDCV Values'!$B$11:$B$16&amp;'TDCV Values'!$C$11:$C$16,0),MATCH(G$154,'TDCV Values'!$D$10:$I$10,0))))</f>
        <v>1.162787155175005E-3</v>
      </c>
      <c r="H160" s="58" cm="1">
        <f t="array" ref="H160">((H126*INDEX('TDCV Values'!$D$11:$I$16,MATCH($B158&amp;$C158,'TDCV Values'!$B$11:$B$16&amp;'TDCV Values'!$C$11:$C$16,0),MATCH(H$154,'TDCV Values'!$D$10:$I$10,0))*'Customer Numbers - Midlands'!$C$10)+(H128*INDEX('TDCV Values'!$D$11:$I$16,MATCH($B160&amp;$C160,'TDCV Values'!$B$11:$B$16&amp;'TDCV Values'!$C$11:$C$16,0),MATCH(H$154,'TDCV Values'!$D$10:$I$10,0))*'Customer Numbers - Midlands'!$E$10))/((INDEX('TDCV Values'!$D$11:$I$16,MATCH($B158&amp;$C158,'TDCV Values'!$B$11:$B$16&amp;'TDCV Values'!$C$11:$C$16,0),MATCH(H$154,'TDCV Values'!$D$10:$I$10,0))*'Customer Numbers - Midlands'!$C$10)+('Customer Numbers - Midlands'!$E$10*INDEX('TDCV Values'!$D$11:$I$16,MATCH($B160&amp;$C160,'TDCV Values'!$B$11:$B$16&amp;'TDCV Values'!$C$11:$C$16,0),MATCH(H$154,'TDCV Values'!$D$10:$I$10,0))))</f>
        <v>1.0605046644165241E-3</v>
      </c>
      <c r="I160" s="58" cm="1">
        <f t="array" ref="I160">((I126*INDEX('TDCV Values'!$D$11:$I$16,MATCH($B158&amp;$C158,'TDCV Values'!$B$11:$B$16&amp;'TDCV Values'!$C$11:$C$16,0),MATCH(I$154,'TDCV Values'!$D$10:$I$10,0))*'Customer Numbers - Midlands'!$C$10)+(I128*INDEX('TDCV Values'!$D$11:$I$16,MATCH($B160&amp;$C160,'TDCV Values'!$B$11:$B$16&amp;'TDCV Values'!$C$11:$C$16,0),MATCH(I$154,'TDCV Values'!$D$10:$I$10,0))*'Customer Numbers - Midlands'!$E$10))/((INDEX('TDCV Values'!$D$11:$I$16,MATCH($B158&amp;$C158,'TDCV Values'!$B$11:$B$16&amp;'TDCV Values'!$C$11:$C$16,0),MATCH(I$154,'TDCV Values'!$D$10:$I$10,0))*'Customer Numbers - Midlands'!$C$10)+('Customer Numbers - Midlands'!$E$10*INDEX('TDCV Values'!$D$11:$I$16,MATCH($B160&amp;$C160,'TDCV Values'!$B$11:$B$16&amp;'TDCV Values'!$C$11:$C$16,0),MATCH(I$154,'TDCV Values'!$D$10:$I$10,0))))</f>
        <v>1.1555527752129472E-3</v>
      </c>
      <c r="J160" s="58" cm="1">
        <f t="array" ref="J160">((J126*INDEX('TDCV Values'!$D$11:$I$16,MATCH($B158&amp;$C158,'TDCV Values'!$B$11:$B$16&amp;'TDCV Values'!$C$11:$C$16,0),MATCH(J$154,'TDCV Values'!$D$10:$I$10,0))*'Customer Numbers - Midlands'!$C$10)+(J128*INDEX('TDCV Values'!$D$11:$I$16,MATCH($B160&amp;$C160,'TDCV Values'!$B$11:$B$16&amp;'TDCV Values'!$C$11:$C$16,0),MATCH(J$154,'TDCV Values'!$D$10:$I$10,0))*'Customer Numbers - Midlands'!$E$10))/((INDEX('TDCV Values'!$D$11:$I$16,MATCH($B158&amp;$C158,'TDCV Values'!$B$11:$B$16&amp;'TDCV Values'!$C$11:$C$16,0),MATCH(J$154,'TDCV Values'!$D$10:$I$10,0))*'Customer Numbers - Midlands'!$C$10)+('Customer Numbers - Midlands'!$E$10*INDEX('TDCV Values'!$D$11:$I$16,MATCH($B160&amp;$C160,'TDCV Values'!$B$11:$B$16&amp;'TDCV Values'!$C$11:$C$16,0),MATCH(J$154,'TDCV Values'!$D$10:$I$10,0))))</f>
        <v>9.2629841152295004E-4</v>
      </c>
      <c r="K160" s="47"/>
      <c r="L160" s="27"/>
      <c r="M160" s="27"/>
      <c r="N160" s="27"/>
      <c r="O160" s="27"/>
      <c r="P160" s="27"/>
      <c r="R160" s="27"/>
      <c r="S160" s="27"/>
      <c r="T160" s="27"/>
      <c r="U160" s="27"/>
      <c r="V160" s="27"/>
    </row>
    <row r="161" spans="2:22">
      <c r="B161" s="1" t="s">
        <v>67</v>
      </c>
      <c r="C161" s="1" t="s">
        <v>68</v>
      </c>
      <c r="D161" s="14" t="s">
        <v>73</v>
      </c>
      <c r="E161" s="58">
        <f>(('Customer Numbers - Midlands'!$D$21*E$129)+('Customer Numbers - Midlands'!$D$17*E$130)+('Customer Numbers - Midlands'!$D$20*E$131))</f>
        <v>7.9062339536506397E-3</v>
      </c>
      <c r="F161" s="58">
        <f>(('Customer Numbers - Midlands'!$D$21*F$129)+('Customer Numbers - Midlands'!$D$17*F$130)+('Customer Numbers - Midlands'!$D$20*F$131))</f>
        <v>8.6952542534994466E-3</v>
      </c>
      <c r="G161" s="58">
        <f>(('Customer Numbers - Midlands'!$D$21*G$129)+('Customer Numbers - Midlands'!$D$17*G$130)+('Customer Numbers - Midlands'!$D$20*G$131))</f>
        <v>8.6952542534994466E-3</v>
      </c>
      <c r="H161" s="58">
        <f>(('Customer Numbers - Midlands'!$D$21*H$129)+('Customer Numbers - Midlands'!$D$17*H$130)+('Customer Numbers - Midlands'!$D$20*H$131))</f>
        <v>8.7118144655576324E-3</v>
      </c>
      <c r="I161" s="58">
        <f>(('Customer Numbers - Midlands'!$D$21*I$129)+('Customer Numbers - Midlands'!$D$17*I$130)+('Customer Numbers - Midlands'!$D$20*I$131))</f>
        <v>8.2888158008081296E-3</v>
      </c>
      <c r="J161" s="58">
        <f>(('Customer Numbers - Midlands'!$D$21*J$129)+('Customer Numbers - Midlands'!$D$17*J$130)+('Customer Numbers - Midlands'!$D$20*J$131))</f>
        <v>7.9584306060507416E-3</v>
      </c>
      <c r="K161" s="47"/>
      <c r="L161" s="27"/>
      <c r="M161" s="27"/>
      <c r="N161" s="27"/>
      <c r="O161" s="27"/>
      <c r="P161" s="27"/>
      <c r="R161" s="27"/>
      <c r="S161" s="27"/>
      <c r="T161" s="27"/>
      <c r="U161" s="27"/>
      <c r="V161" s="27"/>
    </row>
    <row r="162" spans="2:22">
      <c r="B162" s="1" t="s">
        <v>67</v>
      </c>
      <c r="C162" s="1" t="s">
        <v>70</v>
      </c>
      <c r="D162" s="14" t="s">
        <v>73</v>
      </c>
      <c r="E162" s="157">
        <v>0</v>
      </c>
      <c r="F162" s="157">
        <v>0</v>
      </c>
      <c r="G162" s="157">
        <v>0</v>
      </c>
      <c r="H162" s="157">
        <v>0</v>
      </c>
      <c r="I162" s="157">
        <v>0</v>
      </c>
      <c r="J162" s="157">
        <v>0</v>
      </c>
      <c r="K162" s="47"/>
      <c r="L162" s="27"/>
      <c r="M162" s="27"/>
      <c r="N162" s="27"/>
      <c r="O162" s="27"/>
      <c r="P162" s="27"/>
      <c r="R162" s="27"/>
      <c r="S162" s="27"/>
      <c r="T162" s="27"/>
      <c r="U162" s="27"/>
      <c r="V162" s="27"/>
    </row>
    <row r="163" spans="2:22">
      <c r="B163" s="1" t="s">
        <v>67</v>
      </c>
      <c r="C163" s="1" t="s">
        <v>71</v>
      </c>
      <c r="D163" s="14" t="s">
        <v>73</v>
      </c>
      <c r="E163" s="58">
        <f>(('Customer Numbers - Midlands'!$D$21*E$129)+('Customer Numbers - Midlands'!$D$17*E$130)+('Customer Numbers - Midlands'!$D$20*E$131))</f>
        <v>7.9062339536506397E-3</v>
      </c>
      <c r="F163" s="58">
        <f>(('Customer Numbers - Midlands'!$D$21*F$129)+('Customer Numbers - Midlands'!$D$17*F$130)+('Customer Numbers - Midlands'!$D$20*F$131))</f>
        <v>8.6952542534994466E-3</v>
      </c>
      <c r="G163" s="58">
        <f>(('Customer Numbers - Midlands'!$D$21*G$129)+('Customer Numbers - Midlands'!$D$17*G$130)+('Customer Numbers - Midlands'!$D$20*G$131))</f>
        <v>8.6952542534994466E-3</v>
      </c>
      <c r="H163" s="58">
        <f>(('Customer Numbers - Midlands'!$D$21*H$129)+('Customer Numbers - Midlands'!$D$17*H$130)+('Customer Numbers - Midlands'!$D$20*H$131))</f>
        <v>8.7118144655576324E-3</v>
      </c>
      <c r="I163" s="58">
        <f>(('Customer Numbers - Midlands'!$D$21*I$129)+('Customer Numbers - Midlands'!$D$17*I$130)+('Customer Numbers - Midlands'!$D$20*I$131))</f>
        <v>8.2888158008081296E-3</v>
      </c>
      <c r="J163" s="58">
        <f>(('Customer Numbers - Midlands'!$D$21*J$129)+('Customer Numbers - Midlands'!$D$17*J$130)+('Customer Numbers - Midlands'!$D$20*J$131))</f>
        <v>7.9584306060507416E-3</v>
      </c>
      <c r="K163" s="47"/>
      <c r="L163" s="27"/>
      <c r="M163" s="27"/>
      <c r="N163" s="27"/>
      <c r="O163" s="27"/>
      <c r="P163" s="27"/>
      <c r="R163" s="27"/>
      <c r="S163" s="27"/>
      <c r="T163" s="27"/>
      <c r="U163" s="27"/>
      <c r="V163" s="27"/>
    </row>
    <row r="164" spans="2:22">
      <c r="B164" s="1" t="s">
        <v>72</v>
      </c>
      <c r="C164" s="1" t="s">
        <v>68</v>
      </c>
      <c r="D164" s="14" t="s">
        <v>73</v>
      </c>
      <c r="E164" s="58">
        <f>(('Customer Numbers - Midlands'!$D$27*E$132)+('Customer Numbers - Midlands'!$D$23*E$133)+('Customer Numbers - Midlands'!$D$26*E$134))</f>
        <v>4.2700978789283819E-3</v>
      </c>
      <c r="F164" s="58">
        <f>(('Customer Numbers - Midlands'!$D$27*F$132)+('Customer Numbers - Midlands'!$D$23*F$133)+('Customer Numbers - Midlands'!$D$26*F$134))</f>
        <v>4.3609121692654946E-3</v>
      </c>
      <c r="G164" s="58">
        <f>(('Customer Numbers - Midlands'!$D$27*G$132)+('Customer Numbers - Midlands'!$D$23*G$133)+('Customer Numbers - Midlands'!$D$26*G$134))</f>
        <v>4.3609121692654946E-3</v>
      </c>
      <c r="H164" s="58">
        <f>(('Customer Numbers - Midlands'!$D$27*H$132)+('Customer Numbers - Midlands'!$D$23*H$133)+('Customer Numbers - Midlands'!$D$26*H$134))</f>
        <v>4.4066298298874457E-3</v>
      </c>
      <c r="I164" s="58">
        <f>(('Customer Numbers - Midlands'!$D$27*I$132)+('Customer Numbers - Midlands'!$D$23*I$133)+('Customer Numbers - Midlands'!$D$26*I$134))</f>
        <v>4.4066298298874457E-3</v>
      </c>
      <c r="J164" s="58">
        <f>(('Customer Numbers - Midlands'!$D$27*J$132)+('Customer Numbers - Midlands'!$D$23*J$133)+('Customer Numbers - Midlands'!$D$26*J$134))</f>
        <v>4.4250676993157403E-3</v>
      </c>
      <c r="K164" s="47"/>
      <c r="L164" s="27"/>
      <c r="M164" s="27"/>
      <c r="N164" s="27"/>
      <c r="O164" s="27"/>
      <c r="P164" s="27"/>
      <c r="R164" s="27"/>
      <c r="S164" s="27"/>
      <c r="T164" s="27"/>
      <c r="U164" s="27"/>
      <c r="V164" s="27"/>
    </row>
    <row r="165" spans="2:22">
      <c r="B165" s="1" t="s">
        <v>72</v>
      </c>
      <c r="C165" s="1" t="s">
        <v>70</v>
      </c>
      <c r="D165" s="14" t="s">
        <v>73</v>
      </c>
      <c r="E165" s="157">
        <v>0</v>
      </c>
      <c r="F165" s="157">
        <v>0</v>
      </c>
      <c r="G165" s="157">
        <v>0</v>
      </c>
      <c r="H165" s="157">
        <v>0</v>
      </c>
      <c r="I165" s="157">
        <v>0</v>
      </c>
      <c r="J165" s="157">
        <v>0</v>
      </c>
      <c r="K165" s="47"/>
      <c r="L165" s="27"/>
      <c r="M165" s="27"/>
      <c r="N165" s="27"/>
      <c r="O165" s="27"/>
      <c r="P165" s="27"/>
      <c r="R165" s="27"/>
      <c r="S165" s="27"/>
      <c r="T165" s="27"/>
      <c r="U165" s="27"/>
      <c r="V165" s="27"/>
    </row>
    <row r="166" spans="2:22">
      <c r="B166" s="1" t="s">
        <v>72</v>
      </c>
      <c r="C166" s="1" t="s">
        <v>71</v>
      </c>
      <c r="D166" s="14" t="s">
        <v>73</v>
      </c>
      <c r="E166" s="58">
        <f>(('Customer Numbers - Midlands'!$D$27*E$132)+('Customer Numbers - Midlands'!$D$23*E$133)+('Customer Numbers - Midlands'!$D$26*E$134))</f>
        <v>4.2700978789283819E-3</v>
      </c>
      <c r="F166" s="58">
        <f>(('Customer Numbers - Midlands'!$D$27*F$132)+('Customer Numbers - Midlands'!$D$23*F$133)+('Customer Numbers - Midlands'!$D$26*F$134))</f>
        <v>4.3609121692654946E-3</v>
      </c>
      <c r="G166" s="58">
        <f>(('Customer Numbers - Midlands'!$D$27*G$132)+('Customer Numbers - Midlands'!$D$23*G$133)+('Customer Numbers - Midlands'!$D$26*G$134))</f>
        <v>4.3609121692654946E-3</v>
      </c>
      <c r="H166" s="58">
        <f>(('Customer Numbers - Midlands'!$D$27*H$132)+('Customer Numbers - Midlands'!$D$23*H$133)+('Customer Numbers - Midlands'!$D$26*H$134))</f>
        <v>4.4066298298874457E-3</v>
      </c>
      <c r="I166" s="58">
        <f>(('Customer Numbers - Midlands'!$D$27*I$132)+('Customer Numbers - Midlands'!$D$23*I$133)+('Customer Numbers - Midlands'!$D$26*I$134))</f>
        <v>4.4066298298874457E-3</v>
      </c>
      <c r="J166" s="58">
        <f>(('Customer Numbers - Midlands'!$D$27*J$132)+('Customer Numbers - Midlands'!$D$23*J$133)+('Customer Numbers - Midlands'!$D$26*J$134))</f>
        <v>4.4250676993157403E-3</v>
      </c>
      <c r="K166" s="47"/>
      <c r="L166" s="27"/>
      <c r="M166" s="27"/>
      <c r="N166" s="27"/>
      <c r="O166" s="27"/>
      <c r="P166" s="27"/>
      <c r="R166" s="27"/>
      <c r="S166" s="27"/>
      <c r="T166" s="27"/>
      <c r="U166" s="27"/>
      <c r="V166" s="27"/>
    </row>
    <row r="167" spans="2:22">
      <c r="E167" s="16"/>
      <c r="F167" s="16"/>
      <c r="G167" s="16"/>
      <c r="H167" s="60"/>
      <c r="I167" s="60"/>
      <c r="J167" s="60"/>
      <c r="K167" s="75"/>
    </row>
    <row r="168" spans="2:22" s="176" customFormat="1">
      <c r="B168" s="40" t="s">
        <v>32</v>
      </c>
      <c r="F168" s="182"/>
      <c r="G168" s="54"/>
      <c r="H168" s="183"/>
      <c r="I168" s="183"/>
      <c r="J168" s="183"/>
      <c r="K168" s="55"/>
    </row>
    <row r="169" spans="2:22" ht="25.5">
      <c r="B169" s="1"/>
      <c r="C169" s="1"/>
      <c r="D169" s="1"/>
      <c r="E169" s="162" t="s">
        <v>50</v>
      </c>
      <c r="F169" s="162" t="s">
        <v>52</v>
      </c>
      <c r="G169" s="163" t="s">
        <v>54</v>
      </c>
      <c r="H169" s="164" t="s">
        <v>56</v>
      </c>
      <c r="I169" s="165" t="s">
        <v>58</v>
      </c>
      <c r="J169" s="165" t="s">
        <v>61</v>
      </c>
    </row>
    <row r="170" spans="2:22">
      <c r="B170" s="2" t="s">
        <v>62</v>
      </c>
      <c r="C170" s="2" t="s">
        <v>63</v>
      </c>
      <c r="D170" s="2" t="s">
        <v>64</v>
      </c>
      <c r="E170" s="13" t="s">
        <v>49</v>
      </c>
      <c r="F170" s="13" t="s">
        <v>51</v>
      </c>
      <c r="G170" s="68" t="s">
        <v>53</v>
      </c>
      <c r="H170" s="57" t="s">
        <v>55</v>
      </c>
      <c r="I170" s="126" t="s">
        <v>57</v>
      </c>
      <c r="J170" s="126" t="s">
        <v>65</v>
      </c>
      <c r="K170" t="s">
        <v>96</v>
      </c>
    </row>
    <row r="171" spans="2:22">
      <c r="B171" s="1" t="s">
        <v>67</v>
      </c>
      <c r="C171" s="1" t="s">
        <v>68</v>
      </c>
      <c r="D171" s="14" t="s">
        <v>69</v>
      </c>
      <c r="E171" s="8">
        <f t="shared" ref="E171:I182" si="81">E139+E155</f>
        <v>0.67673691426814186</v>
      </c>
      <c r="F171" s="8">
        <f t="shared" si="81"/>
        <v>0.50516054314020176</v>
      </c>
      <c r="G171" s="70">
        <f t="shared" si="81"/>
        <v>0.29788729929104057</v>
      </c>
      <c r="H171" s="59">
        <f t="shared" si="81"/>
        <v>0.27015901707549805</v>
      </c>
      <c r="I171" s="59">
        <f t="shared" si="81"/>
        <v>0.28297300589940477</v>
      </c>
      <c r="J171" s="59">
        <f t="shared" ref="J171" si="82">J139+J155</f>
        <v>0.23989241247366042</v>
      </c>
      <c r="K171" s="4"/>
      <c r="M171" s="27"/>
      <c r="N171" s="27"/>
      <c r="O171" s="27"/>
      <c r="P171" s="27"/>
    </row>
    <row r="172" spans="2:22">
      <c r="B172" s="1" t="s">
        <v>67</v>
      </c>
      <c r="C172" s="1" t="s">
        <v>70</v>
      </c>
      <c r="D172" s="14" t="s">
        <v>69</v>
      </c>
      <c r="E172" s="8">
        <f t="shared" si="81"/>
        <v>0.66223854928750825</v>
      </c>
      <c r="F172" s="8">
        <f t="shared" si="81"/>
        <v>0.49052458294954332</v>
      </c>
      <c r="G172" s="70">
        <f t="shared" si="81"/>
        <v>0.2855048131268485</v>
      </c>
      <c r="H172" s="59">
        <f t="shared" si="81"/>
        <v>0.26418634036866229</v>
      </c>
      <c r="I172" s="59">
        <f t="shared" si="81"/>
        <v>0.27684346667312459</v>
      </c>
      <c r="J172" s="59">
        <f t="shared" ref="J172" si="83">J140+J156</f>
        <v>0.23061538986846944</v>
      </c>
      <c r="L172" s="27"/>
      <c r="M172" s="27"/>
      <c r="N172" s="27"/>
      <c r="O172" s="27"/>
      <c r="P172" s="27"/>
    </row>
    <row r="173" spans="2:22">
      <c r="B173" s="1" t="s">
        <v>67</v>
      </c>
      <c r="C173" s="1" t="s">
        <v>71</v>
      </c>
      <c r="D173" s="14" t="s">
        <v>69</v>
      </c>
      <c r="E173" s="8">
        <f t="shared" si="81"/>
        <v>0.69175397254121218</v>
      </c>
      <c r="F173" s="8">
        <f t="shared" si="81"/>
        <v>0.51637323619599518</v>
      </c>
      <c r="G173" s="70">
        <f t="shared" si="81"/>
        <v>0.30450477021498046</v>
      </c>
      <c r="H173" s="59">
        <f t="shared" si="81"/>
        <v>0.27602236257736507</v>
      </c>
      <c r="I173" s="59">
        <f t="shared" si="81"/>
        <v>0.28901755506142424</v>
      </c>
      <c r="J173" s="59">
        <f t="shared" ref="J173" si="84">J141+J157</f>
        <v>0.24482743477383004</v>
      </c>
      <c r="L173" s="27"/>
      <c r="M173" s="27"/>
      <c r="N173" s="27"/>
      <c r="O173" s="27"/>
      <c r="P173" s="27"/>
    </row>
    <row r="174" spans="2:22">
      <c r="B174" s="1" t="s">
        <v>72</v>
      </c>
      <c r="C174" s="1" t="s">
        <v>68</v>
      </c>
      <c r="D174" s="14" t="s">
        <v>69</v>
      </c>
      <c r="E174" s="8">
        <f t="shared" si="81"/>
        <v>0.17182582216192771</v>
      </c>
      <c r="F174" s="8">
        <f t="shared" si="81"/>
        <v>0.12606842730889994</v>
      </c>
      <c r="G174" s="70">
        <f t="shared" si="81"/>
        <v>7.4766096641195795E-2</v>
      </c>
      <c r="H174" s="59">
        <f t="shared" si="81"/>
        <v>6.8583740380141797E-2</v>
      </c>
      <c r="I174" s="59">
        <f t="shared" si="81"/>
        <v>7.3866789230219679E-2</v>
      </c>
      <c r="J174" s="59">
        <f t="shared" ref="J174" si="85">J142+J158</f>
        <v>6.0368167212700496E-2</v>
      </c>
      <c r="L174" s="27"/>
      <c r="M174" s="27"/>
      <c r="N174" s="27"/>
      <c r="O174" s="27"/>
      <c r="P174" s="27"/>
    </row>
    <row r="175" spans="2:22">
      <c r="B175" s="1" t="s">
        <v>72</v>
      </c>
      <c r="C175" s="1" t="s">
        <v>70</v>
      </c>
      <c r="D175" s="14" t="s">
        <v>69</v>
      </c>
      <c r="E175" s="8">
        <f t="shared" si="81"/>
        <v>0.17552217055358169</v>
      </c>
      <c r="F175" s="8">
        <f t="shared" si="81"/>
        <v>0.12747029203399507</v>
      </c>
      <c r="G175" s="70">
        <f t="shared" si="81"/>
        <v>7.2794001502664338E-2</v>
      </c>
      <c r="H175" s="59">
        <f t="shared" si="81"/>
        <v>6.5767503127843199E-2</v>
      </c>
      <c r="I175" s="59">
        <f t="shared" si="81"/>
        <v>7.1434085518665286E-2</v>
      </c>
      <c r="J175" s="59">
        <f t="shared" ref="J175" si="86">J143+J159</f>
        <v>5.7587576449745069E-2</v>
      </c>
      <c r="L175" s="27"/>
      <c r="M175" s="27"/>
      <c r="N175" s="27"/>
      <c r="O175" s="27"/>
      <c r="P175" s="27"/>
    </row>
    <row r="176" spans="2:22">
      <c r="B176" s="1" t="s">
        <v>72</v>
      </c>
      <c r="C176" s="1" t="s">
        <v>71</v>
      </c>
      <c r="D176" s="14" t="s">
        <v>69</v>
      </c>
      <c r="E176" s="8">
        <f t="shared" si="81"/>
        <v>0.17564288356977878</v>
      </c>
      <c r="F176" s="8">
        <f t="shared" si="81"/>
        <v>0.12886998325316468</v>
      </c>
      <c r="G176" s="70">
        <f t="shared" si="81"/>
        <v>7.6429452513473994E-2</v>
      </c>
      <c r="H176" s="59">
        <f t="shared" si="81"/>
        <v>7.007076288604322E-2</v>
      </c>
      <c r="I176" s="59">
        <f t="shared" si="81"/>
        <v>7.5445084141002386E-2</v>
      </c>
      <c r="J176" s="59">
        <f t="shared" ref="J176" si="87">J144+J160</f>
        <v>6.1685710429463102E-2</v>
      </c>
      <c r="L176" s="27"/>
      <c r="M176" s="27"/>
      <c r="N176" s="27"/>
      <c r="O176" s="27"/>
      <c r="P176" s="27"/>
    </row>
    <row r="177" spans="2:16">
      <c r="B177" s="1" t="s">
        <v>67</v>
      </c>
      <c r="C177" s="1" t="s">
        <v>68</v>
      </c>
      <c r="D177" s="14" t="s">
        <v>73</v>
      </c>
      <c r="E177" s="8">
        <f t="shared" si="81"/>
        <v>0.50313090724306497</v>
      </c>
      <c r="F177" s="8">
        <f t="shared" si="81"/>
        <v>0.55173448267809155</v>
      </c>
      <c r="G177" s="70">
        <f t="shared" si="81"/>
        <v>0.55173448267809155</v>
      </c>
      <c r="H177" s="59">
        <f t="shared" si="81"/>
        <v>0.55896773351303497</v>
      </c>
      <c r="I177" s="59">
        <f t="shared" si="81"/>
        <v>0.55859980776841833</v>
      </c>
      <c r="J177" s="59">
        <f t="shared" ref="J177" si="88">J145+J161</f>
        <v>0.63023599200481395</v>
      </c>
      <c r="L177" s="27"/>
      <c r="M177" s="27"/>
      <c r="N177" s="27"/>
      <c r="O177" s="27"/>
      <c r="P177" s="27"/>
    </row>
    <row r="178" spans="2:16">
      <c r="B178" s="1" t="s">
        <v>67</v>
      </c>
      <c r="C178" s="1" t="s">
        <v>70</v>
      </c>
      <c r="D178" s="14" t="s">
        <v>73</v>
      </c>
      <c r="E178" s="8">
        <f t="shared" si="81"/>
        <v>0.50017751953555556</v>
      </c>
      <c r="F178" s="8">
        <f t="shared" si="81"/>
        <v>0.54848635503900278</v>
      </c>
      <c r="G178" s="70">
        <f t="shared" si="81"/>
        <v>0.54848635503900278</v>
      </c>
      <c r="H178" s="59">
        <f t="shared" si="81"/>
        <v>0.5557134197773782</v>
      </c>
      <c r="I178" s="59">
        <f t="shared" si="81"/>
        <v>0.55550350593376119</v>
      </c>
      <c r="J178" s="59">
        <f t="shared" ref="J178" si="89">J146+J162</f>
        <v>0.62726310614527969</v>
      </c>
      <c r="L178" s="27"/>
      <c r="M178" s="27"/>
      <c r="N178" s="27"/>
      <c r="O178" s="27"/>
      <c r="P178" s="27"/>
    </row>
    <row r="179" spans="2:16">
      <c r="B179" s="1" t="s">
        <v>67</v>
      </c>
      <c r="C179" s="1" t="s">
        <v>71</v>
      </c>
      <c r="D179" s="14" t="s">
        <v>73</v>
      </c>
      <c r="E179" s="8">
        <f t="shared" si="81"/>
        <v>0.54141467285129707</v>
      </c>
      <c r="F179" s="8">
        <f t="shared" si="81"/>
        <v>0.592416511478147</v>
      </c>
      <c r="G179" s="70">
        <f t="shared" si="81"/>
        <v>0.592416511478147</v>
      </c>
      <c r="H179" s="59">
        <f t="shared" si="81"/>
        <v>0.59773127579879781</v>
      </c>
      <c r="I179" s="59">
        <f t="shared" si="81"/>
        <v>0.59815760789136374</v>
      </c>
      <c r="J179" s="59">
        <f t="shared" ref="J179" si="90">J147+J163</f>
        <v>0.67417344910760546</v>
      </c>
      <c r="L179" s="27"/>
      <c r="M179" s="27"/>
      <c r="N179" s="27"/>
      <c r="O179" s="27"/>
      <c r="P179" s="27"/>
    </row>
    <row r="180" spans="2:16">
      <c r="B180" s="1" t="s">
        <v>72</v>
      </c>
      <c r="C180" s="1" t="s">
        <v>68</v>
      </c>
      <c r="D180" s="14" t="s">
        <v>73</v>
      </c>
      <c r="E180" s="8">
        <f t="shared" si="81"/>
        <v>0.3015551383101156</v>
      </c>
      <c r="F180" s="8">
        <f t="shared" si="81"/>
        <v>0.30729513862277019</v>
      </c>
      <c r="G180" s="70">
        <f t="shared" si="81"/>
        <v>0.30729513862277019</v>
      </c>
      <c r="H180" s="59">
        <f t="shared" si="81"/>
        <v>0.31599458389871304</v>
      </c>
      <c r="I180" s="59">
        <f t="shared" si="81"/>
        <v>0.3157637933817074</v>
      </c>
      <c r="J180" s="59">
        <f t="shared" ref="J180" si="91">J148+J164</f>
        <v>0.31624429491881506</v>
      </c>
      <c r="L180" s="27"/>
      <c r="M180" s="27"/>
      <c r="N180" s="27"/>
      <c r="O180" s="27"/>
      <c r="P180" s="27"/>
    </row>
    <row r="181" spans="2:16">
      <c r="B181" s="1" t="s">
        <v>72</v>
      </c>
      <c r="C181" s="1" t="s">
        <v>70</v>
      </c>
      <c r="D181" s="14" t="s">
        <v>73</v>
      </c>
      <c r="E181" s="8">
        <f t="shared" si="81"/>
        <v>0.29990821755426134</v>
      </c>
      <c r="F181" s="8">
        <f t="shared" si="81"/>
        <v>0.30561319198602871</v>
      </c>
      <c r="G181" s="70">
        <f t="shared" si="81"/>
        <v>0.30561319198602871</v>
      </c>
      <c r="H181" s="59">
        <f t="shared" si="81"/>
        <v>0.31429500455978948</v>
      </c>
      <c r="I181" s="59">
        <f t="shared" si="81"/>
        <v>0.31406421404278384</v>
      </c>
      <c r="J181" s="59">
        <f t="shared" ref="J181" si="92">J149+J165</f>
        <v>0.31453760433543854</v>
      </c>
      <c r="L181" s="27"/>
      <c r="M181" s="27"/>
      <c r="N181" s="27"/>
      <c r="O181" s="27"/>
      <c r="P181" s="27"/>
    </row>
    <row r="182" spans="2:16">
      <c r="B182" s="1" t="s">
        <v>72</v>
      </c>
      <c r="C182" s="1" t="s">
        <v>71</v>
      </c>
      <c r="D182" s="14" t="s">
        <v>73</v>
      </c>
      <c r="E182" s="8">
        <f t="shared" si="81"/>
        <v>0.32858091011090873</v>
      </c>
      <c r="F182" s="8">
        <f t="shared" si="81"/>
        <v>0.33644442175202843</v>
      </c>
      <c r="G182" s="70">
        <f t="shared" si="81"/>
        <v>0.33644442175202843</v>
      </c>
      <c r="H182" s="59">
        <f t="shared" si="81"/>
        <v>0.34293582514749599</v>
      </c>
      <c r="I182" s="59">
        <f t="shared" si="81"/>
        <v>0.34270083525048084</v>
      </c>
      <c r="J182" s="59">
        <f t="shared" ref="J182" si="93">J150+J166</f>
        <v>0.34502940593380882</v>
      </c>
      <c r="L182" s="27"/>
      <c r="M182" s="27"/>
      <c r="N182" s="27"/>
      <c r="O182" s="27"/>
      <c r="P182" s="27"/>
    </row>
    <row r="183" spans="2:16">
      <c r="D183" s="166"/>
      <c r="E183" s="16"/>
      <c r="F183" s="16"/>
      <c r="G183" s="16"/>
      <c r="H183" s="60"/>
      <c r="I183" s="60"/>
      <c r="J183" s="60"/>
    </row>
    <row r="184" spans="2:16">
      <c r="B184" s="35" t="s">
        <v>74</v>
      </c>
      <c r="C184" s="167"/>
      <c r="D184" s="167"/>
      <c r="E184" s="167"/>
      <c r="F184" s="167"/>
      <c r="G184" s="167"/>
      <c r="H184" s="168"/>
      <c r="I184" s="168"/>
      <c r="J184" s="168"/>
    </row>
    <row r="185" spans="2:16" ht="25.5">
      <c r="B185" s="1"/>
      <c r="C185" s="1"/>
      <c r="D185" s="1"/>
      <c r="E185" s="162" t="s">
        <v>50</v>
      </c>
      <c r="F185" s="162" t="s">
        <v>52</v>
      </c>
      <c r="G185" s="163" t="s">
        <v>54</v>
      </c>
      <c r="H185" s="164" t="s">
        <v>56</v>
      </c>
      <c r="I185" s="165" t="s">
        <v>58</v>
      </c>
      <c r="J185" s="165" t="s">
        <v>61</v>
      </c>
    </row>
    <row r="186" spans="2:16">
      <c r="B186" s="2" t="s">
        <v>62</v>
      </c>
      <c r="C186" s="2" t="s">
        <v>63</v>
      </c>
      <c r="D186" s="2" t="s">
        <v>64</v>
      </c>
      <c r="E186" s="13" t="s">
        <v>49</v>
      </c>
      <c r="F186" s="13" t="s">
        <v>51</v>
      </c>
      <c r="G186" s="68" t="s">
        <v>53</v>
      </c>
      <c r="H186" s="57" t="s">
        <v>55</v>
      </c>
      <c r="I186" s="126" t="s">
        <v>57</v>
      </c>
      <c r="J186" s="126" t="s">
        <v>65</v>
      </c>
    </row>
    <row r="187" spans="2:16">
      <c r="B187" s="268" t="s">
        <v>76</v>
      </c>
      <c r="C187" s="269"/>
      <c r="D187" s="269"/>
      <c r="E187" s="269"/>
      <c r="F187" s="269"/>
      <c r="G187" s="269"/>
      <c r="H187" s="269"/>
      <c r="I187" s="127"/>
      <c r="J187" s="127"/>
      <c r="K187" t="s">
        <v>85</v>
      </c>
    </row>
    <row r="188" spans="2:16">
      <c r="B188" s="1" t="s">
        <v>67</v>
      </c>
      <c r="C188" s="1" t="s">
        <v>68</v>
      </c>
      <c r="D188" s="14" t="s">
        <v>69</v>
      </c>
      <c r="E188" s="36" cm="1">
        <f t="array" ref="E188">E171*INDEX('TDCV Values'!$D$11:$I$16,MATCH($B188&amp;$C188,'TDCV Values'!$B$11:$B$16&amp;'TDCV Values'!$C$11:$C$16,0),MATCH(E$22,'TDCV Values'!$D$10:$I$10,0))</f>
        <v>1962.5370513776113</v>
      </c>
      <c r="F188" s="36" cm="1">
        <f t="array" ref="F188">F171*INDEX('TDCV Values'!$D$11:$I$16,MATCH($B188&amp;$C188,'TDCV Values'!$B$11:$B$16&amp;'TDCV Values'!$C$11:$C$16,0),MATCH(F$22,'TDCV Values'!$D$10:$I$10,0))</f>
        <v>1464.965575106585</v>
      </c>
      <c r="G188" s="36" cm="1">
        <f t="array" ref="G188">G171*INDEX('TDCV Values'!$D$11:$I$16,MATCH($B188&amp;$C188,'TDCV Values'!$B$11:$B$16&amp;'TDCV Values'!$C$11:$C$16,0),MATCH(G$22,'TDCV Values'!$D$10:$I$10,0))</f>
        <v>863.87316794401772</v>
      </c>
      <c r="H188" s="36" cm="1">
        <f t="array" ref="H188">H171*INDEX('TDCV Values'!$D$11:$I$16,MATCH($B188&amp;$C188,'TDCV Values'!$B$11:$B$16&amp;'TDCV Values'!$C$11:$C$16,0),MATCH(H$22,'TDCV Values'!$D$10:$I$10,0))</f>
        <v>729.42934610384475</v>
      </c>
      <c r="I188" s="36" cm="1">
        <f t="array" ref="I188">I171*INDEX('TDCV Values'!$D$11:$I$16,MATCH($B188&amp;$C188,'TDCV Values'!$B$11:$B$16&amp;'TDCV Values'!$C$11:$C$16,0),MATCH(I$22,'TDCV Values'!$D$10:$I$10,0))</f>
        <v>764.02711592839285</v>
      </c>
      <c r="J188" s="36" cm="1">
        <f t="array" ref="J188">J171*INDEX('TDCV Values'!$D$11:$I$16,MATCH($B188&amp;$C188,'TDCV Values'!$B$11:$B$16&amp;'TDCV Values'!$C$11:$C$16,0),MATCH(J$22,'TDCV Values'!$D$10:$I$10,0))</f>
        <v>647.70951367888313</v>
      </c>
      <c r="K188" s="130"/>
    </row>
    <row r="189" spans="2:16">
      <c r="B189" s="1" t="s">
        <v>67</v>
      </c>
      <c r="C189" s="1" t="s">
        <v>70</v>
      </c>
      <c r="D189" s="14" t="s">
        <v>69</v>
      </c>
      <c r="E189" s="36" cm="1">
        <f t="array" ref="E189">E172*INDEX('TDCV Values'!$D$11:$I$16,MATCH($B189&amp;$C189,'TDCV Values'!$B$11:$B$16&amp;'TDCV Values'!$C$11:$C$16,0),MATCH(E$22,'TDCV Values'!$D$10:$I$10,0))</f>
        <v>1920.4917929337739</v>
      </c>
      <c r="F189" s="36" cm="1">
        <f t="array" ref="F189">F172*INDEX('TDCV Values'!$D$11:$I$16,MATCH($B189&amp;$C189,'TDCV Values'!$B$11:$B$16&amp;'TDCV Values'!$C$11:$C$16,0),MATCH(F$22,'TDCV Values'!$D$10:$I$10,0))</f>
        <v>1422.5212905536757</v>
      </c>
      <c r="G189" s="36" cm="1">
        <f t="array" ref="G189">G172*INDEX('TDCV Values'!$D$11:$I$16,MATCH($B189&amp;$C189,'TDCV Values'!$B$11:$B$16&amp;'TDCV Values'!$C$11:$C$16,0),MATCH(G$22,'TDCV Values'!$D$10:$I$10,0))</f>
        <v>827.96395806786063</v>
      </c>
      <c r="H189" s="36" cm="1">
        <f t="array" ref="H189">H172*INDEX('TDCV Values'!$D$11:$I$16,MATCH($B189&amp;$C189,'TDCV Values'!$B$11:$B$16&amp;'TDCV Values'!$C$11:$C$16,0),MATCH(H$22,'TDCV Values'!$D$10:$I$10,0))</f>
        <v>713.30311899538822</v>
      </c>
      <c r="I189" s="36" cm="1">
        <f t="array" ref="I189">I172*INDEX('TDCV Values'!$D$11:$I$16,MATCH($B189&amp;$C189,'TDCV Values'!$B$11:$B$16&amp;'TDCV Values'!$C$11:$C$16,0),MATCH(I$22,'TDCV Values'!$D$10:$I$10,0))</f>
        <v>747.47736001743635</v>
      </c>
      <c r="J189" s="36" cm="1">
        <f t="array" ref="J189">J172*INDEX('TDCV Values'!$D$11:$I$16,MATCH($B189&amp;$C189,'TDCV Values'!$B$11:$B$16&amp;'TDCV Values'!$C$11:$C$16,0),MATCH(J$22,'TDCV Values'!$D$10:$I$10,0))</f>
        <v>622.66155264486747</v>
      </c>
      <c r="K189" s="130"/>
    </row>
    <row r="190" spans="2:16">
      <c r="B190" s="1" t="s">
        <v>67</v>
      </c>
      <c r="C190" s="1" t="s">
        <v>71</v>
      </c>
      <c r="D190" s="14" t="s">
        <v>69</v>
      </c>
      <c r="E190" s="36" cm="1">
        <f t="array" ref="E190">E173*INDEX('TDCV Values'!$D$11:$I$16,MATCH($B190&amp;$C190,'TDCV Values'!$B$11:$B$16&amp;'TDCV Values'!$C$11:$C$16,0),MATCH(E$22,'TDCV Values'!$D$10:$I$10,0))</f>
        <v>2006.0865203695153</v>
      </c>
      <c r="F190" s="36" cm="1">
        <f t="array" ref="F190">F173*INDEX('TDCV Values'!$D$11:$I$16,MATCH($B190&amp;$C190,'TDCV Values'!$B$11:$B$16&amp;'TDCV Values'!$C$11:$C$16,0),MATCH(F$22,'TDCV Values'!$D$10:$I$10,0))</f>
        <v>1497.482384968386</v>
      </c>
      <c r="G190" s="36" cm="1">
        <f t="array" ref="G190">G173*INDEX('TDCV Values'!$D$11:$I$16,MATCH($B190&amp;$C190,'TDCV Values'!$B$11:$B$16&amp;'TDCV Values'!$C$11:$C$16,0),MATCH(G$22,'TDCV Values'!$D$10:$I$10,0))</f>
        <v>883.06383362344332</v>
      </c>
      <c r="H190" s="36" cm="1">
        <f t="array" ref="H190">H173*INDEX('TDCV Values'!$D$11:$I$16,MATCH($B190&amp;$C190,'TDCV Values'!$B$11:$B$16&amp;'TDCV Values'!$C$11:$C$16,0),MATCH(H$22,'TDCV Values'!$D$10:$I$10,0))</f>
        <v>745.26037895888567</v>
      </c>
      <c r="I190" s="36" cm="1">
        <f t="array" ref="I190">I173*INDEX('TDCV Values'!$D$11:$I$16,MATCH($B190&amp;$C190,'TDCV Values'!$B$11:$B$16&amp;'TDCV Values'!$C$11:$C$16,0),MATCH(I$22,'TDCV Values'!$D$10:$I$10,0))</f>
        <v>780.34739866584539</v>
      </c>
      <c r="J190" s="36" cm="1">
        <f t="array" ref="J190">J173*INDEX('TDCV Values'!$D$11:$I$16,MATCH($B190&amp;$C190,'TDCV Values'!$B$11:$B$16&amp;'TDCV Values'!$C$11:$C$16,0),MATCH(J$22,'TDCV Values'!$D$10:$I$10,0))</f>
        <v>661.03407388934113</v>
      </c>
      <c r="K190" s="130"/>
    </row>
    <row r="191" spans="2:16">
      <c r="B191" s="1" t="s">
        <v>72</v>
      </c>
      <c r="C191" s="1" t="s">
        <v>68</v>
      </c>
      <c r="D191" s="14" t="s">
        <v>69</v>
      </c>
      <c r="E191" s="36" cm="1">
        <f t="array" ref="E191">E174*INDEX('TDCV Values'!$D$11:$I$16,MATCH($B191&amp;$C191,'TDCV Values'!$B$11:$B$16&amp;'TDCV Values'!$C$11:$C$16,0),MATCH(E$22,'TDCV Values'!$D$10:$I$10,0))</f>
        <v>2061.9098659431324</v>
      </c>
      <c r="F191" s="36" cm="1">
        <f t="array" ref="F191">F174*INDEX('TDCV Values'!$D$11:$I$16,MATCH($B191&amp;$C191,'TDCV Values'!$B$11:$B$16&amp;'TDCV Values'!$C$11:$C$16,0),MATCH(F$22,'TDCV Values'!$D$10:$I$10,0))</f>
        <v>1512.8211277067994</v>
      </c>
      <c r="G191" s="36" cm="1">
        <f t="array" ref="G191">G174*INDEX('TDCV Values'!$D$11:$I$16,MATCH($B191&amp;$C191,'TDCV Values'!$B$11:$B$16&amp;'TDCV Values'!$C$11:$C$16,0),MATCH(G$22,'TDCV Values'!$D$10:$I$10,0))</f>
        <v>897.19315969434956</v>
      </c>
      <c r="H191" s="36" cm="1">
        <f t="array" ref="H191">H174*INDEX('TDCV Values'!$D$11:$I$16,MATCH($B191&amp;$C191,'TDCV Values'!$B$11:$B$16&amp;'TDCV Values'!$C$11:$C$16,0),MATCH(H$22,'TDCV Values'!$D$10:$I$10,0))</f>
        <v>788.71301437163072</v>
      </c>
      <c r="I191" s="36" cm="1">
        <f t="array" ref="I191">I174*INDEX('TDCV Values'!$D$11:$I$16,MATCH($B191&amp;$C191,'TDCV Values'!$B$11:$B$16&amp;'TDCV Values'!$C$11:$C$16,0),MATCH(I$22,'TDCV Values'!$D$10:$I$10,0))</f>
        <v>849.46807614752629</v>
      </c>
      <c r="J191" s="36" cm="1">
        <f t="array" ref="J191">J174*INDEX('TDCV Values'!$D$11:$I$16,MATCH($B191&amp;$C191,'TDCV Values'!$B$11:$B$16&amp;'TDCV Values'!$C$11:$C$16,0),MATCH(J$22,'TDCV Values'!$D$10:$I$10,0))</f>
        <v>694.23392294605571</v>
      </c>
      <c r="K191" s="130"/>
    </row>
    <row r="192" spans="2:16">
      <c r="B192" s="1" t="s">
        <v>72</v>
      </c>
      <c r="C192" s="1" t="s">
        <v>70</v>
      </c>
      <c r="D192" s="14" t="s">
        <v>69</v>
      </c>
      <c r="E192" s="36" cm="1">
        <f t="array" ref="E192">E175*INDEX('TDCV Values'!$D$11:$I$16,MATCH($B192&amp;$C192,'TDCV Values'!$B$11:$B$16&amp;'TDCV Values'!$C$11:$C$16,0),MATCH(E$22,'TDCV Values'!$D$10:$I$10,0))</f>
        <v>2106.2660466429802</v>
      </c>
      <c r="F192" s="36" cm="1">
        <f t="array" ref="F192">F175*INDEX('TDCV Values'!$D$11:$I$16,MATCH($B192&amp;$C192,'TDCV Values'!$B$11:$B$16&amp;'TDCV Values'!$C$11:$C$16,0),MATCH(F$22,'TDCV Values'!$D$10:$I$10,0))</f>
        <v>1529.6435044079408</v>
      </c>
      <c r="G192" s="36" cm="1">
        <f t="array" ref="G192">G175*INDEX('TDCV Values'!$D$11:$I$16,MATCH($B192&amp;$C192,'TDCV Values'!$B$11:$B$16&amp;'TDCV Values'!$C$11:$C$16,0),MATCH(G$22,'TDCV Values'!$D$10:$I$10,0))</f>
        <v>873.52801803197201</v>
      </c>
      <c r="H192" s="36" cm="1">
        <f t="array" ref="H192">H175*INDEX('TDCV Values'!$D$11:$I$16,MATCH($B192&amp;$C192,'TDCV Values'!$B$11:$B$16&amp;'TDCV Values'!$C$11:$C$16,0),MATCH(H$22,'TDCV Values'!$D$10:$I$10,0))</f>
        <v>756.32628597019675</v>
      </c>
      <c r="I192" s="36" cm="1">
        <f t="array" ref="I192">I175*INDEX('TDCV Values'!$D$11:$I$16,MATCH($B192&amp;$C192,'TDCV Values'!$B$11:$B$16&amp;'TDCV Values'!$C$11:$C$16,0),MATCH(I$22,'TDCV Values'!$D$10:$I$10,0))</f>
        <v>821.49198346465073</v>
      </c>
      <c r="J192" s="36" cm="1">
        <f t="array" ref="J192">J175*INDEX('TDCV Values'!$D$11:$I$16,MATCH($B192&amp;$C192,'TDCV Values'!$B$11:$B$16&amp;'TDCV Values'!$C$11:$C$16,0),MATCH(J$22,'TDCV Values'!$D$10:$I$10,0))</f>
        <v>662.25712917206829</v>
      </c>
      <c r="K192" s="130"/>
    </row>
    <row r="193" spans="2:11">
      <c r="B193" s="1" t="s">
        <v>72</v>
      </c>
      <c r="C193" s="1" t="s">
        <v>71</v>
      </c>
      <c r="D193" s="14" t="s">
        <v>69</v>
      </c>
      <c r="E193" s="36" cm="1">
        <f t="array" ref="E193">E176*INDEX('TDCV Values'!$D$11:$I$16,MATCH($B193&amp;$C193,'TDCV Values'!$B$11:$B$16&amp;'TDCV Values'!$C$11:$C$16,0),MATCH(E$22,'TDCV Values'!$D$10:$I$10,0))</f>
        <v>2107.7146028373454</v>
      </c>
      <c r="F193" s="36" cm="1">
        <f t="array" ref="F193">F176*INDEX('TDCV Values'!$D$11:$I$16,MATCH($B193&amp;$C193,'TDCV Values'!$B$11:$B$16&amp;'TDCV Values'!$C$11:$C$16,0),MATCH(F$22,'TDCV Values'!$D$10:$I$10,0))</f>
        <v>1546.4397990379762</v>
      </c>
      <c r="G193" s="36" cm="1">
        <f t="array" ref="G193">G176*INDEX('TDCV Values'!$D$11:$I$16,MATCH($B193&amp;$C193,'TDCV Values'!$B$11:$B$16&amp;'TDCV Values'!$C$11:$C$16,0),MATCH(G$22,'TDCV Values'!$D$10:$I$10,0))</f>
        <v>917.15343016168788</v>
      </c>
      <c r="H193" s="36" cm="1">
        <f t="array" ref="H193">H176*INDEX('TDCV Values'!$D$11:$I$16,MATCH($B193&amp;$C193,'TDCV Values'!$B$11:$B$16&amp;'TDCV Values'!$C$11:$C$16,0),MATCH(H$22,'TDCV Values'!$D$10:$I$10,0))</f>
        <v>805.81377318949706</v>
      </c>
      <c r="I193" s="36" cm="1">
        <f t="array" ref="I193">I176*INDEX('TDCV Values'!$D$11:$I$16,MATCH($B193&amp;$C193,'TDCV Values'!$B$11:$B$16&amp;'TDCV Values'!$C$11:$C$16,0),MATCH(I$22,'TDCV Values'!$D$10:$I$10,0))</f>
        <v>867.61846762152743</v>
      </c>
      <c r="J193" s="36" cm="1">
        <f t="array" ref="J193">J176*INDEX('TDCV Values'!$D$11:$I$16,MATCH($B193&amp;$C193,'TDCV Values'!$B$11:$B$16&amp;'TDCV Values'!$C$11:$C$16,0),MATCH(J$22,'TDCV Values'!$D$10:$I$10,0))</f>
        <v>709.38566993882569</v>
      </c>
      <c r="K193" s="130"/>
    </row>
    <row r="194" spans="2:11">
      <c r="B194" s="268" t="s">
        <v>77</v>
      </c>
      <c r="C194" s="279"/>
      <c r="D194" s="279"/>
      <c r="E194" s="279"/>
      <c r="F194" s="279"/>
      <c r="G194" s="279"/>
      <c r="H194" s="279"/>
      <c r="I194" s="127"/>
      <c r="J194" s="127"/>
      <c r="K194" t="s">
        <v>78</v>
      </c>
    </row>
    <row r="195" spans="2:11">
      <c r="B195" s="1" t="s">
        <v>67</v>
      </c>
      <c r="C195" s="1" t="s">
        <v>68</v>
      </c>
      <c r="D195" s="14" t="s">
        <v>73</v>
      </c>
      <c r="E195" s="8">
        <f>E177*365</f>
        <v>183.64278114371871</v>
      </c>
      <c r="F195" s="8">
        <f t="shared" ref="F195:I200" si="94">F177*365</f>
        <v>201.38308617750343</v>
      </c>
      <c r="G195" s="70">
        <f t="shared" si="94"/>
        <v>201.38308617750343</v>
      </c>
      <c r="H195" s="59">
        <f t="shared" si="94"/>
        <v>204.02322273225775</v>
      </c>
      <c r="I195" s="59">
        <f t="shared" si="94"/>
        <v>203.88892983547268</v>
      </c>
      <c r="J195" s="59">
        <f t="shared" ref="J195" si="95">J177*365</f>
        <v>230.03613708175709</v>
      </c>
      <c r="K195" s="130"/>
    </row>
    <row r="196" spans="2:11">
      <c r="B196" s="1" t="s">
        <v>67</v>
      </c>
      <c r="C196" s="1" t="s">
        <v>70</v>
      </c>
      <c r="D196" s="14" t="s">
        <v>73</v>
      </c>
      <c r="E196" s="8">
        <f t="shared" ref="E196:H200" si="96">E178*365</f>
        <v>182.56479463047779</v>
      </c>
      <c r="F196" s="8">
        <f t="shared" si="96"/>
        <v>200.19751958923601</v>
      </c>
      <c r="G196" s="70">
        <f t="shared" si="96"/>
        <v>200.19751958923601</v>
      </c>
      <c r="H196" s="59">
        <f t="shared" si="96"/>
        <v>202.83539821874305</v>
      </c>
      <c r="I196" s="59">
        <f t="shared" si="94"/>
        <v>202.75877966582283</v>
      </c>
      <c r="J196" s="59">
        <f t="shared" ref="J196" si="97">J178*365</f>
        <v>228.9510337430271</v>
      </c>
      <c r="K196" s="130"/>
    </row>
    <row r="197" spans="2:11">
      <c r="B197" s="1" t="s">
        <v>67</v>
      </c>
      <c r="C197" s="1" t="s">
        <v>71</v>
      </c>
      <c r="D197" s="14" t="s">
        <v>73</v>
      </c>
      <c r="E197" s="8">
        <f t="shared" si="96"/>
        <v>197.61635559072343</v>
      </c>
      <c r="F197" s="8">
        <f t="shared" si="96"/>
        <v>216.23202668952365</v>
      </c>
      <c r="G197" s="70">
        <f t="shared" si="96"/>
        <v>216.23202668952365</v>
      </c>
      <c r="H197" s="59">
        <f t="shared" si="96"/>
        <v>218.1719156665612</v>
      </c>
      <c r="I197" s="59">
        <f t="shared" si="94"/>
        <v>218.32752688034776</v>
      </c>
      <c r="J197" s="59">
        <f t="shared" ref="J197" si="98">J179*365</f>
        <v>246.07330892427601</v>
      </c>
      <c r="K197" s="130"/>
    </row>
    <row r="198" spans="2:11">
      <c r="B198" s="1" t="s">
        <v>72</v>
      </c>
      <c r="C198" s="1" t="s">
        <v>68</v>
      </c>
      <c r="D198" s="14" t="s">
        <v>73</v>
      </c>
      <c r="E198" s="8">
        <f t="shared" si="96"/>
        <v>110.06762548319219</v>
      </c>
      <c r="F198" s="8">
        <f t="shared" si="96"/>
        <v>112.16272559731112</v>
      </c>
      <c r="G198" s="70">
        <f t="shared" si="96"/>
        <v>112.16272559731112</v>
      </c>
      <c r="H198" s="59">
        <f t="shared" si="96"/>
        <v>115.33802312303025</v>
      </c>
      <c r="I198" s="59">
        <f t="shared" si="94"/>
        <v>115.2537845843232</v>
      </c>
      <c r="J198" s="59">
        <f t="shared" ref="J198" si="99">J180*365</f>
        <v>115.4291676453675</v>
      </c>
      <c r="K198" s="130"/>
    </row>
    <row r="199" spans="2:11">
      <c r="B199" s="1" t="s">
        <v>72</v>
      </c>
      <c r="C199" s="1" t="s">
        <v>70</v>
      </c>
      <c r="D199" s="14" t="s">
        <v>73</v>
      </c>
      <c r="E199" s="8">
        <f t="shared" si="96"/>
        <v>109.46649940730539</v>
      </c>
      <c r="F199" s="8">
        <f t="shared" si="96"/>
        <v>111.54881507490047</v>
      </c>
      <c r="G199" s="70">
        <f t="shared" si="96"/>
        <v>111.54881507490047</v>
      </c>
      <c r="H199" s="59">
        <f t="shared" si="96"/>
        <v>114.71767666432316</v>
      </c>
      <c r="I199" s="59">
        <f t="shared" si="94"/>
        <v>114.6334381256161</v>
      </c>
      <c r="J199" s="59">
        <f t="shared" ref="J199" si="100">J181*365</f>
        <v>114.80622558243506</v>
      </c>
      <c r="K199" s="130"/>
    </row>
    <row r="200" spans="2:11">
      <c r="B200" s="1" t="s">
        <v>72</v>
      </c>
      <c r="C200" s="1" t="s">
        <v>71</v>
      </c>
      <c r="D200" s="14" t="s">
        <v>73</v>
      </c>
      <c r="E200" s="8">
        <f t="shared" si="96"/>
        <v>119.93203219048169</v>
      </c>
      <c r="F200" s="8">
        <f t="shared" si="96"/>
        <v>122.80221393949037</v>
      </c>
      <c r="G200" s="70">
        <f t="shared" si="96"/>
        <v>122.80221393949037</v>
      </c>
      <c r="H200" s="59">
        <f t="shared" si="96"/>
        <v>125.17157617883603</v>
      </c>
      <c r="I200" s="59">
        <f t="shared" si="94"/>
        <v>125.08580486642551</v>
      </c>
      <c r="J200" s="59">
        <f t="shared" ref="J200" si="101">J182*365</f>
        <v>125.93573316584022</v>
      </c>
      <c r="K200" s="130"/>
    </row>
    <row r="201" spans="2:11">
      <c r="B201" s="268" t="s">
        <v>79</v>
      </c>
      <c r="C201" s="269"/>
      <c r="D201" s="269"/>
      <c r="E201" s="269"/>
      <c r="F201" s="269"/>
      <c r="G201" s="269"/>
      <c r="H201" s="269"/>
      <c r="I201" s="127"/>
      <c r="J201" s="127"/>
      <c r="K201" t="s">
        <v>80</v>
      </c>
    </row>
    <row r="202" spans="2:11">
      <c r="B202" s="1" t="s">
        <v>67</v>
      </c>
      <c r="C202" s="1" t="s">
        <v>68</v>
      </c>
      <c r="D202" s="1"/>
      <c r="E202" s="8">
        <f>E188+E195</f>
        <v>2146.1798325213299</v>
      </c>
      <c r="F202" s="8">
        <f t="shared" ref="F202:I207" si="102">F188+F195</f>
        <v>1666.3486612840884</v>
      </c>
      <c r="G202" s="70">
        <f t="shared" si="102"/>
        <v>1065.2562541215211</v>
      </c>
      <c r="H202" s="59">
        <f t="shared" si="102"/>
        <v>933.4525688361025</v>
      </c>
      <c r="I202" s="59">
        <f t="shared" si="102"/>
        <v>967.91604576386555</v>
      </c>
      <c r="J202" s="59">
        <f t="shared" ref="J202" si="103">J188+J195</f>
        <v>877.74565076064027</v>
      </c>
    </row>
    <row r="203" spans="2:11">
      <c r="B203" s="1" t="s">
        <v>67</v>
      </c>
      <c r="C203" s="1" t="s">
        <v>70</v>
      </c>
      <c r="D203" s="1"/>
      <c r="E203" s="8">
        <f t="shared" ref="E203:H207" si="104">E189+E196</f>
        <v>2103.0565875642519</v>
      </c>
      <c r="F203" s="8">
        <f t="shared" si="104"/>
        <v>1622.7188101429117</v>
      </c>
      <c r="G203" s="70">
        <f t="shared" si="104"/>
        <v>1028.1614776570966</v>
      </c>
      <c r="H203" s="59">
        <f t="shared" si="104"/>
        <v>916.1385172141313</v>
      </c>
      <c r="I203" s="59">
        <f t="shared" si="102"/>
        <v>950.23613968325913</v>
      </c>
      <c r="J203" s="59">
        <f t="shared" ref="J203" si="105">J189+J196</f>
        <v>851.61258638789457</v>
      </c>
    </row>
    <row r="204" spans="2:11">
      <c r="B204" s="1" t="s">
        <v>67</v>
      </c>
      <c r="C204" s="1" t="s">
        <v>71</v>
      </c>
      <c r="D204" s="1"/>
      <c r="E204" s="8">
        <f t="shared" si="104"/>
        <v>2203.7028759602385</v>
      </c>
      <c r="F204" s="8">
        <f t="shared" si="104"/>
        <v>1713.7144116579097</v>
      </c>
      <c r="G204" s="70">
        <f t="shared" si="104"/>
        <v>1099.2958603129669</v>
      </c>
      <c r="H204" s="59">
        <f t="shared" si="104"/>
        <v>963.43229462544684</v>
      </c>
      <c r="I204" s="59">
        <f t="shared" si="102"/>
        <v>998.67492554619321</v>
      </c>
      <c r="J204" s="59">
        <f t="shared" ref="J204" si="106">J190+J197</f>
        <v>907.10738281361716</v>
      </c>
    </row>
    <row r="205" spans="2:11">
      <c r="B205" s="1" t="s">
        <v>72</v>
      </c>
      <c r="C205" s="1" t="s">
        <v>68</v>
      </c>
      <c r="D205" s="1"/>
      <c r="E205" s="8">
        <f t="shared" si="104"/>
        <v>2171.9774914263248</v>
      </c>
      <c r="F205" s="8">
        <f t="shared" si="104"/>
        <v>1624.9838533041107</v>
      </c>
      <c r="G205" s="70">
        <f t="shared" si="104"/>
        <v>1009.3558852916607</v>
      </c>
      <c r="H205" s="59">
        <f t="shared" si="104"/>
        <v>904.05103749466093</v>
      </c>
      <c r="I205" s="59">
        <f t="shared" si="102"/>
        <v>964.72186073184946</v>
      </c>
      <c r="J205" s="59">
        <f t="shared" ref="J205" si="107">J191+J198</f>
        <v>809.66309059142327</v>
      </c>
    </row>
    <row r="206" spans="2:11">
      <c r="B206" s="1" t="s">
        <v>72</v>
      </c>
      <c r="C206" s="1" t="s">
        <v>70</v>
      </c>
      <c r="D206" s="1"/>
      <c r="E206" s="8">
        <f t="shared" si="104"/>
        <v>2215.7325460502857</v>
      </c>
      <c r="F206" s="8">
        <f t="shared" si="104"/>
        <v>1641.1923194828412</v>
      </c>
      <c r="G206" s="70">
        <f t="shared" si="104"/>
        <v>985.07683310687253</v>
      </c>
      <c r="H206" s="59">
        <f t="shared" si="104"/>
        <v>871.04396263451986</v>
      </c>
      <c r="I206" s="59">
        <f t="shared" si="102"/>
        <v>936.1254215902668</v>
      </c>
      <c r="J206" s="59">
        <f t="shared" ref="J206" si="108">J192+J199</f>
        <v>777.06335475450339</v>
      </c>
    </row>
    <row r="207" spans="2:11">
      <c r="B207" s="1" t="s">
        <v>72</v>
      </c>
      <c r="C207" s="1" t="s">
        <v>71</v>
      </c>
      <c r="D207" s="1"/>
      <c r="E207" s="8">
        <f t="shared" si="104"/>
        <v>2227.646635027827</v>
      </c>
      <c r="F207" s="8">
        <f t="shared" si="104"/>
        <v>1669.2420129774666</v>
      </c>
      <c r="G207" s="70">
        <f t="shared" si="104"/>
        <v>1039.9556441011782</v>
      </c>
      <c r="H207" s="59">
        <f t="shared" si="104"/>
        <v>930.98534936833312</v>
      </c>
      <c r="I207" s="59">
        <f t="shared" si="102"/>
        <v>992.70427248795295</v>
      </c>
      <c r="J207" s="59">
        <f t="shared" ref="J207" si="109">J193+J200</f>
        <v>835.32140310466593</v>
      </c>
    </row>
    <row r="208" spans="2:11">
      <c r="B208" s="278" t="s">
        <v>79</v>
      </c>
      <c r="C208" s="278"/>
      <c r="D208" s="278"/>
      <c r="E208" s="278"/>
      <c r="F208" s="278"/>
      <c r="G208" s="278"/>
      <c r="H208" s="278"/>
      <c r="I208" s="127"/>
      <c r="J208" s="127"/>
      <c r="K208" t="s">
        <v>81</v>
      </c>
    </row>
    <row r="209" spans="2:16">
      <c r="B209" s="1" t="s">
        <v>82</v>
      </c>
      <c r="C209" s="1" t="s">
        <v>68</v>
      </c>
      <c r="D209" s="1"/>
      <c r="E209" s="8">
        <f>E202+E205</f>
        <v>4318.1573239476547</v>
      </c>
      <c r="F209" s="8">
        <f t="shared" ref="F209:I211" si="110">F202+F205</f>
        <v>3291.332514588199</v>
      </c>
      <c r="G209" s="70">
        <f t="shared" si="110"/>
        <v>2074.6121394131819</v>
      </c>
      <c r="H209" s="59">
        <f t="shared" si="110"/>
        <v>1837.5036063307634</v>
      </c>
      <c r="I209" s="59">
        <f t="shared" si="110"/>
        <v>1932.637906495715</v>
      </c>
      <c r="J209" s="59">
        <f t="shared" ref="J209" si="111">J202+J205</f>
        <v>1687.4087413520635</v>
      </c>
    </row>
    <row r="210" spans="2:16">
      <c r="B210" s="1" t="s">
        <v>82</v>
      </c>
      <c r="C210" s="1" t="s">
        <v>70</v>
      </c>
      <c r="D210" s="1"/>
      <c r="E210" s="8">
        <f t="shared" ref="E210:H211" si="112">E203+E206</f>
        <v>4318.7891336145376</v>
      </c>
      <c r="F210" s="8">
        <f t="shared" si="112"/>
        <v>3263.9111296257529</v>
      </c>
      <c r="G210" s="70">
        <f t="shared" si="112"/>
        <v>2013.2383107639691</v>
      </c>
      <c r="H210" s="59">
        <f t="shared" si="112"/>
        <v>1787.1824798486512</v>
      </c>
      <c r="I210" s="59">
        <f t="shared" si="110"/>
        <v>1886.3615612735259</v>
      </c>
      <c r="J210" s="59">
        <f t="shared" ref="J210" si="113">J203+J206</f>
        <v>1628.675941142398</v>
      </c>
    </row>
    <row r="211" spans="2:16">
      <c r="B211" s="1" t="s">
        <v>82</v>
      </c>
      <c r="C211" s="1" t="s">
        <v>71</v>
      </c>
      <c r="D211" s="1"/>
      <c r="E211" s="8">
        <f t="shared" si="112"/>
        <v>4431.349510988066</v>
      </c>
      <c r="F211" s="8">
        <f t="shared" si="112"/>
        <v>3382.9564246353766</v>
      </c>
      <c r="G211" s="70">
        <f t="shared" si="112"/>
        <v>2139.2515044141451</v>
      </c>
      <c r="H211" s="59">
        <f t="shared" si="112"/>
        <v>1894.4176439937801</v>
      </c>
      <c r="I211" s="59">
        <f t="shared" si="110"/>
        <v>1991.3791980341462</v>
      </c>
      <c r="J211" s="59">
        <f t="shared" ref="J211" si="114">J204+J207</f>
        <v>1742.4287859182832</v>
      </c>
    </row>
    <row r="212" spans="2:16">
      <c r="D212" s="166"/>
      <c r="E212" s="16"/>
      <c r="F212" s="16"/>
      <c r="G212" s="16"/>
      <c r="H212" s="60"/>
      <c r="I212" s="60"/>
      <c r="J212" s="60"/>
    </row>
    <row r="213" spans="2:16">
      <c r="B213" s="40" t="s">
        <v>97</v>
      </c>
      <c r="C213" s="176"/>
      <c r="D213" s="176"/>
      <c r="E213" s="43"/>
      <c r="F213" s="43"/>
      <c r="G213" s="43"/>
      <c r="H213" s="64"/>
      <c r="I213" s="64"/>
      <c r="J213" s="64"/>
    </row>
    <row r="214" spans="2:16" ht="25.5">
      <c r="B214" s="1"/>
      <c r="C214" s="1"/>
      <c r="D214" s="1"/>
      <c r="E214" s="162" t="s">
        <v>50</v>
      </c>
      <c r="F214" s="162" t="s">
        <v>52</v>
      </c>
      <c r="G214" s="163" t="s">
        <v>54</v>
      </c>
      <c r="H214" s="164" t="s">
        <v>56</v>
      </c>
      <c r="I214" s="165" t="s">
        <v>58</v>
      </c>
      <c r="J214" s="165" t="s">
        <v>61</v>
      </c>
      <c r="K214" t="s">
        <v>98</v>
      </c>
    </row>
    <row r="215" spans="2:16">
      <c r="B215" s="2" t="s">
        <v>62</v>
      </c>
      <c r="C215" s="2" t="s">
        <v>63</v>
      </c>
      <c r="D215" s="2" t="s">
        <v>64</v>
      </c>
      <c r="E215" s="13" t="s">
        <v>49</v>
      </c>
      <c r="F215" s="13" t="s">
        <v>51</v>
      </c>
      <c r="G215" s="68" t="s">
        <v>53</v>
      </c>
      <c r="H215" s="57" t="s">
        <v>55</v>
      </c>
      <c r="I215" s="126" t="s">
        <v>57</v>
      </c>
      <c r="J215" s="126" t="s">
        <v>65</v>
      </c>
    </row>
    <row r="216" spans="2:16">
      <c r="B216" s="268" t="s">
        <v>79</v>
      </c>
      <c r="C216" s="269"/>
      <c r="D216" s="269"/>
      <c r="E216" s="269"/>
      <c r="F216" s="269"/>
      <c r="G216" s="269"/>
      <c r="H216" s="269"/>
      <c r="I216" s="127"/>
      <c r="J216" s="127"/>
      <c r="L216" s="184"/>
      <c r="M216" s="184"/>
      <c r="N216" s="184"/>
      <c r="O216" s="184"/>
      <c r="P216" s="184"/>
    </row>
    <row r="217" spans="2:16">
      <c r="B217" s="1" t="s">
        <v>67</v>
      </c>
      <c r="C217" s="1" t="s">
        <v>68</v>
      </c>
      <c r="D217" s="1"/>
      <c r="E217" s="8">
        <f t="shared" ref="E217:I222" si="115">E202-E38</f>
        <v>16.185098144467247</v>
      </c>
      <c r="F217" s="8">
        <f t="shared" si="115"/>
        <v>13.315229109316078</v>
      </c>
      <c r="G217" s="70">
        <f t="shared" si="115"/>
        <v>9.6656996948245251</v>
      </c>
      <c r="H217" s="59">
        <f t="shared" si="115"/>
        <v>9.9655489446676029</v>
      </c>
      <c r="I217" s="59">
        <f t="shared" si="115"/>
        <v>10.1709235852137</v>
      </c>
      <c r="J217" s="59">
        <f t="shared" ref="J217" si="116">J202-J38</f>
        <v>9.6283120940690878</v>
      </c>
      <c r="K217" s="178"/>
      <c r="L217" s="184"/>
      <c r="M217" s="184"/>
      <c r="N217" s="184"/>
      <c r="O217" s="184"/>
      <c r="P217" s="184"/>
    </row>
    <row r="218" spans="2:16">
      <c r="B218" s="1" t="s">
        <v>67</v>
      </c>
      <c r="C218" s="1" t="s">
        <v>70</v>
      </c>
      <c r="D218" s="1"/>
      <c r="E218" s="8">
        <f t="shared" si="115"/>
        <v>-15.215763785954096</v>
      </c>
      <c r="F218" s="8">
        <f t="shared" si="115"/>
        <v>-15.426169267412888</v>
      </c>
      <c r="G218" s="70">
        <f t="shared" si="115"/>
        <v>-15.426169267412888</v>
      </c>
      <c r="H218" s="59">
        <f t="shared" si="115"/>
        <v>-20.861847904829233</v>
      </c>
      <c r="I218" s="59">
        <f t="shared" si="115"/>
        <v>-20.855861242752098</v>
      </c>
      <c r="J218" s="59">
        <f t="shared" ref="J218" si="117">J203-J39</f>
        <v>-21.476874764588047</v>
      </c>
      <c r="K218" s="178"/>
      <c r="L218" s="143" t="s">
        <v>106</v>
      </c>
      <c r="M218" s="184"/>
      <c r="N218" s="184"/>
      <c r="O218" s="184"/>
      <c r="P218" s="184"/>
    </row>
    <row r="219" spans="2:16">
      <c r="B219" s="1" t="s">
        <v>67</v>
      </c>
      <c r="C219" s="1" t="s">
        <v>71</v>
      </c>
      <c r="D219" s="1"/>
      <c r="E219" s="8">
        <f t="shared" si="115"/>
        <v>-52.762285284238715</v>
      </c>
      <c r="F219" s="8">
        <f t="shared" si="115"/>
        <v>-40.940159785933929</v>
      </c>
      <c r="G219" s="70">
        <f t="shared" si="115"/>
        <v>-26.133222772675936</v>
      </c>
      <c r="H219" s="59">
        <f t="shared" si="115"/>
        <v>-22.739884874473432</v>
      </c>
      <c r="I219" s="59">
        <f t="shared" si="115"/>
        <v>-23.578211765445531</v>
      </c>
      <c r="J219" s="59">
        <f t="shared" ref="J219" si="118">J204-J40</f>
        <v>-20.850049264783934</v>
      </c>
      <c r="L219" s="177">
        <f>(J217*'Customer Numbers - Midlands'!$C$5)+(J218*'Customer Numbers - Midlands'!$D$5)+(J219*'Customer Numbers - Midlands'!$E$5)+(J220*'Customer Numbers - Midlands'!$C$10)+(J221*'Customer Numbers - Midlands'!$D$10)+(J222*'Customer Numbers - Midlands'!$E$10)</f>
        <v>1.5366822481155396E-7</v>
      </c>
      <c r="M219" s="184"/>
      <c r="N219" s="184"/>
      <c r="O219" s="184"/>
      <c r="P219" s="184"/>
    </row>
    <row r="220" spans="2:16">
      <c r="B220" s="1" t="s">
        <v>72</v>
      </c>
      <c r="C220" s="1" t="s">
        <v>68</v>
      </c>
      <c r="D220" s="1"/>
      <c r="E220" s="8">
        <f t="shared" si="115"/>
        <v>18.446507239636503</v>
      </c>
      <c r="F220" s="8">
        <f t="shared" si="115"/>
        <v>14.969074400227782</v>
      </c>
      <c r="G220" s="70">
        <f t="shared" si="115"/>
        <v>11.286514857645898</v>
      </c>
      <c r="H220" s="59">
        <f t="shared" si="115"/>
        <v>11.918814735937872</v>
      </c>
      <c r="I220" s="59">
        <f t="shared" si="115"/>
        <v>12.33468637594558</v>
      </c>
      <c r="J220" s="59">
        <f t="shared" ref="J220" si="119">J205-J41</f>
        <v>10.795414058660299</v>
      </c>
      <c r="L220" s="184"/>
      <c r="M220" s="184"/>
      <c r="N220" s="184"/>
      <c r="O220" s="184"/>
      <c r="P220" s="184"/>
    </row>
    <row r="221" spans="2:16">
      <c r="B221" s="1" t="s">
        <v>72</v>
      </c>
      <c r="C221" s="1" t="s">
        <v>70</v>
      </c>
      <c r="D221" s="1"/>
      <c r="E221" s="8">
        <f t="shared" si="115"/>
        <v>-27.439316268271341</v>
      </c>
      <c r="F221" s="8">
        <f t="shared" si="115"/>
        <v>-26.417617108138757</v>
      </c>
      <c r="G221" s="70">
        <f t="shared" si="115"/>
        <v>-26.417617108138643</v>
      </c>
      <c r="H221" s="59">
        <f t="shared" si="115"/>
        <v>-32.927292848445745</v>
      </c>
      <c r="I221" s="59">
        <f t="shared" si="115"/>
        <v>-32.898809478314888</v>
      </c>
      <c r="J221" s="59">
        <f t="shared" ref="J221" si="120">J206-J42</f>
        <v>-30.277324407514698</v>
      </c>
      <c r="L221" s="184"/>
      <c r="M221" s="184"/>
      <c r="N221" s="184"/>
      <c r="O221" s="184"/>
      <c r="P221" s="184"/>
    </row>
    <row r="222" spans="2:16">
      <c r="B222" s="1" t="s">
        <v>72</v>
      </c>
      <c r="C222" s="1" t="s">
        <v>71</v>
      </c>
      <c r="D222" s="1"/>
      <c r="E222" s="8">
        <f t="shared" si="115"/>
        <v>-53.444824187756694</v>
      </c>
      <c r="F222" s="8">
        <f t="shared" si="115"/>
        <v>-39.93888704777487</v>
      </c>
      <c r="G222" s="70">
        <f t="shared" si="115"/>
        <v>-24.742014091535339</v>
      </c>
      <c r="H222" s="59">
        <f t="shared" si="115"/>
        <v>-21.971075236811089</v>
      </c>
      <c r="I222" s="59">
        <f t="shared" si="115"/>
        <v>-23.710800450218358</v>
      </c>
      <c r="J222" s="59">
        <f t="shared" ref="J222" si="121">J207-J43</f>
        <v>-19.525325295720108</v>
      </c>
      <c r="L222" s="184"/>
      <c r="M222" s="184"/>
      <c r="N222" s="184"/>
      <c r="O222" s="184"/>
      <c r="P222" s="184"/>
    </row>
    <row r="223" spans="2:16">
      <c r="B223" s="278" t="s">
        <v>79</v>
      </c>
      <c r="C223" s="278"/>
      <c r="D223" s="278"/>
      <c r="E223" s="278"/>
      <c r="F223" s="278"/>
      <c r="G223" s="278"/>
      <c r="H223" s="278"/>
      <c r="I223" s="127"/>
      <c r="J223" s="127"/>
      <c r="L223" s="184"/>
      <c r="M223" s="184"/>
      <c r="N223" s="184"/>
      <c r="O223" s="184"/>
      <c r="P223" s="184"/>
    </row>
    <row r="224" spans="2:16">
      <c r="B224" s="1" t="s">
        <v>82</v>
      </c>
      <c r="C224" s="1" t="s">
        <v>68</v>
      </c>
      <c r="D224" s="1"/>
      <c r="E224" s="8">
        <f>E217+E220</f>
        <v>34.63160538410375</v>
      </c>
      <c r="F224" s="8">
        <f t="shared" ref="F224:I226" si="122">F217+F220</f>
        <v>28.284303509543861</v>
      </c>
      <c r="G224" s="70">
        <f t="shared" si="122"/>
        <v>20.952214552470423</v>
      </c>
      <c r="H224" s="59">
        <f t="shared" si="122"/>
        <v>21.884363680605475</v>
      </c>
      <c r="I224" s="67">
        <f t="shared" si="122"/>
        <v>22.50560996115928</v>
      </c>
      <c r="J224" s="67">
        <f t="shared" ref="J224" si="123">J217+J220</f>
        <v>20.423726152729387</v>
      </c>
      <c r="L224" s="184"/>
      <c r="M224" s="184"/>
      <c r="N224" s="184"/>
      <c r="O224" s="184"/>
      <c r="P224" s="184"/>
    </row>
    <row r="225" spans="2:16">
      <c r="B225" s="1" t="s">
        <v>82</v>
      </c>
      <c r="C225" s="1" t="s">
        <v>70</v>
      </c>
      <c r="D225" s="1"/>
      <c r="E225" s="8">
        <f>E218+E221</f>
        <v>-42.655080054225436</v>
      </c>
      <c r="F225" s="8">
        <f t="shared" si="122"/>
        <v>-41.843786375551645</v>
      </c>
      <c r="G225" s="70">
        <f t="shared" si="122"/>
        <v>-41.843786375551531</v>
      </c>
      <c r="H225" s="59">
        <f t="shared" si="122"/>
        <v>-53.789140753274978</v>
      </c>
      <c r="I225" s="67">
        <f t="shared" si="122"/>
        <v>-53.754670721066987</v>
      </c>
      <c r="J225" s="67">
        <f t="shared" ref="J225" si="124">J218+J221</f>
        <v>-51.754199172102744</v>
      </c>
      <c r="L225" s="184"/>
      <c r="M225" s="184"/>
      <c r="N225" s="184"/>
      <c r="O225" s="184"/>
      <c r="P225" s="184"/>
    </row>
    <row r="226" spans="2:16">
      <c r="B226" s="1" t="s">
        <v>82</v>
      </c>
      <c r="C226" s="1" t="s">
        <v>71</v>
      </c>
      <c r="D226" s="1"/>
      <c r="E226" s="8">
        <f>E219+E222</f>
        <v>-106.20710947199541</v>
      </c>
      <c r="F226" s="8">
        <f t="shared" si="122"/>
        <v>-80.879046833708799</v>
      </c>
      <c r="G226" s="70">
        <f t="shared" si="122"/>
        <v>-50.875236864211274</v>
      </c>
      <c r="H226" s="59">
        <f t="shared" si="122"/>
        <v>-44.710960111284521</v>
      </c>
      <c r="I226" s="67">
        <f t="shared" si="122"/>
        <v>-47.289012215663888</v>
      </c>
      <c r="J226" s="67">
        <f t="shared" ref="J226" si="125">J219+J222</f>
        <v>-40.375374560504042</v>
      </c>
    </row>
    <row r="227" spans="2:16">
      <c r="E227" s="16"/>
      <c r="F227" s="16"/>
      <c r="G227" s="16"/>
      <c r="H227" s="60"/>
      <c r="I227" s="60"/>
      <c r="J227" s="60"/>
      <c r="K227" s="16"/>
    </row>
    <row r="228" spans="2:16">
      <c r="K228" s="16"/>
    </row>
    <row r="229" spans="2:16">
      <c r="K229" s="16"/>
    </row>
    <row r="230" spans="2:16">
      <c r="K230" s="16"/>
    </row>
    <row r="231" spans="2:16">
      <c r="K231" s="16"/>
    </row>
    <row r="232" spans="2:16">
      <c r="K232" s="16"/>
    </row>
    <row r="233" spans="2:16">
      <c r="K233" s="16"/>
    </row>
    <row r="234" spans="2:16">
      <c r="K234" s="16"/>
    </row>
    <row r="235" spans="2:16">
      <c r="K235" s="16"/>
    </row>
    <row r="236" spans="2:16">
      <c r="K236" s="16"/>
    </row>
  </sheetData>
  <mergeCells count="21">
    <mergeCell ref="B23:H23"/>
    <mergeCell ref="B30:H30"/>
    <mergeCell ref="B37:H37"/>
    <mergeCell ref="B44:H44"/>
    <mergeCell ref="B113:H113"/>
    <mergeCell ref="E52:F52"/>
    <mergeCell ref="B77:H77"/>
    <mergeCell ref="B84:H84"/>
    <mergeCell ref="B91:H91"/>
    <mergeCell ref="B98:H98"/>
    <mergeCell ref="B106:H106"/>
    <mergeCell ref="E53:F53"/>
    <mergeCell ref="E54:F54"/>
    <mergeCell ref="N54:O54"/>
    <mergeCell ref="B57:C57"/>
    <mergeCell ref="B208:H208"/>
    <mergeCell ref="B216:H216"/>
    <mergeCell ref="B223:H223"/>
    <mergeCell ref="B187:H187"/>
    <mergeCell ref="B194:H194"/>
    <mergeCell ref="B201:H20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F10F8-384D-438D-BC9A-94E0A33D632E}">
  <sheetPr>
    <tabColor theme="5" tint="0.59999389629810485"/>
    <pageSetUpPr autoPageBreaks="0"/>
  </sheetPr>
  <dimension ref="A2:W236"/>
  <sheetViews>
    <sheetView topLeftCell="A108" zoomScaleNormal="100" workbookViewId="0">
      <selection activeCell="J123" sqref="J123:J134"/>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style="161"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24" customFormat="1">
      <c r="A2" s="23" t="s">
        <v>131</v>
      </c>
      <c r="H2" s="159"/>
      <c r="I2" s="159"/>
      <c r="J2" s="159"/>
    </row>
    <row r="3" spans="1:11" s="34" customFormat="1">
      <c r="A3" s="33" t="s">
        <v>60</v>
      </c>
      <c r="B3" s="33"/>
      <c r="C3" s="33"/>
      <c r="H3" s="160"/>
      <c r="I3" s="160"/>
      <c r="J3" s="160"/>
    </row>
    <row r="4" spans="1:11">
      <c r="A4" s="4"/>
      <c r="B4" s="4"/>
      <c r="C4" s="4"/>
    </row>
    <row r="5" spans="1:11" ht="25.5">
      <c r="A5" s="1"/>
      <c r="B5" s="1"/>
      <c r="C5" s="1"/>
      <c r="D5" s="1"/>
      <c r="E5" s="162" t="s">
        <v>50</v>
      </c>
      <c r="F5" s="162" t="s">
        <v>52</v>
      </c>
      <c r="G5" s="163" t="s">
        <v>54</v>
      </c>
      <c r="H5" s="164" t="s">
        <v>56</v>
      </c>
      <c r="I5" s="165" t="s">
        <v>58</v>
      </c>
      <c r="J5" s="165" t="s">
        <v>61</v>
      </c>
    </row>
    <row r="6" spans="1:11">
      <c r="A6" s="21" t="s">
        <v>100</v>
      </c>
      <c r="B6" s="2" t="s">
        <v>62</v>
      </c>
      <c r="C6" s="2" t="s">
        <v>63</v>
      </c>
      <c r="D6" s="2" t="s">
        <v>64</v>
      </c>
      <c r="E6" s="13" t="s">
        <v>49</v>
      </c>
      <c r="F6" s="13" t="s">
        <v>51</v>
      </c>
      <c r="G6" s="68" t="s">
        <v>53</v>
      </c>
      <c r="H6" s="57" t="s">
        <v>55</v>
      </c>
      <c r="I6" s="126" t="s">
        <v>57</v>
      </c>
      <c r="J6" s="126" t="s">
        <v>65</v>
      </c>
      <c r="K6" t="s">
        <v>66</v>
      </c>
    </row>
    <row r="7" spans="1:11" ht="13.5" customHeight="1">
      <c r="A7" s="192" t="s">
        <v>132</v>
      </c>
      <c r="B7" s="1" t="s">
        <v>67</v>
      </c>
      <c r="C7" s="1" t="s">
        <v>68</v>
      </c>
      <c r="D7" s="14" t="s">
        <v>69</v>
      </c>
      <c r="E7" s="38" cm="1">
        <f t="array" ref="E7">INDEX('Regional Cap levels'!$F$386:$K$553,MATCH($A7&amp;$B7&amp;$C7&amp;$D7,'Regional Cap levels'!$B$386:$B$553&amp;'Regional Cap levels'!$C$386:$C$553&amp;'Regional Cap levels'!$D$386:$D$553&amp;'Regional Cap levels'!$E$386:$E$553,0),MATCH(E$6,'Regional Cap levels'!$F$385:$K$385,0))</f>
        <v>0.67130668339270549</v>
      </c>
      <c r="F7" s="38" cm="1">
        <f t="array" ref="F7">INDEX('Regional Cap levels'!$F$386:$K$553,MATCH($A7&amp;$B7&amp;$C7&amp;$D7,'Regional Cap levels'!$B$386:$B$553&amp;'Regional Cap levels'!$C$386:$C$553&amp;'Regional Cap levels'!$D$386:$D$553&amp;'Regional Cap levels'!$E$386:$E$553,0),MATCH(F$6,'Regional Cap levels'!$F$385:$K$385,0))</f>
        <v>0.50187424961166383</v>
      </c>
      <c r="G7" s="185" cm="1">
        <f t="array" ref="G7">INDEX('Regional Cap levels'!$F$386:$K$553,MATCH($A7&amp;$B7&amp;$C7&amp;$D7,'Regional Cap levels'!$B$386:$B$553&amp;'Regional Cap levels'!$C$386:$C$553&amp;'Regional Cap levels'!$D$386:$D$553&amp;'Regional Cap levels'!$E$386:$E$553,0),MATCH(G$6,'Regional Cap levels'!$F$385:$K$385,0))</f>
        <v>0.29947651496550837</v>
      </c>
      <c r="H7" s="62" cm="1">
        <f t="array" ref="H7">INDEX('Regional Cap levels'!$F$386:$K$553,MATCH($A7&amp;$B7&amp;$C7&amp;$D7,'Regional Cap levels'!$B$386:$B$553&amp;'Regional Cap levels'!$C$386:$C$553&amp;'Regional Cap levels'!$D$386:$D$553&amp;'Regional Cap levels'!$E$386:$E$553,0),MATCH(H$6,'Regional Cap levels'!$F$385:$K$385,0))</f>
        <v>0.27184883920865871</v>
      </c>
      <c r="I7" s="62" cm="1">
        <f t="array" ref="I7">INDEX('Regional Cap levels'!$F$386:$K$553,MATCH($A7&amp;$B7&amp;$C7&amp;$D7,'Regional Cap levels'!$B$386:$B$553&amp;'Regional Cap levels'!$C$386:$C$553&amp;'Regional Cap levels'!$D$386:$D$553&amp;'Regional Cap levels'!$E$386:$E$553,0),MATCH(I$6,'Regional Cap levels'!$F$385:$K$385,0))</f>
        <v>0.2842524081599101</v>
      </c>
      <c r="J7" s="62" cm="1">
        <f t="array" ref="J7">INDEX('Regional Cap levels'!$F$386:$K$553,MATCH($A7&amp;$B7&amp;$C7&amp;$D7,'Regional Cap levels'!$B$386:$B$553&amp;'Regional Cap levels'!$C$386:$C$553&amp;'Regional Cap levels'!$D$386:$D$553&amp;'Regional Cap levels'!$E$386:$E$553,0),MATCH(J$6,'Regional Cap levels'!$F$385:$K$385,0))</f>
        <v>0.24208569765640189</v>
      </c>
      <c r="K7" s="4"/>
    </row>
    <row r="8" spans="1:11" ht="13.5" customHeight="1">
      <c r="A8" s="192" t="s">
        <v>132</v>
      </c>
      <c r="B8" s="1" t="s">
        <v>67</v>
      </c>
      <c r="C8" s="1" t="s">
        <v>70</v>
      </c>
      <c r="D8" s="14" t="s">
        <v>69</v>
      </c>
      <c r="E8" s="38" cm="1">
        <f t="array" ref="E8">INDEX('Regional Cap levels'!$F$386:$K$553,MATCH($A8&amp;$B8&amp;$C8&amp;$D8,'Regional Cap levels'!$B$386:$B$553&amp;'Regional Cap levels'!$C$386:$C$553&amp;'Regional Cap levels'!$D$386:$D$553&amp;'Regional Cap levels'!$E$386:$E$553,0),MATCH(E$6,'Regional Cap levels'!$F$385:$K$385,0))</f>
        <v>0.66102623397853599</v>
      </c>
      <c r="F8" s="38" cm="1">
        <f t="array" ref="F8">INDEX('Regional Cap levels'!$F$386:$K$553,MATCH($A8&amp;$B8&amp;$C8&amp;$D8,'Regional Cap levels'!$B$386:$B$553&amp;'Regional Cap levels'!$C$386:$C$553&amp;'Regional Cap levels'!$D$386:$D$553&amp;'Regional Cap levels'!$E$386:$E$553,0),MATCH(F$6,'Regional Cap levels'!$F$385:$K$385,0))</f>
        <v>0.49040913012636406</v>
      </c>
      <c r="G8" s="185" cm="1">
        <f t="array" ref="G8">INDEX('Regional Cap levels'!$F$386:$K$553,MATCH($A8&amp;$B8&amp;$C8&amp;$D8,'Regional Cap levels'!$B$386:$B$553&amp;'Regional Cap levels'!$C$386:$C$553&amp;'Regional Cap levels'!$D$386:$D$553&amp;'Regional Cap levels'!$E$386:$E$553,0),MATCH(G$6,'Regional Cap levels'!$F$385:$K$385,0))</f>
        <v>0.28898894129034575</v>
      </c>
      <c r="H8" s="62" cm="1">
        <f t="array" ref="H8">INDEX('Regional Cap levels'!$F$386:$K$553,MATCH($A8&amp;$B8&amp;$C8&amp;$D8,'Regional Cap levels'!$B$386:$B$553&amp;'Regional Cap levels'!$C$386:$C$553&amp;'Regional Cap levels'!$D$386:$D$553&amp;'Regional Cap levels'!$E$386:$E$553,0),MATCH(H$6,'Regional Cap levels'!$F$385:$K$385,0))</f>
        <v>0.26749782012907947</v>
      </c>
      <c r="I8" s="62" cm="1">
        <f t="array" ref="I8">INDEX('Regional Cap levels'!$F$386:$K$553,MATCH($A8&amp;$B8&amp;$C8&amp;$D8,'Regional Cap levels'!$B$386:$B$553&amp;'Regional Cap levels'!$C$386:$C$553&amp;'Regional Cap levels'!$D$386:$D$553&amp;'Regional Cap levels'!$E$386:$E$553,0),MATCH(I$6,'Regional Cap levels'!$F$385:$K$385,0))</f>
        <v>0.27984372184161993</v>
      </c>
      <c r="J8" s="62" cm="1">
        <f t="array" ref="J8">INDEX('Regional Cap levels'!$F$386:$K$553,MATCH($A8&amp;$B8&amp;$C8&amp;$D8,'Regional Cap levels'!$B$386:$B$553&amp;'Regional Cap levels'!$C$386:$C$553&amp;'Regional Cap levels'!$D$386:$D$553&amp;'Regional Cap levels'!$E$386:$E$553,0),MATCH(J$6,'Regional Cap levels'!$F$385:$K$385,0))</f>
        <v>0.23429461137679444</v>
      </c>
    </row>
    <row r="9" spans="1:11" ht="13.5" customHeight="1">
      <c r="A9" s="192" t="s">
        <v>132</v>
      </c>
      <c r="B9" s="1" t="s">
        <v>67</v>
      </c>
      <c r="C9" s="1" t="s">
        <v>71</v>
      </c>
      <c r="D9" s="14" t="s">
        <v>69</v>
      </c>
      <c r="E9" s="38" cm="1">
        <f t="array" ref="E9">INDEX('Regional Cap levels'!$F$386:$K$553,MATCH($A9&amp;$B9&amp;$C9&amp;$D9,'Regional Cap levels'!$B$386:$B$553&amp;'Regional Cap levels'!$C$386:$C$553&amp;'Regional Cap levels'!$D$386:$D$553&amp;'Regional Cap levels'!$E$386:$E$553,0),MATCH(E$6,'Regional Cap levels'!$F$385:$K$385,0))</f>
        <v>0.70705835819178253</v>
      </c>
      <c r="F9" s="38" cm="1">
        <f t="array" ref="F9">INDEX('Regional Cap levels'!$F$386:$K$553,MATCH($A9&amp;$B9&amp;$C9&amp;$D9,'Regional Cap levels'!$B$386:$B$553&amp;'Regional Cap levels'!$C$386:$C$553&amp;'Regional Cap levels'!$D$386:$D$553&amp;'Regional Cap levels'!$E$386:$E$553,0),MATCH(F$6,'Regional Cap levels'!$F$385:$K$385,0))</f>
        <v>0.5286098841339586</v>
      </c>
      <c r="G9" s="185" cm="1">
        <f t="array" ref="G9">INDEX('Regional Cap levels'!$F$386:$K$553,MATCH($A9&amp;$B9&amp;$C9&amp;$D9,'Regional Cap levels'!$B$386:$B$553&amp;'Regional Cap levels'!$C$386:$C$553&amp;'Regional Cap levels'!$D$386:$D$553&amp;'Regional Cap levels'!$E$386:$E$553,0),MATCH(G$6,'Regional Cap levels'!$F$385:$K$385,0))</f>
        <v>0.31544504829432135</v>
      </c>
      <c r="H9" s="62" cm="1">
        <f t="array" ref="H9">INDEX('Regional Cap levels'!$F$386:$K$553,MATCH($A9&amp;$B9&amp;$C9&amp;$D9,'Regional Cap levels'!$B$386:$B$553&amp;'Regional Cap levels'!$C$386:$C$553&amp;'Regional Cap levels'!$D$386:$D$553&amp;'Regional Cap levels'!$E$386:$E$553,0),MATCH(H$6,'Regional Cap levels'!$F$385:$K$385,0))</f>
        <v>0.2861701675995969</v>
      </c>
      <c r="I9" s="62" cm="1">
        <f t="array" ref="I9">INDEX('Regional Cap levels'!$F$386:$K$553,MATCH($A9&amp;$B9&amp;$C9&amp;$D9,'Regional Cap levels'!$B$386:$B$553&amp;'Regional Cap levels'!$C$386:$C$553&amp;'Regional Cap levels'!$D$386:$D$553&amp;'Regional Cap levels'!$E$386:$E$553,0),MATCH(I$6,'Regional Cap levels'!$F$385:$K$385,0))</f>
        <v>0.29923325506137882</v>
      </c>
      <c r="J9" s="62" cm="1">
        <f t="array" ref="J9">INDEX('Regional Cap levels'!$F$386:$K$553,MATCH($A9&amp;$B9&amp;$C9&amp;$D9,'Regional Cap levels'!$B$386:$B$553&amp;'Regional Cap levels'!$C$386:$C$553&amp;'Regional Cap levels'!$D$386:$D$553&amp;'Regional Cap levels'!$E$386:$E$553,0),MATCH(J$6,'Regional Cap levels'!$F$385:$K$385,0))</f>
        <v>0.25481837682614283</v>
      </c>
    </row>
    <row r="10" spans="1:11" ht="13.5" customHeight="1">
      <c r="A10" s="192" t="s">
        <v>132</v>
      </c>
      <c r="B10" s="1" t="s">
        <v>72</v>
      </c>
      <c r="C10" s="1" t="s">
        <v>68</v>
      </c>
      <c r="D10" s="14" t="s">
        <v>69</v>
      </c>
      <c r="E10" s="38" cm="1">
        <f t="array" ref="E10">INDEX('Regional Cap levels'!$F$386:$K$553,MATCH($A10&amp;$B10&amp;$C10&amp;$D10,'Regional Cap levels'!$B$386:$B$553&amp;'Regional Cap levels'!$C$386:$C$553&amp;'Regional Cap levels'!$D$386:$D$553&amp;'Regional Cap levels'!$E$386:$E$553,0),MATCH(E$6,'Regional Cap levels'!$F$385:$K$385,0))</f>
        <v>0.17171611160289771</v>
      </c>
      <c r="F10" s="38" cm="1">
        <f t="array" ref="F10">INDEX('Regional Cap levels'!$F$386:$K$553,MATCH($A10&amp;$B10&amp;$C10&amp;$D10,'Regional Cap levels'!$B$386:$B$553&amp;'Regional Cap levels'!$C$386:$C$553&amp;'Regional Cap levels'!$D$386:$D$553&amp;'Regional Cap levels'!$E$386:$E$553,0),MATCH(F$6,'Regional Cap levels'!$F$385:$K$385,0))</f>
        <v>0.12812724363946909</v>
      </c>
      <c r="G10" s="185" cm="1">
        <f t="array" ref="G10">INDEX('Regional Cap levels'!$F$386:$K$553,MATCH($A10&amp;$B10&amp;$C10&amp;$D10,'Regional Cap levels'!$B$386:$B$553&amp;'Regional Cap levels'!$C$386:$C$553&amp;'Regional Cap levels'!$D$386:$D$553&amp;'Regional Cap levels'!$E$386:$E$553,0),MATCH(G$6,'Regional Cap levels'!$F$385:$K$385,0))</f>
        <v>7.7131792933646776E-2</v>
      </c>
      <c r="H10" s="62" cm="1">
        <f t="array" ref="H10">INDEX('Regional Cap levels'!$F$386:$K$553,MATCH($A10&amp;$B10&amp;$C10&amp;$D10,'Regional Cap levels'!$B$386:$B$553&amp;'Regional Cap levels'!$C$386:$C$553&amp;'Regional Cap levels'!$D$386:$D$553&amp;'Regional Cap levels'!$E$386:$E$553,0),MATCH(H$6,'Regional Cap levels'!$F$385:$K$385,0))</f>
        <v>7.0977437865495221E-2</v>
      </c>
      <c r="I10" s="62" cm="1">
        <f t="array" ref="I10">INDEX('Regional Cap levels'!$F$386:$K$553,MATCH($A10&amp;$B10&amp;$C10&amp;$D10,'Regional Cap levels'!$B$386:$B$553&amp;'Regional Cap levels'!$C$386:$C$553&amp;'Regional Cap levels'!$D$386:$D$553&amp;'Regional Cap levels'!$E$386:$E$553,0),MATCH(I$6,'Regional Cap levels'!$F$385:$K$385,0))</f>
        <v>7.6223381957392269E-2</v>
      </c>
      <c r="J10" s="62" cm="1">
        <f t="array" ref="J10">INDEX('Regional Cap levels'!$F$386:$K$553,MATCH($A10&amp;$B10&amp;$C10&amp;$D10,'Regional Cap levels'!$B$386:$B$553&amp;'Regional Cap levels'!$C$386:$C$553&amp;'Regional Cap levels'!$D$386:$D$553&amp;'Regional Cap levels'!$E$386:$E$553,0),MATCH(J$6,'Regional Cap levels'!$F$385:$K$385,0))</f>
        <v>6.3260731325395725E-2</v>
      </c>
    </row>
    <row r="11" spans="1:11" ht="13.5" customHeight="1">
      <c r="A11" s="192" t="s">
        <v>132</v>
      </c>
      <c r="B11" s="1" t="s">
        <v>72</v>
      </c>
      <c r="C11" s="1" t="s">
        <v>70</v>
      </c>
      <c r="D11" s="14" t="s">
        <v>69</v>
      </c>
      <c r="E11" s="38" cm="1">
        <f t="array" ref="E11">INDEX('Regional Cap levels'!$F$386:$K$553,MATCH($A11&amp;$B11&amp;$C11&amp;$D11,'Regional Cap levels'!$B$386:$B$553&amp;'Regional Cap levels'!$C$386:$C$553&amp;'Regional Cap levels'!$D$386:$D$553&amp;'Regional Cap levels'!$E$386:$E$553,0),MATCH(E$6,'Regional Cap levels'!$F$385:$K$385,0))</f>
        <v>0.1767728464694106</v>
      </c>
      <c r="F11" s="38" cm="1">
        <f t="array" ref="F11">INDEX('Regional Cap levels'!$F$386:$K$553,MATCH($A11&amp;$B11&amp;$C11&amp;$D11,'Regional Cap levels'!$B$386:$B$553&amp;'Regional Cap levels'!$C$386:$C$553&amp;'Regional Cap levels'!$D$386:$D$553&amp;'Regional Cap levels'!$E$386:$E$553,0),MATCH(F$6,'Regional Cap levels'!$F$385:$K$385,0))</f>
        <v>0.13097226181368254</v>
      </c>
      <c r="G11" s="185" cm="1">
        <f t="array" ref="G11">INDEX('Regional Cap levels'!$F$386:$K$553,MATCH($A11&amp;$B11&amp;$C11&amp;$D11,'Regional Cap levels'!$B$386:$B$553&amp;'Regional Cap levels'!$C$386:$C$553&amp;'Regional Cap levels'!$D$386:$D$553&amp;'Regional Cap levels'!$E$386:$E$553,0),MATCH(G$6,'Regional Cap levels'!$F$385:$K$385,0))</f>
        <v>7.6295971282351868E-2</v>
      </c>
      <c r="H11" s="62" cm="1">
        <f t="array" ref="H11">INDEX('Regional Cap levels'!$F$386:$K$553,MATCH($A11&amp;$B11&amp;$C11&amp;$D11,'Regional Cap levels'!$B$386:$B$553&amp;'Regional Cap levels'!$C$386:$C$553&amp;'Regional Cap levels'!$D$386:$D$553&amp;'Regional Cap levels'!$E$386:$E$553,0),MATCH(H$6,'Regional Cap levels'!$F$385:$K$385,0))</f>
        <v>6.9256700704714097E-2</v>
      </c>
      <c r="I11" s="62" cm="1">
        <f t="array" ref="I11">INDEX('Regional Cap levels'!$F$386:$K$553,MATCH($A11&amp;$B11&amp;$C11&amp;$D11,'Regional Cap levels'!$B$386:$B$553&amp;'Regional Cap levels'!$C$386:$C$553&amp;'Regional Cap levels'!$D$386:$D$553&amp;'Regional Cap levels'!$E$386:$E$553,0),MATCH(I$6,'Regional Cap levels'!$F$385:$K$385,0))</f>
        <v>7.492250628519849E-2</v>
      </c>
      <c r="J11" s="62" cm="1">
        <f t="array" ref="J11">INDEX('Regional Cap levels'!$F$386:$K$553,MATCH($A11&amp;$B11&amp;$C11&amp;$D11,'Regional Cap levels'!$B$386:$B$553&amp;'Regional Cap levels'!$C$386:$C$553&amp;'Regional Cap levels'!$D$386:$D$553&amp;'Regional Cap levels'!$E$386:$E$553,0),MATCH(J$6,'Regional Cap levels'!$F$385:$K$385,0))</f>
        <v>6.1685216780465547E-2</v>
      </c>
    </row>
    <row r="12" spans="1:11" ht="13.5" customHeight="1">
      <c r="A12" s="192" t="s">
        <v>132</v>
      </c>
      <c r="B12" s="1" t="s">
        <v>72</v>
      </c>
      <c r="C12" s="1" t="s">
        <v>71</v>
      </c>
      <c r="D12" s="14" t="s">
        <v>69</v>
      </c>
      <c r="E12" s="38" cm="1">
        <f t="array" ref="E12">INDEX('Regional Cap levels'!$F$386:$K$553,MATCH($A12&amp;$B12&amp;$C12&amp;$D12,'Regional Cap levels'!$B$386:$B$553&amp;'Regional Cap levels'!$C$386:$C$553&amp;'Regional Cap levels'!$D$386:$D$553&amp;'Regional Cap levels'!$E$386:$E$553,0),MATCH(E$6,'Regional Cap levels'!$F$385:$K$385,0))</f>
        <v>0.18085892302542186</v>
      </c>
      <c r="F12" s="38" cm="1">
        <f t="array" ref="F12">INDEX('Regional Cap levels'!$F$386:$K$553,MATCH($A12&amp;$B12&amp;$C12&amp;$D12,'Regional Cap levels'!$B$386:$B$553&amp;'Regional Cap levels'!$C$386:$C$553&amp;'Regional Cap levels'!$D$386:$D$553&amp;'Regional Cap levels'!$E$386:$E$553,0),MATCH(F$6,'Regional Cap levels'!$F$385:$K$385,0))</f>
        <v>0.13495304450976214</v>
      </c>
      <c r="G12" s="185" cm="1">
        <f t="array" ref="G12">INDEX('Regional Cap levels'!$F$386:$K$553,MATCH($A12&amp;$B12&amp;$C12&amp;$D12,'Regional Cap levels'!$B$386:$B$553&amp;'Regional Cap levels'!$C$386:$C$553&amp;'Regional Cap levels'!$D$386:$D$553&amp;'Regional Cap levels'!$E$386:$E$553,0),MATCH(G$6,'Regional Cap levels'!$F$385:$K$385,0))</f>
        <v>8.1246107690384775E-2</v>
      </c>
      <c r="H12" s="62" cm="1">
        <f t="array" ref="H12">INDEX('Regional Cap levels'!$F$386:$K$553,MATCH($A12&amp;$B12&amp;$C12&amp;$D12,'Regional Cap levels'!$B$386:$B$553&amp;'Regional Cap levels'!$C$386:$C$553&amp;'Regional Cap levels'!$D$386:$D$553&amp;'Regional Cap levels'!$E$386:$E$553,0),MATCH(H$6,'Regional Cap levels'!$F$385:$K$385,0))</f>
        <v>7.4712707557498273E-2</v>
      </c>
      <c r="I12" s="62" cm="1">
        <f t="array" ref="I12">INDEX('Regional Cap levels'!$F$386:$K$553,MATCH($A12&amp;$B12&amp;$C12&amp;$D12,'Regional Cap levels'!$B$386:$B$553&amp;'Regional Cap levels'!$C$386:$C$553&amp;'Regional Cap levels'!$D$386:$D$553&amp;'Regional Cap levels'!$E$386:$E$553,0),MATCH(I$6,'Regional Cap levels'!$F$385:$K$385,0))</f>
        <v>8.0237828521260782E-2</v>
      </c>
      <c r="J12" s="62" cm="1">
        <f t="array" ref="J12">INDEX('Regional Cap levels'!$F$386:$K$553,MATCH($A12&amp;$B12&amp;$C12&amp;$D12,'Regional Cap levels'!$B$386:$B$553&amp;'Regional Cap levels'!$C$386:$C$553&amp;'Regional Cap levels'!$D$386:$D$553&amp;'Regional Cap levels'!$E$386:$E$553,0),MATCH(J$6,'Regional Cap levels'!$F$385:$K$385,0))</f>
        <v>6.6585315580261858E-2</v>
      </c>
    </row>
    <row r="13" spans="1:11" ht="13.5" customHeight="1">
      <c r="A13" s="192" t="s">
        <v>132</v>
      </c>
      <c r="B13" s="1" t="s">
        <v>67</v>
      </c>
      <c r="C13" s="1" t="s">
        <v>68</v>
      </c>
      <c r="D13" s="14" t="s">
        <v>73</v>
      </c>
      <c r="E13" s="38" cm="1">
        <f t="array" ref="E13">INDEX('Regional Cap levels'!$F$386:$K$553,MATCH($A13&amp;$B13&amp;$C13&amp;$D13,'Regional Cap levels'!$B$386:$B$553&amp;'Regional Cap levels'!$C$386:$C$553&amp;'Regional Cap levels'!$D$386:$D$553&amp;'Regional Cap levels'!$E$386:$E$553,0),MATCH(E$6,'Regional Cap levels'!$F$385:$K$385,0))</f>
        <v>0.52643061427289006</v>
      </c>
      <c r="F13" s="38" cm="1">
        <f t="array" ref="F13">INDEX('Regional Cap levels'!$F$386:$K$553,MATCH($A13&amp;$B13&amp;$C13&amp;$D13,'Regional Cap levels'!$B$386:$B$553&amp;'Regional Cap levels'!$C$386:$C$553&amp;'Regional Cap levels'!$D$386:$D$553&amp;'Regional Cap levels'!$E$386:$E$553,0),MATCH(F$6,'Regional Cap levels'!$F$385:$K$385,0))</f>
        <v>0.5827958364794118</v>
      </c>
      <c r="G13" s="185" cm="1">
        <f t="array" ref="G13">INDEX('Regional Cap levels'!$F$386:$K$553,MATCH($A13&amp;$B13&amp;$C13&amp;$D13,'Regional Cap levels'!$B$386:$B$553&amp;'Regional Cap levels'!$C$386:$C$553&amp;'Regional Cap levels'!$D$386:$D$553&amp;'Regional Cap levels'!$E$386:$E$553,0),MATCH(G$6,'Regional Cap levels'!$F$385:$K$385,0))</f>
        <v>0.5827958364794118</v>
      </c>
      <c r="H13" s="62" cm="1">
        <f t="array" ref="H13">INDEX('Regional Cap levels'!$F$386:$K$553,MATCH($A13&amp;$B13&amp;$C13&amp;$D13,'Regional Cap levels'!$B$386:$B$553&amp;'Regional Cap levels'!$C$386:$C$553&amp;'Regional Cap levels'!$D$386:$D$553&amp;'Regional Cap levels'!$E$386:$E$553,0),MATCH(H$6,'Regional Cap levels'!$F$385:$K$385,0))</f>
        <v>0.58697346718672971</v>
      </c>
      <c r="I13" s="62" cm="1">
        <f t="array" ref="I13">INDEX('Regional Cap levels'!$F$386:$K$553,MATCH($A13&amp;$B13&amp;$C13&amp;$D13,'Regional Cap levels'!$B$386:$B$553&amp;'Regional Cap levels'!$C$386:$C$553&amp;'Regional Cap levels'!$D$386:$D$553&amp;'Regional Cap levels'!$E$386:$E$553,0),MATCH(I$6,'Regional Cap levels'!$F$385:$K$385,0))</f>
        <v>0.58676640646705391</v>
      </c>
      <c r="J13" s="62" cm="1">
        <f t="array" ref="J13">INDEX('Regional Cap levels'!$F$386:$K$553,MATCH($A13&amp;$B13&amp;$C13&amp;$D13,'Regional Cap levels'!$B$386:$B$553&amp;'Regional Cap levels'!$C$386:$C$553&amp;'Regional Cap levels'!$D$386:$D$553&amp;'Regional Cap levels'!$E$386:$E$553,0),MATCH(J$6,'Regional Cap levels'!$F$385:$K$385,0))</f>
        <v>0.66278886124950664</v>
      </c>
    </row>
    <row r="14" spans="1:11" ht="13.5" customHeight="1">
      <c r="A14" s="192" t="s">
        <v>132</v>
      </c>
      <c r="B14" s="1" t="s">
        <v>67</v>
      </c>
      <c r="C14" s="1" t="s">
        <v>70</v>
      </c>
      <c r="D14" s="14" t="s">
        <v>73</v>
      </c>
      <c r="E14" s="38" cm="1">
        <f t="array" ref="E14">INDEX('Regional Cap levels'!$F$386:$K$553,MATCH($A14&amp;$B14&amp;$C14&amp;$D14,'Regional Cap levels'!$B$386:$B$553&amp;'Regional Cap levels'!$C$386:$C$553&amp;'Regional Cap levels'!$D$386:$D$553&amp;'Regional Cap levels'!$E$386:$E$553,0),MATCH(E$6,'Regional Cap levels'!$F$385:$K$385,0))</f>
        <v>0.57666015332671627</v>
      </c>
      <c r="F14" s="38" cm="1">
        <f t="array" ref="F14">INDEX('Regional Cap levels'!$F$386:$K$553,MATCH($A14&amp;$B14&amp;$C14&amp;$D14,'Regional Cap levels'!$B$386:$B$553&amp;'Regional Cap levels'!$C$386:$C$553&amp;'Regional Cap levels'!$D$386:$D$553&amp;'Regional Cap levels'!$E$386:$E$553,0),MATCH(F$6,'Regional Cap levels'!$F$385:$K$385,0))</f>
        <v>0.63368226170778863</v>
      </c>
      <c r="G14" s="185" cm="1">
        <f t="array" ref="G14">INDEX('Regional Cap levels'!$F$386:$K$553,MATCH($A14&amp;$B14&amp;$C14&amp;$D14,'Regional Cap levels'!$B$386:$B$553&amp;'Regional Cap levels'!$C$386:$C$553&amp;'Regional Cap levels'!$D$386:$D$553&amp;'Regional Cap levels'!$E$386:$E$553,0),MATCH(G$6,'Regional Cap levels'!$F$385:$K$385,0))</f>
        <v>0.63368226170778863</v>
      </c>
      <c r="H14" s="62" cm="1">
        <f t="array" ref="H14">INDEX('Regional Cap levels'!$F$386:$K$553,MATCH($A14&amp;$B14&amp;$C14&amp;$D14,'Regional Cap levels'!$B$386:$B$553&amp;'Regional Cap levels'!$C$386:$C$553&amp;'Regional Cap levels'!$D$386:$D$553&amp;'Regional Cap levels'!$E$386:$E$553,0),MATCH(H$6,'Regional Cap levels'!$F$385:$K$385,0))</f>
        <v>0.65584581277911724</v>
      </c>
      <c r="I14" s="62" cm="1">
        <f t="array" ref="I14">INDEX('Regional Cap levels'!$F$386:$K$553,MATCH($A14&amp;$B14&amp;$C14&amp;$D14,'Regional Cap levels'!$B$386:$B$553&amp;'Regional Cap levels'!$C$386:$C$553&amp;'Regional Cap levels'!$D$386:$D$553&amp;'Regional Cap levels'!$E$386:$E$553,0),MATCH(I$6,'Regional Cap levels'!$F$385:$K$385,0))</f>
        <v>0.65562065243589751</v>
      </c>
      <c r="J14" s="62" cm="1">
        <f t="array" ref="J14">INDEX('Regional Cap levels'!$F$386:$K$553,MATCH($A14&amp;$B14&amp;$C14&amp;$D14,'Regional Cap levels'!$B$386:$B$553&amp;'Regional Cap levels'!$C$386:$C$553&amp;'Regional Cap levels'!$D$386:$D$553&amp;'Regional Cap levels'!$E$386:$E$553,0),MATCH(J$6,'Regional Cap levels'!$F$385:$K$385,0))</f>
        <v>0.73367149408950805</v>
      </c>
    </row>
    <row r="15" spans="1:11" ht="13.5" customHeight="1">
      <c r="A15" s="192" t="s">
        <v>132</v>
      </c>
      <c r="B15" s="1" t="s">
        <v>67</v>
      </c>
      <c r="C15" s="1" t="s">
        <v>71</v>
      </c>
      <c r="D15" s="14" t="s">
        <v>73</v>
      </c>
      <c r="E15" s="38" cm="1">
        <f t="array" ref="E15">INDEX('Regional Cap levels'!$F$386:$K$553,MATCH($A15&amp;$B15&amp;$C15&amp;$D15,'Regional Cap levels'!$B$386:$B$553&amp;'Regional Cap levels'!$C$386:$C$553&amp;'Regional Cap levels'!$D$386:$D$553&amp;'Regional Cap levels'!$E$386:$E$553,0),MATCH(E$6,'Regional Cap levels'!$F$385:$K$385,0))</f>
        <v>0.59025116825699175</v>
      </c>
      <c r="F15" s="38" cm="1">
        <f t="array" ref="F15">INDEX('Regional Cap levels'!$F$386:$K$553,MATCH($A15&amp;$B15&amp;$C15&amp;$D15,'Regional Cap levels'!$B$386:$B$553&amp;'Regional Cap levels'!$C$386:$C$553&amp;'Regional Cap levels'!$D$386:$D$553&amp;'Regional Cap levels'!$E$386:$E$553,0),MATCH(F$6,'Regional Cap levels'!$F$385:$K$385,0))</f>
        <v>0.6510669872241206</v>
      </c>
      <c r="G15" s="185" cm="1">
        <f t="array" ref="G15">INDEX('Regional Cap levels'!$F$386:$K$553,MATCH($A15&amp;$B15&amp;$C15&amp;$D15,'Regional Cap levels'!$B$386:$B$553&amp;'Regional Cap levels'!$C$386:$C$553&amp;'Regional Cap levels'!$D$386:$D$553&amp;'Regional Cap levels'!$E$386:$E$553,0),MATCH(G$6,'Regional Cap levels'!$F$385:$K$385,0))</f>
        <v>0.6510669872241206</v>
      </c>
      <c r="H15" s="62" cm="1">
        <f t="array" ref="H15">INDEX('Regional Cap levels'!$F$386:$K$553,MATCH($A15&amp;$B15&amp;$C15&amp;$D15,'Regional Cap levels'!$B$386:$B$553&amp;'Regional Cap levels'!$C$386:$C$553&amp;'Regional Cap levels'!$D$386:$D$553&amp;'Regional Cap levels'!$E$386:$E$553,0),MATCH(H$6,'Regional Cap levels'!$F$385:$K$385,0))</f>
        <v>0.6564469937311106</v>
      </c>
      <c r="I15" s="62" cm="1">
        <f t="array" ref="I15">INDEX('Regional Cap levels'!$F$386:$K$553,MATCH($A15&amp;$B15&amp;$C15&amp;$D15,'Regional Cap levels'!$B$386:$B$553&amp;'Regional Cap levels'!$C$386:$C$553&amp;'Regional Cap levels'!$D$386:$D$553&amp;'Regional Cap levels'!$E$386:$E$553,0),MATCH(I$6,'Regional Cap levels'!$F$385:$K$385,0))</f>
        <v>0.65623250493952689</v>
      </c>
      <c r="J15" s="62" cm="1">
        <f t="array" ref="J15">INDEX('Regional Cap levels'!$F$386:$K$553,MATCH($A15&amp;$B15&amp;$C15&amp;$D15,'Regional Cap levels'!$B$386:$B$553&amp;'Regional Cap levels'!$C$386:$C$553&amp;'Regional Cap levels'!$D$386:$D$553&amp;'Regional Cap levels'!$E$386:$E$553,0),MATCH(J$6,'Regional Cap levels'!$F$385:$K$385,0))</f>
        <v>0.7366112413683038</v>
      </c>
    </row>
    <row r="16" spans="1:11" ht="13.5" customHeight="1">
      <c r="A16" s="192" t="s">
        <v>132</v>
      </c>
      <c r="B16" s="1" t="s">
        <v>72</v>
      </c>
      <c r="C16" s="1" t="s">
        <v>68</v>
      </c>
      <c r="D16" s="14" t="s">
        <v>73</v>
      </c>
      <c r="E16" s="38" cm="1">
        <f t="array" ref="E16">INDEX('Regional Cap levels'!$F$386:$K$553,MATCH($A16&amp;$B16&amp;$C16&amp;$D16,'Regional Cap levels'!$B$386:$B$553&amp;'Regional Cap levels'!$C$386:$C$553&amp;'Regional Cap levels'!$D$386:$D$553&amp;'Regional Cap levels'!$E$386:$E$553,0),MATCH(E$6,'Regional Cap levels'!$F$385:$K$385,0))</f>
        <v>0.28485186128517942</v>
      </c>
      <c r="F16" s="38" cm="1">
        <f t="array" ref="F16">INDEX('Regional Cap levels'!$F$386:$K$553,MATCH($A16&amp;$B16&amp;$C16&amp;$D16,'Regional Cap levels'!$B$386:$B$553&amp;'Regional Cap levels'!$C$386:$C$553&amp;'Regional Cap levels'!$D$386:$D$553&amp;'Regional Cap levels'!$E$386:$E$553,0),MATCH(F$6,'Regional Cap levels'!$F$385:$K$385,0))</f>
        <v>0.2911174570678719</v>
      </c>
      <c r="G16" s="185" cm="1">
        <f t="array" ref="G16">INDEX('Regional Cap levels'!$F$386:$K$553,MATCH($A16&amp;$B16&amp;$C16&amp;$D16,'Regional Cap levels'!$B$386:$B$553&amp;'Regional Cap levels'!$C$386:$C$553&amp;'Regional Cap levels'!$D$386:$D$553&amp;'Regional Cap levels'!$E$386:$E$553,0),MATCH(G$6,'Regional Cap levels'!$F$385:$K$385,0))</f>
        <v>0.2911174570678719</v>
      </c>
      <c r="H16" s="62" cm="1">
        <f t="array" ref="H16">INDEX('Regional Cap levels'!$F$386:$K$553,MATCH($A16&amp;$B16&amp;$C16&amp;$D16,'Regional Cap levels'!$B$386:$B$553&amp;'Regional Cap levels'!$C$386:$C$553&amp;'Regional Cap levels'!$D$386:$D$553&amp;'Regional Cap levels'!$E$386:$E$553,0),MATCH(H$6,'Regional Cap levels'!$F$385:$K$385,0))</f>
        <v>0.29610719896959625</v>
      </c>
      <c r="I16" s="62" cm="1">
        <f t="array" ref="I16">INDEX('Regional Cap levels'!$F$386:$K$553,MATCH($A16&amp;$B16&amp;$C16&amp;$D16,'Regional Cap levels'!$B$386:$B$553&amp;'Regional Cap levels'!$C$386:$C$553&amp;'Regional Cap levels'!$D$386:$D$553&amp;'Regional Cap levels'!$E$386:$E$553,0),MATCH(I$6,'Regional Cap levels'!$F$385:$K$385,0))</f>
        <v>0.29590669900931227</v>
      </c>
      <c r="J16" s="62" cm="1">
        <f t="array" ref="J16">INDEX('Regional Cap levels'!$F$386:$K$553,MATCH($A16&amp;$B16&amp;$C16&amp;$D16,'Regional Cap levels'!$B$386:$B$553&amp;'Regional Cap levels'!$C$386:$C$553&amp;'Regional Cap levels'!$D$386:$D$553&amp;'Regional Cap levels'!$E$386:$E$553,0),MATCH(J$6,'Regional Cap levels'!$F$385:$K$385,0))</f>
        <v>0.29774938116918132</v>
      </c>
    </row>
    <row r="17" spans="1:11" ht="13.5" customHeight="1">
      <c r="A17" s="192" t="s">
        <v>132</v>
      </c>
      <c r="B17" s="1" t="s">
        <v>72</v>
      </c>
      <c r="C17" s="1" t="s">
        <v>70</v>
      </c>
      <c r="D17" s="14" t="s">
        <v>73</v>
      </c>
      <c r="E17" s="38" cm="1">
        <f t="array" ref="E17">INDEX('Regional Cap levels'!$F$386:$K$553,MATCH($A17&amp;$B17&amp;$C17&amp;$D17,'Regional Cap levels'!$B$386:$B$553&amp;'Regional Cap levels'!$C$386:$C$553&amp;'Regional Cap levels'!$D$386:$D$553&amp;'Regional Cap levels'!$E$386:$E$553,0),MATCH(E$6,'Regional Cap levels'!$F$385:$K$385,0))</f>
        <v>0.3750844265084296</v>
      </c>
      <c r="F17" s="38" cm="1">
        <f t="array" ref="F17">INDEX('Regional Cap levels'!$F$386:$K$553,MATCH($A17&amp;$B17&amp;$C17&amp;$D17,'Regional Cap levels'!$B$386:$B$553&amp;'Regional Cap levels'!$C$386:$C$553&amp;'Regional Cap levels'!$D$386:$D$553&amp;'Regional Cap levels'!$E$386:$E$553,0),MATCH(F$6,'Regional Cap levels'!$F$385:$K$385,0))</f>
        <v>0.37799022515901148</v>
      </c>
      <c r="G17" s="185" cm="1">
        <f t="array" ref="G17">INDEX('Regional Cap levels'!$F$386:$K$553,MATCH($A17&amp;$B17&amp;$C17&amp;$D17,'Regional Cap levels'!$B$386:$B$553&amp;'Regional Cap levels'!$C$386:$C$553&amp;'Regional Cap levels'!$D$386:$D$553&amp;'Regional Cap levels'!$E$386:$E$553,0),MATCH(G$6,'Regional Cap levels'!$F$385:$K$385,0))</f>
        <v>0.37799022515901148</v>
      </c>
      <c r="H17" s="62" cm="1">
        <f t="array" ref="H17">INDEX('Regional Cap levels'!$F$386:$K$553,MATCH($A17&amp;$B17&amp;$C17&amp;$D17,'Regional Cap levels'!$B$386:$B$553&amp;'Regional Cap levels'!$C$386:$C$553&amp;'Regional Cap levels'!$D$386:$D$553&amp;'Regional Cap levels'!$E$386:$E$553,0),MATCH(H$6,'Regional Cap levels'!$F$385:$K$385,0))</f>
        <v>0.40430881100990329</v>
      </c>
      <c r="I17" s="62" cm="1">
        <f t="array" ref="I17">INDEX('Regional Cap levels'!$F$386:$K$553,MATCH($A17&amp;$B17&amp;$C17&amp;$D17,'Regional Cap levels'!$B$386:$B$553&amp;'Regional Cap levels'!$C$386:$C$553&amp;'Regional Cap levels'!$D$386:$D$553&amp;'Regional Cap levels'!$E$386:$E$553,0),MATCH(I$6,'Regional Cap levels'!$F$385:$K$385,0))</f>
        <v>0.40402552283240784</v>
      </c>
      <c r="J17" s="62" cm="1">
        <f t="array" ref="J17">INDEX('Regional Cap levels'!$F$386:$K$553,MATCH($A17&amp;$B17&amp;$C17&amp;$D17,'Regional Cap levels'!$B$386:$B$553&amp;'Regional Cap levels'!$C$386:$C$553&amp;'Regional Cap levels'!$D$386:$D$553&amp;'Regional Cap levels'!$E$386:$E$553,0),MATCH(J$6,'Regional Cap levels'!$F$385:$K$385,0))</f>
        <v>0.39720382238439272</v>
      </c>
    </row>
    <row r="18" spans="1:11" ht="13.5" customHeight="1">
      <c r="A18" s="192" t="s">
        <v>132</v>
      </c>
      <c r="B18" s="1" t="s">
        <v>72</v>
      </c>
      <c r="C18" s="1" t="s">
        <v>71</v>
      </c>
      <c r="D18" s="14" t="s">
        <v>73</v>
      </c>
      <c r="E18" s="38" cm="1">
        <f t="array" ref="E18">INDEX('Regional Cap levels'!$F$386:$K$553,MATCH($A18&amp;$B18&amp;$C18&amp;$D18,'Regional Cap levels'!$B$386:$B$553&amp;'Regional Cap levels'!$C$386:$C$553&amp;'Regional Cap levels'!$D$386:$D$553&amp;'Regional Cap levels'!$E$386:$E$553,0),MATCH(E$6,'Regional Cap levels'!$F$385:$K$385,0))</f>
        <v>0.33537728236404085</v>
      </c>
      <c r="F18" s="38" cm="1">
        <f t="array" ref="F18">INDEX('Regional Cap levels'!$F$386:$K$553,MATCH($A18&amp;$B18&amp;$C18&amp;$D18,'Regional Cap levels'!$B$386:$B$553&amp;'Regional Cap levels'!$C$386:$C$553&amp;'Regional Cap levels'!$D$386:$D$553&amp;'Regional Cap levels'!$E$386:$E$553,0),MATCH(F$6,'Regional Cap levels'!$F$385:$K$385,0))</f>
        <v>0.34338533582610592</v>
      </c>
      <c r="G18" s="185" cm="1">
        <f t="array" ref="G18">INDEX('Regional Cap levels'!$F$386:$K$553,MATCH($A18&amp;$B18&amp;$C18&amp;$D18,'Regional Cap levels'!$B$386:$B$553&amp;'Regional Cap levels'!$C$386:$C$553&amp;'Regional Cap levels'!$D$386:$D$553&amp;'Regional Cap levels'!$E$386:$E$553,0),MATCH(G$6,'Regional Cap levels'!$F$385:$K$385,0))</f>
        <v>0.34338533582610592</v>
      </c>
      <c r="H18" s="62" cm="1">
        <f t="array" ref="H18">INDEX('Regional Cap levels'!$F$386:$K$553,MATCH($A18&amp;$B18&amp;$C18&amp;$D18,'Regional Cap levels'!$B$386:$B$553&amp;'Regional Cap levels'!$C$386:$C$553&amp;'Regional Cap levels'!$D$386:$D$553&amp;'Regional Cap levels'!$E$386:$E$553,0),MATCH(H$6,'Regional Cap levels'!$F$385:$K$385,0))</f>
        <v>0.34981837120690301</v>
      </c>
      <c r="I18" s="62" cm="1">
        <f t="array" ref="I18">INDEX('Regional Cap levels'!$F$386:$K$553,MATCH($A18&amp;$B18&amp;$C18&amp;$D18,'Regional Cap levels'!$B$386:$B$553&amp;'Regional Cap levels'!$C$386:$C$553&amp;'Regional Cap levels'!$D$386:$D$553&amp;'Regional Cap levels'!$E$386:$E$553,0),MATCH(I$6,'Regional Cap levels'!$F$385:$K$385,0))</f>
        <v>0.34959918660971523</v>
      </c>
      <c r="J18" s="62" cm="1">
        <f t="array" ref="J18">INDEX('Regional Cap levels'!$F$386:$K$553,MATCH($A18&amp;$B18&amp;$C18&amp;$D18,'Regional Cap levels'!$B$386:$B$553&amp;'Regional Cap levels'!$C$386:$C$553&amp;'Regional Cap levels'!$D$386:$D$553&amp;'Regional Cap levels'!$E$386:$E$553,0),MATCH(J$6,'Regional Cap levels'!$F$385:$K$385,0))</f>
        <v>0.35188236229304382</v>
      </c>
    </row>
    <row r="19" spans="1:11" ht="13.5" customHeight="1">
      <c r="D19" s="166"/>
      <c r="E19" s="42"/>
      <c r="F19" s="42"/>
      <c r="G19" s="42"/>
      <c r="H19" s="186"/>
      <c r="I19" s="186"/>
      <c r="J19" s="186"/>
    </row>
    <row r="20" spans="1:11" ht="13.5" customHeight="1">
      <c r="B20" s="35" t="s">
        <v>74</v>
      </c>
      <c r="C20" s="167"/>
      <c r="D20" s="167"/>
      <c r="E20" s="167"/>
      <c r="F20" s="167"/>
      <c r="G20" s="167"/>
      <c r="H20" s="168"/>
      <c r="I20" s="168"/>
      <c r="J20" s="168"/>
    </row>
    <row r="21" spans="1:11" ht="28.5" customHeight="1">
      <c r="B21" s="1"/>
      <c r="C21" s="1"/>
      <c r="D21" s="1"/>
      <c r="E21" s="162" t="s">
        <v>50</v>
      </c>
      <c r="F21" s="162" t="s">
        <v>52</v>
      </c>
      <c r="G21" s="163" t="s">
        <v>54</v>
      </c>
      <c r="H21" s="164" t="s">
        <v>56</v>
      </c>
      <c r="I21" s="165" t="s">
        <v>58</v>
      </c>
      <c r="J21" s="165" t="s">
        <v>61</v>
      </c>
    </row>
    <row r="22" spans="1:11" ht="13.5" customHeight="1">
      <c r="B22" s="2" t="s">
        <v>62</v>
      </c>
      <c r="C22" s="2" t="s">
        <v>63</v>
      </c>
      <c r="D22" s="2" t="s">
        <v>64</v>
      </c>
      <c r="E22" s="13" t="s">
        <v>49</v>
      </c>
      <c r="F22" s="13" t="s">
        <v>51</v>
      </c>
      <c r="G22" s="68" t="s">
        <v>53</v>
      </c>
      <c r="H22" s="57" t="s">
        <v>55</v>
      </c>
      <c r="I22" s="126" t="s">
        <v>57</v>
      </c>
      <c r="J22" s="126" t="s">
        <v>65</v>
      </c>
      <c r="K22" s="169" t="s">
        <v>75</v>
      </c>
    </row>
    <row r="23" spans="1:11" ht="13.5" customHeight="1">
      <c r="B23" s="268" t="s">
        <v>76</v>
      </c>
      <c r="C23" s="269"/>
      <c r="D23" s="269"/>
      <c r="E23" s="269"/>
      <c r="F23" s="269"/>
      <c r="G23" s="269"/>
      <c r="H23" s="269"/>
      <c r="I23" s="127"/>
      <c r="J23" s="127"/>
    </row>
    <row r="24" spans="1:11" ht="13.5" customHeight="1">
      <c r="B24" s="1" t="s">
        <v>67</v>
      </c>
      <c r="C24" s="1" t="s">
        <v>68</v>
      </c>
      <c r="D24" s="14" t="s">
        <v>69</v>
      </c>
      <c r="E24" s="36" cm="1">
        <f t="array" ref="E24">E7*INDEX('TDCV Values'!$D$11:$I$16,MATCH($B24&amp;$C24,'TDCV Values'!$B$11:$B$16&amp;'TDCV Values'!$C$11:$C$16,0),MATCH(E$22,'TDCV Values'!$D$10:$I$10,0))</f>
        <v>1946.7893818388459</v>
      </c>
      <c r="F24" s="36" cm="1">
        <f t="array" ref="F24">F7*INDEX('TDCV Values'!$D$11:$I$16,MATCH($B24&amp;$C24,'TDCV Values'!$B$11:$B$16&amp;'TDCV Values'!$C$11:$C$16,0),MATCH(F$22,'TDCV Values'!$D$10:$I$10,0))</f>
        <v>1455.4353238738252</v>
      </c>
      <c r="G24" s="36" cm="1">
        <f t="array" ref="G24">G7*INDEX('TDCV Values'!$D$11:$I$16,MATCH($B24&amp;$C24,'TDCV Values'!$B$11:$B$16&amp;'TDCV Values'!$C$11:$C$16,0),MATCH(G$22,'TDCV Values'!$D$10:$I$10,0))</f>
        <v>868.4818933999743</v>
      </c>
      <c r="H24" s="36" cm="1">
        <f t="array" ref="H24">H7*INDEX('TDCV Values'!$D$11:$I$16,MATCH($B24&amp;$C24,'TDCV Values'!$B$11:$B$16&amp;'TDCV Values'!$C$11:$C$16,0),MATCH(H$22,'TDCV Values'!$D$10:$I$10,0))</f>
        <v>733.99186586337851</v>
      </c>
      <c r="I24" s="36" cm="1">
        <f t="array" ref="I24">I7*INDEX('TDCV Values'!$D$11:$I$16,MATCH($B24&amp;$C24,'TDCV Values'!$B$11:$B$16&amp;'TDCV Values'!$C$11:$C$16,0),MATCH(I$22,'TDCV Values'!$D$10:$I$10,0))</f>
        <v>767.48150203175726</v>
      </c>
      <c r="J24" s="36" cm="1">
        <f t="array" ref="J24">J7*INDEX('TDCV Values'!$D$11:$I$16,MATCH($B24&amp;$C24,'TDCV Values'!$B$11:$B$16&amp;'TDCV Values'!$C$11:$C$16,0),MATCH(J$22,'TDCV Values'!$D$10:$I$10,0))</f>
        <v>653.6313836722851</v>
      </c>
    </row>
    <row r="25" spans="1:11" ht="13.5" customHeight="1">
      <c r="B25" s="1" t="s">
        <v>67</v>
      </c>
      <c r="C25" s="1" t="s">
        <v>70</v>
      </c>
      <c r="D25" s="14" t="s">
        <v>69</v>
      </c>
      <c r="E25" s="36" cm="1">
        <f t="array" ref="E25">E8*INDEX('TDCV Values'!$D$11:$I$16,MATCH($B25&amp;$C25,'TDCV Values'!$B$11:$B$16&amp;'TDCV Values'!$C$11:$C$16,0),MATCH(E$22,'TDCV Values'!$D$10:$I$10,0))</f>
        <v>1916.9760785377543</v>
      </c>
      <c r="F25" s="36" cm="1">
        <f t="array" ref="F25">F8*INDEX('TDCV Values'!$D$11:$I$16,MATCH($B25&amp;$C25,'TDCV Values'!$B$11:$B$16&amp;'TDCV Values'!$C$11:$C$16,0),MATCH(F$22,'TDCV Values'!$D$10:$I$10,0))</f>
        <v>1422.1864773664558</v>
      </c>
      <c r="G25" s="36" cm="1">
        <f t="array" ref="G25">G8*INDEX('TDCV Values'!$D$11:$I$16,MATCH($B25&amp;$C25,'TDCV Values'!$B$11:$B$16&amp;'TDCV Values'!$C$11:$C$16,0),MATCH(G$22,'TDCV Values'!$D$10:$I$10,0))</f>
        <v>838.06792974200266</v>
      </c>
      <c r="H25" s="36" cm="1">
        <f t="array" ref="H25">H8*INDEX('TDCV Values'!$D$11:$I$16,MATCH($B25&amp;$C25,'TDCV Values'!$B$11:$B$16&amp;'TDCV Values'!$C$11:$C$16,0),MATCH(H$22,'TDCV Values'!$D$10:$I$10,0))</f>
        <v>722.24411434851459</v>
      </c>
      <c r="I25" s="36" cm="1">
        <f t="array" ref="I25">I8*INDEX('TDCV Values'!$D$11:$I$16,MATCH($B25&amp;$C25,'TDCV Values'!$B$11:$B$16&amp;'TDCV Values'!$C$11:$C$16,0),MATCH(I$22,'TDCV Values'!$D$10:$I$10,0))</f>
        <v>755.57804897237384</v>
      </c>
      <c r="J25" s="36" cm="1">
        <f t="array" ref="J25">J8*INDEX('TDCV Values'!$D$11:$I$16,MATCH($B25&amp;$C25,'TDCV Values'!$B$11:$B$16&amp;'TDCV Values'!$C$11:$C$16,0),MATCH(J$22,'TDCV Values'!$D$10:$I$10,0))</f>
        <v>632.59545071734499</v>
      </c>
    </row>
    <row r="26" spans="1:11" ht="13.5" customHeight="1">
      <c r="B26" s="1" t="s">
        <v>67</v>
      </c>
      <c r="C26" s="1" t="s">
        <v>71</v>
      </c>
      <c r="D26" s="14" t="s">
        <v>69</v>
      </c>
      <c r="E26" s="36" cm="1">
        <f t="array" ref="E26">E9*INDEX('TDCV Values'!$D$11:$I$16,MATCH($B26&amp;$C26,'TDCV Values'!$B$11:$B$16&amp;'TDCV Values'!$C$11:$C$16,0),MATCH(E$22,'TDCV Values'!$D$10:$I$10,0))</f>
        <v>2050.4692387561695</v>
      </c>
      <c r="F26" s="36" cm="1">
        <f t="array" ref="F26">F9*INDEX('TDCV Values'!$D$11:$I$16,MATCH($B26&amp;$C26,'TDCV Values'!$B$11:$B$16&amp;'TDCV Values'!$C$11:$C$16,0),MATCH(F$22,'TDCV Values'!$D$10:$I$10,0))</f>
        <v>1532.9686639884799</v>
      </c>
      <c r="G26" s="36" cm="1">
        <f t="array" ref="G26">G9*INDEX('TDCV Values'!$D$11:$I$16,MATCH($B26&amp;$C26,'TDCV Values'!$B$11:$B$16&amp;'TDCV Values'!$C$11:$C$16,0),MATCH(G$22,'TDCV Values'!$D$10:$I$10,0))</f>
        <v>914.79064005353189</v>
      </c>
      <c r="H26" s="36" cm="1">
        <f t="array" ref="H26">H9*INDEX('TDCV Values'!$D$11:$I$16,MATCH($B26&amp;$C26,'TDCV Values'!$B$11:$B$16&amp;'TDCV Values'!$C$11:$C$16,0),MATCH(H$22,'TDCV Values'!$D$10:$I$10,0))</f>
        <v>772.65945251891162</v>
      </c>
      <c r="I26" s="36" cm="1">
        <f t="array" ref="I26">I9*INDEX('TDCV Values'!$D$11:$I$16,MATCH($B26&amp;$C26,'TDCV Values'!$B$11:$B$16&amp;'TDCV Values'!$C$11:$C$16,0),MATCH(I$22,'TDCV Values'!$D$10:$I$10,0))</f>
        <v>807.92978866572287</v>
      </c>
      <c r="J26" s="36" cm="1">
        <f t="array" ref="J26">J9*INDEX('TDCV Values'!$D$11:$I$16,MATCH($B26&amp;$C26,'TDCV Values'!$B$11:$B$16&amp;'TDCV Values'!$C$11:$C$16,0),MATCH(J$22,'TDCV Values'!$D$10:$I$10,0))</f>
        <v>688.00961743058565</v>
      </c>
      <c r="K26" s="171"/>
    </row>
    <row r="27" spans="1:11" ht="13.5" customHeight="1">
      <c r="B27" s="1" t="s">
        <v>72</v>
      </c>
      <c r="C27" s="1" t="s">
        <v>68</v>
      </c>
      <c r="D27" s="14" t="s">
        <v>69</v>
      </c>
      <c r="E27" s="36" cm="1">
        <f t="array" ref="E27">E10*INDEX('TDCV Values'!$D$11:$I$16,MATCH($B27&amp;$C27,'TDCV Values'!$B$11:$B$16&amp;'TDCV Values'!$C$11:$C$16,0),MATCH(E$22,'TDCV Values'!$D$10:$I$10,0))</f>
        <v>2060.5933392347724</v>
      </c>
      <c r="F27" s="36" cm="1">
        <f t="array" ref="F27">F10*INDEX('TDCV Values'!$D$11:$I$16,MATCH($B27&amp;$C27,'TDCV Values'!$B$11:$B$16&amp;'TDCV Values'!$C$11:$C$16,0),MATCH(F$22,'TDCV Values'!$D$10:$I$10,0))</f>
        <v>1537.5269236736292</v>
      </c>
      <c r="G27" s="36" cm="1">
        <f t="array" ref="G27">G10*INDEX('TDCV Values'!$D$11:$I$16,MATCH($B27&amp;$C27,'TDCV Values'!$B$11:$B$16&amp;'TDCV Values'!$C$11:$C$16,0),MATCH(G$22,'TDCV Values'!$D$10:$I$10,0))</f>
        <v>925.58151520376134</v>
      </c>
      <c r="H27" s="36" cm="1">
        <f t="array" ref="H27">H10*INDEX('TDCV Values'!$D$11:$I$16,MATCH($B27&amp;$C27,'TDCV Values'!$B$11:$B$16&amp;'TDCV Values'!$C$11:$C$16,0),MATCH(H$22,'TDCV Values'!$D$10:$I$10,0))</f>
        <v>816.24053545319509</v>
      </c>
      <c r="I27" s="36" cm="1">
        <f t="array" ref="I27">I10*INDEX('TDCV Values'!$D$11:$I$16,MATCH($B27&amp;$C27,'TDCV Values'!$B$11:$B$16&amp;'TDCV Values'!$C$11:$C$16,0),MATCH(I$22,'TDCV Values'!$D$10:$I$10,0))</f>
        <v>876.5688925100111</v>
      </c>
      <c r="J27" s="36" cm="1">
        <f t="array" ref="J27">J10*INDEX('TDCV Values'!$D$11:$I$16,MATCH($B27&amp;$C27,'TDCV Values'!$B$11:$B$16&amp;'TDCV Values'!$C$11:$C$16,0),MATCH(J$22,'TDCV Values'!$D$10:$I$10,0))</f>
        <v>727.4984102420508</v>
      </c>
      <c r="K27" s="171"/>
    </row>
    <row r="28" spans="1:11" ht="13.5" customHeight="1">
      <c r="B28" s="1" t="s">
        <v>72</v>
      </c>
      <c r="C28" s="1" t="s">
        <v>70</v>
      </c>
      <c r="D28" s="14" t="s">
        <v>69</v>
      </c>
      <c r="E28" s="36" cm="1">
        <f t="array" ref="E28">E11*INDEX('TDCV Values'!$D$11:$I$16,MATCH($B28&amp;$C28,'TDCV Values'!$B$11:$B$16&amp;'TDCV Values'!$C$11:$C$16,0),MATCH(E$22,'TDCV Values'!$D$10:$I$10,0))</f>
        <v>2121.2741576329272</v>
      </c>
      <c r="F28" s="36" cm="1">
        <f t="array" ref="F28">F11*INDEX('TDCV Values'!$D$11:$I$16,MATCH($B28&amp;$C28,'TDCV Values'!$B$11:$B$16&amp;'TDCV Values'!$C$11:$C$16,0),MATCH(F$22,'TDCV Values'!$D$10:$I$10,0))</f>
        <v>1571.6671417641905</v>
      </c>
      <c r="G28" s="36" cm="1">
        <f t="array" ref="G28">G11*INDEX('TDCV Values'!$D$11:$I$16,MATCH($B28&amp;$C28,'TDCV Values'!$B$11:$B$16&amp;'TDCV Values'!$C$11:$C$16,0),MATCH(G$22,'TDCV Values'!$D$10:$I$10,0))</f>
        <v>915.55165538822246</v>
      </c>
      <c r="H28" s="36" cm="1">
        <f t="array" ref="H28">H11*INDEX('TDCV Values'!$D$11:$I$16,MATCH($B28&amp;$C28,'TDCV Values'!$B$11:$B$16&amp;'TDCV Values'!$C$11:$C$16,0),MATCH(H$22,'TDCV Values'!$D$10:$I$10,0))</f>
        <v>796.45205810421214</v>
      </c>
      <c r="I28" s="36" cm="1">
        <f t="array" ref="I28">I11*INDEX('TDCV Values'!$D$11:$I$16,MATCH($B28&amp;$C28,'TDCV Values'!$B$11:$B$16&amp;'TDCV Values'!$C$11:$C$16,0),MATCH(I$22,'TDCV Values'!$D$10:$I$10,0))</f>
        <v>861.60882227978266</v>
      </c>
      <c r="J28" s="36" cm="1">
        <f t="array" ref="J28">J11*INDEX('TDCV Values'!$D$11:$I$16,MATCH($B28&amp;$C28,'TDCV Values'!$B$11:$B$16&amp;'TDCV Values'!$C$11:$C$16,0),MATCH(J$22,'TDCV Values'!$D$10:$I$10,0))</f>
        <v>709.37999297535384</v>
      </c>
      <c r="K28" s="171"/>
    </row>
    <row r="29" spans="1:11" ht="13.5" customHeight="1">
      <c r="B29" s="1" t="s">
        <v>72</v>
      </c>
      <c r="C29" s="1" t="s">
        <v>71</v>
      </c>
      <c r="D29" s="14" t="s">
        <v>69</v>
      </c>
      <c r="E29" s="36" cm="1">
        <f t="array" ref="E29">E12*INDEX('TDCV Values'!$D$11:$I$16,MATCH($B29&amp;$C29,'TDCV Values'!$B$11:$B$16&amp;'TDCV Values'!$C$11:$C$16,0),MATCH(E$22,'TDCV Values'!$D$10:$I$10,0))</f>
        <v>2170.3070763050623</v>
      </c>
      <c r="F29" s="36" cm="1">
        <f t="array" ref="F29">F12*INDEX('TDCV Values'!$D$11:$I$16,MATCH($B29&amp;$C29,'TDCV Values'!$B$11:$B$16&amp;'TDCV Values'!$C$11:$C$16,0),MATCH(F$22,'TDCV Values'!$D$10:$I$10,0))</f>
        <v>1619.4365341171458</v>
      </c>
      <c r="G29" s="36" cm="1">
        <f t="array" ref="G29">G12*INDEX('TDCV Values'!$D$11:$I$16,MATCH($B29&amp;$C29,'TDCV Values'!$B$11:$B$16&amp;'TDCV Values'!$C$11:$C$16,0),MATCH(G$22,'TDCV Values'!$D$10:$I$10,0))</f>
        <v>974.95329228461731</v>
      </c>
      <c r="H29" s="36" cm="1">
        <f t="array" ref="H29">H12*INDEX('TDCV Values'!$D$11:$I$16,MATCH($B29&amp;$C29,'TDCV Values'!$B$11:$B$16&amp;'TDCV Values'!$C$11:$C$16,0),MATCH(H$22,'TDCV Values'!$D$10:$I$10,0))</f>
        <v>859.19613691123016</v>
      </c>
      <c r="I29" s="36" cm="1">
        <f t="array" ref="I29">I12*INDEX('TDCV Values'!$D$11:$I$16,MATCH($B29&amp;$C29,'TDCV Values'!$B$11:$B$16&amp;'TDCV Values'!$C$11:$C$16,0),MATCH(I$22,'TDCV Values'!$D$10:$I$10,0))</f>
        <v>922.73502799449898</v>
      </c>
      <c r="J29" s="36" cm="1">
        <f t="array" ref="J29">J12*INDEX('TDCV Values'!$D$11:$I$16,MATCH($B29&amp;$C29,'TDCV Values'!$B$11:$B$16&amp;'TDCV Values'!$C$11:$C$16,0),MATCH(J$22,'TDCV Values'!$D$10:$I$10,0))</f>
        <v>765.73112917301137</v>
      </c>
      <c r="K29" s="171"/>
    </row>
    <row r="30" spans="1:11" ht="13.5" customHeight="1">
      <c r="B30" s="268" t="s">
        <v>77</v>
      </c>
      <c r="C30" s="269"/>
      <c r="D30" s="269"/>
      <c r="E30" s="269"/>
      <c r="F30" s="269"/>
      <c r="G30" s="269"/>
      <c r="H30" s="269"/>
      <c r="I30" s="127"/>
      <c r="J30" s="127"/>
      <c r="K30" t="s">
        <v>78</v>
      </c>
    </row>
    <row r="31" spans="1:11" ht="13.5" customHeight="1">
      <c r="B31" s="1" t="s">
        <v>67</v>
      </c>
      <c r="C31" s="1" t="s">
        <v>68</v>
      </c>
      <c r="D31" s="14" t="s">
        <v>73</v>
      </c>
      <c r="E31" s="8">
        <f>E13*365</f>
        <v>192.14717420960488</v>
      </c>
      <c r="F31" s="8">
        <f t="shared" ref="F31:I36" si="0">F13*365</f>
        <v>212.72048031498531</v>
      </c>
      <c r="G31" s="70">
        <f t="shared" si="0"/>
        <v>212.72048031498531</v>
      </c>
      <c r="H31" s="59">
        <f t="shared" si="0"/>
        <v>214.24531552315634</v>
      </c>
      <c r="I31" s="59">
        <f t="shared" si="0"/>
        <v>214.16973836047467</v>
      </c>
      <c r="J31" s="59">
        <f t="shared" ref="J31" si="1">J13*365</f>
        <v>241.91793435606994</v>
      </c>
    </row>
    <row r="32" spans="1:11" ht="13.5" customHeight="1">
      <c r="B32" s="1" t="s">
        <v>67</v>
      </c>
      <c r="C32" s="1" t="s">
        <v>70</v>
      </c>
      <c r="D32" s="14" t="s">
        <v>73</v>
      </c>
      <c r="E32" s="8">
        <f t="shared" ref="E32:H36" si="2">E14*365</f>
        <v>210.48095596425145</v>
      </c>
      <c r="F32" s="8">
        <f t="shared" si="2"/>
        <v>231.29402552334284</v>
      </c>
      <c r="G32" s="70">
        <f t="shared" si="2"/>
        <v>231.29402552334284</v>
      </c>
      <c r="H32" s="59">
        <f t="shared" si="2"/>
        <v>239.38372166437779</v>
      </c>
      <c r="I32" s="59">
        <f t="shared" si="0"/>
        <v>239.3015381391026</v>
      </c>
      <c r="J32" s="59">
        <f t="shared" ref="J32" si="3">J14*365</f>
        <v>267.79009534267044</v>
      </c>
    </row>
    <row r="33" spans="2:11" ht="13.5" customHeight="1">
      <c r="B33" s="1" t="s">
        <v>67</v>
      </c>
      <c r="C33" s="1" t="s">
        <v>71</v>
      </c>
      <c r="D33" s="14" t="s">
        <v>73</v>
      </c>
      <c r="E33" s="8">
        <f t="shared" si="2"/>
        <v>215.44167641380199</v>
      </c>
      <c r="F33" s="8">
        <f t="shared" si="2"/>
        <v>237.63945033680403</v>
      </c>
      <c r="G33" s="70">
        <f t="shared" si="2"/>
        <v>237.63945033680403</v>
      </c>
      <c r="H33" s="59">
        <f t="shared" si="2"/>
        <v>239.60315271185536</v>
      </c>
      <c r="I33" s="59">
        <f t="shared" si="0"/>
        <v>239.52486430292731</v>
      </c>
      <c r="J33" s="59">
        <f t="shared" ref="J33" si="4">J15*365</f>
        <v>268.86310309943087</v>
      </c>
    </row>
    <row r="34" spans="2:11" ht="13.5" customHeight="1">
      <c r="B34" s="1" t="s">
        <v>72</v>
      </c>
      <c r="C34" s="1" t="s">
        <v>68</v>
      </c>
      <c r="D34" s="14" t="s">
        <v>73</v>
      </c>
      <c r="E34" s="8">
        <f t="shared" si="2"/>
        <v>103.97092936909048</v>
      </c>
      <c r="F34" s="8">
        <f t="shared" si="2"/>
        <v>106.25787182977324</v>
      </c>
      <c r="G34" s="70">
        <f t="shared" si="2"/>
        <v>106.25787182977324</v>
      </c>
      <c r="H34" s="59">
        <f t="shared" si="2"/>
        <v>108.07912762390264</v>
      </c>
      <c r="I34" s="59">
        <f t="shared" si="0"/>
        <v>108.00594513839897</v>
      </c>
      <c r="J34" s="59">
        <f t="shared" ref="J34" si="5">J16*365</f>
        <v>108.67852412675119</v>
      </c>
    </row>
    <row r="35" spans="2:11" ht="13.5" customHeight="1">
      <c r="B35" s="1" t="s">
        <v>72</v>
      </c>
      <c r="C35" s="1" t="s">
        <v>70</v>
      </c>
      <c r="D35" s="14" t="s">
        <v>73</v>
      </c>
      <c r="E35" s="8">
        <f t="shared" si="2"/>
        <v>136.9058156755768</v>
      </c>
      <c r="F35" s="8">
        <f t="shared" si="2"/>
        <v>137.96643218303919</v>
      </c>
      <c r="G35" s="70">
        <f t="shared" si="2"/>
        <v>137.96643218303919</v>
      </c>
      <c r="H35" s="59">
        <f t="shared" si="2"/>
        <v>147.5727160186147</v>
      </c>
      <c r="I35" s="59">
        <f t="shared" si="0"/>
        <v>147.46931583382886</v>
      </c>
      <c r="J35" s="59">
        <f t="shared" ref="J35" si="6">J17*365</f>
        <v>144.97939517030335</v>
      </c>
    </row>
    <row r="36" spans="2:11" ht="13.5" customHeight="1">
      <c r="B36" s="1" t="s">
        <v>72</v>
      </c>
      <c r="C36" s="1" t="s">
        <v>71</v>
      </c>
      <c r="D36" s="14" t="s">
        <v>73</v>
      </c>
      <c r="E36" s="8">
        <f t="shared" si="2"/>
        <v>122.41270806287491</v>
      </c>
      <c r="F36" s="8">
        <f t="shared" si="2"/>
        <v>125.33564757652866</v>
      </c>
      <c r="G36" s="70">
        <f t="shared" si="2"/>
        <v>125.33564757652866</v>
      </c>
      <c r="H36" s="59">
        <f t="shared" si="2"/>
        <v>127.6837054905196</v>
      </c>
      <c r="I36" s="59">
        <f t="shared" si="0"/>
        <v>127.60370311254606</v>
      </c>
      <c r="J36" s="59">
        <f t="shared" ref="J36" si="7">J18*365</f>
        <v>128.437062236961</v>
      </c>
    </row>
    <row r="37" spans="2:11" ht="13.5" customHeight="1">
      <c r="B37" s="268" t="s">
        <v>79</v>
      </c>
      <c r="C37" s="269"/>
      <c r="D37" s="269"/>
      <c r="E37" s="269"/>
      <c r="F37" s="269"/>
      <c r="G37" s="269"/>
      <c r="H37" s="269"/>
      <c r="I37" s="127"/>
      <c r="J37" s="127"/>
      <c r="K37" t="s">
        <v>80</v>
      </c>
    </row>
    <row r="38" spans="2:11" ht="13.5" customHeight="1">
      <c r="B38" s="1" t="s">
        <v>67</v>
      </c>
      <c r="C38" s="1" t="s">
        <v>68</v>
      </c>
      <c r="D38" s="1"/>
      <c r="E38" s="8">
        <f t="shared" ref="E38:I43" si="8">E24+E31</f>
        <v>2138.9365560484507</v>
      </c>
      <c r="F38" s="8">
        <f t="shared" si="8"/>
        <v>1668.1558041888104</v>
      </c>
      <c r="G38" s="70">
        <f t="shared" si="8"/>
        <v>1081.2023737149595</v>
      </c>
      <c r="H38" s="59">
        <f t="shared" si="8"/>
        <v>948.23718138653487</v>
      </c>
      <c r="I38" s="59">
        <f t="shared" si="8"/>
        <v>981.6512403922319</v>
      </c>
      <c r="J38" s="59">
        <f t="shared" ref="J38" si="9">J24+J31</f>
        <v>895.54931802835506</v>
      </c>
    </row>
    <row r="39" spans="2:11" ht="13.5" customHeight="1">
      <c r="B39" s="1" t="s">
        <v>67</v>
      </c>
      <c r="C39" s="1" t="s">
        <v>70</v>
      </c>
      <c r="D39" s="1"/>
      <c r="E39" s="8">
        <f t="shared" si="8"/>
        <v>2127.4570345020056</v>
      </c>
      <c r="F39" s="8">
        <f t="shared" si="8"/>
        <v>1653.4805028897986</v>
      </c>
      <c r="G39" s="70">
        <f t="shared" si="8"/>
        <v>1069.3619552653454</v>
      </c>
      <c r="H39" s="59">
        <f t="shared" si="8"/>
        <v>961.62783601289243</v>
      </c>
      <c r="I39" s="59">
        <f t="shared" si="8"/>
        <v>994.87958711147644</v>
      </c>
      <c r="J39" s="59">
        <f t="shared" ref="J39" si="10">J25+J32</f>
        <v>900.38554606001549</v>
      </c>
    </row>
    <row r="40" spans="2:11" ht="13.5" customHeight="1">
      <c r="B40" s="1" t="s">
        <v>67</v>
      </c>
      <c r="C40" s="1" t="s">
        <v>71</v>
      </c>
      <c r="D40" s="1"/>
      <c r="E40" s="8">
        <f t="shared" si="8"/>
        <v>2265.9109151699713</v>
      </c>
      <c r="F40" s="8">
        <f t="shared" si="8"/>
        <v>1770.6081143252839</v>
      </c>
      <c r="G40" s="70">
        <f t="shared" si="8"/>
        <v>1152.4300903903359</v>
      </c>
      <c r="H40" s="59">
        <f t="shared" si="8"/>
        <v>1012.262605230767</v>
      </c>
      <c r="I40" s="59">
        <f t="shared" si="8"/>
        <v>1047.4546529686502</v>
      </c>
      <c r="J40" s="59">
        <f t="shared" ref="J40" si="11">J26+J33</f>
        <v>956.87272053001652</v>
      </c>
    </row>
    <row r="41" spans="2:11" ht="13.5" customHeight="1">
      <c r="B41" s="1" t="s">
        <v>72</v>
      </c>
      <c r="C41" s="1" t="s">
        <v>68</v>
      </c>
      <c r="D41" s="1"/>
      <c r="E41" s="8">
        <f t="shared" si="8"/>
        <v>2164.5642686038627</v>
      </c>
      <c r="F41" s="8">
        <f t="shared" si="8"/>
        <v>1643.7847955034024</v>
      </c>
      <c r="G41" s="70">
        <f t="shared" si="8"/>
        <v>1031.8393870335346</v>
      </c>
      <c r="H41" s="59">
        <f t="shared" si="8"/>
        <v>924.31966307709774</v>
      </c>
      <c r="I41" s="59">
        <f t="shared" si="8"/>
        <v>984.57483764841004</v>
      </c>
      <c r="J41" s="59">
        <f t="shared" ref="J41" si="12">J27+J34</f>
        <v>836.17693436880199</v>
      </c>
    </row>
    <row r="42" spans="2:11" ht="13.5" customHeight="1">
      <c r="B42" s="1" t="s">
        <v>72</v>
      </c>
      <c r="C42" s="1" t="s">
        <v>70</v>
      </c>
      <c r="D42" s="1"/>
      <c r="E42" s="8">
        <f t="shared" si="8"/>
        <v>2258.179973308504</v>
      </c>
      <c r="F42" s="8">
        <f t="shared" si="8"/>
        <v>1709.6335739472297</v>
      </c>
      <c r="G42" s="70">
        <f t="shared" si="8"/>
        <v>1053.5180875712617</v>
      </c>
      <c r="H42" s="59">
        <f t="shared" si="8"/>
        <v>944.02477412282678</v>
      </c>
      <c r="I42" s="59">
        <f t="shared" si="8"/>
        <v>1009.0781381136115</v>
      </c>
      <c r="J42" s="59">
        <f t="shared" ref="J42" si="13">J28+J35</f>
        <v>854.35938814565725</v>
      </c>
    </row>
    <row r="43" spans="2:11" ht="13.5" customHeight="1">
      <c r="B43" s="1" t="s">
        <v>72</v>
      </c>
      <c r="C43" s="1" t="s">
        <v>71</v>
      </c>
      <c r="D43" s="1"/>
      <c r="E43" s="8">
        <f t="shared" si="8"/>
        <v>2292.7197843679373</v>
      </c>
      <c r="F43" s="8">
        <f t="shared" si="8"/>
        <v>1744.7721816936744</v>
      </c>
      <c r="G43" s="70">
        <f t="shared" si="8"/>
        <v>1100.288939861146</v>
      </c>
      <c r="H43" s="59">
        <f t="shared" si="8"/>
        <v>986.87984240174978</v>
      </c>
      <c r="I43" s="59">
        <f t="shared" si="8"/>
        <v>1050.3387311070451</v>
      </c>
      <c r="J43" s="59">
        <f t="shared" ref="J43" si="14">J29+J36</f>
        <v>894.16819140997234</v>
      </c>
    </row>
    <row r="44" spans="2:11" ht="13.5" customHeight="1">
      <c r="B44" s="268" t="s">
        <v>79</v>
      </c>
      <c r="C44" s="269"/>
      <c r="D44" s="269"/>
      <c r="E44" s="269"/>
      <c r="F44" s="269"/>
      <c r="G44" s="269"/>
      <c r="H44" s="269"/>
      <c r="I44" s="127"/>
      <c r="J44" s="127"/>
      <c r="K44" t="s">
        <v>81</v>
      </c>
    </row>
    <row r="45" spans="2:11" ht="13.5" customHeight="1">
      <c r="B45" s="1" t="s">
        <v>82</v>
      </c>
      <c r="C45" s="1" t="s">
        <v>68</v>
      </c>
      <c r="D45" s="1"/>
      <c r="E45" s="8">
        <f>E38+E41</f>
        <v>4303.5008246523139</v>
      </c>
      <c r="F45" s="8">
        <f t="shared" ref="F45:I47" si="15">F38+F41</f>
        <v>3311.9405996922128</v>
      </c>
      <c r="G45" s="70">
        <f t="shared" si="15"/>
        <v>2113.0417607484942</v>
      </c>
      <c r="H45" s="59">
        <f t="shared" si="15"/>
        <v>1872.5568444636326</v>
      </c>
      <c r="I45" s="59">
        <f t="shared" si="15"/>
        <v>1966.2260780406418</v>
      </c>
      <c r="J45" s="59">
        <f t="shared" ref="J45" si="16">J38+J41</f>
        <v>1731.7262523971572</v>
      </c>
    </row>
    <row r="46" spans="2:11" ht="13.5" customHeight="1">
      <c r="B46" s="1" t="s">
        <v>82</v>
      </c>
      <c r="C46" s="1" t="s">
        <v>70</v>
      </c>
      <c r="D46" s="1"/>
      <c r="E46" s="8">
        <f t="shared" ref="E46:H47" si="17">E39+E42</f>
        <v>4385.6370078105101</v>
      </c>
      <c r="F46" s="8">
        <f t="shared" si="17"/>
        <v>3363.1140768370283</v>
      </c>
      <c r="G46" s="70">
        <f t="shared" si="17"/>
        <v>2122.8800428366071</v>
      </c>
      <c r="H46" s="59">
        <f t="shared" si="17"/>
        <v>1905.6526101357192</v>
      </c>
      <c r="I46" s="59">
        <f t="shared" si="15"/>
        <v>2003.9577252250879</v>
      </c>
      <c r="J46" s="59">
        <f t="shared" ref="J46" si="18">J39+J42</f>
        <v>1754.7449342056727</v>
      </c>
    </row>
    <row r="47" spans="2:11" ht="13.5" customHeight="1">
      <c r="B47" s="1" t="s">
        <v>82</v>
      </c>
      <c r="C47" s="1" t="s">
        <v>71</v>
      </c>
      <c r="D47" s="1"/>
      <c r="E47" s="8">
        <f t="shared" si="17"/>
        <v>4558.6306995379091</v>
      </c>
      <c r="F47" s="8">
        <f t="shared" si="17"/>
        <v>3515.3802960189582</v>
      </c>
      <c r="G47" s="70">
        <f t="shared" si="17"/>
        <v>2252.7190302514819</v>
      </c>
      <c r="H47" s="59">
        <f t="shared" si="17"/>
        <v>1999.1424476325169</v>
      </c>
      <c r="I47" s="59">
        <f t="shared" si="15"/>
        <v>2097.793384075695</v>
      </c>
      <c r="J47" s="59">
        <f t="shared" ref="J47" si="19">J40+J43</f>
        <v>1851.0409119399887</v>
      </c>
    </row>
    <row r="48" spans="2:11" ht="13.5" customHeight="1">
      <c r="E48" s="16"/>
      <c r="F48" s="16"/>
      <c r="G48" s="16"/>
      <c r="H48" s="60"/>
      <c r="I48" s="60"/>
      <c r="J48" s="60"/>
      <c r="K48" s="16"/>
    </row>
    <row r="49" spans="1:15" s="34" customFormat="1">
      <c r="A49" s="33" t="s">
        <v>83</v>
      </c>
      <c r="E49" s="39"/>
      <c r="F49" s="39"/>
      <c r="G49" s="39"/>
      <c r="H49" s="63"/>
      <c r="I49" s="63"/>
      <c r="J49" s="63"/>
      <c r="K49" s="39"/>
    </row>
    <row r="50" spans="1:15">
      <c r="F50" s="171"/>
      <c r="G50" s="171"/>
      <c r="H50" s="172"/>
      <c r="I50" s="172"/>
      <c r="J50" s="172"/>
    </row>
    <row r="51" spans="1:15">
      <c r="B51" s="77" t="s">
        <v>102</v>
      </c>
      <c r="E51" s="6"/>
    </row>
    <row r="52" spans="1:15" ht="25.5" customHeight="1">
      <c r="B52" s="25" t="s">
        <v>62</v>
      </c>
      <c r="C52" s="13" t="s">
        <v>70</v>
      </c>
      <c r="D52" s="13" t="s">
        <v>68</v>
      </c>
      <c r="E52" s="276" t="s">
        <v>103</v>
      </c>
      <c r="F52" s="276"/>
      <c r="I52" s="173"/>
      <c r="J52" s="173"/>
    </row>
    <row r="53" spans="1:15">
      <c r="B53" s="1" t="s">
        <v>67</v>
      </c>
      <c r="C53" s="26">
        <f>'Customer Numbers - Southern Wes'!$D$5</f>
        <v>148145</v>
      </c>
      <c r="D53" s="26">
        <f>'Customer Numbers - Southern Wes'!$C$5</f>
        <v>1010754</v>
      </c>
      <c r="E53" s="277">
        <f>C53/(C53+D53)</f>
        <v>0.12783253760681473</v>
      </c>
      <c r="F53" s="277"/>
    </row>
    <row r="54" spans="1:15">
      <c r="B54" s="1" t="s">
        <v>72</v>
      </c>
      <c r="C54" s="26">
        <f>'Customer Numbers - Southern Wes'!$D$10</f>
        <v>113926</v>
      </c>
      <c r="D54" s="26">
        <f>'Customer Numbers - Southern Wes'!$C$10</f>
        <v>831532</v>
      </c>
      <c r="E54" s="277">
        <f>C54/(C54+D54)</f>
        <v>0.12049821356421966</v>
      </c>
      <c r="F54" s="277"/>
      <c r="K54" s="174"/>
      <c r="L54" s="41"/>
      <c r="M54" s="41"/>
      <c r="N54" s="274"/>
      <c r="O54" s="274"/>
    </row>
    <row r="56" spans="1:15">
      <c r="B56" s="4" t="s">
        <v>104</v>
      </c>
    </row>
    <row r="57" spans="1:15">
      <c r="B57" s="275" t="s">
        <v>105</v>
      </c>
      <c r="C57" s="275"/>
      <c r="D57" s="175">
        <v>1</v>
      </c>
    </row>
    <row r="58" spans="1:15">
      <c r="E58" s="16"/>
      <c r="F58" s="16"/>
      <c r="G58" s="16"/>
      <c r="H58" s="60"/>
      <c r="I58" s="60"/>
      <c r="J58" s="60"/>
    </row>
    <row r="59" spans="1:15" ht="25.5">
      <c r="B59" s="1"/>
      <c r="C59" s="1"/>
      <c r="D59" s="1"/>
      <c r="E59" s="162" t="s">
        <v>50</v>
      </c>
      <c r="F59" s="162" t="s">
        <v>52</v>
      </c>
      <c r="G59" s="163" t="s">
        <v>54</v>
      </c>
      <c r="H59" s="164" t="s">
        <v>56</v>
      </c>
      <c r="I59" s="165" t="s">
        <v>58</v>
      </c>
      <c r="J59" s="165" t="s">
        <v>61</v>
      </c>
    </row>
    <row r="60" spans="1:15">
      <c r="B60" s="2" t="s">
        <v>62</v>
      </c>
      <c r="C60" s="2" t="s">
        <v>63</v>
      </c>
      <c r="D60" s="2" t="s">
        <v>64</v>
      </c>
      <c r="E60" s="13" t="s">
        <v>49</v>
      </c>
      <c r="F60" s="13" t="s">
        <v>51</v>
      </c>
      <c r="G60" s="68" t="s">
        <v>53</v>
      </c>
      <c r="H60" s="57" t="s">
        <v>55</v>
      </c>
      <c r="I60" s="126" t="s">
        <v>57</v>
      </c>
      <c r="J60" s="126" t="s">
        <v>65</v>
      </c>
      <c r="K60" t="s">
        <v>84</v>
      </c>
    </row>
    <row r="61" spans="1:15">
      <c r="B61" s="1" t="s">
        <v>67</v>
      </c>
      <c r="C61" s="1" t="s">
        <v>68</v>
      </c>
      <c r="D61" s="14" t="s">
        <v>69</v>
      </c>
      <c r="E61" s="38">
        <f>E7</f>
        <v>0.67130668339270549</v>
      </c>
      <c r="F61" s="38">
        <f t="shared" ref="F61:I61" si="20">F7</f>
        <v>0.50187424961166383</v>
      </c>
      <c r="G61" s="38">
        <f t="shared" si="20"/>
        <v>0.29947651496550837</v>
      </c>
      <c r="H61" s="38">
        <f t="shared" si="20"/>
        <v>0.27184883920865871</v>
      </c>
      <c r="I61" s="38">
        <f t="shared" si="20"/>
        <v>0.2842524081599101</v>
      </c>
      <c r="J61" s="38">
        <f t="shared" ref="J61" si="21">J7</f>
        <v>0.24208569765640189</v>
      </c>
    </row>
    <row r="62" spans="1:15">
      <c r="B62" s="1" t="s">
        <v>67</v>
      </c>
      <c r="C62" s="1" t="s">
        <v>70</v>
      </c>
      <c r="D62" s="14" t="s">
        <v>69</v>
      </c>
      <c r="E62" s="38">
        <f t="shared" ref="E62:I66" si="22">E8</f>
        <v>0.66102623397853599</v>
      </c>
      <c r="F62" s="38">
        <f t="shared" si="22"/>
        <v>0.49040913012636406</v>
      </c>
      <c r="G62" s="38">
        <f t="shared" si="22"/>
        <v>0.28898894129034575</v>
      </c>
      <c r="H62" s="38">
        <f t="shared" si="22"/>
        <v>0.26749782012907947</v>
      </c>
      <c r="I62" s="38">
        <f t="shared" si="22"/>
        <v>0.27984372184161993</v>
      </c>
      <c r="J62" s="38">
        <f t="shared" ref="J62" si="23">J8</f>
        <v>0.23429461137679444</v>
      </c>
    </row>
    <row r="63" spans="1:15">
      <c r="B63" s="1" t="s">
        <v>67</v>
      </c>
      <c r="C63" s="1" t="s">
        <v>71</v>
      </c>
      <c r="D63" s="14" t="s">
        <v>69</v>
      </c>
      <c r="E63" s="38">
        <f t="shared" si="22"/>
        <v>0.70705835819178253</v>
      </c>
      <c r="F63" s="38">
        <f t="shared" si="22"/>
        <v>0.5286098841339586</v>
      </c>
      <c r="G63" s="38">
        <f t="shared" si="22"/>
        <v>0.31544504829432135</v>
      </c>
      <c r="H63" s="38">
        <f t="shared" si="22"/>
        <v>0.2861701675995969</v>
      </c>
      <c r="I63" s="38">
        <f t="shared" si="22"/>
        <v>0.29923325506137882</v>
      </c>
      <c r="J63" s="38">
        <f t="shared" ref="J63" si="24">J9</f>
        <v>0.25481837682614283</v>
      </c>
    </row>
    <row r="64" spans="1:15">
      <c r="B64" s="1" t="s">
        <v>72</v>
      </c>
      <c r="C64" s="1" t="s">
        <v>68</v>
      </c>
      <c r="D64" s="14" t="s">
        <v>69</v>
      </c>
      <c r="E64" s="38">
        <f t="shared" si="22"/>
        <v>0.17171611160289771</v>
      </c>
      <c r="F64" s="38">
        <f t="shared" si="22"/>
        <v>0.12812724363946909</v>
      </c>
      <c r="G64" s="38">
        <f t="shared" si="22"/>
        <v>7.7131792933646776E-2</v>
      </c>
      <c r="H64" s="38">
        <f t="shared" si="22"/>
        <v>7.0977437865495221E-2</v>
      </c>
      <c r="I64" s="38">
        <f t="shared" si="22"/>
        <v>7.6223381957392269E-2</v>
      </c>
      <c r="J64" s="38">
        <f t="shared" ref="J64" si="25">J10</f>
        <v>6.3260731325395725E-2</v>
      </c>
    </row>
    <row r="65" spans="2:16">
      <c r="B65" s="1" t="s">
        <v>72</v>
      </c>
      <c r="C65" s="1" t="s">
        <v>70</v>
      </c>
      <c r="D65" s="14" t="s">
        <v>69</v>
      </c>
      <c r="E65" s="38">
        <f t="shared" si="22"/>
        <v>0.1767728464694106</v>
      </c>
      <c r="F65" s="38">
        <f t="shared" si="22"/>
        <v>0.13097226181368254</v>
      </c>
      <c r="G65" s="38">
        <f t="shared" si="22"/>
        <v>7.6295971282351868E-2</v>
      </c>
      <c r="H65" s="38">
        <f t="shared" si="22"/>
        <v>6.9256700704714097E-2</v>
      </c>
      <c r="I65" s="38">
        <f t="shared" si="22"/>
        <v>7.492250628519849E-2</v>
      </c>
      <c r="J65" s="38">
        <f t="shared" ref="J65" si="26">J11</f>
        <v>6.1685216780465547E-2</v>
      </c>
    </row>
    <row r="66" spans="2:16">
      <c r="B66" s="1" t="s">
        <v>72</v>
      </c>
      <c r="C66" s="1" t="s">
        <v>71</v>
      </c>
      <c r="D66" s="14" t="s">
        <v>69</v>
      </c>
      <c r="E66" s="38">
        <f t="shared" si="22"/>
        <v>0.18085892302542186</v>
      </c>
      <c r="F66" s="38">
        <f t="shared" si="22"/>
        <v>0.13495304450976214</v>
      </c>
      <c r="G66" s="38">
        <f t="shared" si="22"/>
        <v>8.1246107690384775E-2</v>
      </c>
      <c r="H66" s="38">
        <f t="shared" si="22"/>
        <v>7.4712707557498273E-2</v>
      </c>
      <c r="I66" s="38">
        <f t="shared" si="22"/>
        <v>8.0237828521260782E-2</v>
      </c>
      <c r="J66" s="38">
        <f t="shared" ref="J66" si="27">J12</f>
        <v>6.6585315580261858E-2</v>
      </c>
    </row>
    <row r="67" spans="2:16">
      <c r="B67" s="1" t="s">
        <v>67</v>
      </c>
      <c r="C67" s="1" t="s">
        <v>68</v>
      </c>
      <c r="D67" s="14" t="s">
        <v>73</v>
      </c>
      <c r="E67" s="155">
        <f>IF((E14-E13)&lt;0,E13,E13+($E$53*(E14-E13))*$D$57)</f>
        <v>0.53285158371296126</v>
      </c>
      <c r="F67" s="155">
        <f t="shared" ref="F67:I67" si="28">IF((F14-F13)&lt;0,F13,F13+($E$53*(F14-F13))*$D$57)</f>
        <v>0.58930077734609465</v>
      </c>
      <c r="G67" s="155">
        <f t="shared" si="28"/>
        <v>0.58930077734609465</v>
      </c>
      <c r="H67" s="155">
        <f t="shared" si="28"/>
        <v>0.59577759389473817</v>
      </c>
      <c r="I67" s="155">
        <f t="shared" si="28"/>
        <v>0.59556821945425498</v>
      </c>
      <c r="J67" s="155">
        <f t="shared" ref="J67" si="29">IF((J14-J13)&lt;0,J13,J13+($E$53*(J14-J13))*$D$57)</f>
        <v>0.67184996807769615</v>
      </c>
      <c r="L67" s="42"/>
      <c r="M67" s="42"/>
      <c r="N67" s="42"/>
      <c r="O67" s="42"/>
      <c r="P67" s="42"/>
    </row>
    <row r="68" spans="2:16">
      <c r="B68" s="1" t="s">
        <v>67</v>
      </c>
      <c r="C68" s="1" t="s">
        <v>70</v>
      </c>
      <c r="D68" s="14" t="s">
        <v>73</v>
      </c>
      <c r="E68" s="155">
        <f t="shared" ref="E68:J68" si="30">IF((E14-E13)&lt;=0,E14,E67+(E14-E13)*(1-$D$57))</f>
        <v>0.53285158371296126</v>
      </c>
      <c r="F68" s="155">
        <f t="shared" si="30"/>
        <v>0.58930077734609465</v>
      </c>
      <c r="G68" s="155">
        <f t="shared" si="30"/>
        <v>0.58930077734609465</v>
      </c>
      <c r="H68" s="155">
        <f t="shared" si="30"/>
        <v>0.59577759389473817</v>
      </c>
      <c r="I68" s="155">
        <f t="shared" si="30"/>
        <v>0.59556821945425498</v>
      </c>
      <c r="J68" s="155">
        <f t="shared" si="30"/>
        <v>0.67184996807769615</v>
      </c>
      <c r="L68" s="42"/>
      <c r="M68" s="42"/>
      <c r="N68" s="42"/>
      <c r="O68" s="42"/>
      <c r="P68" s="42"/>
    </row>
    <row r="69" spans="2:16">
      <c r="B69" s="1" t="s">
        <v>67</v>
      </c>
      <c r="C69" s="1" t="s">
        <v>71</v>
      </c>
      <c r="D69" s="14" t="s">
        <v>73</v>
      </c>
      <c r="E69" s="38">
        <f>E15</f>
        <v>0.59025116825699175</v>
      </c>
      <c r="F69" s="38">
        <f t="shared" ref="F69:I69" si="31">F15</f>
        <v>0.6510669872241206</v>
      </c>
      <c r="G69" s="38">
        <f t="shared" si="31"/>
        <v>0.6510669872241206</v>
      </c>
      <c r="H69" s="38">
        <f t="shared" si="31"/>
        <v>0.6564469937311106</v>
      </c>
      <c r="I69" s="38">
        <f t="shared" si="31"/>
        <v>0.65623250493952689</v>
      </c>
      <c r="J69" s="38">
        <f t="shared" ref="J69" si="32">J15</f>
        <v>0.7366112413683038</v>
      </c>
      <c r="L69" s="42"/>
      <c r="M69" s="42"/>
      <c r="N69" s="42"/>
      <c r="O69" s="42"/>
      <c r="P69" s="42"/>
    </row>
    <row r="70" spans="2:16">
      <c r="B70" s="1" t="s">
        <v>72</v>
      </c>
      <c r="C70" s="1" t="s">
        <v>68</v>
      </c>
      <c r="D70" s="14" t="s">
        <v>73</v>
      </c>
      <c r="E70" s="155">
        <f>IF((E17-E16)&lt;0,E16,E16+($E$54*(E17-E16))*$D$57)</f>
        <v>0.29572472419989798</v>
      </c>
      <c r="F70" s="155">
        <f t="shared" ref="F70:I70" si="33">IF((F17-F16)&lt;0,F16,F16+($E$54*(F17-F16))*$D$57)</f>
        <v>0.30158547043023298</v>
      </c>
      <c r="G70" s="155">
        <f t="shared" si="33"/>
        <v>0.30158547043023298</v>
      </c>
      <c r="H70" s="155">
        <f t="shared" si="33"/>
        <v>0.30914529992522199</v>
      </c>
      <c r="I70" s="155">
        <f t="shared" si="33"/>
        <v>0.30893482413265988</v>
      </c>
      <c r="J70" s="155">
        <f t="shared" ref="J70" si="34">IF((J17-J16)&lt;0,J16,J16+($E$54*(J17-J16))*$D$57)</f>
        <v>0.30973346366664201</v>
      </c>
      <c r="L70" s="42"/>
      <c r="M70" s="42"/>
      <c r="N70" s="42"/>
      <c r="O70" s="42"/>
      <c r="P70" s="42"/>
    </row>
    <row r="71" spans="2:16">
      <c r="B71" s="1" t="s">
        <v>72</v>
      </c>
      <c r="C71" s="1" t="s">
        <v>70</v>
      </c>
      <c r="D71" s="14" t="s">
        <v>73</v>
      </c>
      <c r="E71" s="155">
        <f t="shared" ref="E71:J71" si="35">IF((E17-E16)&lt;=0,E17,E70+(E17-E16)*(1-$D$57))</f>
        <v>0.29572472419989798</v>
      </c>
      <c r="F71" s="155">
        <f t="shared" si="35"/>
        <v>0.30158547043023298</v>
      </c>
      <c r="G71" s="155">
        <f t="shared" si="35"/>
        <v>0.30158547043023298</v>
      </c>
      <c r="H71" s="155">
        <f t="shared" si="35"/>
        <v>0.30914529992522199</v>
      </c>
      <c r="I71" s="155">
        <f t="shared" si="35"/>
        <v>0.30893482413265988</v>
      </c>
      <c r="J71" s="155">
        <f t="shared" si="35"/>
        <v>0.30973346366664201</v>
      </c>
      <c r="L71" s="42"/>
      <c r="M71" s="42"/>
      <c r="N71" s="42"/>
      <c r="O71" s="42"/>
      <c r="P71" s="42"/>
    </row>
    <row r="72" spans="2:16">
      <c r="B72" s="1" t="s">
        <v>72</v>
      </c>
      <c r="C72" s="1" t="s">
        <v>71</v>
      </c>
      <c r="D72" s="14" t="s">
        <v>73</v>
      </c>
      <c r="E72" s="38">
        <f>E18</f>
        <v>0.33537728236404085</v>
      </c>
      <c r="F72" s="38">
        <f t="shared" ref="F72:I72" si="36">F18</f>
        <v>0.34338533582610592</v>
      </c>
      <c r="G72" s="38">
        <f t="shared" si="36"/>
        <v>0.34338533582610592</v>
      </c>
      <c r="H72" s="38">
        <f t="shared" si="36"/>
        <v>0.34981837120690301</v>
      </c>
      <c r="I72" s="38">
        <f t="shared" si="36"/>
        <v>0.34959918660971523</v>
      </c>
      <c r="J72" s="38">
        <f t="shared" ref="J72" si="37">J18</f>
        <v>0.35188236229304382</v>
      </c>
      <c r="L72" s="42"/>
      <c r="M72" s="42"/>
      <c r="N72" s="42"/>
      <c r="O72" s="42"/>
      <c r="P72" s="42"/>
    </row>
    <row r="73" spans="2:16">
      <c r="E73" s="16"/>
      <c r="F73" s="16"/>
      <c r="G73" s="16"/>
      <c r="H73" s="60"/>
      <c r="I73" s="60"/>
      <c r="J73" s="60"/>
    </row>
    <row r="74" spans="2:16">
      <c r="B74" s="35" t="s">
        <v>74</v>
      </c>
      <c r="C74" s="167"/>
      <c r="D74" s="167"/>
      <c r="E74" s="167"/>
      <c r="F74" s="167"/>
      <c r="G74" s="167"/>
      <c r="H74" s="168"/>
      <c r="I74" s="168"/>
      <c r="J74" s="168"/>
    </row>
    <row r="75" spans="2:16" ht="25.5">
      <c r="B75" s="1"/>
      <c r="C75" s="1"/>
      <c r="D75" s="1"/>
      <c r="E75" s="162" t="s">
        <v>50</v>
      </c>
      <c r="F75" s="162" t="s">
        <v>52</v>
      </c>
      <c r="G75" s="163" t="s">
        <v>54</v>
      </c>
      <c r="H75" s="164" t="s">
        <v>56</v>
      </c>
      <c r="I75" s="165" t="s">
        <v>58</v>
      </c>
      <c r="J75" s="165" t="s">
        <v>61</v>
      </c>
    </row>
    <row r="76" spans="2:16">
      <c r="B76" s="2" t="s">
        <v>62</v>
      </c>
      <c r="C76" s="2" t="s">
        <v>63</v>
      </c>
      <c r="D76" s="2" t="s">
        <v>64</v>
      </c>
      <c r="E76" s="13" t="s">
        <v>49</v>
      </c>
      <c r="F76" s="13" t="s">
        <v>51</v>
      </c>
      <c r="G76" s="68" t="s">
        <v>53</v>
      </c>
      <c r="H76" s="57" t="s">
        <v>55</v>
      </c>
      <c r="I76" s="126" t="s">
        <v>57</v>
      </c>
      <c r="J76" s="126" t="s">
        <v>65</v>
      </c>
    </row>
    <row r="77" spans="2:16">
      <c r="B77" s="268" t="s">
        <v>76</v>
      </c>
      <c r="C77" s="269"/>
      <c r="D77" s="269"/>
      <c r="E77" s="269"/>
      <c r="F77" s="269"/>
      <c r="G77" s="269"/>
      <c r="H77" s="269"/>
      <c r="I77" s="127"/>
      <c r="J77" s="127"/>
      <c r="K77" t="s">
        <v>85</v>
      </c>
    </row>
    <row r="78" spans="2:16">
      <c r="B78" s="1" t="s">
        <v>67</v>
      </c>
      <c r="C78" s="1" t="s">
        <v>68</v>
      </c>
      <c r="D78" s="14" t="s">
        <v>69</v>
      </c>
      <c r="E78" s="36" cm="1">
        <f t="array" ref="E78">E61*INDEX('TDCV Values'!$D$11:$I$16,MATCH($B78&amp;$C78,'TDCV Values'!$B$11:$B$16&amp;'TDCV Values'!$C$11:$C$16,0),MATCH(E$22,'TDCV Values'!$D$10:$I$10,0))</f>
        <v>1946.7893818388459</v>
      </c>
      <c r="F78" s="36" cm="1">
        <f t="array" ref="F78">F61*INDEX('TDCV Values'!$D$11:$I$16,MATCH($B78&amp;$C78,'TDCV Values'!$B$11:$B$16&amp;'TDCV Values'!$C$11:$C$16,0),MATCH(F$22,'TDCV Values'!$D$10:$I$10,0))</f>
        <v>1455.4353238738252</v>
      </c>
      <c r="G78" s="36" cm="1">
        <f t="array" ref="G78">G61*INDEX('TDCV Values'!$D$11:$I$16,MATCH($B78&amp;$C78,'TDCV Values'!$B$11:$B$16&amp;'TDCV Values'!$C$11:$C$16,0),MATCH(G$22,'TDCV Values'!$D$10:$I$10,0))</f>
        <v>868.4818933999743</v>
      </c>
      <c r="H78" s="36" cm="1">
        <f t="array" ref="H78">H61*INDEX('TDCV Values'!$D$11:$I$16,MATCH($B78&amp;$C78,'TDCV Values'!$B$11:$B$16&amp;'TDCV Values'!$C$11:$C$16,0),MATCH(H$22,'TDCV Values'!$D$10:$I$10,0))</f>
        <v>733.99186586337851</v>
      </c>
      <c r="I78" s="36" cm="1">
        <f t="array" ref="I78">I61*INDEX('TDCV Values'!$D$11:$I$16,MATCH($B78&amp;$C78,'TDCV Values'!$B$11:$B$16&amp;'TDCV Values'!$C$11:$C$16,0),MATCH(I$22,'TDCV Values'!$D$10:$I$10,0))</f>
        <v>767.48150203175726</v>
      </c>
      <c r="J78" s="36" cm="1">
        <f t="array" ref="J78">J61*INDEX('TDCV Values'!$D$11:$I$16,MATCH($B78&amp;$C78,'TDCV Values'!$B$11:$B$16&amp;'TDCV Values'!$C$11:$C$16,0),MATCH(J$22,'TDCV Values'!$D$10:$I$10,0))</f>
        <v>653.6313836722851</v>
      </c>
    </row>
    <row r="79" spans="2:16">
      <c r="B79" s="1" t="s">
        <v>67</v>
      </c>
      <c r="C79" s="1" t="s">
        <v>70</v>
      </c>
      <c r="D79" s="14" t="s">
        <v>69</v>
      </c>
      <c r="E79" s="36" cm="1">
        <f t="array" ref="E79">E62*INDEX('TDCV Values'!$D$11:$I$16,MATCH($B79&amp;$C79,'TDCV Values'!$B$11:$B$16&amp;'TDCV Values'!$C$11:$C$16,0),MATCH(E$22,'TDCV Values'!$D$10:$I$10,0))</f>
        <v>1916.9760785377543</v>
      </c>
      <c r="F79" s="36" cm="1">
        <f t="array" ref="F79">F62*INDEX('TDCV Values'!$D$11:$I$16,MATCH($B79&amp;$C79,'TDCV Values'!$B$11:$B$16&amp;'TDCV Values'!$C$11:$C$16,0),MATCH(F$22,'TDCV Values'!$D$10:$I$10,0))</f>
        <v>1422.1864773664558</v>
      </c>
      <c r="G79" s="36" cm="1">
        <f t="array" ref="G79">G62*INDEX('TDCV Values'!$D$11:$I$16,MATCH($B79&amp;$C79,'TDCV Values'!$B$11:$B$16&amp;'TDCV Values'!$C$11:$C$16,0),MATCH(G$22,'TDCV Values'!$D$10:$I$10,0))</f>
        <v>838.06792974200266</v>
      </c>
      <c r="H79" s="36" cm="1">
        <f t="array" ref="H79">H62*INDEX('TDCV Values'!$D$11:$I$16,MATCH($B79&amp;$C79,'TDCV Values'!$B$11:$B$16&amp;'TDCV Values'!$C$11:$C$16,0),MATCH(H$22,'TDCV Values'!$D$10:$I$10,0))</f>
        <v>722.24411434851459</v>
      </c>
      <c r="I79" s="36" cm="1">
        <f t="array" ref="I79">I62*INDEX('TDCV Values'!$D$11:$I$16,MATCH($B79&amp;$C79,'TDCV Values'!$B$11:$B$16&amp;'TDCV Values'!$C$11:$C$16,0),MATCH(I$22,'TDCV Values'!$D$10:$I$10,0))</f>
        <v>755.57804897237384</v>
      </c>
      <c r="J79" s="36" cm="1">
        <f t="array" ref="J79">J62*INDEX('TDCV Values'!$D$11:$I$16,MATCH($B79&amp;$C79,'TDCV Values'!$B$11:$B$16&amp;'TDCV Values'!$C$11:$C$16,0),MATCH(J$22,'TDCV Values'!$D$10:$I$10,0))</f>
        <v>632.59545071734499</v>
      </c>
    </row>
    <row r="80" spans="2:16">
      <c r="B80" s="1" t="s">
        <v>67</v>
      </c>
      <c r="C80" s="1" t="s">
        <v>71</v>
      </c>
      <c r="D80" s="14" t="s">
        <v>69</v>
      </c>
      <c r="E80" s="36" cm="1">
        <f t="array" ref="E80">E63*INDEX('TDCV Values'!$D$11:$I$16,MATCH($B80&amp;$C80,'TDCV Values'!$B$11:$B$16&amp;'TDCV Values'!$C$11:$C$16,0),MATCH(E$22,'TDCV Values'!$D$10:$I$10,0))</f>
        <v>2050.4692387561695</v>
      </c>
      <c r="F80" s="36" cm="1">
        <f t="array" ref="F80">F63*INDEX('TDCV Values'!$D$11:$I$16,MATCH($B80&amp;$C80,'TDCV Values'!$B$11:$B$16&amp;'TDCV Values'!$C$11:$C$16,0),MATCH(F$22,'TDCV Values'!$D$10:$I$10,0))</f>
        <v>1532.9686639884799</v>
      </c>
      <c r="G80" s="36" cm="1">
        <f t="array" ref="G80">G63*INDEX('TDCV Values'!$D$11:$I$16,MATCH($B80&amp;$C80,'TDCV Values'!$B$11:$B$16&amp;'TDCV Values'!$C$11:$C$16,0),MATCH(G$22,'TDCV Values'!$D$10:$I$10,0))</f>
        <v>914.79064005353189</v>
      </c>
      <c r="H80" s="36" cm="1">
        <f t="array" ref="H80">H63*INDEX('TDCV Values'!$D$11:$I$16,MATCH($B80&amp;$C80,'TDCV Values'!$B$11:$B$16&amp;'TDCV Values'!$C$11:$C$16,0),MATCH(H$22,'TDCV Values'!$D$10:$I$10,0))</f>
        <v>772.65945251891162</v>
      </c>
      <c r="I80" s="36" cm="1">
        <f t="array" ref="I80">I63*INDEX('TDCV Values'!$D$11:$I$16,MATCH($B80&amp;$C80,'TDCV Values'!$B$11:$B$16&amp;'TDCV Values'!$C$11:$C$16,0),MATCH(I$22,'TDCV Values'!$D$10:$I$10,0))</f>
        <v>807.92978866572287</v>
      </c>
      <c r="J80" s="36" cm="1">
        <f t="array" ref="J80">J63*INDEX('TDCV Values'!$D$11:$I$16,MATCH($B80&amp;$C80,'TDCV Values'!$B$11:$B$16&amp;'TDCV Values'!$C$11:$C$16,0),MATCH(J$22,'TDCV Values'!$D$10:$I$10,0))</f>
        <v>688.00961743058565</v>
      </c>
    </row>
    <row r="81" spans="2:16">
      <c r="B81" s="1" t="s">
        <v>72</v>
      </c>
      <c r="C81" s="1" t="s">
        <v>68</v>
      </c>
      <c r="D81" s="14" t="s">
        <v>69</v>
      </c>
      <c r="E81" s="36" cm="1">
        <f t="array" ref="E81">E64*INDEX('TDCV Values'!$D$11:$I$16,MATCH($B81&amp;$C81,'TDCV Values'!$B$11:$B$16&amp;'TDCV Values'!$C$11:$C$16,0),MATCH(E$22,'TDCV Values'!$D$10:$I$10,0))</f>
        <v>2060.5933392347724</v>
      </c>
      <c r="F81" s="36" cm="1">
        <f t="array" ref="F81">F64*INDEX('TDCV Values'!$D$11:$I$16,MATCH($B81&amp;$C81,'TDCV Values'!$B$11:$B$16&amp;'TDCV Values'!$C$11:$C$16,0),MATCH(F$22,'TDCV Values'!$D$10:$I$10,0))</f>
        <v>1537.5269236736292</v>
      </c>
      <c r="G81" s="36" cm="1">
        <f t="array" ref="G81">G64*INDEX('TDCV Values'!$D$11:$I$16,MATCH($B81&amp;$C81,'TDCV Values'!$B$11:$B$16&amp;'TDCV Values'!$C$11:$C$16,0),MATCH(G$22,'TDCV Values'!$D$10:$I$10,0))</f>
        <v>925.58151520376134</v>
      </c>
      <c r="H81" s="36" cm="1">
        <f t="array" ref="H81">H64*INDEX('TDCV Values'!$D$11:$I$16,MATCH($B81&amp;$C81,'TDCV Values'!$B$11:$B$16&amp;'TDCV Values'!$C$11:$C$16,0),MATCH(H$22,'TDCV Values'!$D$10:$I$10,0))</f>
        <v>816.24053545319509</v>
      </c>
      <c r="I81" s="36" cm="1">
        <f t="array" ref="I81">I64*INDEX('TDCV Values'!$D$11:$I$16,MATCH($B81&amp;$C81,'TDCV Values'!$B$11:$B$16&amp;'TDCV Values'!$C$11:$C$16,0),MATCH(I$22,'TDCV Values'!$D$10:$I$10,0))</f>
        <v>876.5688925100111</v>
      </c>
      <c r="J81" s="36" cm="1">
        <f t="array" ref="J81">J64*INDEX('TDCV Values'!$D$11:$I$16,MATCH($B81&amp;$C81,'TDCV Values'!$B$11:$B$16&amp;'TDCV Values'!$C$11:$C$16,0),MATCH(J$22,'TDCV Values'!$D$10:$I$10,0))</f>
        <v>727.4984102420508</v>
      </c>
    </row>
    <row r="82" spans="2:16">
      <c r="B82" s="1" t="s">
        <v>72</v>
      </c>
      <c r="C82" s="1" t="s">
        <v>70</v>
      </c>
      <c r="D82" s="14" t="s">
        <v>69</v>
      </c>
      <c r="E82" s="36" cm="1">
        <f t="array" ref="E82">E65*INDEX('TDCV Values'!$D$11:$I$16,MATCH($B82&amp;$C82,'TDCV Values'!$B$11:$B$16&amp;'TDCV Values'!$C$11:$C$16,0),MATCH(E$22,'TDCV Values'!$D$10:$I$10,0))</f>
        <v>2121.2741576329272</v>
      </c>
      <c r="F82" s="36" cm="1">
        <f t="array" ref="F82">F65*INDEX('TDCV Values'!$D$11:$I$16,MATCH($B82&amp;$C82,'TDCV Values'!$B$11:$B$16&amp;'TDCV Values'!$C$11:$C$16,0),MATCH(F$22,'TDCV Values'!$D$10:$I$10,0))</f>
        <v>1571.6671417641905</v>
      </c>
      <c r="G82" s="36" cm="1">
        <f t="array" ref="G82">G65*INDEX('TDCV Values'!$D$11:$I$16,MATCH($B82&amp;$C82,'TDCV Values'!$B$11:$B$16&amp;'TDCV Values'!$C$11:$C$16,0),MATCH(G$22,'TDCV Values'!$D$10:$I$10,0))</f>
        <v>915.55165538822246</v>
      </c>
      <c r="H82" s="36" cm="1">
        <f t="array" ref="H82">H65*INDEX('TDCV Values'!$D$11:$I$16,MATCH($B82&amp;$C82,'TDCV Values'!$B$11:$B$16&amp;'TDCV Values'!$C$11:$C$16,0),MATCH(H$22,'TDCV Values'!$D$10:$I$10,0))</f>
        <v>796.45205810421214</v>
      </c>
      <c r="I82" s="36" cm="1">
        <f t="array" ref="I82">I65*INDEX('TDCV Values'!$D$11:$I$16,MATCH($B82&amp;$C82,'TDCV Values'!$B$11:$B$16&amp;'TDCV Values'!$C$11:$C$16,0),MATCH(I$22,'TDCV Values'!$D$10:$I$10,0))</f>
        <v>861.60882227978266</v>
      </c>
      <c r="J82" s="36" cm="1">
        <f t="array" ref="J82">J65*INDEX('TDCV Values'!$D$11:$I$16,MATCH($B82&amp;$C82,'TDCV Values'!$B$11:$B$16&amp;'TDCV Values'!$C$11:$C$16,0),MATCH(J$22,'TDCV Values'!$D$10:$I$10,0))</f>
        <v>709.37999297535384</v>
      </c>
    </row>
    <row r="83" spans="2:16">
      <c r="B83" s="1" t="s">
        <v>72</v>
      </c>
      <c r="C83" s="1" t="s">
        <v>71</v>
      </c>
      <c r="D83" s="14" t="s">
        <v>69</v>
      </c>
      <c r="E83" s="36" cm="1">
        <f t="array" ref="E83">E66*INDEX('TDCV Values'!$D$11:$I$16,MATCH($B83&amp;$C83,'TDCV Values'!$B$11:$B$16&amp;'TDCV Values'!$C$11:$C$16,0),MATCH(E$22,'TDCV Values'!$D$10:$I$10,0))</f>
        <v>2170.3070763050623</v>
      </c>
      <c r="F83" s="36" cm="1">
        <f t="array" ref="F83">F66*INDEX('TDCV Values'!$D$11:$I$16,MATCH($B83&amp;$C83,'TDCV Values'!$B$11:$B$16&amp;'TDCV Values'!$C$11:$C$16,0),MATCH(F$22,'TDCV Values'!$D$10:$I$10,0))</f>
        <v>1619.4365341171458</v>
      </c>
      <c r="G83" s="36" cm="1">
        <f t="array" ref="G83">G66*INDEX('TDCV Values'!$D$11:$I$16,MATCH($B83&amp;$C83,'TDCV Values'!$B$11:$B$16&amp;'TDCV Values'!$C$11:$C$16,0),MATCH(G$22,'TDCV Values'!$D$10:$I$10,0))</f>
        <v>974.95329228461731</v>
      </c>
      <c r="H83" s="36" cm="1">
        <f t="array" ref="H83">H66*INDEX('TDCV Values'!$D$11:$I$16,MATCH($B83&amp;$C83,'TDCV Values'!$B$11:$B$16&amp;'TDCV Values'!$C$11:$C$16,0),MATCH(H$22,'TDCV Values'!$D$10:$I$10,0))</f>
        <v>859.19613691123016</v>
      </c>
      <c r="I83" s="36" cm="1">
        <f t="array" ref="I83">I66*INDEX('TDCV Values'!$D$11:$I$16,MATCH($B83&amp;$C83,'TDCV Values'!$B$11:$B$16&amp;'TDCV Values'!$C$11:$C$16,0),MATCH(I$22,'TDCV Values'!$D$10:$I$10,0))</f>
        <v>922.73502799449898</v>
      </c>
      <c r="J83" s="36" cm="1">
        <f t="array" ref="J83">J66*INDEX('TDCV Values'!$D$11:$I$16,MATCH($B83&amp;$C83,'TDCV Values'!$B$11:$B$16&amp;'TDCV Values'!$C$11:$C$16,0),MATCH(J$22,'TDCV Values'!$D$10:$I$10,0))</f>
        <v>765.73112917301137</v>
      </c>
    </row>
    <row r="84" spans="2:16">
      <c r="B84" s="268" t="s">
        <v>77</v>
      </c>
      <c r="C84" s="279"/>
      <c r="D84" s="279"/>
      <c r="E84" s="279"/>
      <c r="F84" s="279"/>
      <c r="G84" s="279"/>
      <c r="H84" s="279"/>
      <c r="I84" s="127"/>
      <c r="J84" s="127"/>
      <c r="K84" t="s">
        <v>78</v>
      </c>
    </row>
    <row r="85" spans="2:16">
      <c r="B85" s="1" t="s">
        <v>67</v>
      </c>
      <c r="C85" s="1" t="s">
        <v>68</v>
      </c>
      <c r="D85" s="14" t="s">
        <v>73</v>
      </c>
      <c r="E85" s="8">
        <f>E67*365</f>
        <v>194.49082805523085</v>
      </c>
      <c r="F85" s="8">
        <f t="shared" ref="F85:I90" si="38">F67*365</f>
        <v>215.09478373132455</v>
      </c>
      <c r="G85" s="70">
        <f t="shared" si="38"/>
        <v>215.09478373132455</v>
      </c>
      <c r="H85" s="59">
        <f t="shared" si="38"/>
        <v>217.45882177157944</v>
      </c>
      <c r="I85" s="59">
        <f t="shared" si="38"/>
        <v>217.38240010080307</v>
      </c>
      <c r="J85" s="59">
        <f t="shared" ref="J85" si="39">J67*365</f>
        <v>245.22523834835908</v>
      </c>
      <c r="L85" s="27"/>
      <c r="M85" s="27"/>
      <c r="N85" s="27"/>
      <c r="O85" s="27"/>
      <c r="P85" s="27"/>
    </row>
    <row r="86" spans="2:16">
      <c r="B86" s="1" t="s">
        <v>67</v>
      </c>
      <c r="C86" s="1" t="s">
        <v>70</v>
      </c>
      <c r="D86" s="14" t="s">
        <v>73</v>
      </c>
      <c r="E86" s="8">
        <f>E68*365</f>
        <v>194.49082805523085</v>
      </c>
      <c r="F86" s="8">
        <f t="shared" si="38"/>
        <v>215.09478373132455</v>
      </c>
      <c r="G86" s="70">
        <f t="shared" si="38"/>
        <v>215.09478373132455</v>
      </c>
      <c r="H86" s="59">
        <f t="shared" si="38"/>
        <v>217.45882177157944</v>
      </c>
      <c r="I86" s="59">
        <f t="shared" si="38"/>
        <v>217.38240010080307</v>
      </c>
      <c r="J86" s="59">
        <f t="shared" ref="J86" si="40">J68*365</f>
        <v>245.22523834835908</v>
      </c>
      <c r="L86" s="27"/>
      <c r="M86" s="27"/>
      <c r="N86" s="27"/>
      <c r="O86" s="27"/>
      <c r="P86" s="27"/>
    </row>
    <row r="87" spans="2:16">
      <c r="B87" s="1" t="s">
        <v>67</v>
      </c>
      <c r="C87" s="1" t="s">
        <v>71</v>
      </c>
      <c r="D87" s="14" t="s">
        <v>73</v>
      </c>
      <c r="E87" s="8">
        <f t="shared" ref="E87:H90" si="41">E69*365</f>
        <v>215.44167641380199</v>
      </c>
      <c r="F87" s="8">
        <f t="shared" si="41"/>
        <v>237.63945033680403</v>
      </c>
      <c r="G87" s="70">
        <f t="shared" si="41"/>
        <v>237.63945033680403</v>
      </c>
      <c r="H87" s="59">
        <f t="shared" si="41"/>
        <v>239.60315271185536</v>
      </c>
      <c r="I87" s="59">
        <f t="shared" si="38"/>
        <v>239.52486430292731</v>
      </c>
      <c r="J87" s="59">
        <f t="shared" ref="J87" si="42">J69*365</f>
        <v>268.86310309943087</v>
      </c>
      <c r="L87" s="27"/>
      <c r="M87" s="27"/>
      <c r="N87" s="27"/>
      <c r="O87" s="27"/>
      <c r="P87" s="27"/>
    </row>
    <row r="88" spans="2:16">
      <c r="B88" s="1" t="s">
        <v>72</v>
      </c>
      <c r="C88" s="1" t="s">
        <v>68</v>
      </c>
      <c r="D88" s="14" t="s">
        <v>73</v>
      </c>
      <c r="E88" s="8">
        <f>E70*365</f>
        <v>107.93952433296276</v>
      </c>
      <c r="F88" s="8">
        <f t="shared" si="41"/>
        <v>110.07869670703504</v>
      </c>
      <c r="G88" s="70">
        <f t="shared" si="41"/>
        <v>110.07869670703504</v>
      </c>
      <c r="H88" s="59">
        <f t="shared" si="41"/>
        <v>112.83803447270603</v>
      </c>
      <c r="I88" s="59">
        <f t="shared" si="38"/>
        <v>112.76121080842086</v>
      </c>
      <c r="J88" s="59">
        <f t="shared" ref="J88" si="43">J70*365</f>
        <v>113.05271423832433</v>
      </c>
      <c r="L88" s="27"/>
      <c r="M88" s="27"/>
      <c r="N88" s="27"/>
      <c r="O88" s="27"/>
      <c r="P88" s="27"/>
    </row>
    <row r="89" spans="2:16">
      <c r="B89" s="1" t="s">
        <v>72</v>
      </c>
      <c r="C89" s="1" t="s">
        <v>70</v>
      </c>
      <c r="D89" s="14" t="s">
        <v>73</v>
      </c>
      <c r="E89" s="8">
        <f>E71*365</f>
        <v>107.93952433296276</v>
      </c>
      <c r="F89" s="8">
        <f t="shared" si="41"/>
        <v>110.07869670703504</v>
      </c>
      <c r="G89" s="70">
        <f t="shared" si="41"/>
        <v>110.07869670703504</v>
      </c>
      <c r="H89" s="59">
        <f t="shared" si="41"/>
        <v>112.83803447270603</v>
      </c>
      <c r="I89" s="59">
        <f t="shared" si="38"/>
        <v>112.76121080842086</v>
      </c>
      <c r="J89" s="59">
        <f t="shared" ref="J89" si="44">J71*365</f>
        <v>113.05271423832433</v>
      </c>
      <c r="L89" s="27"/>
      <c r="M89" s="27"/>
      <c r="N89" s="27"/>
      <c r="O89" s="27"/>
      <c r="P89" s="27"/>
    </row>
    <row r="90" spans="2:16">
      <c r="B90" s="1" t="s">
        <v>72</v>
      </c>
      <c r="C90" s="1" t="s">
        <v>71</v>
      </c>
      <c r="D90" s="14" t="s">
        <v>73</v>
      </c>
      <c r="E90" s="8">
        <f>E72*365</f>
        <v>122.41270806287491</v>
      </c>
      <c r="F90" s="8">
        <f t="shared" si="41"/>
        <v>125.33564757652866</v>
      </c>
      <c r="G90" s="70">
        <f t="shared" si="41"/>
        <v>125.33564757652866</v>
      </c>
      <c r="H90" s="59">
        <f t="shared" si="41"/>
        <v>127.6837054905196</v>
      </c>
      <c r="I90" s="59">
        <f t="shared" si="38"/>
        <v>127.60370311254606</v>
      </c>
      <c r="J90" s="59">
        <f t="shared" ref="J90" si="45">J72*365</f>
        <v>128.437062236961</v>
      </c>
      <c r="L90" s="27"/>
      <c r="M90" s="27"/>
      <c r="N90" s="27"/>
      <c r="O90" s="27"/>
      <c r="P90" s="27"/>
    </row>
    <row r="91" spans="2:16">
      <c r="B91" s="268" t="s">
        <v>79</v>
      </c>
      <c r="C91" s="269"/>
      <c r="D91" s="269"/>
      <c r="E91" s="269"/>
      <c r="F91" s="269"/>
      <c r="G91" s="269"/>
      <c r="H91" s="269"/>
      <c r="I91" s="127"/>
      <c r="J91" s="127"/>
      <c r="K91" t="s">
        <v>80</v>
      </c>
    </row>
    <row r="92" spans="2:16">
      <c r="B92" s="1" t="s">
        <v>67</v>
      </c>
      <c r="C92" s="1" t="s">
        <v>68</v>
      </c>
      <c r="D92" s="1"/>
      <c r="E92" s="8">
        <f>E78+E85</f>
        <v>2141.2802098940765</v>
      </c>
      <c r="F92" s="8">
        <f t="shared" ref="F92:I93" si="46">F78+F85</f>
        <v>1670.5301076051496</v>
      </c>
      <c r="G92" s="70">
        <f t="shared" si="46"/>
        <v>1083.5766771312988</v>
      </c>
      <c r="H92" s="59">
        <f t="shared" si="46"/>
        <v>951.45068763495794</v>
      </c>
      <c r="I92" s="59">
        <f t="shared" si="46"/>
        <v>984.86390213256027</v>
      </c>
      <c r="J92" s="59">
        <f t="shared" ref="J92" si="47">J78+J85</f>
        <v>898.85662202064418</v>
      </c>
      <c r="L92" s="27"/>
      <c r="M92" s="27"/>
      <c r="N92" s="27"/>
      <c r="O92" s="27"/>
      <c r="P92" s="27"/>
    </row>
    <row r="93" spans="2:16">
      <c r="B93" s="1" t="s">
        <v>67</v>
      </c>
      <c r="C93" s="1" t="s">
        <v>70</v>
      </c>
      <c r="D93" s="1"/>
      <c r="E93" s="8">
        <f>E79+E86</f>
        <v>2111.4669065929852</v>
      </c>
      <c r="F93" s="8">
        <f t="shared" si="46"/>
        <v>1637.2812610977803</v>
      </c>
      <c r="G93" s="70">
        <f t="shared" si="46"/>
        <v>1053.1627134733271</v>
      </c>
      <c r="H93" s="59">
        <f t="shared" si="46"/>
        <v>939.70293612009402</v>
      </c>
      <c r="I93" s="59">
        <f t="shared" si="46"/>
        <v>972.96044907317696</v>
      </c>
      <c r="J93" s="59">
        <f t="shared" ref="J93" si="48">J79+J86</f>
        <v>877.82068906570407</v>
      </c>
      <c r="L93" s="27"/>
      <c r="M93" s="27"/>
      <c r="N93" s="27"/>
      <c r="O93" s="27"/>
      <c r="P93" s="27"/>
    </row>
    <row r="94" spans="2:16">
      <c r="B94" s="1" t="s">
        <v>67</v>
      </c>
      <c r="C94" s="1" t="s">
        <v>71</v>
      </c>
      <c r="D94" s="1"/>
      <c r="E94" s="8">
        <f t="shared" ref="E94:I97" si="49">E80+E87</f>
        <v>2265.9109151699713</v>
      </c>
      <c r="F94" s="8">
        <f t="shared" si="49"/>
        <v>1770.6081143252839</v>
      </c>
      <c r="G94" s="70">
        <f t="shared" si="49"/>
        <v>1152.4300903903359</v>
      </c>
      <c r="H94" s="59">
        <f>H80+H87</f>
        <v>1012.262605230767</v>
      </c>
      <c r="I94" s="59">
        <f>I80+I87</f>
        <v>1047.4546529686502</v>
      </c>
      <c r="J94" s="59">
        <f>J80+J87</f>
        <v>956.87272053001652</v>
      </c>
      <c r="L94" s="27"/>
      <c r="M94" s="27"/>
      <c r="N94" s="27"/>
      <c r="O94" s="27"/>
      <c r="P94" s="27"/>
    </row>
    <row r="95" spans="2:16">
      <c r="B95" s="1" t="s">
        <v>72</v>
      </c>
      <c r="C95" s="1" t="s">
        <v>68</v>
      </c>
      <c r="D95" s="1"/>
      <c r="E95" s="8">
        <f t="shared" si="49"/>
        <v>2168.5328635677351</v>
      </c>
      <c r="F95" s="8">
        <f t="shared" si="49"/>
        <v>1647.6056203806643</v>
      </c>
      <c r="G95" s="70">
        <f>G81+G88</f>
        <v>1035.6602119107963</v>
      </c>
      <c r="H95" s="59">
        <f t="shared" si="49"/>
        <v>929.07856992590109</v>
      </c>
      <c r="I95" s="59">
        <f t="shared" si="49"/>
        <v>989.33010331843195</v>
      </c>
      <c r="J95" s="59">
        <f t="shared" ref="J95" si="50">J81+J88</f>
        <v>840.55112448037517</v>
      </c>
      <c r="L95" s="27"/>
      <c r="M95" s="27"/>
      <c r="N95" s="27"/>
      <c r="O95" s="27"/>
      <c r="P95" s="27"/>
    </row>
    <row r="96" spans="2:16">
      <c r="B96" s="1" t="s">
        <v>72</v>
      </c>
      <c r="C96" s="1" t="s">
        <v>70</v>
      </c>
      <c r="D96" s="1"/>
      <c r="E96" s="8">
        <f t="shared" si="49"/>
        <v>2229.2136819658899</v>
      </c>
      <c r="F96" s="8">
        <f t="shared" si="49"/>
        <v>1681.7458384712256</v>
      </c>
      <c r="G96" s="70">
        <f t="shared" si="49"/>
        <v>1025.6303520952574</v>
      </c>
      <c r="H96" s="59">
        <f t="shared" si="49"/>
        <v>909.29009257691814</v>
      </c>
      <c r="I96" s="59">
        <f t="shared" si="49"/>
        <v>974.37003308820351</v>
      </c>
      <c r="J96" s="59">
        <f t="shared" ref="J96" si="51">J82+J89</f>
        <v>822.43270721367821</v>
      </c>
      <c r="L96" s="27"/>
      <c r="M96" s="27"/>
      <c r="N96" s="27"/>
      <c r="O96" s="27"/>
      <c r="P96" s="27"/>
    </row>
    <row r="97" spans="2:16">
      <c r="B97" s="1" t="s">
        <v>72</v>
      </c>
      <c r="C97" s="1" t="s">
        <v>71</v>
      </c>
      <c r="D97" s="1"/>
      <c r="E97" s="8">
        <f>E83+E90</f>
        <v>2292.7197843679373</v>
      </c>
      <c r="F97" s="8">
        <f t="shared" si="49"/>
        <v>1744.7721816936744</v>
      </c>
      <c r="G97" s="70">
        <f t="shared" si="49"/>
        <v>1100.288939861146</v>
      </c>
      <c r="H97" s="59">
        <f t="shared" si="49"/>
        <v>986.87984240174978</v>
      </c>
      <c r="I97" s="59">
        <f t="shared" si="49"/>
        <v>1050.3387311070451</v>
      </c>
      <c r="J97" s="59">
        <f t="shared" ref="J97" si="52">J83+J90</f>
        <v>894.16819140997234</v>
      </c>
      <c r="L97" s="27"/>
      <c r="M97" s="27"/>
      <c r="N97" s="27"/>
      <c r="O97" s="27"/>
      <c r="P97" s="27"/>
    </row>
    <row r="98" spans="2:16">
      <c r="B98" s="278" t="s">
        <v>79</v>
      </c>
      <c r="C98" s="278"/>
      <c r="D98" s="278"/>
      <c r="E98" s="278"/>
      <c r="F98" s="278"/>
      <c r="G98" s="278"/>
      <c r="H98" s="278"/>
      <c r="I98" s="127"/>
      <c r="J98" s="127"/>
      <c r="K98" t="s">
        <v>81</v>
      </c>
    </row>
    <row r="99" spans="2:16">
      <c r="B99" s="1" t="s">
        <v>82</v>
      </c>
      <c r="C99" s="1" t="s">
        <v>68</v>
      </c>
      <c r="D99" s="1"/>
      <c r="E99" s="8">
        <f>E92+E95</f>
        <v>4309.8130734618117</v>
      </c>
      <c r="F99" s="8">
        <f t="shared" ref="F99:I101" si="53">F92+F95</f>
        <v>3318.1357279858139</v>
      </c>
      <c r="G99" s="70">
        <f>G92+G95</f>
        <v>2119.2368890420948</v>
      </c>
      <c r="H99" s="59">
        <f t="shared" si="53"/>
        <v>1880.5292575608592</v>
      </c>
      <c r="I99" s="59">
        <f t="shared" si="53"/>
        <v>1974.1940054509923</v>
      </c>
      <c r="J99" s="59">
        <f t="shared" ref="J99" si="54">J92+J95</f>
        <v>1739.4077465010193</v>
      </c>
      <c r="L99" s="27"/>
      <c r="M99" s="27"/>
      <c r="N99" s="27"/>
      <c r="O99" s="27"/>
      <c r="P99" s="27"/>
    </row>
    <row r="100" spans="2:16">
      <c r="B100" s="1" t="s">
        <v>82</v>
      </c>
      <c r="C100" s="1" t="s">
        <v>70</v>
      </c>
      <c r="D100" s="1"/>
      <c r="E100" s="8">
        <f t="shared" ref="E100:H101" si="55">E93+E96</f>
        <v>4340.6805885588747</v>
      </c>
      <c r="F100" s="8">
        <f t="shared" si="55"/>
        <v>3319.0270995690062</v>
      </c>
      <c r="G100" s="70">
        <f>G93+G96</f>
        <v>2078.7930655685846</v>
      </c>
      <c r="H100" s="59">
        <f t="shared" si="55"/>
        <v>1848.9930286970121</v>
      </c>
      <c r="I100" s="59">
        <f t="shared" si="53"/>
        <v>1947.3304821613806</v>
      </c>
      <c r="J100" s="59">
        <f t="shared" ref="J100" si="56">J93+J96</f>
        <v>1700.2533962793823</v>
      </c>
      <c r="L100" s="27"/>
      <c r="M100" s="27"/>
      <c r="N100" s="27"/>
      <c r="O100" s="27"/>
      <c r="P100" s="27"/>
    </row>
    <row r="101" spans="2:16">
      <c r="B101" s="1" t="s">
        <v>82</v>
      </c>
      <c r="C101" s="1" t="s">
        <v>71</v>
      </c>
      <c r="D101" s="1"/>
      <c r="E101" s="8">
        <f t="shared" si="55"/>
        <v>4558.6306995379091</v>
      </c>
      <c r="F101" s="8">
        <f t="shared" si="55"/>
        <v>3515.3802960189582</v>
      </c>
      <c r="G101" s="70">
        <f>G94+G97</f>
        <v>2252.7190302514819</v>
      </c>
      <c r="H101" s="59">
        <f t="shared" si="55"/>
        <v>1999.1424476325169</v>
      </c>
      <c r="I101" s="59">
        <f t="shared" si="53"/>
        <v>2097.793384075695</v>
      </c>
      <c r="J101" s="59">
        <f t="shared" ref="J101" si="57">J94+J97</f>
        <v>1851.0409119399887</v>
      </c>
      <c r="K101" s="27"/>
      <c r="L101" s="27"/>
      <c r="M101" s="27"/>
      <c r="N101" s="27"/>
      <c r="O101" s="27"/>
      <c r="P101" s="27"/>
    </row>
    <row r="102" spans="2:16">
      <c r="E102" s="16"/>
      <c r="F102" s="16"/>
      <c r="G102" s="16"/>
      <c r="H102" s="60"/>
      <c r="I102" s="60"/>
      <c r="J102" s="60"/>
      <c r="K102" s="6"/>
    </row>
    <row r="103" spans="2:16">
      <c r="B103" s="80" t="s">
        <v>109</v>
      </c>
      <c r="C103" s="176"/>
      <c r="D103" s="176"/>
      <c r="E103" s="43"/>
      <c r="F103" s="43"/>
      <c r="G103" s="43"/>
      <c r="H103" s="64"/>
      <c r="I103" s="64"/>
      <c r="J103" s="64"/>
    </row>
    <row r="104" spans="2:16" ht="25.5">
      <c r="B104" s="1"/>
      <c r="C104" s="1"/>
      <c r="D104" s="1"/>
      <c r="E104" s="162" t="s">
        <v>50</v>
      </c>
      <c r="F104" s="162" t="s">
        <v>52</v>
      </c>
      <c r="G104" s="163" t="s">
        <v>54</v>
      </c>
      <c r="H104" s="164" t="s">
        <v>56</v>
      </c>
      <c r="I104" s="165" t="s">
        <v>58</v>
      </c>
      <c r="J104" s="165" t="s">
        <v>61</v>
      </c>
    </row>
    <row r="105" spans="2:16">
      <c r="B105" s="2" t="s">
        <v>62</v>
      </c>
      <c r="C105" s="2" t="s">
        <v>63</v>
      </c>
      <c r="D105" s="2" t="s">
        <v>64</v>
      </c>
      <c r="E105" s="13" t="s">
        <v>49</v>
      </c>
      <c r="F105" s="13" t="s">
        <v>51</v>
      </c>
      <c r="G105" s="68" t="s">
        <v>53</v>
      </c>
      <c r="H105" s="57" t="s">
        <v>55</v>
      </c>
      <c r="I105" s="126" t="s">
        <v>57</v>
      </c>
      <c r="J105" s="126" t="s">
        <v>65</v>
      </c>
    </row>
    <row r="106" spans="2:16">
      <c r="B106" s="268" t="s">
        <v>79</v>
      </c>
      <c r="C106" s="269"/>
      <c r="D106" s="269"/>
      <c r="E106" s="269"/>
      <c r="F106" s="269"/>
      <c r="G106" s="269"/>
      <c r="H106" s="269"/>
      <c r="I106" s="127"/>
      <c r="J106" s="127"/>
      <c r="K106" s="116" t="s">
        <v>86</v>
      </c>
    </row>
    <row r="107" spans="2:16">
      <c r="B107" s="1" t="s">
        <v>67</v>
      </c>
      <c r="C107" s="1" t="s">
        <v>68</v>
      </c>
      <c r="D107" s="1"/>
      <c r="E107" s="36">
        <f t="shared" ref="E107:I112" si="58">E92-E38</f>
        <v>2.3436538456257949</v>
      </c>
      <c r="F107" s="36">
        <f t="shared" si="58"/>
        <v>2.3743034163392167</v>
      </c>
      <c r="G107" s="69">
        <f t="shared" si="58"/>
        <v>2.3743034163392167</v>
      </c>
      <c r="H107" s="58">
        <f t="shared" si="58"/>
        <v>3.213506248423073</v>
      </c>
      <c r="I107" s="58">
        <f t="shared" si="58"/>
        <v>3.2126617403283717</v>
      </c>
      <c r="J107" s="58">
        <f t="shared" ref="J107" si="59">J92-J38</f>
        <v>3.3073039922891212</v>
      </c>
      <c r="L107" s="27"/>
      <c r="M107" s="27"/>
      <c r="N107" s="27"/>
      <c r="O107" s="27"/>
      <c r="P107" s="27"/>
    </row>
    <row r="108" spans="2:16">
      <c r="B108" s="1" t="s">
        <v>67</v>
      </c>
      <c r="C108" s="1" t="s">
        <v>70</v>
      </c>
      <c r="D108" s="1"/>
      <c r="E108" s="36">
        <f t="shared" si="58"/>
        <v>-15.99012790902043</v>
      </c>
      <c r="F108" s="36">
        <f t="shared" si="58"/>
        <v>-16.199241792018256</v>
      </c>
      <c r="G108" s="69">
        <f t="shared" si="58"/>
        <v>-16.199241792018256</v>
      </c>
      <c r="H108" s="58">
        <f t="shared" si="58"/>
        <v>-21.924899892798408</v>
      </c>
      <c r="I108" s="58">
        <f t="shared" si="58"/>
        <v>-21.919138038299479</v>
      </c>
      <c r="J108" s="58">
        <f t="shared" ref="J108" si="60">J93-J39</f>
        <v>-22.564856994311413</v>
      </c>
      <c r="L108" s="143" t="s">
        <v>106</v>
      </c>
      <c r="M108" s="27"/>
      <c r="N108" s="27"/>
      <c r="O108" s="27"/>
      <c r="P108" s="27"/>
    </row>
    <row r="109" spans="2:16">
      <c r="B109" s="1" t="s">
        <v>67</v>
      </c>
      <c r="C109" s="1" t="s">
        <v>71</v>
      </c>
      <c r="D109" s="1"/>
      <c r="E109" s="36">
        <f t="shared" si="58"/>
        <v>0</v>
      </c>
      <c r="F109" s="36">
        <f t="shared" si="58"/>
        <v>0</v>
      </c>
      <c r="G109" s="69">
        <f t="shared" si="58"/>
        <v>0</v>
      </c>
      <c r="H109" s="58">
        <f t="shared" si="58"/>
        <v>0</v>
      </c>
      <c r="I109" s="58">
        <f t="shared" si="58"/>
        <v>0</v>
      </c>
      <c r="J109" s="58">
        <f t="shared" ref="J109" si="61">J94-J40</f>
        <v>0</v>
      </c>
      <c r="L109" s="177">
        <f>(J107*'Customer Numbers - Southern Wes'!$C$5)+(J108*'Customer Numbers - Southern Wes'!$D$5)+(J109*'Customer Numbers - Southern Wes'!$E$5)+(J110*'Customer Numbers - Southern Wes'!$C$10)+(J111*'Customer Numbers - Southern Wes'!$D$10)+(J112*'Customer Numbers - Southern Wes'!$E$10)</f>
        <v>-4.7497451305389404E-8</v>
      </c>
      <c r="M109" s="27"/>
      <c r="N109" s="27"/>
      <c r="O109" s="27"/>
      <c r="P109" s="27"/>
    </row>
    <row r="110" spans="2:16">
      <c r="B110" s="1" t="s">
        <v>72</v>
      </c>
      <c r="C110" s="1" t="s">
        <v>68</v>
      </c>
      <c r="D110" s="1"/>
      <c r="E110" s="36">
        <f t="shared" si="58"/>
        <v>3.9685949638724196</v>
      </c>
      <c r="F110" s="36">
        <f t="shared" si="58"/>
        <v>3.8208248772618845</v>
      </c>
      <c r="G110" s="69">
        <f t="shared" si="58"/>
        <v>3.8208248772616571</v>
      </c>
      <c r="H110" s="58">
        <f t="shared" si="58"/>
        <v>4.758906848803349</v>
      </c>
      <c r="I110" s="58">
        <f t="shared" si="58"/>
        <v>4.7552656700219131</v>
      </c>
      <c r="J110" s="58">
        <f t="shared" ref="J110" si="62">J95-J41</f>
        <v>4.3741901115731707</v>
      </c>
      <c r="L110" s="27"/>
      <c r="M110" s="27"/>
      <c r="N110" s="27"/>
      <c r="O110" s="27"/>
      <c r="P110" s="27"/>
    </row>
    <row r="111" spans="2:16">
      <c r="B111" s="1" t="s">
        <v>72</v>
      </c>
      <c r="C111" s="1" t="s">
        <v>70</v>
      </c>
      <c r="D111" s="1"/>
      <c r="E111" s="36">
        <f t="shared" si="58"/>
        <v>-28.966291342614113</v>
      </c>
      <c r="F111" s="36">
        <f t="shared" si="58"/>
        <v>-27.887735476004082</v>
      </c>
      <c r="G111" s="69">
        <f t="shared" si="58"/>
        <v>-27.887735476004309</v>
      </c>
      <c r="H111" s="58">
        <f t="shared" si="58"/>
        <v>-34.734681545908643</v>
      </c>
      <c r="I111" s="58">
        <f t="shared" si="58"/>
        <v>-34.708105025408031</v>
      </c>
      <c r="J111" s="58">
        <f t="shared" ref="J111" si="63">J96-J42</f>
        <v>-31.926680931979035</v>
      </c>
      <c r="L111" s="27"/>
      <c r="M111" s="27"/>
      <c r="N111" s="27"/>
      <c r="O111" s="27"/>
      <c r="P111" s="27"/>
    </row>
    <row r="112" spans="2:16">
      <c r="B112" s="1" t="s">
        <v>72</v>
      </c>
      <c r="C112" s="1" t="s">
        <v>71</v>
      </c>
      <c r="D112" s="1"/>
      <c r="E112" s="36">
        <f t="shared" si="58"/>
        <v>0</v>
      </c>
      <c r="F112" s="36">
        <f t="shared" si="58"/>
        <v>0</v>
      </c>
      <c r="G112" s="69">
        <f t="shared" si="58"/>
        <v>0</v>
      </c>
      <c r="H112" s="58">
        <f t="shared" si="58"/>
        <v>0</v>
      </c>
      <c r="I112" s="58">
        <f t="shared" si="58"/>
        <v>0</v>
      </c>
      <c r="J112" s="58">
        <f t="shared" ref="J112" si="64">J97-J43</f>
        <v>0</v>
      </c>
      <c r="L112" s="27"/>
      <c r="M112" s="27"/>
      <c r="N112" s="27"/>
      <c r="O112" s="27"/>
      <c r="P112" s="27"/>
    </row>
    <row r="113" spans="1:16">
      <c r="B113" s="278" t="s">
        <v>79</v>
      </c>
      <c r="C113" s="278"/>
      <c r="D113" s="278"/>
      <c r="E113" s="278"/>
      <c r="F113" s="278"/>
      <c r="G113" s="278"/>
      <c r="H113" s="278"/>
      <c r="I113" s="127"/>
      <c r="J113" s="127"/>
    </row>
    <row r="114" spans="1:16">
      <c r="B114" s="1" t="s">
        <v>82</v>
      </c>
      <c r="C114" s="1" t="s">
        <v>68</v>
      </c>
      <c r="D114" s="1"/>
      <c r="E114" s="8">
        <f>E107+E110</f>
        <v>6.3122488094982145</v>
      </c>
      <c r="F114" s="8">
        <f t="shared" ref="F114:I116" si="65">F107+F110</f>
        <v>6.1951282936011012</v>
      </c>
      <c r="G114" s="70">
        <f>G107+G110</f>
        <v>6.1951282936008738</v>
      </c>
      <c r="H114" s="59">
        <f t="shared" si="65"/>
        <v>7.972413097226422</v>
      </c>
      <c r="I114" s="59">
        <f t="shared" si="65"/>
        <v>7.9679274103502848</v>
      </c>
      <c r="J114" s="59">
        <f t="shared" ref="J114" si="66">J107+J110</f>
        <v>7.6814941038622919</v>
      </c>
      <c r="L114" s="27"/>
      <c r="M114" s="27"/>
      <c r="N114" s="27"/>
      <c r="O114" s="27"/>
      <c r="P114" s="27"/>
    </row>
    <row r="115" spans="1:16">
      <c r="B115" s="1" t="s">
        <v>82</v>
      </c>
      <c r="C115" s="1" t="s">
        <v>70</v>
      </c>
      <c r="D115" s="1"/>
      <c r="E115" s="8">
        <f t="shared" ref="E115:H116" si="67">E108+E111</f>
        <v>-44.956419251634543</v>
      </c>
      <c r="F115" s="8">
        <f t="shared" si="67"/>
        <v>-44.086977268022338</v>
      </c>
      <c r="G115" s="70">
        <f>G108+G111</f>
        <v>-44.086977268022565</v>
      </c>
      <c r="H115" s="59">
        <f t="shared" si="67"/>
        <v>-56.65958143870705</v>
      </c>
      <c r="I115" s="59">
        <f t="shared" si="65"/>
        <v>-56.62724306370751</v>
      </c>
      <c r="J115" s="59">
        <f t="shared" ref="J115" si="68">J108+J111</f>
        <v>-54.491537926290448</v>
      </c>
      <c r="L115" s="27"/>
      <c r="M115" s="27"/>
      <c r="N115" s="27"/>
      <c r="O115" s="27"/>
      <c r="P115" s="27"/>
    </row>
    <row r="116" spans="1:16">
      <c r="B116" s="1" t="s">
        <v>82</v>
      </c>
      <c r="C116" s="1" t="s">
        <v>71</v>
      </c>
      <c r="D116" s="1"/>
      <c r="E116" s="8">
        <f>E109+E112</f>
        <v>0</v>
      </c>
      <c r="F116" s="8">
        <f t="shared" si="67"/>
        <v>0</v>
      </c>
      <c r="G116" s="70">
        <f>G109+G112</f>
        <v>0</v>
      </c>
      <c r="H116" s="59">
        <f t="shared" si="67"/>
        <v>0</v>
      </c>
      <c r="I116" s="59">
        <f t="shared" si="65"/>
        <v>0</v>
      </c>
      <c r="J116" s="59">
        <f t="shared" ref="J116" si="69">J109+J112</f>
        <v>0</v>
      </c>
      <c r="K116" s="171"/>
      <c r="L116" s="27"/>
      <c r="M116" s="27"/>
      <c r="N116" s="27"/>
      <c r="O116" s="27"/>
      <c r="P116" s="27"/>
    </row>
    <row r="117" spans="1:16">
      <c r="E117" s="16"/>
      <c r="F117" s="16"/>
      <c r="G117" s="16"/>
      <c r="H117" s="60"/>
      <c r="I117" s="60"/>
      <c r="J117" s="60"/>
      <c r="K117" s="178"/>
    </row>
    <row r="118" spans="1:16" s="33" customFormat="1">
      <c r="A118" s="33" t="s">
        <v>87</v>
      </c>
      <c r="E118" s="37"/>
      <c r="F118" s="37"/>
      <c r="G118" s="37"/>
      <c r="H118" s="61"/>
      <c r="I118" s="61"/>
      <c r="J118" s="61"/>
    </row>
    <row r="119" spans="1:16" s="4" customFormat="1">
      <c r="E119" s="28"/>
      <c r="F119" s="28"/>
      <c r="G119" s="28"/>
      <c r="H119" s="65"/>
      <c r="I119" s="65"/>
      <c r="J119" s="65"/>
      <c r="L119" s="44"/>
      <c r="M119" s="44"/>
      <c r="N119" s="44"/>
    </row>
    <row r="120" spans="1:16">
      <c r="B120" s="4" t="s">
        <v>88</v>
      </c>
      <c r="E120" s="16"/>
      <c r="F120" s="16"/>
      <c r="G120" s="16"/>
      <c r="H120" s="60"/>
      <c r="I120" s="60"/>
      <c r="J120" s="60"/>
      <c r="K120" s="45"/>
      <c r="L120" s="46"/>
      <c r="M120" s="46"/>
      <c r="N120" s="46"/>
    </row>
    <row r="121" spans="1:16" ht="25.5">
      <c r="B121" s="1"/>
      <c r="C121" s="1"/>
      <c r="D121" s="1"/>
      <c r="E121" s="162" t="s">
        <v>50</v>
      </c>
      <c r="F121" s="162" t="s">
        <v>52</v>
      </c>
      <c r="G121" s="163" t="s">
        <v>54</v>
      </c>
      <c r="H121" s="164" t="s">
        <v>56</v>
      </c>
      <c r="I121" s="165" t="s">
        <v>58</v>
      </c>
      <c r="J121" s="165" t="s">
        <v>61</v>
      </c>
      <c r="K121" s="45"/>
      <c r="L121" s="46"/>
      <c r="M121" s="46"/>
      <c r="N121" s="46"/>
    </row>
    <row r="122" spans="1:16">
      <c r="B122" s="2" t="s">
        <v>62</v>
      </c>
      <c r="C122" s="2" t="s">
        <v>89</v>
      </c>
      <c r="D122" s="2" t="s">
        <v>64</v>
      </c>
      <c r="E122" s="13" t="s">
        <v>49</v>
      </c>
      <c r="F122" s="13" t="s">
        <v>51</v>
      </c>
      <c r="G122" s="68" t="s">
        <v>53</v>
      </c>
      <c r="H122" s="57" t="s">
        <v>55</v>
      </c>
      <c r="I122" s="126" t="s">
        <v>57</v>
      </c>
      <c r="J122" s="126" t="s">
        <v>65</v>
      </c>
      <c r="K122" t="s">
        <v>90</v>
      </c>
    </row>
    <row r="123" spans="1:16">
      <c r="B123" s="1" t="s">
        <v>67</v>
      </c>
      <c r="C123" s="1" t="s">
        <v>68</v>
      </c>
      <c r="D123" s="1" t="s">
        <v>69</v>
      </c>
      <c r="E123" s="147">
        <f>'Regional Cap levels'!F776</f>
        <v>6.8845899053297842E-3</v>
      </c>
      <c r="F123" s="147">
        <f>'Regional Cap levels'!G776</f>
        <v>5.1483987975167404E-3</v>
      </c>
      <c r="G123" s="179">
        <f>'Regional Cap levels'!H776</f>
        <v>3.0750112820255057E-3</v>
      </c>
      <c r="H123" s="180">
        <f>'Regional Cap levels'!I776</f>
        <v>2.7789632043927069E-3</v>
      </c>
      <c r="I123" s="180">
        <f>'Regional Cap levels'!J680</f>
        <v>2.9075995389095718E-3</v>
      </c>
      <c r="J123" s="180">
        <f>'Regional Cap levels'!K680</f>
        <v>2.5179287036766126E-3</v>
      </c>
      <c r="K123" s="47"/>
    </row>
    <row r="124" spans="1:16">
      <c r="B124" s="1" t="s">
        <v>67</v>
      </c>
      <c r="C124" s="1" t="s">
        <v>70</v>
      </c>
      <c r="D124" s="1" t="s">
        <v>69</v>
      </c>
      <c r="E124" s="48">
        <v>0</v>
      </c>
      <c r="F124" s="48">
        <v>0</v>
      </c>
      <c r="G124" s="71">
        <v>0</v>
      </c>
      <c r="H124" s="66">
        <v>0</v>
      </c>
      <c r="I124" s="66">
        <v>0</v>
      </c>
      <c r="J124" s="66">
        <v>0</v>
      </c>
      <c r="K124" s="47"/>
    </row>
    <row r="125" spans="1:16">
      <c r="B125" s="1" t="s">
        <v>67</v>
      </c>
      <c r="C125" s="1" t="s">
        <v>91</v>
      </c>
      <c r="D125" s="14" t="s">
        <v>69</v>
      </c>
      <c r="E125" s="147">
        <f>'Regional Cap levels'!F772</f>
        <v>2.7645929927373102E-2</v>
      </c>
      <c r="F125" s="147">
        <f>'Regional Cap levels'!G772</f>
        <v>2.0674037865949225E-2</v>
      </c>
      <c r="G125" s="179">
        <f>'Regional Cap levels'!H772</f>
        <v>1.2348091549061803E-2</v>
      </c>
      <c r="H125" s="180">
        <f>'Regional Cap levels'!I772</f>
        <v>1.1159273548002108E-2</v>
      </c>
      <c r="I125" s="180">
        <f>'Regional Cap levels'!J676</f>
        <v>1.1675828802428264E-2</v>
      </c>
      <c r="J125" s="180">
        <f>'Regional Cap levels'!K676</f>
        <v>1.0111056934571408E-2</v>
      </c>
      <c r="K125" s="188"/>
    </row>
    <row r="126" spans="1:16">
      <c r="B126" s="1" t="s">
        <v>72</v>
      </c>
      <c r="C126" s="1" t="s">
        <v>68</v>
      </c>
      <c r="D126" s="1" t="s">
        <v>69</v>
      </c>
      <c r="E126" s="147">
        <f>'Regional Cap levels'!F778</f>
        <v>1.6481465374148787E-3</v>
      </c>
      <c r="F126" s="147">
        <f>'Regional Cap levels'!G778</f>
        <v>1.2304661607415118E-3</v>
      </c>
      <c r="G126" s="179">
        <f>'Regional Cap levels'!H778</f>
        <v>7.416748860691936E-4</v>
      </c>
      <c r="H126" s="180">
        <f>'Regional Cap levels'!I778</f>
        <v>6.7884141060692565E-4</v>
      </c>
      <c r="I126" s="180">
        <f>'Regional Cap levels'!J682</f>
        <v>7.0987122318707933E-4</v>
      </c>
      <c r="J126" s="180">
        <f>'Regional Cap levels'!K682</f>
        <v>5.6903726123877822E-4</v>
      </c>
      <c r="K126" s="189"/>
    </row>
    <row r="127" spans="1:16">
      <c r="B127" s="1" t="s">
        <v>72</v>
      </c>
      <c r="C127" s="1" t="s">
        <v>70</v>
      </c>
      <c r="D127" s="1" t="s">
        <v>69</v>
      </c>
      <c r="E127" s="48">
        <v>0</v>
      </c>
      <c r="F127" s="48">
        <v>0</v>
      </c>
      <c r="G127" s="71">
        <v>0</v>
      </c>
      <c r="H127" s="66">
        <v>0</v>
      </c>
      <c r="I127" s="66">
        <v>0</v>
      </c>
      <c r="J127" s="66">
        <v>0</v>
      </c>
    </row>
    <row r="128" spans="1:16">
      <c r="B128" s="1" t="s">
        <v>72</v>
      </c>
      <c r="C128" s="1" t="s">
        <v>91</v>
      </c>
      <c r="D128" s="14" t="s">
        <v>69</v>
      </c>
      <c r="E128" s="147">
        <f>'Regional Cap levels'!F774</f>
        <v>6.9530815396048988E-3</v>
      </c>
      <c r="F128" s="147">
        <f>'Regional Cap levels'!G774</f>
        <v>5.1910017423448824E-3</v>
      </c>
      <c r="G128" s="179">
        <f>'Regional Cap levels'!H774</f>
        <v>3.1289244261040795E-3</v>
      </c>
      <c r="H128" s="180">
        <f>'Regional Cap levels'!I774</f>
        <v>2.8638470993081443E-3</v>
      </c>
      <c r="I128" s="180">
        <f>'Regional Cap levels'!J678</f>
        <v>2.9947534308330556E-3</v>
      </c>
      <c r="J128" s="180">
        <f>'Regional Cap levels'!K678</f>
        <v>2.4006132868941103E-3</v>
      </c>
      <c r="K128" s="188"/>
    </row>
    <row r="129" spans="2:12">
      <c r="B129" s="1" t="s">
        <v>67</v>
      </c>
      <c r="C129" s="1" t="s">
        <v>68</v>
      </c>
      <c r="D129" s="1" t="s">
        <v>73</v>
      </c>
      <c r="E129" s="147">
        <f>'Regional Cap levels'!F777</f>
        <v>5.3162247196378376E-3</v>
      </c>
      <c r="F129" s="147">
        <f>'Regional Cap levels'!G777</f>
        <v>5.8954797463250308E-3</v>
      </c>
      <c r="G129" s="179">
        <f>'Regional Cap levels'!H777</f>
        <v>5.8954797463250308E-3</v>
      </c>
      <c r="H129" s="180">
        <f>'Regional Cap levels'!I777</f>
        <v>5.9058538618152294E-3</v>
      </c>
      <c r="I129" s="180">
        <f>'Regional Cap levels'!J681</f>
        <v>5.1925139661509892E-3</v>
      </c>
      <c r="J129" s="180">
        <f>'Regional Cap levels'!K681</f>
        <v>4.9855447465165046E-3</v>
      </c>
      <c r="K129" s="47"/>
    </row>
    <row r="130" spans="2:12">
      <c r="B130" s="1" t="s">
        <v>67</v>
      </c>
      <c r="C130" s="1" t="s">
        <v>70</v>
      </c>
      <c r="D130" s="1" t="s">
        <v>73</v>
      </c>
      <c r="E130" s="48">
        <v>0</v>
      </c>
      <c r="F130" s="48">
        <v>0</v>
      </c>
      <c r="G130" s="71">
        <v>0</v>
      </c>
      <c r="H130" s="66">
        <v>0</v>
      </c>
      <c r="I130" s="66">
        <v>0</v>
      </c>
      <c r="J130" s="66">
        <v>0</v>
      </c>
      <c r="K130" s="47"/>
    </row>
    <row r="131" spans="2:12">
      <c r="B131" s="1" t="s">
        <v>67</v>
      </c>
      <c r="C131" s="1" t="s">
        <v>91</v>
      </c>
      <c r="D131" s="14" t="s">
        <v>73</v>
      </c>
      <c r="E131" s="147">
        <f>'Regional Cap levels'!F773</f>
        <v>2.134796380006547E-2</v>
      </c>
      <c r="F131" s="147">
        <f>'Regional Cap levels'!G773</f>
        <v>2.367403464786939E-2</v>
      </c>
      <c r="G131" s="179">
        <f>'Regional Cap levels'!H773</f>
        <v>2.367403464786939E-2</v>
      </c>
      <c r="H131" s="180">
        <f>'Regional Cap levels'!I773</f>
        <v>2.3715693203258215E-2</v>
      </c>
      <c r="I131" s="180">
        <f>'Regional Cap levels'!J677</f>
        <v>2.085118783095332E-2</v>
      </c>
      <c r="J131" s="180">
        <f>'Regional Cap levels'!K677</f>
        <v>2.0020077100783552E-2</v>
      </c>
      <c r="K131" s="47"/>
    </row>
    <row r="132" spans="2:12">
      <c r="B132" s="1" t="s">
        <v>72</v>
      </c>
      <c r="C132" s="1" t="s">
        <v>68</v>
      </c>
      <c r="D132" s="1" t="s">
        <v>73</v>
      </c>
      <c r="E132" s="147">
        <f>'Regional Cap levels'!F779</f>
        <v>2.6231771230741442E-3</v>
      </c>
      <c r="F132" s="147">
        <f>'Regional Cap levels'!G779</f>
        <v>2.6789655325239795E-3</v>
      </c>
      <c r="G132" s="179">
        <f>'Regional Cap levels'!H779</f>
        <v>2.6789655325239795E-3</v>
      </c>
      <c r="H132" s="180">
        <f>'Regional Cap levels'!I779</f>
        <v>2.707050490963871E-3</v>
      </c>
      <c r="I132" s="180">
        <f>'Regional Cap levels'!J683</f>
        <v>2.707050490963871E-3</v>
      </c>
      <c r="J132" s="180">
        <f>'Regional Cap levels'!K683</f>
        <v>2.7183771159391898E-3</v>
      </c>
      <c r="K132" s="47"/>
    </row>
    <row r="133" spans="2:12">
      <c r="B133" s="1" t="s">
        <v>72</v>
      </c>
      <c r="C133" s="1" t="s">
        <v>70</v>
      </c>
      <c r="D133" s="1" t="s">
        <v>73</v>
      </c>
      <c r="E133" s="48">
        <v>0</v>
      </c>
      <c r="F133" s="48">
        <v>0</v>
      </c>
      <c r="G133" s="71">
        <v>0</v>
      </c>
      <c r="H133" s="66">
        <v>0</v>
      </c>
      <c r="I133" s="66">
        <v>0</v>
      </c>
      <c r="J133" s="66">
        <v>0</v>
      </c>
      <c r="K133" s="47"/>
    </row>
    <row r="134" spans="2:12">
      <c r="B134" s="1" t="s">
        <v>72</v>
      </c>
      <c r="C134" s="1" t="s">
        <v>91</v>
      </c>
      <c r="D134" s="14" t="s">
        <v>73</v>
      </c>
      <c r="E134" s="147">
        <f>'Regional Cap levels'!F775</f>
        <v>1.1066470132060519E-2</v>
      </c>
      <c r="F134" s="147">
        <f>'Regional Cap levels'!G775</f>
        <v>1.1301826243342947E-2</v>
      </c>
      <c r="G134" s="179">
        <f>'Regional Cap levels'!H775</f>
        <v>1.1301826243342947E-2</v>
      </c>
      <c r="H134" s="180">
        <f>'Regional Cap levels'!I775</f>
        <v>1.1420309036975648E-2</v>
      </c>
      <c r="I134" s="180">
        <f>'Regional Cap levels'!J679</f>
        <v>1.1420309036975648E-2</v>
      </c>
      <c r="J134" s="180">
        <f>'Regional Cap levels'!K679</f>
        <v>1.1468092984115111E-2</v>
      </c>
      <c r="K134" s="47"/>
    </row>
    <row r="135" spans="2:12" s="4" customFormat="1">
      <c r="E135" s="28"/>
      <c r="F135" s="28"/>
      <c r="G135" s="28"/>
      <c r="H135" s="65"/>
      <c r="I135" s="65"/>
      <c r="J135" s="65"/>
      <c r="K135" s="49"/>
      <c r="L135" s="50"/>
    </row>
    <row r="136" spans="2:12">
      <c r="B136" s="4" t="s">
        <v>92</v>
      </c>
      <c r="D136" s="166"/>
      <c r="E136" s="16"/>
      <c r="F136" s="16"/>
      <c r="G136" s="16"/>
      <c r="H136" s="60"/>
      <c r="I136" s="60"/>
      <c r="J136" s="60"/>
      <c r="K136" s="45"/>
    </row>
    <row r="137" spans="2:12" ht="25.5">
      <c r="B137" s="1"/>
      <c r="C137" s="1"/>
      <c r="D137" s="1"/>
      <c r="E137" s="162" t="s">
        <v>50</v>
      </c>
      <c r="F137" s="162" t="s">
        <v>52</v>
      </c>
      <c r="G137" s="163" t="s">
        <v>54</v>
      </c>
      <c r="H137" s="164" t="s">
        <v>56</v>
      </c>
      <c r="I137" s="165" t="s">
        <v>58</v>
      </c>
      <c r="J137" s="165" t="s">
        <v>61</v>
      </c>
      <c r="K137" s="45"/>
    </row>
    <row r="138" spans="2:12">
      <c r="B138" s="2" t="s">
        <v>62</v>
      </c>
      <c r="C138" s="2" t="s">
        <v>89</v>
      </c>
      <c r="D138" s="2" t="s">
        <v>64</v>
      </c>
      <c r="E138" s="13" t="s">
        <v>49</v>
      </c>
      <c r="F138" s="13" t="s">
        <v>51</v>
      </c>
      <c r="G138" s="68" t="s">
        <v>53</v>
      </c>
      <c r="H138" s="57" t="s">
        <v>55</v>
      </c>
      <c r="I138" s="126" t="s">
        <v>57</v>
      </c>
      <c r="J138" s="126" t="s">
        <v>65</v>
      </c>
      <c r="K138" t="s">
        <v>93</v>
      </c>
    </row>
    <row r="139" spans="2:12">
      <c r="B139" s="1" t="s">
        <v>67</v>
      </c>
      <c r="C139" s="1" t="s">
        <v>68</v>
      </c>
      <c r="D139" s="1" t="s">
        <v>69</v>
      </c>
      <c r="E139" s="8">
        <f>E61-E123</f>
        <v>0.66442209348737569</v>
      </c>
      <c r="F139" s="8">
        <f t="shared" ref="F139:I150" si="70">F61-F123</f>
        <v>0.49672585081414711</v>
      </c>
      <c r="G139" s="70">
        <f t="shared" si="70"/>
        <v>0.29640150368348284</v>
      </c>
      <c r="H139" s="59">
        <f t="shared" si="70"/>
        <v>0.26906987600426602</v>
      </c>
      <c r="I139" s="59">
        <f t="shared" si="70"/>
        <v>0.28134480862100053</v>
      </c>
      <c r="J139" s="59">
        <f t="shared" ref="J139" si="71">J61-J123</f>
        <v>0.23956776895272527</v>
      </c>
    </row>
    <row r="140" spans="2:12">
      <c r="B140" s="1" t="s">
        <v>67</v>
      </c>
      <c r="C140" s="1" t="s">
        <v>70</v>
      </c>
      <c r="D140" s="1" t="s">
        <v>69</v>
      </c>
      <c r="E140" s="8">
        <f>E62-E124</f>
        <v>0.66102623397853599</v>
      </c>
      <c r="F140" s="8">
        <f t="shared" si="70"/>
        <v>0.49040913012636406</v>
      </c>
      <c r="G140" s="70">
        <f t="shared" si="70"/>
        <v>0.28898894129034575</v>
      </c>
      <c r="H140" s="59">
        <f t="shared" si="70"/>
        <v>0.26749782012907947</v>
      </c>
      <c r="I140" s="59">
        <f t="shared" si="70"/>
        <v>0.27984372184161993</v>
      </c>
      <c r="J140" s="59">
        <f t="shared" ref="J140" si="72">J62-J124</f>
        <v>0.23429461137679444</v>
      </c>
    </row>
    <row r="141" spans="2:12">
      <c r="B141" s="1" t="s">
        <v>67</v>
      </c>
      <c r="C141" s="1" t="s">
        <v>91</v>
      </c>
      <c r="D141" s="14" t="s">
        <v>69</v>
      </c>
      <c r="E141" s="8">
        <f t="shared" ref="E141:H150" si="73">E63-E125</f>
        <v>0.6794124282644094</v>
      </c>
      <c r="F141" s="8">
        <f t="shared" si="73"/>
        <v>0.50793584626800936</v>
      </c>
      <c r="G141" s="70">
        <f t="shared" si="73"/>
        <v>0.30309695674525955</v>
      </c>
      <c r="H141" s="59">
        <f t="shared" si="73"/>
        <v>0.27501089405159479</v>
      </c>
      <c r="I141" s="59">
        <f t="shared" si="70"/>
        <v>0.28755742625895053</v>
      </c>
      <c r="J141" s="59">
        <f t="shared" ref="J141" si="74">J63-J125</f>
        <v>0.24470731989157143</v>
      </c>
    </row>
    <row r="142" spans="2:12">
      <c r="B142" s="1" t="s">
        <v>72</v>
      </c>
      <c r="C142" s="1" t="s">
        <v>68</v>
      </c>
      <c r="D142" s="1" t="s">
        <v>69</v>
      </c>
      <c r="E142" s="8">
        <f t="shared" si="73"/>
        <v>0.17006796506548283</v>
      </c>
      <c r="F142" s="8">
        <f t="shared" si="73"/>
        <v>0.12689677747872757</v>
      </c>
      <c r="G142" s="70">
        <f t="shared" si="73"/>
        <v>7.6390118047577588E-2</v>
      </c>
      <c r="H142" s="59">
        <f t="shared" si="73"/>
        <v>7.0298596454888299E-2</v>
      </c>
      <c r="I142" s="59">
        <f t="shared" si="70"/>
        <v>7.5513510734205189E-2</v>
      </c>
      <c r="J142" s="59">
        <f t="shared" ref="J142" si="75">J64-J126</f>
        <v>6.269169406415695E-2</v>
      </c>
    </row>
    <row r="143" spans="2:12">
      <c r="B143" s="1" t="s">
        <v>72</v>
      </c>
      <c r="C143" s="1" t="s">
        <v>70</v>
      </c>
      <c r="D143" s="1" t="s">
        <v>69</v>
      </c>
      <c r="E143" s="8">
        <f t="shared" si="73"/>
        <v>0.1767728464694106</v>
      </c>
      <c r="F143" s="8">
        <f t="shared" si="73"/>
        <v>0.13097226181368254</v>
      </c>
      <c r="G143" s="70">
        <f t="shared" si="73"/>
        <v>7.6295971282351868E-2</v>
      </c>
      <c r="H143" s="59">
        <f t="shared" si="73"/>
        <v>6.9256700704714097E-2</v>
      </c>
      <c r="I143" s="59">
        <f t="shared" si="70"/>
        <v>7.492250628519849E-2</v>
      </c>
      <c r="J143" s="59">
        <f t="shared" ref="J143" si="76">J65-J127</f>
        <v>6.1685216780465547E-2</v>
      </c>
    </row>
    <row r="144" spans="2:12">
      <c r="B144" s="1" t="s">
        <v>72</v>
      </c>
      <c r="C144" s="1" t="s">
        <v>91</v>
      </c>
      <c r="D144" s="14" t="s">
        <v>69</v>
      </c>
      <c r="E144" s="8">
        <f t="shared" si="73"/>
        <v>0.17390584148581698</v>
      </c>
      <c r="F144" s="8">
        <f t="shared" si="73"/>
        <v>0.12976204276741726</v>
      </c>
      <c r="G144" s="70">
        <f t="shared" si="73"/>
        <v>7.8117183264280701E-2</v>
      </c>
      <c r="H144" s="59">
        <f t="shared" si="73"/>
        <v>7.1848860458190125E-2</v>
      </c>
      <c r="I144" s="59">
        <f t="shared" si="70"/>
        <v>7.7243075090427729E-2</v>
      </c>
      <c r="J144" s="59">
        <f t="shared" ref="J144" si="77">J66-J128</f>
        <v>6.4184702293367743E-2</v>
      </c>
    </row>
    <row r="145" spans="2:23">
      <c r="B145" s="1" t="s">
        <v>67</v>
      </c>
      <c r="C145" s="1" t="s">
        <v>68</v>
      </c>
      <c r="D145" s="1" t="s">
        <v>73</v>
      </c>
      <c r="E145" s="8">
        <f>E67-E129</f>
        <v>0.52753535899332338</v>
      </c>
      <c r="F145" s="8">
        <f t="shared" si="73"/>
        <v>0.58340529759976967</v>
      </c>
      <c r="G145" s="70">
        <f t="shared" si="73"/>
        <v>0.58340529759976967</v>
      </c>
      <c r="H145" s="59">
        <f t="shared" si="73"/>
        <v>0.58987174003292298</v>
      </c>
      <c r="I145" s="59">
        <f t="shared" si="70"/>
        <v>0.59037570548810403</v>
      </c>
      <c r="J145" s="59">
        <f t="shared" ref="J145" si="78">J67-J129</f>
        <v>0.66686442333117968</v>
      </c>
      <c r="L145" s="27"/>
      <c r="M145" s="27"/>
      <c r="N145" s="27"/>
      <c r="O145" s="27"/>
      <c r="P145" s="27"/>
    </row>
    <row r="146" spans="2:23">
      <c r="B146" s="1" t="s">
        <v>67</v>
      </c>
      <c r="C146" s="1" t="s">
        <v>70</v>
      </c>
      <c r="D146" s="1" t="s">
        <v>73</v>
      </c>
      <c r="E146" s="8">
        <f>E68-E130</f>
        <v>0.53285158371296126</v>
      </c>
      <c r="F146" s="8">
        <f t="shared" si="73"/>
        <v>0.58930077734609465</v>
      </c>
      <c r="G146" s="70">
        <f t="shared" si="73"/>
        <v>0.58930077734609465</v>
      </c>
      <c r="H146" s="59">
        <f t="shared" si="73"/>
        <v>0.59577759389473817</v>
      </c>
      <c r="I146" s="59">
        <f t="shared" si="70"/>
        <v>0.59556821945425498</v>
      </c>
      <c r="J146" s="59">
        <f t="shared" ref="J146" si="79">J68-J130</f>
        <v>0.67184996807769615</v>
      </c>
      <c r="L146" s="27"/>
      <c r="M146" s="27"/>
      <c r="N146" s="27"/>
      <c r="O146" s="27"/>
      <c r="P146" s="27"/>
    </row>
    <row r="147" spans="2:23">
      <c r="B147" s="1" t="s">
        <v>67</v>
      </c>
      <c r="C147" s="1" t="s">
        <v>91</v>
      </c>
      <c r="D147" s="14" t="s">
        <v>73</v>
      </c>
      <c r="E147" s="8">
        <f t="shared" si="73"/>
        <v>0.56890320445692633</v>
      </c>
      <c r="F147" s="8">
        <f t="shared" si="73"/>
        <v>0.62739295257625116</v>
      </c>
      <c r="G147" s="70">
        <f t="shared" si="73"/>
        <v>0.62739295257625116</v>
      </c>
      <c r="H147" s="59">
        <f t="shared" si="73"/>
        <v>0.63273130052785242</v>
      </c>
      <c r="I147" s="59">
        <f t="shared" si="70"/>
        <v>0.6353813171085736</v>
      </c>
      <c r="J147" s="59">
        <f t="shared" ref="J147" si="80">J69-J131</f>
        <v>0.71659116426752023</v>
      </c>
      <c r="L147" s="27"/>
      <c r="M147" s="27"/>
      <c r="N147" s="27"/>
      <c r="O147" s="27"/>
      <c r="P147" s="27"/>
    </row>
    <row r="148" spans="2:23">
      <c r="B148" s="1" t="s">
        <v>72</v>
      </c>
      <c r="C148" s="1" t="s">
        <v>68</v>
      </c>
      <c r="D148" s="1" t="s">
        <v>73</v>
      </c>
      <c r="E148" s="8">
        <f t="shared" si="73"/>
        <v>0.29310154707682384</v>
      </c>
      <c r="F148" s="8">
        <f t="shared" si="73"/>
        <v>0.29890650489770898</v>
      </c>
      <c r="G148" s="70">
        <f t="shared" si="73"/>
        <v>0.29890650489770898</v>
      </c>
      <c r="H148" s="59">
        <f t="shared" si="73"/>
        <v>0.30643824943425813</v>
      </c>
      <c r="I148" s="59">
        <f t="shared" si="70"/>
        <v>0.30622777364169601</v>
      </c>
      <c r="J148" s="59">
        <f t="shared" ref="J148" si="81">J70-J132</f>
        <v>0.30701508655070281</v>
      </c>
      <c r="L148" s="27"/>
      <c r="M148" s="27"/>
      <c r="N148" s="27"/>
      <c r="O148" s="27"/>
      <c r="P148" s="27"/>
    </row>
    <row r="149" spans="2:23">
      <c r="B149" s="1" t="s">
        <v>72</v>
      </c>
      <c r="C149" s="1" t="s">
        <v>70</v>
      </c>
      <c r="D149" s="1" t="s">
        <v>73</v>
      </c>
      <c r="E149" s="8">
        <f t="shared" si="73"/>
        <v>0.29572472419989798</v>
      </c>
      <c r="F149" s="8">
        <f t="shared" si="73"/>
        <v>0.30158547043023298</v>
      </c>
      <c r="G149" s="70">
        <f t="shared" si="73"/>
        <v>0.30158547043023298</v>
      </c>
      <c r="H149" s="59">
        <f t="shared" si="73"/>
        <v>0.30914529992522199</v>
      </c>
      <c r="I149" s="59">
        <f t="shared" si="70"/>
        <v>0.30893482413265988</v>
      </c>
      <c r="J149" s="59">
        <f t="shared" ref="J149" si="82">J71-J133</f>
        <v>0.30973346366664201</v>
      </c>
      <c r="L149" s="27"/>
      <c r="M149" s="27"/>
      <c r="N149" s="27"/>
      <c r="O149" s="27"/>
      <c r="P149" s="27"/>
    </row>
    <row r="150" spans="2:23">
      <c r="B150" s="1" t="s">
        <v>72</v>
      </c>
      <c r="C150" s="1" t="s">
        <v>91</v>
      </c>
      <c r="D150" s="14" t="s">
        <v>73</v>
      </c>
      <c r="E150" s="8">
        <f t="shared" si="73"/>
        <v>0.32431081223198033</v>
      </c>
      <c r="F150" s="8">
        <f t="shared" si="73"/>
        <v>0.33208350958276295</v>
      </c>
      <c r="G150" s="70">
        <f t="shared" si="73"/>
        <v>0.33208350958276295</v>
      </c>
      <c r="H150" s="59">
        <f t="shared" si="73"/>
        <v>0.33839806216992735</v>
      </c>
      <c r="I150" s="59">
        <f t="shared" si="70"/>
        <v>0.33817887757273957</v>
      </c>
      <c r="J150" s="59">
        <f t="shared" ref="J150" si="83">J72-J134</f>
        <v>0.34041426930892871</v>
      </c>
      <c r="L150" s="27"/>
      <c r="M150" s="27"/>
      <c r="N150" s="27"/>
      <c r="O150" s="27"/>
      <c r="P150" s="27"/>
    </row>
    <row r="151" spans="2:23">
      <c r="E151" s="16"/>
      <c r="F151" s="16"/>
      <c r="G151" s="16"/>
      <c r="H151" s="60"/>
      <c r="I151" s="65"/>
      <c r="J151" s="65"/>
      <c r="K151" s="4"/>
    </row>
    <row r="152" spans="2:23">
      <c r="B152" s="51" t="s">
        <v>94</v>
      </c>
      <c r="C152" s="167"/>
      <c r="D152" s="167"/>
      <c r="E152" s="167"/>
      <c r="F152" s="181"/>
      <c r="G152" s="167"/>
      <c r="H152" s="168"/>
      <c r="I152" s="168"/>
      <c r="J152" s="168"/>
      <c r="K152" s="45"/>
    </row>
    <row r="153" spans="2:23" ht="25.5">
      <c r="B153" s="1"/>
      <c r="C153" s="1"/>
      <c r="D153" s="1"/>
      <c r="E153" s="162" t="s">
        <v>50</v>
      </c>
      <c r="F153" s="162" t="s">
        <v>52</v>
      </c>
      <c r="G153" s="163" t="s">
        <v>54</v>
      </c>
      <c r="H153" s="164" t="s">
        <v>56</v>
      </c>
      <c r="I153" s="165" t="s">
        <v>58</v>
      </c>
      <c r="J153" s="165" t="s">
        <v>61</v>
      </c>
      <c r="K153" s="45"/>
    </row>
    <row r="154" spans="2:23">
      <c r="B154" s="2" t="s">
        <v>62</v>
      </c>
      <c r="C154" s="2" t="s">
        <v>63</v>
      </c>
      <c r="D154" s="2" t="s">
        <v>64</v>
      </c>
      <c r="E154" s="13" t="s">
        <v>49</v>
      </c>
      <c r="F154" s="13" t="s">
        <v>51</v>
      </c>
      <c r="G154" s="68" t="s">
        <v>53</v>
      </c>
      <c r="H154" s="57" t="s">
        <v>55</v>
      </c>
      <c r="I154" s="126" t="s">
        <v>57</v>
      </c>
      <c r="J154" s="126" t="s">
        <v>65</v>
      </c>
      <c r="K154" t="s">
        <v>95</v>
      </c>
      <c r="R154" s="52"/>
    </row>
    <row r="155" spans="2:23">
      <c r="B155" s="1" t="s">
        <v>67</v>
      </c>
      <c r="C155" s="1" t="s">
        <v>68</v>
      </c>
      <c r="D155" s="14" t="s">
        <v>69</v>
      </c>
      <c r="E155" s="58" cm="1">
        <f t="array" ref="E155">((E123*INDEX('TDCV Values'!$D$11:$I$16,MATCH($B155&amp;$C155,'TDCV Values'!$B$11:$B$16&amp;'TDCV Values'!$C$11:$C$16,0),MATCH(E$154,'TDCV Values'!$D$10:$I$10,0))*'Customer Numbers - Southern Wes'!$C$5)+(E125*INDEX('TDCV Values'!$D$11:$I$16,MATCH($B157&amp;$C157,'TDCV Values'!$B$11:$B$16&amp;'TDCV Values'!$C$11:$C$16,0),MATCH(E$154,'TDCV Values'!$D$10:$I$10,0))*'Customer Numbers - Southern Wes'!$E$5))/((INDEX('TDCV Values'!$D$11:$I$16,MATCH($B155&amp;$C155,'TDCV Values'!$B$11:$B$16&amp;'TDCV Values'!$C$11:$C$16,0),MATCH(E$154,'TDCV Values'!$D$10:$I$10,0))*'Customer Numbers - Southern Wes'!$C$5)+('Customer Numbers - Southern Wes'!$E$5*INDEX('TDCV Values'!$D$11:$I$16,MATCH($B157&amp;$C157,'TDCV Values'!$B$11:$B$16&amp;'TDCV Values'!$C$11:$C$16,0),MATCH(E$154,'TDCV Values'!$D$10:$I$10,0))))</f>
        <v>1.0606399692387719E-2</v>
      </c>
      <c r="F155" s="58" cm="1">
        <f t="array" ref="F155">((F123*INDEX('TDCV Values'!$D$11:$I$16,MATCH($B155&amp;$C155,'TDCV Values'!$B$11:$B$16&amp;'TDCV Values'!$C$11:$C$16,0),MATCH(F$154,'TDCV Values'!$D$10:$I$10,0))*'Customer Numbers - Southern Wes'!$C$5)+(F125*INDEX('TDCV Values'!$D$11:$I$16,MATCH($B157&amp;$C157,'TDCV Values'!$B$11:$B$16&amp;'TDCV Values'!$C$11:$C$16,0),MATCH(F$154,'TDCV Values'!$D$10:$I$10,0))*'Customer Numbers - Southern Wes'!$E$5))/((INDEX('TDCV Values'!$D$11:$I$16,MATCH($B155&amp;$C155,'TDCV Values'!$B$11:$B$16&amp;'TDCV Values'!$C$11:$C$16,0),MATCH(F$154,'TDCV Values'!$D$10:$I$10,0))*'Customer Numbers - Southern Wes'!$C$5)+('Customer Numbers - Southern Wes'!$E$5*INDEX('TDCV Values'!$D$11:$I$16,MATCH($B157&amp;$C157,'TDCV Values'!$B$11:$B$16&amp;'TDCV Values'!$C$11:$C$16,0),MATCH(F$154,'TDCV Values'!$D$10:$I$10,0))))</f>
        <v>7.9316235495736683E-3</v>
      </c>
      <c r="G155" s="58" cm="1">
        <f t="array" ref="G155">((G123*INDEX('TDCV Values'!$D$11:$I$16,MATCH($B155&amp;$C155,'TDCV Values'!$B$11:$B$16&amp;'TDCV Values'!$C$11:$C$16,0),MATCH(G$154,'TDCV Values'!$D$10:$I$10,0))*'Customer Numbers - Southern Wes'!$C$5)+(G125*INDEX('TDCV Values'!$D$11:$I$16,MATCH($B157&amp;$C157,'TDCV Values'!$B$11:$B$16&amp;'TDCV Values'!$C$11:$C$16,0),MATCH(G$154,'TDCV Values'!$D$10:$I$10,0))*'Customer Numbers - Southern Wes'!$E$5))/((INDEX('TDCV Values'!$D$11:$I$16,MATCH($B155&amp;$C155,'TDCV Values'!$B$11:$B$16&amp;'TDCV Values'!$C$11:$C$16,0),MATCH(G$154,'TDCV Values'!$D$10:$I$10,0))*'Customer Numbers - Southern Wes'!$C$5)+('Customer Numbers - Southern Wes'!$E$5*INDEX('TDCV Values'!$D$11:$I$16,MATCH($B157&amp;$C157,'TDCV Values'!$B$11:$B$16&amp;'TDCV Values'!$C$11:$C$16,0),MATCH(G$154,'TDCV Values'!$D$10:$I$10,0))))</f>
        <v>4.7373625973734443E-3</v>
      </c>
      <c r="H155" s="58" cm="1">
        <f t="array" ref="H155">((H123*INDEX('TDCV Values'!$D$11:$I$16,MATCH($B155&amp;$C155,'TDCV Values'!$B$11:$B$16&amp;'TDCV Values'!$C$11:$C$16,0),MATCH(H$154,'TDCV Values'!$D$10:$I$10,0))*'Customer Numbers - Southern Wes'!$C$5)+(H125*INDEX('TDCV Values'!$D$11:$I$16,MATCH($B157&amp;$C157,'TDCV Values'!$B$11:$B$16&amp;'TDCV Values'!$C$11:$C$16,0),MATCH(H$154,'TDCV Values'!$D$10:$I$10,0))*'Customer Numbers - Southern Wes'!$E$5))/((INDEX('TDCV Values'!$D$11:$I$16,MATCH($B155&amp;$C155,'TDCV Values'!$B$11:$B$16&amp;'TDCV Values'!$C$11:$C$16,0),MATCH(H$154,'TDCV Values'!$D$10:$I$10,0))*'Customer Numbers - Southern Wes'!$C$5)+('Customer Numbers - Southern Wes'!$E$5*INDEX('TDCV Values'!$D$11:$I$16,MATCH($B157&amp;$C157,'TDCV Values'!$B$11:$B$16&amp;'TDCV Values'!$C$11:$C$16,0),MATCH(H$154,'TDCV Values'!$D$10:$I$10,0))))</f>
        <v>4.2812709081494239E-3</v>
      </c>
      <c r="I155" s="58" cm="1">
        <f t="array" ref="I155">((I123*INDEX('TDCV Values'!$D$11:$I$16,MATCH($B155&amp;$C155,'TDCV Values'!$B$11:$B$16&amp;'TDCV Values'!$C$11:$C$16,0),MATCH(I$154,'TDCV Values'!$D$10:$I$10,0))*'Customer Numbers - Southern Wes'!$C$5)+(I125*INDEX('TDCV Values'!$D$11:$I$16,MATCH($B157&amp;$C157,'TDCV Values'!$B$11:$B$16&amp;'TDCV Values'!$C$11:$C$16,0),MATCH(I$154,'TDCV Values'!$D$10:$I$10,0))*'Customer Numbers - Southern Wes'!$E$5))/((INDEX('TDCV Values'!$D$11:$I$16,MATCH($B155&amp;$C155,'TDCV Values'!$B$11:$B$16&amp;'TDCV Values'!$C$11:$C$16,0),MATCH(I$154,'TDCV Values'!$D$10:$I$10,0))*'Customer Numbers - Southern Wes'!$C$5)+('Customer Numbers - Southern Wes'!$E$5*INDEX('TDCV Values'!$D$11:$I$16,MATCH($B157&amp;$C157,'TDCV Values'!$B$11:$B$16&amp;'TDCV Values'!$C$11:$C$16,0),MATCH(I$154,'TDCV Values'!$D$10:$I$10,0))))</f>
        <v>4.4794480541539118E-3</v>
      </c>
      <c r="J155" s="58" cm="1">
        <f t="array" ref="J155">((J123*INDEX('TDCV Values'!$D$11:$I$16,MATCH($B155&amp;$C155,'TDCV Values'!$B$11:$B$16&amp;'TDCV Values'!$C$11:$C$16,0),MATCH(J$154,'TDCV Values'!$D$10:$I$10,0))*'Customer Numbers - Southern Wes'!$C$5)+(J125*INDEX('TDCV Values'!$D$11:$I$16,MATCH($B157&amp;$C157,'TDCV Values'!$B$11:$B$16&amp;'TDCV Values'!$C$11:$C$16,0),MATCH(J$154,'TDCV Values'!$D$10:$I$10,0))*'Customer Numbers - Southern Wes'!$E$5))/((INDEX('TDCV Values'!$D$11:$I$16,MATCH($B155&amp;$C155,'TDCV Values'!$B$11:$B$16&amp;'TDCV Values'!$C$11:$C$16,0),MATCH(J$154,'TDCV Values'!$D$10:$I$10,0))*'Customer Numbers - Southern Wes'!$C$5)+('Customer Numbers - Southern Wes'!$E$5*INDEX('TDCV Values'!$D$11:$I$16,MATCH($B157&amp;$C157,'TDCV Values'!$B$11:$B$16&amp;'TDCV Values'!$C$11:$C$16,0),MATCH(J$154,'TDCV Values'!$D$10:$I$10,0))))</f>
        <v>3.8791211379860056E-3</v>
      </c>
      <c r="L155" s="27"/>
      <c r="M155" s="27"/>
      <c r="N155" s="27"/>
      <c r="O155" s="27"/>
      <c r="P155" s="27"/>
      <c r="Q155" s="6"/>
      <c r="R155" s="27"/>
      <c r="S155" s="27"/>
      <c r="T155" s="27"/>
      <c r="U155" s="27"/>
      <c r="V155" s="27"/>
      <c r="W155" s="53"/>
    </row>
    <row r="156" spans="2:23">
      <c r="B156" s="1" t="s">
        <v>67</v>
      </c>
      <c r="C156" s="1" t="s">
        <v>70</v>
      </c>
      <c r="D156" s="14" t="s">
        <v>69</v>
      </c>
      <c r="E156" s="157">
        <v>0</v>
      </c>
      <c r="F156" s="157">
        <v>0</v>
      </c>
      <c r="G156" s="157">
        <v>0</v>
      </c>
      <c r="H156" s="157">
        <v>0</v>
      </c>
      <c r="I156" s="157">
        <v>0</v>
      </c>
      <c r="J156" s="157">
        <v>0</v>
      </c>
      <c r="K156" s="47"/>
      <c r="L156" s="27"/>
      <c r="M156" s="27"/>
      <c r="N156" s="27"/>
      <c r="O156" s="27"/>
      <c r="P156" s="27"/>
      <c r="Q156" s="6"/>
      <c r="R156" s="27"/>
      <c r="S156" s="27"/>
      <c r="T156" s="27"/>
      <c r="U156" s="27"/>
      <c r="V156" s="27"/>
      <c r="W156" s="53"/>
    </row>
    <row r="157" spans="2:23">
      <c r="B157" s="1" t="s">
        <v>67</v>
      </c>
      <c r="C157" s="1" t="s">
        <v>71</v>
      </c>
      <c r="D157" s="14" t="s">
        <v>69</v>
      </c>
      <c r="E157" s="58" cm="1">
        <f t="array" ref="E157">((E123*INDEX('TDCV Values'!$D$11:$I$16,MATCH($B155&amp;$C155,'TDCV Values'!$B$11:$B$16&amp;'TDCV Values'!$C$11:$C$16,0),MATCH(E$154,'TDCV Values'!$D$10:$I$10,0))*'Customer Numbers - Southern Wes'!$C$5)+(E125*INDEX('TDCV Values'!$D$11:$I$16,MATCH($B157&amp;$C157,'TDCV Values'!$B$11:$B$16&amp;'TDCV Values'!$C$11:$C$16,0),MATCH(E$154,'TDCV Values'!$D$10:$I$10,0))*'Customer Numbers - Southern Wes'!$E$5))/((INDEX('TDCV Values'!$D$11:$I$16,MATCH($B155&amp;$C155,'TDCV Values'!$B$11:$B$16&amp;'TDCV Values'!$C$11:$C$16,0),MATCH(E$154,'TDCV Values'!$D$10:$I$10,0))*'Customer Numbers - Southern Wes'!$C$5)+('Customer Numbers - Southern Wes'!$E$5*INDEX('TDCV Values'!$D$11:$I$16,MATCH($B157&amp;$C157,'TDCV Values'!$B$11:$B$16&amp;'TDCV Values'!$C$11:$C$16,0),MATCH(E$154,'TDCV Values'!$D$10:$I$10,0))))</f>
        <v>1.0606399692387719E-2</v>
      </c>
      <c r="F157" s="58" cm="1">
        <f t="array" ref="F157">((F123*INDEX('TDCV Values'!$D$11:$I$16,MATCH($B155&amp;$C155,'TDCV Values'!$B$11:$B$16&amp;'TDCV Values'!$C$11:$C$16,0),MATCH(F$154,'TDCV Values'!$D$10:$I$10,0))*'Customer Numbers - Southern Wes'!$C$5)+(F125*INDEX('TDCV Values'!$D$11:$I$16,MATCH($B157&amp;$C157,'TDCV Values'!$B$11:$B$16&amp;'TDCV Values'!$C$11:$C$16,0),MATCH(F$154,'TDCV Values'!$D$10:$I$10,0))*'Customer Numbers - Southern Wes'!$E$5))/((INDEX('TDCV Values'!$D$11:$I$16,MATCH($B155&amp;$C155,'TDCV Values'!$B$11:$B$16&amp;'TDCV Values'!$C$11:$C$16,0),MATCH(F$154,'TDCV Values'!$D$10:$I$10,0))*'Customer Numbers - Southern Wes'!$C$5)+('Customer Numbers - Southern Wes'!$E$5*INDEX('TDCV Values'!$D$11:$I$16,MATCH($B157&amp;$C157,'TDCV Values'!$B$11:$B$16&amp;'TDCV Values'!$C$11:$C$16,0),MATCH(F$154,'TDCV Values'!$D$10:$I$10,0))))</f>
        <v>7.9316235495736683E-3</v>
      </c>
      <c r="G157" s="58" cm="1">
        <f t="array" ref="G157">((G123*INDEX('TDCV Values'!$D$11:$I$16,MATCH($B155&amp;$C155,'TDCV Values'!$B$11:$B$16&amp;'TDCV Values'!$C$11:$C$16,0),MATCH(G$154,'TDCV Values'!$D$10:$I$10,0))*'Customer Numbers - Southern Wes'!$C$5)+(G125*INDEX('TDCV Values'!$D$11:$I$16,MATCH($B157&amp;$C157,'TDCV Values'!$B$11:$B$16&amp;'TDCV Values'!$C$11:$C$16,0),MATCH(G$154,'TDCV Values'!$D$10:$I$10,0))*'Customer Numbers - Southern Wes'!$E$5))/((INDEX('TDCV Values'!$D$11:$I$16,MATCH($B155&amp;$C155,'TDCV Values'!$B$11:$B$16&amp;'TDCV Values'!$C$11:$C$16,0),MATCH(G$154,'TDCV Values'!$D$10:$I$10,0))*'Customer Numbers - Southern Wes'!$C$5)+('Customer Numbers - Southern Wes'!$E$5*INDEX('TDCV Values'!$D$11:$I$16,MATCH($B157&amp;$C157,'TDCV Values'!$B$11:$B$16&amp;'TDCV Values'!$C$11:$C$16,0),MATCH(G$154,'TDCV Values'!$D$10:$I$10,0))))</f>
        <v>4.7373625973734443E-3</v>
      </c>
      <c r="H157" s="58" cm="1">
        <f t="array" ref="H157">((H123*INDEX('TDCV Values'!$D$11:$I$16,MATCH($B155&amp;$C155,'TDCV Values'!$B$11:$B$16&amp;'TDCV Values'!$C$11:$C$16,0),MATCH(H$154,'TDCV Values'!$D$10:$I$10,0))*'Customer Numbers - Southern Wes'!$C$5)+(H125*INDEX('TDCV Values'!$D$11:$I$16,MATCH($B157&amp;$C157,'TDCV Values'!$B$11:$B$16&amp;'TDCV Values'!$C$11:$C$16,0),MATCH(H$154,'TDCV Values'!$D$10:$I$10,0))*'Customer Numbers - Southern Wes'!$E$5))/((INDEX('TDCV Values'!$D$11:$I$16,MATCH($B155&amp;$C155,'TDCV Values'!$B$11:$B$16&amp;'TDCV Values'!$C$11:$C$16,0),MATCH(H$154,'TDCV Values'!$D$10:$I$10,0))*'Customer Numbers - Southern Wes'!$C$5)+('Customer Numbers - Southern Wes'!$E$5*INDEX('TDCV Values'!$D$11:$I$16,MATCH($B157&amp;$C157,'TDCV Values'!$B$11:$B$16&amp;'TDCV Values'!$C$11:$C$16,0),MATCH(H$154,'TDCV Values'!$D$10:$I$10,0))))</f>
        <v>4.2812709081494239E-3</v>
      </c>
      <c r="I157" s="58" cm="1">
        <f t="array" ref="I157">((I123*INDEX('TDCV Values'!$D$11:$I$16,MATCH($B155&amp;$C155,'TDCV Values'!$B$11:$B$16&amp;'TDCV Values'!$C$11:$C$16,0),MATCH(I$154,'TDCV Values'!$D$10:$I$10,0))*'Customer Numbers - Southern Wes'!$C$5)+(I125*INDEX('TDCV Values'!$D$11:$I$16,MATCH($B157&amp;$C157,'TDCV Values'!$B$11:$B$16&amp;'TDCV Values'!$C$11:$C$16,0),MATCH(I$154,'TDCV Values'!$D$10:$I$10,0))*'Customer Numbers - Southern Wes'!$E$5))/((INDEX('TDCV Values'!$D$11:$I$16,MATCH($B155&amp;$C155,'TDCV Values'!$B$11:$B$16&amp;'TDCV Values'!$C$11:$C$16,0),MATCH(I$154,'TDCV Values'!$D$10:$I$10,0))*'Customer Numbers - Southern Wes'!$C$5)+('Customer Numbers - Southern Wes'!$E$5*INDEX('TDCV Values'!$D$11:$I$16,MATCH($B157&amp;$C157,'TDCV Values'!$B$11:$B$16&amp;'TDCV Values'!$C$11:$C$16,0),MATCH(I$154,'TDCV Values'!$D$10:$I$10,0))))</f>
        <v>4.4794480541539118E-3</v>
      </c>
      <c r="J157" s="58" cm="1">
        <f t="array" ref="J157">((J123*INDEX('TDCV Values'!$D$11:$I$16,MATCH($B155&amp;$C155,'TDCV Values'!$B$11:$B$16&amp;'TDCV Values'!$C$11:$C$16,0),MATCH(J$154,'TDCV Values'!$D$10:$I$10,0))*'Customer Numbers - Southern Wes'!$C$5)+(J125*INDEX('TDCV Values'!$D$11:$I$16,MATCH($B157&amp;$C157,'TDCV Values'!$B$11:$B$16&amp;'TDCV Values'!$C$11:$C$16,0),MATCH(J$154,'TDCV Values'!$D$10:$I$10,0))*'Customer Numbers - Southern Wes'!$E$5))/((INDEX('TDCV Values'!$D$11:$I$16,MATCH($B155&amp;$C155,'TDCV Values'!$B$11:$B$16&amp;'TDCV Values'!$C$11:$C$16,0),MATCH(J$154,'TDCV Values'!$D$10:$I$10,0))*'Customer Numbers - Southern Wes'!$C$5)+('Customer Numbers - Southern Wes'!$E$5*INDEX('TDCV Values'!$D$11:$I$16,MATCH($B157&amp;$C157,'TDCV Values'!$B$11:$B$16&amp;'TDCV Values'!$C$11:$C$16,0),MATCH(J$154,'TDCV Values'!$D$10:$I$10,0))))</f>
        <v>3.8791211379860056E-3</v>
      </c>
      <c r="K157" s="47"/>
      <c r="L157" s="27"/>
      <c r="M157" s="27"/>
      <c r="N157" s="27"/>
      <c r="O157" s="27"/>
      <c r="P157" s="27"/>
      <c r="Q157" s="6"/>
      <c r="R157" s="27"/>
      <c r="S157" s="27"/>
      <c r="T157" s="27"/>
      <c r="U157" s="27"/>
      <c r="V157" s="27"/>
      <c r="W157" s="53"/>
    </row>
    <row r="158" spans="2:23">
      <c r="B158" s="1" t="s">
        <v>72</v>
      </c>
      <c r="C158" s="1" t="s">
        <v>68</v>
      </c>
      <c r="D158" s="14" t="s">
        <v>69</v>
      </c>
      <c r="E158" s="58" cm="1">
        <f t="array" ref="E158">((E126*INDEX('TDCV Values'!$D$11:$I$16,MATCH($B158&amp;$C158,'TDCV Values'!$B$11:$B$16&amp;'TDCV Values'!$C$11:$C$16,0),MATCH(E$154,'TDCV Values'!$D$10:$I$10,0))*'Customer Numbers - Southern Wes'!$C$10)+(E128*INDEX('TDCV Values'!$D$11:$I$16,MATCH($B160&amp;$C160,'TDCV Values'!$B$11:$B$16&amp;'TDCV Values'!$C$11:$C$16,0),MATCH(E$154,'TDCV Values'!$D$10:$I$10,0))*'Customer Numbers - Southern Wes'!$E$10))/((INDEX('TDCV Values'!$D$11:$I$16,MATCH($B158&amp;$C158,'TDCV Values'!$B$11:$B$16&amp;'TDCV Values'!$C$11:$C$16,0),MATCH(E$154,'TDCV Values'!$D$10:$I$10,0))*'Customer Numbers - Southern Wes'!$C$10)+('Customer Numbers - Southern Wes'!$E$10*INDEX('TDCV Values'!$D$11:$I$16,MATCH($B160&amp;$C160,'TDCV Values'!$B$11:$B$16&amp;'TDCV Values'!$C$11:$C$16,0),MATCH(E$154,'TDCV Values'!$D$10:$I$10,0))))</f>
        <v>2.5562579247026319E-3</v>
      </c>
      <c r="F158" s="58" cm="1">
        <f t="array" ref="F158">((F126*INDEX('TDCV Values'!$D$11:$I$16,MATCH($B158&amp;$C158,'TDCV Values'!$B$11:$B$16&amp;'TDCV Values'!$C$11:$C$16,0),MATCH(F$154,'TDCV Values'!$D$10:$I$10,0))*'Customer Numbers - Southern Wes'!$C$10)+(F128*INDEX('TDCV Values'!$D$11:$I$16,MATCH($B160&amp;$C160,'TDCV Values'!$B$11:$B$16&amp;'TDCV Values'!$C$11:$C$16,0),MATCH(F$154,'TDCV Values'!$D$10:$I$10,0))*'Customer Numbers - Southern Wes'!$E$10))/((INDEX('TDCV Values'!$D$11:$I$16,MATCH($B158&amp;$C158,'TDCV Values'!$B$11:$B$16&amp;'TDCV Values'!$C$11:$C$16,0),MATCH(F$154,'TDCV Values'!$D$10:$I$10,0))*'Customer Numbers - Southern Wes'!$C$10)+('Customer Numbers - Southern Wes'!$E$10*INDEX('TDCV Values'!$D$11:$I$16,MATCH($B160&amp;$C160,'TDCV Values'!$B$11:$B$16&amp;'TDCV Values'!$C$11:$C$16,0),MATCH(F$154,'TDCV Values'!$D$10:$I$10,0))))</f>
        <v>1.9084400586172764E-3</v>
      </c>
      <c r="G158" s="58" cm="1">
        <f t="array" ref="G158">((G126*INDEX('TDCV Values'!$D$11:$I$16,MATCH($B158&amp;$C158,'TDCV Values'!$B$11:$B$16&amp;'TDCV Values'!$C$11:$C$16,0),MATCH(G$154,'TDCV Values'!$D$10:$I$10,0))*'Customer Numbers - Southern Wes'!$C$10)+(G128*INDEX('TDCV Values'!$D$11:$I$16,MATCH($B160&amp;$C160,'TDCV Values'!$B$11:$B$16&amp;'TDCV Values'!$C$11:$C$16,0),MATCH(G$154,'TDCV Values'!$D$10:$I$10,0))*'Customer Numbers - Southern Wes'!$E$10))/((INDEX('TDCV Values'!$D$11:$I$16,MATCH($B158&amp;$C158,'TDCV Values'!$B$11:$B$16&amp;'TDCV Values'!$C$11:$C$16,0),MATCH(G$154,'TDCV Values'!$D$10:$I$10,0))*'Customer Numbers - Southern Wes'!$C$10)+('Customer Numbers - Southern Wes'!$E$10*INDEX('TDCV Values'!$D$11:$I$16,MATCH($B160&amp;$C160,'TDCV Values'!$B$11:$B$16&amp;'TDCV Values'!$C$11:$C$16,0),MATCH(G$154,'TDCV Values'!$D$10:$I$10,0))))</f>
        <v>1.150329938526607E-3</v>
      </c>
      <c r="H158" s="58" cm="1">
        <f t="array" ref="H158">((H126*INDEX('TDCV Values'!$D$11:$I$16,MATCH($B158&amp;$C158,'TDCV Values'!$B$11:$B$16&amp;'TDCV Values'!$C$11:$C$16,0),MATCH(H$154,'TDCV Values'!$D$10:$I$10,0))*'Customer Numbers - Southern Wes'!$C$10)+(H128*INDEX('TDCV Values'!$D$11:$I$16,MATCH($B160&amp;$C160,'TDCV Values'!$B$11:$B$16&amp;'TDCV Values'!$C$11:$C$16,0),MATCH(H$154,'TDCV Values'!$D$10:$I$10,0))*'Customer Numbers - Southern Wes'!$E$10))/((INDEX('TDCV Values'!$D$11:$I$16,MATCH($B158&amp;$C158,'TDCV Values'!$B$11:$B$16&amp;'TDCV Values'!$C$11:$C$16,0),MATCH(H$154,'TDCV Values'!$D$10:$I$10,0))*'Customer Numbers - Southern Wes'!$C$10)+('Customer Numbers - Southern Wes'!$E$10*INDEX('TDCV Values'!$D$11:$I$16,MATCH($B160&amp;$C160,'TDCV Values'!$B$11:$B$16&amp;'TDCV Values'!$C$11:$C$16,0),MATCH(H$154,'TDCV Values'!$D$10:$I$10,0))))</f>
        <v>1.0528758797152093E-3</v>
      </c>
      <c r="I158" s="58" cm="1">
        <f t="array" ref="I158">((I126*INDEX('TDCV Values'!$D$11:$I$16,MATCH($B158&amp;$C158,'TDCV Values'!$B$11:$B$16&amp;'TDCV Values'!$C$11:$C$16,0),MATCH(I$154,'TDCV Values'!$D$10:$I$10,0))*'Customer Numbers - Southern Wes'!$C$10)+(I128*INDEX('TDCV Values'!$D$11:$I$16,MATCH($B160&amp;$C160,'TDCV Values'!$B$11:$B$16&amp;'TDCV Values'!$C$11:$C$16,0),MATCH(I$154,'TDCV Values'!$D$10:$I$10,0))*'Customer Numbers - Southern Wes'!$E$10))/((INDEX('TDCV Values'!$D$11:$I$16,MATCH($B158&amp;$C158,'TDCV Values'!$B$11:$B$16&amp;'TDCV Values'!$C$11:$C$16,0),MATCH(I$154,'TDCV Values'!$D$10:$I$10,0))*'Customer Numbers - Southern Wes'!$C$10)+('Customer Numbers - Southern Wes'!$E$10*INDEX('TDCV Values'!$D$11:$I$16,MATCH($B160&amp;$C160,'TDCV Values'!$B$11:$B$16&amp;'TDCV Values'!$C$11:$C$16,0),MATCH(I$154,'TDCV Values'!$D$10:$I$10,0))))</f>
        <v>1.1010027922860233E-3</v>
      </c>
      <c r="J158" s="58" cm="1">
        <f t="array" ref="J158">((J126*INDEX('TDCV Values'!$D$11:$I$16,MATCH($B158&amp;$C158,'TDCV Values'!$B$11:$B$16&amp;'TDCV Values'!$C$11:$C$16,0),MATCH(J$154,'TDCV Values'!$D$10:$I$10,0))*'Customer Numbers - Southern Wes'!$C$10)+(J128*INDEX('TDCV Values'!$D$11:$I$16,MATCH($B160&amp;$C160,'TDCV Values'!$B$11:$B$16&amp;'TDCV Values'!$C$11:$C$16,0),MATCH(J$154,'TDCV Values'!$D$10:$I$10,0))*'Customer Numbers - Southern Wes'!$E$10))/((INDEX('TDCV Values'!$D$11:$I$16,MATCH($B158&amp;$C158,'TDCV Values'!$B$11:$B$16&amp;'TDCV Values'!$C$11:$C$16,0),MATCH(J$154,'TDCV Values'!$D$10:$I$10,0))*'Customer Numbers - Southern Wes'!$C$10)+('Customer Numbers - Southern Wes'!$E$10*INDEX('TDCV Values'!$D$11:$I$16,MATCH($B160&amp;$C160,'TDCV Values'!$B$11:$B$16&amp;'TDCV Values'!$C$11:$C$16,0),MATCH(J$154,'TDCV Values'!$D$10:$I$10,0))))</f>
        <v>8.8257080027256626E-4</v>
      </c>
      <c r="K158" s="47"/>
      <c r="L158" s="27"/>
      <c r="M158" s="27"/>
      <c r="N158" s="27"/>
      <c r="O158" s="27"/>
      <c r="P158" s="27"/>
      <c r="R158" s="27"/>
      <c r="S158" s="27"/>
      <c r="T158" s="27"/>
      <c r="U158" s="27"/>
      <c r="V158" s="27"/>
    </row>
    <row r="159" spans="2:23">
      <c r="B159" s="1" t="s">
        <v>72</v>
      </c>
      <c r="C159" s="1" t="s">
        <v>70</v>
      </c>
      <c r="D159" s="14" t="s">
        <v>69</v>
      </c>
      <c r="E159" s="157">
        <v>0</v>
      </c>
      <c r="F159" s="157">
        <v>0</v>
      </c>
      <c r="G159" s="157">
        <v>0</v>
      </c>
      <c r="H159" s="157">
        <v>0</v>
      </c>
      <c r="I159" s="157">
        <v>0</v>
      </c>
      <c r="J159" s="157">
        <v>0</v>
      </c>
      <c r="K159" s="47"/>
      <c r="L159" s="27"/>
      <c r="M159" s="27"/>
      <c r="N159" s="27"/>
      <c r="O159" s="27"/>
      <c r="P159" s="27"/>
      <c r="R159" s="27"/>
      <c r="S159" s="27"/>
      <c r="T159" s="27"/>
      <c r="U159" s="27"/>
      <c r="V159" s="27"/>
    </row>
    <row r="160" spans="2:23">
      <c r="B160" s="1" t="s">
        <v>72</v>
      </c>
      <c r="C160" s="1" t="s">
        <v>71</v>
      </c>
      <c r="D160" s="14" t="s">
        <v>69</v>
      </c>
      <c r="E160" s="58" cm="1">
        <f t="array" ref="E160">((E126*INDEX('TDCV Values'!$D$11:$I$16,MATCH($B158&amp;$C158,'TDCV Values'!$B$11:$B$16&amp;'TDCV Values'!$C$11:$C$16,0),MATCH(E$154,'TDCV Values'!$D$10:$I$10,0))*'Customer Numbers - Southern Wes'!$C$10)+(E128*INDEX('TDCV Values'!$D$11:$I$16,MATCH($B160&amp;$C160,'TDCV Values'!$B$11:$B$16&amp;'TDCV Values'!$C$11:$C$16,0),MATCH(E$154,'TDCV Values'!$D$10:$I$10,0))*'Customer Numbers - Southern Wes'!$E$10))/((INDEX('TDCV Values'!$D$11:$I$16,MATCH($B158&amp;$C158,'TDCV Values'!$B$11:$B$16&amp;'TDCV Values'!$C$11:$C$16,0),MATCH(E$154,'TDCV Values'!$D$10:$I$10,0))*'Customer Numbers - Southern Wes'!$C$10)+('Customer Numbers - Southern Wes'!$E$10*INDEX('TDCV Values'!$D$11:$I$16,MATCH($B160&amp;$C160,'TDCV Values'!$B$11:$B$16&amp;'TDCV Values'!$C$11:$C$16,0),MATCH(E$154,'TDCV Values'!$D$10:$I$10,0))))</f>
        <v>2.5562579247026319E-3</v>
      </c>
      <c r="F160" s="58" cm="1">
        <f t="array" ref="F160">((F126*INDEX('TDCV Values'!$D$11:$I$16,MATCH($B158&amp;$C158,'TDCV Values'!$B$11:$B$16&amp;'TDCV Values'!$C$11:$C$16,0),MATCH(F$154,'TDCV Values'!$D$10:$I$10,0))*'Customer Numbers - Southern Wes'!$C$10)+(F128*INDEX('TDCV Values'!$D$11:$I$16,MATCH($B160&amp;$C160,'TDCV Values'!$B$11:$B$16&amp;'TDCV Values'!$C$11:$C$16,0),MATCH(F$154,'TDCV Values'!$D$10:$I$10,0))*'Customer Numbers - Southern Wes'!$E$10))/((INDEX('TDCV Values'!$D$11:$I$16,MATCH($B158&amp;$C158,'TDCV Values'!$B$11:$B$16&amp;'TDCV Values'!$C$11:$C$16,0),MATCH(F$154,'TDCV Values'!$D$10:$I$10,0))*'Customer Numbers - Southern Wes'!$C$10)+('Customer Numbers - Southern Wes'!$E$10*INDEX('TDCV Values'!$D$11:$I$16,MATCH($B160&amp;$C160,'TDCV Values'!$B$11:$B$16&amp;'TDCV Values'!$C$11:$C$16,0),MATCH(F$154,'TDCV Values'!$D$10:$I$10,0))))</f>
        <v>1.9084400586172764E-3</v>
      </c>
      <c r="G160" s="58" cm="1">
        <f t="array" ref="G160">((G126*INDEX('TDCV Values'!$D$11:$I$16,MATCH($B158&amp;$C158,'TDCV Values'!$B$11:$B$16&amp;'TDCV Values'!$C$11:$C$16,0),MATCH(G$154,'TDCV Values'!$D$10:$I$10,0))*'Customer Numbers - Southern Wes'!$C$10)+(G128*INDEX('TDCV Values'!$D$11:$I$16,MATCH($B160&amp;$C160,'TDCV Values'!$B$11:$B$16&amp;'TDCV Values'!$C$11:$C$16,0),MATCH(G$154,'TDCV Values'!$D$10:$I$10,0))*'Customer Numbers - Southern Wes'!$E$10))/((INDEX('TDCV Values'!$D$11:$I$16,MATCH($B158&amp;$C158,'TDCV Values'!$B$11:$B$16&amp;'TDCV Values'!$C$11:$C$16,0),MATCH(G$154,'TDCV Values'!$D$10:$I$10,0))*'Customer Numbers - Southern Wes'!$C$10)+('Customer Numbers - Southern Wes'!$E$10*INDEX('TDCV Values'!$D$11:$I$16,MATCH($B160&amp;$C160,'TDCV Values'!$B$11:$B$16&amp;'TDCV Values'!$C$11:$C$16,0),MATCH(G$154,'TDCV Values'!$D$10:$I$10,0))))</f>
        <v>1.150329938526607E-3</v>
      </c>
      <c r="H160" s="58" cm="1">
        <f t="array" ref="H160">((H126*INDEX('TDCV Values'!$D$11:$I$16,MATCH($B158&amp;$C158,'TDCV Values'!$B$11:$B$16&amp;'TDCV Values'!$C$11:$C$16,0),MATCH(H$154,'TDCV Values'!$D$10:$I$10,0))*'Customer Numbers - Southern Wes'!$C$10)+(H128*INDEX('TDCV Values'!$D$11:$I$16,MATCH($B160&amp;$C160,'TDCV Values'!$B$11:$B$16&amp;'TDCV Values'!$C$11:$C$16,0),MATCH(H$154,'TDCV Values'!$D$10:$I$10,0))*'Customer Numbers - Southern Wes'!$E$10))/((INDEX('TDCV Values'!$D$11:$I$16,MATCH($B158&amp;$C158,'TDCV Values'!$B$11:$B$16&amp;'TDCV Values'!$C$11:$C$16,0),MATCH(H$154,'TDCV Values'!$D$10:$I$10,0))*'Customer Numbers - Southern Wes'!$C$10)+('Customer Numbers - Southern Wes'!$E$10*INDEX('TDCV Values'!$D$11:$I$16,MATCH($B160&amp;$C160,'TDCV Values'!$B$11:$B$16&amp;'TDCV Values'!$C$11:$C$16,0),MATCH(H$154,'TDCV Values'!$D$10:$I$10,0))))</f>
        <v>1.0528758797152093E-3</v>
      </c>
      <c r="I160" s="58" cm="1">
        <f t="array" ref="I160">((I126*INDEX('TDCV Values'!$D$11:$I$16,MATCH($B158&amp;$C158,'TDCV Values'!$B$11:$B$16&amp;'TDCV Values'!$C$11:$C$16,0),MATCH(I$154,'TDCV Values'!$D$10:$I$10,0))*'Customer Numbers - Southern Wes'!$C$10)+(I128*INDEX('TDCV Values'!$D$11:$I$16,MATCH($B160&amp;$C160,'TDCV Values'!$B$11:$B$16&amp;'TDCV Values'!$C$11:$C$16,0),MATCH(I$154,'TDCV Values'!$D$10:$I$10,0))*'Customer Numbers - Southern Wes'!$E$10))/((INDEX('TDCV Values'!$D$11:$I$16,MATCH($B158&amp;$C158,'TDCV Values'!$B$11:$B$16&amp;'TDCV Values'!$C$11:$C$16,0),MATCH(I$154,'TDCV Values'!$D$10:$I$10,0))*'Customer Numbers - Southern Wes'!$C$10)+('Customer Numbers - Southern Wes'!$E$10*INDEX('TDCV Values'!$D$11:$I$16,MATCH($B160&amp;$C160,'TDCV Values'!$B$11:$B$16&amp;'TDCV Values'!$C$11:$C$16,0),MATCH(I$154,'TDCV Values'!$D$10:$I$10,0))))</f>
        <v>1.1010027922860233E-3</v>
      </c>
      <c r="J160" s="58" cm="1">
        <f t="array" ref="J160">((J126*INDEX('TDCV Values'!$D$11:$I$16,MATCH($B158&amp;$C158,'TDCV Values'!$B$11:$B$16&amp;'TDCV Values'!$C$11:$C$16,0),MATCH(J$154,'TDCV Values'!$D$10:$I$10,0))*'Customer Numbers - Southern Wes'!$C$10)+(J128*INDEX('TDCV Values'!$D$11:$I$16,MATCH($B160&amp;$C160,'TDCV Values'!$B$11:$B$16&amp;'TDCV Values'!$C$11:$C$16,0),MATCH(J$154,'TDCV Values'!$D$10:$I$10,0))*'Customer Numbers - Southern Wes'!$E$10))/((INDEX('TDCV Values'!$D$11:$I$16,MATCH($B158&amp;$C158,'TDCV Values'!$B$11:$B$16&amp;'TDCV Values'!$C$11:$C$16,0),MATCH(J$154,'TDCV Values'!$D$10:$I$10,0))*'Customer Numbers - Southern Wes'!$C$10)+('Customer Numbers - Southern Wes'!$E$10*INDEX('TDCV Values'!$D$11:$I$16,MATCH($B160&amp;$C160,'TDCV Values'!$B$11:$B$16&amp;'TDCV Values'!$C$11:$C$16,0),MATCH(J$154,'TDCV Values'!$D$10:$I$10,0))))</f>
        <v>8.8257080027256626E-4</v>
      </c>
      <c r="K160" s="47"/>
      <c r="L160" s="27"/>
      <c r="M160" s="27"/>
      <c r="N160" s="27"/>
      <c r="O160" s="27"/>
      <c r="P160" s="27"/>
      <c r="R160" s="27"/>
      <c r="S160" s="27"/>
      <c r="T160" s="27"/>
      <c r="U160" s="27"/>
      <c r="V160" s="27"/>
    </row>
    <row r="161" spans="2:22">
      <c r="B161" s="1" t="s">
        <v>67</v>
      </c>
      <c r="C161" s="1" t="s">
        <v>68</v>
      </c>
      <c r="D161" s="14" t="s">
        <v>73</v>
      </c>
      <c r="E161" s="58">
        <f>(('Customer Numbers - Southern Wes'!$D$21*E$129)+('Customer Numbers - Southern Wes'!$D$17*E$130)+('Customer Numbers - Southern Wes'!$D$20*E$131))</f>
        <v>8.1901761769976877E-3</v>
      </c>
      <c r="F161" s="58">
        <f>(('Customer Numbers - Southern Wes'!$D$21*F$129)+('Customer Numbers - Southern Wes'!$D$17*F$130)+('Customer Numbers - Southern Wes'!$D$20*F$131))</f>
        <v>9.082576511854637E-3</v>
      </c>
      <c r="G161" s="58">
        <f>(('Customer Numbers - Southern Wes'!$D$21*G$129)+('Customer Numbers - Southern Wes'!$D$17*G$130)+('Customer Numbers - Southern Wes'!$D$20*G$131))</f>
        <v>9.082576511854637E-3</v>
      </c>
      <c r="H161" s="58">
        <f>(('Customer Numbers - Southern Wes'!$D$21*H$129)+('Customer Numbers - Southern Wes'!$D$17*H$130)+('Customer Numbers - Southern Wes'!$D$20*H$131))</f>
        <v>9.0985588749085151E-3</v>
      </c>
      <c r="I161" s="58">
        <f>(('Customer Numbers - Southern Wes'!$D$21*I$129)+('Customer Numbers - Southern Wes'!$D$17*I$130)+('Customer Numbers - Southern Wes'!$D$20*I$131))</f>
        <v>7.9995873814744916E-3</v>
      </c>
      <c r="J161" s="58">
        <f>(('Customer Numbers - Southern Wes'!$D$21*J$129)+('Customer Numbers - Southern Wes'!$D$17*J$130)+('Customer Numbers - Southern Wes'!$D$20*J$131))</f>
        <v>7.6807305871481532E-3</v>
      </c>
      <c r="K161" s="47"/>
      <c r="L161" s="27"/>
      <c r="M161" s="27"/>
      <c r="N161" s="27"/>
      <c r="O161" s="27"/>
      <c r="P161" s="27"/>
      <c r="R161" s="27"/>
      <c r="S161" s="27"/>
      <c r="T161" s="27"/>
      <c r="U161" s="27"/>
      <c r="V161" s="27"/>
    </row>
    <row r="162" spans="2:22">
      <c r="B162" s="1" t="s">
        <v>67</v>
      </c>
      <c r="C162" s="1" t="s">
        <v>70</v>
      </c>
      <c r="D162" s="14" t="s">
        <v>73</v>
      </c>
      <c r="E162" s="157">
        <v>0</v>
      </c>
      <c r="F162" s="157">
        <v>0</v>
      </c>
      <c r="G162" s="157">
        <v>0</v>
      </c>
      <c r="H162" s="157">
        <v>0</v>
      </c>
      <c r="I162" s="157">
        <v>0</v>
      </c>
      <c r="J162" s="157">
        <v>0</v>
      </c>
      <c r="K162" s="47"/>
      <c r="L162" s="27"/>
      <c r="M162" s="27"/>
      <c r="N162" s="27"/>
      <c r="O162" s="27"/>
      <c r="P162" s="27"/>
      <c r="R162" s="27"/>
      <c r="S162" s="27"/>
      <c r="T162" s="27"/>
      <c r="U162" s="27"/>
      <c r="V162" s="27"/>
    </row>
    <row r="163" spans="2:22">
      <c r="B163" s="1" t="s">
        <v>67</v>
      </c>
      <c r="C163" s="1" t="s">
        <v>71</v>
      </c>
      <c r="D163" s="14" t="s">
        <v>73</v>
      </c>
      <c r="E163" s="58">
        <f>(('Customer Numbers - Southern Wes'!$D$21*E$129)+('Customer Numbers - Southern Wes'!$D$17*E$130)+('Customer Numbers - Southern Wes'!$D$20*E$131))</f>
        <v>8.1901761769976877E-3</v>
      </c>
      <c r="F163" s="58">
        <f>(('Customer Numbers - Southern Wes'!$D$21*F$129)+('Customer Numbers - Southern Wes'!$D$17*F$130)+('Customer Numbers - Southern Wes'!$D$20*F$131))</f>
        <v>9.082576511854637E-3</v>
      </c>
      <c r="G163" s="58">
        <f>(('Customer Numbers - Southern Wes'!$D$21*G$129)+('Customer Numbers - Southern Wes'!$D$17*G$130)+('Customer Numbers - Southern Wes'!$D$20*G$131))</f>
        <v>9.082576511854637E-3</v>
      </c>
      <c r="H163" s="58">
        <f>(('Customer Numbers - Southern Wes'!$D$21*H$129)+('Customer Numbers - Southern Wes'!$D$17*H$130)+('Customer Numbers - Southern Wes'!$D$20*H$131))</f>
        <v>9.0985588749085151E-3</v>
      </c>
      <c r="I163" s="58">
        <f>(('Customer Numbers - Southern Wes'!$D$21*I$129)+('Customer Numbers - Southern Wes'!$D$17*I$130)+('Customer Numbers - Southern Wes'!$D$20*I$131))</f>
        <v>7.9995873814744916E-3</v>
      </c>
      <c r="J163" s="58">
        <f>(('Customer Numbers - Southern Wes'!$D$21*J$129)+('Customer Numbers - Southern Wes'!$D$17*J$130)+('Customer Numbers - Southern Wes'!$D$20*J$131))</f>
        <v>7.6807305871481532E-3</v>
      </c>
      <c r="K163" s="47"/>
      <c r="L163" s="27"/>
      <c r="M163" s="27"/>
      <c r="N163" s="27"/>
      <c r="O163" s="27"/>
      <c r="P163" s="27"/>
      <c r="R163" s="27"/>
      <c r="S163" s="27"/>
      <c r="T163" s="27"/>
      <c r="U163" s="27"/>
      <c r="V163" s="27"/>
    </row>
    <row r="164" spans="2:22">
      <c r="B164" s="1" t="s">
        <v>72</v>
      </c>
      <c r="C164" s="1" t="s">
        <v>68</v>
      </c>
      <c r="D164" s="14" t="s">
        <v>73</v>
      </c>
      <c r="E164" s="58">
        <f>(('Customer Numbers - Southern Wes'!$D$27*E$132)+('Customer Numbers - Southern Wes'!$D$23*E$133)+('Customer Numbers - Southern Wes'!$D$26*E$134))</f>
        <v>4.0685200960798975E-3</v>
      </c>
      <c r="F164" s="58">
        <f>(('Customer Numbers - Southern Wes'!$D$27*F$132)+('Customer Numbers - Southern Wes'!$D$23*F$133)+('Customer Numbers - Southern Wes'!$D$26*F$134))</f>
        <v>4.1550473316898928E-3</v>
      </c>
      <c r="G164" s="58">
        <f>(('Customer Numbers - Southern Wes'!$D$27*G$132)+('Customer Numbers - Southern Wes'!$D$23*G$133)+('Customer Numbers - Southern Wes'!$D$26*G$134))</f>
        <v>4.1550473316898928E-3</v>
      </c>
      <c r="H164" s="58">
        <f>(('Customer Numbers - Southern Wes'!$D$27*H$132)+('Customer Numbers - Southern Wes'!$D$23*H$133)+('Customer Numbers - Southern Wes'!$D$26*H$134))</f>
        <v>4.1986068064981969E-3</v>
      </c>
      <c r="I164" s="58">
        <f>(('Customer Numbers - Southern Wes'!$D$27*I$132)+('Customer Numbers - Southern Wes'!$D$23*I$133)+('Customer Numbers - Southern Wes'!$D$26*I$134))</f>
        <v>4.1986068064981969E-3</v>
      </c>
      <c r="J164" s="58">
        <f>(('Customer Numbers - Southern Wes'!$D$27*J$132)+('Customer Numbers - Southern Wes'!$D$23*J$133)+('Customer Numbers - Southern Wes'!$D$26*J$134))</f>
        <v>4.2161742825666225E-3</v>
      </c>
      <c r="K164" s="47"/>
      <c r="L164" s="27"/>
      <c r="M164" s="27"/>
      <c r="N164" s="27"/>
      <c r="O164" s="27"/>
      <c r="P164" s="27"/>
      <c r="R164" s="27"/>
      <c r="S164" s="27"/>
      <c r="T164" s="27"/>
      <c r="U164" s="27"/>
      <c r="V164" s="27"/>
    </row>
    <row r="165" spans="2:22">
      <c r="B165" s="1" t="s">
        <v>72</v>
      </c>
      <c r="C165" s="1" t="s">
        <v>70</v>
      </c>
      <c r="D165" s="14" t="s">
        <v>73</v>
      </c>
      <c r="E165" s="157">
        <v>0</v>
      </c>
      <c r="F165" s="157">
        <v>0</v>
      </c>
      <c r="G165" s="157">
        <v>0</v>
      </c>
      <c r="H165" s="157">
        <v>0</v>
      </c>
      <c r="I165" s="157">
        <v>0</v>
      </c>
      <c r="J165" s="157">
        <v>0</v>
      </c>
      <c r="K165" s="47"/>
      <c r="L165" s="27"/>
      <c r="M165" s="27"/>
      <c r="N165" s="27"/>
      <c r="O165" s="27"/>
      <c r="P165" s="27"/>
      <c r="R165" s="27"/>
      <c r="S165" s="27"/>
      <c r="T165" s="27"/>
      <c r="U165" s="27"/>
      <c r="V165" s="27"/>
    </row>
    <row r="166" spans="2:22">
      <c r="B166" s="1" t="s">
        <v>72</v>
      </c>
      <c r="C166" s="1" t="s">
        <v>71</v>
      </c>
      <c r="D166" s="14" t="s">
        <v>73</v>
      </c>
      <c r="E166" s="58">
        <f>(('Customer Numbers - Southern Wes'!$D$27*E$132)+('Customer Numbers - Southern Wes'!$D$23*E$133)+('Customer Numbers - Southern Wes'!$D$26*E$134))</f>
        <v>4.0685200960798975E-3</v>
      </c>
      <c r="F166" s="58">
        <f>(('Customer Numbers - Southern Wes'!$D$27*F$132)+('Customer Numbers - Southern Wes'!$D$23*F$133)+('Customer Numbers - Southern Wes'!$D$26*F$134))</f>
        <v>4.1550473316898928E-3</v>
      </c>
      <c r="G166" s="58">
        <f>(('Customer Numbers - Southern Wes'!$D$27*G$132)+('Customer Numbers - Southern Wes'!$D$23*G$133)+('Customer Numbers - Southern Wes'!$D$26*G$134))</f>
        <v>4.1550473316898928E-3</v>
      </c>
      <c r="H166" s="58">
        <f>(('Customer Numbers - Southern Wes'!$D$27*H$132)+('Customer Numbers - Southern Wes'!$D$23*H$133)+('Customer Numbers - Southern Wes'!$D$26*H$134))</f>
        <v>4.1986068064981969E-3</v>
      </c>
      <c r="I166" s="58">
        <f>(('Customer Numbers - Southern Wes'!$D$27*I$132)+('Customer Numbers - Southern Wes'!$D$23*I$133)+('Customer Numbers - Southern Wes'!$D$26*I$134))</f>
        <v>4.1986068064981969E-3</v>
      </c>
      <c r="J166" s="58">
        <f>(('Customer Numbers - Southern Wes'!$D$27*J$132)+('Customer Numbers - Southern Wes'!$D$23*J$133)+('Customer Numbers - Southern Wes'!$D$26*J$134))</f>
        <v>4.2161742825666225E-3</v>
      </c>
      <c r="K166" s="47"/>
      <c r="L166" s="27"/>
      <c r="M166" s="27"/>
      <c r="N166" s="27"/>
      <c r="O166" s="27"/>
      <c r="P166" s="27"/>
      <c r="R166" s="27"/>
      <c r="S166" s="27"/>
      <c r="T166" s="27"/>
      <c r="U166" s="27"/>
      <c r="V166" s="27"/>
    </row>
    <row r="167" spans="2:22">
      <c r="E167" s="16"/>
      <c r="F167" s="16"/>
      <c r="G167" s="16"/>
      <c r="H167" s="60"/>
      <c r="I167" s="60"/>
      <c r="J167" s="60"/>
      <c r="K167" s="75"/>
    </row>
    <row r="168" spans="2:22" s="176" customFormat="1">
      <c r="B168" s="40" t="s">
        <v>32</v>
      </c>
      <c r="F168" s="182"/>
      <c r="G168" s="54"/>
      <c r="H168" s="183"/>
      <c r="I168" s="183"/>
      <c r="J168" s="183"/>
      <c r="K168" s="55"/>
    </row>
    <row r="169" spans="2:22" ht="25.5">
      <c r="B169" s="1"/>
      <c r="C169" s="1"/>
      <c r="D169" s="1"/>
      <c r="E169" s="162" t="s">
        <v>50</v>
      </c>
      <c r="F169" s="162" t="s">
        <v>52</v>
      </c>
      <c r="G169" s="163" t="s">
        <v>54</v>
      </c>
      <c r="H169" s="164" t="s">
        <v>56</v>
      </c>
      <c r="I169" s="165" t="s">
        <v>58</v>
      </c>
      <c r="J169" s="165" t="s">
        <v>61</v>
      </c>
    </row>
    <row r="170" spans="2:22">
      <c r="B170" s="2" t="s">
        <v>62</v>
      </c>
      <c r="C170" s="2" t="s">
        <v>63</v>
      </c>
      <c r="D170" s="2" t="s">
        <v>64</v>
      </c>
      <c r="E170" s="13" t="s">
        <v>49</v>
      </c>
      <c r="F170" s="13" t="s">
        <v>51</v>
      </c>
      <c r="G170" s="68" t="s">
        <v>53</v>
      </c>
      <c r="H170" s="57" t="s">
        <v>55</v>
      </c>
      <c r="I170" s="126" t="s">
        <v>57</v>
      </c>
      <c r="J170" s="126" t="s">
        <v>65</v>
      </c>
      <c r="K170" t="s">
        <v>96</v>
      </c>
    </row>
    <row r="171" spans="2:22">
      <c r="B171" s="1" t="s">
        <v>67</v>
      </c>
      <c r="C171" s="1" t="s">
        <v>68</v>
      </c>
      <c r="D171" s="14" t="s">
        <v>69</v>
      </c>
      <c r="E171" s="8">
        <f>E139+E155</f>
        <v>0.67502849317976343</v>
      </c>
      <c r="F171" s="8">
        <f t="shared" ref="E171:I182" si="84">F139+F155</f>
        <v>0.50465747436372077</v>
      </c>
      <c r="G171" s="70">
        <f t="shared" si="84"/>
        <v>0.30113886628085629</v>
      </c>
      <c r="H171" s="59">
        <f t="shared" si="84"/>
        <v>0.27335114691241547</v>
      </c>
      <c r="I171" s="59">
        <f t="shared" si="84"/>
        <v>0.28582425667515443</v>
      </c>
      <c r="J171" s="59">
        <f t="shared" ref="J171" si="85">J139+J155</f>
        <v>0.24344689009071127</v>
      </c>
      <c r="K171" s="4"/>
      <c r="M171" s="27"/>
      <c r="N171" s="27"/>
      <c r="O171" s="27"/>
      <c r="P171" s="27"/>
    </row>
    <row r="172" spans="2:22">
      <c r="B172" s="1" t="s">
        <v>67</v>
      </c>
      <c r="C172" s="1" t="s">
        <v>70</v>
      </c>
      <c r="D172" s="14" t="s">
        <v>69</v>
      </c>
      <c r="E172" s="8">
        <f t="shared" si="84"/>
        <v>0.66102623397853599</v>
      </c>
      <c r="F172" s="8">
        <f t="shared" si="84"/>
        <v>0.49040913012636406</v>
      </c>
      <c r="G172" s="70">
        <f t="shared" si="84"/>
        <v>0.28898894129034575</v>
      </c>
      <c r="H172" s="59">
        <f t="shared" si="84"/>
        <v>0.26749782012907947</v>
      </c>
      <c r="I172" s="59">
        <f t="shared" si="84"/>
        <v>0.27984372184161993</v>
      </c>
      <c r="J172" s="59">
        <f t="shared" ref="J172" si="86">J140+J156</f>
        <v>0.23429461137679444</v>
      </c>
      <c r="L172" s="27"/>
      <c r="M172" s="27"/>
      <c r="N172" s="27"/>
      <c r="O172" s="27"/>
      <c r="P172" s="27"/>
    </row>
    <row r="173" spans="2:22">
      <c r="B173" s="1" t="s">
        <v>67</v>
      </c>
      <c r="C173" s="1" t="s">
        <v>71</v>
      </c>
      <c r="D173" s="14" t="s">
        <v>69</v>
      </c>
      <c r="E173" s="8">
        <f t="shared" si="84"/>
        <v>0.69001882795679714</v>
      </c>
      <c r="F173" s="8">
        <f t="shared" si="84"/>
        <v>0.51586746981758302</v>
      </c>
      <c r="G173" s="70">
        <f t="shared" si="84"/>
        <v>0.307834319342633</v>
      </c>
      <c r="H173" s="59">
        <f t="shared" si="84"/>
        <v>0.27929216495974424</v>
      </c>
      <c r="I173" s="59">
        <f t="shared" si="84"/>
        <v>0.29203687431310443</v>
      </c>
      <c r="J173" s="59">
        <f t="shared" ref="J173" si="87">J141+J157</f>
        <v>0.24858644102955743</v>
      </c>
      <c r="L173" s="27"/>
      <c r="M173" s="27"/>
      <c r="N173" s="27"/>
      <c r="O173" s="27"/>
      <c r="P173" s="27"/>
    </row>
    <row r="174" spans="2:22">
      <c r="B174" s="1" t="s">
        <v>72</v>
      </c>
      <c r="C174" s="1" t="s">
        <v>68</v>
      </c>
      <c r="D174" s="14" t="s">
        <v>69</v>
      </c>
      <c r="E174" s="8">
        <f t="shared" si="84"/>
        <v>0.17262422299018546</v>
      </c>
      <c r="F174" s="8">
        <f t="shared" si="84"/>
        <v>0.12880521753734486</v>
      </c>
      <c r="G174" s="70">
        <f t="shared" si="84"/>
        <v>7.7540447986104197E-2</v>
      </c>
      <c r="H174" s="59">
        <f t="shared" si="84"/>
        <v>7.1351472334603511E-2</v>
      </c>
      <c r="I174" s="59">
        <f t="shared" si="84"/>
        <v>7.6614513526491207E-2</v>
      </c>
      <c r="J174" s="59">
        <f t="shared" ref="J174" si="88">J142+J158</f>
        <v>6.3574264864429519E-2</v>
      </c>
      <c r="L174" s="27"/>
      <c r="M174" s="27"/>
      <c r="N174" s="27"/>
      <c r="O174" s="27"/>
      <c r="P174" s="27"/>
    </row>
    <row r="175" spans="2:22">
      <c r="B175" s="1" t="s">
        <v>72</v>
      </c>
      <c r="C175" s="1" t="s">
        <v>70</v>
      </c>
      <c r="D175" s="14" t="s">
        <v>69</v>
      </c>
      <c r="E175" s="8">
        <f t="shared" si="84"/>
        <v>0.1767728464694106</v>
      </c>
      <c r="F175" s="8">
        <f t="shared" si="84"/>
        <v>0.13097226181368254</v>
      </c>
      <c r="G175" s="70">
        <f t="shared" si="84"/>
        <v>7.6295971282351868E-2</v>
      </c>
      <c r="H175" s="59">
        <f t="shared" si="84"/>
        <v>6.9256700704714097E-2</v>
      </c>
      <c r="I175" s="59">
        <f t="shared" si="84"/>
        <v>7.492250628519849E-2</v>
      </c>
      <c r="J175" s="59">
        <f t="shared" ref="J175" si="89">J143+J159</f>
        <v>6.1685216780465547E-2</v>
      </c>
      <c r="L175" s="27"/>
      <c r="M175" s="27"/>
      <c r="N175" s="27"/>
      <c r="O175" s="27"/>
      <c r="P175" s="27"/>
    </row>
    <row r="176" spans="2:22">
      <c r="B176" s="1" t="s">
        <v>72</v>
      </c>
      <c r="C176" s="1" t="s">
        <v>71</v>
      </c>
      <c r="D176" s="14" t="s">
        <v>69</v>
      </c>
      <c r="E176" s="8">
        <f t="shared" si="84"/>
        <v>0.1764620994105196</v>
      </c>
      <c r="F176" s="8">
        <f t="shared" si="84"/>
        <v>0.13167048282603455</v>
      </c>
      <c r="G176" s="70">
        <f t="shared" si="84"/>
        <v>7.926751320280731E-2</v>
      </c>
      <c r="H176" s="59">
        <f t="shared" si="84"/>
        <v>7.2901736337905337E-2</v>
      </c>
      <c r="I176" s="59">
        <f t="shared" si="84"/>
        <v>7.8344077882713747E-2</v>
      </c>
      <c r="J176" s="59">
        <f t="shared" ref="J176" si="90">J144+J160</f>
        <v>6.5067273093640313E-2</v>
      </c>
      <c r="L176" s="27"/>
      <c r="M176" s="27"/>
      <c r="N176" s="27"/>
      <c r="O176" s="27"/>
      <c r="P176" s="27"/>
    </row>
    <row r="177" spans="2:16">
      <c r="B177" s="1" t="s">
        <v>67</v>
      </c>
      <c r="C177" s="1" t="s">
        <v>68</v>
      </c>
      <c r="D177" s="14" t="s">
        <v>73</v>
      </c>
      <c r="E177" s="8">
        <f t="shared" si="84"/>
        <v>0.53572553517032107</v>
      </c>
      <c r="F177" s="8">
        <f t="shared" si="84"/>
        <v>0.59248787411162429</v>
      </c>
      <c r="G177" s="70">
        <f t="shared" si="84"/>
        <v>0.59248787411162429</v>
      </c>
      <c r="H177" s="59">
        <f t="shared" si="84"/>
        <v>0.59897029890783149</v>
      </c>
      <c r="I177" s="59">
        <f t="shared" si="84"/>
        <v>0.59837529286957847</v>
      </c>
      <c r="J177" s="59">
        <f t="shared" ref="J177" si="91">J145+J161</f>
        <v>0.67454515391832781</v>
      </c>
      <c r="L177" s="27"/>
      <c r="M177" s="27"/>
      <c r="N177" s="27"/>
      <c r="O177" s="27"/>
      <c r="P177" s="27"/>
    </row>
    <row r="178" spans="2:16">
      <c r="B178" s="1" t="s">
        <v>67</v>
      </c>
      <c r="C178" s="1" t="s">
        <v>70</v>
      </c>
      <c r="D178" s="14" t="s">
        <v>73</v>
      </c>
      <c r="E178" s="8">
        <f t="shared" si="84"/>
        <v>0.53285158371296126</v>
      </c>
      <c r="F178" s="8">
        <f t="shared" si="84"/>
        <v>0.58930077734609465</v>
      </c>
      <c r="G178" s="70">
        <f t="shared" si="84"/>
        <v>0.58930077734609465</v>
      </c>
      <c r="H178" s="59">
        <f t="shared" si="84"/>
        <v>0.59577759389473817</v>
      </c>
      <c r="I178" s="59">
        <f t="shared" si="84"/>
        <v>0.59556821945425498</v>
      </c>
      <c r="J178" s="59">
        <f t="shared" ref="J178" si="92">J146+J162</f>
        <v>0.67184996807769615</v>
      </c>
      <c r="L178" s="27"/>
      <c r="M178" s="27"/>
      <c r="N178" s="27"/>
      <c r="O178" s="27"/>
      <c r="P178" s="27"/>
    </row>
    <row r="179" spans="2:16">
      <c r="B179" s="1" t="s">
        <v>67</v>
      </c>
      <c r="C179" s="1" t="s">
        <v>71</v>
      </c>
      <c r="D179" s="14" t="s">
        <v>73</v>
      </c>
      <c r="E179" s="8">
        <f t="shared" si="84"/>
        <v>0.57709338063392401</v>
      </c>
      <c r="F179" s="8">
        <f t="shared" si="84"/>
        <v>0.63647552908810578</v>
      </c>
      <c r="G179" s="70">
        <f t="shared" si="84"/>
        <v>0.63647552908810578</v>
      </c>
      <c r="H179" s="59">
        <f t="shared" si="84"/>
        <v>0.64182985940276094</v>
      </c>
      <c r="I179" s="59">
        <f t="shared" si="84"/>
        <v>0.64338090449004803</v>
      </c>
      <c r="J179" s="59">
        <f t="shared" ref="J179" si="93">J147+J163</f>
        <v>0.72427189485466836</v>
      </c>
      <c r="L179" s="27"/>
      <c r="M179" s="27"/>
      <c r="N179" s="27"/>
      <c r="O179" s="27"/>
      <c r="P179" s="27"/>
    </row>
    <row r="180" spans="2:16">
      <c r="B180" s="1" t="s">
        <v>72</v>
      </c>
      <c r="C180" s="1" t="s">
        <v>68</v>
      </c>
      <c r="D180" s="14" t="s">
        <v>73</v>
      </c>
      <c r="E180" s="8">
        <f t="shared" si="84"/>
        <v>0.29717006717290373</v>
      </c>
      <c r="F180" s="8">
        <f t="shared" si="84"/>
        <v>0.3030615522293989</v>
      </c>
      <c r="G180" s="70">
        <f t="shared" si="84"/>
        <v>0.3030615522293989</v>
      </c>
      <c r="H180" s="59">
        <f t="shared" si="84"/>
        <v>0.31063685624075632</v>
      </c>
      <c r="I180" s="59">
        <f t="shared" si="84"/>
        <v>0.31042638044819421</v>
      </c>
      <c r="J180" s="59">
        <f t="shared" ref="J180" si="94">J148+J164</f>
        <v>0.31123126083326941</v>
      </c>
      <c r="L180" s="27"/>
      <c r="M180" s="27"/>
      <c r="N180" s="27"/>
      <c r="O180" s="27"/>
      <c r="P180" s="27"/>
    </row>
    <row r="181" spans="2:16">
      <c r="B181" s="1" t="s">
        <v>72</v>
      </c>
      <c r="C181" s="1" t="s">
        <v>70</v>
      </c>
      <c r="D181" s="14" t="s">
        <v>73</v>
      </c>
      <c r="E181" s="8">
        <f t="shared" si="84"/>
        <v>0.29572472419989798</v>
      </c>
      <c r="F181" s="8">
        <f t="shared" si="84"/>
        <v>0.30158547043023298</v>
      </c>
      <c r="G181" s="70">
        <f t="shared" si="84"/>
        <v>0.30158547043023298</v>
      </c>
      <c r="H181" s="59">
        <f t="shared" si="84"/>
        <v>0.30914529992522199</v>
      </c>
      <c r="I181" s="59">
        <f t="shared" si="84"/>
        <v>0.30893482413265988</v>
      </c>
      <c r="J181" s="59">
        <f t="shared" ref="J181" si="95">J149+J165</f>
        <v>0.30973346366664201</v>
      </c>
      <c r="L181" s="27"/>
      <c r="M181" s="27"/>
      <c r="N181" s="27"/>
      <c r="O181" s="27"/>
      <c r="P181" s="27"/>
    </row>
    <row r="182" spans="2:16">
      <c r="B182" s="1" t="s">
        <v>72</v>
      </c>
      <c r="C182" s="1" t="s">
        <v>71</v>
      </c>
      <c r="D182" s="14" t="s">
        <v>73</v>
      </c>
      <c r="E182" s="8">
        <f t="shared" si="84"/>
        <v>0.32837933232806021</v>
      </c>
      <c r="F182" s="8">
        <f t="shared" si="84"/>
        <v>0.33623855691445281</v>
      </c>
      <c r="G182" s="70">
        <f t="shared" si="84"/>
        <v>0.33623855691445281</v>
      </c>
      <c r="H182" s="59">
        <f t="shared" si="84"/>
        <v>0.34259666897642554</v>
      </c>
      <c r="I182" s="59">
        <f t="shared" si="84"/>
        <v>0.34237748437923776</v>
      </c>
      <c r="J182" s="59">
        <f t="shared" ref="J182" si="96">J150+J166</f>
        <v>0.34463044359149531</v>
      </c>
      <c r="L182" s="27"/>
      <c r="M182" s="27"/>
      <c r="N182" s="27"/>
      <c r="O182" s="27"/>
      <c r="P182" s="27"/>
    </row>
    <row r="183" spans="2:16">
      <c r="D183" s="166"/>
      <c r="E183" s="16"/>
      <c r="F183" s="16"/>
      <c r="G183" s="16"/>
      <c r="H183" s="60"/>
      <c r="I183" s="60"/>
      <c r="J183" s="60"/>
    </row>
    <row r="184" spans="2:16">
      <c r="B184" s="35" t="s">
        <v>74</v>
      </c>
      <c r="C184" s="167"/>
      <c r="D184" s="167"/>
      <c r="E184" s="167"/>
      <c r="F184" s="167"/>
      <c r="G184" s="167"/>
      <c r="H184" s="168"/>
      <c r="I184" s="168"/>
      <c r="J184" s="168"/>
    </row>
    <row r="185" spans="2:16" ht="25.5">
      <c r="B185" s="1"/>
      <c r="C185" s="1"/>
      <c r="D185" s="1"/>
      <c r="E185" s="162" t="s">
        <v>50</v>
      </c>
      <c r="F185" s="162" t="s">
        <v>52</v>
      </c>
      <c r="G185" s="163" t="s">
        <v>54</v>
      </c>
      <c r="H185" s="164" t="s">
        <v>56</v>
      </c>
      <c r="I185" s="165" t="s">
        <v>58</v>
      </c>
      <c r="J185" s="165" t="s">
        <v>61</v>
      </c>
    </row>
    <row r="186" spans="2:16">
      <c r="B186" s="2" t="s">
        <v>62</v>
      </c>
      <c r="C186" s="2" t="s">
        <v>63</v>
      </c>
      <c r="D186" s="2" t="s">
        <v>64</v>
      </c>
      <c r="E186" s="13" t="s">
        <v>49</v>
      </c>
      <c r="F186" s="13" t="s">
        <v>51</v>
      </c>
      <c r="G186" s="68" t="s">
        <v>53</v>
      </c>
      <c r="H186" s="57" t="s">
        <v>55</v>
      </c>
      <c r="I186" s="126" t="s">
        <v>57</v>
      </c>
      <c r="J186" s="126" t="s">
        <v>65</v>
      </c>
    </row>
    <row r="187" spans="2:16">
      <c r="B187" s="268" t="s">
        <v>76</v>
      </c>
      <c r="C187" s="269"/>
      <c r="D187" s="269"/>
      <c r="E187" s="269"/>
      <c r="F187" s="269"/>
      <c r="G187" s="269"/>
      <c r="H187" s="269"/>
      <c r="I187" s="127"/>
      <c r="J187" s="127"/>
      <c r="K187" t="s">
        <v>85</v>
      </c>
    </row>
    <row r="188" spans="2:16">
      <c r="B188" s="1" t="s">
        <v>67</v>
      </c>
      <c r="C188" s="1" t="s">
        <v>68</v>
      </c>
      <c r="D188" s="14" t="s">
        <v>69</v>
      </c>
      <c r="E188" s="36" cm="1">
        <f t="array" ref="E188">E171*INDEX('TDCV Values'!$D$11:$I$16,MATCH($B188&amp;$C188,'TDCV Values'!$B$11:$B$16&amp;'TDCV Values'!$C$11:$C$16,0),MATCH(E$22,'TDCV Values'!$D$10:$I$10,0))</f>
        <v>1957.582630221314</v>
      </c>
      <c r="F188" s="36" cm="1">
        <f t="array" ref="F188">F171*INDEX('TDCV Values'!$D$11:$I$16,MATCH($B188&amp;$C188,'TDCV Values'!$B$11:$B$16&amp;'TDCV Values'!$C$11:$C$16,0),MATCH(F$22,'TDCV Values'!$D$10:$I$10,0))</f>
        <v>1463.5066756547903</v>
      </c>
      <c r="G188" s="36" cm="1">
        <f t="array" ref="G188">G171*INDEX('TDCV Values'!$D$11:$I$16,MATCH($B188&amp;$C188,'TDCV Values'!$B$11:$B$16&amp;'TDCV Values'!$C$11:$C$16,0),MATCH(G$22,'TDCV Values'!$D$10:$I$10,0))</f>
        <v>873.30271221448322</v>
      </c>
      <c r="H188" s="36" cm="1">
        <f t="array" ref="H188">H171*INDEX('TDCV Values'!$D$11:$I$16,MATCH($B188&amp;$C188,'TDCV Values'!$B$11:$B$16&amp;'TDCV Values'!$C$11:$C$16,0),MATCH(H$22,'TDCV Values'!$D$10:$I$10,0))</f>
        <v>738.04809666352173</v>
      </c>
      <c r="I188" s="36" cm="1">
        <f t="array" ref="I188">I171*INDEX('TDCV Values'!$D$11:$I$16,MATCH($B188&amp;$C188,'TDCV Values'!$B$11:$B$16&amp;'TDCV Values'!$C$11:$C$16,0),MATCH(I$22,'TDCV Values'!$D$10:$I$10,0))</f>
        <v>771.72549302291691</v>
      </c>
      <c r="J188" s="36" cm="1">
        <f t="array" ref="J188">J171*INDEX('TDCV Values'!$D$11:$I$16,MATCH($B188&amp;$C188,'TDCV Values'!$B$11:$B$16&amp;'TDCV Values'!$C$11:$C$16,0),MATCH(J$22,'TDCV Values'!$D$10:$I$10,0))</f>
        <v>657.30660324492044</v>
      </c>
      <c r="K188" s="130"/>
    </row>
    <row r="189" spans="2:16">
      <c r="B189" s="1" t="s">
        <v>67</v>
      </c>
      <c r="C189" s="1" t="s">
        <v>70</v>
      </c>
      <c r="D189" s="14" t="s">
        <v>69</v>
      </c>
      <c r="E189" s="36" cm="1">
        <f t="array" ref="E189">E172*INDEX('TDCV Values'!$D$11:$I$16,MATCH($B189&amp;$C189,'TDCV Values'!$B$11:$B$16&amp;'TDCV Values'!$C$11:$C$16,0),MATCH(E$22,'TDCV Values'!$D$10:$I$10,0))</f>
        <v>1916.9760785377543</v>
      </c>
      <c r="F189" s="36" cm="1">
        <f t="array" ref="F189">F172*INDEX('TDCV Values'!$D$11:$I$16,MATCH($B189&amp;$C189,'TDCV Values'!$B$11:$B$16&amp;'TDCV Values'!$C$11:$C$16,0),MATCH(F$22,'TDCV Values'!$D$10:$I$10,0))</f>
        <v>1422.1864773664558</v>
      </c>
      <c r="G189" s="36" cm="1">
        <f t="array" ref="G189">G172*INDEX('TDCV Values'!$D$11:$I$16,MATCH($B189&amp;$C189,'TDCV Values'!$B$11:$B$16&amp;'TDCV Values'!$C$11:$C$16,0),MATCH(G$22,'TDCV Values'!$D$10:$I$10,0))</f>
        <v>838.06792974200266</v>
      </c>
      <c r="H189" s="36" cm="1">
        <f t="array" ref="H189">H172*INDEX('TDCV Values'!$D$11:$I$16,MATCH($B189&amp;$C189,'TDCV Values'!$B$11:$B$16&amp;'TDCV Values'!$C$11:$C$16,0),MATCH(H$22,'TDCV Values'!$D$10:$I$10,0))</f>
        <v>722.24411434851459</v>
      </c>
      <c r="I189" s="36" cm="1">
        <f t="array" ref="I189">I172*INDEX('TDCV Values'!$D$11:$I$16,MATCH($B189&amp;$C189,'TDCV Values'!$B$11:$B$16&amp;'TDCV Values'!$C$11:$C$16,0),MATCH(I$22,'TDCV Values'!$D$10:$I$10,0))</f>
        <v>755.57804897237384</v>
      </c>
      <c r="J189" s="36" cm="1">
        <f t="array" ref="J189">J172*INDEX('TDCV Values'!$D$11:$I$16,MATCH($B189&amp;$C189,'TDCV Values'!$B$11:$B$16&amp;'TDCV Values'!$C$11:$C$16,0),MATCH(J$22,'TDCV Values'!$D$10:$I$10,0))</f>
        <v>632.59545071734499</v>
      </c>
      <c r="K189" s="130"/>
    </row>
    <row r="190" spans="2:16">
      <c r="B190" s="1" t="s">
        <v>67</v>
      </c>
      <c r="C190" s="1" t="s">
        <v>71</v>
      </c>
      <c r="D190" s="14" t="s">
        <v>69</v>
      </c>
      <c r="E190" s="36" cm="1">
        <f t="array" ref="E190">E173*INDEX('TDCV Values'!$D$11:$I$16,MATCH($B190&amp;$C190,'TDCV Values'!$B$11:$B$16&amp;'TDCV Values'!$C$11:$C$16,0),MATCH(E$22,'TDCV Values'!$D$10:$I$10,0))</f>
        <v>2001.0546010747116</v>
      </c>
      <c r="F190" s="36" cm="1">
        <f t="array" ref="F190">F173*INDEX('TDCV Values'!$D$11:$I$16,MATCH($B190&amp;$C190,'TDCV Values'!$B$11:$B$16&amp;'TDCV Values'!$C$11:$C$16,0),MATCH(F$22,'TDCV Values'!$D$10:$I$10,0))</f>
        <v>1496.0156624709907</v>
      </c>
      <c r="G190" s="36" cm="1">
        <f t="array" ref="G190">G173*INDEX('TDCV Values'!$D$11:$I$16,MATCH($B190&amp;$C190,'TDCV Values'!$B$11:$B$16&amp;'TDCV Values'!$C$11:$C$16,0),MATCH(G$22,'TDCV Values'!$D$10:$I$10,0))</f>
        <v>892.71952609363575</v>
      </c>
      <c r="H190" s="36" cm="1">
        <f t="array" ref="H190">H173*INDEX('TDCV Values'!$D$11:$I$16,MATCH($B190&amp;$C190,'TDCV Values'!$B$11:$B$16&amp;'TDCV Values'!$C$11:$C$16,0),MATCH(H$22,'TDCV Values'!$D$10:$I$10,0))</f>
        <v>754.08884539130941</v>
      </c>
      <c r="I190" s="36" cm="1">
        <f t="array" ref="I190">I173*INDEX('TDCV Values'!$D$11:$I$16,MATCH($B190&amp;$C190,'TDCV Values'!$B$11:$B$16&amp;'TDCV Values'!$C$11:$C$16,0),MATCH(I$22,'TDCV Values'!$D$10:$I$10,0))</f>
        <v>788.49956064538196</v>
      </c>
      <c r="J190" s="36" cm="1">
        <f t="array" ref="J190">J173*INDEX('TDCV Values'!$D$11:$I$16,MATCH($B190&amp;$C190,'TDCV Values'!$B$11:$B$16&amp;'TDCV Values'!$C$11:$C$16,0),MATCH(J$22,'TDCV Values'!$D$10:$I$10,0))</f>
        <v>671.18339077980511</v>
      </c>
      <c r="K190" s="130"/>
    </row>
    <row r="191" spans="2:16">
      <c r="B191" s="1" t="s">
        <v>72</v>
      </c>
      <c r="C191" s="1" t="s">
        <v>68</v>
      </c>
      <c r="D191" s="14" t="s">
        <v>69</v>
      </c>
      <c r="E191" s="36" cm="1">
        <f t="array" ref="E191">E174*INDEX('TDCV Values'!$D$11:$I$16,MATCH($B191&amp;$C191,'TDCV Values'!$B$11:$B$16&amp;'TDCV Values'!$C$11:$C$16,0),MATCH(E$22,'TDCV Values'!$D$10:$I$10,0))</f>
        <v>2071.4906758822253</v>
      </c>
      <c r="F191" s="36" cm="1">
        <f t="array" ref="F191">F174*INDEX('TDCV Values'!$D$11:$I$16,MATCH($B191&amp;$C191,'TDCV Values'!$B$11:$B$16&amp;'TDCV Values'!$C$11:$C$16,0),MATCH(F$22,'TDCV Values'!$D$10:$I$10,0))</f>
        <v>1545.6626104481384</v>
      </c>
      <c r="G191" s="36" cm="1">
        <f t="array" ref="G191">G174*INDEX('TDCV Values'!$D$11:$I$16,MATCH($B191&amp;$C191,'TDCV Values'!$B$11:$B$16&amp;'TDCV Values'!$C$11:$C$16,0),MATCH(G$22,'TDCV Values'!$D$10:$I$10,0))</f>
        <v>930.48537583325037</v>
      </c>
      <c r="H191" s="36" cm="1">
        <f t="array" ref="H191">H174*INDEX('TDCV Values'!$D$11:$I$16,MATCH($B191&amp;$C191,'TDCV Values'!$B$11:$B$16&amp;'TDCV Values'!$C$11:$C$16,0),MATCH(H$22,'TDCV Values'!$D$10:$I$10,0))</f>
        <v>820.54193184794042</v>
      </c>
      <c r="I191" s="36" cm="1">
        <f t="array" ref="I191">I174*INDEX('TDCV Values'!$D$11:$I$16,MATCH($B191&amp;$C191,'TDCV Values'!$B$11:$B$16&amp;'TDCV Values'!$C$11:$C$16,0),MATCH(I$22,'TDCV Values'!$D$10:$I$10,0))</f>
        <v>881.06690555464888</v>
      </c>
      <c r="J191" s="36" cm="1">
        <f t="array" ref="J191">J174*INDEX('TDCV Values'!$D$11:$I$16,MATCH($B191&amp;$C191,'TDCV Values'!$B$11:$B$16&amp;'TDCV Values'!$C$11:$C$16,0),MATCH(J$22,'TDCV Values'!$D$10:$I$10,0))</f>
        <v>731.1040459409395</v>
      </c>
      <c r="K191" s="130"/>
    </row>
    <row r="192" spans="2:16">
      <c r="B192" s="1" t="s">
        <v>72</v>
      </c>
      <c r="C192" s="1" t="s">
        <v>70</v>
      </c>
      <c r="D192" s="14" t="s">
        <v>69</v>
      </c>
      <c r="E192" s="36" cm="1">
        <f t="array" ref="E192">E175*INDEX('TDCV Values'!$D$11:$I$16,MATCH($B192&amp;$C192,'TDCV Values'!$B$11:$B$16&amp;'TDCV Values'!$C$11:$C$16,0),MATCH(E$22,'TDCV Values'!$D$10:$I$10,0))</f>
        <v>2121.2741576329272</v>
      </c>
      <c r="F192" s="36" cm="1">
        <f t="array" ref="F192">F175*INDEX('TDCV Values'!$D$11:$I$16,MATCH($B192&amp;$C192,'TDCV Values'!$B$11:$B$16&amp;'TDCV Values'!$C$11:$C$16,0),MATCH(F$22,'TDCV Values'!$D$10:$I$10,0))</f>
        <v>1571.6671417641905</v>
      </c>
      <c r="G192" s="36" cm="1">
        <f t="array" ref="G192">G175*INDEX('TDCV Values'!$D$11:$I$16,MATCH($B192&amp;$C192,'TDCV Values'!$B$11:$B$16&amp;'TDCV Values'!$C$11:$C$16,0),MATCH(G$22,'TDCV Values'!$D$10:$I$10,0))</f>
        <v>915.55165538822246</v>
      </c>
      <c r="H192" s="36" cm="1">
        <f t="array" ref="H192">H175*INDEX('TDCV Values'!$D$11:$I$16,MATCH($B192&amp;$C192,'TDCV Values'!$B$11:$B$16&amp;'TDCV Values'!$C$11:$C$16,0),MATCH(H$22,'TDCV Values'!$D$10:$I$10,0))</f>
        <v>796.45205810421214</v>
      </c>
      <c r="I192" s="36" cm="1">
        <f t="array" ref="I192">I175*INDEX('TDCV Values'!$D$11:$I$16,MATCH($B192&amp;$C192,'TDCV Values'!$B$11:$B$16&amp;'TDCV Values'!$C$11:$C$16,0),MATCH(I$22,'TDCV Values'!$D$10:$I$10,0))</f>
        <v>861.60882227978266</v>
      </c>
      <c r="J192" s="36" cm="1">
        <f t="array" ref="J192">J175*INDEX('TDCV Values'!$D$11:$I$16,MATCH($B192&amp;$C192,'TDCV Values'!$B$11:$B$16&amp;'TDCV Values'!$C$11:$C$16,0),MATCH(J$22,'TDCV Values'!$D$10:$I$10,0))</f>
        <v>709.37999297535384</v>
      </c>
      <c r="K192" s="130"/>
    </row>
    <row r="193" spans="2:11">
      <c r="B193" s="1" t="s">
        <v>72</v>
      </c>
      <c r="C193" s="1" t="s">
        <v>71</v>
      </c>
      <c r="D193" s="14" t="s">
        <v>69</v>
      </c>
      <c r="E193" s="36" cm="1">
        <f t="array" ref="E193">E176*INDEX('TDCV Values'!$D$11:$I$16,MATCH($B193&amp;$C193,'TDCV Values'!$B$11:$B$16&amp;'TDCV Values'!$C$11:$C$16,0),MATCH(E$22,'TDCV Values'!$D$10:$I$10,0))</f>
        <v>2117.5451929262354</v>
      </c>
      <c r="F193" s="36" cm="1">
        <f t="array" ref="F193">F176*INDEX('TDCV Values'!$D$11:$I$16,MATCH($B193&amp;$C193,'TDCV Values'!$B$11:$B$16&amp;'TDCV Values'!$C$11:$C$16,0),MATCH(F$22,'TDCV Values'!$D$10:$I$10,0))</f>
        <v>1580.0457939124146</v>
      </c>
      <c r="G193" s="36" cm="1">
        <f t="array" ref="G193">G176*INDEX('TDCV Values'!$D$11:$I$16,MATCH($B193&amp;$C193,'TDCV Values'!$B$11:$B$16&amp;'TDCV Values'!$C$11:$C$16,0),MATCH(G$22,'TDCV Values'!$D$10:$I$10,0))</f>
        <v>951.21015843368775</v>
      </c>
      <c r="H193" s="36" cm="1">
        <f t="array" ref="H193">H176*INDEX('TDCV Values'!$D$11:$I$16,MATCH($B193&amp;$C193,'TDCV Values'!$B$11:$B$16&amp;'TDCV Values'!$C$11:$C$16,0),MATCH(H$22,'TDCV Values'!$D$10:$I$10,0))</f>
        <v>838.36996788591136</v>
      </c>
      <c r="I193" s="36" cm="1">
        <f t="array" ref="I193">I176*INDEX('TDCV Values'!$D$11:$I$16,MATCH($B193&amp;$C193,'TDCV Values'!$B$11:$B$16&amp;'TDCV Values'!$C$11:$C$16,0),MATCH(I$22,'TDCV Values'!$D$10:$I$10,0))</f>
        <v>900.95689565120813</v>
      </c>
      <c r="J193" s="36" cm="1">
        <f t="array" ref="J193">J176*INDEX('TDCV Values'!$D$11:$I$16,MATCH($B193&amp;$C193,'TDCV Values'!$B$11:$B$16&amp;'TDCV Values'!$C$11:$C$16,0),MATCH(J$22,'TDCV Values'!$D$10:$I$10,0))</f>
        <v>748.27364057686361</v>
      </c>
      <c r="K193" s="130"/>
    </row>
    <row r="194" spans="2:11">
      <c r="B194" s="268" t="s">
        <v>77</v>
      </c>
      <c r="C194" s="279"/>
      <c r="D194" s="279"/>
      <c r="E194" s="279"/>
      <c r="F194" s="279"/>
      <c r="G194" s="279"/>
      <c r="H194" s="279"/>
      <c r="I194" s="127"/>
      <c r="J194" s="127"/>
      <c r="K194" t="s">
        <v>78</v>
      </c>
    </row>
    <row r="195" spans="2:11">
      <c r="B195" s="1" t="s">
        <v>67</v>
      </c>
      <c r="C195" s="1" t="s">
        <v>68</v>
      </c>
      <c r="D195" s="14" t="s">
        <v>73</v>
      </c>
      <c r="E195" s="8">
        <f>E177*365</f>
        <v>195.53982033716719</v>
      </c>
      <c r="F195" s="8">
        <f t="shared" ref="F195:I200" si="97">F177*365</f>
        <v>216.25807405074286</v>
      </c>
      <c r="G195" s="70">
        <f t="shared" si="97"/>
        <v>216.25807405074286</v>
      </c>
      <c r="H195" s="59">
        <f t="shared" si="97"/>
        <v>218.62415910135849</v>
      </c>
      <c r="I195" s="59">
        <f t="shared" si="97"/>
        <v>218.40698189739615</v>
      </c>
      <c r="J195" s="59">
        <f t="shared" ref="J195" si="98">J177*365</f>
        <v>246.20898118018965</v>
      </c>
      <c r="K195" s="130"/>
    </row>
    <row r="196" spans="2:11">
      <c r="B196" s="1" t="s">
        <v>67</v>
      </c>
      <c r="C196" s="1" t="s">
        <v>70</v>
      </c>
      <c r="D196" s="14" t="s">
        <v>73</v>
      </c>
      <c r="E196" s="8">
        <f t="shared" ref="E196:H200" si="99">E178*365</f>
        <v>194.49082805523085</v>
      </c>
      <c r="F196" s="8">
        <f t="shared" si="99"/>
        <v>215.09478373132455</v>
      </c>
      <c r="G196" s="70">
        <f t="shared" si="99"/>
        <v>215.09478373132455</v>
      </c>
      <c r="H196" s="59">
        <f t="shared" si="99"/>
        <v>217.45882177157944</v>
      </c>
      <c r="I196" s="59">
        <f t="shared" si="97"/>
        <v>217.38240010080307</v>
      </c>
      <c r="J196" s="59">
        <f t="shared" ref="J196" si="100">J178*365</f>
        <v>245.22523834835908</v>
      </c>
      <c r="K196" s="130"/>
    </row>
    <row r="197" spans="2:11">
      <c r="B197" s="1" t="s">
        <v>67</v>
      </c>
      <c r="C197" s="1" t="s">
        <v>71</v>
      </c>
      <c r="D197" s="14" t="s">
        <v>73</v>
      </c>
      <c r="E197" s="8">
        <f t="shared" si="99"/>
        <v>210.63908393138226</v>
      </c>
      <c r="F197" s="8">
        <f t="shared" si="99"/>
        <v>232.31356811715861</v>
      </c>
      <c r="G197" s="70">
        <f t="shared" si="99"/>
        <v>232.31356811715861</v>
      </c>
      <c r="H197" s="59">
        <f t="shared" si="99"/>
        <v>234.26789868200774</v>
      </c>
      <c r="I197" s="59">
        <f t="shared" si="97"/>
        <v>234.83403013886752</v>
      </c>
      <c r="J197" s="59">
        <f t="shared" ref="J197" si="101">J179*365</f>
        <v>264.35924162195397</v>
      </c>
      <c r="K197" s="130"/>
    </row>
    <row r="198" spans="2:11">
      <c r="B198" s="1" t="s">
        <v>72</v>
      </c>
      <c r="C198" s="1" t="s">
        <v>68</v>
      </c>
      <c r="D198" s="14" t="s">
        <v>73</v>
      </c>
      <c r="E198" s="8">
        <f t="shared" si="99"/>
        <v>108.46707451810987</v>
      </c>
      <c r="F198" s="8">
        <f t="shared" si="99"/>
        <v>110.6174665637306</v>
      </c>
      <c r="G198" s="70">
        <f t="shared" si="99"/>
        <v>110.6174665637306</v>
      </c>
      <c r="H198" s="59">
        <f t="shared" si="99"/>
        <v>113.38245252787605</v>
      </c>
      <c r="I198" s="59">
        <f t="shared" si="97"/>
        <v>113.30562886359088</v>
      </c>
      <c r="J198" s="59">
        <f t="shared" ref="J198" si="102">J180*365</f>
        <v>113.59941020414334</v>
      </c>
      <c r="K198" s="130"/>
    </row>
    <row r="199" spans="2:11">
      <c r="B199" s="1" t="s">
        <v>72</v>
      </c>
      <c r="C199" s="1" t="s">
        <v>70</v>
      </c>
      <c r="D199" s="14" t="s">
        <v>73</v>
      </c>
      <c r="E199" s="8">
        <f t="shared" si="99"/>
        <v>107.93952433296276</v>
      </c>
      <c r="F199" s="8">
        <f t="shared" si="99"/>
        <v>110.07869670703504</v>
      </c>
      <c r="G199" s="70">
        <f t="shared" si="99"/>
        <v>110.07869670703504</v>
      </c>
      <c r="H199" s="59">
        <f t="shared" si="99"/>
        <v>112.83803447270603</v>
      </c>
      <c r="I199" s="59">
        <f t="shared" si="97"/>
        <v>112.76121080842086</v>
      </c>
      <c r="J199" s="59">
        <f t="shared" ref="J199" si="103">J181*365</f>
        <v>113.05271423832433</v>
      </c>
      <c r="K199" s="130"/>
    </row>
    <row r="200" spans="2:11">
      <c r="B200" s="1" t="s">
        <v>72</v>
      </c>
      <c r="C200" s="1" t="s">
        <v>71</v>
      </c>
      <c r="D200" s="14" t="s">
        <v>73</v>
      </c>
      <c r="E200" s="8">
        <f t="shared" si="99"/>
        <v>119.85845629974197</v>
      </c>
      <c r="F200" s="8">
        <f t="shared" si="99"/>
        <v>122.72707327377528</v>
      </c>
      <c r="G200" s="70">
        <f t="shared" si="99"/>
        <v>122.72707327377528</v>
      </c>
      <c r="H200" s="59">
        <f t="shared" si="99"/>
        <v>125.04778417639533</v>
      </c>
      <c r="I200" s="59">
        <f t="shared" si="97"/>
        <v>124.96778179842178</v>
      </c>
      <c r="J200" s="59">
        <f t="shared" ref="J200" si="104">J182*365</f>
        <v>125.79011191089579</v>
      </c>
      <c r="K200" s="130"/>
    </row>
    <row r="201" spans="2:11">
      <c r="B201" s="268" t="s">
        <v>79</v>
      </c>
      <c r="C201" s="269"/>
      <c r="D201" s="269"/>
      <c r="E201" s="269"/>
      <c r="F201" s="269"/>
      <c r="G201" s="269"/>
      <c r="H201" s="269"/>
      <c r="I201" s="127"/>
      <c r="J201" s="127"/>
      <c r="K201" t="s">
        <v>80</v>
      </c>
    </row>
    <row r="202" spans="2:11">
      <c r="B202" s="1" t="s">
        <v>67</v>
      </c>
      <c r="C202" s="1" t="s">
        <v>68</v>
      </c>
      <c r="D202" s="1"/>
      <c r="E202" s="8">
        <f>E188+E195</f>
        <v>2153.1224505584814</v>
      </c>
      <c r="F202" s="8">
        <f t="shared" ref="F202:I207" si="105">F188+F195</f>
        <v>1679.7647497055332</v>
      </c>
      <c r="G202" s="70">
        <f t="shared" si="105"/>
        <v>1089.5607862652262</v>
      </c>
      <c r="H202" s="59">
        <f t="shared" si="105"/>
        <v>956.67225576488022</v>
      </c>
      <c r="I202" s="59">
        <f t="shared" si="105"/>
        <v>990.13247492031303</v>
      </c>
      <c r="J202" s="59">
        <f t="shared" ref="J202" si="106">J188+J195</f>
        <v>903.51558442511009</v>
      </c>
    </row>
    <row r="203" spans="2:11">
      <c r="B203" s="1" t="s">
        <v>67</v>
      </c>
      <c r="C203" s="1" t="s">
        <v>70</v>
      </c>
      <c r="D203" s="1"/>
      <c r="E203" s="8">
        <f t="shared" ref="E203:H207" si="107">E189+E196</f>
        <v>2111.4669065929852</v>
      </c>
      <c r="F203" s="8">
        <f t="shared" si="107"/>
        <v>1637.2812610977803</v>
      </c>
      <c r="G203" s="70">
        <f t="shared" si="107"/>
        <v>1053.1627134733271</v>
      </c>
      <c r="H203" s="59">
        <f t="shared" si="107"/>
        <v>939.70293612009402</v>
      </c>
      <c r="I203" s="59">
        <f t="shared" si="105"/>
        <v>972.96044907317696</v>
      </c>
      <c r="J203" s="59">
        <f t="shared" ref="J203" si="108">J189+J196</f>
        <v>877.82068906570407</v>
      </c>
    </row>
    <row r="204" spans="2:11">
      <c r="B204" s="1" t="s">
        <v>67</v>
      </c>
      <c r="C204" s="1" t="s">
        <v>71</v>
      </c>
      <c r="D204" s="1"/>
      <c r="E204" s="8">
        <f t="shared" si="107"/>
        <v>2211.6936850060938</v>
      </c>
      <c r="F204" s="8">
        <f t="shared" si="107"/>
        <v>1728.3292305881494</v>
      </c>
      <c r="G204" s="70">
        <f t="shared" si="107"/>
        <v>1125.0330942107944</v>
      </c>
      <c r="H204" s="59">
        <f t="shared" si="107"/>
        <v>988.35674407331715</v>
      </c>
      <c r="I204" s="59">
        <f t="shared" si="105"/>
        <v>1023.3335907842495</v>
      </c>
      <c r="J204" s="59">
        <f t="shared" ref="J204" si="109">J190+J197</f>
        <v>935.54263240175908</v>
      </c>
    </row>
    <row r="205" spans="2:11">
      <c r="B205" s="1" t="s">
        <v>72</v>
      </c>
      <c r="C205" s="1" t="s">
        <v>68</v>
      </c>
      <c r="D205" s="1"/>
      <c r="E205" s="8">
        <f t="shared" si="107"/>
        <v>2179.957750400335</v>
      </c>
      <c r="F205" s="8">
        <f t="shared" si="107"/>
        <v>1656.280077011869</v>
      </c>
      <c r="G205" s="70">
        <f t="shared" si="107"/>
        <v>1041.102842396981</v>
      </c>
      <c r="H205" s="59">
        <f t="shared" si="107"/>
        <v>933.92438437581643</v>
      </c>
      <c r="I205" s="59">
        <f t="shared" si="105"/>
        <v>994.37253441823975</v>
      </c>
      <c r="J205" s="59">
        <f t="shared" ref="J205" si="110">J191+J198</f>
        <v>844.70345614508278</v>
      </c>
    </row>
    <row r="206" spans="2:11">
      <c r="B206" s="1" t="s">
        <v>72</v>
      </c>
      <c r="C206" s="1" t="s">
        <v>70</v>
      </c>
      <c r="D206" s="1"/>
      <c r="E206" s="8">
        <f t="shared" si="107"/>
        <v>2229.2136819658899</v>
      </c>
      <c r="F206" s="8">
        <f t="shared" si="107"/>
        <v>1681.7458384712256</v>
      </c>
      <c r="G206" s="70">
        <f t="shared" si="107"/>
        <v>1025.6303520952574</v>
      </c>
      <c r="H206" s="59">
        <f t="shared" si="107"/>
        <v>909.29009257691814</v>
      </c>
      <c r="I206" s="59">
        <f t="shared" si="105"/>
        <v>974.37003308820351</v>
      </c>
      <c r="J206" s="59">
        <f t="shared" ref="J206" si="111">J192+J199</f>
        <v>822.43270721367821</v>
      </c>
    </row>
    <row r="207" spans="2:11">
      <c r="B207" s="1" t="s">
        <v>72</v>
      </c>
      <c r="C207" s="1" t="s">
        <v>71</v>
      </c>
      <c r="D207" s="1"/>
      <c r="E207" s="8">
        <f t="shared" si="107"/>
        <v>2237.4036492259775</v>
      </c>
      <c r="F207" s="8">
        <f t="shared" si="107"/>
        <v>1702.7728671861898</v>
      </c>
      <c r="G207" s="70">
        <f t="shared" si="107"/>
        <v>1073.9372317074631</v>
      </c>
      <c r="H207" s="59">
        <f t="shared" si="107"/>
        <v>963.4177520623067</v>
      </c>
      <c r="I207" s="59">
        <f t="shared" si="105"/>
        <v>1025.9246774496298</v>
      </c>
      <c r="J207" s="59">
        <f t="shared" ref="J207" si="112">J193+J200</f>
        <v>874.06375248775942</v>
      </c>
    </row>
    <row r="208" spans="2:11">
      <c r="B208" s="278" t="s">
        <v>79</v>
      </c>
      <c r="C208" s="278"/>
      <c r="D208" s="278"/>
      <c r="E208" s="278"/>
      <c r="F208" s="278"/>
      <c r="G208" s="278"/>
      <c r="H208" s="278"/>
      <c r="I208" s="127"/>
      <c r="J208" s="127"/>
      <c r="K208" t="s">
        <v>81</v>
      </c>
    </row>
    <row r="209" spans="2:16">
      <c r="B209" s="1" t="s">
        <v>82</v>
      </c>
      <c r="C209" s="1" t="s">
        <v>68</v>
      </c>
      <c r="D209" s="1"/>
      <c r="E209" s="8">
        <f>E202+E205</f>
        <v>4333.0802009588169</v>
      </c>
      <c r="F209" s="8">
        <f t="shared" ref="F209:I211" si="113">F202+F205</f>
        <v>3336.0448267174024</v>
      </c>
      <c r="G209" s="70">
        <f t="shared" si="113"/>
        <v>2130.663628662207</v>
      </c>
      <c r="H209" s="59">
        <f t="shared" si="113"/>
        <v>1890.5966401406968</v>
      </c>
      <c r="I209" s="59">
        <f t="shared" si="113"/>
        <v>1984.5050093385528</v>
      </c>
      <c r="J209" s="59">
        <f t="shared" ref="J209" si="114">J202+J205</f>
        <v>1748.2190405701929</v>
      </c>
    </row>
    <row r="210" spans="2:16">
      <c r="B210" s="1" t="s">
        <v>82</v>
      </c>
      <c r="C210" s="1" t="s">
        <v>70</v>
      </c>
      <c r="D210" s="1"/>
      <c r="E210" s="8">
        <f t="shared" ref="E210:H211" si="115">E203+E206</f>
        <v>4340.6805885588747</v>
      </c>
      <c r="F210" s="8">
        <f t="shared" si="115"/>
        <v>3319.0270995690062</v>
      </c>
      <c r="G210" s="70">
        <f t="shared" si="115"/>
        <v>2078.7930655685846</v>
      </c>
      <c r="H210" s="59">
        <f t="shared" si="115"/>
        <v>1848.9930286970121</v>
      </c>
      <c r="I210" s="59">
        <f t="shared" si="113"/>
        <v>1947.3304821613806</v>
      </c>
      <c r="J210" s="59">
        <f t="shared" ref="J210" si="116">J203+J206</f>
        <v>1700.2533962793823</v>
      </c>
    </row>
    <row r="211" spans="2:16">
      <c r="B211" s="1" t="s">
        <v>82</v>
      </c>
      <c r="C211" s="1" t="s">
        <v>71</v>
      </c>
      <c r="D211" s="1"/>
      <c r="E211" s="8">
        <f t="shared" si="115"/>
        <v>4449.0973342320713</v>
      </c>
      <c r="F211" s="8">
        <f t="shared" si="115"/>
        <v>3431.1020977743392</v>
      </c>
      <c r="G211" s="70">
        <f t="shared" si="115"/>
        <v>2198.9703259182575</v>
      </c>
      <c r="H211" s="59">
        <f t="shared" si="115"/>
        <v>1951.7744961356238</v>
      </c>
      <c r="I211" s="59">
        <f t="shared" si="113"/>
        <v>2049.2582682338793</v>
      </c>
      <c r="J211" s="59">
        <f t="shared" ref="J211" si="117">J204+J207</f>
        <v>1809.6063848895185</v>
      </c>
    </row>
    <row r="212" spans="2:16">
      <c r="D212" s="166"/>
      <c r="E212" s="16"/>
      <c r="F212" s="16"/>
      <c r="G212" s="16"/>
      <c r="H212" s="60"/>
      <c r="I212" s="60"/>
      <c r="J212" s="60"/>
    </row>
    <row r="213" spans="2:16">
      <c r="B213" s="40" t="s">
        <v>97</v>
      </c>
      <c r="C213" s="176"/>
      <c r="D213" s="176"/>
      <c r="E213" s="43"/>
      <c r="F213" s="43"/>
      <c r="G213" s="43"/>
      <c r="H213" s="64"/>
      <c r="I213" s="64"/>
      <c r="J213" s="64"/>
    </row>
    <row r="214" spans="2:16" ht="25.5">
      <c r="B214" s="1"/>
      <c r="C214" s="1"/>
      <c r="D214" s="1"/>
      <c r="E214" s="162" t="s">
        <v>50</v>
      </c>
      <c r="F214" s="162" t="s">
        <v>52</v>
      </c>
      <c r="G214" s="163" t="s">
        <v>54</v>
      </c>
      <c r="H214" s="164" t="s">
        <v>56</v>
      </c>
      <c r="I214" s="165" t="s">
        <v>58</v>
      </c>
      <c r="J214" s="165" t="s">
        <v>61</v>
      </c>
      <c r="K214" t="s">
        <v>98</v>
      </c>
    </row>
    <row r="215" spans="2:16">
      <c r="B215" s="2" t="s">
        <v>62</v>
      </c>
      <c r="C215" s="2" t="s">
        <v>63</v>
      </c>
      <c r="D215" s="2" t="s">
        <v>64</v>
      </c>
      <c r="E215" s="13" t="s">
        <v>49</v>
      </c>
      <c r="F215" s="13" t="s">
        <v>51</v>
      </c>
      <c r="G215" s="68" t="s">
        <v>53</v>
      </c>
      <c r="H215" s="57" t="s">
        <v>55</v>
      </c>
      <c r="I215" s="126" t="s">
        <v>57</v>
      </c>
      <c r="J215" s="126" t="s">
        <v>65</v>
      </c>
    </row>
    <row r="216" spans="2:16">
      <c r="B216" s="268" t="s">
        <v>79</v>
      </c>
      <c r="C216" s="269"/>
      <c r="D216" s="269"/>
      <c r="E216" s="269"/>
      <c r="F216" s="269"/>
      <c r="G216" s="269"/>
      <c r="H216" s="269"/>
      <c r="I216" s="127"/>
      <c r="J216" s="127"/>
      <c r="L216" s="184"/>
      <c r="M216" s="184"/>
      <c r="N216" s="184"/>
      <c r="O216" s="184"/>
      <c r="P216" s="184"/>
    </row>
    <row r="217" spans="2:16">
      <c r="B217" s="1" t="s">
        <v>67</v>
      </c>
      <c r="C217" s="1" t="s">
        <v>68</v>
      </c>
      <c r="D217" s="1"/>
      <c r="E217" s="8">
        <f t="shared" ref="E217:I222" si="118">E202-E38</f>
        <v>14.185894510030721</v>
      </c>
      <c r="F217" s="8">
        <f t="shared" si="118"/>
        <v>11.60894551672277</v>
      </c>
      <c r="G217" s="70">
        <f t="shared" si="118"/>
        <v>8.3584125502666211</v>
      </c>
      <c r="H217" s="59">
        <f t="shared" si="118"/>
        <v>8.4350743783453481</v>
      </c>
      <c r="I217" s="59">
        <f t="shared" si="118"/>
        <v>8.4812345280811314</v>
      </c>
      <c r="J217" s="59">
        <f t="shared" ref="J217" si="119">J202-J38</f>
        <v>7.9662663967550316</v>
      </c>
      <c r="K217" s="178"/>
      <c r="L217" s="184"/>
      <c r="M217" s="184"/>
      <c r="N217" s="184"/>
      <c r="O217" s="184"/>
      <c r="P217" s="184"/>
    </row>
    <row r="218" spans="2:16">
      <c r="B218" s="1" t="s">
        <v>67</v>
      </c>
      <c r="C218" s="1" t="s">
        <v>70</v>
      </c>
      <c r="D218" s="1"/>
      <c r="E218" s="8">
        <f t="shared" si="118"/>
        <v>-15.99012790902043</v>
      </c>
      <c r="F218" s="8">
        <f t="shared" si="118"/>
        <v>-16.199241792018256</v>
      </c>
      <c r="G218" s="70">
        <f t="shared" si="118"/>
        <v>-16.199241792018256</v>
      </c>
      <c r="H218" s="59">
        <f t="shared" si="118"/>
        <v>-21.924899892798408</v>
      </c>
      <c r="I218" s="59">
        <f t="shared" si="118"/>
        <v>-21.919138038299479</v>
      </c>
      <c r="J218" s="59">
        <f t="shared" ref="J218" si="120">J203-J39</f>
        <v>-22.564856994311413</v>
      </c>
      <c r="K218" s="178"/>
      <c r="L218" s="143" t="s">
        <v>106</v>
      </c>
      <c r="M218" s="184"/>
      <c r="N218" s="184"/>
      <c r="O218" s="184"/>
      <c r="P218" s="184"/>
    </row>
    <row r="219" spans="2:16">
      <c r="B219" s="1" t="s">
        <v>67</v>
      </c>
      <c r="C219" s="1" t="s">
        <v>71</v>
      </c>
      <c r="D219" s="1"/>
      <c r="E219" s="8">
        <f t="shared" si="118"/>
        <v>-54.217230163877502</v>
      </c>
      <c r="F219" s="8">
        <f t="shared" si="118"/>
        <v>-42.278883737134493</v>
      </c>
      <c r="G219" s="70">
        <f t="shared" si="118"/>
        <v>-27.396996179541475</v>
      </c>
      <c r="H219" s="59">
        <f t="shared" si="118"/>
        <v>-23.905861157449863</v>
      </c>
      <c r="I219" s="59">
        <f t="shared" si="118"/>
        <v>-24.121062184400671</v>
      </c>
      <c r="J219" s="59">
        <f t="shared" ref="J219" si="121">J204-J40</f>
        <v>-21.330088128257444</v>
      </c>
      <c r="L219" s="177">
        <f>(J217*'Customer Numbers - Southern Wes'!$C$5)+(J218*'Customer Numbers - Southern Wes'!$D$5)+(J219*'Customer Numbers - Southern Wes'!$E$5)+(J220*'Customer Numbers - Southern Wes'!$C$10)+(J221*'Customer Numbers - Southern Wes'!$D$10)+(J222*'Customer Numbers - Southern Wes'!$E$10)</f>
        <v>5.5879354476928711E-9</v>
      </c>
      <c r="M219" s="184"/>
      <c r="N219" s="184"/>
      <c r="O219" s="184"/>
      <c r="P219" s="184"/>
    </row>
    <row r="220" spans="2:16">
      <c r="B220" s="1" t="s">
        <v>72</v>
      </c>
      <c r="C220" s="1" t="s">
        <v>68</v>
      </c>
      <c r="D220" s="1"/>
      <c r="E220" s="8">
        <f t="shared" si="118"/>
        <v>15.393481796472315</v>
      </c>
      <c r="F220" s="8">
        <f t="shared" si="118"/>
        <v>12.495281508466633</v>
      </c>
      <c r="G220" s="70">
        <f t="shared" si="118"/>
        <v>9.2634553634463828</v>
      </c>
      <c r="H220" s="59">
        <f t="shared" si="118"/>
        <v>9.6047212987186867</v>
      </c>
      <c r="I220" s="59">
        <f t="shared" si="118"/>
        <v>9.797696769829713</v>
      </c>
      <c r="J220" s="59">
        <f t="shared" ref="J220" si="122">J205-J41</f>
        <v>8.5265217762807879</v>
      </c>
      <c r="L220" s="184"/>
      <c r="M220" s="184"/>
      <c r="N220" s="184"/>
      <c r="O220" s="184"/>
      <c r="P220" s="184"/>
    </row>
    <row r="221" spans="2:16">
      <c r="B221" s="1" t="s">
        <v>72</v>
      </c>
      <c r="C221" s="1" t="s">
        <v>70</v>
      </c>
      <c r="D221" s="1"/>
      <c r="E221" s="8">
        <f t="shared" si="118"/>
        <v>-28.966291342614113</v>
      </c>
      <c r="F221" s="8">
        <f t="shared" si="118"/>
        <v>-27.887735476004082</v>
      </c>
      <c r="G221" s="70">
        <f t="shared" si="118"/>
        <v>-27.887735476004309</v>
      </c>
      <c r="H221" s="59">
        <f t="shared" si="118"/>
        <v>-34.734681545908643</v>
      </c>
      <c r="I221" s="59">
        <f t="shared" si="118"/>
        <v>-34.708105025408031</v>
      </c>
      <c r="J221" s="59">
        <f t="shared" ref="J221" si="123">J206-J42</f>
        <v>-31.926680931979035</v>
      </c>
      <c r="L221" s="184"/>
      <c r="M221" s="184"/>
      <c r="N221" s="184"/>
      <c r="O221" s="184"/>
      <c r="P221" s="184"/>
    </row>
    <row r="222" spans="2:16">
      <c r="B222" s="1" t="s">
        <v>72</v>
      </c>
      <c r="C222" s="1" t="s">
        <v>71</v>
      </c>
      <c r="D222" s="1"/>
      <c r="E222" s="8">
        <f t="shared" si="118"/>
        <v>-55.316135141959876</v>
      </c>
      <c r="F222" s="8">
        <f t="shared" si="118"/>
        <v>-41.999314507484542</v>
      </c>
      <c r="G222" s="70">
        <f t="shared" si="118"/>
        <v>-26.351708153682921</v>
      </c>
      <c r="H222" s="59">
        <f t="shared" si="118"/>
        <v>-23.46209033944308</v>
      </c>
      <c r="I222" s="59">
        <f t="shared" si="118"/>
        <v>-24.414053657415252</v>
      </c>
      <c r="J222" s="59">
        <f t="shared" ref="J222" si="124">J207-J43</f>
        <v>-20.104438922212921</v>
      </c>
      <c r="L222" s="184"/>
      <c r="M222" s="184"/>
      <c r="N222" s="184"/>
      <c r="O222" s="184"/>
      <c r="P222" s="184"/>
    </row>
    <row r="223" spans="2:16">
      <c r="B223" s="278" t="s">
        <v>79</v>
      </c>
      <c r="C223" s="278"/>
      <c r="D223" s="278"/>
      <c r="E223" s="278"/>
      <c r="F223" s="278"/>
      <c r="G223" s="278"/>
      <c r="H223" s="278"/>
      <c r="I223" s="127"/>
      <c r="J223" s="127"/>
      <c r="L223" s="184"/>
      <c r="M223" s="184"/>
      <c r="N223" s="184"/>
      <c r="O223" s="184"/>
      <c r="P223" s="184"/>
    </row>
    <row r="224" spans="2:16">
      <c r="B224" s="1" t="s">
        <v>82</v>
      </c>
      <c r="C224" s="1" t="s">
        <v>68</v>
      </c>
      <c r="D224" s="1"/>
      <c r="E224" s="8">
        <f>E217+E220</f>
        <v>29.579376306503036</v>
      </c>
      <c r="F224" s="8">
        <f t="shared" ref="F224:I226" si="125">F217+F220</f>
        <v>24.104227025189402</v>
      </c>
      <c r="G224" s="70">
        <f t="shared" si="125"/>
        <v>17.621867913713004</v>
      </c>
      <c r="H224" s="59">
        <f t="shared" si="125"/>
        <v>18.039795677064035</v>
      </c>
      <c r="I224" s="67">
        <f t="shared" si="125"/>
        <v>18.278931297910844</v>
      </c>
      <c r="J224" s="67">
        <f t="shared" ref="J224" si="126">J217+J220</f>
        <v>16.492788173035819</v>
      </c>
      <c r="L224" s="184"/>
      <c r="M224" s="184"/>
      <c r="N224" s="184"/>
      <c r="O224" s="184"/>
      <c r="P224" s="184"/>
    </row>
    <row r="225" spans="2:16">
      <c r="B225" s="1" t="s">
        <v>82</v>
      </c>
      <c r="C225" s="1" t="s">
        <v>70</v>
      </c>
      <c r="D225" s="1"/>
      <c r="E225" s="8">
        <f>E218+E221</f>
        <v>-44.956419251634543</v>
      </c>
      <c r="F225" s="8">
        <f t="shared" si="125"/>
        <v>-44.086977268022338</v>
      </c>
      <c r="G225" s="70">
        <f t="shared" si="125"/>
        <v>-44.086977268022565</v>
      </c>
      <c r="H225" s="59">
        <f t="shared" si="125"/>
        <v>-56.65958143870705</v>
      </c>
      <c r="I225" s="67">
        <f t="shared" si="125"/>
        <v>-56.62724306370751</v>
      </c>
      <c r="J225" s="67">
        <f t="shared" ref="J225" si="127">J218+J221</f>
        <v>-54.491537926290448</v>
      </c>
      <c r="L225" s="184"/>
      <c r="M225" s="184"/>
      <c r="N225" s="184"/>
      <c r="O225" s="184"/>
      <c r="P225" s="184"/>
    </row>
    <row r="226" spans="2:16">
      <c r="B226" s="1" t="s">
        <v>82</v>
      </c>
      <c r="C226" s="1" t="s">
        <v>71</v>
      </c>
      <c r="D226" s="1"/>
      <c r="E226" s="8">
        <f>E219+E222</f>
        <v>-109.53336530583738</v>
      </c>
      <c r="F226" s="8">
        <f t="shared" si="125"/>
        <v>-84.278198244619034</v>
      </c>
      <c r="G226" s="70">
        <f t="shared" si="125"/>
        <v>-53.748704333224396</v>
      </c>
      <c r="H226" s="59">
        <f t="shared" si="125"/>
        <v>-47.367951496892942</v>
      </c>
      <c r="I226" s="67">
        <f t="shared" si="125"/>
        <v>-48.535115841815923</v>
      </c>
      <c r="J226" s="67">
        <f t="shared" ref="J226" si="128">J219+J222</f>
        <v>-41.434527050470365</v>
      </c>
    </row>
    <row r="227" spans="2:16">
      <c r="E227" s="16"/>
      <c r="F227" s="16"/>
      <c r="G227" s="16"/>
      <c r="H227" s="60"/>
      <c r="I227" s="60"/>
      <c r="J227" s="60"/>
      <c r="K227" s="16"/>
    </row>
    <row r="228" spans="2:16">
      <c r="K228" s="16"/>
    </row>
    <row r="229" spans="2:16">
      <c r="K229" s="16"/>
    </row>
    <row r="230" spans="2:16">
      <c r="K230" s="16"/>
    </row>
    <row r="231" spans="2:16">
      <c r="K231" s="16"/>
    </row>
    <row r="232" spans="2:16">
      <c r="K232" s="16"/>
    </row>
    <row r="233" spans="2:16">
      <c r="K233" s="16"/>
    </row>
    <row r="234" spans="2:16">
      <c r="K234" s="16"/>
    </row>
    <row r="235" spans="2:16">
      <c r="K235" s="16"/>
    </row>
    <row r="236" spans="2:16">
      <c r="K236" s="16"/>
    </row>
  </sheetData>
  <mergeCells count="21">
    <mergeCell ref="B23:H23"/>
    <mergeCell ref="B30:H30"/>
    <mergeCell ref="B37:H37"/>
    <mergeCell ref="B44:H44"/>
    <mergeCell ref="B113:H113"/>
    <mergeCell ref="E52:F52"/>
    <mergeCell ref="B77:H77"/>
    <mergeCell ref="B84:H84"/>
    <mergeCell ref="B91:H91"/>
    <mergeCell ref="B98:H98"/>
    <mergeCell ref="B106:H106"/>
    <mergeCell ref="E53:F53"/>
    <mergeCell ref="E54:F54"/>
    <mergeCell ref="N54:O54"/>
    <mergeCell ref="B57:C57"/>
    <mergeCell ref="B208:H208"/>
    <mergeCell ref="B216:H216"/>
    <mergeCell ref="B223:H223"/>
    <mergeCell ref="B187:H187"/>
    <mergeCell ref="B194:H194"/>
    <mergeCell ref="B201:H20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27430-B6F9-4378-BB27-2C58B0083008}">
  <sheetPr>
    <tabColor theme="5" tint="0.59999389629810485"/>
    <pageSetUpPr autoPageBreaks="0"/>
  </sheetPr>
  <dimension ref="A2:W236"/>
  <sheetViews>
    <sheetView zoomScaleNormal="100" workbookViewId="0">
      <selection activeCell="J123" sqref="J123:J134"/>
    </sheetView>
  </sheetViews>
  <sheetFormatPr defaultRowHeight="12.75"/>
  <cols>
    <col min="1" max="1" width="15" customWidth="1"/>
    <col min="2" max="2" width="18.125" bestFit="1" customWidth="1"/>
    <col min="3" max="3" width="16.875" bestFit="1" customWidth="1"/>
    <col min="4" max="4" width="20.25" bestFit="1" customWidth="1"/>
    <col min="5" max="5" width="16.125" customWidth="1"/>
    <col min="6" max="6" width="16.875" bestFit="1" customWidth="1"/>
    <col min="7" max="7" width="15" bestFit="1" customWidth="1"/>
    <col min="8" max="10" width="15.625" style="161" bestFit="1" customWidth="1"/>
    <col min="11" max="11" width="15.625" bestFit="1" customWidth="1"/>
    <col min="12" max="13" width="17.75" bestFit="1" customWidth="1"/>
    <col min="14" max="16" width="15.625" bestFit="1" customWidth="1"/>
    <col min="17" max="17" width="16.375" bestFit="1" customWidth="1"/>
    <col min="18" max="23" width="15.625" bestFit="1" customWidth="1"/>
    <col min="24" max="24" width="16.625" bestFit="1" customWidth="1"/>
    <col min="25" max="25" width="14.125" customWidth="1"/>
  </cols>
  <sheetData>
    <row r="2" spans="1:11" s="24" customFormat="1">
      <c r="A2" s="23" t="s">
        <v>133</v>
      </c>
      <c r="H2" s="159"/>
      <c r="I2" s="159"/>
      <c r="J2" s="159"/>
    </row>
    <row r="3" spans="1:11" s="34" customFormat="1">
      <c r="A3" s="33" t="s">
        <v>60</v>
      </c>
      <c r="B3" s="33"/>
      <c r="C3" s="33"/>
      <c r="H3" s="160"/>
      <c r="I3" s="160"/>
      <c r="J3" s="160"/>
    </row>
    <row r="4" spans="1:11">
      <c r="A4" s="4"/>
      <c r="B4" s="4"/>
      <c r="C4" s="4"/>
    </row>
    <row r="5" spans="1:11" ht="25.5">
      <c r="A5" s="1"/>
      <c r="B5" s="1"/>
      <c r="C5" s="1"/>
      <c r="D5" s="1"/>
      <c r="E5" s="162" t="s">
        <v>50</v>
      </c>
      <c r="F5" s="162" t="s">
        <v>52</v>
      </c>
      <c r="G5" s="163" t="s">
        <v>54</v>
      </c>
      <c r="H5" s="164" t="s">
        <v>56</v>
      </c>
      <c r="I5" s="165" t="s">
        <v>58</v>
      </c>
      <c r="J5" s="165" t="s">
        <v>61</v>
      </c>
    </row>
    <row r="6" spans="1:11">
      <c r="A6" s="21" t="s">
        <v>100</v>
      </c>
      <c r="B6" s="2" t="s">
        <v>62</v>
      </c>
      <c r="C6" s="2" t="s">
        <v>63</v>
      </c>
      <c r="D6" s="2" t="s">
        <v>64</v>
      </c>
      <c r="E6" s="13" t="s">
        <v>49</v>
      </c>
      <c r="F6" s="13" t="s">
        <v>51</v>
      </c>
      <c r="G6" s="68" t="s">
        <v>53</v>
      </c>
      <c r="H6" s="57" t="s">
        <v>55</v>
      </c>
      <c r="I6" s="126" t="s">
        <v>57</v>
      </c>
      <c r="J6" s="126" t="s">
        <v>65</v>
      </c>
      <c r="K6" t="s">
        <v>66</v>
      </c>
    </row>
    <row r="7" spans="1:11" ht="13.5" customHeight="1">
      <c r="A7" s="192" t="s">
        <v>134</v>
      </c>
      <c r="B7" s="1" t="s">
        <v>67</v>
      </c>
      <c r="C7" s="1" t="s">
        <v>68</v>
      </c>
      <c r="D7" s="14" t="s">
        <v>69</v>
      </c>
      <c r="E7" s="38" cm="1">
        <f t="array" ref="E7">INDEX('Regional Cap levels'!$F$386:$K$553,MATCH($A7&amp;$B7&amp;$C7&amp;$D7,'Regional Cap levels'!$B$386:$B$553&amp;'Regional Cap levels'!$C$386:$C$553&amp;'Regional Cap levels'!$D$386:$D$553&amp;'Regional Cap levels'!$E$386:$E$553,0),MATCH(E$6,'Regional Cap levels'!$F$385:$K$385,0))</f>
        <v>0.67399395626488501</v>
      </c>
      <c r="F7" s="38" cm="1">
        <f t="array" ref="F7">INDEX('Regional Cap levels'!$F$386:$K$553,MATCH($A7&amp;$B7&amp;$C7&amp;$D7,'Regional Cap levels'!$B$386:$B$553&amp;'Regional Cap levels'!$C$386:$C$553&amp;'Regional Cap levels'!$D$386:$D$553&amp;'Regional Cap levels'!$E$386:$E$553,0),MATCH(F$6,'Regional Cap levels'!$F$385:$K$385,0))</f>
        <v>0.50680867445058009</v>
      </c>
      <c r="G7" s="185" cm="1">
        <f t="array" ref="G7">INDEX('Regional Cap levels'!$F$386:$K$553,MATCH($A7&amp;$B7&amp;$C7&amp;$D7,'Regional Cap levels'!$B$386:$B$553&amp;'Regional Cap levels'!$C$386:$C$553&amp;'Regional Cap levels'!$D$386:$D$553&amp;'Regional Cap levels'!$E$386:$E$553,0),MATCH(G$6,'Regional Cap levels'!$F$385:$K$385,0))</f>
        <v>0.30222807296853732</v>
      </c>
      <c r="H7" s="62" cm="1">
        <f t="array" ref="H7">INDEX('Regional Cap levels'!$F$386:$K$553,MATCH($A7&amp;$B7&amp;$C7&amp;$D7,'Regional Cap levels'!$B$386:$B$553&amp;'Regional Cap levels'!$C$386:$C$553&amp;'Regional Cap levels'!$D$386:$D$553&amp;'Regional Cap levels'!$E$386:$E$553,0),MATCH(H$6,'Regional Cap levels'!$F$385:$K$385,0))</f>
        <v>0.27448154991331386</v>
      </c>
      <c r="I7" s="62" cm="1">
        <f t="array" ref="I7">INDEX('Regional Cap levels'!$F$386:$K$553,MATCH($A7&amp;$B7&amp;$C7&amp;$D7,'Regional Cap levels'!$B$386:$B$553&amp;'Regional Cap levels'!$C$386:$C$553&amp;'Regional Cap levels'!$D$386:$D$553&amp;'Regional Cap levels'!$E$386:$E$553,0),MATCH(I$6,'Regional Cap levels'!$F$385:$K$385,0))</f>
        <v>0.28707739798263404</v>
      </c>
      <c r="J7" s="62" cm="1">
        <f t="array" ref="J7">INDEX('Regional Cap levels'!$F$386:$K$553,MATCH($A7&amp;$B7&amp;$C7&amp;$D7,'Regional Cap levels'!$B$386:$B$553&amp;'Regional Cap levels'!$C$386:$C$553&amp;'Regional Cap levels'!$D$386:$D$553&amp;'Regional Cap levels'!$E$386:$E$553,0),MATCH(J$6,'Regional Cap levels'!$F$385:$K$385,0))</f>
        <v>0.24514842158776012</v>
      </c>
      <c r="K7" s="4"/>
    </row>
    <row r="8" spans="1:11" ht="13.5" customHeight="1">
      <c r="A8" s="192" t="s">
        <v>134</v>
      </c>
      <c r="B8" s="1" t="s">
        <v>67</v>
      </c>
      <c r="C8" s="1" t="s">
        <v>70</v>
      </c>
      <c r="D8" s="14" t="s">
        <v>69</v>
      </c>
      <c r="E8" s="38" cm="1">
        <f t="array" ref="E8">INDEX('Regional Cap levels'!$F$386:$K$553,MATCH($A8&amp;$B8&amp;$C8&amp;$D8,'Regional Cap levels'!$B$386:$B$553&amp;'Regional Cap levels'!$C$386:$C$553&amp;'Regional Cap levels'!$D$386:$D$553&amp;'Regional Cap levels'!$E$386:$E$553,0),MATCH(E$6,'Regional Cap levels'!$F$385:$K$385,0))</f>
        <v>0.66364227016523247</v>
      </c>
      <c r="F8" s="38" cm="1">
        <f t="array" ref="F8">INDEX('Regional Cap levels'!$F$386:$K$553,MATCH($A8&amp;$B8&amp;$C8&amp;$D8,'Regional Cap levels'!$B$386:$B$553&amp;'Regional Cap levels'!$C$386:$C$553&amp;'Regional Cap levels'!$D$386:$D$553&amp;'Regional Cap levels'!$E$386:$E$553,0),MATCH(F$6,'Regional Cap levels'!$F$385:$K$385,0))</f>
        <v>0.49526120352548114</v>
      </c>
      <c r="G8" s="185" cm="1">
        <f t="array" ref="G8">INDEX('Regional Cap levels'!$F$386:$K$553,MATCH($A8&amp;$B8&amp;$C8&amp;$D8,'Regional Cap levels'!$B$386:$B$553&amp;'Regional Cap levels'!$C$386:$C$553&amp;'Regional Cap levels'!$D$386:$D$553&amp;'Regional Cap levels'!$E$386:$E$553,0),MATCH(G$6,'Regional Cap levels'!$F$385:$K$385,0))</f>
        <v>0.29166869072572604</v>
      </c>
      <c r="H8" s="62" cm="1">
        <f t="array" ref="H8">INDEX('Regional Cap levels'!$F$386:$K$553,MATCH($A8&amp;$B8&amp;$C8&amp;$D8,'Regional Cap levels'!$B$386:$B$553&amp;'Regional Cap levels'!$C$386:$C$553&amp;'Regional Cap levels'!$D$386:$D$553&amp;'Regional Cap levels'!$E$386:$E$553,0),MATCH(H$6,'Regional Cap levels'!$F$385:$K$385,0))</f>
        <v>0.27011665621474978</v>
      </c>
      <c r="I8" s="62" cm="1">
        <f t="array" ref="I8">INDEX('Regional Cap levels'!$F$386:$K$553,MATCH($A8&amp;$B8&amp;$C8&amp;$D8,'Regional Cap levels'!$B$386:$B$553&amp;'Regional Cap levels'!$C$386:$C$553&amp;'Regional Cap levels'!$D$386:$D$553&amp;'Regional Cap levels'!$E$386:$E$553,0),MATCH(I$6,'Regional Cap levels'!$F$385:$K$385,0))</f>
        <v>0.28265402207449569</v>
      </c>
      <c r="J8" s="62" cm="1">
        <f t="array" ref="J8">INDEX('Regional Cap levels'!$F$386:$K$553,MATCH($A8&amp;$B8&amp;$C8&amp;$D8,'Regional Cap levels'!$B$386:$B$553&amp;'Regional Cap levels'!$C$386:$C$553&amp;'Regional Cap levels'!$D$386:$D$553&amp;'Regional Cap levels'!$E$386:$E$553,0),MATCH(J$6,'Regional Cap levels'!$F$385:$K$385,0))</f>
        <v>0.2373417548132018</v>
      </c>
    </row>
    <row r="9" spans="1:11" ht="13.5" customHeight="1">
      <c r="A9" s="192" t="s">
        <v>134</v>
      </c>
      <c r="B9" s="1" t="s">
        <v>67</v>
      </c>
      <c r="C9" s="1" t="s">
        <v>71</v>
      </c>
      <c r="D9" s="14" t="s">
        <v>69</v>
      </c>
      <c r="E9" s="38" cm="1">
        <f t="array" ref="E9">INDEX('Regional Cap levels'!$F$386:$K$553,MATCH($A9&amp;$B9&amp;$C9&amp;$D9,'Regional Cap levels'!$B$386:$B$553&amp;'Regional Cap levels'!$C$386:$C$553&amp;'Regional Cap levels'!$D$386:$D$553&amp;'Regional Cap levels'!$E$386:$E$553,0),MATCH(E$6,'Regional Cap levels'!$F$385:$K$385,0))</f>
        <v>0.70988633610139606</v>
      </c>
      <c r="F9" s="38" cm="1">
        <f t="array" ref="F9">INDEX('Regional Cap levels'!$F$386:$K$553,MATCH($A9&amp;$B9&amp;$C9&amp;$D9,'Regional Cap levels'!$B$386:$B$553&amp;'Regional Cap levels'!$C$386:$C$553&amp;'Regional Cap levels'!$D$386:$D$553&amp;'Regional Cap levels'!$E$386:$E$553,0),MATCH(F$6,'Regional Cap levels'!$F$385:$K$385,0))</f>
        <v>0.53380743659472574</v>
      </c>
      <c r="G9" s="185" cm="1">
        <f t="array" ref="G9">INDEX('Regional Cap levels'!$F$386:$K$553,MATCH($A9&amp;$B9&amp;$C9&amp;$D9,'Regional Cap levels'!$B$386:$B$553&amp;'Regional Cap levels'!$C$386:$C$553&amp;'Regional Cap levels'!$D$386:$D$553&amp;'Regional Cap levels'!$E$386:$E$553,0),MATCH(G$6,'Regional Cap levels'!$F$385:$K$385,0))</f>
        <v>0.31834361028577152</v>
      </c>
      <c r="H9" s="62" cm="1">
        <f t="array" ref="H9">INDEX('Regional Cap levels'!$F$386:$K$553,MATCH($A9&amp;$B9&amp;$C9&amp;$D9,'Regional Cap levels'!$B$386:$B$553&amp;'Regional Cap levels'!$C$386:$C$553&amp;'Regional Cap levels'!$D$386:$D$553&amp;'Regional Cap levels'!$E$386:$E$553,0),MATCH(H$6,'Regional Cap levels'!$F$385:$K$385,0))</f>
        <v>0.28894019997202386</v>
      </c>
      <c r="I9" s="62" cm="1">
        <f t="array" ref="I9">INDEX('Regional Cap levels'!$F$386:$K$553,MATCH($A9&amp;$B9&amp;$C9&amp;$D9,'Regional Cap levels'!$B$386:$B$553&amp;'Regional Cap levels'!$C$386:$C$553&amp;'Regional Cap levels'!$D$386:$D$553&amp;'Regional Cap levels'!$E$386:$E$553,0),MATCH(I$6,'Regional Cap levels'!$F$385:$K$385,0))</f>
        <v>0.30220592843871452</v>
      </c>
      <c r="J9" s="62" cm="1">
        <f t="array" ref="J9">INDEX('Regional Cap levels'!$F$386:$K$553,MATCH($A9&amp;$B9&amp;$C9&amp;$D9,'Regional Cap levels'!$B$386:$B$553&amp;'Regional Cap levels'!$C$386:$C$553&amp;'Regional Cap levels'!$D$386:$D$553&amp;'Regional Cap levels'!$E$386:$E$553,0),MATCH(J$6,'Regional Cap levels'!$F$385:$K$385,0))</f>
        <v>0.25804139091060874</v>
      </c>
    </row>
    <row r="10" spans="1:11" ht="13.5" customHeight="1">
      <c r="A10" s="192" t="s">
        <v>134</v>
      </c>
      <c r="B10" s="1" t="s">
        <v>72</v>
      </c>
      <c r="C10" s="1" t="s">
        <v>68</v>
      </c>
      <c r="D10" s="14" t="s">
        <v>69</v>
      </c>
      <c r="E10" s="38" cm="1">
        <f t="array" ref="E10">INDEX('Regional Cap levels'!$F$386:$K$553,MATCH($A10&amp;$B10&amp;$C10&amp;$D10,'Regional Cap levels'!$B$386:$B$553&amp;'Regional Cap levels'!$C$386:$C$553&amp;'Regional Cap levels'!$D$386:$D$553&amp;'Regional Cap levels'!$E$386:$E$553,0),MATCH(E$6,'Regional Cap levels'!$F$385:$K$385,0))</f>
        <v>0.17139923110877889</v>
      </c>
      <c r="F10" s="38" cm="1">
        <f t="array" ref="F10">INDEX('Regional Cap levels'!$F$386:$K$553,MATCH($A10&amp;$B10&amp;$C10&amp;$D10,'Regional Cap levels'!$B$386:$B$553&amp;'Regional Cap levels'!$C$386:$C$553&amp;'Regional Cap levels'!$D$386:$D$553&amp;'Regional Cap levels'!$E$386:$E$553,0),MATCH(F$6,'Regional Cap levels'!$F$385:$K$385,0))</f>
        <v>0.12763547343811757</v>
      </c>
      <c r="G10" s="185" cm="1">
        <f t="array" ref="G10">INDEX('Regional Cap levels'!$F$386:$K$553,MATCH($A10&amp;$B10&amp;$C10&amp;$D10,'Regional Cap levels'!$B$386:$B$553&amp;'Regional Cap levels'!$C$386:$C$553&amp;'Regional Cap levels'!$D$386:$D$553&amp;'Regional Cap levels'!$E$386:$E$553,0),MATCH(G$6,'Regional Cap levels'!$F$385:$K$385,0))</f>
        <v>7.664002273229524E-2</v>
      </c>
      <c r="H10" s="62" cm="1">
        <f t="array" ref="H10">INDEX('Regional Cap levels'!$F$386:$K$553,MATCH($A10&amp;$B10&amp;$C10&amp;$D10,'Regional Cap levels'!$B$386:$B$553&amp;'Regional Cap levels'!$C$386:$C$553&amp;'Regional Cap levels'!$D$386:$D$553&amp;'Regional Cap levels'!$E$386:$E$553,0),MATCH(H$6,'Regional Cap levels'!$F$385:$K$385,0))</f>
        <v>7.048768711964537E-2</v>
      </c>
      <c r="I10" s="62" cm="1">
        <f t="array" ref="I10">INDEX('Regional Cap levels'!$F$386:$K$553,MATCH($A10&amp;$B10&amp;$C10&amp;$D10,'Regional Cap levels'!$B$386:$B$553&amp;'Regional Cap levels'!$C$386:$C$553&amp;'Regional Cap levels'!$D$386:$D$553&amp;'Regional Cap levels'!$E$386:$E$553,0),MATCH(I$6,'Regional Cap levels'!$F$385:$K$385,0))</f>
        <v>7.5733705787010192E-2</v>
      </c>
      <c r="J10" s="62" cm="1">
        <f t="array" ref="J10">INDEX('Regional Cap levels'!$F$386:$K$553,MATCH($A10&amp;$B10&amp;$C10&amp;$D10,'Regional Cap levels'!$B$386:$B$553&amp;'Regional Cap levels'!$C$386:$C$553&amp;'Regional Cap levels'!$D$386:$D$553&amp;'Regional Cap levels'!$E$386:$E$553,0),MATCH(J$6,'Regional Cap levels'!$F$385:$K$385,0))</f>
        <v>6.2485461489182513E-2</v>
      </c>
    </row>
    <row r="11" spans="1:11" ht="13.5" customHeight="1">
      <c r="A11" s="192" t="s">
        <v>134</v>
      </c>
      <c r="B11" s="1" t="s">
        <v>72</v>
      </c>
      <c r="C11" s="1" t="s">
        <v>70</v>
      </c>
      <c r="D11" s="14" t="s">
        <v>69</v>
      </c>
      <c r="E11" s="38" cm="1">
        <f t="array" ref="E11">INDEX('Regional Cap levels'!$F$386:$K$553,MATCH($A11&amp;$B11&amp;$C11&amp;$D11,'Regional Cap levels'!$B$386:$B$553&amp;'Regional Cap levels'!$C$386:$C$553&amp;'Regional Cap levels'!$D$386:$D$553&amp;'Regional Cap levels'!$E$386:$E$553,0),MATCH(E$6,'Regional Cap levels'!$F$385:$K$385,0))</f>
        <v>0.1757577555920096</v>
      </c>
      <c r="F11" s="38" cm="1">
        <f t="array" ref="F11">INDEX('Regional Cap levels'!$F$386:$K$553,MATCH($A11&amp;$B11&amp;$C11&amp;$D11,'Regional Cap levels'!$B$386:$B$553&amp;'Regional Cap levels'!$C$386:$C$553&amp;'Regional Cap levels'!$D$386:$D$553&amp;'Regional Cap levels'!$E$386:$E$553,0),MATCH(F$6,'Regional Cap levels'!$F$385:$K$385,0))</f>
        <v>0.12964486722692112</v>
      </c>
      <c r="G11" s="185" cm="1">
        <f t="array" ref="G11">INDEX('Regional Cap levels'!$F$386:$K$553,MATCH($A11&amp;$B11&amp;$C11&amp;$D11,'Regional Cap levels'!$B$386:$B$553&amp;'Regional Cap levels'!$C$386:$C$553&amp;'Regional Cap levels'!$D$386:$D$553&amp;'Regional Cap levels'!$E$386:$E$553,0),MATCH(G$6,'Regional Cap levels'!$F$385:$K$385,0))</f>
        <v>7.49685766955904E-2</v>
      </c>
      <c r="H11" s="62" cm="1">
        <f t="array" ref="H11">INDEX('Regional Cap levels'!$F$386:$K$553,MATCH($A11&amp;$B11&amp;$C11&amp;$D11,'Regional Cap levels'!$B$386:$B$553&amp;'Regional Cap levels'!$C$386:$C$553&amp;'Regional Cap levels'!$D$386:$D$553&amp;'Regional Cap levels'!$E$386:$E$553,0),MATCH(H$6,'Regional Cap levels'!$F$385:$K$385,0))</f>
        <v>6.7934210246712909E-2</v>
      </c>
      <c r="I11" s="62" cm="1">
        <f t="array" ref="I11">INDEX('Regional Cap levels'!$F$386:$K$553,MATCH($A11&amp;$B11&amp;$C11&amp;$D11,'Regional Cap levels'!$B$386:$B$553&amp;'Regional Cap levels'!$C$386:$C$553&amp;'Regional Cap levels'!$D$386:$D$553&amp;'Regional Cap levels'!$E$386:$E$553,0),MATCH(I$6,'Regional Cap levels'!$F$385:$K$385,0))</f>
        <v>7.3600298515559534E-2</v>
      </c>
      <c r="J11" s="62" cm="1">
        <f t="array" ref="J11">INDEX('Regional Cap levels'!$F$386:$K$553,MATCH($A11&amp;$B11&amp;$C11&amp;$D11,'Regional Cap levels'!$B$386:$B$553&amp;'Regional Cap levels'!$C$386:$C$553&amp;'Regional Cap levels'!$D$386:$D$553&amp;'Regional Cap levels'!$E$386:$E$553,0),MATCH(J$6,'Regional Cap levels'!$F$385:$K$385,0))</f>
        <v>5.9974555079640196E-2</v>
      </c>
    </row>
    <row r="12" spans="1:11" ht="13.5" customHeight="1">
      <c r="A12" s="192" t="s">
        <v>134</v>
      </c>
      <c r="B12" s="1" t="s">
        <v>72</v>
      </c>
      <c r="C12" s="1" t="s">
        <v>71</v>
      </c>
      <c r="D12" s="14" t="s">
        <v>69</v>
      </c>
      <c r="E12" s="38" cm="1">
        <f t="array" ref="E12">INDEX('Regional Cap levels'!$F$386:$K$553,MATCH($A12&amp;$B12&amp;$C12&amp;$D12,'Regional Cap levels'!$B$386:$B$553&amp;'Regional Cap levels'!$C$386:$C$553&amp;'Regional Cap levels'!$D$386:$D$553&amp;'Regional Cap levels'!$E$386:$E$553,0),MATCH(E$6,'Regional Cap levels'!$F$385:$K$385,0))</f>
        <v>0.18052495271515628</v>
      </c>
      <c r="F12" s="38" cm="1">
        <f t="array" ref="F12">INDEX('Regional Cap levels'!$F$386:$K$553,MATCH($A12&amp;$B12&amp;$C12&amp;$D12,'Regional Cap levels'!$B$386:$B$553&amp;'Regional Cap levels'!$C$386:$C$553&amp;'Regional Cap levels'!$D$386:$D$553&amp;'Regional Cap levels'!$E$386:$E$553,0),MATCH(F$6,'Regional Cap levels'!$F$385:$K$385,0))</f>
        <v>0.13443475244138653</v>
      </c>
      <c r="G12" s="185" cm="1">
        <f t="array" ref="G12">INDEX('Regional Cap levels'!$F$386:$K$553,MATCH($A12&amp;$B12&amp;$C12&amp;$D12,'Regional Cap levels'!$B$386:$B$553&amp;'Regional Cap levels'!$C$386:$C$553&amp;'Regional Cap levels'!$D$386:$D$553&amp;'Regional Cap levels'!$E$386:$E$553,0),MATCH(G$6,'Regional Cap levels'!$F$385:$K$385,0))</f>
        <v>8.0727815622009161E-2</v>
      </c>
      <c r="H12" s="62" cm="1">
        <f t="array" ref="H12">INDEX('Regional Cap levels'!$F$386:$K$553,MATCH($A12&amp;$B12&amp;$C12&amp;$D12,'Regional Cap levels'!$B$386:$B$553&amp;'Regional Cap levels'!$C$386:$C$553&amp;'Regional Cap levels'!$D$386:$D$553&amp;'Regional Cap levels'!$E$386:$E$553,0),MATCH(H$6,'Regional Cap levels'!$F$385:$K$385,0))</f>
        <v>7.4196518157333996E-2</v>
      </c>
      <c r="I12" s="62" cm="1">
        <f t="array" ref="I12">INDEX('Regional Cap levels'!$F$386:$K$553,MATCH($A12&amp;$B12&amp;$C12&amp;$D12,'Regional Cap levels'!$B$386:$B$553&amp;'Regional Cap levels'!$C$386:$C$553&amp;'Regional Cap levels'!$D$386:$D$553&amp;'Regional Cap levels'!$E$386:$E$553,0),MATCH(I$6,'Regional Cap levels'!$F$385:$K$385,0))</f>
        <v>7.9721719563231208E-2</v>
      </c>
      <c r="J12" s="62" cm="1">
        <f t="array" ref="J12">INDEX('Regional Cap levels'!$F$386:$K$553,MATCH($A12&amp;$B12&amp;$C12&amp;$D12,'Regional Cap levels'!$B$386:$B$553&amp;'Regional Cap levels'!$C$386:$C$553&amp;'Regional Cap levels'!$D$386:$D$553&amp;'Regional Cap levels'!$E$386:$E$553,0),MATCH(J$6,'Regional Cap levels'!$F$385:$K$385,0))</f>
        <v>6.5768188070154901E-2</v>
      </c>
    </row>
    <row r="13" spans="1:11" ht="13.5" customHeight="1">
      <c r="A13" s="192" t="s">
        <v>134</v>
      </c>
      <c r="B13" s="1" t="s">
        <v>67</v>
      </c>
      <c r="C13" s="1" t="s">
        <v>68</v>
      </c>
      <c r="D13" s="14" t="s">
        <v>73</v>
      </c>
      <c r="E13" s="38" cm="1">
        <f t="array" ref="E13">INDEX('Regional Cap levels'!$F$386:$K$553,MATCH($A13&amp;$B13&amp;$C13&amp;$D13,'Regional Cap levels'!$B$386:$B$553&amp;'Regional Cap levels'!$C$386:$C$553&amp;'Regional Cap levels'!$D$386:$D$553&amp;'Regional Cap levels'!$E$386:$E$553,0),MATCH(E$6,'Regional Cap levels'!$F$385:$K$385,0))</f>
        <v>0.49167886261258475</v>
      </c>
      <c r="F13" s="38" cm="1">
        <f t="array" ref="F13">INDEX('Regional Cap levels'!$F$386:$K$553,MATCH($A13&amp;$B13&amp;$C13&amp;$D13,'Regional Cap levels'!$B$386:$B$553&amp;'Regional Cap levels'!$C$386:$C$553&amp;'Regional Cap levels'!$D$386:$D$553&amp;'Regional Cap levels'!$E$386:$E$553,0),MATCH(F$6,'Regional Cap levels'!$F$385:$K$385,0))</f>
        <v>0.53825334363926813</v>
      </c>
      <c r="G13" s="185" cm="1">
        <f t="array" ref="G13">INDEX('Regional Cap levels'!$F$386:$K$553,MATCH($A13&amp;$B13&amp;$C13&amp;$D13,'Regional Cap levels'!$B$386:$B$553&amp;'Regional Cap levels'!$C$386:$C$553&amp;'Regional Cap levels'!$D$386:$D$553&amp;'Regional Cap levels'!$E$386:$E$553,0),MATCH(G$6,'Regional Cap levels'!$F$385:$K$385,0))</f>
        <v>0.53825334363926813</v>
      </c>
      <c r="H13" s="62" cm="1">
        <f t="array" ref="H13">INDEX('Regional Cap levels'!$F$386:$K$553,MATCH($A13&amp;$B13&amp;$C13&amp;$D13,'Regional Cap levels'!$B$386:$B$553&amp;'Regional Cap levels'!$C$386:$C$553&amp;'Regional Cap levels'!$D$386:$D$553&amp;'Regional Cap levels'!$E$386:$E$553,0),MATCH(H$6,'Regional Cap levels'!$F$385:$K$385,0))</f>
        <v>0.5422631282004764</v>
      </c>
      <c r="I13" s="62" cm="1">
        <f t="array" ref="I13">INDEX('Regional Cap levels'!$F$386:$K$553,MATCH($A13&amp;$B13&amp;$C13&amp;$D13,'Regional Cap levels'!$B$386:$B$553&amp;'Regional Cap levels'!$C$386:$C$553&amp;'Regional Cap levels'!$D$386:$D$553&amp;'Regional Cap levels'!$E$386:$E$553,0),MATCH(I$6,'Regional Cap levels'!$F$385:$K$385,0))</f>
        <v>0.54206599362776187</v>
      </c>
      <c r="J13" s="62" cm="1">
        <f t="array" ref="J13">INDEX('Regional Cap levels'!$F$386:$K$553,MATCH($A13&amp;$B13&amp;$C13&amp;$D13,'Regional Cap levels'!$B$386:$B$553&amp;'Regional Cap levels'!$C$386:$C$553&amp;'Regional Cap levels'!$D$386:$D$553&amp;'Regional Cap levels'!$E$386:$E$553,0),MATCH(J$6,'Regional Cap levels'!$F$385:$K$385,0))</f>
        <v>0.61848465955126186</v>
      </c>
    </row>
    <row r="14" spans="1:11" ht="13.5" customHeight="1">
      <c r="A14" s="192" t="s">
        <v>134</v>
      </c>
      <c r="B14" s="1" t="s">
        <v>67</v>
      </c>
      <c r="C14" s="1" t="s">
        <v>70</v>
      </c>
      <c r="D14" s="14" t="s">
        <v>73</v>
      </c>
      <c r="E14" s="38" cm="1">
        <f t="array" ref="E14">INDEX('Regional Cap levels'!$F$386:$K$553,MATCH($A14&amp;$B14&amp;$C14&amp;$D14,'Regional Cap levels'!$B$386:$B$553&amp;'Regional Cap levels'!$C$386:$C$553&amp;'Regional Cap levels'!$D$386:$D$553&amp;'Regional Cap levels'!$E$386:$E$553,0),MATCH(E$6,'Regional Cap levels'!$F$385:$K$385,0))</f>
        <v>0.54207867043570968</v>
      </c>
      <c r="F14" s="38" cm="1">
        <f t="array" ref="F14">INDEX('Regional Cap levels'!$F$386:$K$553,MATCH($A14&amp;$B14&amp;$C14&amp;$D14,'Regional Cap levels'!$B$386:$B$553&amp;'Regional Cap levels'!$C$386:$C$553&amp;'Regional Cap levels'!$D$386:$D$553&amp;'Regional Cap levels'!$E$386:$E$553,0),MATCH(F$6,'Regional Cap levels'!$F$385:$K$385,0))</f>
        <v>0.58935800809516725</v>
      </c>
      <c r="G14" s="185" cm="1">
        <f t="array" ref="G14">INDEX('Regional Cap levels'!$F$386:$K$553,MATCH($A14&amp;$B14&amp;$C14&amp;$D14,'Regional Cap levels'!$B$386:$B$553&amp;'Regional Cap levels'!$C$386:$C$553&amp;'Regional Cap levels'!$D$386:$D$553&amp;'Regional Cap levels'!$E$386:$E$553,0),MATCH(G$6,'Regional Cap levels'!$F$385:$K$385,0))</f>
        <v>0.58935800809516725</v>
      </c>
      <c r="H14" s="62" cm="1">
        <f t="array" ref="H14">INDEX('Regional Cap levels'!$F$386:$K$553,MATCH($A14&amp;$B14&amp;$C14&amp;$D14,'Regional Cap levels'!$B$386:$B$553&amp;'Regional Cap levels'!$C$386:$C$553&amp;'Regional Cap levels'!$D$386:$D$553&amp;'Regional Cap levels'!$E$386:$E$553,0),MATCH(H$6,'Regional Cap levels'!$F$385:$K$385,0))</f>
        <v>0.61136384440418512</v>
      </c>
      <c r="I14" s="62" cm="1">
        <f t="array" ref="I14">INDEX('Regional Cap levels'!$F$386:$K$553,MATCH($A14&amp;$B14&amp;$C14&amp;$D14,'Regional Cap levels'!$B$386:$B$553&amp;'Regional Cap levels'!$C$386:$C$553&amp;'Regional Cap levels'!$D$386:$D$553&amp;'Regional Cap levels'!$E$386:$E$553,0),MATCH(I$6,'Regional Cap levels'!$F$385:$K$385,0))</f>
        <v>0.61114759536905905</v>
      </c>
      <c r="J14" s="62" cm="1">
        <f t="array" ref="J14">INDEX('Regional Cap levels'!$F$386:$K$553,MATCH($A14&amp;$B14&amp;$C14&amp;$D14,'Regional Cap levels'!$B$386:$B$553&amp;'Regional Cap levels'!$C$386:$C$553&amp;'Regional Cap levels'!$D$386:$D$553&amp;'Regional Cap levels'!$E$386:$E$553,0),MATCH(J$6,'Regional Cap levels'!$F$385:$K$385,0))</f>
        <v>0.68959027965464914</v>
      </c>
    </row>
    <row r="15" spans="1:11" ht="13.5" customHeight="1">
      <c r="A15" s="192" t="s">
        <v>134</v>
      </c>
      <c r="B15" s="1" t="s">
        <v>67</v>
      </c>
      <c r="C15" s="1" t="s">
        <v>71</v>
      </c>
      <c r="D15" s="14" t="s">
        <v>73</v>
      </c>
      <c r="E15" s="38" cm="1">
        <f t="array" ref="E15">INDEX('Regional Cap levels'!$F$386:$K$553,MATCH($A15&amp;$B15&amp;$C15&amp;$D15,'Regional Cap levels'!$B$386:$B$553&amp;'Regional Cap levels'!$C$386:$C$553&amp;'Regional Cap levels'!$D$386:$D$553&amp;'Regional Cap levels'!$E$386:$E$553,0),MATCH(E$6,'Regional Cap levels'!$F$385:$K$385,0))</f>
        <v>0.55362400467213169</v>
      </c>
      <c r="F15" s="38" cm="1">
        <f t="array" ref="F15">INDEX('Regional Cap levels'!$F$386:$K$553,MATCH($A15&amp;$B15&amp;$C15&amp;$D15,'Regional Cap levels'!$B$386:$B$553&amp;'Regional Cap levels'!$C$386:$C$553&amp;'Regional Cap levels'!$D$386:$D$553&amp;'Regional Cap levels'!$E$386:$E$553,0),MATCH(F$6,'Regional Cap levels'!$F$385:$K$385,0))</f>
        <v>0.60412071563238046</v>
      </c>
      <c r="G15" s="185" cm="1">
        <f t="array" ref="G15">INDEX('Regional Cap levels'!$F$386:$K$553,MATCH($A15&amp;$B15&amp;$C15&amp;$D15,'Regional Cap levels'!$B$386:$B$553&amp;'Regional Cap levels'!$C$386:$C$553&amp;'Regional Cap levels'!$D$386:$D$553&amp;'Regional Cap levels'!$E$386:$E$553,0),MATCH(G$6,'Regional Cap levels'!$F$385:$K$385,0))</f>
        <v>0.60412071563238046</v>
      </c>
      <c r="H15" s="62" cm="1">
        <f t="array" ref="H15">INDEX('Regional Cap levels'!$F$386:$K$553,MATCH($A15&amp;$B15&amp;$C15&amp;$D15,'Regional Cap levels'!$B$386:$B$553&amp;'Regional Cap levels'!$C$386:$C$553&amp;'Regional Cap levels'!$D$386:$D$553&amp;'Regional Cap levels'!$E$386:$E$553,0),MATCH(H$6,'Regional Cap levels'!$F$385:$K$385,0))</f>
        <v>0.60935292194704327</v>
      </c>
      <c r="I15" s="62" cm="1">
        <f t="array" ref="I15">INDEX('Regional Cap levels'!$F$386:$K$553,MATCH($A15&amp;$B15&amp;$C15&amp;$D15,'Regional Cap levels'!$B$386:$B$553&amp;'Regional Cap levels'!$C$386:$C$553&amp;'Regional Cap levels'!$D$386:$D$553&amp;'Regional Cap levels'!$E$386:$E$553,0),MATCH(I$6,'Regional Cap levels'!$F$385:$K$385,0))</f>
        <v>0.60914777029060041</v>
      </c>
      <c r="J15" s="62" cm="1">
        <f t="array" ref="J15">INDEX('Regional Cap levels'!$F$386:$K$553,MATCH($A15&amp;$B15&amp;$C15&amp;$D15,'Regional Cap levels'!$B$386:$B$553&amp;'Regional Cap levels'!$C$386:$C$553&amp;'Regional Cap levels'!$D$386:$D$553&amp;'Regional Cap levels'!$E$386:$E$553,0),MATCH(J$6,'Regional Cap levels'!$F$385:$K$385,0))</f>
        <v>0.68994710634088052</v>
      </c>
    </row>
    <row r="16" spans="1:11" ht="13.5" customHeight="1">
      <c r="A16" s="192" t="s">
        <v>134</v>
      </c>
      <c r="B16" s="1" t="s">
        <v>72</v>
      </c>
      <c r="C16" s="1" t="s">
        <v>68</v>
      </c>
      <c r="D16" s="14" t="s">
        <v>73</v>
      </c>
      <c r="E16" s="38" cm="1">
        <f t="array" ref="E16">INDEX('Regional Cap levels'!$F$386:$K$553,MATCH($A16&amp;$B16&amp;$C16&amp;$D16,'Regional Cap levels'!$B$386:$B$553&amp;'Regional Cap levels'!$C$386:$C$553&amp;'Regional Cap levels'!$D$386:$D$553&amp;'Regional Cap levels'!$E$386:$E$553,0),MATCH(E$6,'Regional Cap levels'!$F$385:$K$385,0))</f>
        <v>0.28485186128517942</v>
      </c>
      <c r="F16" s="38" cm="1">
        <f t="array" ref="F16">INDEX('Regional Cap levels'!$F$386:$K$553,MATCH($A16&amp;$B16&amp;$C16&amp;$D16,'Regional Cap levels'!$B$386:$B$553&amp;'Regional Cap levels'!$C$386:$C$553&amp;'Regional Cap levels'!$D$386:$D$553&amp;'Regional Cap levels'!$E$386:$E$553,0),MATCH(F$6,'Regional Cap levels'!$F$385:$K$385,0))</f>
        <v>0.2911174570678719</v>
      </c>
      <c r="G16" s="185" cm="1">
        <f t="array" ref="G16">INDEX('Regional Cap levels'!$F$386:$K$553,MATCH($A16&amp;$B16&amp;$C16&amp;$D16,'Regional Cap levels'!$B$386:$B$553&amp;'Regional Cap levels'!$C$386:$C$553&amp;'Regional Cap levels'!$D$386:$D$553&amp;'Regional Cap levels'!$E$386:$E$553,0),MATCH(G$6,'Regional Cap levels'!$F$385:$K$385,0))</f>
        <v>0.2911174570678719</v>
      </c>
      <c r="H16" s="62" cm="1">
        <f t="array" ref="H16">INDEX('Regional Cap levels'!$F$386:$K$553,MATCH($A16&amp;$B16&amp;$C16&amp;$D16,'Regional Cap levels'!$B$386:$B$553&amp;'Regional Cap levels'!$C$386:$C$553&amp;'Regional Cap levels'!$D$386:$D$553&amp;'Regional Cap levels'!$E$386:$E$553,0),MATCH(H$6,'Regional Cap levels'!$F$385:$K$385,0))</f>
        <v>0.29612756531339085</v>
      </c>
      <c r="I16" s="62" cm="1">
        <f t="array" ref="I16">INDEX('Regional Cap levels'!$F$386:$K$553,MATCH($A16&amp;$B16&amp;$C16&amp;$D16,'Regional Cap levels'!$B$386:$B$553&amp;'Regional Cap levels'!$C$386:$C$553&amp;'Regional Cap levels'!$D$386:$D$553&amp;'Regional Cap levels'!$E$386:$E$553,0),MATCH(I$6,'Regional Cap levels'!$F$385:$K$385,0))</f>
        <v>0.29592461355690519</v>
      </c>
      <c r="J16" s="62" cm="1">
        <f t="array" ref="J16">INDEX('Regional Cap levels'!$F$386:$K$553,MATCH($A16&amp;$B16&amp;$C16&amp;$D16,'Regional Cap levels'!$B$386:$B$553&amp;'Regional Cap levels'!$C$386:$C$553&amp;'Regional Cap levels'!$D$386:$D$553&amp;'Regional Cap levels'!$E$386:$E$553,0),MATCH(J$6,'Regional Cap levels'!$F$385:$K$385,0))</f>
        <v>0.29778956587767769</v>
      </c>
    </row>
    <row r="17" spans="1:11" ht="13.5" customHeight="1">
      <c r="A17" s="192" t="s">
        <v>134</v>
      </c>
      <c r="B17" s="1" t="s">
        <v>72</v>
      </c>
      <c r="C17" s="1" t="s">
        <v>70</v>
      </c>
      <c r="D17" s="14" t="s">
        <v>73</v>
      </c>
      <c r="E17" s="38" cm="1">
        <f t="array" ref="E17">INDEX('Regional Cap levels'!$F$386:$K$553,MATCH($A17&amp;$B17&amp;$C17&amp;$D17,'Regional Cap levels'!$B$386:$B$553&amp;'Regional Cap levels'!$C$386:$C$553&amp;'Regional Cap levels'!$D$386:$D$553&amp;'Regional Cap levels'!$E$386:$E$553,0),MATCH(E$6,'Regional Cap levels'!$F$385:$K$385,0))</f>
        <v>0.3750844265084296</v>
      </c>
      <c r="F17" s="38" cm="1">
        <f t="array" ref="F17">INDEX('Regional Cap levels'!$F$386:$K$553,MATCH($A17&amp;$B17&amp;$C17&amp;$D17,'Regional Cap levels'!$B$386:$B$553&amp;'Regional Cap levels'!$C$386:$C$553&amp;'Regional Cap levels'!$D$386:$D$553&amp;'Regional Cap levels'!$E$386:$E$553,0),MATCH(F$6,'Regional Cap levels'!$F$385:$K$385,0))</f>
        <v>0.37799022515901148</v>
      </c>
      <c r="G17" s="185" cm="1">
        <f t="array" ref="G17">INDEX('Regional Cap levels'!$F$386:$K$553,MATCH($A17&amp;$B17&amp;$C17&amp;$D17,'Regional Cap levels'!$B$386:$B$553&amp;'Regional Cap levels'!$C$386:$C$553&amp;'Regional Cap levels'!$D$386:$D$553&amp;'Regional Cap levels'!$E$386:$E$553,0),MATCH(G$6,'Regional Cap levels'!$F$385:$K$385,0))</f>
        <v>0.37799022515901148</v>
      </c>
      <c r="H17" s="62" cm="1">
        <f t="array" ref="H17">INDEX('Regional Cap levels'!$F$386:$K$553,MATCH($A17&amp;$B17&amp;$C17&amp;$D17,'Regional Cap levels'!$B$386:$B$553&amp;'Regional Cap levels'!$C$386:$C$553&amp;'Regional Cap levels'!$D$386:$D$553&amp;'Regional Cap levels'!$E$386:$E$553,0),MATCH(H$6,'Regional Cap levels'!$F$385:$K$385,0))</f>
        <v>0.40438177549160381</v>
      </c>
      <c r="I17" s="62" cm="1">
        <f t="array" ref="I17">INDEX('Regional Cap levels'!$F$386:$K$553,MATCH($A17&amp;$B17&amp;$C17&amp;$D17,'Regional Cap levels'!$B$386:$B$553&amp;'Regional Cap levels'!$C$386:$C$553&amp;'Regional Cap levels'!$D$386:$D$553&amp;'Regional Cap levels'!$E$386:$E$553,0),MATCH(I$6,'Regional Cap levels'!$F$385:$K$385,0))</f>
        <v>0.40408919345014488</v>
      </c>
      <c r="J17" s="62" cm="1">
        <f t="array" ref="J17">INDEX('Regional Cap levels'!$F$386:$K$553,MATCH($A17&amp;$B17&amp;$C17&amp;$D17,'Regional Cap levels'!$B$386:$B$553&amp;'Regional Cap levels'!$C$386:$C$553&amp;'Regional Cap levels'!$D$386:$D$553&amp;'Regional Cap levels'!$E$386:$E$553,0),MATCH(J$6,'Regional Cap levels'!$F$385:$K$385,0))</f>
        <v>0.39731892867436419</v>
      </c>
    </row>
    <row r="18" spans="1:11" ht="13.5" customHeight="1">
      <c r="A18" s="192" t="s">
        <v>134</v>
      </c>
      <c r="B18" s="1" t="s">
        <v>72</v>
      </c>
      <c r="C18" s="1" t="s">
        <v>71</v>
      </c>
      <c r="D18" s="14" t="s">
        <v>73</v>
      </c>
      <c r="E18" s="38" cm="1">
        <f t="array" ref="E18">INDEX('Regional Cap levels'!$F$386:$K$553,MATCH($A18&amp;$B18&amp;$C18&amp;$D18,'Regional Cap levels'!$B$386:$B$553&amp;'Regional Cap levels'!$C$386:$C$553&amp;'Regional Cap levels'!$D$386:$D$553&amp;'Regional Cap levels'!$E$386:$E$553,0),MATCH(E$6,'Regional Cap levels'!$F$385:$K$385,0))</f>
        <v>0.33537728236404085</v>
      </c>
      <c r="F18" s="38" cm="1">
        <f t="array" ref="F18">INDEX('Regional Cap levels'!$F$386:$K$553,MATCH($A18&amp;$B18&amp;$C18&amp;$D18,'Regional Cap levels'!$B$386:$B$553&amp;'Regional Cap levels'!$C$386:$C$553&amp;'Regional Cap levels'!$D$386:$D$553&amp;'Regional Cap levels'!$E$386:$E$553,0),MATCH(F$6,'Regional Cap levels'!$F$385:$K$385,0))</f>
        <v>0.34338533582610592</v>
      </c>
      <c r="G18" s="185" cm="1">
        <f t="array" ref="G18">INDEX('Regional Cap levels'!$F$386:$K$553,MATCH($A18&amp;$B18&amp;$C18&amp;$D18,'Regional Cap levels'!$B$386:$B$553&amp;'Regional Cap levels'!$C$386:$C$553&amp;'Regional Cap levels'!$D$386:$D$553&amp;'Regional Cap levels'!$E$386:$E$553,0),MATCH(G$6,'Regional Cap levels'!$F$385:$K$385,0))</f>
        <v>0.34338533582610592</v>
      </c>
      <c r="H18" s="62" cm="1">
        <f t="array" ref="H18">INDEX('Regional Cap levels'!$F$386:$K$553,MATCH($A18&amp;$B18&amp;$C18&amp;$D18,'Regional Cap levels'!$B$386:$B$553&amp;'Regional Cap levels'!$C$386:$C$553&amp;'Regional Cap levels'!$D$386:$D$553&amp;'Regional Cap levels'!$E$386:$E$553,0),MATCH(H$6,'Regional Cap levels'!$F$385:$K$385,0))</f>
        <v>0.34984061488651735</v>
      </c>
      <c r="I18" s="62" cm="1">
        <f t="array" ref="I18">INDEX('Regional Cap levels'!$F$386:$K$553,MATCH($A18&amp;$B18&amp;$C18&amp;$D18,'Regional Cap levels'!$B$386:$B$553&amp;'Regional Cap levels'!$C$386:$C$553&amp;'Regional Cap levels'!$D$386:$D$553&amp;'Regional Cap levels'!$E$386:$E$553,0),MATCH(I$6,'Regional Cap levels'!$F$385:$K$385,0))</f>
        <v>0.34961878561640702</v>
      </c>
      <c r="J18" s="62" cm="1">
        <f t="array" ref="J18">INDEX('Regional Cap levels'!$F$386:$K$553,MATCH($A18&amp;$B18&amp;$C18&amp;$D18,'Regional Cap levels'!$B$386:$B$553&amp;'Regional Cap levels'!$C$386:$C$553&amp;'Regional Cap levels'!$D$386:$D$553&amp;'Regional Cap levels'!$E$386:$E$553,0),MATCH(J$6,'Regional Cap levels'!$F$385:$K$385,0))</f>
        <v>0.35192612918441774</v>
      </c>
    </row>
    <row r="19" spans="1:11" ht="13.5" customHeight="1">
      <c r="D19" s="166"/>
      <c r="E19" s="42"/>
      <c r="F19" s="42"/>
      <c r="G19" s="42"/>
      <c r="H19" s="186"/>
      <c r="I19" s="186"/>
      <c r="J19" s="186"/>
    </row>
    <row r="20" spans="1:11" ht="13.5" customHeight="1">
      <c r="B20" s="35" t="s">
        <v>74</v>
      </c>
      <c r="C20" s="167"/>
      <c r="D20" s="167"/>
      <c r="E20" s="167"/>
      <c r="F20" s="167"/>
      <c r="G20" s="167"/>
      <c r="H20" s="168"/>
      <c r="I20" s="168"/>
      <c r="J20" s="168"/>
    </row>
    <row r="21" spans="1:11" ht="28.5" customHeight="1">
      <c r="B21" s="1"/>
      <c r="C21" s="1"/>
      <c r="D21" s="1"/>
      <c r="E21" s="162" t="s">
        <v>50</v>
      </c>
      <c r="F21" s="162" t="s">
        <v>52</v>
      </c>
      <c r="G21" s="163" t="s">
        <v>54</v>
      </c>
      <c r="H21" s="164" t="s">
        <v>56</v>
      </c>
      <c r="I21" s="165" t="s">
        <v>58</v>
      </c>
      <c r="J21" s="165" t="s">
        <v>61</v>
      </c>
    </row>
    <row r="22" spans="1:11" ht="13.5" customHeight="1">
      <c r="B22" s="2" t="s">
        <v>62</v>
      </c>
      <c r="C22" s="2" t="s">
        <v>63</v>
      </c>
      <c r="D22" s="2" t="s">
        <v>64</v>
      </c>
      <c r="E22" s="13" t="s">
        <v>49</v>
      </c>
      <c r="F22" s="13" t="s">
        <v>51</v>
      </c>
      <c r="G22" s="68" t="s">
        <v>53</v>
      </c>
      <c r="H22" s="57" t="s">
        <v>55</v>
      </c>
      <c r="I22" s="126" t="s">
        <v>57</v>
      </c>
      <c r="J22" s="126" t="s">
        <v>65</v>
      </c>
      <c r="K22" s="169" t="s">
        <v>75</v>
      </c>
    </row>
    <row r="23" spans="1:11" ht="13.5" customHeight="1">
      <c r="B23" s="268" t="s">
        <v>76</v>
      </c>
      <c r="C23" s="269"/>
      <c r="D23" s="269"/>
      <c r="E23" s="269"/>
      <c r="F23" s="269"/>
      <c r="G23" s="269"/>
      <c r="H23" s="269"/>
      <c r="I23" s="127"/>
      <c r="J23" s="127"/>
    </row>
    <row r="24" spans="1:11" ht="13.5" customHeight="1">
      <c r="B24" s="1" t="s">
        <v>67</v>
      </c>
      <c r="C24" s="1" t="s">
        <v>68</v>
      </c>
      <c r="D24" s="14" t="s">
        <v>69</v>
      </c>
      <c r="E24" s="36" cm="1">
        <f t="array" ref="E24">E7*INDEX('TDCV Values'!$D$11:$I$16,MATCH($B24&amp;$C24,'TDCV Values'!$B$11:$B$16&amp;'TDCV Values'!$C$11:$C$16,0),MATCH(E$22,'TDCV Values'!$D$10:$I$10,0))</f>
        <v>1954.5824731681664</v>
      </c>
      <c r="F24" s="36" cm="1">
        <f t="array" ref="F24">F7*INDEX('TDCV Values'!$D$11:$I$16,MATCH($B24&amp;$C24,'TDCV Values'!$B$11:$B$16&amp;'TDCV Values'!$C$11:$C$16,0),MATCH(F$22,'TDCV Values'!$D$10:$I$10,0))</f>
        <v>1469.7451559066822</v>
      </c>
      <c r="G24" s="36" cm="1">
        <f t="array" ref="G24">G7*INDEX('TDCV Values'!$D$11:$I$16,MATCH($B24&amp;$C24,'TDCV Values'!$B$11:$B$16&amp;'TDCV Values'!$C$11:$C$16,0),MATCH(G$22,'TDCV Values'!$D$10:$I$10,0))</f>
        <v>876.46141160875823</v>
      </c>
      <c r="H24" s="36" cm="1">
        <f t="array" ref="H24">H7*INDEX('TDCV Values'!$D$11:$I$16,MATCH($B24&amp;$C24,'TDCV Values'!$B$11:$B$16&amp;'TDCV Values'!$C$11:$C$16,0),MATCH(H$22,'TDCV Values'!$D$10:$I$10,0))</f>
        <v>741.10018476594746</v>
      </c>
      <c r="I24" s="36" cm="1">
        <f t="array" ref="I24">I7*INDEX('TDCV Values'!$D$11:$I$16,MATCH($B24&amp;$C24,'TDCV Values'!$B$11:$B$16&amp;'TDCV Values'!$C$11:$C$16,0),MATCH(I$22,'TDCV Values'!$D$10:$I$10,0))</f>
        <v>775.10897455311192</v>
      </c>
      <c r="J24" s="36" cm="1">
        <f t="array" ref="J24">J7*INDEX('TDCV Values'!$D$11:$I$16,MATCH($B24&amp;$C24,'TDCV Values'!$B$11:$B$16&amp;'TDCV Values'!$C$11:$C$16,0),MATCH(J$22,'TDCV Values'!$D$10:$I$10,0))</f>
        <v>661.90073828695233</v>
      </c>
    </row>
    <row r="25" spans="1:11" ht="13.5" customHeight="1">
      <c r="B25" s="1" t="s">
        <v>67</v>
      </c>
      <c r="C25" s="1" t="s">
        <v>70</v>
      </c>
      <c r="D25" s="14" t="s">
        <v>69</v>
      </c>
      <c r="E25" s="36" cm="1">
        <f t="array" ref="E25">E8*INDEX('TDCV Values'!$D$11:$I$16,MATCH($B25&amp;$C25,'TDCV Values'!$B$11:$B$16&amp;'TDCV Values'!$C$11:$C$16,0),MATCH(E$22,'TDCV Values'!$D$10:$I$10,0))</f>
        <v>1924.5625834791742</v>
      </c>
      <c r="F25" s="36" cm="1">
        <f t="array" ref="F25">F8*INDEX('TDCV Values'!$D$11:$I$16,MATCH($B25&amp;$C25,'TDCV Values'!$B$11:$B$16&amp;'TDCV Values'!$C$11:$C$16,0),MATCH(F$22,'TDCV Values'!$D$10:$I$10,0))</f>
        <v>1436.2574902238953</v>
      </c>
      <c r="G25" s="36" cm="1">
        <f t="array" ref="G25">G8*INDEX('TDCV Values'!$D$11:$I$16,MATCH($B25&amp;$C25,'TDCV Values'!$B$11:$B$16&amp;'TDCV Values'!$C$11:$C$16,0),MATCH(G$22,'TDCV Values'!$D$10:$I$10,0))</f>
        <v>845.83920310460553</v>
      </c>
      <c r="H25" s="36" cm="1">
        <f t="array" ref="H25">H8*INDEX('TDCV Values'!$D$11:$I$16,MATCH($B25&amp;$C25,'TDCV Values'!$B$11:$B$16&amp;'TDCV Values'!$C$11:$C$16,0),MATCH(H$22,'TDCV Values'!$D$10:$I$10,0))</f>
        <v>729.31497177982442</v>
      </c>
      <c r="I25" s="36" cm="1">
        <f t="array" ref="I25">I8*INDEX('TDCV Values'!$D$11:$I$16,MATCH($B25&amp;$C25,'TDCV Values'!$B$11:$B$16&amp;'TDCV Values'!$C$11:$C$16,0),MATCH(I$22,'TDCV Values'!$D$10:$I$10,0))</f>
        <v>763.16585960113832</v>
      </c>
      <c r="J25" s="36" cm="1">
        <f t="array" ref="J25">J8*INDEX('TDCV Values'!$D$11:$I$16,MATCH($B25&amp;$C25,'TDCV Values'!$B$11:$B$16&amp;'TDCV Values'!$C$11:$C$16,0),MATCH(J$22,'TDCV Values'!$D$10:$I$10,0))</f>
        <v>640.82273799564484</v>
      </c>
    </row>
    <row r="26" spans="1:11" ht="13.5" customHeight="1">
      <c r="B26" s="1" t="s">
        <v>67</v>
      </c>
      <c r="C26" s="1" t="s">
        <v>71</v>
      </c>
      <c r="D26" s="14" t="s">
        <v>69</v>
      </c>
      <c r="E26" s="36" cm="1">
        <f t="array" ref="E26">E9*INDEX('TDCV Values'!$D$11:$I$16,MATCH($B26&amp;$C26,'TDCV Values'!$B$11:$B$16&amp;'TDCV Values'!$C$11:$C$16,0),MATCH(E$22,'TDCV Values'!$D$10:$I$10,0))</f>
        <v>2058.6703746940484</v>
      </c>
      <c r="F26" s="36" cm="1">
        <f t="array" ref="F26">F9*INDEX('TDCV Values'!$D$11:$I$16,MATCH($B26&amp;$C26,'TDCV Values'!$B$11:$B$16&amp;'TDCV Values'!$C$11:$C$16,0),MATCH(F$22,'TDCV Values'!$D$10:$I$10,0))</f>
        <v>1548.0415661247046</v>
      </c>
      <c r="G26" s="36" cm="1">
        <f t="array" ref="G26">G9*INDEX('TDCV Values'!$D$11:$I$16,MATCH($B26&amp;$C26,'TDCV Values'!$B$11:$B$16&amp;'TDCV Values'!$C$11:$C$16,0),MATCH(G$22,'TDCV Values'!$D$10:$I$10,0))</f>
        <v>923.19646982873735</v>
      </c>
      <c r="H26" s="36" cm="1">
        <f t="array" ref="H26">H9*INDEX('TDCV Values'!$D$11:$I$16,MATCH($B26&amp;$C26,'TDCV Values'!$B$11:$B$16&amp;'TDCV Values'!$C$11:$C$16,0),MATCH(H$22,'TDCV Values'!$D$10:$I$10,0))</f>
        <v>780.13853992446445</v>
      </c>
      <c r="I26" s="36" cm="1">
        <f t="array" ref="I26">I9*INDEX('TDCV Values'!$D$11:$I$16,MATCH($B26&amp;$C26,'TDCV Values'!$B$11:$B$16&amp;'TDCV Values'!$C$11:$C$16,0),MATCH(I$22,'TDCV Values'!$D$10:$I$10,0))</f>
        <v>815.95600678452922</v>
      </c>
      <c r="J26" s="36" cm="1">
        <f t="array" ref="J26">J9*INDEX('TDCV Values'!$D$11:$I$16,MATCH($B26&amp;$C26,'TDCV Values'!$B$11:$B$16&amp;'TDCV Values'!$C$11:$C$16,0),MATCH(J$22,'TDCV Values'!$D$10:$I$10,0))</f>
        <v>696.71175545864355</v>
      </c>
      <c r="K26" s="171"/>
    </row>
    <row r="27" spans="1:11" ht="13.5" customHeight="1">
      <c r="B27" s="1" t="s">
        <v>72</v>
      </c>
      <c r="C27" s="1" t="s">
        <v>68</v>
      </c>
      <c r="D27" s="14" t="s">
        <v>69</v>
      </c>
      <c r="E27" s="36" cm="1">
        <f t="array" ref="E27">E10*INDEX('TDCV Values'!$D$11:$I$16,MATCH($B27&amp;$C27,'TDCV Values'!$B$11:$B$16&amp;'TDCV Values'!$C$11:$C$16,0),MATCH(E$22,'TDCV Values'!$D$10:$I$10,0))</f>
        <v>2056.7907733053466</v>
      </c>
      <c r="F27" s="36" cm="1">
        <f t="array" ref="F27">F10*INDEX('TDCV Values'!$D$11:$I$16,MATCH($B27&amp;$C27,'TDCV Values'!$B$11:$B$16&amp;'TDCV Values'!$C$11:$C$16,0),MATCH(F$22,'TDCV Values'!$D$10:$I$10,0))</f>
        <v>1531.6256812574109</v>
      </c>
      <c r="G27" s="36" cm="1">
        <f t="array" ref="G27">G10*INDEX('TDCV Values'!$D$11:$I$16,MATCH($B27&amp;$C27,'TDCV Values'!$B$11:$B$16&amp;'TDCV Values'!$C$11:$C$16,0),MATCH(G$22,'TDCV Values'!$D$10:$I$10,0))</f>
        <v>919.68027278754289</v>
      </c>
      <c r="H27" s="36" cm="1">
        <f t="array" ref="H27">H10*INDEX('TDCV Values'!$D$11:$I$16,MATCH($B27&amp;$C27,'TDCV Values'!$B$11:$B$16&amp;'TDCV Values'!$C$11:$C$16,0),MATCH(H$22,'TDCV Values'!$D$10:$I$10,0))</f>
        <v>810.6084018759218</v>
      </c>
      <c r="I27" s="36" cm="1">
        <f t="array" ref="I27">I10*INDEX('TDCV Values'!$D$11:$I$16,MATCH($B27&amp;$C27,'TDCV Values'!$B$11:$B$16&amp;'TDCV Values'!$C$11:$C$16,0),MATCH(I$22,'TDCV Values'!$D$10:$I$10,0))</f>
        <v>870.93761655061724</v>
      </c>
      <c r="J27" s="36" cm="1">
        <f t="array" ref="J27">J10*INDEX('TDCV Values'!$D$11:$I$16,MATCH($B27&amp;$C27,'TDCV Values'!$B$11:$B$16&amp;'TDCV Values'!$C$11:$C$16,0),MATCH(J$22,'TDCV Values'!$D$10:$I$10,0))</f>
        <v>718.58280712559895</v>
      </c>
      <c r="K27" s="171"/>
    </row>
    <row r="28" spans="1:11" ht="13.5" customHeight="1">
      <c r="B28" s="1" t="s">
        <v>72</v>
      </c>
      <c r="C28" s="1" t="s">
        <v>70</v>
      </c>
      <c r="D28" s="14" t="s">
        <v>69</v>
      </c>
      <c r="E28" s="36" cm="1">
        <f t="array" ref="E28">E11*INDEX('TDCV Values'!$D$11:$I$16,MATCH($B28&amp;$C28,'TDCV Values'!$B$11:$B$16&amp;'TDCV Values'!$C$11:$C$16,0),MATCH(E$22,'TDCV Values'!$D$10:$I$10,0))</f>
        <v>2109.0930671041151</v>
      </c>
      <c r="F28" s="36" cm="1">
        <f t="array" ref="F28">F11*INDEX('TDCV Values'!$D$11:$I$16,MATCH($B28&amp;$C28,'TDCV Values'!$B$11:$B$16&amp;'TDCV Values'!$C$11:$C$16,0),MATCH(F$22,'TDCV Values'!$D$10:$I$10,0))</f>
        <v>1555.7384067230535</v>
      </c>
      <c r="G28" s="36" cm="1">
        <f t="array" ref="G28">G11*INDEX('TDCV Values'!$D$11:$I$16,MATCH($B28&amp;$C28,'TDCV Values'!$B$11:$B$16&amp;'TDCV Values'!$C$11:$C$16,0),MATCH(G$22,'TDCV Values'!$D$10:$I$10,0))</f>
        <v>899.6229203470848</v>
      </c>
      <c r="H28" s="36" cm="1">
        <f t="array" ref="H28">H11*INDEX('TDCV Values'!$D$11:$I$16,MATCH($B28&amp;$C28,'TDCV Values'!$B$11:$B$16&amp;'TDCV Values'!$C$11:$C$16,0),MATCH(H$22,'TDCV Values'!$D$10:$I$10,0))</f>
        <v>781.24341783719842</v>
      </c>
      <c r="I28" s="36" cm="1">
        <f t="array" ref="I28">I11*INDEX('TDCV Values'!$D$11:$I$16,MATCH($B28&amp;$C28,'TDCV Values'!$B$11:$B$16&amp;'TDCV Values'!$C$11:$C$16,0),MATCH(I$22,'TDCV Values'!$D$10:$I$10,0))</f>
        <v>846.40343292893465</v>
      </c>
      <c r="J28" s="36" cm="1">
        <f t="array" ref="J28">J11*INDEX('TDCV Values'!$D$11:$I$16,MATCH($B28&amp;$C28,'TDCV Values'!$B$11:$B$16&amp;'TDCV Values'!$C$11:$C$16,0),MATCH(J$22,'TDCV Values'!$D$10:$I$10,0))</f>
        <v>689.7073834158623</v>
      </c>
      <c r="K28" s="171"/>
    </row>
    <row r="29" spans="1:11" ht="13.5" customHeight="1">
      <c r="B29" s="1" t="s">
        <v>72</v>
      </c>
      <c r="C29" s="1" t="s">
        <v>71</v>
      </c>
      <c r="D29" s="14" t="s">
        <v>69</v>
      </c>
      <c r="E29" s="36" cm="1">
        <f t="array" ref="E29">E12*INDEX('TDCV Values'!$D$11:$I$16,MATCH($B29&amp;$C29,'TDCV Values'!$B$11:$B$16&amp;'TDCV Values'!$C$11:$C$16,0),MATCH(E$22,'TDCV Values'!$D$10:$I$10,0))</f>
        <v>2166.2994325818754</v>
      </c>
      <c r="F29" s="36" cm="1">
        <f t="array" ref="F29">F12*INDEX('TDCV Values'!$D$11:$I$16,MATCH($B29&amp;$C29,'TDCV Values'!$B$11:$B$16&amp;'TDCV Values'!$C$11:$C$16,0),MATCH(F$22,'TDCV Values'!$D$10:$I$10,0))</f>
        <v>1613.2170292966384</v>
      </c>
      <c r="G29" s="36" cm="1">
        <f t="array" ref="G29">G12*INDEX('TDCV Values'!$D$11:$I$16,MATCH($B29&amp;$C29,'TDCV Values'!$B$11:$B$16&amp;'TDCV Values'!$C$11:$C$16,0),MATCH(G$22,'TDCV Values'!$D$10:$I$10,0))</f>
        <v>968.73378746410992</v>
      </c>
      <c r="H29" s="36" cm="1">
        <f t="array" ref="H29">H12*INDEX('TDCV Values'!$D$11:$I$16,MATCH($B29&amp;$C29,'TDCV Values'!$B$11:$B$16&amp;'TDCV Values'!$C$11:$C$16,0),MATCH(H$22,'TDCV Values'!$D$10:$I$10,0))</f>
        <v>853.2599588093409</v>
      </c>
      <c r="I29" s="36" cm="1">
        <f t="array" ref="I29">I12*INDEX('TDCV Values'!$D$11:$I$16,MATCH($B29&amp;$C29,'TDCV Values'!$B$11:$B$16&amp;'TDCV Values'!$C$11:$C$16,0),MATCH(I$22,'TDCV Values'!$D$10:$I$10,0))</f>
        <v>916.7997749771589</v>
      </c>
      <c r="J29" s="36" cm="1">
        <f t="array" ref="J29">J12*INDEX('TDCV Values'!$D$11:$I$16,MATCH($B29&amp;$C29,'TDCV Values'!$B$11:$B$16&amp;'TDCV Values'!$C$11:$C$16,0),MATCH(J$22,'TDCV Values'!$D$10:$I$10,0))</f>
        <v>756.33416280678136</v>
      </c>
      <c r="K29" s="171"/>
    </row>
    <row r="30" spans="1:11" ht="13.5" customHeight="1">
      <c r="B30" s="268" t="s">
        <v>77</v>
      </c>
      <c r="C30" s="269"/>
      <c r="D30" s="269"/>
      <c r="E30" s="269"/>
      <c r="F30" s="269"/>
      <c r="G30" s="269"/>
      <c r="H30" s="269"/>
      <c r="I30" s="127"/>
      <c r="J30" s="127"/>
      <c r="K30" t="s">
        <v>78</v>
      </c>
    </row>
    <row r="31" spans="1:11" ht="13.5" customHeight="1">
      <c r="B31" s="1" t="s">
        <v>67</v>
      </c>
      <c r="C31" s="1" t="s">
        <v>68</v>
      </c>
      <c r="D31" s="14" t="s">
        <v>73</v>
      </c>
      <c r="E31" s="8">
        <f>E13*365</f>
        <v>179.46278485359343</v>
      </c>
      <c r="F31" s="8">
        <f t="shared" ref="F31:I36" si="0">F13*365</f>
        <v>196.46247042833286</v>
      </c>
      <c r="G31" s="70">
        <f t="shared" si="0"/>
        <v>196.46247042833286</v>
      </c>
      <c r="H31" s="59">
        <f t="shared" si="0"/>
        <v>197.92604179317388</v>
      </c>
      <c r="I31" s="59">
        <f t="shared" si="0"/>
        <v>197.85408767413307</v>
      </c>
      <c r="J31" s="59">
        <f t="shared" ref="J31" si="1">J13*365</f>
        <v>225.74690073621059</v>
      </c>
    </row>
    <row r="32" spans="1:11" ht="13.5" customHeight="1">
      <c r="B32" s="1" t="s">
        <v>67</v>
      </c>
      <c r="C32" s="1" t="s">
        <v>70</v>
      </c>
      <c r="D32" s="14" t="s">
        <v>73</v>
      </c>
      <c r="E32" s="8">
        <f t="shared" ref="E32:H36" si="2">E14*365</f>
        <v>197.85871470903402</v>
      </c>
      <c r="F32" s="8">
        <f t="shared" si="2"/>
        <v>215.11567295473606</v>
      </c>
      <c r="G32" s="70">
        <f t="shared" si="2"/>
        <v>215.11567295473606</v>
      </c>
      <c r="H32" s="59">
        <f t="shared" si="2"/>
        <v>223.14780320752757</v>
      </c>
      <c r="I32" s="59">
        <f t="shared" si="0"/>
        <v>223.06887230970656</v>
      </c>
      <c r="J32" s="59">
        <f t="shared" ref="J32" si="3">J14*365</f>
        <v>251.70045207394693</v>
      </c>
    </row>
    <row r="33" spans="2:11" ht="13.5" customHeight="1">
      <c r="B33" s="1" t="s">
        <v>67</v>
      </c>
      <c r="C33" s="1" t="s">
        <v>71</v>
      </c>
      <c r="D33" s="14" t="s">
        <v>73</v>
      </c>
      <c r="E33" s="8">
        <f t="shared" si="2"/>
        <v>202.07276170532808</v>
      </c>
      <c r="F33" s="8">
        <f t="shared" si="2"/>
        <v>220.50406120581886</v>
      </c>
      <c r="G33" s="70">
        <f t="shared" si="2"/>
        <v>220.50406120581886</v>
      </c>
      <c r="H33" s="59">
        <f t="shared" si="2"/>
        <v>222.41381651067078</v>
      </c>
      <c r="I33" s="59">
        <f t="shared" si="0"/>
        <v>222.33893615606914</v>
      </c>
      <c r="J33" s="59">
        <f t="shared" ref="J33" si="4">J15*365</f>
        <v>251.83069381442138</v>
      </c>
    </row>
    <row r="34" spans="2:11" ht="13.5" customHeight="1">
      <c r="B34" s="1" t="s">
        <v>72</v>
      </c>
      <c r="C34" s="1" t="s">
        <v>68</v>
      </c>
      <c r="D34" s="14" t="s">
        <v>73</v>
      </c>
      <c r="E34" s="8">
        <f t="shared" si="2"/>
        <v>103.97092936909048</v>
      </c>
      <c r="F34" s="8">
        <f t="shared" si="2"/>
        <v>106.25787182977324</v>
      </c>
      <c r="G34" s="70">
        <f t="shared" si="2"/>
        <v>106.25787182977324</v>
      </c>
      <c r="H34" s="59">
        <f t="shared" si="2"/>
        <v>108.08656133938766</v>
      </c>
      <c r="I34" s="59">
        <f t="shared" si="0"/>
        <v>108.0124839482704</v>
      </c>
      <c r="J34" s="59">
        <f t="shared" ref="J34" si="5">J16*365</f>
        <v>108.69319154535235</v>
      </c>
    </row>
    <row r="35" spans="2:11" ht="13.5" customHeight="1">
      <c r="B35" s="1" t="s">
        <v>72</v>
      </c>
      <c r="C35" s="1" t="s">
        <v>70</v>
      </c>
      <c r="D35" s="14" t="s">
        <v>73</v>
      </c>
      <c r="E35" s="8">
        <f t="shared" si="2"/>
        <v>136.9058156755768</v>
      </c>
      <c r="F35" s="8">
        <f t="shared" si="2"/>
        <v>137.96643218303919</v>
      </c>
      <c r="G35" s="70">
        <f t="shared" si="2"/>
        <v>137.96643218303919</v>
      </c>
      <c r="H35" s="59">
        <f t="shared" si="2"/>
        <v>147.59934805443538</v>
      </c>
      <c r="I35" s="59">
        <f t="shared" si="0"/>
        <v>147.49255560930288</v>
      </c>
      <c r="J35" s="59">
        <f t="shared" ref="J35" si="6">J17*365</f>
        <v>145.02140896614293</v>
      </c>
    </row>
    <row r="36" spans="2:11" ht="13.5" customHeight="1">
      <c r="B36" s="1" t="s">
        <v>72</v>
      </c>
      <c r="C36" s="1" t="s">
        <v>71</v>
      </c>
      <c r="D36" s="14" t="s">
        <v>73</v>
      </c>
      <c r="E36" s="8">
        <f t="shared" si="2"/>
        <v>122.41270806287491</v>
      </c>
      <c r="F36" s="8">
        <f t="shared" si="2"/>
        <v>125.33564757652866</v>
      </c>
      <c r="G36" s="70">
        <f t="shared" si="2"/>
        <v>125.33564757652866</v>
      </c>
      <c r="H36" s="59">
        <f t="shared" si="2"/>
        <v>127.69182443357883</v>
      </c>
      <c r="I36" s="59">
        <f t="shared" si="0"/>
        <v>127.61085674998856</v>
      </c>
      <c r="J36" s="59">
        <f t="shared" ref="J36" si="7">J18*365</f>
        <v>128.45303715231248</v>
      </c>
    </row>
    <row r="37" spans="2:11" ht="13.5" customHeight="1">
      <c r="B37" s="268" t="s">
        <v>79</v>
      </c>
      <c r="C37" s="269"/>
      <c r="D37" s="269"/>
      <c r="E37" s="269"/>
      <c r="F37" s="269"/>
      <c r="G37" s="269"/>
      <c r="H37" s="269"/>
      <c r="I37" s="127"/>
      <c r="J37" s="127"/>
      <c r="K37" t="s">
        <v>80</v>
      </c>
    </row>
    <row r="38" spans="2:11" ht="13.5" customHeight="1">
      <c r="B38" s="1" t="s">
        <v>67</v>
      </c>
      <c r="C38" s="1" t="s">
        <v>68</v>
      </c>
      <c r="D38" s="1"/>
      <c r="E38" s="8">
        <f t="shared" ref="E38:I43" si="8">E24+E31</f>
        <v>2134.0452580217598</v>
      </c>
      <c r="F38" s="8">
        <f t="shared" si="8"/>
        <v>1666.207626335015</v>
      </c>
      <c r="G38" s="70">
        <f t="shared" si="8"/>
        <v>1072.9238820370911</v>
      </c>
      <c r="H38" s="59">
        <f t="shared" si="8"/>
        <v>939.02622655912137</v>
      </c>
      <c r="I38" s="59">
        <f t="shared" si="8"/>
        <v>972.96306222724502</v>
      </c>
      <c r="J38" s="59">
        <f t="shared" ref="J38" si="9">J24+J31</f>
        <v>887.64763902316292</v>
      </c>
    </row>
    <row r="39" spans="2:11" ht="13.5" customHeight="1">
      <c r="B39" s="1" t="s">
        <v>67</v>
      </c>
      <c r="C39" s="1" t="s">
        <v>70</v>
      </c>
      <c r="D39" s="1"/>
      <c r="E39" s="8">
        <f t="shared" si="8"/>
        <v>2122.4212981882083</v>
      </c>
      <c r="F39" s="8">
        <f t="shared" si="8"/>
        <v>1651.3731631786313</v>
      </c>
      <c r="G39" s="70">
        <f t="shared" si="8"/>
        <v>1060.9548760593416</v>
      </c>
      <c r="H39" s="59">
        <f t="shared" si="8"/>
        <v>952.46277498735196</v>
      </c>
      <c r="I39" s="59">
        <f t="shared" si="8"/>
        <v>986.23473191084486</v>
      </c>
      <c r="J39" s="59">
        <f t="shared" ref="J39" si="10">J25+J32</f>
        <v>892.52319006959181</v>
      </c>
    </row>
    <row r="40" spans="2:11" ht="13.5" customHeight="1">
      <c r="B40" s="1" t="s">
        <v>67</v>
      </c>
      <c r="C40" s="1" t="s">
        <v>71</v>
      </c>
      <c r="D40" s="1"/>
      <c r="E40" s="8">
        <f t="shared" si="8"/>
        <v>2260.7431363993765</v>
      </c>
      <c r="F40" s="8">
        <f t="shared" si="8"/>
        <v>1768.5456273305235</v>
      </c>
      <c r="G40" s="70">
        <f t="shared" si="8"/>
        <v>1143.7005310345562</v>
      </c>
      <c r="H40" s="59">
        <f t="shared" si="8"/>
        <v>1002.5523564351353</v>
      </c>
      <c r="I40" s="59">
        <f t="shared" si="8"/>
        <v>1038.2949429405983</v>
      </c>
      <c r="J40" s="59">
        <f t="shared" ref="J40" si="11">J26+J33</f>
        <v>948.5424492730649</v>
      </c>
    </row>
    <row r="41" spans="2:11" ht="13.5" customHeight="1">
      <c r="B41" s="1" t="s">
        <v>72</v>
      </c>
      <c r="C41" s="1" t="s">
        <v>68</v>
      </c>
      <c r="D41" s="1"/>
      <c r="E41" s="8">
        <f t="shared" si="8"/>
        <v>2160.7617026744369</v>
      </c>
      <c r="F41" s="8">
        <f t="shared" si="8"/>
        <v>1637.8835530871841</v>
      </c>
      <c r="G41" s="70">
        <f t="shared" si="8"/>
        <v>1025.9381446173161</v>
      </c>
      <c r="H41" s="59">
        <f t="shared" si="8"/>
        <v>918.69496321530949</v>
      </c>
      <c r="I41" s="59">
        <f t="shared" si="8"/>
        <v>978.95010049888765</v>
      </c>
      <c r="J41" s="59">
        <f t="shared" ref="J41" si="12">J27+J34</f>
        <v>827.27599867095125</v>
      </c>
    </row>
    <row r="42" spans="2:11" ht="13.5" customHeight="1">
      <c r="B42" s="1" t="s">
        <v>72</v>
      </c>
      <c r="C42" s="1" t="s">
        <v>70</v>
      </c>
      <c r="D42" s="1"/>
      <c r="E42" s="8">
        <f t="shared" si="8"/>
        <v>2245.9988827796919</v>
      </c>
      <c r="F42" s="8">
        <f t="shared" si="8"/>
        <v>1693.7048389060926</v>
      </c>
      <c r="G42" s="70">
        <f t="shared" si="8"/>
        <v>1037.589352530124</v>
      </c>
      <c r="H42" s="59">
        <f t="shared" si="8"/>
        <v>928.8427658916338</v>
      </c>
      <c r="I42" s="59">
        <f t="shared" si="8"/>
        <v>993.89598853823759</v>
      </c>
      <c r="J42" s="59">
        <f t="shared" ref="J42" si="13">J28+J35</f>
        <v>834.72879238200517</v>
      </c>
    </row>
    <row r="43" spans="2:11" ht="13.5" customHeight="1">
      <c r="B43" s="1" t="s">
        <v>72</v>
      </c>
      <c r="C43" s="1" t="s">
        <v>71</v>
      </c>
      <c r="D43" s="1"/>
      <c r="E43" s="8">
        <f t="shared" si="8"/>
        <v>2288.7121406447504</v>
      </c>
      <c r="F43" s="8">
        <f t="shared" si="8"/>
        <v>1738.552676873167</v>
      </c>
      <c r="G43" s="70">
        <f t="shared" si="8"/>
        <v>1094.0694350406386</v>
      </c>
      <c r="H43" s="59">
        <f t="shared" si="8"/>
        <v>980.95178324291976</v>
      </c>
      <c r="I43" s="59">
        <f t="shared" si="8"/>
        <v>1044.4106317271476</v>
      </c>
      <c r="J43" s="59">
        <f t="shared" ref="J43" si="14">J29+J36</f>
        <v>884.78719995909387</v>
      </c>
    </row>
    <row r="44" spans="2:11" ht="13.5" customHeight="1">
      <c r="B44" s="268" t="s">
        <v>79</v>
      </c>
      <c r="C44" s="269"/>
      <c r="D44" s="269"/>
      <c r="E44" s="269"/>
      <c r="F44" s="269"/>
      <c r="G44" s="269"/>
      <c r="H44" s="269"/>
      <c r="I44" s="127"/>
      <c r="J44" s="127"/>
      <c r="K44" t="s">
        <v>81</v>
      </c>
    </row>
    <row r="45" spans="2:11" ht="13.5" customHeight="1">
      <c r="B45" s="1" t="s">
        <v>82</v>
      </c>
      <c r="C45" s="1" t="s">
        <v>68</v>
      </c>
      <c r="D45" s="1"/>
      <c r="E45" s="8">
        <f>E38+E41</f>
        <v>4294.8069606961963</v>
      </c>
      <c r="F45" s="8">
        <f t="shared" ref="F45:I47" si="15">F38+F41</f>
        <v>3304.0911794221993</v>
      </c>
      <c r="G45" s="70">
        <f t="shared" si="15"/>
        <v>2098.8620266544071</v>
      </c>
      <c r="H45" s="59">
        <f t="shared" si="15"/>
        <v>1857.721189774431</v>
      </c>
      <c r="I45" s="59">
        <f t="shared" si="15"/>
        <v>1951.9131627261327</v>
      </c>
      <c r="J45" s="59">
        <f t="shared" ref="J45" si="16">J38+J41</f>
        <v>1714.9236376941142</v>
      </c>
    </row>
    <row r="46" spans="2:11" ht="13.5" customHeight="1">
      <c r="B46" s="1" t="s">
        <v>82</v>
      </c>
      <c r="C46" s="1" t="s">
        <v>70</v>
      </c>
      <c r="D46" s="1"/>
      <c r="E46" s="8">
        <f t="shared" ref="E46:H47" si="17">E39+E42</f>
        <v>4368.4201809678998</v>
      </c>
      <c r="F46" s="8">
        <f t="shared" si="17"/>
        <v>3345.0780020847242</v>
      </c>
      <c r="G46" s="70">
        <f t="shared" si="17"/>
        <v>2098.5442285894655</v>
      </c>
      <c r="H46" s="59">
        <f t="shared" si="17"/>
        <v>1881.3055408789858</v>
      </c>
      <c r="I46" s="59">
        <f t="shared" si="15"/>
        <v>1980.1307204490824</v>
      </c>
      <c r="J46" s="59">
        <f t="shared" ref="J46" si="18">J39+J42</f>
        <v>1727.2519824515971</v>
      </c>
    </row>
    <row r="47" spans="2:11" ht="13.5" customHeight="1">
      <c r="B47" s="1" t="s">
        <v>82</v>
      </c>
      <c r="C47" s="1" t="s">
        <v>71</v>
      </c>
      <c r="D47" s="1"/>
      <c r="E47" s="8">
        <f t="shared" si="17"/>
        <v>4549.4552770441269</v>
      </c>
      <c r="F47" s="8">
        <f t="shared" si="17"/>
        <v>3507.0983042036905</v>
      </c>
      <c r="G47" s="70">
        <f t="shared" si="17"/>
        <v>2237.769966075195</v>
      </c>
      <c r="H47" s="59">
        <f t="shared" si="17"/>
        <v>1983.504139678055</v>
      </c>
      <c r="I47" s="59">
        <f t="shared" si="15"/>
        <v>2082.7055746677461</v>
      </c>
      <c r="J47" s="59">
        <f t="shared" ref="J47" si="19">J40+J43</f>
        <v>1833.3296492321588</v>
      </c>
    </row>
    <row r="48" spans="2:11" ht="13.5" customHeight="1">
      <c r="E48" s="16"/>
      <c r="F48" s="16"/>
      <c r="G48" s="16"/>
      <c r="H48" s="60"/>
      <c r="I48" s="60"/>
      <c r="J48" s="60"/>
      <c r="K48" s="16"/>
    </row>
    <row r="49" spans="1:15" s="34" customFormat="1">
      <c r="A49" s="33" t="s">
        <v>83</v>
      </c>
      <c r="E49" s="39"/>
      <c r="F49" s="39"/>
      <c r="G49" s="39"/>
      <c r="H49" s="63"/>
      <c r="I49" s="63"/>
      <c r="J49" s="63"/>
      <c r="K49" s="39"/>
    </row>
    <row r="50" spans="1:15">
      <c r="F50" s="171"/>
      <c r="G50" s="171"/>
      <c r="H50" s="172"/>
      <c r="I50" s="172"/>
      <c r="J50" s="172"/>
    </row>
    <row r="51" spans="1:15">
      <c r="B51" s="77" t="s">
        <v>102</v>
      </c>
      <c r="E51" s="6"/>
    </row>
    <row r="52" spans="1:15" ht="25.5" customHeight="1">
      <c r="B52" s="25" t="s">
        <v>62</v>
      </c>
      <c r="C52" s="13" t="s">
        <v>70</v>
      </c>
      <c r="D52" s="13" t="s">
        <v>68</v>
      </c>
      <c r="E52" s="276" t="s">
        <v>103</v>
      </c>
      <c r="F52" s="276"/>
      <c r="I52" s="173"/>
      <c r="J52" s="173"/>
    </row>
    <row r="53" spans="1:15">
      <c r="B53" s="1" t="s">
        <v>67</v>
      </c>
      <c r="C53" s="26">
        <f>'Customer Numbers - South Wales'!$D$5</f>
        <v>169558</v>
      </c>
      <c r="D53" s="26">
        <f>'Customer Numbers - South Wales'!$C$5</f>
        <v>686712</v>
      </c>
      <c r="E53" s="277">
        <f>C53/(C53+D53)</f>
        <v>0.19801931633713665</v>
      </c>
      <c r="F53" s="277"/>
    </row>
    <row r="54" spans="1:15">
      <c r="B54" s="1" t="s">
        <v>72</v>
      </c>
      <c r="C54" s="26">
        <f>'Customer Numbers - South Wales'!$D$10</f>
        <v>149462</v>
      </c>
      <c r="D54" s="26">
        <f>'Customer Numbers - South Wales'!$C$10</f>
        <v>606352</v>
      </c>
      <c r="E54" s="277">
        <f>C54/(C54+D54)</f>
        <v>0.1977497109077101</v>
      </c>
      <c r="F54" s="277"/>
      <c r="K54" s="174"/>
      <c r="L54" s="41"/>
      <c r="M54" s="41"/>
      <c r="N54" s="274"/>
      <c r="O54" s="274"/>
    </row>
    <row r="56" spans="1:15">
      <c r="B56" s="4" t="s">
        <v>104</v>
      </c>
    </row>
    <row r="57" spans="1:15">
      <c r="B57" s="275" t="s">
        <v>105</v>
      </c>
      <c r="C57" s="275"/>
      <c r="D57" s="175">
        <v>1</v>
      </c>
    </row>
    <row r="59" spans="1:15" ht="25.5">
      <c r="B59" s="1"/>
      <c r="C59" s="1"/>
      <c r="D59" s="1"/>
      <c r="E59" s="162" t="s">
        <v>50</v>
      </c>
      <c r="F59" s="162" t="s">
        <v>52</v>
      </c>
      <c r="G59" s="163" t="s">
        <v>54</v>
      </c>
      <c r="H59" s="164" t="s">
        <v>56</v>
      </c>
      <c r="I59" s="165" t="s">
        <v>58</v>
      </c>
      <c r="J59" s="165" t="s">
        <v>61</v>
      </c>
    </row>
    <row r="60" spans="1:15">
      <c r="B60" s="2" t="s">
        <v>62</v>
      </c>
      <c r="C60" s="2" t="s">
        <v>63</v>
      </c>
      <c r="D60" s="2" t="s">
        <v>64</v>
      </c>
      <c r="E60" s="13" t="s">
        <v>49</v>
      </c>
      <c r="F60" s="13" t="s">
        <v>51</v>
      </c>
      <c r="G60" s="68" t="s">
        <v>53</v>
      </c>
      <c r="H60" s="57" t="s">
        <v>55</v>
      </c>
      <c r="I60" s="126" t="s">
        <v>57</v>
      </c>
      <c r="J60" s="126" t="s">
        <v>65</v>
      </c>
      <c r="K60" t="s">
        <v>84</v>
      </c>
    </row>
    <row r="61" spans="1:15">
      <c r="B61" s="1" t="s">
        <v>67</v>
      </c>
      <c r="C61" s="1" t="s">
        <v>68</v>
      </c>
      <c r="D61" s="14" t="s">
        <v>69</v>
      </c>
      <c r="E61" s="38">
        <f>E7</f>
        <v>0.67399395626488501</v>
      </c>
      <c r="F61" s="38">
        <f t="shared" ref="F61:I61" si="20">F7</f>
        <v>0.50680867445058009</v>
      </c>
      <c r="G61" s="38">
        <f t="shared" si="20"/>
        <v>0.30222807296853732</v>
      </c>
      <c r="H61" s="38">
        <f t="shared" si="20"/>
        <v>0.27448154991331386</v>
      </c>
      <c r="I61" s="38">
        <f t="shared" si="20"/>
        <v>0.28707739798263404</v>
      </c>
      <c r="J61" s="38">
        <f t="shared" ref="J61" si="21">J7</f>
        <v>0.24514842158776012</v>
      </c>
    </row>
    <row r="62" spans="1:15">
      <c r="B62" s="1" t="s">
        <v>67</v>
      </c>
      <c r="C62" s="1" t="s">
        <v>70</v>
      </c>
      <c r="D62" s="14" t="s">
        <v>69</v>
      </c>
      <c r="E62" s="38">
        <f t="shared" ref="E62:I66" si="22">E8</f>
        <v>0.66364227016523247</v>
      </c>
      <c r="F62" s="38">
        <f t="shared" si="22"/>
        <v>0.49526120352548114</v>
      </c>
      <c r="G62" s="38">
        <f t="shared" si="22"/>
        <v>0.29166869072572604</v>
      </c>
      <c r="H62" s="38">
        <f t="shared" si="22"/>
        <v>0.27011665621474978</v>
      </c>
      <c r="I62" s="38">
        <f t="shared" si="22"/>
        <v>0.28265402207449569</v>
      </c>
      <c r="J62" s="38">
        <f t="shared" ref="J62" si="23">J8</f>
        <v>0.2373417548132018</v>
      </c>
    </row>
    <row r="63" spans="1:15">
      <c r="B63" s="1" t="s">
        <v>67</v>
      </c>
      <c r="C63" s="1" t="s">
        <v>71</v>
      </c>
      <c r="D63" s="14" t="s">
        <v>69</v>
      </c>
      <c r="E63" s="38">
        <f t="shared" si="22"/>
        <v>0.70988633610139606</v>
      </c>
      <c r="F63" s="38">
        <f t="shared" si="22"/>
        <v>0.53380743659472574</v>
      </c>
      <c r="G63" s="38">
        <f t="shared" si="22"/>
        <v>0.31834361028577152</v>
      </c>
      <c r="H63" s="38">
        <f t="shared" si="22"/>
        <v>0.28894019997202386</v>
      </c>
      <c r="I63" s="38">
        <f t="shared" si="22"/>
        <v>0.30220592843871452</v>
      </c>
      <c r="J63" s="38">
        <f t="shared" ref="J63" si="24">J9</f>
        <v>0.25804139091060874</v>
      </c>
    </row>
    <row r="64" spans="1:15">
      <c r="B64" s="1" t="s">
        <v>72</v>
      </c>
      <c r="C64" s="1" t="s">
        <v>68</v>
      </c>
      <c r="D64" s="14" t="s">
        <v>69</v>
      </c>
      <c r="E64" s="38">
        <f t="shared" si="22"/>
        <v>0.17139923110877889</v>
      </c>
      <c r="F64" s="38">
        <f t="shared" si="22"/>
        <v>0.12763547343811757</v>
      </c>
      <c r="G64" s="38">
        <f t="shared" si="22"/>
        <v>7.664002273229524E-2</v>
      </c>
      <c r="H64" s="38">
        <f t="shared" si="22"/>
        <v>7.048768711964537E-2</v>
      </c>
      <c r="I64" s="38">
        <f t="shared" si="22"/>
        <v>7.5733705787010192E-2</v>
      </c>
      <c r="J64" s="38">
        <f t="shared" ref="J64" si="25">J10</f>
        <v>6.2485461489182513E-2</v>
      </c>
    </row>
    <row r="65" spans="2:16">
      <c r="B65" s="1" t="s">
        <v>72</v>
      </c>
      <c r="C65" s="1" t="s">
        <v>70</v>
      </c>
      <c r="D65" s="14" t="s">
        <v>69</v>
      </c>
      <c r="E65" s="38">
        <f t="shared" si="22"/>
        <v>0.1757577555920096</v>
      </c>
      <c r="F65" s="38">
        <f t="shared" si="22"/>
        <v>0.12964486722692112</v>
      </c>
      <c r="G65" s="38">
        <f t="shared" si="22"/>
        <v>7.49685766955904E-2</v>
      </c>
      <c r="H65" s="38">
        <f t="shared" si="22"/>
        <v>6.7934210246712909E-2</v>
      </c>
      <c r="I65" s="38">
        <f t="shared" si="22"/>
        <v>7.3600298515559534E-2</v>
      </c>
      <c r="J65" s="38">
        <f t="shared" ref="J65" si="26">J11</f>
        <v>5.9974555079640196E-2</v>
      </c>
    </row>
    <row r="66" spans="2:16">
      <c r="B66" s="1" t="s">
        <v>72</v>
      </c>
      <c r="C66" s="1" t="s">
        <v>71</v>
      </c>
      <c r="D66" s="14" t="s">
        <v>69</v>
      </c>
      <c r="E66" s="38">
        <f t="shared" si="22"/>
        <v>0.18052495271515628</v>
      </c>
      <c r="F66" s="38">
        <f t="shared" si="22"/>
        <v>0.13443475244138653</v>
      </c>
      <c r="G66" s="38">
        <f t="shared" si="22"/>
        <v>8.0727815622009161E-2</v>
      </c>
      <c r="H66" s="38">
        <f t="shared" si="22"/>
        <v>7.4196518157333996E-2</v>
      </c>
      <c r="I66" s="38">
        <f t="shared" si="22"/>
        <v>7.9721719563231208E-2</v>
      </c>
      <c r="J66" s="38">
        <f t="shared" ref="J66" si="27">J12</f>
        <v>6.5768188070154901E-2</v>
      </c>
    </row>
    <row r="67" spans="2:16">
      <c r="B67" s="1" t="s">
        <v>67</v>
      </c>
      <c r="C67" s="1" t="s">
        <v>68</v>
      </c>
      <c r="D67" s="14" t="s">
        <v>73</v>
      </c>
      <c r="E67" s="155">
        <f>IF((E14-E13)&lt;0,E13,E13+($E$53*(E14-E13))*$D$57)</f>
        <v>0.50165899810124304</v>
      </c>
      <c r="F67" s="155">
        <f t="shared" ref="F67:H67" si="28">IF((F14-F13)&lt;0,F13,F13+($E$53*(F14-F13))*$D$57)</f>
        <v>0.548373054356464</v>
      </c>
      <c r="G67" s="155">
        <f t="shared" si="28"/>
        <v>0.548373054356464</v>
      </c>
      <c r="H67" s="155">
        <f t="shared" si="28"/>
        <v>0.55594640478154134</v>
      </c>
      <c r="I67" s="155">
        <f>IF((I14-I13)&lt;0,I13,I13+($E$53*(I14-I13))*$D$57)</f>
        <v>0.55574548517604794</v>
      </c>
      <c r="J67" s="155">
        <f>IF((J14-J13)&lt;0,J13,J13+($E$53*(J14-J13))*$D$57)</f>
        <v>0.63256494583186273</v>
      </c>
      <c r="L67" s="42"/>
      <c r="M67" s="42"/>
      <c r="N67" s="42"/>
      <c r="O67" s="42"/>
      <c r="P67" s="42"/>
    </row>
    <row r="68" spans="2:16">
      <c r="B68" s="1" t="s">
        <v>67</v>
      </c>
      <c r="C68" s="1" t="s">
        <v>70</v>
      </c>
      <c r="D68" s="14" t="s">
        <v>73</v>
      </c>
      <c r="E68" s="155">
        <f t="shared" ref="E68:J68" si="29">IF((E14-E13)&lt;=0,E14,E67+(E14-E13)*(1-$D$57))</f>
        <v>0.50165899810124304</v>
      </c>
      <c r="F68" s="155">
        <f t="shared" si="29"/>
        <v>0.548373054356464</v>
      </c>
      <c r="G68" s="155">
        <f t="shared" si="29"/>
        <v>0.548373054356464</v>
      </c>
      <c r="H68" s="155">
        <f t="shared" si="29"/>
        <v>0.55594640478154134</v>
      </c>
      <c r="I68" s="155">
        <f t="shared" si="29"/>
        <v>0.55574548517604794</v>
      </c>
      <c r="J68" s="155">
        <f t="shared" si="29"/>
        <v>0.63256494583186273</v>
      </c>
      <c r="L68" s="42"/>
      <c r="M68" s="42"/>
      <c r="N68" s="42"/>
      <c r="O68" s="42"/>
      <c r="P68" s="42"/>
    </row>
    <row r="69" spans="2:16">
      <c r="B69" s="1" t="s">
        <v>67</v>
      </c>
      <c r="C69" s="1" t="s">
        <v>71</v>
      </c>
      <c r="D69" s="14" t="s">
        <v>73</v>
      </c>
      <c r="E69" s="38">
        <f>E15</f>
        <v>0.55362400467213169</v>
      </c>
      <c r="F69" s="38">
        <f t="shared" ref="F69:I69" si="30">F15</f>
        <v>0.60412071563238046</v>
      </c>
      <c r="G69" s="38">
        <f t="shared" si="30"/>
        <v>0.60412071563238046</v>
      </c>
      <c r="H69" s="38">
        <f t="shared" si="30"/>
        <v>0.60935292194704327</v>
      </c>
      <c r="I69" s="38">
        <f t="shared" si="30"/>
        <v>0.60914777029060041</v>
      </c>
      <c r="J69" s="38">
        <f t="shared" ref="J69" si="31">J15</f>
        <v>0.68994710634088052</v>
      </c>
      <c r="L69" s="42"/>
      <c r="M69" s="42"/>
      <c r="N69" s="42"/>
      <c r="O69" s="42"/>
      <c r="P69" s="42"/>
    </row>
    <row r="70" spans="2:16">
      <c r="B70" s="1" t="s">
        <v>72</v>
      </c>
      <c r="C70" s="1" t="s">
        <v>68</v>
      </c>
      <c r="D70" s="14" t="s">
        <v>73</v>
      </c>
      <c r="E70" s="155">
        <f>IF((E17-E16)&lt;0,E16,E16+($E$54*(E17-E16))*$D$57)</f>
        <v>0.30269532497253826</v>
      </c>
      <c r="F70" s="155">
        <f t="shared" ref="F70:I70" si="32">IF((F17-F16)&lt;0,F16,F16+($E$54*(F17-F16))*$D$57)</f>
        <v>0.30829652184364731</v>
      </c>
      <c r="G70" s="155">
        <f t="shared" si="32"/>
        <v>0.30829652184364731</v>
      </c>
      <c r="H70" s="155">
        <f t="shared" si="32"/>
        <v>0.31753480408067497</v>
      </c>
      <c r="I70" s="155">
        <f t="shared" si="32"/>
        <v>0.31731412796124725</v>
      </c>
      <c r="J70" s="155">
        <f t="shared" ref="J70" si="33">IF((J17-J16)&lt;0,J16,J16+($E$54*(J17-J16))*$D$57)</f>
        <v>0.31747146859755104</v>
      </c>
      <c r="L70" s="42"/>
      <c r="M70" s="42"/>
      <c r="N70" s="42"/>
      <c r="O70" s="42"/>
      <c r="P70" s="42"/>
    </row>
    <row r="71" spans="2:16">
      <c r="B71" s="1" t="s">
        <v>72</v>
      </c>
      <c r="C71" s="1" t="s">
        <v>70</v>
      </c>
      <c r="D71" s="14" t="s">
        <v>73</v>
      </c>
      <c r="E71" s="155">
        <f t="shared" ref="E71:J71" si="34">IF((E17-E16)&lt;=0,E17,E70+(E17-E16)*(1-$D$57))</f>
        <v>0.30269532497253826</v>
      </c>
      <c r="F71" s="155">
        <f t="shared" si="34"/>
        <v>0.30829652184364731</v>
      </c>
      <c r="G71" s="155">
        <f t="shared" si="34"/>
        <v>0.30829652184364731</v>
      </c>
      <c r="H71" s="155">
        <f t="shared" si="34"/>
        <v>0.31753480408067497</v>
      </c>
      <c r="I71" s="155">
        <f t="shared" si="34"/>
        <v>0.31731412796124725</v>
      </c>
      <c r="J71" s="155">
        <f t="shared" si="34"/>
        <v>0.31747146859755104</v>
      </c>
      <c r="L71" s="42"/>
      <c r="M71" s="42"/>
      <c r="N71" s="42"/>
      <c r="O71" s="42"/>
      <c r="P71" s="42"/>
    </row>
    <row r="72" spans="2:16">
      <c r="B72" s="1" t="s">
        <v>72</v>
      </c>
      <c r="C72" s="1" t="s">
        <v>71</v>
      </c>
      <c r="D72" s="14" t="s">
        <v>73</v>
      </c>
      <c r="E72" s="38">
        <f>E18</f>
        <v>0.33537728236404085</v>
      </c>
      <c r="F72" s="38">
        <f t="shared" ref="F72:I72" si="35">F18</f>
        <v>0.34338533582610592</v>
      </c>
      <c r="G72" s="38">
        <f t="shared" si="35"/>
        <v>0.34338533582610592</v>
      </c>
      <c r="H72" s="38">
        <f t="shared" si="35"/>
        <v>0.34984061488651735</v>
      </c>
      <c r="I72" s="38">
        <f t="shared" si="35"/>
        <v>0.34961878561640702</v>
      </c>
      <c r="J72" s="38">
        <f t="shared" ref="J72" si="36">J18</f>
        <v>0.35192612918441774</v>
      </c>
      <c r="L72" s="42"/>
      <c r="M72" s="42"/>
      <c r="N72" s="42"/>
      <c r="O72" s="42"/>
      <c r="P72" s="42"/>
    </row>
    <row r="73" spans="2:16">
      <c r="E73" s="16"/>
      <c r="F73" s="16"/>
      <c r="G73" s="16"/>
      <c r="H73" s="60"/>
      <c r="I73" s="60"/>
      <c r="J73" s="60"/>
    </row>
    <row r="74" spans="2:16">
      <c r="B74" s="35" t="s">
        <v>74</v>
      </c>
      <c r="C74" s="167"/>
      <c r="D74" s="167"/>
      <c r="E74" s="167"/>
      <c r="F74" s="167"/>
      <c r="G74" s="167"/>
      <c r="H74" s="168"/>
      <c r="I74" s="168"/>
      <c r="J74" s="168"/>
    </row>
    <row r="75" spans="2:16" ht="25.5">
      <c r="B75" s="1"/>
      <c r="C75" s="1"/>
      <c r="D75" s="1"/>
      <c r="E75" s="162" t="s">
        <v>50</v>
      </c>
      <c r="F75" s="162" t="s">
        <v>52</v>
      </c>
      <c r="G75" s="163" t="s">
        <v>54</v>
      </c>
      <c r="H75" s="164" t="s">
        <v>56</v>
      </c>
      <c r="I75" s="165" t="s">
        <v>58</v>
      </c>
      <c r="J75" s="165" t="s">
        <v>61</v>
      </c>
    </row>
    <row r="76" spans="2:16">
      <c r="B76" s="2" t="s">
        <v>62</v>
      </c>
      <c r="C76" s="2" t="s">
        <v>63</v>
      </c>
      <c r="D76" s="2" t="s">
        <v>64</v>
      </c>
      <c r="E76" s="13" t="s">
        <v>49</v>
      </c>
      <c r="F76" s="13" t="s">
        <v>51</v>
      </c>
      <c r="G76" s="68" t="s">
        <v>53</v>
      </c>
      <c r="H76" s="57" t="s">
        <v>55</v>
      </c>
      <c r="I76" s="126" t="s">
        <v>57</v>
      </c>
      <c r="J76" s="126" t="s">
        <v>65</v>
      </c>
    </row>
    <row r="77" spans="2:16">
      <c r="B77" s="268" t="s">
        <v>76</v>
      </c>
      <c r="C77" s="269"/>
      <c r="D77" s="269"/>
      <c r="E77" s="269"/>
      <c r="F77" s="269"/>
      <c r="G77" s="269"/>
      <c r="H77" s="269"/>
      <c r="I77" s="127"/>
      <c r="J77" s="127"/>
      <c r="K77" t="s">
        <v>85</v>
      </c>
    </row>
    <row r="78" spans="2:16">
      <c r="B78" s="1" t="s">
        <v>67</v>
      </c>
      <c r="C78" s="1" t="s">
        <v>68</v>
      </c>
      <c r="D78" s="14" t="s">
        <v>69</v>
      </c>
      <c r="E78" s="36" cm="1">
        <f t="array" ref="E78">E61*INDEX('TDCV Values'!$D$11:$I$16,MATCH($B78&amp;$C78,'TDCV Values'!$B$11:$B$16&amp;'TDCV Values'!$C$11:$C$16,0),MATCH(E$22,'TDCV Values'!$D$10:$I$10,0))</f>
        <v>1954.5824731681664</v>
      </c>
      <c r="F78" s="36" cm="1">
        <f t="array" ref="F78">F61*INDEX('TDCV Values'!$D$11:$I$16,MATCH($B78&amp;$C78,'TDCV Values'!$B$11:$B$16&amp;'TDCV Values'!$C$11:$C$16,0),MATCH(F$22,'TDCV Values'!$D$10:$I$10,0))</f>
        <v>1469.7451559066822</v>
      </c>
      <c r="G78" s="36" cm="1">
        <f t="array" ref="G78">G61*INDEX('TDCV Values'!$D$11:$I$16,MATCH($B78&amp;$C78,'TDCV Values'!$B$11:$B$16&amp;'TDCV Values'!$C$11:$C$16,0),MATCH(G$22,'TDCV Values'!$D$10:$I$10,0))</f>
        <v>876.46141160875823</v>
      </c>
      <c r="H78" s="36" cm="1">
        <f t="array" ref="H78">H61*INDEX('TDCV Values'!$D$11:$I$16,MATCH($B78&amp;$C78,'TDCV Values'!$B$11:$B$16&amp;'TDCV Values'!$C$11:$C$16,0),MATCH(H$22,'TDCV Values'!$D$10:$I$10,0))</f>
        <v>741.10018476594746</v>
      </c>
      <c r="I78" s="36" cm="1">
        <f t="array" ref="I78">I61*INDEX('TDCV Values'!$D$11:$I$16,MATCH($B78&amp;$C78,'TDCV Values'!$B$11:$B$16&amp;'TDCV Values'!$C$11:$C$16,0),MATCH(I$22,'TDCV Values'!$D$10:$I$10,0))</f>
        <v>775.10897455311192</v>
      </c>
      <c r="J78" s="36" cm="1">
        <f t="array" ref="J78">J61*INDEX('TDCV Values'!$D$11:$I$16,MATCH($B78&amp;$C78,'TDCV Values'!$B$11:$B$16&amp;'TDCV Values'!$C$11:$C$16,0),MATCH(J$22,'TDCV Values'!$D$10:$I$10,0))</f>
        <v>661.90073828695233</v>
      </c>
    </row>
    <row r="79" spans="2:16">
      <c r="B79" s="1" t="s">
        <v>67</v>
      </c>
      <c r="C79" s="1" t="s">
        <v>70</v>
      </c>
      <c r="D79" s="14" t="s">
        <v>69</v>
      </c>
      <c r="E79" s="36" cm="1">
        <f t="array" ref="E79">E62*INDEX('TDCV Values'!$D$11:$I$16,MATCH($B79&amp;$C79,'TDCV Values'!$B$11:$B$16&amp;'TDCV Values'!$C$11:$C$16,0),MATCH(E$22,'TDCV Values'!$D$10:$I$10,0))</f>
        <v>1924.5625834791742</v>
      </c>
      <c r="F79" s="36" cm="1">
        <f t="array" ref="F79">F62*INDEX('TDCV Values'!$D$11:$I$16,MATCH($B79&amp;$C79,'TDCV Values'!$B$11:$B$16&amp;'TDCV Values'!$C$11:$C$16,0),MATCH(F$22,'TDCV Values'!$D$10:$I$10,0))</f>
        <v>1436.2574902238953</v>
      </c>
      <c r="G79" s="36" cm="1">
        <f t="array" ref="G79">G62*INDEX('TDCV Values'!$D$11:$I$16,MATCH($B79&amp;$C79,'TDCV Values'!$B$11:$B$16&amp;'TDCV Values'!$C$11:$C$16,0),MATCH(G$22,'TDCV Values'!$D$10:$I$10,0))</f>
        <v>845.83920310460553</v>
      </c>
      <c r="H79" s="36" cm="1">
        <f t="array" ref="H79">H62*INDEX('TDCV Values'!$D$11:$I$16,MATCH($B79&amp;$C79,'TDCV Values'!$B$11:$B$16&amp;'TDCV Values'!$C$11:$C$16,0),MATCH(H$22,'TDCV Values'!$D$10:$I$10,0))</f>
        <v>729.31497177982442</v>
      </c>
      <c r="I79" s="36" cm="1">
        <f t="array" ref="I79">I62*INDEX('TDCV Values'!$D$11:$I$16,MATCH($B79&amp;$C79,'TDCV Values'!$B$11:$B$16&amp;'TDCV Values'!$C$11:$C$16,0),MATCH(I$22,'TDCV Values'!$D$10:$I$10,0))</f>
        <v>763.16585960113832</v>
      </c>
      <c r="J79" s="36" cm="1">
        <f t="array" ref="J79">J62*INDEX('TDCV Values'!$D$11:$I$16,MATCH($B79&amp;$C79,'TDCV Values'!$B$11:$B$16&amp;'TDCV Values'!$C$11:$C$16,0),MATCH(J$22,'TDCV Values'!$D$10:$I$10,0))</f>
        <v>640.82273799564484</v>
      </c>
    </row>
    <row r="80" spans="2:16">
      <c r="B80" s="1" t="s">
        <v>67</v>
      </c>
      <c r="C80" s="1" t="s">
        <v>71</v>
      </c>
      <c r="D80" s="14" t="s">
        <v>69</v>
      </c>
      <c r="E80" s="36" cm="1">
        <f t="array" ref="E80">E63*INDEX('TDCV Values'!$D$11:$I$16,MATCH($B80&amp;$C80,'TDCV Values'!$B$11:$B$16&amp;'TDCV Values'!$C$11:$C$16,0),MATCH(E$22,'TDCV Values'!$D$10:$I$10,0))</f>
        <v>2058.6703746940484</v>
      </c>
      <c r="F80" s="36" cm="1">
        <f t="array" ref="F80">F63*INDEX('TDCV Values'!$D$11:$I$16,MATCH($B80&amp;$C80,'TDCV Values'!$B$11:$B$16&amp;'TDCV Values'!$C$11:$C$16,0),MATCH(F$22,'TDCV Values'!$D$10:$I$10,0))</f>
        <v>1548.0415661247046</v>
      </c>
      <c r="G80" s="36" cm="1">
        <f t="array" ref="G80">G63*INDEX('TDCV Values'!$D$11:$I$16,MATCH($B80&amp;$C80,'TDCV Values'!$B$11:$B$16&amp;'TDCV Values'!$C$11:$C$16,0),MATCH(G$22,'TDCV Values'!$D$10:$I$10,0))</f>
        <v>923.19646982873735</v>
      </c>
      <c r="H80" s="36" cm="1">
        <f t="array" ref="H80">H63*INDEX('TDCV Values'!$D$11:$I$16,MATCH($B80&amp;$C80,'TDCV Values'!$B$11:$B$16&amp;'TDCV Values'!$C$11:$C$16,0),MATCH(H$22,'TDCV Values'!$D$10:$I$10,0))</f>
        <v>780.13853992446445</v>
      </c>
      <c r="I80" s="36" cm="1">
        <f t="array" ref="I80">I63*INDEX('TDCV Values'!$D$11:$I$16,MATCH($B80&amp;$C80,'TDCV Values'!$B$11:$B$16&amp;'TDCV Values'!$C$11:$C$16,0),MATCH(I$22,'TDCV Values'!$D$10:$I$10,0))</f>
        <v>815.95600678452922</v>
      </c>
      <c r="J80" s="36" cm="1">
        <f t="array" ref="J80">J63*INDEX('TDCV Values'!$D$11:$I$16,MATCH($B80&amp;$C80,'TDCV Values'!$B$11:$B$16&amp;'TDCV Values'!$C$11:$C$16,0),MATCH(J$22,'TDCV Values'!$D$10:$I$10,0))</f>
        <v>696.71175545864355</v>
      </c>
    </row>
    <row r="81" spans="2:16">
      <c r="B81" s="1" t="s">
        <v>72</v>
      </c>
      <c r="C81" s="1" t="s">
        <v>68</v>
      </c>
      <c r="D81" s="14" t="s">
        <v>69</v>
      </c>
      <c r="E81" s="36" cm="1">
        <f t="array" ref="E81">E64*INDEX('TDCV Values'!$D$11:$I$16,MATCH($B81&amp;$C81,'TDCV Values'!$B$11:$B$16&amp;'TDCV Values'!$C$11:$C$16,0),MATCH(E$22,'TDCV Values'!$D$10:$I$10,0))</f>
        <v>2056.7907733053466</v>
      </c>
      <c r="F81" s="36" cm="1">
        <f t="array" ref="F81">F64*INDEX('TDCV Values'!$D$11:$I$16,MATCH($B81&amp;$C81,'TDCV Values'!$B$11:$B$16&amp;'TDCV Values'!$C$11:$C$16,0),MATCH(F$22,'TDCV Values'!$D$10:$I$10,0))</f>
        <v>1531.6256812574109</v>
      </c>
      <c r="G81" s="36" cm="1">
        <f t="array" ref="G81">G64*INDEX('TDCV Values'!$D$11:$I$16,MATCH($B81&amp;$C81,'TDCV Values'!$B$11:$B$16&amp;'TDCV Values'!$C$11:$C$16,0),MATCH(G$22,'TDCV Values'!$D$10:$I$10,0))</f>
        <v>919.68027278754289</v>
      </c>
      <c r="H81" s="36" cm="1">
        <f t="array" ref="H81">H64*INDEX('TDCV Values'!$D$11:$I$16,MATCH($B81&amp;$C81,'TDCV Values'!$B$11:$B$16&amp;'TDCV Values'!$C$11:$C$16,0),MATCH(H$22,'TDCV Values'!$D$10:$I$10,0))</f>
        <v>810.6084018759218</v>
      </c>
      <c r="I81" s="36" cm="1">
        <f t="array" ref="I81">I64*INDEX('TDCV Values'!$D$11:$I$16,MATCH($B81&amp;$C81,'TDCV Values'!$B$11:$B$16&amp;'TDCV Values'!$C$11:$C$16,0),MATCH(I$22,'TDCV Values'!$D$10:$I$10,0))</f>
        <v>870.93761655061724</v>
      </c>
      <c r="J81" s="36" cm="1">
        <f t="array" ref="J81">J64*INDEX('TDCV Values'!$D$11:$I$16,MATCH($B81&amp;$C81,'TDCV Values'!$B$11:$B$16&amp;'TDCV Values'!$C$11:$C$16,0),MATCH(J$22,'TDCV Values'!$D$10:$I$10,0))</f>
        <v>718.58280712559895</v>
      </c>
    </row>
    <row r="82" spans="2:16">
      <c r="B82" s="1" t="s">
        <v>72</v>
      </c>
      <c r="C82" s="1" t="s">
        <v>70</v>
      </c>
      <c r="D82" s="14" t="s">
        <v>69</v>
      </c>
      <c r="E82" s="36" cm="1">
        <f t="array" ref="E82">E65*INDEX('TDCV Values'!$D$11:$I$16,MATCH($B82&amp;$C82,'TDCV Values'!$B$11:$B$16&amp;'TDCV Values'!$C$11:$C$16,0),MATCH(E$22,'TDCV Values'!$D$10:$I$10,0))</f>
        <v>2109.0930671041151</v>
      </c>
      <c r="F82" s="36" cm="1">
        <f t="array" ref="F82">F65*INDEX('TDCV Values'!$D$11:$I$16,MATCH($B82&amp;$C82,'TDCV Values'!$B$11:$B$16&amp;'TDCV Values'!$C$11:$C$16,0),MATCH(F$22,'TDCV Values'!$D$10:$I$10,0))</f>
        <v>1555.7384067230535</v>
      </c>
      <c r="G82" s="36" cm="1">
        <f t="array" ref="G82">G65*INDEX('TDCV Values'!$D$11:$I$16,MATCH($B82&amp;$C82,'TDCV Values'!$B$11:$B$16&amp;'TDCV Values'!$C$11:$C$16,0),MATCH(G$22,'TDCV Values'!$D$10:$I$10,0))</f>
        <v>899.6229203470848</v>
      </c>
      <c r="H82" s="36" cm="1">
        <f t="array" ref="H82">H65*INDEX('TDCV Values'!$D$11:$I$16,MATCH($B82&amp;$C82,'TDCV Values'!$B$11:$B$16&amp;'TDCV Values'!$C$11:$C$16,0),MATCH(H$22,'TDCV Values'!$D$10:$I$10,0))</f>
        <v>781.24341783719842</v>
      </c>
      <c r="I82" s="36" cm="1">
        <f t="array" ref="I82">I65*INDEX('TDCV Values'!$D$11:$I$16,MATCH($B82&amp;$C82,'TDCV Values'!$B$11:$B$16&amp;'TDCV Values'!$C$11:$C$16,0),MATCH(I$22,'TDCV Values'!$D$10:$I$10,0))</f>
        <v>846.40343292893465</v>
      </c>
      <c r="J82" s="36" cm="1">
        <f t="array" ref="J82">J65*INDEX('TDCV Values'!$D$11:$I$16,MATCH($B82&amp;$C82,'TDCV Values'!$B$11:$B$16&amp;'TDCV Values'!$C$11:$C$16,0),MATCH(J$22,'TDCV Values'!$D$10:$I$10,0))</f>
        <v>689.7073834158623</v>
      </c>
    </row>
    <row r="83" spans="2:16">
      <c r="B83" s="1" t="s">
        <v>72</v>
      </c>
      <c r="C83" s="1" t="s">
        <v>71</v>
      </c>
      <c r="D83" s="14" t="s">
        <v>69</v>
      </c>
      <c r="E83" s="36" cm="1">
        <f t="array" ref="E83">E66*INDEX('TDCV Values'!$D$11:$I$16,MATCH($B83&amp;$C83,'TDCV Values'!$B$11:$B$16&amp;'TDCV Values'!$C$11:$C$16,0),MATCH(E$22,'TDCV Values'!$D$10:$I$10,0))</f>
        <v>2166.2994325818754</v>
      </c>
      <c r="F83" s="36" cm="1">
        <f t="array" ref="F83">F66*INDEX('TDCV Values'!$D$11:$I$16,MATCH($B83&amp;$C83,'TDCV Values'!$B$11:$B$16&amp;'TDCV Values'!$C$11:$C$16,0),MATCH(F$22,'TDCV Values'!$D$10:$I$10,0))</f>
        <v>1613.2170292966384</v>
      </c>
      <c r="G83" s="36" cm="1">
        <f t="array" ref="G83">G66*INDEX('TDCV Values'!$D$11:$I$16,MATCH($B83&amp;$C83,'TDCV Values'!$B$11:$B$16&amp;'TDCV Values'!$C$11:$C$16,0),MATCH(G$22,'TDCV Values'!$D$10:$I$10,0))</f>
        <v>968.73378746410992</v>
      </c>
      <c r="H83" s="36" cm="1">
        <f t="array" ref="H83">H66*INDEX('TDCV Values'!$D$11:$I$16,MATCH($B83&amp;$C83,'TDCV Values'!$B$11:$B$16&amp;'TDCV Values'!$C$11:$C$16,0),MATCH(H$22,'TDCV Values'!$D$10:$I$10,0))</f>
        <v>853.2599588093409</v>
      </c>
      <c r="I83" s="36" cm="1">
        <f t="array" ref="I83">I66*INDEX('TDCV Values'!$D$11:$I$16,MATCH($B83&amp;$C83,'TDCV Values'!$B$11:$B$16&amp;'TDCV Values'!$C$11:$C$16,0),MATCH(I$22,'TDCV Values'!$D$10:$I$10,0))</f>
        <v>916.7997749771589</v>
      </c>
      <c r="J83" s="36" cm="1">
        <f t="array" ref="J83">J66*INDEX('TDCV Values'!$D$11:$I$16,MATCH($B83&amp;$C83,'TDCV Values'!$B$11:$B$16&amp;'TDCV Values'!$C$11:$C$16,0),MATCH(J$22,'TDCV Values'!$D$10:$I$10,0))</f>
        <v>756.33416280678136</v>
      </c>
    </row>
    <row r="84" spans="2:16">
      <c r="B84" s="268" t="s">
        <v>77</v>
      </c>
      <c r="C84" s="279"/>
      <c r="D84" s="279"/>
      <c r="E84" s="279"/>
      <c r="F84" s="279"/>
      <c r="G84" s="279"/>
      <c r="H84" s="279"/>
      <c r="I84" s="127"/>
      <c r="J84" s="127"/>
      <c r="K84" t="s">
        <v>78</v>
      </c>
    </row>
    <row r="85" spans="2:16">
      <c r="B85" s="1" t="s">
        <v>67</v>
      </c>
      <c r="C85" s="1" t="s">
        <v>68</v>
      </c>
      <c r="D85" s="14" t="s">
        <v>73</v>
      </c>
      <c r="E85" s="8">
        <f>E67*365</f>
        <v>183.1055343069537</v>
      </c>
      <c r="F85" s="8">
        <f t="shared" ref="F85:I90" si="37">F67*365</f>
        <v>200.15616484010937</v>
      </c>
      <c r="G85" s="70">
        <f t="shared" si="37"/>
        <v>200.15616484010937</v>
      </c>
      <c r="H85" s="59">
        <f t="shared" si="37"/>
        <v>202.92043774526257</v>
      </c>
      <c r="I85" s="59">
        <f t="shared" si="37"/>
        <v>202.8471020892575</v>
      </c>
      <c r="J85" s="59">
        <f t="shared" ref="J85" si="38">J67*365</f>
        <v>230.8862052286299</v>
      </c>
      <c r="L85" s="27"/>
      <c r="M85" s="27"/>
      <c r="N85" s="27"/>
      <c r="O85" s="27"/>
      <c r="P85" s="27"/>
    </row>
    <row r="86" spans="2:16">
      <c r="B86" s="1" t="s">
        <v>67</v>
      </c>
      <c r="C86" s="1" t="s">
        <v>70</v>
      </c>
      <c r="D86" s="14" t="s">
        <v>73</v>
      </c>
      <c r="E86" s="8">
        <f>E68*365</f>
        <v>183.1055343069537</v>
      </c>
      <c r="F86" s="8">
        <f t="shared" si="37"/>
        <v>200.15616484010937</v>
      </c>
      <c r="G86" s="70">
        <f t="shared" si="37"/>
        <v>200.15616484010937</v>
      </c>
      <c r="H86" s="59">
        <f t="shared" si="37"/>
        <v>202.92043774526257</v>
      </c>
      <c r="I86" s="59">
        <f t="shared" si="37"/>
        <v>202.8471020892575</v>
      </c>
      <c r="J86" s="59">
        <f t="shared" ref="J86" si="39">J68*365</f>
        <v>230.8862052286299</v>
      </c>
      <c r="L86" s="27"/>
      <c r="M86" s="27"/>
      <c r="N86" s="27"/>
      <c r="O86" s="27"/>
      <c r="P86" s="27"/>
    </row>
    <row r="87" spans="2:16">
      <c r="B87" s="1" t="s">
        <v>67</v>
      </c>
      <c r="C87" s="1" t="s">
        <v>71</v>
      </c>
      <c r="D87" s="14" t="s">
        <v>73</v>
      </c>
      <c r="E87" s="8">
        <f t="shared" ref="E87:H90" si="40">E69*365</f>
        <v>202.07276170532808</v>
      </c>
      <c r="F87" s="8">
        <f t="shared" si="40"/>
        <v>220.50406120581886</v>
      </c>
      <c r="G87" s="70">
        <f t="shared" si="40"/>
        <v>220.50406120581886</v>
      </c>
      <c r="H87" s="59">
        <f t="shared" si="40"/>
        <v>222.41381651067078</v>
      </c>
      <c r="I87" s="59">
        <f t="shared" si="37"/>
        <v>222.33893615606914</v>
      </c>
      <c r="J87" s="59">
        <f t="shared" ref="J87" si="41">J69*365</f>
        <v>251.83069381442138</v>
      </c>
      <c r="L87" s="27"/>
      <c r="M87" s="27"/>
      <c r="N87" s="27"/>
      <c r="O87" s="27"/>
      <c r="P87" s="27"/>
    </row>
    <row r="88" spans="2:16">
      <c r="B88" s="1" t="s">
        <v>72</v>
      </c>
      <c r="C88" s="1" t="s">
        <v>68</v>
      </c>
      <c r="D88" s="14" t="s">
        <v>73</v>
      </c>
      <c r="E88" s="8">
        <f>E70*365</f>
        <v>110.48379361497646</v>
      </c>
      <c r="F88" s="8">
        <f t="shared" si="40"/>
        <v>112.52823047293127</v>
      </c>
      <c r="G88" s="70">
        <f t="shared" si="40"/>
        <v>112.52823047293127</v>
      </c>
      <c r="H88" s="59">
        <f t="shared" si="40"/>
        <v>115.90020348944637</v>
      </c>
      <c r="I88" s="59">
        <f t="shared" si="37"/>
        <v>115.81965670585525</v>
      </c>
      <c r="J88" s="59">
        <f t="shared" ref="J88" si="42">J70*365</f>
        <v>115.87708603810613</v>
      </c>
      <c r="L88" s="27"/>
      <c r="M88" s="27"/>
      <c r="N88" s="27"/>
      <c r="O88" s="27"/>
      <c r="P88" s="27"/>
    </row>
    <row r="89" spans="2:16">
      <c r="B89" s="1" t="s">
        <v>72</v>
      </c>
      <c r="C89" s="1" t="s">
        <v>70</v>
      </c>
      <c r="D89" s="14" t="s">
        <v>73</v>
      </c>
      <c r="E89" s="8">
        <f>E71*365</f>
        <v>110.48379361497646</v>
      </c>
      <c r="F89" s="8">
        <f t="shared" si="40"/>
        <v>112.52823047293127</v>
      </c>
      <c r="G89" s="70">
        <f t="shared" si="40"/>
        <v>112.52823047293127</v>
      </c>
      <c r="H89" s="59">
        <f t="shared" si="40"/>
        <v>115.90020348944637</v>
      </c>
      <c r="I89" s="59">
        <f t="shared" si="37"/>
        <v>115.81965670585525</v>
      </c>
      <c r="J89" s="59">
        <f t="shared" ref="J89" si="43">J71*365</f>
        <v>115.87708603810613</v>
      </c>
      <c r="L89" s="27"/>
      <c r="M89" s="27"/>
      <c r="N89" s="27"/>
      <c r="O89" s="27"/>
      <c r="P89" s="27"/>
    </row>
    <row r="90" spans="2:16">
      <c r="B90" s="1" t="s">
        <v>72</v>
      </c>
      <c r="C90" s="1" t="s">
        <v>71</v>
      </c>
      <c r="D90" s="14" t="s">
        <v>73</v>
      </c>
      <c r="E90" s="8">
        <f>E72*365</f>
        <v>122.41270806287491</v>
      </c>
      <c r="F90" s="8">
        <f t="shared" si="40"/>
        <v>125.33564757652866</v>
      </c>
      <c r="G90" s="70">
        <f t="shared" si="40"/>
        <v>125.33564757652866</v>
      </c>
      <c r="H90" s="59">
        <f t="shared" si="40"/>
        <v>127.69182443357883</v>
      </c>
      <c r="I90" s="59">
        <f t="shared" si="37"/>
        <v>127.61085674998856</v>
      </c>
      <c r="J90" s="59">
        <f t="shared" ref="J90" si="44">J72*365</f>
        <v>128.45303715231248</v>
      </c>
      <c r="L90" s="27"/>
      <c r="M90" s="27"/>
      <c r="N90" s="27"/>
      <c r="O90" s="27"/>
      <c r="P90" s="27"/>
    </row>
    <row r="91" spans="2:16">
      <c r="B91" s="268" t="s">
        <v>79</v>
      </c>
      <c r="C91" s="269"/>
      <c r="D91" s="269"/>
      <c r="E91" s="269"/>
      <c r="F91" s="269"/>
      <c r="G91" s="269"/>
      <c r="H91" s="269"/>
      <c r="I91" s="127"/>
      <c r="J91" s="127"/>
      <c r="K91" t="s">
        <v>80</v>
      </c>
    </row>
    <row r="92" spans="2:16">
      <c r="B92" s="1" t="s">
        <v>67</v>
      </c>
      <c r="C92" s="1" t="s">
        <v>68</v>
      </c>
      <c r="D92" s="1"/>
      <c r="E92" s="8">
        <f>E78+E85</f>
        <v>2137.6880074751202</v>
      </c>
      <c r="F92" s="8">
        <f t="shared" ref="F92:I93" si="45">F78+F85</f>
        <v>1669.9013207467915</v>
      </c>
      <c r="G92" s="70">
        <f t="shared" si="45"/>
        <v>1076.6175764488676</v>
      </c>
      <c r="H92" s="59">
        <f t="shared" si="45"/>
        <v>944.02062251121004</v>
      </c>
      <c r="I92" s="59">
        <f t="shared" si="45"/>
        <v>977.95607664236945</v>
      </c>
      <c r="J92" s="59">
        <f t="shared" ref="J92" si="46">J78+J85</f>
        <v>892.78694351558227</v>
      </c>
      <c r="L92" s="27"/>
      <c r="M92" s="27"/>
      <c r="N92" s="27"/>
      <c r="O92" s="27"/>
      <c r="P92" s="27"/>
    </row>
    <row r="93" spans="2:16">
      <c r="B93" s="1" t="s">
        <v>67</v>
      </c>
      <c r="C93" s="1" t="s">
        <v>70</v>
      </c>
      <c r="D93" s="1"/>
      <c r="E93" s="8">
        <f>E79+E86</f>
        <v>2107.6681177861278</v>
      </c>
      <c r="F93" s="8">
        <f t="shared" si="45"/>
        <v>1636.4136550640046</v>
      </c>
      <c r="G93" s="70">
        <f t="shared" si="45"/>
        <v>1045.9953679447149</v>
      </c>
      <c r="H93" s="59">
        <f t="shared" si="45"/>
        <v>932.23540952508699</v>
      </c>
      <c r="I93" s="59">
        <f t="shared" si="45"/>
        <v>966.01296169039585</v>
      </c>
      <c r="J93" s="59">
        <f t="shared" ref="J93" si="47">J79+J86</f>
        <v>871.70894322427478</v>
      </c>
      <c r="L93" s="27"/>
      <c r="M93" s="27"/>
      <c r="N93" s="27"/>
      <c r="O93" s="27"/>
      <c r="P93" s="27"/>
    </row>
    <row r="94" spans="2:16">
      <c r="B94" s="1" t="s">
        <v>67</v>
      </c>
      <c r="C94" s="1" t="s">
        <v>71</v>
      </c>
      <c r="D94" s="1"/>
      <c r="E94" s="8">
        <f t="shared" ref="E94:I97" si="48">E80+E87</f>
        <v>2260.7431363993765</v>
      </c>
      <c r="F94" s="8">
        <f t="shared" si="48"/>
        <v>1768.5456273305235</v>
      </c>
      <c r="G94" s="70">
        <f t="shared" si="48"/>
        <v>1143.7005310345562</v>
      </c>
      <c r="H94" s="59">
        <f>H80+H87</f>
        <v>1002.5523564351353</v>
      </c>
      <c r="I94" s="59">
        <f>I80+I87</f>
        <v>1038.2949429405983</v>
      </c>
      <c r="J94" s="59">
        <f>J80+J87</f>
        <v>948.5424492730649</v>
      </c>
      <c r="L94" s="27"/>
      <c r="M94" s="27"/>
      <c r="N94" s="27"/>
      <c r="O94" s="27"/>
      <c r="P94" s="27"/>
    </row>
    <row r="95" spans="2:16">
      <c r="B95" s="1" t="s">
        <v>72</v>
      </c>
      <c r="C95" s="1" t="s">
        <v>68</v>
      </c>
      <c r="D95" s="1"/>
      <c r="E95" s="8">
        <f t="shared" si="48"/>
        <v>2167.2745669203232</v>
      </c>
      <c r="F95" s="8">
        <f t="shared" si="48"/>
        <v>1644.1539117303421</v>
      </c>
      <c r="G95" s="70">
        <f>G81+G88</f>
        <v>1032.2085032604741</v>
      </c>
      <c r="H95" s="59">
        <f t="shared" si="48"/>
        <v>926.50860536536811</v>
      </c>
      <c r="I95" s="59">
        <f t="shared" si="48"/>
        <v>986.75727325647244</v>
      </c>
      <c r="J95" s="59">
        <f t="shared" ref="J95" si="49">J81+J88</f>
        <v>834.45989316370503</v>
      </c>
      <c r="L95" s="27"/>
      <c r="M95" s="27"/>
      <c r="N95" s="27"/>
      <c r="O95" s="27"/>
      <c r="P95" s="27"/>
    </row>
    <row r="96" spans="2:16">
      <c r="B96" s="1" t="s">
        <v>72</v>
      </c>
      <c r="C96" s="1" t="s">
        <v>70</v>
      </c>
      <c r="D96" s="1"/>
      <c r="E96" s="8">
        <f t="shared" si="48"/>
        <v>2219.5768607190917</v>
      </c>
      <c r="F96" s="8">
        <f t="shared" si="48"/>
        <v>1668.2666371959847</v>
      </c>
      <c r="G96" s="70">
        <f t="shared" si="48"/>
        <v>1012.151150820016</v>
      </c>
      <c r="H96" s="59">
        <f t="shared" si="48"/>
        <v>897.14362132664473</v>
      </c>
      <c r="I96" s="59">
        <f t="shared" si="48"/>
        <v>962.22308963478986</v>
      </c>
      <c r="J96" s="59">
        <f t="shared" ref="J96" si="50">J82+J89</f>
        <v>805.58446945396838</v>
      </c>
      <c r="L96" s="27"/>
      <c r="M96" s="27"/>
      <c r="N96" s="27"/>
      <c r="O96" s="27"/>
      <c r="P96" s="27"/>
    </row>
    <row r="97" spans="2:16">
      <c r="B97" s="1" t="s">
        <v>72</v>
      </c>
      <c r="C97" s="1" t="s">
        <v>71</v>
      </c>
      <c r="D97" s="1"/>
      <c r="E97" s="8">
        <f>E83+E90</f>
        <v>2288.7121406447504</v>
      </c>
      <c r="F97" s="8">
        <f t="shared" si="48"/>
        <v>1738.552676873167</v>
      </c>
      <c r="G97" s="70">
        <f t="shared" si="48"/>
        <v>1094.0694350406386</v>
      </c>
      <c r="H97" s="59">
        <f t="shared" si="48"/>
        <v>980.95178324291976</v>
      </c>
      <c r="I97" s="59">
        <f t="shared" si="48"/>
        <v>1044.4106317271476</v>
      </c>
      <c r="J97" s="59">
        <f t="shared" ref="J97" si="51">J83+J90</f>
        <v>884.78719995909387</v>
      </c>
      <c r="L97" s="27"/>
      <c r="M97" s="27"/>
      <c r="N97" s="27"/>
      <c r="O97" s="27"/>
      <c r="P97" s="27"/>
    </row>
    <row r="98" spans="2:16">
      <c r="B98" s="278" t="s">
        <v>79</v>
      </c>
      <c r="C98" s="278"/>
      <c r="D98" s="278"/>
      <c r="E98" s="278"/>
      <c r="F98" s="278"/>
      <c r="G98" s="278"/>
      <c r="H98" s="278"/>
      <c r="I98" s="127"/>
      <c r="J98" s="127"/>
      <c r="K98" t="s">
        <v>81</v>
      </c>
    </row>
    <row r="99" spans="2:16">
      <c r="B99" s="1" t="s">
        <v>82</v>
      </c>
      <c r="C99" s="1" t="s">
        <v>68</v>
      </c>
      <c r="D99" s="1"/>
      <c r="E99" s="8">
        <f>E92+E95</f>
        <v>4304.9625743954439</v>
      </c>
      <c r="F99" s="8">
        <f t="shared" ref="F99:I101" si="52">F92+F95</f>
        <v>3314.0552324771334</v>
      </c>
      <c r="G99" s="70">
        <f>G92+G95</f>
        <v>2108.8260797093417</v>
      </c>
      <c r="H99" s="59">
        <f t="shared" si="52"/>
        <v>1870.5292278765783</v>
      </c>
      <c r="I99" s="59">
        <f t="shared" si="52"/>
        <v>1964.7133498988419</v>
      </c>
      <c r="J99" s="59">
        <f t="shared" ref="J99" si="53">J92+J95</f>
        <v>1727.2468366792873</v>
      </c>
      <c r="L99" s="27"/>
      <c r="M99" s="27"/>
      <c r="N99" s="27"/>
      <c r="O99" s="27"/>
      <c r="P99" s="27"/>
    </row>
    <row r="100" spans="2:16">
      <c r="B100" s="1" t="s">
        <v>82</v>
      </c>
      <c r="C100" s="1" t="s">
        <v>70</v>
      </c>
      <c r="D100" s="1"/>
      <c r="E100" s="8">
        <f t="shared" ref="E100:H101" si="54">E93+E96</f>
        <v>4327.2449785052195</v>
      </c>
      <c r="F100" s="8">
        <f t="shared" si="54"/>
        <v>3304.6802922599891</v>
      </c>
      <c r="G100" s="70">
        <f>G93+G96</f>
        <v>2058.1465187647309</v>
      </c>
      <c r="H100" s="59">
        <f t="shared" si="54"/>
        <v>1829.3790308517318</v>
      </c>
      <c r="I100" s="59">
        <f t="shared" si="52"/>
        <v>1928.2360513251856</v>
      </c>
      <c r="J100" s="59">
        <f t="shared" ref="J100" si="55">J93+J96</f>
        <v>1677.2934126782432</v>
      </c>
      <c r="L100" s="27"/>
      <c r="M100" s="27"/>
      <c r="N100" s="27"/>
      <c r="O100" s="27"/>
      <c r="P100" s="27"/>
    </row>
    <row r="101" spans="2:16">
      <c r="B101" s="1" t="s">
        <v>82</v>
      </c>
      <c r="C101" s="1" t="s">
        <v>71</v>
      </c>
      <c r="D101" s="1"/>
      <c r="E101" s="8">
        <f t="shared" si="54"/>
        <v>4549.4552770441269</v>
      </c>
      <c r="F101" s="8">
        <f t="shared" si="54"/>
        <v>3507.0983042036905</v>
      </c>
      <c r="G101" s="70">
        <f>G94+G97</f>
        <v>2237.769966075195</v>
      </c>
      <c r="H101" s="59">
        <f t="shared" si="54"/>
        <v>1983.504139678055</v>
      </c>
      <c r="I101" s="59">
        <f t="shared" si="52"/>
        <v>2082.7055746677461</v>
      </c>
      <c r="J101" s="59">
        <f t="shared" ref="J101" si="56">J94+J97</f>
        <v>1833.3296492321588</v>
      </c>
      <c r="K101" s="27"/>
      <c r="L101" s="27"/>
      <c r="M101" s="27"/>
      <c r="N101" s="27"/>
      <c r="O101" s="27"/>
      <c r="P101" s="27"/>
    </row>
    <row r="102" spans="2:16">
      <c r="E102" s="16"/>
      <c r="F102" s="16"/>
      <c r="G102" s="16"/>
      <c r="H102" s="60"/>
      <c r="I102" s="60"/>
      <c r="J102" s="60"/>
      <c r="K102" s="6"/>
    </row>
    <row r="103" spans="2:16">
      <c r="B103" s="80" t="s">
        <v>109</v>
      </c>
      <c r="C103" s="176"/>
      <c r="D103" s="176"/>
      <c r="E103" s="43"/>
      <c r="F103" s="43"/>
      <c r="G103" s="43"/>
      <c r="H103" s="64"/>
      <c r="I103" s="64"/>
      <c r="J103" s="64"/>
    </row>
    <row r="104" spans="2:16" ht="25.5">
      <c r="B104" s="1"/>
      <c r="C104" s="1"/>
      <c r="D104" s="1"/>
      <c r="E104" s="162" t="s">
        <v>50</v>
      </c>
      <c r="F104" s="162" t="s">
        <v>52</v>
      </c>
      <c r="G104" s="163" t="s">
        <v>54</v>
      </c>
      <c r="H104" s="164" t="s">
        <v>56</v>
      </c>
      <c r="I104" s="165" t="s">
        <v>58</v>
      </c>
      <c r="J104" s="165" t="s">
        <v>61</v>
      </c>
    </row>
    <row r="105" spans="2:16">
      <c r="B105" s="2" t="s">
        <v>62</v>
      </c>
      <c r="C105" s="2" t="s">
        <v>63</v>
      </c>
      <c r="D105" s="2" t="s">
        <v>64</v>
      </c>
      <c r="E105" s="13" t="s">
        <v>49</v>
      </c>
      <c r="F105" s="13" t="s">
        <v>51</v>
      </c>
      <c r="G105" s="68" t="s">
        <v>53</v>
      </c>
      <c r="H105" s="57" t="s">
        <v>55</v>
      </c>
      <c r="I105" s="126" t="s">
        <v>57</v>
      </c>
      <c r="J105" s="126" t="s">
        <v>65</v>
      </c>
    </row>
    <row r="106" spans="2:16">
      <c r="B106" s="268" t="s">
        <v>79</v>
      </c>
      <c r="C106" s="269"/>
      <c r="D106" s="269"/>
      <c r="E106" s="269"/>
      <c r="F106" s="269"/>
      <c r="G106" s="269"/>
      <c r="H106" s="269"/>
      <c r="I106" s="127"/>
      <c r="J106" s="127"/>
      <c r="K106" s="116" t="s">
        <v>86</v>
      </c>
    </row>
    <row r="107" spans="2:16">
      <c r="B107" s="1" t="s">
        <v>67</v>
      </c>
      <c r="C107" s="1" t="s">
        <v>68</v>
      </c>
      <c r="D107" s="1"/>
      <c r="E107" s="36">
        <f>E92-E38</f>
        <v>3.6427494533604658</v>
      </c>
      <c r="F107" s="36">
        <f t="shared" ref="E107:I112" si="57">F92-F38</f>
        <v>3.6936944117765051</v>
      </c>
      <c r="G107" s="69">
        <f t="shared" si="57"/>
        <v>3.6936944117765051</v>
      </c>
      <c r="H107" s="58">
        <f t="shared" si="57"/>
        <v>4.9943959520886665</v>
      </c>
      <c r="I107" s="58">
        <f t="shared" si="57"/>
        <v>4.9930144151244349</v>
      </c>
      <c r="J107" s="58">
        <f t="shared" ref="J107" si="58">J92-J38</f>
        <v>5.1393044924193418</v>
      </c>
      <c r="L107" s="27"/>
      <c r="M107" s="27"/>
      <c r="N107" s="27"/>
      <c r="O107" s="27"/>
      <c r="P107" s="27"/>
    </row>
    <row r="108" spans="2:16">
      <c r="B108" s="1" t="s">
        <v>67</v>
      </c>
      <c r="C108" s="1" t="s">
        <v>70</v>
      </c>
      <c r="D108" s="1"/>
      <c r="E108" s="36">
        <f>E93-E39</f>
        <v>-14.753180402080488</v>
      </c>
      <c r="F108" s="36">
        <f t="shared" si="57"/>
        <v>-14.959508114626715</v>
      </c>
      <c r="G108" s="69">
        <f t="shared" si="57"/>
        <v>-14.959508114626715</v>
      </c>
      <c r="H108" s="58">
        <f t="shared" si="57"/>
        <v>-20.22736546226497</v>
      </c>
      <c r="I108" s="58">
        <f t="shared" si="57"/>
        <v>-20.221770220449002</v>
      </c>
      <c r="J108" s="58">
        <f t="shared" ref="J108" si="59">J93-J39</f>
        <v>-20.81424684531703</v>
      </c>
      <c r="L108" s="143" t="s">
        <v>106</v>
      </c>
      <c r="M108" s="27"/>
      <c r="N108" s="27"/>
      <c r="O108" s="27"/>
      <c r="P108" s="27"/>
    </row>
    <row r="109" spans="2:16">
      <c r="B109" s="1" t="s">
        <v>67</v>
      </c>
      <c r="C109" s="1" t="s">
        <v>71</v>
      </c>
      <c r="D109" s="1"/>
      <c r="E109" s="36">
        <f t="shared" si="57"/>
        <v>0</v>
      </c>
      <c r="F109" s="36">
        <f t="shared" si="57"/>
        <v>0</v>
      </c>
      <c r="G109" s="69">
        <f t="shared" si="57"/>
        <v>0</v>
      </c>
      <c r="H109" s="58">
        <f t="shared" si="57"/>
        <v>0</v>
      </c>
      <c r="I109" s="58">
        <f t="shared" si="57"/>
        <v>0</v>
      </c>
      <c r="J109" s="58">
        <f t="shared" ref="J109" si="60">J94-J40</f>
        <v>0</v>
      </c>
      <c r="L109" s="177">
        <f>(J107*'Customer Numbers - South Wales'!$C$5)+(J108*'Customer Numbers - South Wales'!$D$5)+(J109*'Customer Numbers - South Wales'!$E$5)+(J110*'Customer Numbers - South Wales'!$C$10)+(J111*'Customer Numbers - South Wales'!$D$10)+(J112*'Customer Numbers - South Wales'!$E$10)</f>
        <v>1.3038516044616699E-8</v>
      </c>
      <c r="M109" s="27"/>
      <c r="N109" s="27"/>
      <c r="O109" s="27"/>
      <c r="P109" s="27"/>
    </row>
    <row r="110" spans="2:16">
      <c r="B110" s="1" t="s">
        <v>72</v>
      </c>
      <c r="C110" s="1" t="s">
        <v>68</v>
      </c>
      <c r="D110" s="1"/>
      <c r="E110" s="36">
        <f t="shared" si="57"/>
        <v>6.5128642458862487</v>
      </c>
      <c r="F110" s="36">
        <f t="shared" si="57"/>
        <v>6.2703586431580334</v>
      </c>
      <c r="G110" s="69">
        <f t="shared" si="57"/>
        <v>6.2703586431580334</v>
      </c>
      <c r="H110" s="58">
        <f t="shared" si="57"/>
        <v>7.8136421500586266</v>
      </c>
      <c r="I110" s="58">
        <f t="shared" si="57"/>
        <v>7.8071727575847945</v>
      </c>
      <c r="J110" s="58">
        <f t="shared" ref="J110" si="61">J95-J41</f>
        <v>7.1838944927537796</v>
      </c>
      <c r="L110" s="27"/>
      <c r="M110" s="27"/>
      <c r="N110" s="27"/>
      <c r="O110" s="27"/>
      <c r="P110" s="27"/>
    </row>
    <row r="111" spans="2:16">
      <c r="B111" s="1" t="s">
        <v>72</v>
      </c>
      <c r="C111" s="1" t="s">
        <v>70</v>
      </c>
      <c r="D111" s="1"/>
      <c r="E111" s="36">
        <f t="shared" si="57"/>
        <v>-26.422022060600284</v>
      </c>
      <c r="F111" s="36">
        <f t="shared" si="57"/>
        <v>-25.438201710107933</v>
      </c>
      <c r="G111" s="69">
        <f t="shared" si="57"/>
        <v>-25.438201710107933</v>
      </c>
      <c r="H111" s="58">
        <f t="shared" si="57"/>
        <v>-31.699144564989069</v>
      </c>
      <c r="I111" s="58">
        <f t="shared" si="57"/>
        <v>-31.672898903447731</v>
      </c>
      <c r="J111" s="58">
        <f t="shared" ref="J111" si="62">J96-J42</f>
        <v>-29.144322928036786</v>
      </c>
      <c r="L111" s="27"/>
      <c r="M111" s="27"/>
      <c r="N111" s="27"/>
      <c r="O111" s="27"/>
      <c r="P111" s="27"/>
    </row>
    <row r="112" spans="2:16">
      <c r="B112" s="1" t="s">
        <v>72</v>
      </c>
      <c r="C112" s="1" t="s">
        <v>71</v>
      </c>
      <c r="D112" s="1"/>
      <c r="E112" s="36">
        <f t="shared" si="57"/>
        <v>0</v>
      </c>
      <c r="F112" s="36">
        <f t="shared" si="57"/>
        <v>0</v>
      </c>
      <c r="G112" s="69">
        <f t="shared" si="57"/>
        <v>0</v>
      </c>
      <c r="H112" s="58">
        <f t="shared" si="57"/>
        <v>0</v>
      </c>
      <c r="I112" s="58">
        <f t="shared" si="57"/>
        <v>0</v>
      </c>
      <c r="J112" s="58">
        <f t="shared" ref="J112" si="63">J97-J43</f>
        <v>0</v>
      </c>
      <c r="L112" s="27"/>
      <c r="M112" s="27"/>
      <c r="N112" s="27"/>
      <c r="O112" s="27"/>
      <c r="P112" s="27"/>
    </row>
    <row r="113" spans="1:16">
      <c r="B113" s="278" t="s">
        <v>79</v>
      </c>
      <c r="C113" s="278"/>
      <c r="D113" s="278"/>
      <c r="E113" s="278"/>
      <c r="F113" s="278"/>
      <c r="G113" s="278"/>
      <c r="H113" s="278"/>
      <c r="I113" s="127"/>
      <c r="J113" s="127"/>
    </row>
    <row r="114" spans="1:16">
      <c r="B114" s="1" t="s">
        <v>82</v>
      </c>
      <c r="C114" s="1" t="s">
        <v>68</v>
      </c>
      <c r="D114" s="1"/>
      <c r="E114" s="8">
        <f>E107+E110</f>
        <v>10.155613699246715</v>
      </c>
      <c r="F114" s="8">
        <f t="shared" ref="F114:I116" si="64">F107+F110</f>
        <v>9.9640530549345385</v>
      </c>
      <c r="G114" s="70">
        <f>G107+G110</f>
        <v>9.9640530549345385</v>
      </c>
      <c r="H114" s="59">
        <f t="shared" si="64"/>
        <v>12.808038102147293</v>
      </c>
      <c r="I114" s="59">
        <f t="shared" si="64"/>
        <v>12.800187172709229</v>
      </c>
      <c r="J114" s="59">
        <f t="shared" ref="J114" si="65">J107+J110</f>
        <v>12.323198985173121</v>
      </c>
      <c r="L114" s="27"/>
      <c r="M114" s="27"/>
      <c r="N114" s="27"/>
      <c r="O114" s="27"/>
      <c r="P114" s="27"/>
    </row>
    <row r="115" spans="1:16">
      <c r="B115" s="1" t="s">
        <v>82</v>
      </c>
      <c r="C115" s="1" t="s">
        <v>70</v>
      </c>
      <c r="D115" s="1"/>
      <c r="E115" s="8">
        <f t="shared" ref="E115:H116" si="66">E108+E111</f>
        <v>-41.175202462680772</v>
      </c>
      <c r="F115" s="8">
        <f t="shared" si="66"/>
        <v>-40.397709824734648</v>
      </c>
      <c r="G115" s="70">
        <f>G108+G111</f>
        <v>-40.397709824734648</v>
      </c>
      <c r="H115" s="59">
        <f>H108+H111</f>
        <v>-51.926510027254039</v>
      </c>
      <c r="I115" s="59">
        <f t="shared" si="64"/>
        <v>-51.894669123896733</v>
      </c>
      <c r="J115" s="59">
        <f t="shared" ref="J115" si="67">J108+J111</f>
        <v>-49.958569773353815</v>
      </c>
      <c r="L115" s="27"/>
      <c r="M115" s="27"/>
      <c r="N115" s="27"/>
      <c r="O115" s="27"/>
      <c r="P115" s="27"/>
    </row>
    <row r="116" spans="1:16">
      <c r="B116" s="1" t="s">
        <v>82</v>
      </c>
      <c r="C116" s="1" t="s">
        <v>71</v>
      </c>
      <c r="D116" s="1"/>
      <c r="E116" s="8">
        <f>E109+E112</f>
        <v>0</v>
      </c>
      <c r="F116" s="8">
        <f t="shared" si="66"/>
        <v>0</v>
      </c>
      <c r="G116" s="70">
        <f>G109+G112</f>
        <v>0</v>
      </c>
      <c r="H116" s="59">
        <f t="shared" si="66"/>
        <v>0</v>
      </c>
      <c r="I116" s="59">
        <f t="shared" si="64"/>
        <v>0</v>
      </c>
      <c r="J116" s="59">
        <f t="shared" ref="J116" si="68">J109+J112</f>
        <v>0</v>
      </c>
      <c r="K116" s="171"/>
      <c r="L116" s="27"/>
      <c r="M116" s="27"/>
      <c r="N116" s="27"/>
      <c r="O116" s="27"/>
      <c r="P116" s="27"/>
    </row>
    <row r="117" spans="1:16">
      <c r="E117" s="16"/>
      <c r="F117" s="16"/>
      <c r="G117" s="16"/>
      <c r="H117" s="60"/>
      <c r="I117" s="60"/>
      <c r="J117" s="60"/>
      <c r="K117" s="178"/>
    </row>
    <row r="118" spans="1:16" s="33" customFormat="1">
      <c r="A118" s="33" t="s">
        <v>87</v>
      </c>
      <c r="E118" s="37"/>
      <c r="F118" s="37"/>
      <c r="G118" s="37"/>
      <c r="H118" s="61"/>
      <c r="I118" s="61"/>
      <c r="J118" s="61"/>
    </row>
    <row r="119" spans="1:16" s="4" customFormat="1">
      <c r="E119" s="28"/>
      <c r="F119" s="28"/>
      <c r="G119" s="28"/>
      <c r="H119" s="65"/>
      <c r="I119" s="65"/>
      <c r="J119" s="65"/>
      <c r="L119" s="44"/>
      <c r="M119" s="44"/>
      <c r="N119" s="44"/>
    </row>
    <row r="120" spans="1:16">
      <c r="B120" s="4" t="s">
        <v>88</v>
      </c>
      <c r="E120" s="16"/>
      <c r="F120" s="16"/>
      <c r="G120" s="16"/>
      <c r="H120" s="60"/>
      <c r="I120" s="60"/>
      <c r="J120" s="60"/>
      <c r="K120" s="45"/>
      <c r="L120" s="46"/>
      <c r="M120" s="46"/>
      <c r="N120" s="46"/>
    </row>
    <row r="121" spans="1:16" ht="25.5">
      <c r="B121" s="1"/>
      <c r="C121" s="1"/>
      <c r="D121" s="1"/>
      <c r="E121" s="162" t="s">
        <v>50</v>
      </c>
      <c r="F121" s="162" t="s">
        <v>52</v>
      </c>
      <c r="G121" s="163" t="s">
        <v>54</v>
      </c>
      <c r="H121" s="164" t="s">
        <v>56</v>
      </c>
      <c r="I121" s="165" t="s">
        <v>58</v>
      </c>
      <c r="J121" s="165" t="s">
        <v>61</v>
      </c>
      <c r="K121" s="45"/>
      <c r="L121" s="46"/>
      <c r="M121" s="46"/>
      <c r="N121" s="46"/>
    </row>
    <row r="122" spans="1:16">
      <c r="B122" s="2" t="s">
        <v>62</v>
      </c>
      <c r="C122" s="2" t="s">
        <v>89</v>
      </c>
      <c r="D122" s="2" t="s">
        <v>64</v>
      </c>
      <c r="E122" s="13" t="s">
        <v>49</v>
      </c>
      <c r="F122" s="13" t="s">
        <v>51</v>
      </c>
      <c r="G122" s="68" t="s">
        <v>53</v>
      </c>
      <c r="H122" s="57" t="s">
        <v>55</v>
      </c>
      <c r="I122" s="126" t="s">
        <v>57</v>
      </c>
      <c r="J122" s="126" t="s">
        <v>65</v>
      </c>
      <c r="K122" t="s">
        <v>90</v>
      </c>
    </row>
    <row r="123" spans="1:16">
      <c r="B123" s="1" t="s">
        <v>67</v>
      </c>
      <c r="C123" s="1" t="s">
        <v>68</v>
      </c>
      <c r="D123" s="1" t="s">
        <v>69</v>
      </c>
      <c r="E123" s="147">
        <f>'Regional Cap levels'!F784</f>
        <v>6.9116850410343685E-3</v>
      </c>
      <c r="F123" s="147">
        <f>'Regional Cap levels'!G784</f>
        <v>5.1990684732560926E-3</v>
      </c>
      <c r="G123" s="179">
        <f>'Regional Cap levels'!H784</f>
        <v>3.1033193873217205E-3</v>
      </c>
      <c r="H123" s="180">
        <f>'Regional Cap levels'!I784</f>
        <v>2.8057145083881631E-3</v>
      </c>
      <c r="I123" s="180">
        <f>'Regional Cap levels'!J680</f>
        <v>2.9075995389095718E-3</v>
      </c>
      <c r="J123" s="180">
        <f>'Regional Cap levels'!K680</f>
        <v>2.5179287036766126E-3</v>
      </c>
      <c r="K123" s="47"/>
    </row>
    <row r="124" spans="1:16">
      <c r="B124" s="1" t="s">
        <v>67</v>
      </c>
      <c r="C124" s="1" t="s">
        <v>70</v>
      </c>
      <c r="D124" s="1" t="s">
        <v>69</v>
      </c>
      <c r="E124" s="48">
        <v>0</v>
      </c>
      <c r="F124" s="48">
        <v>0</v>
      </c>
      <c r="G124" s="71">
        <v>0</v>
      </c>
      <c r="H124" s="66">
        <v>0</v>
      </c>
      <c r="I124" s="66">
        <v>0</v>
      </c>
      <c r="J124" s="66">
        <v>0</v>
      </c>
      <c r="K124" s="47"/>
    </row>
    <row r="125" spans="1:16">
      <c r="B125" s="1" t="s">
        <v>67</v>
      </c>
      <c r="C125" s="1" t="s">
        <v>91</v>
      </c>
      <c r="D125" s="14" t="s">
        <v>69</v>
      </c>
      <c r="E125" s="147">
        <f>'Regional Cap levels'!F780</f>
        <v>2.7754733826132812E-2</v>
      </c>
      <c r="F125" s="147">
        <f>'Regional Cap levels'!G780</f>
        <v>2.087750827220369E-2</v>
      </c>
      <c r="G125" s="179">
        <f>'Regional Cap levels'!H780</f>
        <v>1.246176627858926E-2</v>
      </c>
      <c r="H125" s="180">
        <f>'Regional Cap levels'!I780</f>
        <v>1.1266696747625331E-2</v>
      </c>
      <c r="I125" s="180">
        <f>'Regional Cap levels'!J676</f>
        <v>1.1675828802428264E-2</v>
      </c>
      <c r="J125" s="180">
        <f>'Regional Cap levels'!K676</f>
        <v>1.0111056934571408E-2</v>
      </c>
      <c r="K125" s="188"/>
    </row>
    <row r="126" spans="1:16">
      <c r="B126" s="1" t="s">
        <v>72</v>
      </c>
      <c r="C126" s="1" t="s">
        <v>68</v>
      </c>
      <c r="D126" s="1" t="s">
        <v>69</v>
      </c>
      <c r="E126" s="147">
        <f>'Regional Cap levels'!F786</f>
        <v>1.6450658087412086E-3</v>
      </c>
      <c r="F126" s="147">
        <f>'Regional Cap levels'!G786</f>
        <v>1.2256851452221663E-3</v>
      </c>
      <c r="G126" s="179">
        <f>'Regional Cap levels'!H786</f>
        <v>7.3689387054984789E-4</v>
      </c>
      <c r="H126" s="180">
        <f>'Regional Cap levels'!I786</f>
        <v>6.7406039512309145E-4</v>
      </c>
      <c r="I126" s="180">
        <f>'Regional Cap levels'!J682</f>
        <v>7.0987122318707933E-4</v>
      </c>
      <c r="J126" s="180">
        <f>'Regional Cap levels'!K682</f>
        <v>5.6903726123877822E-4</v>
      </c>
      <c r="K126" s="189"/>
    </row>
    <row r="127" spans="1:16">
      <c r="B127" s="1" t="s">
        <v>72</v>
      </c>
      <c r="C127" s="1" t="s">
        <v>70</v>
      </c>
      <c r="D127" s="1" t="s">
        <v>69</v>
      </c>
      <c r="E127" s="48">
        <v>0</v>
      </c>
      <c r="F127" s="48">
        <v>0</v>
      </c>
      <c r="G127" s="71">
        <v>0</v>
      </c>
      <c r="H127" s="66">
        <v>0</v>
      </c>
      <c r="I127" s="66">
        <v>0</v>
      </c>
      <c r="J127" s="66">
        <v>0</v>
      </c>
    </row>
    <row r="128" spans="1:16">
      <c r="B128" s="1" t="s">
        <v>72</v>
      </c>
      <c r="C128" s="1" t="s">
        <v>91</v>
      </c>
      <c r="D128" s="14" t="s">
        <v>69</v>
      </c>
      <c r="E128" s="147">
        <f>'Regional Cap levels'!F782</f>
        <v>6.9400847840475769E-3</v>
      </c>
      <c r="F128" s="147">
        <f>'Regional Cap levels'!G782</f>
        <v>5.1708319394824084E-3</v>
      </c>
      <c r="G128" s="179">
        <f>'Regional Cap levels'!H782</f>
        <v>3.1087546232416059E-3</v>
      </c>
      <c r="H128" s="193">
        <f>'Regional Cap levels'!I782</f>
        <v>2.8436772965954849E-3</v>
      </c>
      <c r="I128" s="180">
        <f>'Regional Cap levels'!J678</f>
        <v>2.9947534308330556E-3</v>
      </c>
      <c r="J128" s="180">
        <f>'Regional Cap levels'!K678</f>
        <v>2.4006132868941103E-3</v>
      </c>
      <c r="K128" s="188"/>
    </row>
    <row r="129" spans="2:12">
      <c r="B129" s="1" t="s">
        <v>67</v>
      </c>
      <c r="C129" s="1" t="s">
        <v>68</v>
      </c>
      <c r="D129" s="1" t="s">
        <v>73</v>
      </c>
      <c r="E129" s="147">
        <f>'Regional Cap levels'!F785</f>
        <v>4.9550824213626813E-3</v>
      </c>
      <c r="F129" s="147">
        <f>'Regional Cap levels'!G785</f>
        <v>5.4325914754708056E-3</v>
      </c>
      <c r="G129" s="179">
        <f>'Regional Cap levels'!H785</f>
        <v>5.4325914754708056E-3</v>
      </c>
      <c r="H129" s="180">
        <f>'Regional Cap levels'!I785</f>
        <v>5.4429655909610042E-3</v>
      </c>
      <c r="I129" s="180">
        <f>'Regional Cap levels'!J681</f>
        <v>5.1925139661509892E-3</v>
      </c>
      <c r="J129" s="180">
        <f>'Regional Cap levels'!K681</f>
        <v>4.9855447465165046E-3</v>
      </c>
      <c r="K129" s="47"/>
    </row>
    <row r="130" spans="2:12">
      <c r="B130" s="1" t="s">
        <v>67</v>
      </c>
      <c r="C130" s="1" t="s">
        <v>70</v>
      </c>
      <c r="D130" s="1" t="s">
        <v>73</v>
      </c>
      <c r="E130" s="48">
        <v>0</v>
      </c>
      <c r="F130" s="48">
        <v>0</v>
      </c>
      <c r="G130" s="71">
        <v>0</v>
      </c>
      <c r="H130" s="66">
        <v>0</v>
      </c>
      <c r="I130" s="66">
        <v>0</v>
      </c>
      <c r="J130" s="66">
        <v>0</v>
      </c>
      <c r="K130" s="47"/>
    </row>
    <row r="131" spans="2:12">
      <c r="B131" s="1" t="s">
        <v>67</v>
      </c>
      <c r="C131" s="1" t="s">
        <v>91</v>
      </c>
      <c r="D131" s="14" t="s">
        <v>73</v>
      </c>
      <c r="E131" s="147">
        <f>'Regional Cap levels'!F781</f>
        <v>1.9897751832581956E-2</v>
      </c>
      <c r="F131" s="147">
        <f>'Regional Cap levels'!G781</f>
        <v>2.1815249030104143E-2</v>
      </c>
      <c r="G131" s="179">
        <f>'Regional Cap levels'!H781</f>
        <v>2.1815249030104143E-2</v>
      </c>
      <c r="H131" s="180">
        <f>'Regional Cap levels'!I781</f>
        <v>2.1856907585492968E-2</v>
      </c>
      <c r="I131" s="180">
        <f>'Regional Cap levels'!J677</f>
        <v>2.085118783095332E-2</v>
      </c>
      <c r="J131" s="180">
        <f>'Regional Cap levels'!K677</f>
        <v>2.0020077100783552E-2</v>
      </c>
      <c r="K131" s="47"/>
    </row>
    <row r="132" spans="2:12">
      <c r="B132" s="1" t="s">
        <v>72</v>
      </c>
      <c r="C132" s="1" t="s">
        <v>68</v>
      </c>
      <c r="D132" s="1" t="s">
        <v>73</v>
      </c>
      <c r="E132" s="147">
        <f>'Regional Cap levels'!F787</f>
        <v>2.6231771230741442E-3</v>
      </c>
      <c r="F132" s="147">
        <f>'Regional Cap levels'!G787</f>
        <v>2.6789655325239795E-3</v>
      </c>
      <c r="G132" s="179">
        <f>'Regional Cap levels'!H787</f>
        <v>2.6789655325239795E-3</v>
      </c>
      <c r="H132" s="180">
        <f>'Regional Cap levels'!I787</f>
        <v>2.707050490963871E-3</v>
      </c>
      <c r="I132" s="180">
        <f>'Regional Cap levels'!J683</f>
        <v>2.707050490963871E-3</v>
      </c>
      <c r="J132" s="180">
        <f>'Regional Cap levels'!K683</f>
        <v>2.7183771159391898E-3</v>
      </c>
      <c r="K132" s="47"/>
    </row>
    <row r="133" spans="2:12">
      <c r="B133" s="1" t="s">
        <v>72</v>
      </c>
      <c r="C133" s="1" t="s">
        <v>70</v>
      </c>
      <c r="D133" s="1" t="s">
        <v>73</v>
      </c>
      <c r="E133" s="48">
        <v>0</v>
      </c>
      <c r="F133" s="48">
        <v>0</v>
      </c>
      <c r="G133" s="71">
        <v>0</v>
      </c>
      <c r="H133" s="66">
        <v>0</v>
      </c>
      <c r="I133" s="66">
        <v>0</v>
      </c>
      <c r="J133" s="66">
        <v>0</v>
      </c>
      <c r="K133" s="47"/>
    </row>
    <row r="134" spans="2:12">
      <c r="B134" s="1" t="s">
        <v>72</v>
      </c>
      <c r="C134" s="1" t="s">
        <v>91</v>
      </c>
      <c r="D134" s="14" t="s">
        <v>73</v>
      </c>
      <c r="E134" s="147">
        <f>'Regional Cap levels'!F783</f>
        <v>1.1066470132060519E-2</v>
      </c>
      <c r="F134" s="147">
        <f>'Regional Cap levels'!G783</f>
        <v>1.1301826243342947E-2</v>
      </c>
      <c r="G134" s="179">
        <f>'Regional Cap levels'!H783</f>
        <v>1.1301826243342947E-2</v>
      </c>
      <c r="H134" s="180">
        <f>'Regional Cap levels'!I783</f>
        <v>1.1420309036975648E-2</v>
      </c>
      <c r="I134" s="180">
        <f>'Regional Cap levels'!J679</f>
        <v>1.1420309036975648E-2</v>
      </c>
      <c r="J134" s="180">
        <f>'Regional Cap levels'!K679</f>
        <v>1.1468092984115111E-2</v>
      </c>
      <c r="K134" s="47"/>
    </row>
    <row r="135" spans="2:12" s="4" customFormat="1">
      <c r="E135" s="28"/>
      <c r="F135" s="28"/>
      <c r="G135" s="28"/>
      <c r="H135" s="65"/>
      <c r="I135" s="65"/>
      <c r="J135" s="65"/>
      <c r="K135" s="49"/>
      <c r="L135" s="50"/>
    </row>
    <row r="136" spans="2:12">
      <c r="B136" s="4" t="s">
        <v>92</v>
      </c>
      <c r="D136" s="166"/>
      <c r="E136" s="16"/>
      <c r="F136" s="16"/>
      <c r="G136" s="16"/>
      <c r="H136" s="60"/>
      <c r="I136" s="60"/>
      <c r="J136" s="60"/>
      <c r="K136" s="45"/>
    </row>
    <row r="137" spans="2:12" ht="25.5">
      <c r="B137" s="1"/>
      <c r="C137" s="1"/>
      <c r="D137" s="1"/>
      <c r="E137" s="162" t="s">
        <v>50</v>
      </c>
      <c r="F137" s="162" t="s">
        <v>52</v>
      </c>
      <c r="G137" s="163" t="s">
        <v>54</v>
      </c>
      <c r="H137" s="164" t="s">
        <v>56</v>
      </c>
      <c r="I137" s="165" t="s">
        <v>58</v>
      </c>
      <c r="J137" s="165" t="s">
        <v>61</v>
      </c>
      <c r="K137" s="45"/>
    </row>
    <row r="138" spans="2:12">
      <c r="B138" s="2" t="s">
        <v>62</v>
      </c>
      <c r="C138" s="2" t="s">
        <v>89</v>
      </c>
      <c r="D138" s="2" t="s">
        <v>64</v>
      </c>
      <c r="E138" s="13" t="s">
        <v>49</v>
      </c>
      <c r="F138" s="13" t="s">
        <v>51</v>
      </c>
      <c r="G138" s="68" t="s">
        <v>53</v>
      </c>
      <c r="H138" s="57" t="s">
        <v>55</v>
      </c>
      <c r="I138" s="126" t="s">
        <v>57</v>
      </c>
      <c r="J138" s="126" t="s">
        <v>65</v>
      </c>
      <c r="K138" t="s">
        <v>93</v>
      </c>
    </row>
    <row r="139" spans="2:12">
      <c r="B139" s="1" t="s">
        <v>67</v>
      </c>
      <c r="C139" s="1" t="s">
        <v>68</v>
      </c>
      <c r="D139" s="1" t="s">
        <v>69</v>
      </c>
      <c r="E139" s="8">
        <f>E61-E123</f>
        <v>0.66708227122385066</v>
      </c>
      <c r="F139" s="8">
        <f t="shared" ref="F139:I150" si="69">F61-F123</f>
        <v>0.50160960597732396</v>
      </c>
      <c r="G139" s="70">
        <f t="shared" si="69"/>
        <v>0.2991247535812156</v>
      </c>
      <c r="H139" s="59">
        <f t="shared" si="69"/>
        <v>0.27167583540492568</v>
      </c>
      <c r="I139" s="59">
        <f t="shared" si="69"/>
        <v>0.28416979844372448</v>
      </c>
      <c r="J139" s="59">
        <f t="shared" ref="J139" si="70">J61-J123</f>
        <v>0.2426304928840835</v>
      </c>
    </row>
    <row r="140" spans="2:12">
      <c r="B140" s="1" t="s">
        <v>67</v>
      </c>
      <c r="C140" s="1" t="s">
        <v>70</v>
      </c>
      <c r="D140" s="1" t="s">
        <v>69</v>
      </c>
      <c r="E140" s="8">
        <f>E62-E124</f>
        <v>0.66364227016523247</v>
      </c>
      <c r="F140" s="8">
        <f t="shared" si="69"/>
        <v>0.49526120352548114</v>
      </c>
      <c r="G140" s="70">
        <f t="shared" si="69"/>
        <v>0.29166869072572604</v>
      </c>
      <c r="H140" s="59">
        <f t="shared" si="69"/>
        <v>0.27011665621474978</v>
      </c>
      <c r="I140" s="59">
        <f t="shared" si="69"/>
        <v>0.28265402207449569</v>
      </c>
      <c r="J140" s="59">
        <f t="shared" ref="J140" si="71">J62-J124</f>
        <v>0.2373417548132018</v>
      </c>
    </row>
    <row r="141" spans="2:12">
      <c r="B141" s="1" t="s">
        <v>67</v>
      </c>
      <c r="C141" s="1" t="s">
        <v>91</v>
      </c>
      <c r="D141" s="14" t="s">
        <v>69</v>
      </c>
      <c r="E141" s="8">
        <f t="shared" ref="E141:H150" si="72">E63-E125</f>
        <v>0.68213160227526326</v>
      </c>
      <c r="F141" s="8">
        <f t="shared" si="72"/>
        <v>0.51292992832252204</v>
      </c>
      <c r="G141" s="70">
        <f t="shared" si="72"/>
        <v>0.30588184400718227</v>
      </c>
      <c r="H141" s="59">
        <f t="shared" si="72"/>
        <v>0.27767350322439854</v>
      </c>
      <c r="I141" s="59">
        <f t="shared" si="69"/>
        <v>0.29053009963628623</v>
      </c>
      <c r="J141" s="59">
        <f t="shared" ref="J141" si="73">J63-J125</f>
        <v>0.24793033397603734</v>
      </c>
    </row>
    <row r="142" spans="2:12">
      <c r="B142" s="1" t="s">
        <v>72</v>
      </c>
      <c r="C142" s="1" t="s">
        <v>68</v>
      </c>
      <c r="D142" s="1" t="s">
        <v>69</v>
      </c>
      <c r="E142" s="8">
        <f t="shared" si="72"/>
        <v>0.16975416530003767</v>
      </c>
      <c r="F142" s="8">
        <f t="shared" si="72"/>
        <v>0.1264097882928954</v>
      </c>
      <c r="G142" s="70">
        <f t="shared" si="72"/>
        <v>7.5903128861745398E-2</v>
      </c>
      <c r="H142" s="59">
        <f t="shared" si="72"/>
        <v>6.9813626724522279E-2</v>
      </c>
      <c r="I142" s="59">
        <f t="shared" si="69"/>
        <v>7.5023834563823111E-2</v>
      </c>
      <c r="J142" s="59">
        <f t="shared" ref="J142" si="74">J64-J126</f>
        <v>6.1916424227943738E-2</v>
      </c>
    </row>
    <row r="143" spans="2:12">
      <c r="B143" s="1" t="s">
        <v>72</v>
      </c>
      <c r="C143" s="1" t="s">
        <v>70</v>
      </c>
      <c r="D143" s="1" t="s">
        <v>69</v>
      </c>
      <c r="E143" s="8">
        <f t="shared" si="72"/>
        <v>0.1757577555920096</v>
      </c>
      <c r="F143" s="8">
        <f t="shared" si="72"/>
        <v>0.12964486722692112</v>
      </c>
      <c r="G143" s="70">
        <f t="shared" si="72"/>
        <v>7.49685766955904E-2</v>
      </c>
      <c r="H143" s="59">
        <f t="shared" si="72"/>
        <v>6.7934210246712909E-2</v>
      </c>
      <c r="I143" s="59">
        <f t="shared" si="69"/>
        <v>7.3600298515559534E-2</v>
      </c>
      <c r="J143" s="59">
        <f t="shared" ref="J143" si="75">J65-J127</f>
        <v>5.9974555079640196E-2</v>
      </c>
    </row>
    <row r="144" spans="2:12">
      <c r="B144" s="1" t="s">
        <v>72</v>
      </c>
      <c r="C144" s="1" t="s">
        <v>91</v>
      </c>
      <c r="D144" s="14" t="s">
        <v>69</v>
      </c>
      <c r="E144" s="8">
        <f t="shared" si="72"/>
        <v>0.17358486793110869</v>
      </c>
      <c r="F144" s="8">
        <f t="shared" si="72"/>
        <v>0.12926392050190413</v>
      </c>
      <c r="G144" s="70">
        <f t="shared" si="72"/>
        <v>7.7619060998767558E-2</v>
      </c>
      <c r="H144" s="194">
        <f t="shared" si="72"/>
        <v>7.1352840860738509E-2</v>
      </c>
      <c r="I144" s="59">
        <f t="shared" si="69"/>
        <v>7.6726966132398156E-2</v>
      </c>
      <c r="J144" s="59">
        <f t="shared" ref="J144" si="76">J66-J128</f>
        <v>6.3367574783260786E-2</v>
      </c>
    </row>
    <row r="145" spans="2:23">
      <c r="B145" s="1" t="s">
        <v>67</v>
      </c>
      <c r="C145" s="1" t="s">
        <v>68</v>
      </c>
      <c r="D145" s="1" t="s">
        <v>73</v>
      </c>
      <c r="E145" s="8">
        <f>E67-E129</f>
        <v>0.49670391567988037</v>
      </c>
      <c r="F145" s="8">
        <f t="shared" si="72"/>
        <v>0.54294046288099318</v>
      </c>
      <c r="G145" s="70">
        <f t="shared" si="72"/>
        <v>0.54294046288099318</v>
      </c>
      <c r="H145" s="59">
        <f t="shared" si="72"/>
        <v>0.55050343919058031</v>
      </c>
      <c r="I145" s="59">
        <f t="shared" si="69"/>
        <v>0.55055297120989699</v>
      </c>
      <c r="J145" s="59">
        <f t="shared" ref="J145" si="77">J67-J129</f>
        <v>0.62757940108534627</v>
      </c>
      <c r="L145" s="27"/>
      <c r="M145" s="27"/>
      <c r="N145" s="27"/>
      <c r="O145" s="27"/>
      <c r="P145" s="27"/>
    </row>
    <row r="146" spans="2:23">
      <c r="B146" s="1" t="s">
        <v>67</v>
      </c>
      <c r="C146" s="1" t="s">
        <v>70</v>
      </c>
      <c r="D146" s="1" t="s">
        <v>73</v>
      </c>
      <c r="E146" s="8">
        <f>E68-E130</f>
        <v>0.50165899810124304</v>
      </c>
      <c r="F146" s="8">
        <f t="shared" si="72"/>
        <v>0.548373054356464</v>
      </c>
      <c r="G146" s="70">
        <f t="shared" si="72"/>
        <v>0.548373054356464</v>
      </c>
      <c r="H146" s="59">
        <f t="shared" si="72"/>
        <v>0.55594640478154134</v>
      </c>
      <c r="I146" s="59">
        <f t="shared" si="69"/>
        <v>0.55574548517604794</v>
      </c>
      <c r="J146" s="59">
        <f t="shared" ref="J146" si="78">J68-J130</f>
        <v>0.63256494583186273</v>
      </c>
      <c r="L146" s="27"/>
      <c r="M146" s="27"/>
      <c r="N146" s="27"/>
      <c r="O146" s="27"/>
      <c r="P146" s="27"/>
    </row>
    <row r="147" spans="2:23">
      <c r="B147" s="1" t="s">
        <v>67</v>
      </c>
      <c r="C147" s="1" t="s">
        <v>91</v>
      </c>
      <c r="D147" s="14" t="s">
        <v>73</v>
      </c>
      <c r="E147" s="8">
        <f t="shared" si="72"/>
        <v>0.53372625283954978</v>
      </c>
      <c r="F147" s="8">
        <f t="shared" si="72"/>
        <v>0.58230546660227633</v>
      </c>
      <c r="G147" s="70">
        <f t="shared" si="72"/>
        <v>0.58230546660227633</v>
      </c>
      <c r="H147" s="59">
        <f t="shared" si="72"/>
        <v>0.5874960143615503</v>
      </c>
      <c r="I147" s="59">
        <f t="shared" si="69"/>
        <v>0.58829658245964711</v>
      </c>
      <c r="J147" s="59">
        <f t="shared" ref="J147" si="79">J69-J131</f>
        <v>0.66992702924009695</v>
      </c>
      <c r="L147" s="27"/>
      <c r="M147" s="27"/>
      <c r="N147" s="27"/>
      <c r="O147" s="27"/>
      <c r="P147" s="27"/>
    </row>
    <row r="148" spans="2:23">
      <c r="B148" s="1" t="s">
        <v>72</v>
      </c>
      <c r="C148" s="1" t="s">
        <v>68</v>
      </c>
      <c r="D148" s="1" t="s">
        <v>73</v>
      </c>
      <c r="E148" s="8">
        <f t="shared" si="72"/>
        <v>0.30007214784946412</v>
      </c>
      <c r="F148" s="8">
        <f t="shared" si="72"/>
        <v>0.30561755631112331</v>
      </c>
      <c r="G148" s="70">
        <f t="shared" si="72"/>
        <v>0.30561755631112331</v>
      </c>
      <c r="H148" s="59">
        <f t="shared" si="72"/>
        <v>0.3148277535897111</v>
      </c>
      <c r="I148" s="59">
        <f t="shared" si="69"/>
        <v>0.31460707747028338</v>
      </c>
      <c r="J148" s="59">
        <f t="shared" ref="J148" si="80">J70-J132</f>
        <v>0.31475309148161185</v>
      </c>
      <c r="L148" s="27"/>
      <c r="M148" s="27"/>
      <c r="N148" s="27"/>
      <c r="O148" s="27"/>
      <c r="P148" s="27"/>
    </row>
    <row r="149" spans="2:23">
      <c r="B149" s="1" t="s">
        <v>72</v>
      </c>
      <c r="C149" s="1" t="s">
        <v>70</v>
      </c>
      <c r="D149" s="1" t="s">
        <v>73</v>
      </c>
      <c r="E149" s="8">
        <f t="shared" si="72"/>
        <v>0.30269532497253826</v>
      </c>
      <c r="F149" s="8">
        <f t="shared" si="72"/>
        <v>0.30829652184364731</v>
      </c>
      <c r="G149" s="70">
        <f t="shared" si="72"/>
        <v>0.30829652184364731</v>
      </c>
      <c r="H149" s="59">
        <f t="shared" si="72"/>
        <v>0.31753480408067497</v>
      </c>
      <c r="I149" s="59">
        <f t="shared" si="69"/>
        <v>0.31731412796124725</v>
      </c>
      <c r="J149" s="59">
        <f t="shared" ref="J149" si="81">J71-J133</f>
        <v>0.31747146859755104</v>
      </c>
      <c r="L149" s="27"/>
      <c r="M149" s="27"/>
      <c r="N149" s="27"/>
      <c r="O149" s="27"/>
      <c r="P149" s="27"/>
    </row>
    <row r="150" spans="2:23">
      <c r="B150" s="1" t="s">
        <v>72</v>
      </c>
      <c r="C150" s="1" t="s">
        <v>91</v>
      </c>
      <c r="D150" s="14" t="s">
        <v>73</v>
      </c>
      <c r="E150" s="8">
        <f t="shared" si="72"/>
        <v>0.32431081223198033</v>
      </c>
      <c r="F150" s="8">
        <f t="shared" si="72"/>
        <v>0.33208350958276295</v>
      </c>
      <c r="G150" s="70">
        <f t="shared" si="72"/>
        <v>0.33208350958276295</v>
      </c>
      <c r="H150" s="59">
        <f t="shared" si="72"/>
        <v>0.33842030584954169</v>
      </c>
      <c r="I150" s="59">
        <f t="shared" si="69"/>
        <v>0.33819847657943136</v>
      </c>
      <c r="J150" s="59">
        <f t="shared" ref="J150" si="82">J72-J134</f>
        <v>0.34045803620030263</v>
      </c>
      <c r="L150" s="27"/>
      <c r="M150" s="27"/>
      <c r="N150" s="27"/>
      <c r="O150" s="27"/>
      <c r="P150" s="27"/>
    </row>
    <row r="151" spans="2:23" s="4" customFormat="1">
      <c r="E151" s="28"/>
      <c r="F151" s="28"/>
      <c r="G151" s="28"/>
      <c r="H151" s="65"/>
      <c r="I151" s="65"/>
      <c r="J151" s="65"/>
    </row>
    <row r="152" spans="2:23">
      <c r="B152" s="51" t="s">
        <v>94</v>
      </c>
      <c r="C152" s="167"/>
      <c r="D152" s="167"/>
      <c r="E152" s="167"/>
      <c r="F152" s="181"/>
      <c r="G152" s="167"/>
      <c r="H152" s="168"/>
      <c r="I152" s="168"/>
      <c r="J152" s="168"/>
      <c r="K152" s="45"/>
    </row>
    <row r="153" spans="2:23" ht="25.5">
      <c r="B153" s="1"/>
      <c r="C153" s="1"/>
      <c r="D153" s="1"/>
      <c r="E153" s="162" t="s">
        <v>50</v>
      </c>
      <c r="F153" s="162" t="s">
        <v>52</v>
      </c>
      <c r="G153" s="163" t="s">
        <v>54</v>
      </c>
      <c r="H153" s="164" t="s">
        <v>56</v>
      </c>
      <c r="I153" s="165" t="s">
        <v>58</v>
      </c>
      <c r="J153" s="165" t="s">
        <v>61</v>
      </c>
      <c r="K153" s="45"/>
    </row>
    <row r="154" spans="2:23">
      <c r="B154" s="2" t="s">
        <v>62</v>
      </c>
      <c r="C154" s="2" t="s">
        <v>63</v>
      </c>
      <c r="D154" s="2" t="s">
        <v>64</v>
      </c>
      <c r="E154" s="13" t="s">
        <v>49</v>
      </c>
      <c r="F154" s="13" t="s">
        <v>51</v>
      </c>
      <c r="G154" s="68" t="s">
        <v>53</v>
      </c>
      <c r="H154" s="57" t="s">
        <v>55</v>
      </c>
      <c r="I154" s="126" t="s">
        <v>57</v>
      </c>
      <c r="J154" s="126" t="s">
        <v>65</v>
      </c>
      <c r="K154" t="s">
        <v>95</v>
      </c>
      <c r="R154" s="52"/>
    </row>
    <row r="155" spans="2:23">
      <c r="B155" s="1" t="s">
        <v>67</v>
      </c>
      <c r="C155" s="1" t="s">
        <v>68</v>
      </c>
      <c r="D155" s="14" t="s">
        <v>69</v>
      </c>
      <c r="E155" s="58" cm="1">
        <f t="array" ref="E155">((E123*INDEX('TDCV Values'!$D$11:$I$16,MATCH($B155&amp;$C155,'TDCV Values'!$B$11:$B$16&amp;'TDCV Values'!$C$11:$C$16,0),MATCH(E$154,'TDCV Values'!$D$10:$I$10,0))*'Customer Numbers - South Wales'!$C$5)+(E125*INDEX('TDCV Values'!$D$11:$I$16,MATCH($B157&amp;$C157,'TDCV Values'!$B$11:$B$16&amp;'TDCV Values'!$C$11:$C$16,0),MATCH(E$154,'TDCV Values'!$D$10:$I$10,0))*'Customer Numbers - South Wales'!$E$5))/((INDEX('TDCV Values'!$D$11:$I$16,MATCH($B155&amp;$C155,'TDCV Values'!$B$11:$B$16&amp;'TDCV Values'!$C$11:$C$16,0),MATCH(E$154,'TDCV Values'!$D$10:$I$10,0))*'Customer Numbers - South Wales'!$C$5)+('Customer Numbers - South Wales'!$E$5*INDEX('TDCV Values'!$D$11:$I$16,MATCH($B157&amp;$C157,'TDCV Values'!$B$11:$B$16&amp;'TDCV Values'!$C$11:$C$16,0),MATCH(E$154,'TDCV Values'!$D$10:$I$10,0))))</f>
        <v>1.1047303857109387E-2</v>
      </c>
      <c r="F155" s="58" cm="1">
        <f t="array" ref="F155">((F123*INDEX('TDCV Values'!$D$11:$I$16,MATCH($B155&amp;$C155,'TDCV Values'!$B$11:$B$16&amp;'TDCV Values'!$C$11:$C$16,0),MATCH(F$154,'TDCV Values'!$D$10:$I$10,0))*'Customer Numbers - South Wales'!$C$5)+(F125*INDEX('TDCV Values'!$D$11:$I$16,MATCH($B157&amp;$C157,'TDCV Values'!$B$11:$B$16&amp;'TDCV Values'!$C$11:$C$16,0),MATCH(F$154,'TDCV Values'!$D$10:$I$10,0))*'Customer Numbers - South Wales'!$E$5))/((INDEX('TDCV Values'!$D$11:$I$16,MATCH($B155&amp;$C155,'TDCV Values'!$B$11:$B$16&amp;'TDCV Values'!$C$11:$C$16,0),MATCH(F$154,'TDCV Values'!$D$10:$I$10,0))*'Customer Numbers - South Wales'!$C$5)+('Customer Numbers - South Wales'!$E$5*INDEX('TDCV Values'!$D$11:$I$16,MATCH($B157&amp;$C157,'TDCV Values'!$B$11:$B$16&amp;'TDCV Values'!$C$11:$C$16,0),MATCH(F$154,'TDCV Values'!$D$10:$I$10,0))))</f>
        <v>8.3099401747887391E-3</v>
      </c>
      <c r="G155" s="58" cm="1">
        <f t="array" ref="G155">((G123*INDEX('TDCV Values'!$D$11:$I$16,MATCH($B155&amp;$C155,'TDCV Values'!$B$11:$B$16&amp;'TDCV Values'!$C$11:$C$16,0),MATCH(G$154,'TDCV Values'!$D$10:$I$10,0))*'Customer Numbers - South Wales'!$C$5)+(G125*INDEX('TDCV Values'!$D$11:$I$16,MATCH($B157&amp;$C157,'TDCV Values'!$B$11:$B$16&amp;'TDCV Values'!$C$11:$C$16,0),MATCH(G$154,'TDCV Values'!$D$10:$I$10,0))*'Customer Numbers - South Wales'!$E$5))/((INDEX('TDCV Values'!$D$11:$I$16,MATCH($B155&amp;$C155,'TDCV Values'!$B$11:$B$16&amp;'TDCV Values'!$C$11:$C$16,0),MATCH(G$154,'TDCV Values'!$D$10:$I$10,0))*'Customer Numbers - South Wales'!$C$5)+('Customer Numbers - South Wales'!$E$5*INDEX('TDCV Values'!$D$11:$I$16,MATCH($B157&amp;$C157,'TDCV Values'!$B$11:$B$16&amp;'TDCV Values'!$C$11:$C$16,0),MATCH(G$154,'TDCV Values'!$D$10:$I$10,0))))</f>
        <v>4.9601959629038475E-3</v>
      </c>
      <c r="H155" s="58" cm="1">
        <f t="array" ref="H155">((H123*INDEX('TDCV Values'!$D$11:$I$16,MATCH($B155&amp;$C155,'TDCV Values'!$B$11:$B$16&amp;'TDCV Values'!$C$11:$C$16,0),MATCH(H$154,'TDCV Values'!$D$10:$I$10,0))*'Customer Numbers - South Wales'!$C$5)+(H125*INDEX('TDCV Values'!$D$11:$I$16,MATCH($B157&amp;$C157,'TDCV Values'!$B$11:$B$16&amp;'TDCV Values'!$C$11:$C$16,0),MATCH(H$154,'TDCV Values'!$D$10:$I$10,0))*'Customer Numbers - South Wales'!$E$5))/((INDEX('TDCV Values'!$D$11:$I$16,MATCH($B155&amp;$C155,'TDCV Values'!$B$11:$B$16&amp;'TDCV Values'!$C$11:$C$16,0),MATCH(H$154,'TDCV Values'!$D$10:$I$10,0))*'Customer Numbers - South Wales'!$C$5)+('Customer Numbers - South Wales'!$E$5*INDEX('TDCV Values'!$D$11:$I$16,MATCH($B157&amp;$C157,'TDCV Values'!$B$11:$B$16&amp;'TDCV Values'!$C$11:$C$16,0),MATCH(H$154,'TDCV Values'!$D$10:$I$10,0))))</f>
        <v>4.4845186848713357E-3</v>
      </c>
      <c r="I155" s="58" cm="1">
        <f t="array" ref="I155">((I123*INDEX('TDCV Values'!$D$11:$I$16,MATCH($B155&amp;$C155,'TDCV Values'!$B$11:$B$16&amp;'TDCV Values'!$C$11:$C$16,0),MATCH(I$154,'TDCV Values'!$D$10:$I$10,0))*'Customer Numbers - South Wales'!$C$5)+(I125*INDEX('TDCV Values'!$D$11:$I$16,MATCH($B157&amp;$C157,'TDCV Values'!$B$11:$B$16&amp;'TDCV Values'!$C$11:$C$16,0),MATCH(I$154,'TDCV Values'!$D$10:$I$10,0))*'Customer Numbers - South Wales'!$E$5))/((INDEX('TDCV Values'!$D$11:$I$16,MATCH($B155&amp;$C155,'TDCV Values'!$B$11:$B$16&amp;'TDCV Values'!$C$11:$C$16,0),MATCH(I$154,'TDCV Values'!$D$10:$I$10,0))*'Customer Numbers - South Wales'!$C$5)+('Customer Numbers - South Wales'!$E$5*INDEX('TDCV Values'!$D$11:$I$16,MATCH($B157&amp;$C157,'TDCV Values'!$B$11:$B$16&amp;'TDCV Values'!$C$11:$C$16,0),MATCH(I$154,'TDCV Values'!$D$10:$I$10,0))))</f>
        <v>4.6473668013550136E-3</v>
      </c>
      <c r="J155" s="58" cm="1">
        <f t="array" ref="J155">((J123*INDEX('TDCV Values'!$D$11:$I$16,MATCH($B155&amp;$C155,'TDCV Values'!$B$11:$B$16&amp;'TDCV Values'!$C$11:$C$16,0),MATCH(J$154,'TDCV Values'!$D$10:$I$10,0))*'Customer Numbers - South Wales'!$C$5)+(J125*INDEX('TDCV Values'!$D$11:$I$16,MATCH($B157&amp;$C157,'TDCV Values'!$B$11:$B$16&amp;'TDCV Values'!$C$11:$C$16,0),MATCH(J$154,'TDCV Values'!$D$10:$I$10,0))*'Customer Numbers - South Wales'!$E$5))/((INDEX('TDCV Values'!$D$11:$I$16,MATCH($B155&amp;$C155,'TDCV Values'!$B$11:$B$16&amp;'TDCV Values'!$C$11:$C$16,0),MATCH(J$154,'TDCV Values'!$D$10:$I$10,0))*'Customer Numbers - South Wales'!$C$5)+('Customer Numbers - South Wales'!$E$5*INDEX('TDCV Values'!$D$11:$I$16,MATCH($B157&amp;$C157,'TDCV Values'!$B$11:$B$16&amp;'TDCV Values'!$C$11:$C$16,0),MATCH(J$154,'TDCV Values'!$D$10:$I$10,0))))</f>
        <v>4.0245357412713109E-3</v>
      </c>
      <c r="L155" s="27"/>
      <c r="M155" s="27"/>
      <c r="N155" s="27"/>
      <c r="O155" s="27"/>
      <c r="P155" s="27"/>
      <c r="Q155" s="6"/>
      <c r="R155" s="27"/>
      <c r="S155" s="27"/>
      <c r="T155" s="27"/>
      <c r="U155" s="27"/>
      <c r="V155" s="27"/>
      <c r="W155" s="53"/>
    </row>
    <row r="156" spans="2:23">
      <c r="B156" s="1" t="s">
        <v>67</v>
      </c>
      <c r="C156" s="1" t="s">
        <v>70</v>
      </c>
      <c r="D156" s="14" t="s">
        <v>69</v>
      </c>
      <c r="E156" s="157">
        <v>0</v>
      </c>
      <c r="F156" s="157">
        <v>0</v>
      </c>
      <c r="G156" s="157">
        <v>0</v>
      </c>
      <c r="H156" s="157">
        <v>0</v>
      </c>
      <c r="I156" s="157">
        <v>0</v>
      </c>
      <c r="J156" s="157">
        <v>0</v>
      </c>
      <c r="K156" s="47"/>
      <c r="L156" s="27"/>
      <c r="M156" s="27"/>
      <c r="N156" s="27"/>
      <c r="O156" s="27"/>
      <c r="P156" s="27"/>
      <c r="Q156" s="6"/>
      <c r="R156" s="27"/>
      <c r="S156" s="27"/>
      <c r="T156" s="27"/>
      <c r="U156" s="27"/>
      <c r="V156" s="27"/>
      <c r="W156" s="53"/>
    </row>
    <row r="157" spans="2:23">
      <c r="B157" s="1" t="s">
        <v>67</v>
      </c>
      <c r="C157" s="1" t="s">
        <v>71</v>
      </c>
      <c r="D157" s="14" t="s">
        <v>69</v>
      </c>
      <c r="E157" s="58" cm="1">
        <f t="array" ref="E157">((E123*INDEX('TDCV Values'!$D$11:$I$16,MATCH($B155&amp;$C155,'TDCV Values'!$B$11:$B$16&amp;'TDCV Values'!$C$11:$C$16,0),MATCH(E$154,'TDCV Values'!$D$10:$I$10,0))*'Customer Numbers - South Wales'!$C$5)+(E125*INDEX('TDCV Values'!$D$11:$I$16,MATCH($B157&amp;$C157,'TDCV Values'!$B$11:$B$16&amp;'TDCV Values'!$C$11:$C$16,0),MATCH(E$154,'TDCV Values'!$D$10:$I$10,0))*'Customer Numbers - South Wales'!$E$5))/((INDEX('TDCV Values'!$D$11:$I$16,MATCH($B155&amp;$C155,'TDCV Values'!$B$11:$B$16&amp;'TDCV Values'!$C$11:$C$16,0),MATCH(E$154,'TDCV Values'!$D$10:$I$10,0))*'Customer Numbers - South Wales'!$C$5)+('Customer Numbers - South Wales'!$E$5*INDEX('TDCV Values'!$D$11:$I$16,MATCH($B157&amp;$C157,'TDCV Values'!$B$11:$B$16&amp;'TDCV Values'!$C$11:$C$16,0),MATCH(E$154,'TDCV Values'!$D$10:$I$10,0))))</f>
        <v>1.1047303857109387E-2</v>
      </c>
      <c r="F157" s="58" cm="1">
        <f t="array" ref="F157">((F123*INDEX('TDCV Values'!$D$11:$I$16,MATCH($B155&amp;$C155,'TDCV Values'!$B$11:$B$16&amp;'TDCV Values'!$C$11:$C$16,0),MATCH(F$154,'TDCV Values'!$D$10:$I$10,0))*'Customer Numbers - South Wales'!$C$5)+(F125*INDEX('TDCV Values'!$D$11:$I$16,MATCH($B157&amp;$C157,'TDCV Values'!$B$11:$B$16&amp;'TDCV Values'!$C$11:$C$16,0),MATCH(F$154,'TDCV Values'!$D$10:$I$10,0))*'Customer Numbers - South Wales'!$E$5))/((INDEX('TDCV Values'!$D$11:$I$16,MATCH($B155&amp;$C155,'TDCV Values'!$B$11:$B$16&amp;'TDCV Values'!$C$11:$C$16,0),MATCH(F$154,'TDCV Values'!$D$10:$I$10,0))*'Customer Numbers - South Wales'!$C$5)+('Customer Numbers - South Wales'!$E$5*INDEX('TDCV Values'!$D$11:$I$16,MATCH($B157&amp;$C157,'TDCV Values'!$B$11:$B$16&amp;'TDCV Values'!$C$11:$C$16,0),MATCH(F$154,'TDCV Values'!$D$10:$I$10,0))))</f>
        <v>8.3099401747887391E-3</v>
      </c>
      <c r="G157" s="58" cm="1">
        <f t="array" ref="G157">((G123*INDEX('TDCV Values'!$D$11:$I$16,MATCH($B155&amp;$C155,'TDCV Values'!$B$11:$B$16&amp;'TDCV Values'!$C$11:$C$16,0),MATCH(G$154,'TDCV Values'!$D$10:$I$10,0))*'Customer Numbers - South Wales'!$C$5)+(G125*INDEX('TDCV Values'!$D$11:$I$16,MATCH($B157&amp;$C157,'TDCV Values'!$B$11:$B$16&amp;'TDCV Values'!$C$11:$C$16,0),MATCH(G$154,'TDCV Values'!$D$10:$I$10,0))*'Customer Numbers - South Wales'!$E$5))/((INDEX('TDCV Values'!$D$11:$I$16,MATCH($B155&amp;$C155,'TDCV Values'!$B$11:$B$16&amp;'TDCV Values'!$C$11:$C$16,0),MATCH(G$154,'TDCV Values'!$D$10:$I$10,0))*'Customer Numbers - South Wales'!$C$5)+('Customer Numbers - South Wales'!$E$5*INDEX('TDCV Values'!$D$11:$I$16,MATCH($B157&amp;$C157,'TDCV Values'!$B$11:$B$16&amp;'TDCV Values'!$C$11:$C$16,0),MATCH(G$154,'TDCV Values'!$D$10:$I$10,0))))</f>
        <v>4.9601959629038475E-3</v>
      </c>
      <c r="H157" s="58" cm="1">
        <f t="array" ref="H157">((H123*INDEX('TDCV Values'!$D$11:$I$16,MATCH($B155&amp;$C155,'TDCV Values'!$B$11:$B$16&amp;'TDCV Values'!$C$11:$C$16,0),MATCH(H$154,'TDCV Values'!$D$10:$I$10,0))*'Customer Numbers - South Wales'!$C$5)+(H125*INDEX('TDCV Values'!$D$11:$I$16,MATCH($B157&amp;$C157,'TDCV Values'!$B$11:$B$16&amp;'TDCV Values'!$C$11:$C$16,0),MATCH(H$154,'TDCV Values'!$D$10:$I$10,0))*'Customer Numbers - South Wales'!$E$5))/((INDEX('TDCV Values'!$D$11:$I$16,MATCH($B155&amp;$C155,'TDCV Values'!$B$11:$B$16&amp;'TDCV Values'!$C$11:$C$16,0),MATCH(H$154,'TDCV Values'!$D$10:$I$10,0))*'Customer Numbers - South Wales'!$C$5)+('Customer Numbers - South Wales'!$E$5*INDEX('TDCV Values'!$D$11:$I$16,MATCH($B157&amp;$C157,'TDCV Values'!$B$11:$B$16&amp;'TDCV Values'!$C$11:$C$16,0),MATCH(H$154,'TDCV Values'!$D$10:$I$10,0))))</f>
        <v>4.4845186848713357E-3</v>
      </c>
      <c r="I157" s="58" cm="1">
        <f t="array" ref="I157">((I123*INDEX('TDCV Values'!$D$11:$I$16,MATCH($B155&amp;$C155,'TDCV Values'!$B$11:$B$16&amp;'TDCV Values'!$C$11:$C$16,0),MATCH(I$154,'TDCV Values'!$D$10:$I$10,0))*'Customer Numbers - South Wales'!$C$5)+(I125*INDEX('TDCV Values'!$D$11:$I$16,MATCH($B157&amp;$C157,'TDCV Values'!$B$11:$B$16&amp;'TDCV Values'!$C$11:$C$16,0),MATCH(I$154,'TDCV Values'!$D$10:$I$10,0))*'Customer Numbers - South Wales'!$E$5))/((INDEX('TDCV Values'!$D$11:$I$16,MATCH($B155&amp;$C155,'TDCV Values'!$B$11:$B$16&amp;'TDCV Values'!$C$11:$C$16,0),MATCH(I$154,'TDCV Values'!$D$10:$I$10,0))*'Customer Numbers - South Wales'!$C$5)+('Customer Numbers - South Wales'!$E$5*INDEX('TDCV Values'!$D$11:$I$16,MATCH($B157&amp;$C157,'TDCV Values'!$B$11:$B$16&amp;'TDCV Values'!$C$11:$C$16,0),MATCH(I$154,'TDCV Values'!$D$10:$I$10,0))))</f>
        <v>4.6473668013550136E-3</v>
      </c>
      <c r="J157" s="58" cm="1">
        <f t="array" ref="J157">((J123*INDEX('TDCV Values'!$D$11:$I$16,MATCH($B155&amp;$C155,'TDCV Values'!$B$11:$B$16&amp;'TDCV Values'!$C$11:$C$16,0),MATCH(J$154,'TDCV Values'!$D$10:$I$10,0))*'Customer Numbers - South Wales'!$C$5)+(J125*INDEX('TDCV Values'!$D$11:$I$16,MATCH($B157&amp;$C157,'TDCV Values'!$B$11:$B$16&amp;'TDCV Values'!$C$11:$C$16,0),MATCH(J$154,'TDCV Values'!$D$10:$I$10,0))*'Customer Numbers - South Wales'!$E$5))/((INDEX('TDCV Values'!$D$11:$I$16,MATCH($B155&amp;$C155,'TDCV Values'!$B$11:$B$16&amp;'TDCV Values'!$C$11:$C$16,0),MATCH(J$154,'TDCV Values'!$D$10:$I$10,0))*'Customer Numbers - South Wales'!$C$5)+('Customer Numbers - South Wales'!$E$5*INDEX('TDCV Values'!$D$11:$I$16,MATCH($B157&amp;$C157,'TDCV Values'!$B$11:$B$16&amp;'TDCV Values'!$C$11:$C$16,0),MATCH(J$154,'TDCV Values'!$D$10:$I$10,0))))</f>
        <v>4.0245357412713109E-3</v>
      </c>
      <c r="K157" s="47"/>
      <c r="L157" s="27"/>
      <c r="M157" s="27"/>
      <c r="N157" s="27"/>
      <c r="O157" s="27"/>
      <c r="P157" s="27"/>
      <c r="Q157" s="6"/>
      <c r="R157" s="27"/>
      <c r="S157" s="27"/>
      <c r="T157" s="27"/>
      <c r="U157" s="27"/>
      <c r="V157" s="27"/>
      <c r="W157" s="53"/>
    </row>
    <row r="158" spans="2:23">
      <c r="B158" s="1" t="s">
        <v>72</v>
      </c>
      <c r="C158" s="1" t="s">
        <v>68</v>
      </c>
      <c r="D158" s="14" t="s">
        <v>69</v>
      </c>
      <c r="E158" s="58" cm="1">
        <f t="array" ref="E158">((E126*INDEX('TDCV Values'!$D$11:$I$16,MATCH($B158&amp;$C158,'TDCV Values'!$B$11:$B$16&amp;'TDCV Values'!$C$11:$C$16,0),MATCH(E$154,'TDCV Values'!$D$10:$I$10,0))*'Customer Numbers - South Wales'!$C$10)+(E128*INDEX('TDCV Values'!$D$11:$I$16,MATCH($B160&amp;$C160,'TDCV Values'!$B$11:$B$16&amp;'TDCV Values'!$C$11:$C$16,0),MATCH(E$154,'TDCV Values'!$D$10:$I$10,0))*'Customer Numbers - South Wales'!$E$10))/((INDEX('TDCV Values'!$D$11:$I$16,MATCH($B158&amp;$C158,'TDCV Values'!$B$11:$B$16&amp;'TDCV Values'!$C$11:$C$16,0),MATCH(E$154,'TDCV Values'!$D$10:$I$10,0))*'Customer Numbers - South Wales'!$C$10)+('Customer Numbers - South Wales'!$E$10*INDEX('TDCV Values'!$D$11:$I$16,MATCH($B160&amp;$C160,'TDCV Values'!$B$11:$B$16&amp;'TDCV Values'!$C$11:$C$16,0),MATCH(E$154,'TDCV Values'!$D$10:$I$10,0))))</f>
        <v>2.6755376374457546E-3</v>
      </c>
      <c r="F158" s="58" cm="1">
        <f t="array" ref="F158">((F126*INDEX('TDCV Values'!$D$11:$I$16,MATCH($B158&amp;$C158,'TDCV Values'!$B$11:$B$16&amp;'TDCV Values'!$C$11:$C$16,0),MATCH(F$154,'TDCV Values'!$D$10:$I$10,0))*'Customer Numbers - South Wales'!$C$10)+(F128*INDEX('TDCV Values'!$D$11:$I$16,MATCH($B160&amp;$C160,'TDCV Values'!$B$11:$B$16&amp;'TDCV Values'!$C$11:$C$16,0),MATCH(F$154,'TDCV Values'!$D$10:$I$10,0))*'Customer Numbers - South Wales'!$E$10))/((INDEX('TDCV Values'!$D$11:$I$16,MATCH($B158&amp;$C158,'TDCV Values'!$B$11:$B$16&amp;'TDCV Values'!$C$11:$C$16,0),MATCH(F$154,'TDCV Values'!$D$10:$I$10,0))*'Customer Numbers - South Wales'!$C$10)+('Customer Numbers - South Wales'!$E$10*INDEX('TDCV Values'!$D$11:$I$16,MATCH($B160&amp;$C160,'TDCV Values'!$B$11:$B$16&amp;'TDCV Values'!$C$11:$C$16,0),MATCH(F$154,'TDCV Values'!$D$10:$I$10,0))))</f>
        <v>1.9934562619166084E-3</v>
      </c>
      <c r="G158" s="58" cm="1">
        <f t="array" ref="G158">((G126*INDEX('TDCV Values'!$D$11:$I$16,MATCH($B158&amp;$C158,'TDCV Values'!$B$11:$B$16&amp;'TDCV Values'!$C$11:$C$16,0),MATCH(G$154,'TDCV Values'!$D$10:$I$10,0))*'Customer Numbers - South Wales'!$C$10)+(G128*INDEX('TDCV Values'!$D$11:$I$16,MATCH($B160&amp;$C160,'TDCV Values'!$B$11:$B$16&amp;'TDCV Values'!$C$11:$C$16,0),MATCH(G$154,'TDCV Values'!$D$10:$I$10,0))*'Customer Numbers - South Wales'!$E$10))/((INDEX('TDCV Values'!$D$11:$I$16,MATCH($B158&amp;$C158,'TDCV Values'!$B$11:$B$16&amp;'TDCV Values'!$C$11:$C$16,0),MATCH(G$154,'TDCV Values'!$D$10:$I$10,0))*'Customer Numbers - South Wales'!$C$10)+('Customer Numbers - South Wales'!$E$10*INDEX('TDCV Values'!$D$11:$I$16,MATCH($B160&amp;$C160,'TDCV Values'!$B$11:$B$16&amp;'TDCV Values'!$C$11:$C$16,0),MATCH(G$154,'TDCV Values'!$D$10:$I$10,0))))</f>
        <v>1.1984853584476607E-3</v>
      </c>
      <c r="H158" s="58" cm="1">
        <f t="array" ref="H158">((H126*INDEX('TDCV Values'!$D$11:$I$16,MATCH($B158&amp;$C158,'TDCV Values'!$B$11:$B$16&amp;'TDCV Values'!$C$11:$C$16,0),MATCH(H$154,'TDCV Values'!$D$10:$I$10,0))*'Customer Numbers - South Wales'!$C$10)+(H128*INDEX('TDCV Values'!$D$11:$I$16,MATCH($B160&amp;$C160,'TDCV Values'!$B$11:$B$16&amp;'TDCV Values'!$C$11:$C$16,0),MATCH(H$154,'TDCV Values'!$D$10:$I$10,0))*'Customer Numbers - South Wales'!$E$10))/((INDEX('TDCV Values'!$D$11:$I$16,MATCH($B158&amp;$C158,'TDCV Values'!$B$11:$B$16&amp;'TDCV Values'!$C$11:$C$16,0),MATCH(H$154,'TDCV Values'!$D$10:$I$10,0))*'Customer Numbers - South Wales'!$C$10)+('Customer Numbers - South Wales'!$E$10*INDEX('TDCV Values'!$D$11:$I$16,MATCH($B160&amp;$C160,'TDCV Values'!$B$11:$B$16&amp;'TDCV Values'!$C$11:$C$16,0),MATCH(H$154,'TDCV Values'!$D$10:$I$10,0))))</f>
        <v>1.0962928944729525E-3</v>
      </c>
      <c r="I158" s="58" cm="1">
        <f t="array" ref="I158">((I126*INDEX('TDCV Values'!$D$11:$I$16,MATCH($B158&amp;$C158,'TDCV Values'!$B$11:$B$16&amp;'TDCV Values'!$C$11:$C$16,0),MATCH(I$154,'TDCV Values'!$D$10:$I$10,0))*'Customer Numbers - South Wales'!$C$10)+(I128*INDEX('TDCV Values'!$D$11:$I$16,MATCH($B160&amp;$C160,'TDCV Values'!$B$11:$B$16&amp;'TDCV Values'!$C$11:$C$16,0),MATCH(I$154,'TDCV Values'!$D$10:$I$10,0))*'Customer Numbers - South Wales'!$E$10))/((INDEX('TDCV Values'!$D$11:$I$16,MATCH($B158&amp;$C158,'TDCV Values'!$B$11:$B$16&amp;'TDCV Values'!$C$11:$C$16,0),MATCH(I$154,'TDCV Values'!$D$10:$I$10,0))*'Customer Numbers - South Wales'!$C$10)+('Customer Numbers - South Wales'!$E$10*INDEX('TDCV Values'!$D$11:$I$16,MATCH($B160&amp;$C160,'TDCV Values'!$B$11:$B$16&amp;'TDCV Values'!$C$11:$C$16,0),MATCH(I$154,'TDCV Values'!$D$10:$I$10,0))))</f>
        <v>1.1545356819676446E-3</v>
      </c>
      <c r="J158" s="58" cm="1">
        <f t="array" ref="J158">((J126*INDEX('TDCV Values'!$D$11:$I$16,MATCH($B158&amp;$C158,'TDCV Values'!$B$11:$B$16&amp;'TDCV Values'!$C$11:$C$16,0),MATCH(J$154,'TDCV Values'!$D$10:$I$10,0))*'Customer Numbers - South Wales'!$C$10)+(J128*INDEX('TDCV Values'!$D$11:$I$16,MATCH($B160&amp;$C160,'TDCV Values'!$B$11:$B$16&amp;'TDCV Values'!$C$11:$C$16,0),MATCH(J$154,'TDCV Values'!$D$10:$I$10,0))*'Customer Numbers - South Wales'!$E$10))/((INDEX('TDCV Values'!$D$11:$I$16,MATCH($B158&amp;$C158,'TDCV Values'!$B$11:$B$16&amp;'TDCV Values'!$C$11:$C$16,0),MATCH(J$154,'TDCV Values'!$D$10:$I$10,0))*'Customer Numbers - South Wales'!$C$10)+('Customer Numbers - South Wales'!$E$10*INDEX('TDCV Values'!$D$11:$I$16,MATCH($B160&amp;$C160,'TDCV Values'!$B$11:$B$16&amp;'TDCV Values'!$C$11:$C$16,0),MATCH(J$154,'TDCV Values'!$D$10:$I$10,0))))</f>
        <v>9.2548310314612505E-4</v>
      </c>
      <c r="K158" s="47"/>
      <c r="L158" s="27"/>
      <c r="M158" s="27"/>
      <c r="N158" s="27"/>
      <c r="O158" s="27"/>
      <c r="P158" s="27"/>
      <c r="R158" s="27"/>
      <c r="S158" s="27"/>
      <c r="T158" s="27"/>
      <c r="U158" s="27"/>
      <c r="V158" s="27"/>
    </row>
    <row r="159" spans="2:23">
      <c r="B159" s="1" t="s">
        <v>72</v>
      </c>
      <c r="C159" s="1" t="s">
        <v>70</v>
      </c>
      <c r="D159" s="14" t="s">
        <v>69</v>
      </c>
      <c r="E159" s="157">
        <v>0</v>
      </c>
      <c r="F159" s="157">
        <v>0</v>
      </c>
      <c r="G159" s="157">
        <v>0</v>
      </c>
      <c r="H159" s="157">
        <v>0</v>
      </c>
      <c r="I159" s="157">
        <v>0</v>
      </c>
      <c r="J159" s="157">
        <v>0</v>
      </c>
      <c r="K159" s="47"/>
      <c r="L159" s="27"/>
      <c r="M159" s="27"/>
      <c r="N159" s="27"/>
      <c r="O159" s="27"/>
      <c r="P159" s="27"/>
      <c r="R159" s="27"/>
      <c r="S159" s="27"/>
      <c r="T159" s="27"/>
      <c r="U159" s="27"/>
      <c r="V159" s="27"/>
    </row>
    <row r="160" spans="2:23">
      <c r="B160" s="1" t="s">
        <v>72</v>
      </c>
      <c r="C160" s="1" t="s">
        <v>71</v>
      </c>
      <c r="D160" s="14" t="s">
        <v>69</v>
      </c>
      <c r="E160" s="58" cm="1">
        <f t="array" ref="E160">((E126*INDEX('TDCV Values'!$D$11:$I$16,MATCH($B158&amp;$C158,'TDCV Values'!$B$11:$B$16&amp;'TDCV Values'!$C$11:$C$16,0),MATCH(E$154,'TDCV Values'!$D$10:$I$10,0))*'Customer Numbers - South Wales'!$C$10)+(E128*INDEX('TDCV Values'!$D$11:$I$16,MATCH($B160&amp;$C160,'TDCV Values'!$B$11:$B$16&amp;'TDCV Values'!$C$11:$C$16,0),MATCH(E$154,'TDCV Values'!$D$10:$I$10,0))*'Customer Numbers - South Wales'!$E$10))/((INDEX('TDCV Values'!$D$11:$I$16,MATCH($B158&amp;$C158,'TDCV Values'!$B$11:$B$16&amp;'TDCV Values'!$C$11:$C$16,0),MATCH(E$154,'TDCV Values'!$D$10:$I$10,0))*'Customer Numbers - South Wales'!$C$10)+('Customer Numbers - South Wales'!$E$10*INDEX('TDCV Values'!$D$11:$I$16,MATCH($B160&amp;$C160,'TDCV Values'!$B$11:$B$16&amp;'TDCV Values'!$C$11:$C$16,0),MATCH(E$154,'TDCV Values'!$D$10:$I$10,0))))</f>
        <v>2.6755376374457546E-3</v>
      </c>
      <c r="F160" s="58" cm="1">
        <f t="array" ref="F160">((F126*INDEX('TDCV Values'!$D$11:$I$16,MATCH($B158&amp;$C158,'TDCV Values'!$B$11:$B$16&amp;'TDCV Values'!$C$11:$C$16,0),MATCH(F$154,'TDCV Values'!$D$10:$I$10,0))*'Customer Numbers - South Wales'!$C$10)+(F128*INDEX('TDCV Values'!$D$11:$I$16,MATCH($B160&amp;$C160,'TDCV Values'!$B$11:$B$16&amp;'TDCV Values'!$C$11:$C$16,0),MATCH(F$154,'TDCV Values'!$D$10:$I$10,0))*'Customer Numbers - South Wales'!$E$10))/((INDEX('TDCV Values'!$D$11:$I$16,MATCH($B158&amp;$C158,'TDCV Values'!$B$11:$B$16&amp;'TDCV Values'!$C$11:$C$16,0),MATCH(F$154,'TDCV Values'!$D$10:$I$10,0))*'Customer Numbers - South Wales'!$C$10)+('Customer Numbers - South Wales'!$E$10*INDEX('TDCV Values'!$D$11:$I$16,MATCH($B160&amp;$C160,'TDCV Values'!$B$11:$B$16&amp;'TDCV Values'!$C$11:$C$16,0),MATCH(F$154,'TDCV Values'!$D$10:$I$10,0))))</f>
        <v>1.9934562619166084E-3</v>
      </c>
      <c r="G160" s="58" cm="1">
        <f t="array" ref="G160">((G126*INDEX('TDCV Values'!$D$11:$I$16,MATCH($B158&amp;$C158,'TDCV Values'!$B$11:$B$16&amp;'TDCV Values'!$C$11:$C$16,0),MATCH(G$154,'TDCV Values'!$D$10:$I$10,0))*'Customer Numbers - South Wales'!$C$10)+(G128*INDEX('TDCV Values'!$D$11:$I$16,MATCH($B160&amp;$C160,'TDCV Values'!$B$11:$B$16&amp;'TDCV Values'!$C$11:$C$16,0),MATCH(G$154,'TDCV Values'!$D$10:$I$10,0))*'Customer Numbers - South Wales'!$E$10))/((INDEX('TDCV Values'!$D$11:$I$16,MATCH($B158&amp;$C158,'TDCV Values'!$B$11:$B$16&amp;'TDCV Values'!$C$11:$C$16,0),MATCH(G$154,'TDCV Values'!$D$10:$I$10,0))*'Customer Numbers - South Wales'!$C$10)+('Customer Numbers - South Wales'!$E$10*INDEX('TDCV Values'!$D$11:$I$16,MATCH($B160&amp;$C160,'TDCV Values'!$B$11:$B$16&amp;'TDCV Values'!$C$11:$C$16,0),MATCH(G$154,'TDCV Values'!$D$10:$I$10,0))))</f>
        <v>1.1984853584476607E-3</v>
      </c>
      <c r="H160" s="58" cm="1">
        <f t="array" ref="H160">((H126*INDEX('TDCV Values'!$D$11:$I$16,MATCH($B158&amp;$C158,'TDCV Values'!$B$11:$B$16&amp;'TDCV Values'!$C$11:$C$16,0),MATCH(H$154,'TDCV Values'!$D$10:$I$10,0))*'Customer Numbers - South Wales'!$C$10)+(H128*INDEX('TDCV Values'!$D$11:$I$16,MATCH($B160&amp;$C160,'TDCV Values'!$B$11:$B$16&amp;'TDCV Values'!$C$11:$C$16,0),MATCH(H$154,'TDCV Values'!$D$10:$I$10,0))*'Customer Numbers - South Wales'!$E$10))/((INDEX('TDCV Values'!$D$11:$I$16,MATCH($B158&amp;$C158,'TDCV Values'!$B$11:$B$16&amp;'TDCV Values'!$C$11:$C$16,0),MATCH(H$154,'TDCV Values'!$D$10:$I$10,0))*'Customer Numbers - South Wales'!$C$10)+('Customer Numbers - South Wales'!$E$10*INDEX('TDCV Values'!$D$11:$I$16,MATCH($B160&amp;$C160,'TDCV Values'!$B$11:$B$16&amp;'TDCV Values'!$C$11:$C$16,0),MATCH(H$154,'TDCV Values'!$D$10:$I$10,0))))</f>
        <v>1.0962928944729525E-3</v>
      </c>
      <c r="I160" s="58" cm="1">
        <f t="array" ref="I160">((I126*INDEX('TDCV Values'!$D$11:$I$16,MATCH($B158&amp;$C158,'TDCV Values'!$B$11:$B$16&amp;'TDCV Values'!$C$11:$C$16,0),MATCH(I$154,'TDCV Values'!$D$10:$I$10,0))*'Customer Numbers - South Wales'!$C$10)+(I128*INDEX('TDCV Values'!$D$11:$I$16,MATCH($B160&amp;$C160,'TDCV Values'!$B$11:$B$16&amp;'TDCV Values'!$C$11:$C$16,0),MATCH(I$154,'TDCV Values'!$D$10:$I$10,0))*'Customer Numbers - South Wales'!$E$10))/((INDEX('TDCV Values'!$D$11:$I$16,MATCH($B158&amp;$C158,'TDCV Values'!$B$11:$B$16&amp;'TDCV Values'!$C$11:$C$16,0),MATCH(I$154,'TDCV Values'!$D$10:$I$10,0))*'Customer Numbers - South Wales'!$C$10)+('Customer Numbers - South Wales'!$E$10*INDEX('TDCV Values'!$D$11:$I$16,MATCH($B160&amp;$C160,'TDCV Values'!$B$11:$B$16&amp;'TDCV Values'!$C$11:$C$16,0),MATCH(I$154,'TDCV Values'!$D$10:$I$10,0))))</f>
        <v>1.1545356819676446E-3</v>
      </c>
      <c r="J160" s="58" cm="1">
        <f t="array" ref="J160">((J126*INDEX('TDCV Values'!$D$11:$I$16,MATCH($B158&amp;$C158,'TDCV Values'!$B$11:$B$16&amp;'TDCV Values'!$C$11:$C$16,0),MATCH(J$154,'TDCV Values'!$D$10:$I$10,0))*'Customer Numbers - South Wales'!$C$10)+(J128*INDEX('TDCV Values'!$D$11:$I$16,MATCH($B160&amp;$C160,'TDCV Values'!$B$11:$B$16&amp;'TDCV Values'!$C$11:$C$16,0),MATCH(J$154,'TDCV Values'!$D$10:$I$10,0))*'Customer Numbers - South Wales'!$E$10))/((INDEX('TDCV Values'!$D$11:$I$16,MATCH($B158&amp;$C158,'TDCV Values'!$B$11:$B$16&amp;'TDCV Values'!$C$11:$C$16,0),MATCH(J$154,'TDCV Values'!$D$10:$I$10,0))*'Customer Numbers - South Wales'!$C$10)+('Customer Numbers - South Wales'!$E$10*INDEX('TDCV Values'!$D$11:$I$16,MATCH($B160&amp;$C160,'TDCV Values'!$B$11:$B$16&amp;'TDCV Values'!$C$11:$C$16,0),MATCH(J$154,'TDCV Values'!$D$10:$I$10,0))))</f>
        <v>9.2548310314612505E-4</v>
      </c>
      <c r="K160" s="47"/>
      <c r="L160" s="27"/>
      <c r="M160" s="27"/>
      <c r="N160" s="27"/>
      <c r="O160" s="27"/>
      <c r="P160" s="27"/>
      <c r="R160" s="27"/>
      <c r="S160" s="27"/>
      <c r="T160" s="27"/>
      <c r="U160" s="27"/>
      <c r="V160" s="27"/>
    </row>
    <row r="161" spans="2:22">
      <c r="B161" s="1" t="s">
        <v>67</v>
      </c>
      <c r="C161" s="1" t="s">
        <v>68</v>
      </c>
      <c r="D161" s="14" t="s">
        <v>73</v>
      </c>
      <c r="E161" s="58">
        <f>(('Customer Numbers - South Wales'!$D$21*E$129)+('Customer Numbers - South Wales'!$D$17*E$130)+('Customer Numbers - South Wales'!$D$20*E$131))</f>
        <v>7.9199646426051148E-3</v>
      </c>
      <c r="F161" s="58">
        <f>(('Customer Numbers - South Wales'!$D$21*F$129)+('Customer Numbers - South Wales'!$D$17*F$130)+('Customer Numbers - South Wales'!$D$20*F$131))</f>
        <v>8.6831920732439206E-3</v>
      </c>
      <c r="G161" s="58">
        <f>(('Customer Numbers - South Wales'!$D$21*G$129)+('Customer Numbers - South Wales'!$D$17*G$130)+('Customer Numbers - South Wales'!$D$20*G$131))</f>
        <v>8.6831920732439206E-3</v>
      </c>
      <c r="H161" s="58">
        <f>(('Customer Numbers - South Wales'!$D$21*H$129)+('Customer Numbers - South Wales'!$D$17*H$130)+('Customer Numbers - South Wales'!$D$20*H$131))</f>
        <v>8.6997735588568437E-3</v>
      </c>
      <c r="I161" s="58">
        <f>(('Customer Numbers - South Wales'!$D$21*I$129)+('Customer Numbers - South Wales'!$D$17*I$130)+('Customer Numbers - South Wales'!$D$20*I$131))</f>
        <v>8.2994637669093624E-3</v>
      </c>
      <c r="J161" s="58">
        <f>(('Customer Numbers - South Wales'!$D$21*J$129)+('Customer Numbers - South Wales'!$D$17*J$130)+('Customer Numbers - South Wales'!$D$20*J$131))</f>
        <v>7.9686541532194462E-3</v>
      </c>
      <c r="K161" s="47"/>
      <c r="L161" s="27"/>
      <c r="M161" s="27"/>
      <c r="N161" s="27"/>
      <c r="O161" s="27"/>
      <c r="P161" s="27"/>
      <c r="R161" s="27"/>
      <c r="S161" s="27"/>
      <c r="T161" s="27"/>
      <c r="U161" s="27"/>
      <c r="V161" s="27"/>
    </row>
    <row r="162" spans="2:22">
      <c r="B162" s="1" t="s">
        <v>67</v>
      </c>
      <c r="C162" s="1" t="s">
        <v>70</v>
      </c>
      <c r="D162" s="14" t="s">
        <v>73</v>
      </c>
      <c r="E162" s="157">
        <v>0</v>
      </c>
      <c r="F162" s="157">
        <v>0</v>
      </c>
      <c r="G162" s="157">
        <v>0</v>
      </c>
      <c r="H162" s="157">
        <v>0</v>
      </c>
      <c r="I162" s="157">
        <v>0</v>
      </c>
      <c r="J162" s="157">
        <v>0</v>
      </c>
      <c r="K162" s="47"/>
      <c r="L162" s="27"/>
      <c r="M162" s="27"/>
      <c r="N162" s="27"/>
      <c r="O162" s="27"/>
      <c r="P162" s="27"/>
      <c r="R162" s="27"/>
      <c r="S162" s="27"/>
      <c r="T162" s="27"/>
      <c r="U162" s="27"/>
      <c r="V162" s="27"/>
    </row>
    <row r="163" spans="2:22">
      <c r="B163" s="1" t="s">
        <v>67</v>
      </c>
      <c r="C163" s="1" t="s">
        <v>71</v>
      </c>
      <c r="D163" s="14" t="s">
        <v>73</v>
      </c>
      <c r="E163" s="58">
        <f>(('Customer Numbers - South Wales'!$D$21*E$129)+('Customer Numbers - South Wales'!$D$17*E$130)+('Customer Numbers - South Wales'!$D$20*E$131))</f>
        <v>7.9199646426051148E-3</v>
      </c>
      <c r="F163" s="58">
        <f>(('Customer Numbers - South Wales'!$D$21*F$129)+('Customer Numbers - South Wales'!$D$17*F$130)+('Customer Numbers - South Wales'!$D$20*F$131))</f>
        <v>8.6831920732439206E-3</v>
      </c>
      <c r="G163" s="58">
        <f>(('Customer Numbers - South Wales'!$D$21*G$129)+('Customer Numbers - South Wales'!$D$17*G$130)+('Customer Numbers - South Wales'!$D$20*G$131))</f>
        <v>8.6831920732439206E-3</v>
      </c>
      <c r="H163" s="58">
        <f>(('Customer Numbers - South Wales'!$D$21*H$129)+('Customer Numbers - South Wales'!$D$17*H$130)+('Customer Numbers - South Wales'!$D$20*H$131))</f>
        <v>8.6997735588568437E-3</v>
      </c>
      <c r="I163" s="58">
        <f>(('Customer Numbers - South Wales'!$D$21*I$129)+('Customer Numbers - South Wales'!$D$17*I$130)+('Customer Numbers - South Wales'!$D$20*I$131))</f>
        <v>8.2994637669093624E-3</v>
      </c>
      <c r="J163" s="58">
        <f>(('Customer Numbers - South Wales'!$D$21*J$129)+('Customer Numbers - South Wales'!$D$17*J$130)+('Customer Numbers - South Wales'!$D$20*J$131))</f>
        <v>7.9686541532194462E-3</v>
      </c>
      <c r="K163" s="47"/>
      <c r="L163" s="27"/>
      <c r="M163" s="27"/>
      <c r="N163" s="27"/>
      <c r="O163" s="27"/>
      <c r="P163" s="27"/>
      <c r="R163" s="27"/>
      <c r="S163" s="27"/>
      <c r="T163" s="27"/>
      <c r="U163" s="27"/>
      <c r="V163" s="27"/>
    </row>
    <row r="164" spans="2:22">
      <c r="B164" s="1" t="s">
        <v>72</v>
      </c>
      <c r="C164" s="1" t="s">
        <v>68</v>
      </c>
      <c r="D164" s="14" t="s">
        <v>73</v>
      </c>
      <c r="E164" s="58">
        <f>(('Customer Numbers - South Wales'!$D$27*E$132)+('Customer Numbers - South Wales'!$D$23*E$133)+('Customer Numbers - South Wales'!$D$26*E$134))</f>
        <v>4.266339428598288E-3</v>
      </c>
      <c r="F164" s="58">
        <f>(('Customer Numbers - South Wales'!$D$27*F$132)+('Customer Numbers - South Wales'!$D$23*F$133)+('Customer Numbers - South Wales'!$D$26*F$134))</f>
        <v>4.3570737861073558E-3</v>
      </c>
      <c r="G164" s="58">
        <f>(('Customer Numbers - South Wales'!$D$27*G$132)+('Customer Numbers - South Wales'!$D$23*G$133)+('Customer Numbers - South Wales'!$D$26*G$134))</f>
        <v>4.3570737861073558E-3</v>
      </c>
      <c r="H164" s="58">
        <f>(('Customer Numbers - South Wales'!$D$27*H$132)+('Customer Numbers - South Wales'!$D$23*H$133)+('Customer Numbers - South Wales'!$D$26*H$134))</f>
        <v>4.4027512070061135E-3</v>
      </c>
      <c r="I164" s="58">
        <f>(('Customer Numbers - South Wales'!$D$27*I$132)+('Customer Numbers - South Wales'!$D$23*I$133)+('Customer Numbers - South Wales'!$D$26*I$134))</f>
        <v>4.4027512070061135E-3</v>
      </c>
      <c r="J164" s="58">
        <f>(('Customer Numbers - South Wales'!$D$27*J$132)+('Customer Numbers - South Wales'!$D$23*J$133)+('Customer Numbers - South Wales'!$D$26*J$134))</f>
        <v>4.4211728478095839E-3</v>
      </c>
      <c r="K164" s="47"/>
      <c r="L164" s="27"/>
      <c r="M164" s="27"/>
      <c r="N164" s="27"/>
      <c r="O164" s="27"/>
      <c r="P164" s="27"/>
      <c r="R164" s="27"/>
      <c r="S164" s="27"/>
      <c r="T164" s="27"/>
      <c r="U164" s="27"/>
      <c r="V164" s="27"/>
    </row>
    <row r="165" spans="2:22">
      <c r="B165" s="1" t="s">
        <v>72</v>
      </c>
      <c r="C165" s="1" t="s">
        <v>70</v>
      </c>
      <c r="D165" s="14" t="s">
        <v>73</v>
      </c>
      <c r="E165" s="157">
        <v>0</v>
      </c>
      <c r="F165" s="157">
        <v>0</v>
      </c>
      <c r="G165" s="157">
        <v>0</v>
      </c>
      <c r="H165" s="157">
        <v>0</v>
      </c>
      <c r="I165" s="157">
        <v>0</v>
      </c>
      <c r="J165" s="157">
        <v>0</v>
      </c>
      <c r="K165" s="47"/>
      <c r="L165" s="27"/>
      <c r="M165" s="27"/>
      <c r="N165" s="27"/>
      <c r="O165" s="27"/>
      <c r="P165" s="27"/>
      <c r="R165" s="27"/>
      <c r="S165" s="27"/>
      <c r="T165" s="27"/>
      <c r="U165" s="27"/>
      <c r="V165" s="27"/>
    </row>
    <row r="166" spans="2:22">
      <c r="B166" s="1" t="s">
        <v>72</v>
      </c>
      <c r="C166" s="1" t="s">
        <v>71</v>
      </c>
      <c r="D166" s="14" t="s">
        <v>73</v>
      </c>
      <c r="E166" s="58">
        <f>(('Customer Numbers - South Wales'!$D$27*E$132)+('Customer Numbers - South Wales'!$D$23*E$133)+('Customer Numbers - South Wales'!$D$26*E$134))</f>
        <v>4.266339428598288E-3</v>
      </c>
      <c r="F166" s="58">
        <f>(('Customer Numbers - South Wales'!$D$27*F$132)+('Customer Numbers - South Wales'!$D$23*F$133)+('Customer Numbers - South Wales'!$D$26*F$134))</f>
        <v>4.3570737861073558E-3</v>
      </c>
      <c r="G166" s="58">
        <f>(('Customer Numbers - South Wales'!$D$27*G$132)+('Customer Numbers - South Wales'!$D$23*G$133)+('Customer Numbers - South Wales'!$D$26*G$134))</f>
        <v>4.3570737861073558E-3</v>
      </c>
      <c r="H166" s="58">
        <f>(('Customer Numbers - South Wales'!$D$27*H$132)+('Customer Numbers - South Wales'!$D$23*H$133)+('Customer Numbers - South Wales'!$D$26*H$134))</f>
        <v>4.4027512070061135E-3</v>
      </c>
      <c r="I166" s="58">
        <f>(('Customer Numbers - South Wales'!$D$27*I$132)+('Customer Numbers - South Wales'!$D$23*I$133)+('Customer Numbers - South Wales'!$D$26*I$134))</f>
        <v>4.4027512070061135E-3</v>
      </c>
      <c r="J166" s="58">
        <f>(('Customer Numbers - South Wales'!$D$27*J$132)+('Customer Numbers - South Wales'!$D$23*J$133)+('Customer Numbers - South Wales'!$D$26*J$134))</f>
        <v>4.4211728478095839E-3</v>
      </c>
      <c r="K166" s="47"/>
      <c r="L166" s="27"/>
      <c r="M166" s="27"/>
      <c r="N166" s="27"/>
      <c r="O166" s="27"/>
      <c r="P166" s="27"/>
      <c r="R166" s="27"/>
      <c r="S166" s="27"/>
      <c r="T166" s="27"/>
      <c r="U166" s="27"/>
      <c r="V166" s="27"/>
    </row>
    <row r="167" spans="2:22">
      <c r="E167" s="16"/>
      <c r="F167" s="16"/>
      <c r="G167" s="16"/>
      <c r="H167" s="60"/>
      <c r="I167" s="60"/>
      <c r="J167" s="60"/>
      <c r="K167" s="75"/>
    </row>
    <row r="168" spans="2:22" s="176" customFormat="1">
      <c r="B168" s="40" t="s">
        <v>32</v>
      </c>
      <c r="F168" s="182"/>
      <c r="G168" s="54"/>
      <c r="H168" s="183"/>
      <c r="I168" s="183"/>
      <c r="J168" s="183"/>
      <c r="K168" s="55"/>
    </row>
    <row r="169" spans="2:22" ht="25.5">
      <c r="B169" s="1"/>
      <c r="C169" s="1"/>
      <c r="D169" s="1"/>
      <c r="E169" s="162" t="s">
        <v>50</v>
      </c>
      <c r="F169" s="162" t="s">
        <v>52</v>
      </c>
      <c r="G169" s="163" t="s">
        <v>54</v>
      </c>
      <c r="H169" s="164" t="s">
        <v>56</v>
      </c>
      <c r="I169" s="165" t="s">
        <v>58</v>
      </c>
      <c r="J169" s="165" t="s">
        <v>61</v>
      </c>
    </row>
    <row r="170" spans="2:22">
      <c r="B170" s="2" t="s">
        <v>62</v>
      </c>
      <c r="C170" s="2" t="s">
        <v>63</v>
      </c>
      <c r="D170" s="2" t="s">
        <v>64</v>
      </c>
      <c r="E170" s="13" t="s">
        <v>49</v>
      </c>
      <c r="F170" s="13" t="s">
        <v>51</v>
      </c>
      <c r="G170" s="68" t="s">
        <v>53</v>
      </c>
      <c r="H170" s="57" t="s">
        <v>55</v>
      </c>
      <c r="I170" s="126" t="s">
        <v>57</v>
      </c>
      <c r="J170" s="126" t="s">
        <v>65</v>
      </c>
      <c r="K170" t="s">
        <v>96</v>
      </c>
    </row>
    <row r="171" spans="2:22">
      <c r="B171" s="1" t="s">
        <v>67</v>
      </c>
      <c r="C171" s="1" t="s">
        <v>68</v>
      </c>
      <c r="D171" s="14" t="s">
        <v>69</v>
      </c>
      <c r="E171" s="8">
        <f t="shared" ref="E171:I182" si="83">E139+E155</f>
        <v>0.67812957508096006</v>
      </c>
      <c r="F171" s="8">
        <f t="shared" si="83"/>
        <v>0.50991954615211266</v>
      </c>
      <c r="G171" s="70">
        <f t="shared" si="83"/>
        <v>0.30408494954411946</v>
      </c>
      <c r="H171" s="59">
        <f t="shared" si="83"/>
        <v>0.276160354089797</v>
      </c>
      <c r="I171" s="59">
        <f t="shared" si="83"/>
        <v>0.2888171652450795</v>
      </c>
      <c r="J171" s="59">
        <f t="shared" ref="J171" si="84">J139+J155</f>
        <v>0.24665502862535482</v>
      </c>
      <c r="K171" s="4"/>
      <c r="M171" s="27"/>
      <c r="N171" s="27"/>
      <c r="O171" s="27"/>
      <c r="P171" s="27"/>
    </row>
    <row r="172" spans="2:22">
      <c r="B172" s="1" t="s">
        <v>67</v>
      </c>
      <c r="C172" s="1" t="s">
        <v>70</v>
      </c>
      <c r="D172" s="14" t="s">
        <v>69</v>
      </c>
      <c r="E172" s="8">
        <f t="shared" si="83"/>
        <v>0.66364227016523247</v>
      </c>
      <c r="F172" s="8">
        <f t="shared" si="83"/>
        <v>0.49526120352548114</v>
      </c>
      <c r="G172" s="70">
        <f t="shared" si="83"/>
        <v>0.29166869072572604</v>
      </c>
      <c r="H172" s="59">
        <f t="shared" si="83"/>
        <v>0.27011665621474978</v>
      </c>
      <c r="I172" s="59">
        <f t="shared" si="83"/>
        <v>0.28265402207449569</v>
      </c>
      <c r="J172" s="59">
        <f t="shared" ref="J172" si="85">J140+J156</f>
        <v>0.2373417548132018</v>
      </c>
      <c r="L172" s="27"/>
      <c r="M172" s="27"/>
      <c r="N172" s="27"/>
      <c r="O172" s="27"/>
      <c r="P172" s="27"/>
    </row>
    <row r="173" spans="2:22">
      <c r="B173" s="1" t="s">
        <v>67</v>
      </c>
      <c r="C173" s="1" t="s">
        <v>71</v>
      </c>
      <c r="D173" s="14" t="s">
        <v>69</v>
      </c>
      <c r="E173" s="8">
        <f t="shared" si="83"/>
        <v>0.69317890613237265</v>
      </c>
      <c r="F173" s="8">
        <f t="shared" si="83"/>
        <v>0.52123986849731074</v>
      </c>
      <c r="G173" s="70">
        <f t="shared" si="83"/>
        <v>0.31084203997008614</v>
      </c>
      <c r="H173" s="59">
        <f t="shared" si="83"/>
        <v>0.28215802190926986</v>
      </c>
      <c r="I173" s="59">
        <f t="shared" si="83"/>
        <v>0.29517746643764126</v>
      </c>
      <c r="J173" s="59">
        <f t="shared" ref="J173" si="86">J141+J157</f>
        <v>0.25195486971730863</v>
      </c>
      <c r="L173" s="27"/>
      <c r="M173" s="27"/>
      <c r="N173" s="27"/>
      <c r="O173" s="27"/>
      <c r="P173" s="27"/>
    </row>
    <row r="174" spans="2:22">
      <c r="B174" s="1" t="s">
        <v>72</v>
      </c>
      <c r="C174" s="1" t="s">
        <v>68</v>
      </c>
      <c r="D174" s="14" t="s">
        <v>69</v>
      </c>
      <c r="E174" s="8">
        <f t="shared" si="83"/>
        <v>0.17242970293748344</v>
      </c>
      <c r="F174" s="8">
        <f t="shared" si="83"/>
        <v>0.128403244554812</v>
      </c>
      <c r="G174" s="70">
        <f t="shared" si="83"/>
        <v>7.7101614220193057E-2</v>
      </c>
      <c r="H174" s="59">
        <f t="shared" si="83"/>
        <v>7.0909919618995232E-2</v>
      </c>
      <c r="I174" s="59">
        <f t="shared" si="83"/>
        <v>7.6178370245790758E-2</v>
      </c>
      <c r="J174" s="59">
        <f t="shared" ref="J174" si="87">J142+J158</f>
        <v>6.2841907331089866E-2</v>
      </c>
      <c r="L174" s="27"/>
      <c r="M174" s="27"/>
      <c r="N174" s="27"/>
      <c r="O174" s="27"/>
      <c r="P174" s="27"/>
    </row>
    <row r="175" spans="2:22">
      <c r="B175" s="1" t="s">
        <v>72</v>
      </c>
      <c r="C175" s="1" t="s">
        <v>70</v>
      </c>
      <c r="D175" s="14" t="s">
        <v>69</v>
      </c>
      <c r="E175" s="8">
        <f t="shared" si="83"/>
        <v>0.1757577555920096</v>
      </c>
      <c r="F175" s="8">
        <f t="shared" si="83"/>
        <v>0.12964486722692112</v>
      </c>
      <c r="G175" s="70">
        <f t="shared" si="83"/>
        <v>7.49685766955904E-2</v>
      </c>
      <c r="H175" s="59">
        <f t="shared" si="83"/>
        <v>6.7934210246712909E-2</v>
      </c>
      <c r="I175" s="59">
        <f t="shared" si="83"/>
        <v>7.3600298515559534E-2</v>
      </c>
      <c r="J175" s="59">
        <f t="shared" ref="J175" si="88">J143+J159</f>
        <v>5.9974555079640196E-2</v>
      </c>
      <c r="L175" s="27"/>
      <c r="M175" s="27"/>
      <c r="N175" s="27"/>
      <c r="O175" s="27"/>
      <c r="P175" s="27"/>
    </row>
    <row r="176" spans="2:22">
      <c r="B176" s="1" t="s">
        <v>72</v>
      </c>
      <c r="C176" s="1" t="s">
        <v>71</v>
      </c>
      <c r="D176" s="14" t="s">
        <v>69</v>
      </c>
      <c r="E176" s="8">
        <f t="shared" si="83"/>
        <v>0.17626040556855443</v>
      </c>
      <c r="F176" s="8">
        <f t="shared" si="83"/>
        <v>0.13125737676382074</v>
      </c>
      <c r="G176" s="70">
        <f t="shared" si="83"/>
        <v>7.8817546357215218E-2</v>
      </c>
      <c r="H176" s="59">
        <f t="shared" si="83"/>
        <v>7.2449133755211462E-2</v>
      </c>
      <c r="I176" s="59">
        <f t="shared" si="83"/>
        <v>7.7881501814365803E-2</v>
      </c>
      <c r="J176" s="59">
        <f t="shared" ref="J176" si="89">J144+J160</f>
        <v>6.4293057886406907E-2</v>
      </c>
      <c r="L176" s="27"/>
      <c r="M176" s="27"/>
      <c r="N176" s="27"/>
      <c r="O176" s="27"/>
      <c r="P176" s="27"/>
    </row>
    <row r="177" spans="2:16">
      <c r="B177" s="1" t="s">
        <v>67</v>
      </c>
      <c r="C177" s="1" t="s">
        <v>68</v>
      </c>
      <c r="D177" s="14" t="s">
        <v>73</v>
      </c>
      <c r="E177" s="8">
        <f t="shared" si="83"/>
        <v>0.50462388032248551</v>
      </c>
      <c r="F177" s="8">
        <f t="shared" si="83"/>
        <v>0.55162365495423715</v>
      </c>
      <c r="G177" s="70">
        <f t="shared" si="83"/>
        <v>0.55162365495423715</v>
      </c>
      <c r="H177" s="59">
        <f t="shared" si="83"/>
        <v>0.55920321274943718</v>
      </c>
      <c r="I177" s="59">
        <f t="shared" si="83"/>
        <v>0.55885243497680637</v>
      </c>
      <c r="J177" s="59">
        <f t="shared" ref="J177" si="90">J145+J161</f>
        <v>0.63554805523856572</v>
      </c>
      <c r="L177" s="27"/>
      <c r="M177" s="27"/>
      <c r="N177" s="27"/>
      <c r="O177" s="27"/>
      <c r="P177" s="27"/>
    </row>
    <row r="178" spans="2:16">
      <c r="B178" s="1" t="s">
        <v>67</v>
      </c>
      <c r="C178" s="1" t="s">
        <v>70</v>
      </c>
      <c r="D178" s="14" t="s">
        <v>73</v>
      </c>
      <c r="E178" s="8">
        <f t="shared" si="83"/>
        <v>0.50165899810124304</v>
      </c>
      <c r="F178" s="8">
        <f t="shared" si="83"/>
        <v>0.548373054356464</v>
      </c>
      <c r="G178" s="70">
        <f t="shared" si="83"/>
        <v>0.548373054356464</v>
      </c>
      <c r="H178" s="59">
        <f t="shared" si="83"/>
        <v>0.55594640478154134</v>
      </c>
      <c r="I178" s="59">
        <f t="shared" si="83"/>
        <v>0.55574548517604794</v>
      </c>
      <c r="J178" s="59">
        <f t="shared" ref="J178" si="91">J146+J162</f>
        <v>0.63256494583186273</v>
      </c>
      <c r="L178" s="27"/>
      <c r="M178" s="27"/>
      <c r="N178" s="27"/>
      <c r="O178" s="27"/>
      <c r="P178" s="27"/>
    </row>
    <row r="179" spans="2:16">
      <c r="B179" s="1" t="s">
        <v>67</v>
      </c>
      <c r="C179" s="1" t="s">
        <v>71</v>
      </c>
      <c r="D179" s="14" t="s">
        <v>73</v>
      </c>
      <c r="E179" s="8">
        <f t="shared" si="83"/>
        <v>0.54164621748215491</v>
      </c>
      <c r="F179" s="8">
        <f t="shared" si="83"/>
        <v>0.59098865867552031</v>
      </c>
      <c r="G179" s="70">
        <f t="shared" si="83"/>
        <v>0.59098865867552031</v>
      </c>
      <c r="H179" s="59">
        <f t="shared" si="83"/>
        <v>0.59619578792040717</v>
      </c>
      <c r="I179" s="59">
        <f t="shared" si="83"/>
        <v>0.59659604622655649</v>
      </c>
      <c r="J179" s="59">
        <f t="shared" ref="J179" si="92">J147+J163</f>
        <v>0.67789568339331641</v>
      </c>
      <c r="L179" s="27"/>
      <c r="M179" s="27"/>
      <c r="N179" s="27"/>
      <c r="O179" s="27"/>
      <c r="P179" s="27"/>
    </row>
    <row r="180" spans="2:16">
      <c r="B180" s="1" t="s">
        <v>72</v>
      </c>
      <c r="C180" s="1" t="s">
        <v>68</v>
      </c>
      <c r="D180" s="14" t="s">
        <v>73</v>
      </c>
      <c r="E180" s="8">
        <f t="shared" si="83"/>
        <v>0.3043384872780624</v>
      </c>
      <c r="F180" s="8">
        <f t="shared" si="83"/>
        <v>0.30997463009723064</v>
      </c>
      <c r="G180" s="70">
        <f t="shared" si="83"/>
        <v>0.30997463009723064</v>
      </c>
      <c r="H180" s="59">
        <f t="shared" si="83"/>
        <v>0.31923050479671722</v>
      </c>
      <c r="I180" s="59">
        <f t="shared" si="83"/>
        <v>0.3190098286772895</v>
      </c>
      <c r="J180" s="59">
        <f t="shared" ref="J180" si="93">J148+J164</f>
        <v>0.31917426432942142</v>
      </c>
      <c r="L180" s="27"/>
      <c r="M180" s="27"/>
      <c r="N180" s="27"/>
      <c r="O180" s="27"/>
      <c r="P180" s="27"/>
    </row>
    <row r="181" spans="2:16">
      <c r="B181" s="1" t="s">
        <v>72</v>
      </c>
      <c r="C181" s="1" t="s">
        <v>70</v>
      </c>
      <c r="D181" s="14" t="s">
        <v>73</v>
      </c>
      <c r="E181" s="8">
        <f t="shared" si="83"/>
        <v>0.30269532497253826</v>
      </c>
      <c r="F181" s="8">
        <f t="shared" si="83"/>
        <v>0.30829652184364731</v>
      </c>
      <c r="G181" s="70">
        <f t="shared" si="83"/>
        <v>0.30829652184364731</v>
      </c>
      <c r="H181" s="59">
        <f t="shared" si="83"/>
        <v>0.31753480408067497</v>
      </c>
      <c r="I181" s="59">
        <f t="shared" si="83"/>
        <v>0.31731412796124725</v>
      </c>
      <c r="J181" s="59">
        <f t="shared" ref="J181" si="94">J149+J165</f>
        <v>0.31747146859755104</v>
      </c>
      <c r="L181" s="27"/>
      <c r="M181" s="27"/>
      <c r="N181" s="27"/>
      <c r="O181" s="27"/>
      <c r="P181" s="27"/>
    </row>
    <row r="182" spans="2:16">
      <c r="B182" s="1" t="s">
        <v>72</v>
      </c>
      <c r="C182" s="1" t="s">
        <v>71</v>
      </c>
      <c r="D182" s="14" t="s">
        <v>73</v>
      </c>
      <c r="E182" s="8">
        <f t="shared" si="83"/>
        <v>0.3285771516605786</v>
      </c>
      <c r="F182" s="8">
        <f t="shared" si="83"/>
        <v>0.33644058336887028</v>
      </c>
      <c r="G182" s="70">
        <f t="shared" si="83"/>
        <v>0.33644058336887028</v>
      </c>
      <c r="H182" s="59">
        <f t="shared" si="83"/>
        <v>0.34282305705654781</v>
      </c>
      <c r="I182" s="59">
        <f t="shared" si="83"/>
        <v>0.34260122778643748</v>
      </c>
      <c r="J182" s="59">
        <f t="shared" ref="J182" si="95">J150+J166</f>
        <v>0.3448792090481122</v>
      </c>
      <c r="L182" s="27"/>
      <c r="M182" s="27"/>
      <c r="N182" s="27"/>
      <c r="O182" s="27"/>
      <c r="P182" s="27"/>
    </row>
    <row r="183" spans="2:16">
      <c r="D183" s="166"/>
      <c r="E183" s="16"/>
      <c r="F183" s="16"/>
      <c r="G183" s="16"/>
      <c r="H183" s="60"/>
      <c r="I183" s="60"/>
      <c r="J183" s="60"/>
    </row>
    <row r="184" spans="2:16">
      <c r="B184" s="35" t="s">
        <v>74</v>
      </c>
      <c r="C184" s="167"/>
      <c r="D184" s="167"/>
      <c r="E184" s="167"/>
      <c r="F184" s="167"/>
      <c r="G184" s="167"/>
      <c r="H184" s="168"/>
      <c r="I184" s="168"/>
      <c r="J184" s="168"/>
    </row>
    <row r="185" spans="2:16" ht="25.5">
      <c r="B185" s="1"/>
      <c r="C185" s="1"/>
      <c r="D185" s="1"/>
      <c r="E185" s="162" t="s">
        <v>50</v>
      </c>
      <c r="F185" s="162" t="s">
        <v>52</v>
      </c>
      <c r="G185" s="163" t="s">
        <v>54</v>
      </c>
      <c r="H185" s="164" t="s">
        <v>56</v>
      </c>
      <c r="I185" s="165" t="s">
        <v>58</v>
      </c>
      <c r="J185" s="165" t="s">
        <v>61</v>
      </c>
    </row>
    <row r="186" spans="2:16">
      <c r="B186" s="2" t="s">
        <v>62</v>
      </c>
      <c r="C186" s="2" t="s">
        <v>63</v>
      </c>
      <c r="D186" s="2" t="s">
        <v>64</v>
      </c>
      <c r="E186" s="13" t="s">
        <v>49</v>
      </c>
      <c r="F186" s="13" t="s">
        <v>51</v>
      </c>
      <c r="G186" s="68" t="s">
        <v>53</v>
      </c>
      <c r="H186" s="57" t="s">
        <v>55</v>
      </c>
      <c r="I186" s="126" t="s">
        <v>57</v>
      </c>
      <c r="J186" s="126" t="s">
        <v>65</v>
      </c>
    </row>
    <row r="187" spans="2:16">
      <c r="B187" s="268" t="s">
        <v>76</v>
      </c>
      <c r="C187" s="269"/>
      <c r="D187" s="269"/>
      <c r="E187" s="269"/>
      <c r="F187" s="269"/>
      <c r="G187" s="269"/>
      <c r="H187" s="269"/>
      <c r="I187" s="127"/>
      <c r="J187" s="127"/>
      <c r="K187" t="s">
        <v>85</v>
      </c>
    </row>
    <row r="188" spans="2:16">
      <c r="B188" s="1" t="s">
        <v>67</v>
      </c>
      <c r="C188" s="1" t="s">
        <v>68</v>
      </c>
      <c r="D188" s="14" t="s">
        <v>69</v>
      </c>
      <c r="E188" s="36" cm="1">
        <f t="array" ref="E188">E171*INDEX('TDCV Values'!$D$11:$I$16,MATCH($B188&amp;$C188,'TDCV Values'!$B$11:$B$16&amp;'TDCV Values'!$C$11:$C$16,0),MATCH(E$22,'TDCV Values'!$D$10:$I$10,0))</f>
        <v>1966.5757677347842</v>
      </c>
      <c r="F188" s="36" cm="1">
        <f t="array" ref="F188">F171*INDEX('TDCV Values'!$D$11:$I$16,MATCH($B188&amp;$C188,'TDCV Values'!$B$11:$B$16&amp;'TDCV Values'!$C$11:$C$16,0),MATCH(F$22,'TDCV Values'!$D$10:$I$10,0))</f>
        <v>1478.7666838411267</v>
      </c>
      <c r="G188" s="36" cm="1">
        <f t="array" ref="G188">G171*INDEX('TDCV Values'!$D$11:$I$16,MATCH($B188&amp;$C188,'TDCV Values'!$B$11:$B$16&amp;'TDCV Values'!$C$11:$C$16,0),MATCH(G$22,'TDCV Values'!$D$10:$I$10,0))</f>
        <v>881.84635367794647</v>
      </c>
      <c r="H188" s="36" cm="1">
        <f t="array" ref="H188">H171*INDEX('TDCV Values'!$D$11:$I$16,MATCH($B188&amp;$C188,'TDCV Values'!$B$11:$B$16&amp;'TDCV Values'!$C$11:$C$16,0),MATCH(H$22,'TDCV Values'!$D$10:$I$10,0))</f>
        <v>745.63295604245195</v>
      </c>
      <c r="I188" s="36" cm="1">
        <f t="array" ref="I188">I171*INDEX('TDCV Values'!$D$11:$I$16,MATCH($B188&amp;$C188,'TDCV Values'!$B$11:$B$16&amp;'TDCV Values'!$C$11:$C$16,0),MATCH(I$22,'TDCV Values'!$D$10:$I$10,0))</f>
        <v>779.8063461617146</v>
      </c>
      <c r="J188" s="36" cm="1">
        <f t="array" ref="J188">J171*INDEX('TDCV Values'!$D$11:$I$16,MATCH($B188&amp;$C188,'TDCV Values'!$B$11:$B$16&amp;'TDCV Values'!$C$11:$C$16,0),MATCH(J$22,'TDCV Values'!$D$10:$I$10,0))</f>
        <v>665.96857728845805</v>
      </c>
      <c r="K188" s="130"/>
    </row>
    <row r="189" spans="2:16">
      <c r="B189" s="1" t="s">
        <v>67</v>
      </c>
      <c r="C189" s="1" t="s">
        <v>70</v>
      </c>
      <c r="D189" s="14" t="s">
        <v>69</v>
      </c>
      <c r="E189" s="36" cm="1">
        <f t="array" ref="E189">E172*INDEX('TDCV Values'!$D$11:$I$16,MATCH($B189&amp;$C189,'TDCV Values'!$B$11:$B$16&amp;'TDCV Values'!$C$11:$C$16,0),MATCH(E$22,'TDCV Values'!$D$10:$I$10,0))</f>
        <v>1924.5625834791742</v>
      </c>
      <c r="F189" s="36" cm="1">
        <f t="array" ref="F189">F172*INDEX('TDCV Values'!$D$11:$I$16,MATCH($B189&amp;$C189,'TDCV Values'!$B$11:$B$16&amp;'TDCV Values'!$C$11:$C$16,0),MATCH(F$22,'TDCV Values'!$D$10:$I$10,0))</f>
        <v>1436.2574902238953</v>
      </c>
      <c r="G189" s="36" cm="1">
        <f t="array" ref="G189">G172*INDEX('TDCV Values'!$D$11:$I$16,MATCH($B189&amp;$C189,'TDCV Values'!$B$11:$B$16&amp;'TDCV Values'!$C$11:$C$16,0),MATCH(G$22,'TDCV Values'!$D$10:$I$10,0))</f>
        <v>845.83920310460553</v>
      </c>
      <c r="H189" s="36" cm="1">
        <f t="array" ref="H189">H172*INDEX('TDCV Values'!$D$11:$I$16,MATCH($B189&amp;$C189,'TDCV Values'!$B$11:$B$16&amp;'TDCV Values'!$C$11:$C$16,0),MATCH(H$22,'TDCV Values'!$D$10:$I$10,0))</f>
        <v>729.31497177982442</v>
      </c>
      <c r="I189" s="36" cm="1">
        <f t="array" ref="I189">I172*INDEX('TDCV Values'!$D$11:$I$16,MATCH($B189&amp;$C189,'TDCV Values'!$B$11:$B$16&amp;'TDCV Values'!$C$11:$C$16,0),MATCH(I$22,'TDCV Values'!$D$10:$I$10,0))</f>
        <v>763.16585960113832</v>
      </c>
      <c r="J189" s="36" cm="1">
        <f t="array" ref="J189">J172*INDEX('TDCV Values'!$D$11:$I$16,MATCH($B189&amp;$C189,'TDCV Values'!$B$11:$B$16&amp;'TDCV Values'!$C$11:$C$16,0),MATCH(J$22,'TDCV Values'!$D$10:$I$10,0))</f>
        <v>640.82273799564484</v>
      </c>
      <c r="K189" s="130"/>
    </row>
    <row r="190" spans="2:16">
      <c r="B190" s="1" t="s">
        <v>67</v>
      </c>
      <c r="C190" s="1" t="s">
        <v>71</v>
      </c>
      <c r="D190" s="14" t="s">
        <v>69</v>
      </c>
      <c r="E190" s="36" cm="1">
        <f t="array" ref="E190">E173*INDEX('TDCV Values'!$D$11:$I$16,MATCH($B190&amp;$C190,'TDCV Values'!$B$11:$B$16&amp;'TDCV Values'!$C$11:$C$16,0),MATCH(E$22,'TDCV Values'!$D$10:$I$10,0))</f>
        <v>2010.2188277838807</v>
      </c>
      <c r="F190" s="36" cm="1">
        <f t="array" ref="F190">F173*INDEX('TDCV Values'!$D$11:$I$16,MATCH($B190&amp;$C190,'TDCV Values'!$B$11:$B$16&amp;'TDCV Values'!$C$11:$C$16,0),MATCH(F$22,'TDCV Values'!$D$10:$I$10,0))</f>
        <v>1511.5956186422011</v>
      </c>
      <c r="G190" s="36" cm="1">
        <f t="array" ref="G190">G173*INDEX('TDCV Values'!$D$11:$I$16,MATCH($B190&amp;$C190,'TDCV Values'!$B$11:$B$16&amp;'TDCV Values'!$C$11:$C$16,0),MATCH(G$22,'TDCV Values'!$D$10:$I$10,0))</f>
        <v>901.44191591324977</v>
      </c>
      <c r="H190" s="36" cm="1">
        <f t="array" ref="H190">H173*INDEX('TDCV Values'!$D$11:$I$16,MATCH($B190&amp;$C190,'TDCV Values'!$B$11:$B$16&amp;'TDCV Values'!$C$11:$C$16,0),MATCH(H$22,'TDCV Values'!$D$10:$I$10,0))</f>
        <v>761.82665915502866</v>
      </c>
      <c r="I190" s="36" cm="1">
        <f t="array" ref="I190">I173*INDEX('TDCV Values'!$D$11:$I$16,MATCH($B190&amp;$C190,'TDCV Values'!$B$11:$B$16&amp;'TDCV Values'!$C$11:$C$16,0),MATCH(I$22,'TDCV Values'!$D$10:$I$10,0))</f>
        <v>796.97915938163135</v>
      </c>
      <c r="J190" s="36" cm="1">
        <f t="array" ref="J190">J173*INDEX('TDCV Values'!$D$11:$I$16,MATCH($B190&amp;$C190,'TDCV Values'!$B$11:$B$16&amp;'TDCV Values'!$C$11:$C$16,0),MATCH(J$22,'TDCV Values'!$D$10:$I$10,0))</f>
        <v>680.27814823673327</v>
      </c>
      <c r="K190" s="130"/>
    </row>
    <row r="191" spans="2:16">
      <c r="B191" s="1" t="s">
        <v>72</v>
      </c>
      <c r="C191" s="1" t="s">
        <v>68</v>
      </c>
      <c r="D191" s="14" t="s">
        <v>69</v>
      </c>
      <c r="E191" s="36" cm="1">
        <f t="array" ref="E191">E174*INDEX('TDCV Values'!$D$11:$I$16,MATCH($B191&amp;$C191,'TDCV Values'!$B$11:$B$16&amp;'TDCV Values'!$C$11:$C$16,0),MATCH(E$22,'TDCV Values'!$D$10:$I$10,0))</f>
        <v>2069.1564352498012</v>
      </c>
      <c r="F191" s="36" cm="1">
        <f t="array" ref="F191">F174*INDEX('TDCV Values'!$D$11:$I$16,MATCH($B191&amp;$C191,'TDCV Values'!$B$11:$B$16&amp;'TDCV Values'!$C$11:$C$16,0),MATCH(F$22,'TDCV Values'!$D$10:$I$10,0))</f>
        <v>1540.8389346577439</v>
      </c>
      <c r="G191" s="36" cm="1">
        <f t="array" ref="G191">G174*INDEX('TDCV Values'!$D$11:$I$16,MATCH($B191&amp;$C191,'TDCV Values'!$B$11:$B$16&amp;'TDCV Values'!$C$11:$C$16,0),MATCH(G$22,'TDCV Values'!$D$10:$I$10,0))</f>
        <v>925.21937064231668</v>
      </c>
      <c r="H191" s="36" cm="1">
        <f t="array" ref="H191">H174*INDEX('TDCV Values'!$D$11:$I$16,MATCH($B191&amp;$C191,'TDCV Values'!$B$11:$B$16&amp;'TDCV Values'!$C$11:$C$16,0),MATCH(H$22,'TDCV Values'!$D$10:$I$10,0))</f>
        <v>815.46407561844512</v>
      </c>
      <c r="I191" s="36" cm="1">
        <f t="array" ref="I191">I174*INDEX('TDCV Values'!$D$11:$I$16,MATCH($B191&amp;$C191,'TDCV Values'!$B$11:$B$16&amp;'TDCV Values'!$C$11:$C$16,0),MATCH(I$22,'TDCV Values'!$D$10:$I$10,0))</f>
        <v>876.05125782659377</v>
      </c>
      <c r="J191" s="36" cm="1">
        <f t="array" ref="J191">J174*INDEX('TDCV Values'!$D$11:$I$16,MATCH($B191&amp;$C191,'TDCV Values'!$B$11:$B$16&amp;'TDCV Values'!$C$11:$C$16,0),MATCH(J$22,'TDCV Values'!$D$10:$I$10,0))</f>
        <v>722.68193430753342</v>
      </c>
      <c r="K191" s="130"/>
    </row>
    <row r="192" spans="2:16">
      <c r="B192" s="1" t="s">
        <v>72</v>
      </c>
      <c r="C192" s="1" t="s">
        <v>70</v>
      </c>
      <c r="D192" s="14" t="s">
        <v>69</v>
      </c>
      <c r="E192" s="36" cm="1">
        <f t="array" ref="E192">E175*INDEX('TDCV Values'!$D$11:$I$16,MATCH($B192&amp;$C192,'TDCV Values'!$B$11:$B$16&amp;'TDCV Values'!$C$11:$C$16,0),MATCH(E$22,'TDCV Values'!$D$10:$I$10,0))</f>
        <v>2109.0930671041151</v>
      </c>
      <c r="F192" s="36" cm="1">
        <f t="array" ref="F192">F175*INDEX('TDCV Values'!$D$11:$I$16,MATCH($B192&amp;$C192,'TDCV Values'!$B$11:$B$16&amp;'TDCV Values'!$C$11:$C$16,0),MATCH(F$22,'TDCV Values'!$D$10:$I$10,0))</f>
        <v>1555.7384067230535</v>
      </c>
      <c r="G192" s="36" cm="1">
        <f t="array" ref="G192">G175*INDEX('TDCV Values'!$D$11:$I$16,MATCH($B192&amp;$C192,'TDCV Values'!$B$11:$B$16&amp;'TDCV Values'!$C$11:$C$16,0),MATCH(G$22,'TDCV Values'!$D$10:$I$10,0))</f>
        <v>899.6229203470848</v>
      </c>
      <c r="H192" s="36" cm="1">
        <f t="array" ref="H192">H175*INDEX('TDCV Values'!$D$11:$I$16,MATCH($B192&amp;$C192,'TDCV Values'!$B$11:$B$16&amp;'TDCV Values'!$C$11:$C$16,0),MATCH(H$22,'TDCV Values'!$D$10:$I$10,0))</f>
        <v>781.24341783719842</v>
      </c>
      <c r="I192" s="36" cm="1">
        <f t="array" ref="I192">I175*INDEX('TDCV Values'!$D$11:$I$16,MATCH($B192&amp;$C192,'TDCV Values'!$B$11:$B$16&amp;'TDCV Values'!$C$11:$C$16,0),MATCH(I$22,'TDCV Values'!$D$10:$I$10,0))</f>
        <v>846.40343292893465</v>
      </c>
      <c r="J192" s="36" cm="1">
        <f t="array" ref="J192">J175*INDEX('TDCV Values'!$D$11:$I$16,MATCH($B192&amp;$C192,'TDCV Values'!$B$11:$B$16&amp;'TDCV Values'!$C$11:$C$16,0),MATCH(J$22,'TDCV Values'!$D$10:$I$10,0))</f>
        <v>689.7073834158623</v>
      </c>
      <c r="K192" s="130"/>
    </row>
    <row r="193" spans="2:11">
      <c r="B193" s="1" t="s">
        <v>72</v>
      </c>
      <c r="C193" s="1" t="s">
        <v>71</v>
      </c>
      <c r="D193" s="14" t="s">
        <v>69</v>
      </c>
      <c r="E193" s="36" cm="1">
        <f t="array" ref="E193">E176*INDEX('TDCV Values'!$D$11:$I$16,MATCH($B193&amp;$C193,'TDCV Values'!$B$11:$B$16&amp;'TDCV Values'!$C$11:$C$16,0),MATCH(E$22,'TDCV Values'!$D$10:$I$10,0))</f>
        <v>2115.1248668226531</v>
      </c>
      <c r="F193" s="36" cm="1">
        <f t="array" ref="F193">F176*INDEX('TDCV Values'!$D$11:$I$16,MATCH($B193&amp;$C193,'TDCV Values'!$B$11:$B$16&amp;'TDCV Values'!$C$11:$C$16,0),MATCH(F$22,'TDCV Values'!$D$10:$I$10,0))</f>
        <v>1575.0885211658488</v>
      </c>
      <c r="G193" s="36" cm="1">
        <f t="array" ref="G193">G176*INDEX('TDCV Values'!$D$11:$I$16,MATCH($B193&amp;$C193,'TDCV Values'!$B$11:$B$16&amp;'TDCV Values'!$C$11:$C$16,0),MATCH(G$22,'TDCV Values'!$D$10:$I$10,0))</f>
        <v>945.8105562865826</v>
      </c>
      <c r="H193" s="36" cm="1">
        <f t="array" ref="H193">H176*INDEX('TDCV Values'!$D$11:$I$16,MATCH($B193&amp;$C193,'TDCV Values'!$B$11:$B$16&amp;'TDCV Values'!$C$11:$C$16,0),MATCH(H$22,'TDCV Values'!$D$10:$I$10,0))</f>
        <v>833.16503818493186</v>
      </c>
      <c r="I193" s="36" cm="1">
        <f t="array" ref="I193">I176*INDEX('TDCV Values'!$D$11:$I$16,MATCH($B193&amp;$C193,'TDCV Values'!$B$11:$B$16&amp;'TDCV Values'!$C$11:$C$16,0),MATCH(I$22,'TDCV Values'!$D$10:$I$10,0))</f>
        <v>895.63727086520669</v>
      </c>
      <c r="J193" s="36" cm="1">
        <f t="array" ref="J193">J176*INDEX('TDCV Values'!$D$11:$I$16,MATCH($B193&amp;$C193,'TDCV Values'!$B$11:$B$16&amp;'TDCV Values'!$C$11:$C$16,0),MATCH(J$22,'TDCV Values'!$D$10:$I$10,0))</f>
        <v>739.37016569367938</v>
      </c>
      <c r="K193" s="130"/>
    </row>
    <row r="194" spans="2:11">
      <c r="B194" s="268" t="s">
        <v>77</v>
      </c>
      <c r="C194" s="279"/>
      <c r="D194" s="279"/>
      <c r="E194" s="279"/>
      <c r="F194" s="279"/>
      <c r="G194" s="279"/>
      <c r="H194" s="279"/>
      <c r="I194" s="127"/>
      <c r="J194" s="127"/>
      <c r="K194" t="s">
        <v>78</v>
      </c>
    </row>
    <row r="195" spans="2:11">
      <c r="B195" s="1" t="s">
        <v>67</v>
      </c>
      <c r="C195" s="1" t="s">
        <v>68</v>
      </c>
      <c r="D195" s="14" t="s">
        <v>73</v>
      </c>
      <c r="E195" s="8">
        <f>E177*365</f>
        <v>184.18771631770721</v>
      </c>
      <c r="F195" s="8">
        <f t="shared" ref="F195:I200" si="96">F177*365</f>
        <v>201.34263405829657</v>
      </c>
      <c r="G195" s="70">
        <f t="shared" si="96"/>
        <v>201.34263405829657</v>
      </c>
      <c r="H195" s="59">
        <f t="shared" si="96"/>
        <v>204.10917265354456</v>
      </c>
      <c r="I195" s="59">
        <f t="shared" si="96"/>
        <v>203.98113876653431</v>
      </c>
      <c r="J195" s="59">
        <f t="shared" ref="J195" si="97">J177*365</f>
        <v>231.97504016207648</v>
      </c>
      <c r="K195" s="130"/>
    </row>
    <row r="196" spans="2:11">
      <c r="B196" s="1" t="s">
        <v>67</v>
      </c>
      <c r="C196" s="1" t="s">
        <v>70</v>
      </c>
      <c r="D196" s="14" t="s">
        <v>73</v>
      </c>
      <c r="E196" s="8">
        <f t="shared" ref="E196:H200" si="98">E178*365</f>
        <v>183.1055343069537</v>
      </c>
      <c r="F196" s="8">
        <f t="shared" si="98"/>
        <v>200.15616484010937</v>
      </c>
      <c r="G196" s="70">
        <f t="shared" si="98"/>
        <v>200.15616484010937</v>
      </c>
      <c r="H196" s="59">
        <f t="shared" si="98"/>
        <v>202.92043774526257</v>
      </c>
      <c r="I196" s="59">
        <f t="shared" si="96"/>
        <v>202.8471020892575</v>
      </c>
      <c r="J196" s="59">
        <f t="shared" ref="J196" si="99">J178*365</f>
        <v>230.8862052286299</v>
      </c>
      <c r="K196" s="130"/>
    </row>
    <row r="197" spans="2:11">
      <c r="B197" s="1" t="s">
        <v>67</v>
      </c>
      <c r="C197" s="1" t="s">
        <v>71</v>
      </c>
      <c r="D197" s="14" t="s">
        <v>73</v>
      </c>
      <c r="E197" s="8">
        <f t="shared" si="98"/>
        <v>197.70086938098655</v>
      </c>
      <c r="F197" s="8">
        <f t="shared" si="98"/>
        <v>215.71086041656491</v>
      </c>
      <c r="G197" s="70">
        <f t="shared" si="98"/>
        <v>215.71086041656491</v>
      </c>
      <c r="H197" s="59">
        <f t="shared" si="98"/>
        <v>217.61146259094861</v>
      </c>
      <c r="I197" s="59">
        <f t="shared" si="96"/>
        <v>217.75755687269313</v>
      </c>
      <c r="J197" s="59">
        <f t="shared" ref="J197" si="100">J179*365</f>
        <v>247.43192443856049</v>
      </c>
      <c r="K197" s="130"/>
    </row>
    <row r="198" spans="2:11">
      <c r="B198" s="1" t="s">
        <v>72</v>
      </c>
      <c r="C198" s="1" t="s">
        <v>68</v>
      </c>
      <c r="D198" s="14" t="s">
        <v>73</v>
      </c>
      <c r="E198" s="8">
        <f t="shared" si="98"/>
        <v>111.08354785649277</v>
      </c>
      <c r="F198" s="8">
        <f t="shared" si="98"/>
        <v>113.14073998548919</v>
      </c>
      <c r="G198" s="70">
        <f t="shared" si="98"/>
        <v>113.14073998548919</v>
      </c>
      <c r="H198" s="59">
        <f t="shared" si="98"/>
        <v>116.51913425080178</v>
      </c>
      <c r="I198" s="59">
        <f t="shared" si="96"/>
        <v>116.43858746721067</v>
      </c>
      <c r="J198" s="59">
        <f t="shared" ref="J198" si="101">J180*365</f>
        <v>116.49860648023882</v>
      </c>
      <c r="K198" s="130"/>
    </row>
    <row r="199" spans="2:11">
      <c r="B199" s="1" t="s">
        <v>72</v>
      </c>
      <c r="C199" s="1" t="s">
        <v>70</v>
      </c>
      <c r="D199" s="14" t="s">
        <v>73</v>
      </c>
      <c r="E199" s="8">
        <f t="shared" si="98"/>
        <v>110.48379361497646</v>
      </c>
      <c r="F199" s="8">
        <f t="shared" si="98"/>
        <v>112.52823047293127</v>
      </c>
      <c r="G199" s="70">
        <f t="shared" si="98"/>
        <v>112.52823047293127</v>
      </c>
      <c r="H199" s="59">
        <f t="shared" si="98"/>
        <v>115.90020348944637</v>
      </c>
      <c r="I199" s="59">
        <f t="shared" si="96"/>
        <v>115.81965670585525</v>
      </c>
      <c r="J199" s="59">
        <f t="shared" ref="J199" si="102">J181*365</f>
        <v>115.87708603810613</v>
      </c>
      <c r="K199" s="130"/>
    </row>
    <row r="200" spans="2:11">
      <c r="B200" s="1" t="s">
        <v>72</v>
      </c>
      <c r="C200" s="1" t="s">
        <v>71</v>
      </c>
      <c r="D200" s="14" t="s">
        <v>73</v>
      </c>
      <c r="E200" s="8">
        <f t="shared" si="98"/>
        <v>119.93066035611119</v>
      </c>
      <c r="F200" s="8">
        <f t="shared" si="98"/>
        <v>122.80081292963766</v>
      </c>
      <c r="G200" s="70">
        <f t="shared" si="98"/>
        <v>122.80081292963766</v>
      </c>
      <c r="H200" s="59">
        <f t="shared" si="98"/>
        <v>125.13041582563994</v>
      </c>
      <c r="I200" s="59">
        <f t="shared" si="96"/>
        <v>125.04944814204968</v>
      </c>
      <c r="J200" s="59">
        <f t="shared" ref="J200" si="103">J182*365</f>
        <v>125.88091130256095</v>
      </c>
      <c r="K200" s="130"/>
    </row>
    <row r="201" spans="2:11">
      <c r="B201" s="268" t="s">
        <v>79</v>
      </c>
      <c r="C201" s="269"/>
      <c r="D201" s="269"/>
      <c r="E201" s="269"/>
      <c r="F201" s="269"/>
      <c r="G201" s="269"/>
      <c r="H201" s="269"/>
      <c r="I201" s="127"/>
      <c r="J201" s="127"/>
      <c r="K201" t="s">
        <v>80</v>
      </c>
    </row>
    <row r="202" spans="2:11">
      <c r="B202" s="1" t="s">
        <v>67</v>
      </c>
      <c r="C202" s="1" t="s">
        <v>68</v>
      </c>
      <c r="D202" s="1"/>
      <c r="E202" s="8">
        <f>E188+E195</f>
        <v>2150.7634840524915</v>
      </c>
      <c r="F202" s="8">
        <f t="shared" ref="F202:I207" si="104">F188+F195</f>
        <v>1680.1093178994233</v>
      </c>
      <c r="G202" s="70">
        <f t="shared" si="104"/>
        <v>1083.188987736243</v>
      </c>
      <c r="H202" s="59">
        <f t="shared" si="104"/>
        <v>949.74212869599648</v>
      </c>
      <c r="I202" s="59">
        <f t="shared" si="104"/>
        <v>983.78748492824889</v>
      </c>
      <c r="J202" s="59">
        <f t="shared" ref="J202" si="105">J188+J195</f>
        <v>897.94361745053448</v>
      </c>
    </row>
    <row r="203" spans="2:11">
      <c r="B203" s="1" t="s">
        <v>67</v>
      </c>
      <c r="C203" s="1" t="s">
        <v>70</v>
      </c>
      <c r="D203" s="1"/>
      <c r="E203" s="8">
        <f t="shared" ref="E203:H207" si="106">E189+E196</f>
        <v>2107.6681177861278</v>
      </c>
      <c r="F203" s="8">
        <f t="shared" si="106"/>
        <v>1636.4136550640046</v>
      </c>
      <c r="G203" s="70">
        <f t="shared" si="106"/>
        <v>1045.9953679447149</v>
      </c>
      <c r="H203" s="59">
        <f t="shared" si="106"/>
        <v>932.23540952508699</v>
      </c>
      <c r="I203" s="59">
        <f t="shared" si="104"/>
        <v>966.01296169039585</v>
      </c>
      <c r="J203" s="59">
        <f t="shared" ref="J203" si="107">J189+J196</f>
        <v>871.70894322427478</v>
      </c>
    </row>
    <row r="204" spans="2:11">
      <c r="B204" s="1" t="s">
        <v>67</v>
      </c>
      <c r="C204" s="1" t="s">
        <v>71</v>
      </c>
      <c r="D204" s="1"/>
      <c r="E204" s="8">
        <f t="shared" si="106"/>
        <v>2207.9196971648671</v>
      </c>
      <c r="F204" s="8">
        <f t="shared" si="106"/>
        <v>1727.3064790587659</v>
      </c>
      <c r="G204" s="70">
        <f t="shared" si="106"/>
        <v>1117.1527763298147</v>
      </c>
      <c r="H204" s="59">
        <f t="shared" si="106"/>
        <v>979.43812174597724</v>
      </c>
      <c r="I204" s="59">
        <f t="shared" si="104"/>
        <v>1014.7367162543245</v>
      </c>
      <c r="J204" s="59">
        <f t="shared" ref="J204" si="108">J190+J197</f>
        <v>927.71007267529376</v>
      </c>
    </row>
    <row r="205" spans="2:11">
      <c r="B205" s="1" t="s">
        <v>72</v>
      </c>
      <c r="C205" s="1" t="s">
        <v>68</v>
      </c>
      <c r="D205" s="1"/>
      <c r="E205" s="8">
        <f t="shared" si="106"/>
        <v>2180.2399831062939</v>
      </c>
      <c r="F205" s="8">
        <f t="shared" si="106"/>
        <v>1653.9796746432332</v>
      </c>
      <c r="G205" s="70">
        <f t="shared" si="106"/>
        <v>1038.3601106278059</v>
      </c>
      <c r="H205" s="59">
        <f t="shared" si="106"/>
        <v>931.98320986924693</v>
      </c>
      <c r="I205" s="59">
        <f t="shared" si="104"/>
        <v>992.48984529380448</v>
      </c>
      <c r="J205" s="59">
        <f t="shared" ref="J205" si="109">J191+J198</f>
        <v>839.1805407877722</v>
      </c>
    </row>
    <row r="206" spans="2:11">
      <c r="B206" s="1" t="s">
        <v>72</v>
      </c>
      <c r="C206" s="1" t="s">
        <v>70</v>
      </c>
      <c r="D206" s="1"/>
      <c r="E206" s="8">
        <f t="shared" si="106"/>
        <v>2219.5768607190917</v>
      </c>
      <c r="F206" s="8">
        <f t="shared" si="106"/>
        <v>1668.2666371959847</v>
      </c>
      <c r="G206" s="70">
        <f t="shared" si="106"/>
        <v>1012.151150820016</v>
      </c>
      <c r="H206" s="59">
        <f t="shared" si="106"/>
        <v>897.14362132664473</v>
      </c>
      <c r="I206" s="59">
        <f t="shared" si="104"/>
        <v>962.22308963478986</v>
      </c>
      <c r="J206" s="59">
        <f t="shared" ref="J206" si="110">J192+J199</f>
        <v>805.58446945396838</v>
      </c>
    </row>
    <row r="207" spans="2:11">
      <c r="B207" s="1" t="s">
        <v>72</v>
      </c>
      <c r="C207" s="1" t="s">
        <v>71</v>
      </c>
      <c r="D207" s="1"/>
      <c r="E207" s="8">
        <f t="shared" si="106"/>
        <v>2235.0555271787644</v>
      </c>
      <c r="F207" s="8">
        <f t="shared" si="106"/>
        <v>1697.8893340954864</v>
      </c>
      <c r="G207" s="70">
        <f t="shared" si="106"/>
        <v>1068.6113692162203</v>
      </c>
      <c r="H207" s="59">
        <f t="shared" si="106"/>
        <v>958.2954540105718</v>
      </c>
      <c r="I207" s="59">
        <f t="shared" si="104"/>
        <v>1020.6867190072563</v>
      </c>
      <c r="J207" s="59">
        <f t="shared" ref="J207" si="111">J193+J200</f>
        <v>865.25107699624027</v>
      </c>
    </row>
    <row r="208" spans="2:11">
      <c r="B208" s="278" t="s">
        <v>79</v>
      </c>
      <c r="C208" s="278"/>
      <c r="D208" s="278"/>
      <c r="E208" s="278"/>
      <c r="F208" s="278"/>
      <c r="G208" s="278"/>
      <c r="H208" s="278"/>
      <c r="I208" s="127"/>
      <c r="J208" s="127"/>
      <c r="K208" t="s">
        <v>81</v>
      </c>
    </row>
    <row r="209" spans="2:16">
      <c r="B209" s="1" t="s">
        <v>82</v>
      </c>
      <c r="C209" s="1" t="s">
        <v>68</v>
      </c>
      <c r="D209" s="1"/>
      <c r="E209" s="8">
        <f>E202+E205</f>
        <v>4331.0034671587855</v>
      </c>
      <c r="F209" s="8">
        <f t="shared" ref="F209:I211" si="112">F202+F205</f>
        <v>3334.0889925426563</v>
      </c>
      <c r="G209" s="70">
        <f t="shared" si="112"/>
        <v>2121.5490983640489</v>
      </c>
      <c r="H209" s="59">
        <f t="shared" si="112"/>
        <v>1881.7253385652434</v>
      </c>
      <c r="I209" s="59">
        <f t="shared" si="112"/>
        <v>1976.2773302220535</v>
      </c>
      <c r="J209" s="59">
        <f t="shared" ref="J209" si="113">J202+J205</f>
        <v>1737.1241582383068</v>
      </c>
    </row>
    <row r="210" spans="2:16">
      <c r="B210" s="1" t="s">
        <v>82</v>
      </c>
      <c r="C210" s="1" t="s">
        <v>70</v>
      </c>
      <c r="D210" s="1"/>
      <c r="E210" s="8">
        <f t="shared" ref="E210:H211" si="114">E203+E206</f>
        <v>4327.2449785052195</v>
      </c>
      <c r="F210" s="8">
        <f t="shared" si="114"/>
        <v>3304.6802922599891</v>
      </c>
      <c r="G210" s="70">
        <f t="shared" si="114"/>
        <v>2058.1465187647309</v>
      </c>
      <c r="H210" s="59">
        <f t="shared" si="114"/>
        <v>1829.3790308517318</v>
      </c>
      <c r="I210" s="59">
        <f t="shared" si="112"/>
        <v>1928.2360513251856</v>
      </c>
      <c r="J210" s="59">
        <f t="shared" ref="J210" si="115">J203+J206</f>
        <v>1677.2934126782432</v>
      </c>
    </row>
    <row r="211" spans="2:16">
      <c r="B211" s="1" t="s">
        <v>82</v>
      </c>
      <c r="C211" s="1" t="s">
        <v>71</v>
      </c>
      <c r="D211" s="1"/>
      <c r="E211" s="8">
        <f t="shared" si="114"/>
        <v>4442.9752243436315</v>
      </c>
      <c r="F211" s="8">
        <f t="shared" si="114"/>
        <v>3425.1958131542524</v>
      </c>
      <c r="G211" s="70">
        <f t="shared" si="114"/>
        <v>2185.7641455460353</v>
      </c>
      <c r="H211" s="59">
        <f t="shared" si="114"/>
        <v>1937.733575756549</v>
      </c>
      <c r="I211" s="59">
        <f t="shared" si="112"/>
        <v>2035.4234352615808</v>
      </c>
      <c r="J211" s="59">
        <f t="shared" ref="J211" si="116">J204+J207</f>
        <v>1792.961149671534</v>
      </c>
    </row>
    <row r="212" spans="2:16">
      <c r="D212" s="166"/>
      <c r="E212" s="16"/>
      <c r="F212" s="16"/>
      <c r="G212" s="16"/>
      <c r="H212" s="60"/>
      <c r="I212" s="60"/>
      <c r="J212" s="60"/>
    </row>
    <row r="213" spans="2:16">
      <c r="B213" s="40" t="s">
        <v>97</v>
      </c>
      <c r="C213" s="176"/>
      <c r="D213" s="176"/>
      <c r="E213" s="43"/>
      <c r="F213" s="43"/>
      <c r="G213" s="43"/>
      <c r="H213" s="64"/>
      <c r="I213" s="64"/>
      <c r="J213" s="64"/>
    </row>
    <row r="214" spans="2:16" ht="25.5">
      <c r="B214" s="1"/>
      <c r="C214" s="1"/>
      <c r="D214" s="1"/>
      <c r="E214" s="162" t="s">
        <v>50</v>
      </c>
      <c r="F214" s="162" t="s">
        <v>52</v>
      </c>
      <c r="G214" s="163" t="s">
        <v>54</v>
      </c>
      <c r="H214" s="164" t="s">
        <v>56</v>
      </c>
      <c r="I214" s="165" t="s">
        <v>58</v>
      </c>
      <c r="J214" s="165" t="s">
        <v>61</v>
      </c>
      <c r="K214" t="s">
        <v>98</v>
      </c>
    </row>
    <row r="215" spans="2:16">
      <c r="B215" s="2" t="s">
        <v>62</v>
      </c>
      <c r="C215" s="2" t="s">
        <v>63</v>
      </c>
      <c r="D215" s="2" t="s">
        <v>64</v>
      </c>
      <c r="E215" s="13" t="s">
        <v>49</v>
      </c>
      <c r="F215" s="13" t="s">
        <v>51</v>
      </c>
      <c r="G215" s="68" t="s">
        <v>53</v>
      </c>
      <c r="H215" s="57" t="s">
        <v>55</v>
      </c>
      <c r="I215" s="126" t="s">
        <v>57</v>
      </c>
      <c r="J215" s="126" t="s">
        <v>65</v>
      </c>
    </row>
    <row r="216" spans="2:16">
      <c r="B216" s="268" t="s">
        <v>79</v>
      </c>
      <c r="C216" s="269"/>
      <c r="D216" s="269"/>
      <c r="E216" s="269"/>
      <c r="F216" s="269"/>
      <c r="G216" s="269"/>
      <c r="H216" s="269"/>
      <c r="I216" s="127"/>
      <c r="J216" s="127"/>
      <c r="L216" s="184"/>
      <c r="M216" s="184"/>
      <c r="N216" s="184"/>
      <c r="O216" s="184"/>
      <c r="P216" s="184"/>
    </row>
    <row r="217" spans="2:16">
      <c r="B217" s="1" t="s">
        <v>67</v>
      </c>
      <c r="C217" s="1" t="s">
        <v>68</v>
      </c>
      <c r="D217" s="1"/>
      <c r="E217" s="8">
        <f t="shared" ref="E217:I222" si="117">E202-E38</f>
        <v>16.718226030731785</v>
      </c>
      <c r="F217" s="8">
        <f t="shared" si="117"/>
        <v>13.901691564408338</v>
      </c>
      <c r="G217" s="70">
        <f t="shared" si="117"/>
        <v>10.265105699151945</v>
      </c>
      <c r="H217" s="59">
        <f t="shared" si="117"/>
        <v>10.715902136875116</v>
      </c>
      <c r="I217" s="59">
        <f t="shared" si="117"/>
        <v>10.824422701003868</v>
      </c>
      <c r="J217" s="59">
        <f t="shared" ref="J217" si="118">J202-J38</f>
        <v>10.295978427371551</v>
      </c>
      <c r="K217" s="178"/>
      <c r="L217" s="184"/>
      <c r="M217" s="184"/>
      <c r="N217" s="184"/>
      <c r="O217" s="184"/>
      <c r="P217" s="184"/>
    </row>
    <row r="218" spans="2:16">
      <c r="B218" s="1" t="s">
        <v>67</v>
      </c>
      <c r="C218" s="1" t="s">
        <v>70</v>
      </c>
      <c r="D218" s="1"/>
      <c r="E218" s="8">
        <f t="shared" si="117"/>
        <v>-14.753180402080488</v>
      </c>
      <c r="F218" s="8">
        <f t="shared" si="117"/>
        <v>-14.959508114626715</v>
      </c>
      <c r="G218" s="70">
        <f t="shared" si="117"/>
        <v>-14.959508114626715</v>
      </c>
      <c r="H218" s="59">
        <f t="shared" si="117"/>
        <v>-20.22736546226497</v>
      </c>
      <c r="I218" s="59">
        <f t="shared" si="117"/>
        <v>-20.221770220449002</v>
      </c>
      <c r="J218" s="59">
        <f t="shared" ref="J218" si="119">J203-J39</f>
        <v>-20.81424684531703</v>
      </c>
      <c r="K218" s="178"/>
      <c r="L218" s="143" t="s">
        <v>106</v>
      </c>
      <c r="M218" s="184"/>
      <c r="N218" s="184"/>
      <c r="O218" s="184"/>
      <c r="P218" s="184"/>
    </row>
    <row r="219" spans="2:16">
      <c r="B219" s="1" t="s">
        <v>67</v>
      </c>
      <c r="C219" s="1" t="s">
        <v>71</v>
      </c>
      <c r="D219" s="1"/>
      <c r="E219" s="8">
        <f t="shared" si="117"/>
        <v>-52.823439234509351</v>
      </c>
      <c r="F219" s="8">
        <f t="shared" si="117"/>
        <v>-41.239148271757585</v>
      </c>
      <c r="G219" s="70">
        <f t="shared" si="117"/>
        <v>-26.547754704741465</v>
      </c>
      <c r="H219" s="59">
        <f t="shared" si="117"/>
        <v>-23.114234689158025</v>
      </c>
      <c r="I219" s="59">
        <f t="shared" si="117"/>
        <v>-23.55822668627377</v>
      </c>
      <c r="J219" s="59">
        <f t="shared" ref="J219" si="120">J204-J40</f>
        <v>-20.832376597771145</v>
      </c>
      <c r="L219" s="177">
        <f>(J217*'Customer Numbers - South Wales'!$C$5)+(J218*'Customer Numbers - South Wales'!$D$5)+(J219*'Customer Numbers - South Wales'!$E$5)+(J220*'Customer Numbers - South Wales'!$C$10)+(J221*'Customer Numbers - South Wales'!$D$10)+(J222*'Customer Numbers - South Wales'!$E$10)</f>
        <v>-6.1932951211929321E-8</v>
      </c>
      <c r="M219" s="184"/>
      <c r="N219" s="184"/>
      <c r="O219" s="184"/>
      <c r="P219" s="184"/>
    </row>
    <row r="220" spans="2:16">
      <c r="B220" s="1" t="s">
        <v>72</v>
      </c>
      <c r="C220" s="1" t="s">
        <v>68</v>
      </c>
      <c r="D220" s="1"/>
      <c r="E220" s="8">
        <f t="shared" si="117"/>
        <v>19.478280431857002</v>
      </c>
      <c r="F220" s="8">
        <f t="shared" si="117"/>
        <v>16.096121556049184</v>
      </c>
      <c r="G220" s="70">
        <f t="shared" si="117"/>
        <v>12.421966010489768</v>
      </c>
      <c r="H220" s="59">
        <f t="shared" si="117"/>
        <v>13.288246653937449</v>
      </c>
      <c r="I220" s="59">
        <f t="shared" si="117"/>
        <v>13.539744794916828</v>
      </c>
      <c r="J220" s="59">
        <f t="shared" ref="J220" si="121">J205-J41</f>
        <v>11.904542116820949</v>
      </c>
      <c r="L220" s="184"/>
      <c r="M220" s="184"/>
      <c r="N220" s="184"/>
      <c r="O220" s="184"/>
      <c r="P220" s="184"/>
    </row>
    <row r="221" spans="2:16">
      <c r="B221" s="1" t="s">
        <v>72</v>
      </c>
      <c r="C221" s="1" t="s">
        <v>70</v>
      </c>
      <c r="D221" s="1"/>
      <c r="E221" s="8">
        <f t="shared" si="117"/>
        <v>-26.422022060600284</v>
      </c>
      <c r="F221" s="8">
        <f t="shared" si="117"/>
        <v>-25.438201710107933</v>
      </c>
      <c r="G221" s="70">
        <f t="shared" si="117"/>
        <v>-25.438201710107933</v>
      </c>
      <c r="H221" s="59">
        <f t="shared" si="117"/>
        <v>-31.699144564989069</v>
      </c>
      <c r="I221" s="59">
        <f t="shared" si="117"/>
        <v>-31.672898903447731</v>
      </c>
      <c r="J221" s="59">
        <f t="shared" ref="J221" si="122">J206-J42</f>
        <v>-29.144322928036786</v>
      </c>
      <c r="L221" s="184"/>
      <c r="M221" s="184"/>
      <c r="N221" s="184"/>
      <c r="O221" s="184"/>
      <c r="P221" s="184"/>
    </row>
    <row r="222" spans="2:16">
      <c r="B222" s="1" t="s">
        <v>72</v>
      </c>
      <c r="C222" s="1" t="s">
        <v>71</v>
      </c>
      <c r="D222" s="1"/>
      <c r="E222" s="8">
        <f t="shared" si="117"/>
        <v>-53.656613465986084</v>
      </c>
      <c r="F222" s="8">
        <f t="shared" si="117"/>
        <v>-40.663342777680555</v>
      </c>
      <c r="G222" s="70">
        <f t="shared" si="117"/>
        <v>-25.458065824418327</v>
      </c>
      <c r="H222" s="59">
        <f t="shared" si="117"/>
        <v>-22.656329232347957</v>
      </c>
      <c r="I222" s="59">
        <f t="shared" si="117"/>
        <v>-23.723912719891246</v>
      </c>
      <c r="J222" s="59">
        <f t="shared" ref="J222" si="123">J207-J43</f>
        <v>-19.536122962853597</v>
      </c>
      <c r="L222" s="184"/>
      <c r="M222" s="184"/>
      <c r="N222" s="184"/>
      <c r="O222" s="184"/>
      <c r="P222" s="184"/>
    </row>
    <row r="223" spans="2:16">
      <c r="B223" s="278" t="s">
        <v>79</v>
      </c>
      <c r="C223" s="278"/>
      <c r="D223" s="278"/>
      <c r="E223" s="278"/>
      <c r="F223" s="278"/>
      <c r="G223" s="278"/>
      <c r="H223" s="278"/>
      <c r="I223" s="127"/>
      <c r="J223" s="127"/>
      <c r="L223" s="184"/>
      <c r="M223" s="184"/>
      <c r="N223" s="184"/>
      <c r="O223" s="184"/>
      <c r="P223" s="184"/>
    </row>
    <row r="224" spans="2:16">
      <c r="B224" s="1" t="s">
        <v>82</v>
      </c>
      <c r="C224" s="1" t="s">
        <v>68</v>
      </c>
      <c r="D224" s="1"/>
      <c r="E224" s="8">
        <f>E217+E220</f>
        <v>36.196506462588786</v>
      </c>
      <c r="F224" s="8">
        <f t="shared" ref="F224:I226" si="124">F217+F220</f>
        <v>29.997813120457522</v>
      </c>
      <c r="G224" s="70">
        <f t="shared" si="124"/>
        <v>22.687071709641714</v>
      </c>
      <c r="H224" s="59">
        <f t="shared" si="124"/>
        <v>24.004148790812565</v>
      </c>
      <c r="I224" s="67">
        <f t="shared" si="124"/>
        <v>24.364167495920697</v>
      </c>
      <c r="J224" s="67">
        <f t="shared" ref="J224" si="125">J217+J220</f>
        <v>22.2005205441925</v>
      </c>
      <c r="L224" s="184"/>
      <c r="M224" s="184"/>
      <c r="N224" s="184"/>
      <c r="O224" s="184"/>
      <c r="P224" s="184"/>
    </row>
    <row r="225" spans="2:16">
      <c r="B225" s="1" t="s">
        <v>82</v>
      </c>
      <c r="C225" s="1" t="s">
        <v>70</v>
      </c>
      <c r="D225" s="1"/>
      <c r="E225" s="8">
        <f>E218+E221</f>
        <v>-41.175202462680772</v>
      </c>
      <c r="F225" s="8">
        <f t="shared" si="124"/>
        <v>-40.397709824734648</v>
      </c>
      <c r="G225" s="70">
        <f t="shared" si="124"/>
        <v>-40.397709824734648</v>
      </c>
      <c r="H225" s="59">
        <f t="shared" si="124"/>
        <v>-51.926510027254039</v>
      </c>
      <c r="I225" s="67">
        <f t="shared" si="124"/>
        <v>-51.894669123896733</v>
      </c>
      <c r="J225" s="67">
        <f t="shared" ref="J225" si="126">J218+J221</f>
        <v>-49.958569773353815</v>
      </c>
      <c r="L225" s="184"/>
      <c r="M225" s="184"/>
      <c r="N225" s="184"/>
      <c r="O225" s="184"/>
      <c r="P225" s="184"/>
    </row>
    <row r="226" spans="2:16">
      <c r="B226" s="1" t="s">
        <v>82</v>
      </c>
      <c r="C226" s="1" t="s">
        <v>71</v>
      </c>
      <c r="D226" s="1"/>
      <c r="E226" s="8">
        <f>E219+E222</f>
        <v>-106.48005270049543</v>
      </c>
      <c r="F226" s="8">
        <f t="shared" si="124"/>
        <v>-81.90249104943814</v>
      </c>
      <c r="G226" s="70">
        <f t="shared" si="124"/>
        <v>-52.005820529159791</v>
      </c>
      <c r="H226" s="59">
        <f t="shared" si="124"/>
        <v>-45.770563921505982</v>
      </c>
      <c r="I226" s="67">
        <f t="shared" si="124"/>
        <v>-47.282139406165015</v>
      </c>
      <c r="J226" s="67">
        <f t="shared" ref="J226" si="127">J219+J222</f>
        <v>-40.368499560624741</v>
      </c>
    </row>
    <row r="227" spans="2:16">
      <c r="E227" s="16"/>
      <c r="F227" s="16"/>
      <c r="G227" s="16"/>
      <c r="H227" s="60"/>
      <c r="I227" s="60"/>
      <c r="J227" s="60"/>
      <c r="K227" s="16"/>
    </row>
    <row r="228" spans="2:16">
      <c r="K228" s="16"/>
    </row>
    <row r="229" spans="2:16">
      <c r="K229" s="16"/>
    </row>
    <row r="230" spans="2:16">
      <c r="K230" s="16"/>
    </row>
    <row r="231" spans="2:16">
      <c r="K231" s="16"/>
    </row>
    <row r="232" spans="2:16">
      <c r="K232" s="16"/>
    </row>
    <row r="233" spans="2:16">
      <c r="K233" s="16"/>
    </row>
    <row r="234" spans="2:16">
      <c r="K234" s="16"/>
    </row>
    <row r="235" spans="2:16">
      <c r="K235" s="16"/>
    </row>
    <row r="236" spans="2:16">
      <c r="K236" s="16"/>
    </row>
  </sheetData>
  <mergeCells count="21">
    <mergeCell ref="B23:H23"/>
    <mergeCell ref="B30:H30"/>
    <mergeCell ref="B37:H37"/>
    <mergeCell ref="B44:H44"/>
    <mergeCell ref="B113:H113"/>
    <mergeCell ref="E52:F52"/>
    <mergeCell ref="B77:H77"/>
    <mergeCell ref="B84:H84"/>
    <mergeCell ref="B91:H91"/>
    <mergeCell ref="B98:H98"/>
    <mergeCell ref="B106:H106"/>
    <mergeCell ref="E53:F53"/>
    <mergeCell ref="E54:F54"/>
    <mergeCell ref="N54:O54"/>
    <mergeCell ref="B57:C57"/>
    <mergeCell ref="B208:H208"/>
    <mergeCell ref="B216:H216"/>
    <mergeCell ref="B223:H223"/>
    <mergeCell ref="B187:H187"/>
    <mergeCell ref="B194:H194"/>
    <mergeCell ref="B201:H20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CDBB-E960-41CC-B3EF-0A2474444B75}">
  <sheetPr>
    <tabColor theme="7" tint="0.79998168889431442"/>
    <pageSetUpPr autoPageBreaks="0"/>
  </sheetPr>
  <dimension ref="A1"/>
  <sheetViews>
    <sheetView workbookViewId="0">
      <selection activeCell="H29" sqref="H29"/>
    </sheetView>
  </sheetViews>
  <sheetFormatPr defaultRowHeight="12.7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99789-4F2B-4006-B810-68A850E7D015}">
  <sheetPr>
    <tabColor theme="7" tint="0.79998168889431442"/>
    <pageSetUpPr autoPageBreaks="0"/>
  </sheetPr>
  <dimension ref="B8:R787"/>
  <sheetViews>
    <sheetView zoomScale="85" zoomScaleNormal="85" workbookViewId="0">
      <selection activeCell="F12" sqref="F12"/>
    </sheetView>
  </sheetViews>
  <sheetFormatPr defaultRowHeight="12.75"/>
  <cols>
    <col min="2" max="2" width="18.625" customWidth="1"/>
    <col min="3" max="3" width="14.25" bestFit="1" customWidth="1"/>
    <col min="4" max="4" width="16.125" customWidth="1"/>
    <col min="5" max="5" width="20.125" bestFit="1" customWidth="1"/>
    <col min="6" max="6" width="14.375" customWidth="1"/>
    <col min="7" max="7" width="10.375" customWidth="1"/>
    <col min="8" max="8" width="11" customWidth="1"/>
    <col min="9" max="9" width="16.75" customWidth="1"/>
    <col min="10" max="11" width="11" customWidth="1"/>
    <col min="12" max="12" width="9.875" bestFit="1" customWidth="1"/>
    <col min="13" max="13" width="27.5" customWidth="1"/>
    <col min="14" max="14" width="10.125" bestFit="1" customWidth="1"/>
    <col min="15" max="15" width="17.25" bestFit="1" customWidth="1"/>
    <col min="16" max="16" width="13.5" bestFit="1" customWidth="1"/>
    <col min="17" max="17" width="29.125" customWidth="1"/>
    <col min="18" max="18" width="10.125" bestFit="1" customWidth="1"/>
    <col min="19" max="19" width="9.25" bestFit="1" customWidth="1"/>
    <col min="20" max="20" width="9.375" bestFit="1" customWidth="1"/>
    <col min="21" max="21" width="9.25" bestFit="1" customWidth="1"/>
    <col min="22" max="22" width="10.25" bestFit="1" customWidth="1"/>
  </cols>
  <sheetData>
    <row r="8" spans="2:17" s="195" customFormat="1">
      <c r="B8" s="3" t="s">
        <v>135</v>
      </c>
    </row>
    <row r="10" spans="2:17" ht="38.25">
      <c r="B10" s="1"/>
      <c r="C10" s="1"/>
      <c r="D10" s="1"/>
      <c r="E10" s="1"/>
      <c r="F10" s="196" t="s">
        <v>50</v>
      </c>
      <c r="G10" s="196" t="s">
        <v>52</v>
      </c>
      <c r="H10" s="196" t="s">
        <v>54</v>
      </c>
      <c r="I10" s="196" t="s">
        <v>56</v>
      </c>
      <c r="J10" s="196" t="s">
        <v>136</v>
      </c>
      <c r="K10" s="196" t="s">
        <v>137</v>
      </c>
    </row>
    <row r="11" spans="2:17" ht="13.5" thickBot="1">
      <c r="B11" s="21" t="s">
        <v>100</v>
      </c>
      <c r="C11" s="21" t="s">
        <v>62</v>
      </c>
      <c r="D11" s="21" t="s">
        <v>63</v>
      </c>
      <c r="E11" s="21" t="s">
        <v>138</v>
      </c>
      <c r="F11" s="21" t="s">
        <v>49</v>
      </c>
      <c r="G11" s="21" t="s">
        <v>51</v>
      </c>
      <c r="H11" s="21" t="s">
        <v>53</v>
      </c>
      <c r="I11" s="21" t="s">
        <v>55</v>
      </c>
      <c r="J11" s="21" t="s">
        <v>57</v>
      </c>
      <c r="K11" s="21" t="s">
        <v>65</v>
      </c>
    </row>
    <row r="12" spans="2:17">
      <c r="B12" s="197" t="s">
        <v>101</v>
      </c>
      <c r="C12" s="198" t="s">
        <v>67</v>
      </c>
      <c r="D12" s="198" t="s">
        <v>68</v>
      </c>
      <c r="E12" s="198">
        <v>3.1</v>
      </c>
      <c r="F12" s="19">
        <v>2121.4353903824481</v>
      </c>
      <c r="G12" s="19">
        <v>1658.3683684030098</v>
      </c>
      <c r="H12" s="19">
        <v>1062.5412019209971</v>
      </c>
      <c r="I12" s="19">
        <v>983.51320563099432</v>
      </c>
      <c r="J12" s="19">
        <v>1019.7350710776634</v>
      </c>
      <c r="K12" s="19">
        <v>901.59074740395215</v>
      </c>
      <c r="M12" s="228"/>
      <c r="N12" s="169"/>
      <c r="O12" s="169"/>
      <c r="P12" s="169"/>
      <c r="Q12" s="169"/>
    </row>
    <row r="13" spans="2:17">
      <c r="B13" s="192" t="s">
        <v>101</v>
      </c>
      <c r="C13" s="1" t="s">
        <v>67</v>
      </c>
      <c r="D13" s="1" t="s">
        <v>70</v>
      </c>
      <c r="E13" s="1">
        <v>3.1</v>
      </c>
      <c r="F13" s="10">
        <v>2108.7127974847208</v>
      </c>
      <c r="G13" s="10">
        <v>1642.290009988033</v>
      </c>
      <c r="H13" s="10">
        <v>1049.3405863635605</v>
      </c>
      <c r="I13" s="10">
        <v>994.72183315822326</v>
      </c>
      <c r="J13" s="10">
        <v>1030.7687269822704</v>
      </c>
      <c r="K13" s="10">
        <v>903.44165205738523</v>
      </c>
      <c r="P13" s="169"/>
    </row>
    <row r="14" spans="2:17">
      <c r="B14" s="192" t="s">
        <v>101</v>
      </c>
      <c r="C14" s="1" t="s">
        <v>67</v>
      </c>
      <c r="D14" s="1" t="s">
        <v>71</v>
      </c>
      <c r="E14" s="1">
        <v>3.1</v>
      </c>
      <c r="F14" s="10">
        <v>2246.8236261332349</v>
      </c>
      <c r="G14" s="10">
        <v>1759.6378358317488</v>
      </c>
      <c r="H14" s="10">
        <v>1132.1139977107703</v>
      </c>
      <c r="I14" s="10">
        <v>1048.6992159195158</v>
      </c>
      <c r="J14" s="10">
        <v>1086.8482924975938</v>
      </c>
      <c r="K14" s="10">
        <v>962.49839385201949</v>
      </c>
      <c r="P14" s="169"/>
    </row>
    <row r="15" spans="2:17">
      <c r="B15" s="192" t="s">
        <v>101</v>
      </c>
      <c r="C15" s="1" t="s">
        <v>72</v>
      </c>
      <c r="D15" s="1" t="s">
        <v>68</v>
      </c>
      <c r="E15" s="1">
        <v>12</v>
      </c>
      <c r="F15" s="10">
        <v>2050.1993916232755</v>
      </c>
      <c r="G15" s="10">
        <v>1542.6320670502657</v>
      </c>
      <c r="H15" s="10">
        <v>959.8269161265822</v>
      </c>
      <c r="I15" s="10">
        <v>891.34872251786499</v>
      </c>
      <c r="J15" s="10">
        <v>951.23267167716108</v>
      </c>
      <c r="K15" s="10">
        <v>784.81688914218853</v>
      </c>
      <c r="M15" s="169"/>
      <c r="N15" s="169"/>
      <c r="O15" s="169"/>
      <c r="P15" s="169"/>
      <c r="Q15" s="169"/>
    </row>
    <row r="16" spans="2:17">
      <c r="B16" s="192" t="s">
        <v>101</v>
      </c>
      <c r="C16" s="1" t="s">
        <v>72</v>
      </c>
      <c r="D16" s="1" t="s">
        <v>70</v>
      </c>
      <c r="E16" s="1">
        <v>12</v>
      </c>
      <c r="F16" s="10">
        <v>2135.544446041853</v>
      </c>
      <c r="G16" s="10">
        <v>1597.3772986089255</v>
      </c>
      <c r="H16" s="10">
        <v>972.50540682228893</v>
      </c>
      <c r="I16" s="10">
        <v>901.37097246070141</v>
      </c>
      <c r="J16" s="10">
        <v>966.02455987120322</v>
      </c>
      <c r="K16" s="10">
        <v>790.32887763711062</v>
      </c>
      <c r="P16" s="169"/>
    </row>
    <row r="17" spans="2:16">
      <c r="B17" s="192" t="s">
        <v>101</v>
      </c>
      <c r="C17" s="1" t="s">
        <v>72</v>
      </c>
      <c r="D17" s="1" t="s">
        <v>71</v>
      </c>
      <c r="E17" s="1">
        <v>12</v>
      </c>
      <c r="F17" s="10">
        <v>2171.6433570821632</v>
      </c>
      <c r="G17" s="10">
        <v>1637.5767267817348</v>
      </c>
      <c r="H17" s="10">
        <v>1023.7831631317082</v>
      </c>
      <c r="I17" s="10">
        <v>951.4812697085971</v>
      </c>
      <c r="J17" s="10">
        <v>1014.549316553527</v>
      </c>
      <c r="K17" s="10">
        <v>839.38249889326858</v>
      </c>
      <c r="P17" s="169"/>
    </row>
    <row r="18" spans="2:16">
      <c r="B18" s="192" t="s">
        <v>101</v>
      </c>
      <c r="C18" s="1" t="s">
        <v>67</v>
      </c>
      <c r="D18" s="1" t="s">
        <v>68</v>
      </c>
      <c r="E18" s="199" t="s">
        <v>139</v>
      </c>
      <c r="F18" s="10">
        <v>150.38404762276403</v>
      </c>
      <c r="G18" s="10">
        <v>178.72939623353963</v>
      </c>
      <c r="H18" s="10">
        <v>178.72939623353963</v>
      </c>
      <c r="I18" s="10">
        <v>180.11159522037602</v>
      </c>
      <c r="J18" s="10">
        <v>180.04566860333935</v>
      </c>
      <c r="K18" s="10">
        <v>173.371052273733</v>
      </c>
      <c r="P18" s="169"/>
    </row>
    <row r="19" spans="2:16">
      <c r="B19" s="192" t="s">
        <v>101</v>
      </c>
      <c r="C19" s="1" t="s">
        <v>67</v>
      </c>
      <c r="D19" s="1" t="s">
        <v>70</v>
      </c>
      <c r="E19" s="199" t="s">
        <v>139</v>
      </c>
      <c r="F19" s="10">
        <v>168.00458322837579</v>
      </c>
      <c r="G19" s="10">
        <v>196.53539826982473</v>
      </c>
      <c r="H19" s="10">
        <v>196.53539826982473</v>
      </c>
      <c r="I19" s="10">
        <v>204.17743975434266</v>
      </c>
      <c r="J19" s="10">
        <v>204.10476043410847</v>
      </c>
      <c r="K19" s="10">
        <v>198.30430481067131</v>
      </c>
      <c r="P19" s="169"/>
    </row>
    <row r="20" spans="2:16">
      <c r="B20" s="192" t="s">
        <v>101</v>
      </c>
      <c r="C20" s="1" t="s">
        <v>67</v>
      </c>
      <c r="D20" s="1" t="s">
        <v>71</v>
      </c>
      <c r="E20" s="199" t="s">
        <v>139</v>
      </c>
      <c r="F20" s="10">
        <v>170.80928160362316</v>
      </c>
      <c r="G20" s="10">
        <v>201.17403766705394</v>
      </c>
      <c r="H20" s="10">
        <v>201.17403766705394</v>
      </c>
      <c r="I20" s="10">
        <v>202.98586884887376</v>
      </c>
      <c r="J20" s="10">
        <v>202.91708642591394</v>
      </c>
      <c r="K20" s="10">
        <v>195.995994735518</v>
      </c>
      <c r="P20" s="169"/>
    </row>
    <row r="21" spans="2:16">
      <c r="B21" s="192" t="s">
        <v>101</v>
      </c>
      <c r="C21" s="1" t="s">
        <v>72</v>
      </c>
      <c r="D21" s="1" t="s">
        <v>68</v>
      </c>
      <c r="E21" s="199" t="s">
        <v>139</v>
      </c>
      <c r="F21" s="10">
        <v>99.019932732467126</v>
      </c>
      <c r="G21" s="10">
        <v>101.19797317121261</v>
      </c>
      <c r="H21" s="10">
        <v>101.19797317121261</v>
      </c>
      <c r="I21" s="10">
        <v>102.96188837224064</v>
      </c>
      <c r="J21" s="10">
        <v>102.88862147145956</v>
      </c>
      <c r="K21" s="10">
        <v>103.5719695547469</v>
      </c>
      <c r="P21" s="169"/>
    </row>
    <row r="22" spans="2:16">
      <c r="B22" s="192" t="s">
        <v>101</v>
      </c>
      <c r="C22" s="1" t="s">
        <v>72</v>
      </c>
      <c r="D22" s="1" t="s">
        <v>70</v>
      </c>
      <c r="E22" s="199" t="s">
        <v>139</v>
      </c>
      <c r="F22" s="10">
        <v>130.38649111959694</v>
      </c>
      <c r="G22" s="10">
        <v>131.39660207908494</v>
      </c>
      <c r="H22" s="10">
        <v>131.39660207908494</v>
      </c>
      <c r="I22" s="10">
        <v>140.5979280427191</v>
      </c>
      <c r="J22" s="10">
        <v>140.49271275879781</v>
      </c>
      <c r="K22" s="10">
        <v>138.18839273239885</v>
      </c>
      <c r="P22" s="169"/>
    </row>
    <row r="23" spans="2:16" ht="13.5" thickBot="1">
      <c r="B23" s="200" t="s">
        <v>101</v>
      </c>
      <c r="C23" s="17" t="s">
        <v>72</v>
      </c>
      <c r="D23" s="17" t="s">
        <v>71</v>
      </c>
      <c r="E23" s="201" t="s">
        <v>139</v>
      </c>
      <c r="F23" s="18">
        <v>116.58353148845229</v>
      </c>
      <c r="G23" s="18">
        <v>119.36728340621777</v>
      </c>
      <c r="H23" s="18">
        <v>119.36728340621777</v>
      </c>
      <c r="I23" s="18">
        <v>121.63561502434121</v>
      </c>
      <c r="J23" s="18">
        <v>121.55557366780886</v>
      </c>
      <c r="K23" s="18">
        <v>122.39569237938608</v>
      </c>
      <c r="P23" s="169"/>
    </row>
    <row r="24" spans="2:16">
      <c r="B24" s="197" t="s">
        <v>108</v>
      </c>
      <c r="C24" s="198" t="s">
        <v>67</v>
      </c>
      <c r="D24" s="198" t="s">
        <v>68</v>
      </c>
      <c r="E24" s="198">
        <v>3.1</v>
      </c>
      <c r="F24" s="19">
        <v>2101.5782779925307</v>
      </c>
      <c r="G24" s="19">
        <v>1654.4513397326032</v>
      </c>
      <c r="H24" s="19">
        <v>1062.9246983352257</v>
      </c>
      <c r="I24" s="19">
        <v>984.36705629452604</v>
      </c>
      <c r="J24" s="19">
        <v>1020.5698774461702</v>
      </c>
      <c r="K24" s="19">
        <v>932.74716453413203</v>
      </c>
      <c r="P24" s="169"/>
    </row>
    <row r="25" spans="2:16">
      <c r="B25" s="192" t="s">
        <v>108</v>
      </c>
      <c r="C25" s="1" t="s">
        <v>67</v>
      </c>
      <c r="D25" s="1" t="s">
        <v>70</v>
      </c>
      <c r="E25" s="1">
        <v>3.1</v>
      </c>
      <c r="F25" s="10">
        <v>2089.2294260457315</v>
      </c>
      <c r="G25" s="10">
        <v>1638.6699495533917</v>
      </c>
      <c r="H25" s="10">
        <v>1050.0002772552089</v>
      </c>
      <c r="I25" s="10">
        <v>995.57149251304963</v>
      </c>
      <c r="J25" s="10">
        <v>1031.5994340365389</v>
      </c>
      <c r="K25" s="10">
        <v>934.44533540175485</v>
      </c>
      <c r="P25" s="169"/>
    </row>
    <row r="26" spans="2:16">
      <c r="B26" s="192" t="s">
        <v>108</v>
      </c>
      <c r="C26" s="1" t="s">
        <v>67</v>
      </c>
      <c r="D26" s="1" t="s">
        <v>71</v>
      </c>
      <c r="E26" s="1">
        <v>3.1</v>
      </c>
      <c r="F26" s="10">
        <v>2225.9131351737051</v>
      </c>
      <c r="G26" s="10">
        <v>1755.5130356052184</v>
      </c>
      <c r="H26" s="10">
        <v>1132.5185334910398</v>
      </c>
      <c r="I26" s="10">
        <v>1049.5992314220709</v>
      </c>
      <c r="J26" s="10">
        <v>1087.728250439327</v>
      </c>
      <c r="K26" s="10">
        <v>995.33708521469975</v>
      </c>
      <c r="P26" s="169"/>
    </row>
    <row r="27" spans="2:16">
      <c r="B27" s="192" t="s">
        <v>108</v>
      </c>
      <c r="C27" s="1" t="s">
        <v>72</v>
      </c>
      <c r="D27" s="1" t="s">
        <v>68</v>
      </c>
      <c r="E27" s="1">
        <v>12</v>
      </c>
      <c r="F27" s="10">
        <v>2035.6646757649653</v>
      </c>
      <c r="G27" s="10">
        <v>1533.1683506595266</v>
      </c>
      <c r="H27" s="10">
        <v>950.36319973584261</v>
      </c>
      <c r="I27" s="10">
        <v>881.93579024953442</v>
      </c>
      <c r="J27" s="10">
        <v>941.8197394088304</v>
      </c>
      <c r="K27" s="10">
        <v>792.42940127371298</v>
      </c>
      <c r="P27" s="169"/>
    </row>
    <row r="28" spans="2:16">
      <c r="B28" s="192" t="s">
        <v>108</v>
      </c>
      <c r="C28" s="1" t="s">
        <v>72</v>
      </c>
      <c r="D28" s="1" t="s">
        <v>70</v>
      </c>
      <c r="E28" s="1">
        <v>12</v>
      </c>
      <c r="F28" s="10">
        <v>2126.8711674971646</v>
      </c>
      <c r="G28" s="10">
        <v>1591.693975242034</v>
      </c>
      <c r="H28" s="10">
        <v>966.82208345539743</v>
      </c>
      <c r="I28" s="10">
        <v>895.71814874397444</v>
      </c>
      <c r="J28" s="10">
        <v>960.37173615447625</v>
      </c>
      <c r="K28" s="10">
        <v>802.74671830794966</v>
      </c>
      <c r="P28" s="169"/>
    </row>
    <row r="29" spans="2:16">
      <c r="B29" s="192" t="s">
        <v>108</v>
      </c>
      <c r="C29" s="1" t="s">
        <v>72</v>
      </c>
      <c r="D29" s="1" t="s">
        <v>71</v>
      </c>
      <c r="E29" s="1">
        <v>12</v>
      </c>
      <c r="F29" s="10">
        <v>2156.3247633065498</v>
      </c>
      <c r="G29" s="10">
        <v>1627.6026186938591</v>
      </c>
      <c r="H29" s="10">
        <v>1013.8090550438324</v>
      </c>
      <c r="I29" s="10">
        <v>941.56064599275612</v>
      </c>
      <c r="J29" s="10">
        <v>1004.6286928376859</v>
      </c>
      <c r="K29" s="10">
        <v>847.40559640187303</v>
      </c>
      <c r="P29" s="169"/>
    </row>
    <row r="30" spans="2:16">
      <c r="B30" s="192" t="s">
        <v>108</v>
      </c>
      <c r="C30" s="1" t="s">
        <v>67</v>
      </c>
      <c r="D30" s="1" t="s">
        <v>68</v>
      </c>
      <c r="E30" s="199" t="s">
        <v>139</v>
      </c>
      <c r="F30" s="10">
        <v>173.57237550342771</v>
      </c>
      <c r="G30" s="10">
        <v>198.25247228790485</v>
      </c>
      <c r="H30" s="10">
        <v>198.25247228790485</v>
      </c>
      <c r="I30" s="10">
        <v>199.73021108553897</v>
      </c>
      <c r="J30" s="10">
        <v>199.65722263208443</v>
      </c>
      <c r="K30" s="10">
        <v>243.21825134872617</v>
      </c>
      <c r="P30" s="169"/>
    </row>
    <row r="31" spans="2:16">
      <c r="B31" s="192" t="s">
        <v>108</v>
      </c>
      <c r="C31" s="1" t="s">
        <v>67</v>
      </c>
      <c r="D31" s="1" t="s">
        <v>70</v>
      </c>
      <c r="E31" s="199" t="s">
        <v>139</v>
      </c>
      <c r="F31" s="10">
        <v>191.07929818705122</v>
      </c>
      <c r="G31" s="10">
        <v>215.96281957374177</v>
      </c>
      <c r="H31" s="10">
        <v>215.96281957374177</v>
      </c>
      <c r="I31" s="10">
        <v>223.697488061461</v>
      </c>
      <c r="J31" s="10">
        <v>223.61798646047529</v>
      </c>
      <c r="K31" s="10">
        <v>267.79873375925945</v>
      </c>
      <c r="P31" s="169"/>
    </row>
    <row r="32" spans="2:16">
      <c r="B32" s="192" t="s">
        <v>108</v>
      </c>
      <c r="C32" s="1" t="s">
        <v>67</v>
      </c>
      <c r="D32" s="1" t="s">
        <v>71</v>
      </c>
      <c r="E32" s="199" t="s">
        <v>139</v>
      </c>
      <c r="F32" s="10">
        <v>195.2489900490126</v>
      </c>
      <c r="G32" s="10">
        <v>221.75069542268827</v>
      </c>
      <c r="H32" s="10">
        <v>221.75069542268827</v>
      </c>
      <c r="I32" s="10">
        <v>223.64986473262414</v>
      </c>
      <c r="J32" s="10">
        <v>223.57420371370301</v>
      </c>
      <c r="K32" s="10">
        <v>269.5618771986143</v>
      </c>
      <c r="P32" s="169"/>
    </row>
    <row r="33" spans="2:16">
      <c r="B33" s="192" t="s">
        <v>108</v>
      </c>
      <c r="C33" s="1" t="s">
        <v>72</v>
      </c>
      <c r="D33" s="1" t="s">
        <v>68</v>
      </c>
      <c r="E33" s="199" t="s">
        <v>139</v>
      </c>
      <c r="F33" s="10">
        <v>99.019932732467126</v>
      </c>
      <c r="G33" s="10">
        <v>101.19797317121261</v>
      </c>
      <c r="H33" s="10">
        <v>101.19797317121261</v>
      </c>
      <c r="I33" s="10">
        <v>102.9744982075033</v>
      </c>
      <c r="J33" s="10">
        <v>102.89967412899865</v>
      </c>
      <c r="K33" s="10">
        <v>103.55888200153294</v>
      </c>
      <c r="P33" s="169"/>
    </row>
    <row r="34" spans="2:16">
      <c r="B34" s="192" t="s">
        <v>108</v>
      </c>
      <c r="C34" s="1" t="s">
        <v>72</v>
      </c>
      <c r="D34" s="1" t="s">
        <v>70</v>
      </c>
      <c r="E34" s="199" t="s">
        <v>139</v>
      </c>
      <c r="F34" s="10">
        <v>130.38649111959694</v>
      </c>
      <c r="G34" s="10">
        <v>131.39660207908494</v>
      </c>
      <c r="H34" s="10">
        <v>131.39660207908494</v>
      </c>
      <c r="I34" s="10">
        <v>140.60799983636534</v>
      </c>
      <c r="J34" s="10">
        <v>140.50146759952366</v>
      </c>
      <c r="K34" s="10">
        <v>138.16046282454062</v>
      </c>
      <c r="P34" s="169"/>
    </row>
    <row r="35" spans="2:16" ht="13.5" thickBot="1">
      <c r="B35" s="200" t="s">
        <v>108</v>
      </c>
      <c r="C35" s="17" t="s">
        <v>72</v>
      </c>
      <c r="D35" s="17" t="s">
        <v>71</v>
      </c>
      <c r="E35" s="201" t="s">
        <v>139</v>
      </c>
      <c r="F35" s="18">
        <v>116.58353148845229</v>
      </c>
      <c r="G35" s="18">
        <v>119.36728340621777</v>
      </c>
      <c r="H35" s="18">
        <v>119.36728340621777</v>
      </c>
      <c r="I35" s="18">
        <v>121.6493765426298</v>
      </c>
      <c r="J35" s="18">
        <v>121.56765734491302</v>
      </c>
      <c r="K35" s="18">
        <v>122.38145696541807</v>
      </c>
      <c r="P35" s="169"/>
    </row>
    <row r="36" spans="2:16">
      <c r="B36" s="197" t="s">
        <v>112</v>
      </c>
      <c r="C36" s="198" t="s">
        <v>67</v>
      </c>
      <c r="D36" s="198" t="s">
        <v>68</v>
      </c>
      <c r="E36" s="198">
        <v>3.1</v>
      </c>
      <c r="F36" s="19">
        <v>2133.7500018384294</v>
      </c>
      <c r="G36" s="19">
        <v>1662.4651383650025</v>
      </c>
      <c r="H36" s="19">
        <v>1057.2258839395918</v>
      </c>
      <c r="I36" s="19">
        <v>977.72279828923627</v>
      </c>
      <c r="J36" s="19">
        <v>1015.0929632241817</v>
      </c>
      <c r="K36" s="19">
        <v>919.54542200708613</v>
      </c>
      <c r="P36" s="169"/>
    </row>
    <row r="37" spans="2:16">
      <c r="B37" s="192" t="s">
        <v>112</v>
      </c>
      <c r="C37" s="1" t="s">
        <v>67</v>
      </c>
      <c r="D37" s="1" t="s">
        <v>70</v>
      </c>
      <c r="E37" s="1">
        <v>3.1</v>
      </c>
      <c r="F37" s="10">
        <v>2120.8602322237725</v>
      </c>
      <c r="G37" s="10">
        <v>1646.2603793478017</v>
      </c>
      <c r="H37" s="10">
        <v>1043.9443239709028</v>
      </c>
      <c r="I37" s="10">
        <v>988.96050577675499</v>
      </c>
      <c r="J37" s="10">
        <v>1026.1501521681166</v>
      </c>
      <c r="K37" s="10">
        <v>921.30893462735116</v>
      </c>
      <c r="P37" s="169"/>
    </row>
    <row r="38" spans="2:16">
      <c r="B38" s="192" t="s">
        <v>112</v>
      </c>
      <c r="C38" s="1" t="s">
        <v>67</v>
      </c>
      <c r="D38" s="1" t="s">
        <v>71</v>
      </c>
      <c r="E38" s="1">
        <v>3.1</v>
      </c>
      <c r="F38" s="10">
        <v>2259.7925582170924</v>
      </c>
      <c r="G38" s="10">
        <v>1763.9398011235908</v>
      </c>
      <c r="H38" s="10">
        <v>1126.5032014304338</v>
      </c>
      <c r="I38" s="10">
        <v>1042.588509649672</v>
      </c>
      <c r="J38" s="10">
        <v>1081.9469818392854</v>
      </c>
      <c r="K38" s="10">
        <v>981.41564110890056</v>
      </c>
      <c r="P38" s="169"/>
    </row>
    <row r="39" spans="2:16">
      <c r="B39" s="192" t="s">
        <v>112</v>
      </c>
      <c r="C39" s="1" t="s">
        <v>72</v>
      </c>
      <c r="D39" s="1" t="s">
        <v>68</v>
      </c>
      <c r="E39" s="1">
        <v>12</v>
      </c>
      <c r="F39" s="10">
        <v>2040.6388283566421</v>
      </c>
      <c r="G39" s="10">
        <v>1534.2175277860943</v>
      </c>
      <c r="H39" s="10">
        <v>951.41237686241072</v>
      </c>
      <c r="I39" s="10">
        <v>882.97933720986418</v>
      </c>
      <c r="J39" s="10">
        <v>942.86328636916028</v>
      </c>
      <c r="K39" s="10">
        <v>790.98448135824492</v>
      </c>
      <c r="P39" s="169"/>
    </row>
    <row r="40" spans="2:16">
      <c r="B40" s="192" t="s">
        <v>112</v>
      </c>
      <c r="C40" s="1" t="s">
        <v>72</v>
      </c>
      <c r="D40" s="1" t="s">
        <v>70</v>
      </c>
      <c r="E40" s="1">
        <v>12</v>
      </c>
      <c r="F40" s="10">
        <v>2129.6380936324913</v>
      </c>
      <c r="G40" s="10">
        <v>1592.7383969431512</v>
      </c>
      <c r="H40" s="10">
        <v>967.86650515651445</v>
      </c>
      <c r="I40" s="10">
        <v>896.75696546631798</v>
      </c>
      <c r="J40" s="10">
        <v>961.41055287681979</v>
      </c>
      <c r="K40" s="10">
        <v>800.45158303695712</v>
      </c>
      <c r="P40" s="169"/>
    </row>
    <row r="41" spans="2:16">
      <c r="B41" s="192" t="s">
        <v>112</v>
      </c>
      <c r="C41" s="1" t="s">
        <v>72</v>
      </c>
      <c r="D41" s="1" t="s">
        <v>71</v>
      </c>
      <c r="E41" s="1">
        <v>12</v>
      </c>
      <c r="F41" s="10">
        <v>2161.5671790285087</v>
      </c>
      <c r="G41" s="10">
        <v>1628.7083794364314</v>
      </c>
      <c r="H41" s="10">
        <v>1014.9148157864045</v>
      </c>
      <c r="I41" s="10">
        <v>942.66047720667791</v>
      </c>
      <c r="J41" s="10">
        <v>1005.7285240516078</v>
      </c>
      <c r="K41" s="10">
        <v>845.88274386993191</v>
      </c>
      <c r="P41" s="169"/>
    </row>
    <row r="42" spans="2:16">
      <c r="B42" s="192" t="s">
        <v>112</v>
      </c>
      <c r="C42" s="1" t="s">
        <v>67</v>
      </c>
      <c r="D42" s="1" t="s">
        <v>68</v>
      </c>
      <c r="E42" s="199" t="s">
        <v>139</v>
      </c>
      <c r="F42" s="10">
        <v>172.22595646519559</v>
      </c>
      <c r="G42" s="10">
        <v>193.27820195221409</v>
      </c>
      <c r="H42" s="10">
        <v>193.27820195221409</v>
      </c>
      <c r="I42" s="10">
        <v>194.74531884044006</v>
      </c>
      <c r="J42" s="10">
        <v>194.67093249319589</v>
      </c>
      <c r="K42" s="10">
        <v>230.01728014518145</v>
      </c>
      <c r="P42" s="169"/>
    </row>
    <row r="43" spans="2:16">
      <c r="B43" s="192" t="s">
        <v>112</v>
      </c>
      <c r="C43" s="1" t="s">
        <v>67</v>
      </c>
      <c r="D43" s="1" t="s">
        <v>70</v>
      </c>
      <c r="E43" s="199" t="s">
        <v>139</v>
      </c>
      <c r="F43" s="10">
        <v>189.7394760281604</v>
      </c>
      <c r="G43" s="10">
        <v>211.01292104228398</v>
      </c>
      <c r="H43" s="10">
        <v>211.01292104228398</v>
      </c>
      <c r="I43" s="10">
        <v>218.73896228197998</v>
      </c>
      <c r="J43" s="10">
        <v>218.65772281342106</v>
      </c>
      <c r="K43" s="10">
        <v>254.66647689014189</v>
      </c>
      <c r="P43" s="169"/>
    </row>
    <row r="44" spans="2:16">
      <c r="B44" s="192" t="s">
        <v>112</v>
      </c>
      <c r="C44" s="1" t="s">
        <v>67</v>
      </c>
      <c r="D44" s="1" t="s">
        <v>71</v>
      </c>
      <c r="E44" s="199" t="s">
        <v>139</v>
      </c>
      <c r="F44" s="10">
        <v>193.8299102037964</v>
      </c>
      <c r="G44" s="10">
        <v>216.50798377230632</v>
      </c>
      <c r="H44" s="10">
        <v>216.50798377230632</v>
      </c>
      <c r="I44" s="10">
        <v>218.39913510606814</v>
      </c>
      <c r="J44" s="10">
        <v>218.3219194816709</v>
      </c>
      <c r="K44" s="10">
        <v>255.65721110038319</v>
      </c>
      <c r="P44" s="169"/>
    </row>
    <row r="45" spans="2:16">
      <c r="B45" s="192" t="s">
        <v>112</v>
      </c>
      <c r="C45" s="1" t="s">
        <v>72</v>
      </c>
      <c r="D45" s="1" t="s">
        <v>68</v>
      </c>
      <c r="E45" s="199" t="s">
        <v>139</v>
      </c>
      <c r="F45" s="10">
        <v>99.019932732467126</v>
      </c>
      <c r="G45" s="10">
        <v>101.19797317121261</v>
      </c>
      <c r="H45" s="10">
        <v>101.19797317121261</v>
      </c>
      <c r="I45" s="10">
        <v>102.97308668377005</v>
      </c>
      <c r="J45" s="10">
        <v>102.89843767404403</v>
      </c>
      <c r="K45" s="10">
        <v>103.56134629101395</v>
      </c>
      <c r="P45" s="169"/>
    </row>
    <row r="46" spans="2:16">
      <c r="B46" s="192" t="s">
        <v>112</v>
      </c>
      <c r="C46" s="1" t="s">
        <v>72</v>
      </c>
      <c r="D46" s="1" t="s">
        <v>70</v>
      </c>
      <c r="E46" s="199" t="s">
        <v>139</v>
      </c>
      <c r="F46" s="10">
        <v>130.38649111959694</v>
      </c>
      <c r="G46" s="10">
        <v>131.39660207908494</v>
      </c>
      <c r="H46" s="10">
        <v>131.39660207908494</v>
      </c>
      <c r="I46" s="10">
        <v>140.6061392026343</v>
      </c>
      <c r="J46" s="10">
        <v>140.49985083011077</v>
      </c>
      <c r="K46" s="10">
        <v>138.16555811490514</v>
      </c>
      <c r="P46" s="169"/>
    </row>
    <row r="47" spans="2:16" ht="13.5" thickBot="1">
      <c r="B47" s="200" t="s">
        <v>112</v>
      </c>
      <c r="C47" s="17" t="s">
        <v>72</v>
      </c>
      <c r="D47" s="17" t="s">
        <v>71</v>
      </c>
      <c r="E47" s="201" t="s">
        <v>139</v>
      </c>
      <c r="F47" s="18">
        <v>116.58353148845229</v>
      </c>
      <c r="G47" s="18">
        <v>119.36728340621777</v>
      </c>
      <c r="H47" s="18">
        <v>119.36728340621777</v>
      </c>
      <c r="I47" s="18">
        <v>121.6478363093229</v>
      </c>
      <c r="J47" s="18">
        <v>121.56630571040083</v>
      </c>
      <c r="K47" s="18">
        <v>122.38413772964681</v>
      </c>
      <c r="P47" s="169"/>
    </row>
    <row r="48" spans="2:16">
      <c r="B48" s="197" t="s">
        <v>114</v>
      </c>
      <c r="C48" s="198" t="s">
        <v>67</v>
      </c>
      <c r="D48" s="198" t="s">
        <v>68</v>
      </c>
      <c r="E48" s="198">
        <v>3.1</v>
      </c>
      <c r="F48" s="19">
        <v>2131.997186637303</v>
      </c>
      <c r="G48" s="19">
        <v>1679.950066771406</v>
      </c>
      <c r="H48" s="19">
        <v>1089.8063399593966</v>
      </c>
      <c r="I48" s="19">
        <v>1011.3714900904931</v>
      </c>
      <c r="J48" s="19">
        <v>1047.1436139737534</v>
      </c>
      <c r="K48" s="19">
        <v>944.640601093746</v>
      </c>
      <c r="P48" s="169"/>
    </row>
    <row r="49" spans="2:16">
      <c r="B49" s="192" t="s">
        <v>114</v>
      </c>
      <c r="C49" s="1" t="s">
        <v>67</v>
      </c>
      <c r="D49" s="1" t="s">
        <v>70</v>
      </c>
      <c r="E49" s="1">
        <v>3.1</v>
      </c>
      <c r="F49" s="10">
        <v>2119.3393603639106</v>
      </c>
      <c r="G49" s="10">
        <v>1663.8829227242877</v>
      </c>
      <c r="H49" s="10">
        <v>1076.5894882978109</v>
      </c>
      <c r="I49" s="10">
        <v>1022.4433300481538</v>
      </c>
      <c r="J49" s="10">
        <v>1058.042654809025</v>
      </c>
      <c r="K49" s="10">
        <v>946.28035512568817</v>
      </c>
      <c r="P49" s="169"/>
    </row>
    <row r="50" spans="2:16">
      <c r="B50" s="192" t="s">
        <v>114</v>
      </c>
      <c r="C50" s="1" t="s">
        <v>67</v>
      </c>
      <c r="D50" s="1" t="s">
        <v>71</v>
      </c>
      <c r="E50" s="1">
        <v>3.1</v>
      </c>
      <c r="F50" s="10">
        <v>2257.9681910675336</v>
      </c>
      <c r="G50" s="10">
        <v>1782.3921499830599</v>
      </c>
      <c r="H50" s="10">
        <v>1160.8541025900665</v>
      </c>
      <c r="I50" s="10">
        <v>1078.064136270938</v>
      </c>
      <c r="J50" s="10">
        <v>1115.7395424532137</v>
      </c>
      <c r="K50" s="10">
        <v>1007.8739494015961</v>
      </c>
      <c r="P50" s="169"/>
    </row>
    <row r="51" spans="2:16">
      <c r="B51" s="192" t="s">
        <v>114</v>
      </c>
      <c r="C51" s="1" t="s">
        <v>72</v>
      </c>
      <c r="D51" s="1" t="s">
        <v>68</v>
      </c>
      <c r="E51" s="1">
        <v>12</v>
      </c>
      <c r="F51" s="10">
        <v>2044.4456369678624</v>
      </c>
      <c r="G51" s="10">
        <v>1536.9725313697252</v>
      </c>
      <c r="H51" s="10">
        <v>954.16738044604165</v>
      </c>
      <c r="I51" s="10">
        <v>885.71955703556603</v>
      </c>
      <c r="J51" s="10">
        <v>945.60350619486201</v>
      </c>
      <c r="K51" s="10">
        <v>784.56517212766039</v>
      </c>
      <c r="P51" s="169"/>
    </row>
    <row r="52" spans="2:16">
      <c r="B52" s="192" t="s">
        <v>114</v>
      </c>
      <c r="C52" s="1" t="s">
        <v>72</v>
      </c>
      <c r="D52" s="1" t="s">
        <v>70</v>
      </c>
      <c r="E52" s="1">
        <v>12</v>
      </c>
      <c r="F52" s="10">
        <v>2132.3614623111521</v>
      </c>
      <c r="G52" s="10">
        <v>1593.81930495556</v>
      </c>
      <c r="H52" s="10">
        <v>968.94741316892328</v>
      </c>
      <c r="I52" s="10">
        <v>897.83207287813707</v>
      </c>
      <c r="J52" s="10">
        <v>962.485660288639</v>
      </c>
      <c r="K52" s="10">
        <v>791.8059961956393</v>
      </c>
      <c r="P52" s="169"/>
    </row>
    <row r="53" spans="2:16">
      <c r="B53" s="192" t="s">
        <v>114</v>
      </c>
      <c r="C53" s="1" t="s">
        <v>72</v>
      </c>
      <c r="D53" s="1" t="s">
        <v>71</v>
      </c>
      <c r="E53" s="1">
        <v>12</v>
      </c>
      <c r="F53" s="10">
        <v>2165.579294247359</v>
      </c>
      <c r="G53" s="10">
        <v>1631.6119642852448</v>
      </c>
      <c r="H53" s="10">
        <v>1017.818400635218</v>
      </c>
      <c r="I53" s="10">
        <v>945.54849222840892</v>
      </c>
      <c r="J53" s="10">
        <v>1008.6165390733388</v>
      </c>
      <c r="K53" s="10">
        <v>839.11720537159783</v>
      </c>
      <c r="P53" s="169"/>
    </row>
    <row r="54" spans="2:16">
      <c r="B54" s="192" t="s">
        <v>114</v>
      </c>
      <c r="C54" s="1" t="s">
        <v>67</v>
      </c>
      <c r="D54" s="1" t="s">
        <v>68</v>
      </c>
      <c r="E54" s="199" t="s">
        <v>139</v>
      </c>
      <c r="F54" s="10">
        <v>177.53683156044443</v>
      </c>
      <c r="G54" s="10">
        <v>205.02196800790503</v>
      </c>
      <c r="H54" s="10">
        <v>205.02196800790503</v>
      </c>
      <c r="I54" s="10">
        <v>206.47566709918473</v>
      </c>
      <c r="J54" s="10">
        <v>206.40499665048395</v>
      </c>
      <c r="K54" s="10">
        <v>207.7996390623436</v>
      </c>
      <c r="P54" s="169"/>
    </row>
    <row r="55" spans="2:16">
      <c r="B55" s="192" t="s">
        <v>114</v>
      </c>
      <c r="C55" s="1" t="s">
        <v>67</v>
      </c>
      <c r="D55" s="1" t="s">
        <v>70</v>
      </c>
      <c r="E55" s="199" t="s">
        <v>139</v>
      </c>
      <c r="F55" s="10">
        <v>195.02433009934094</v>
      </c>
      <c r="G55" s="10">
        <v>222.69914765038735</v>
      </c>
      <c r="H55" s="10">
        <v>222.69914765038735</v>
      </c>
      <c r="I55" s="10">
        <v>230.40391133905817</v>
      </c>
      <c r="J55" s="10">
        <v>230.32715221878453</v>
      </c>
      <c r="K55" s="10">
        <v>232.55103400942116</v>
      </c>
      <c r="P55" s="169"/>
    </row>
    <row r="56" spans="2:16">
      <c r="B56" s="192" t="s">
        <v>114</v>
      </c>
      <c r="C56" s="1" t="s">
        <v>67</v>
      </c>
      <c r="D56" s="1" t="s">
        <v>71</v>
      </c>
      <c r="E56" s="199" t="s">
        <v>139</v>
      </c>
      <c r="F56" s="10">
        <v>199.42739181548239</v>
      </c>
      <c r="G56" s="10">
        <v>228.88551353335833</v>
      </c>
      <c r="H56" s="10">
        <v>228.88551353335833</v>
      </c>
      <c r="I56" s="10">
        <v>230.75583318858463</v>
      </c>
      <c r="J56" s="10">
        <v>230.68267013038161</v>
      </c>
      <c r="K56" s="10">
        <v>232.25847802014121</v>
      </c>
      <c r="P56" s="169"/>
    </row>
    <row r="57" spans="2:16">
      <c r="B57" s="192" t="s">
        <v>114</v>
      </c>
      <c r="C57" s="1" t="s">
        <v>72</v>
      </c>
      <c r="D57" s="1" t="s">
        <v>68</v>
      </c>
      <c r="E57" s="199" t="s">
        <v>139</v>
      </c>
      <c r="F57" s="10">
        <v>99.019932732467126</v>
      </c>
      <c r="G57" s="10">
        <v>101.19797317121261</v>
      </c>
      <c r="H57" s="10">
        <v>101.19797317121261</v>
      </c>
      <c r="I57" s="10">
        <v>102.96939640454148</v>
      </c>
      <c r="J57" s="10">
        <v>102.89520418763416</v>
      </c>
      <c r="K57" s="10">
        <v>103.57240675472023</v>
      </c>
      <c r="P57" s="169"/>
    </row>
    <row r="58" spans="2:16">
      <c r="B58" s="192" t="s">
        <v>114</v>
      </c>
      <c r="C58" s="1" t="s">
        <v>72</v>
      </c>
      <c r="D58" s="1" t="s">
        <v>70</v>
      </c>
      <c r="E58" s="199" t="s">
        <v>139</v>
      </c>
      <c r="F58" s="10">
        <v>130.38649111959694</v>
      </c>
      <c r="G58" s="10">
        <v>131.39660207908494</v>
      </c>
      <c r="H58" s="10">
        <v>131.39660207908494</v>
      </c>
      <c r="I58" s="10">
        <v>140.60421820765259</v>
      </c>
      <c r="J58" s="10">
        <v>140.49818133771547</v>
      </c>
      <c r="K58" s="10">
        <v>138.18502339631803</v>
      </c>
      <c r="P58" s="169"/>
    </row>
    <row r="59" spans="2:16" ht="13.5" thickBot="1">
      <c r="B59" s="200" t="s">
        <v>114</v>
      </c>
      <c r="C59" s="17" t="s">
        <v>72</v>
      </c>
      <c r="D59" s="17" t="s">
        <v>71</v>
      </c>
      <c r="E59" s="201" t="s">
        <v>139</v>
      </c>
      <c r="F59" s="18">
        <v>116.58353148845229</v>
      </c>
      <c r="G59" s="18">
        <v>119.36728340621777</v>
      </c>
      <c r="H59" s="18">
        <v>119.36728340621777</v>
      </c>
      <c r="I59" s="18">
        <v>121.64380928496598</v>
      </c>
      <c r="J59" s="18">
        <v>121.56277082426554</v>
      </c>
      <c r="K59" s="18">
        <v>122.39616784752307</v>
      </c>
      <c r="P59" s="169"/>
    </row>
    <row r="60" spans="2:16">
      <c r="B60" s="197" t="s">
        <v>118</v>
      </c>
      <c r="C60" s="198" t="s">
        <v>67</v>
      </c>
      <c r="D60" s="198" t="s">
        <v>68</v>
      </c>
      <c r="E60" s="198">
        <v>3.1</v>
      </c>
      <c r="F60" s="19">
        <v>2153.4874729811031</v>
      </c>
      <c r="G60" s="19">
        <v>1675.6500098662395</v>
      </c>
      <c r="H60" s="19">
        <v>1066.8375471141412</v>
      </c>
      <c r="I60" s="19">
        <v>985.98467204740371</v>
      </c>
      <c r="J60" s="19">
        <v>1023.7041816988565</v>
      </c>
      <c r="K60" s="19">
        <v>945.35369480806253</v>
      </c>
      <c r="P60" s="169"/>
    </row>
    <row r="61" spans="2:16">
      <c r="B61" s="192" t="s">
        <v>118</v>
      </c>
      <c r="C61" s="1" t="s">
        <v>67</v>
      </c>
      <c r="D61" s="1" t="s">
        <v>70</v>
      </c>
      <c r="E61" s="1">
        <v>3.1</v>
      </c>
      <c r="F61" s="10">
        <v>2140.4107821519888</v>
      </c>
      <c r="G61" s="10">
        <v>1659.2903472354901</v>
      </c>
      <c r="H61" s="10">
        <v>1053.4183412539485</v>
      </c>
      <c r="I61" s="10">
        <v>997.18209738466237</v>
      </c>
      <c r="J61" s="10">
        <v>1034.7194009645384</v>
      </c>
      <c r="K61" s="10">
        <v>946.99099964549953</v>
      </c>
      <c r="P61" s="169"/>
    </row>
    <row r="62" spans="2:16">
      <c r="B62" s="192" t="s">
        <v>118</v>
      </c>
      <c r="C62" s="1" t="s">
        <v>67</v>
      </c>
      <c r="D62" s="1" t="s">
        <v>71</v>
      </c>
      <c r="E62" s="1">
        <v>3.1</v>
      </c>
      <c r="F62" s="10">
        <v>2280.5890055923487</v>
      </c>
      <c r="G62" s="10">
        <v>1777.8309935185173</v>
      </c>
      <c r="H62" s="10">
        <v>1136.6311016809159</v>
      </c>
      <c r="I62" s="10">
        <v>1051.2940679734563</v>
      </c>
      <c r="J62" s="10">
        <v>1091.0204720235035</v>
      </c>
      <c r="K62" s="10">
        <v>1008.6140195755358</v>
      </c>
      <c r="P62" s="169"/>
    </row>
    <row r="63" spans="2:16">
      <c r="B63" s="192" t="s">
        <v>118</v>
      </c>
      <c r="C63" s="1" t="s">
        <v>72</v>
      </c>
      <c r="D63" s="1" t="s">
        <v>68</v>
      </c>
      <c r="E63" s="1">
        <v>12</v>
      </c>
      <c r="F63" s="10">
        <v>2065.0653831951704</v>
      </c>
      <c r="G63" s="10">
        <v>1553.4130503545998</v>
      </c>
      <c r="H63" s="10">
        <v>970.60789943091595</v>
      </c>
      <c r="I63" s="10">
        <v>902.07185321707504</v>
      </c>
      <c r="J63" s="10">
        <v>961.95580237637091</v>
      </c>
      <c r="K63" s="10">
        <v>803.06857410960595</v>
      </c>
      <c r="P63" s="169"/>
    </row>
    <row r="64" spans="2:16">
      <c r="B64" s="192" t="s">
        <v>118</v>
      </c>
      <c r="C64" s="1" t="s">
        <v>72</v>
      </c>
      <c r="D64" s="1" t="s">
        <v>70</v>
      </c>
      <c r="E64" s="1">
        <v>12</v>
      </c>
      <c r="F64" s="10">
        <v>2150.4012337288054</v>
      </c>
      <c r="G64" s="10">
        <v>1609.5562861952217</v>
      </c>
      <c r="H64" s="10">
        <v>984.68439440858492</v>
      </c>
      <c r="I64" s="10">
        <v>913.48460163232926</v>
      </c>
      <c r="J64" s="10">
        <v>978.13818904283107</v>
      </c>
      <c r="K64" s="10">
        <v>814.75179413488263</v>
      </c>
      <c r="P64" s="169"/>
    </row>
    <row r="65" spans="2:16">
      <c r="B65" s="192" t="s">
        <v>118</v>
      </c>
      <c r="C65" s="1" t="s">
        <v>72</v>
      </c>
      <c r="D65" s="1" t="s">
        <v>71</v>
      </c>
      <c r="E65" s="1">
        <v>12</v>
      </c>
      <c r="F65" s="10">
        <v>2187.3110927421858</v>
      </c>
      <c r="G65" s="10">
        <v>1648.939143863066</v>
      </c>
      <c r="H65" s="10">
        <v>1035.1455802130392</v>
      </c>
      <c r="I65" s="10">
        <v>962.78275809607396</v>
      </c>
      <c r="J65" s="10">
        <v>1025.8508049410038</v>
      </c>
      <c r="K65" s="10">
        <v>858.61859936311373</v>
      </c>
      <c r="P65" s="169"/>
    </row>
    <row r="66" spans="2:16">
      <c r="B66" s="192" t="s">
        <v>118</v>
      </c>
      <c r="C66" s="1" t="s">
        <v>67</v>
      </c>
      <c r="D66" s="1" t="s">
        <v>68</v>
      </c>
      <c r="E66" s="199" t="s">
        <v>139</v>
      </c>
      <c r="F66" s="10">
        <v>154.3859042086205</v>
      </c>
      <c r="G66" s="10">
        <v>172.40870685961676</v>
      </c>
      <c r="H66" s="10">
        <v>172.40870685961676</v>
      </c>
      <c r="I66" s="10">
        <v>173.75517456262185</v>
      </c>
      <c r="J66" s="10">
        <v>173.68936314788311</v>
      </c>
      <c r="K66" s="10">
        <v>217.38714314364705</v>
      </c>
      <c r="P66" s="169"/>
    </row>
    <row r="67" spans="2:16">
      <c r="B67" s="192" t="s">
        <v>118</v>
      </c>
      <c r="C67" s="1" t="s">
        <v>67</v>
      </c>
      <c r="D67" s="1" t="s">
        <v>70</v>
      </c>
      <c r="E67" s="199" t="s">
        <v>139</v>
      </c>
      <c r="F67" s="10">
        <v>171.98683242285688</v>
      </c>
      <c r="G67" s="10">
        <v>190.24567757947611</v>
      </c>
      <c r="H67" s="10">
        <v>190.24567757947611</v>
      </c>
      <c r="I67" s="10">
        <v>197.85242908211396</v>
      </c>
      <c r="J67" s="10">
        <v>197.77954562859372</v>
      </c>
      <c r="K67" s="10">
        <v>242.09125010238373</v>
      </c>
      <c r="P67" s="169"/>
    </row>
    <row r="68" spans="2:16">
      <c r="B68" s="192" t="s">
        <v>118</v>
      </c>
      <c r="C68" s="1" t="s">
        <v>67</v>
      </c>
      <c r="D68" s="1" t="s">
        <v>71</v>
      </c>
      <c r="E68" s="199" t="s">
        <v>139</v>
      </c>
      <c r="F68" s="10">
        <v>175.02710225468229</v>
      </c>
      <c r="G68" s="10">
        <v>194.51224617145584</v>
      </c>
      <c r="H68" s="10">
        <v>194.51224617145584</v>
      </c>
      <c r="I68" s="10">
        <v>196.29078902304278</v>
      </c>
      <c r="J68" s="10">
        <v>196.22195674953457</v>
      </c>
      <c r="K68" s="10">
        <v>242.35647586534859</v>
      </c>
      <c r="P68" s="169"/>
    </row>
    <row r="69" spans="2:16">
      <c r="B69" s="192" t="s">
        <v>118</v>
      </c>
      <c r="C69" s="1" t="s">
        <v>72</v>
      </c>
      <c r="D69" s="1" t="s">
        <v>68</v>
      </c>
      <c r="E69" s="199" t="s">
        <v>139</v>
      </c>
      <c r="F69" s="10">
        <v>99.019932732467126</v>
      </c>
      <c r="G69" s="10">
        <v>101.19797317121261</v>
      </c>
      <c r="H69" s="10">
        <v>101.19797317121261</v>
      </c>
      <c r="I69" s="10">
        <v>102.94785129223298</v>
      </c>
      <c r="J69" s="10">
        <v>102.87629978708682</v>
      </c>
      <c r="K69" s="10">
        <v>103.54101661306282</v>
      </c>
      <c r="P69" s="169"/>
    </row>
    <row r="70" spans="2:16">
      <c r="B70" s="192" t="s">
        <v>118</v>
      </c>
      <c r="C70" s="1" t="s">
        <v>72</v>
      </c>
      <c r="D70" s="1" t="s">
        <v>70</v>
      </c>
      <c r="E70" s="199" t="s">
        <v>139</v>
      </c>
      <c r="F70" s="10">
        <v>130.38649111959694</v>
      </c>
      <c r="G70" s="10">
        <v>131.39660207908494</v>
      </c>
      <c r="H70" s="10">
        <v>131.39660207908494</v>
      </c>
      <c r="I70" s="10">
        <v>140.57677421860407</v>
      </c>
      <c r="J70" s="10">
        <v>140.47430007493776</v>
      </c>
      <c r="K70" s="10">
        <v>138.13429005882193</v>
      </c>
      <c r="P70" s="169"/>
    </row>
    <row r="71" spans="2:16" ht="13.5" thickBot="1">
      <c r="B71" s="200" t="s">
        <v>118</v>
      </c>
      <c r="C71" s="17" t="s">
        <v>72</v>
      </c>
      <c r="D71" s="17" t="s">
        <v>71</v>
      </c>
      <c r="E71" s="201" t="s">
        <v>139</v>
      </c>
      <c r="F71" s="18">
        <v>116.58353148845229</v>
      </c>
      <c r="G71" s="18">
        <v>119.36728340621777</v>
      </c>
      <c r="H71" s="18">
        <v>119.36728340621777</v>
      </c>
      <c r="I71" s="18">
        <v>121.62029098717083</v>
      </c>
      <c r="J71" s="18">
        <v>121.5420987868161</v>
      </c>
      <c r="K71" s="18">
        <v>122.36201746393503</v>
      </c>
      <c r="P71" s="169"/>
    </row>
    <row r="72" spans="2:16">
      <c r="B72" s="197" t="s">
        <v>116</v>
      </c>
      <c r="C72" s="198" t="s">
        <v>67</v>
      </c>
      <c r="D72" s="198" t="s">
        <v>68</v>
      </c>
      <c r="E72" s="198">
        <v>3.1</v>
      </c>
      <c r="F72" s="19">
        <v>2164.4244707755993</v>
      </c>
      <c r="G72" s="19">
        <v>1699.6339524207081</v>
      </c>
      <c r="H72" s="19">
        <v>1090.2571263667164</v>
      </c>
      <c r="I72" s="19">
        <v>1009.5894152541493</v>
      </c>
      <c r="J72" s="19">
        <v>1047.1005870507936</v>
      </c>
      <c r="K72" s="19">
        <v>922.76267662992632</v>
      </c>
      <c r="P72" s="169"/>
    </row>
    <row r="73" spans="2:16">
      <c r="B73" s="192" t="s">
        <v>116</v>
      </c>
      <c r="C73" s="1" t="s">
        <v>67</v>
      </c>
      <c r="D73" s="1" t="s">
        <v>70</v>
      </c>
      <c r="E73" s="1">
        <v>3.1</v>
      </c>
      <c r="F73" s="10">
        <v>2151.1927997673315</v>
      </c>
      <c r="G73" s="10">
        <v>1683.0545862620559</v>
      </c>
      <c r="H73" s="10">
        <v>1076.6209448565814</v>
      </c>
      <c r="I73" s="10">
        <v>1020.6710702305047</v>
      </c>
      <c r="J73" s="10">
        <v>1058.0010423425169</v>
      </c>
      <c r="K73" s="10">
        <v>924.51054475096259</v>
      </c>
      <c r="P73" s="169"/>
    </row>
    <row r="74" spans="2:16">
      <c r="B74" s="192" t="s">
        <v>116</v>
      </c>
      <c r="C74" s="1" t="s">
        <v>67</v>
      </c>
      <c r="D74" s="1" t="s">
        <v>71</v>
      </c>
      <c r="E74" s="1">
        <v>3.1</v>
      </c>
      <c r="F74" s="10">
        <v>2292.1081846612815</v>
      </c>
      <c r="G74" s="10">
        <v>1803.1100075652939</v>
      </c>
      <c r="H74" s="10">
        <v>1161.3157064292429</v>
      </c>
      <c r="I74" s="10">
        <v>1076.1739546856279</v>
      </c>
      <c r="J74" s="10">
        <v>1115.6809361112687</v>
      </c>
      <c r="K74" s="10">
        <v>984.80521083408223</v>
      </c>
      <c r="P74" s="169"/>
    </row>
    <row r="75" spans="2:16">
      <c r="B75" s="192" t="s">
        <v>116</v>
      </c>
      <c r="C75" s="1" t="s">
        <v>72</v>
      </c>
      <c r="D75" s="1" t="s">
        <v>68</v>
      </c>
      <c r="E75" s="1">
        <v>12</v>
      </c>
      <c r="F75" s="10">
        <v>2044.4235382770505</v>
      </c>
      <c r="G75" s="10">
        <v>1536.9613192999539</v>
      </c>
      <c r="H75" s="10">
        <v>954.15616837626976</v>
      </c>
      <c r="I75" s="10">
        <v>885.70840520584181</v>
      </c>
      <c r="J75" s="10">
        <v>945.59235436513779</v>
      </c>
      <c r="K75" s="10">
        <v>784.5778527630772</v>
      </c>
      <c r="P75" s="169"/>
    </row>
    <row r="76" spans="2:16">
      <c r="B76" s="192" t="s">
        <v>116</v>
      </c>
      <c r="C76" s="1" t="s">
        <v>72</v>
      </c>
      <c r="D76" s="1" t="s">
        <v>70</v>
      </c>
      <c r="E76" s="1">
        <v>12</v>
      </c>
      <c r="F76" s="10">
        <v>2132.3470509228728</v>
      </c>
      <c r="G76" s="10">
        <v>1593.8115805530247</v>
      </c>
      <c r="H76" s="10">
        <v>968.93968876638769</v>
      </c>
      <c r="I76" s="10">
        <v>897.82439000233524</v>
      </c>
      <c r="J76" s="10">
        <v>962.47797741283728</v>
      </c>
      <c r="K76" s="10">
        <v>791.82608456533364</v>
      </c>
      <c r="P76" s="169"/>
    </row>
    <row r="77" spans="2:16">
      <c r="B77" s="192" t="s">
        <v>116</v>
      </c>
      <c r="C77" s="1" t="s">
        <v>72</v>
      </c>
      <c r="D77" s="1" t="s">
        <v>71</v>
      </c>
      <c r="E77" s="1">
        <v>12</v>
      </c>
      <c r="F77" s="10">
        <v>2165.5560037426931</v>
      </c>
      <c r="G77" s="10">
        <v>1631.6001475325893</v>
      </c>
      <c r="H77" s="10">
        <v>1017.8065838825624</v>
      </c>
      <c r="I77" s="10">
        <v>945.53673891888934</v>
      </c>
      <c r="J77" s="10">
        <v>1008.6047857638191</v>
      </c>
      <c r="K77" s="10">
        <v>839.13056994464068</v>
      </c>
      <c r="P77" s="169"/>
    </row>
    <row r="78" spans="2:16">
      <c r="B78" s="192" t="s">
        <v>116</v>
      </c>
      <c r="C78" s="1" t="s">
        <v>67</v>
      </c>
      <c r="D78" s="1" t="s">
        <v>68</v>
      </c>
      <c r="E78" s="199" t="s">
        <v>139</v>
      </c>
      <c r="F78" s="10">
        <v>176.11561146453275</v>
      </c>
      <c r="G78" s="10">
        <v>214.37210021785009</v>
      </c>
      <c r="H78" s="10">
        <v>214.37210021785009</v>
      </c>
      <c r="I78" s="10">
        <v>215.87405451299594</v>
      </c>
      <c r="J78" s="10">
        <v>215.79637977639962</v>
      </c>
      <c r="K78" s="10">
        <v>214.92549229410969</v>
      </c>
      <c r="P78" s="169"/>
    </row>
    <row r="79" spans="2:16">
      <c r="B79" s="192" t="s">
        <v>116</v>
      </c>
      <c r="C79" s="1" t="s">
        <v>67</v>
      </c>
      <c r="D79" s="1" t="s">
        <v>70</v>
      </c>
      <c r="E79" s="199" t="s">
        <v>139</v>
      </c>
      <c r="F79" s="10">
        <v>193.61007337606725</v>
      </c>
      <c r="G79" s="10">
        <v>232.00346819824034</v>
      </c>
      <c r="H79" s="10">
        <v>232.00346819824034</v>
      </c>
      <c r="I79" s="10">
        <v>239.75560546899152</v>
      </c>
      <c r="J79" s="10">
        <v>239.67163824467428</v>
      </c>
      <c r="K79" s="10">
        <v>239.64802963674936</v>
      </c>
      <c r="P79" s="169"/>
    </row>
    <row r="80" spans="2:16">
      <c r="B80" s="192" t="s">
        <v>116</v>
      </c>
      <c r="C80" s="1" t="s">
        <v>67</v>
      </c>
      <c r="D80" s="1" t="s">
        <v>71</v>
      </c>
      <c r="E80" s="199" t="s">
        <v>139</v>
      </c>
      <c r="F80" s="10">
        <v>197.92947420108752</v>
      </c>
      <c r="G80" s="10">
        <v>238.74023468069285</v>
      </c>
      <c r="H80" s="10">
        <v>238.74023468069285</v>
      </c>
      <c r="I80" s="10">
        <v>240.65512100876745</v>
      </c>
      <c r="J80" s="10">
        <v>240.5749105466378</v>
      </c>
      <c r="K80" s="10">
        <v>239.76245486420493</v>
      </c>
      <c r="P80" s="169"/>
    </row>
    <row r="81" spans="2:16">
      <c r="B81" s="192" t="s">
        <v>116</v>
      </c>
      <c r="C81" s="1" t="s">
        <v>72</v>
      </c>
      <c r="D81" s="1" t="s">
        <v>68</v>
      </c>
      <c r="E81" s="199" t="s">
        <v>139</v>
      </c>
      <c r="F81" s="10">
        <v>99.019932732467126</v>
      </c>
      <c r="G81" s="10">
        <v>101.19797317121261</v>
      </c>
      <c r="H81" s="10">
        <v>101.19797317121261</v>
      </c>
      <c r="I81" s="10">
        <v>102.96941137546813</v>
      </c>
      <c r="J81" s="10">
        <v>102.89521730806712</v>
      </c>
      <c r="K81" s="10">
        <v>103.57238472321826</v>
      </c>
      <c r="P81" s="169"/>
    </row>
    <row r="82" spans="2:16">
      <c r="B82" s="192" t="s">
        <v>116</v>
      </c>
      <c r="C82" s="1" t="s">
        <v>72</v>
      </c>
      <c r="D82" s="1" t="s">
        <v>70</v>
      </c>
      <c r="E82" s="199" t="s">
        <v>139</v>
      </c>
      <c r="F82" s="10">
        <v>130.38649111959694</v>
      </c>
      <c r="G82" s="10">
        <v>131.39660207908494</v>
      </c>
      <c r="H82" s="10">
        <v>131.39660207908494</v>
      </c>
      <c r="I82" s="10">
        <v>140.60423191866496</v>
      </c>
      <c r="J82" s="10">
        <v>140.49819325462266</v>
      </c>
      <c r="K82" s="10">
        <v>138.18497766313317</v>
      </c>
      <c r="P82" s="169"/>
    </row>
    <row r="83" spans="2:16" ht="13.5" thickBot="1">
      <c r="B83" s="200" t="s">
        <v>116</v>
      </c>
      <c r="C83" s="17" t="s">
        <v>72</v>
      </c>
      <c r="D83" s="17" t="s">
        <v>71</v>
      </c>
      <c r="E83" s="201" t="s">
        <v>139</v>
      </c>
      <c r="F83" s="18">
        <v>116.58353148845229</v>
      </c>
      <c r="G83" s="18">
        <v>119.36728340621777</v>
      </c>
      <c r="H83" s="18">
        <v>119.36728340621777</v>
      </c>
      <c r="I83" s="18">
        <v>121.64382562274231</v>
      </c>
      <c r="J83" s="18">
        <v>121.56278516823744</v>
      </c>
      <c r="K83" s="18">
        <v>122.39614388772034</v>
      </c>
      <c r="P83" s="169"/>
    </row>
    <row r="84" spans="2:16">
      <c r="B84" s="197" t="s">
        <v>120</v>
      </c>
      <c r="C84" s="198" t="s">
        <v>67</v>
      </c>
      <c r="D84" s="198" t="s">
        <v>68</v>
      </c>
      <c r="E84" s="198">
        <v>3.1</v>
      </c>
      <c r="F84" s="19">
        <v>2232.0690596132745</v>
      </c>
      <c r="G84" s="19">
        <v>1754.8813387983241</v>
      </c>
      <c r="H84" s="19">
        <v>1132.9791163844056</v>
      </c>
      <c r="I84" s="19">
        <v>1050.6180914021666</v>
      </c>
      <c r="J84" s="19">
        <v>1089.199671121137</v>
      </c>
      <c r="K84" s="19">
        <v>978.01952107319903</v>
      </c>
      <c r="P84" s="169"/>
    </row>
    <row r="85" spans="2:16">
      <c r="B85" s="192" t="s">
        <v>120</v>
      </c>
      <c r="C85" s="1" t="s">
        <v>67</v>
      </c>
      <c r="D85" s="1" t="s">
        <v>70</v>
      </c>
      <c r="E85" s="1">
        <v>3.1</v>
      </c>
      <c r="F85" s="10">
        <v>2218.1578722805375</v>
      </c>
      <c r="G85" s="10">
        <v>1737.6824650869241</v>
      </c>
      <c r="H85" s="10">
        <v>1118.7839231528001</v>
      </c>
      <c r="I85" s="10">
        <v>1061.4993643601583</v>
      </c>
      <c r="J85" s="10">
        <v>1099.8945737328345</v>
      </c>
      <c r="K85" s="10">
        <v>979.4970749019883</v>
      </c>
      <c r="P85" s="169"/>
    </row>
    <row r="86" spans="2:16">
      <c r="B86" s="192" t="s">
        <v>120</v>
      </c>
      <c r="C86" s="1" t="s">
        <v>67</v>
      </c>
      <c r="D86" s="1" t="s">
        <v>71</v>
      </c>
      <c r="E86" s="1">
        <v>3.1</v>
      </c>
      <c r="F86" s="10">
        <v>2363.377381845009</v>
      </c>
      <c r="G86" s="10">
        <v>1861.3210404077672</v>
      </c>
      <c r="H86" s="10">
        <v>1206.3350163515486</v>
      </c>
      <c r="I86" s="10">
        <v>1119.4097227639652</v>
      </c>
      <c r="J86" s="10">
        <v>1160.0440639568369</v>
      </c>
      <c r="K86" s="10">
        <v>1043.0394107204302</v>
      </c>
      <c r="P86" s="169"/>
    </row>
    <row r="87" spans="2:16">
      <c r="B87" s="192" t="s">
        <v>120</v>
      </c>
      <c r="C87" s="1" t="s">
        <v>72</v>
      </c>
      <c r="D87" s="1" t="s">
        <v>68</v>
      </c>
      <c r="E87" s="1">
        <v>12</v>
      </c>
      <c r="F87" s="10">
        <v>2052.0358433506785</v>
      </c>
      <c r="G87" s="10">
        <v>1546.1602363724649</v>
      </c>
      <c r="H87" s="10">
        <v>963.35508544878132</v>
      </c>
      <c r="I87" s="10">
        <v>894.85795918025167</v>
      </c>
      <c r="J87" s="10">
        <v>954.74190833954776</v>
      </c>
      <c r="K87" s="10">
        <v>790.87237004470035</v>
      </c>
      <c r="P87" s="169"/>
    </row>
    <row r="88" spans="2:16">
      <c r="B88" s="192" t="s">
        <v>120</v>
      </c>
      <c r="C88" s="1" t="s">
        <v>72</v>
      </c>
      <c r="D88" s="1" t="s">
        <v>70</v>
      </c>
      <c r="E88" s="1">
        <v>12</v>
      </c>
      <c r="F88" s="10">
        <v>2135.5940419772296</v>
      </c>
      <c r="G88" s="10">
        <v>1599.5800729284306</v>
      </c>
      <c r="H88" s="10">
        <v>974.70818114179406</v>
      </c>
      <c r="I88" s="10">
        <v>903.56192573103453</v>
      </c>
      <c r="J88" s="10">
        <v>968.21551314153635</v>
      </c>
      <c r="K88" s="10">
        <v>795.44307293178247</v>
      </c>
      <c r="P88" s="169"/>
    </row>
    <row r="89" spans="2:16">
      <c r="B89" s="192" t="s">
        <v>120</v>
      </c>
      <c r="C89" s="1" t="s">
        <v>72</v>
      </c>
      <c r="D89" s="1" t="s">
        <v>71</v>
      </c>
      <c r="E89" s="1">
        <v>12</v>
      </c>
      <c r="F89" s="10">
        <v>2173.5788512655276</v>
      </c>
      <c r="G89" s="10">
        <v>1641.2951752980468</v>
      </c>
      <c r="H89" s="10">
        <v>1027.5016116480201</v>
      </c>
      <c r="I89" s="10">
        <v>955.17977889414624</v>
      </c>
      <c r="J89" s="10">
        <v>1018.2478257390761</v>
      </c>
      <c r="K89" s="10">
        <v>845.76458576589926</v>
      </c>
      <c r="P89" s="169"/>
    </row>
    <row r="90" spans="2:16">
      <c r="B90" s="192" t="s">
        <v>120</v>
      </c>
      <c r="C90" s="1" t="s">
        <v>67</v>
      </c>
      <c r="D90" s="1" t="s">
        <v>68</v>
      </c>
      <c r="E90" s="199" t="s">
        <v>139</v>
      </c>
      <c r="F90" s="10">
        <v>168.93470992729496</v>
      </c>
      <c r="G90" s="10">
        <v>214.89570762160699</v>
      </c>
      <c r="H90" s="10">
        <v>214.89570762160699</v>
      </c>
      <c r="I90" s="10">
        <v>216.31435024067406</v>
      </c>
      <c r="J90" s="10">
        <v>216.24046453527484</v>
      </c>
      <c r="K90" s="10">
        <v>227.53179554767505</v>
      </c>
      <c r="P90" s="169"/>
    </row>
    <row r="91" spans="2:16">
      <c r="B91" s="192" t="s">
        <v>120</v>
      </c>
      <c r="C91" s="1" t="s">
        <v>67</v>
      </c>
      <c r="D91" s="1" t="s">
        <v>70</v>
      </c>
      <c r="E91" s="199" t="s">
        <v>139</v>
      </c>
      <c r="F91" s="10">
        <v>186.46435519531613</v>
      </c>
      <c r="G91" s="10">
        <v>232.52451014892009</v>
      </c>
      <c r="H91" s="10">
        <v>232.52451014892009</v>
      </c>
      <c r="I91" s="10">
        <v>240.18633532186132</v>
      </c>
      <c r="J91" s="10">
        <v>240.10638684280335</v>
      </c>
      <c r="K91" s="10">
        <v>252.17740398161433</v>
      </c>
      <c r="P91" s="169"/>
    </row>
    <row r="92" spans="2:16">
      <c r="B92" s="192" t="s">
        <v>120</v>
      </c>
      <c r="C92" s="1" t="s">
        <v>67</v>
      </c>
      <c r="D92" s="1" t="s">
        <v>71</v>
      </c>
      <c r="E92" s="199" t="s">
        <v>139</v>
      </c>
      <c r="F92" s="10">
        <v>190.36104835993467</v>
      </c>
      <c r="G92" s="10">
        <v>239.29209906494353</v>
      </c>
      <c r="H92" s="10">
        <v>239.29209906494353</v>
      </c>
      <c r="I92" s="10">
        <v>241.12066657885282</v>
      </c>
      <c r="J92" s="10">
        <v>241.04430594524405</v>
      </c>
      <c r="K92" s="10">
        <v>253.04334533932118</v>
      </c>
      <c r="P92" s="169"/>
    </row>
    <row r="93" spans="2:16">
      <c r="B93" s="192" t="s">
        <v>120</v>
      </c>
      <c r="C93" s="1" t="s">
        <v>72</v>
      </c>
      <c r="D93" s="1" t="s">
        <v>68</v>
      </c>
      <c r="E93" s="199" t="s">
        <v>139</v>
      </c>
      <c r="F93" s="10">
        <v>99.019932732467126</v>
      </c>
      <c r="G93" s="10">
        <v>101.19797317121261</v>
      </c>
      <c r="H93" s="10">
        <v>101.19797317121261</v>
      </c>
      <c r="I93" s="10">
        <v>102.95725673710191</v>
      </c>
      <c r="J93" s="10">
        <v>102.88455794538424</v>
      </c>
      <c r="K93" s="10">
        <v>103.56153788077289</v>
      </c>
      <c r="P93" s="169"/>
    </row>
    <row r="94" spans="2:16">
      <c r="B94" s="192" t="s">
        <v>120</v>
      </c>
      <c r="C94" s="1" t="s">
        <v>72</v>
      </c>
      <c r="D94" s="1" t="s">
        <v>70</v>
      </c>
      <c r="E94" s="199" t="s">
        <v>139</v>
      </c>
      <c r="F94" s="10">
        <v>130.38649111959694</v>
      </c>
      <c r="G94" s="10">
        <v>131.39660207908494</v>
      </c>
      <c r="H94" s="10">
        <v>131.39660207908494</v>
      </c>
      <c r="I94" s="10">
        <v>140.59405903100082</v>
      </c>
      <c r="J94" s="10">
        <v>140.48934761717376</v>
      </c>
      <c r="K94" s="10">
        <v>138.17678180132376</v>
      </c>
      <c r="P94" s="169"/>
    </row>
    <row r="95" spans="2:16" ht="13.5" thickBot="1">
      <c r="B95" s="202" t="s">
        <v>120</v>
      </c>
      <c r="C95" s="203" t="s">
        <v>72</v>
      </c>
      <c r="D95" s="203" t="s">
        <v>71</v>
      </c>
      <c r="E95" s="204" t="s">
        <v>139</v>
      </c>
      <c r="F95" s="18">
        <v>116.58353148845229</v>
      </c>
      <c r="G95" s="18">
        <v>119.36728340621777</v>
      </c>
      <c r="H95" s="18">
        <v>119.36728340621777</v>
      </c>
      <c r="I95" s="18">
        <v>121.63055932168226</v>
      </c>
      <c r="J95" s="18">
        <v>121.55113027569352</v>
      </c>
      <c r="K95" s="18">
        <v>122.38434614291893</v>
      </c>
      <c r="P95" s="169"/>
    </row>
    <row r="96" spans="2:16">
      <c r="B96" s="197" t="s">
        <v>122</v>
      </c>
      <c r="C96" s="198" t="s">
        <v>67</v>
      </c>
      <c r="D96" s="198" t="s">
        <v>68</v>
      </c>
      <c r="E96" s="198">
        <v>3.1</v>
      </c>
      <c r="F96" s="19">
        <v>2167.464656925948</v>
      </c>
      <c r="G96" s="19">
        <v>1670.4245613295288</v>
      </c>
      <c r="H96" s="19">
        <v>1053.6204279352885</v>
      </c>
      <c r="I96" s="19">
        <v>973.19676935511575</v>
      </c>
      <c r="J96" s="19">
        <v>1011.5170307799226</v>
      </c>
      <c r="K96" s="19">
        <v>895.32886007081322</v>
      </c>
      <c r="P96" s="169"/>
    </row>
    <row r="97" spans="2:16">
      <c r="B97" s="192" t="s">
        <v>122</v>
      </c>
      <c r="C97" s="1" t="s">
        <v>67</v>
      </c>
      <c r="D97" s="1" t="s">
        <v>70</v>
      </c>
      <c r="E97" s="1">
        <v>3.1</v>
      </c>
      <c r="F97" s="10">
        <v>2154.0725349331237</v>
      </c>
      <c r="G97" s="10">
        <v>1653.8428402179575</v>
      </c>
      <c r="H97" s="10">
        <v>1040.0177628586712</v>
      </c>
      <c r="I97" s="10">
        <v>984.4572247001413</v>
      </c>
      <c r="J97" s="10">
        <v>1022.5923780903918</v>
      </c>
      <c r="K97" s="10">
        <v>897.21162870344881</v>
      </c>
      <c r="P97" s="169"/>
    </row>
    <row r="98" spans="2:16">
      <c r="B98" s="192" t="s">
        <v>122</v>
      </c>
      <c r="C98" s="1" t="s">
        <v>67</v>
      </c>
      <c r="D98" s="1" t="s">
        <v>71</v>
      </c>
      <c r="E98" s="1">
        <v>3.1</v>
      </c>
      <c r="F98" s="10">
        <v>2295.3018011505796</v>
      </c>
      <c r="G98" s="10">
        <v>1772.3127105469998</v>
      </c>
      <c r="H98" s="10">
        <v>1122.6959995151833</v>
      </c>
      <c r="I98" s="10">
        <v>1037.8119262339403</v>
      </c>
      <c r="J98" s="10">
        <v>1078.1710454996037</v>
      </c>
      <c r="K98" s="10">
        <v>955.88554323414996</v>
      </c>
      <c r="P98" s="169"/>
    </row>
    <row r="99" spans="2:16">
      <c r="B99" s="192" t="s">
        <v>122</v>
      </c>
      <c r="C99" s="1" t="s">
        <v>72</v>
      </c>
      <c r="D99" s="1" t="s">
        <v>68</v>
      </c>
      <c r="E99" s="1">
        <v>12</v>
      </c>
      <c r="F99" s="10">
        <v>2071.0487735346424</v>
      </c>
      <c r="G99" s="10">
        <v>1542.4570178211175</v>
      </c>
      <c r="H99" s="10">
        <v>959.65186689743393</v>
      </c>
      <c r="I99" s="10">
        <v>891.17461261038864</v>
      </c>
      <c r="J99" s="10">
        <v>951.05856176968462</v>
      </c>
      <c r="K99" s="10">
        <v>801.97180878398399</v>
      </c>
      <c r="P99" s="169"/>
    </row>
    <row r="100" spans="2:16">
      <c r="B100" s="192" t="s">
        <v>122</v>
      </c>
      <c r="C100" s="1" t="s">
        <v>72</v>
      </c>
      <c r="D100" s="1" t="s">
        <v>70</v>
      </c>
      <c r="E100" s="1">
        <v>12</v>
      </c>
      <c r="F100" s="10">
        <v>2155.4996201632189</v>
      </c>
      <c r="G100" s="10">
        <v>1599.1137963541353</v>
      </c>
      <c r="H100" s="10">
        <v>974.24190456749841</v>
      </c>
      <c r="I100" s="10">
        <v>903.09815126867761</v>
      </c>
      <c r="J100" s="10">
        <v>967.75173867917965</v>
      </c>
      <c r="K100" s="10">
        <v>811.399255940496</v>
      </c>
      <c r="P100" s="169"/>
    </row>
    <row r="101" spans="2:16">
      <c r="B101" s="192" t="s">
        <v>122</v>
      </c>
      <c r="C101" s="1" t="s">
        <v>72</v>
      </c>
      <c r="D101" s="1" t="s">
        <v>71</v>
      </c>
      <c r="E101" s="1">
        <v>12</v>
      </c>
      <c r="F101" s="10">
        <v>2193.6171758403907</v>
      </c>
      <c r="G101" s="10">
        <v>1637.3922368984652</v>
      </c>
      <c r="H101" s="10">
        <v>1023.5986732484387</v>
      </c>
      <c r="I101" s="10">
        <v>951.29776909178247</v>
      </c>
      <c r="J101" s="10">
        <v>1014.3658159367124</v>
      </c>
      <c r="K101" s="10">
        <v>857.46267934624029</v>
      </c>
      <c r="P101" s="169"/>
    </row>
    <row r="102" spans="2:16">
      <c r="B102" s="192" t="s">
        <v>122</v>
      </c>
      <c r="C102" s="1" t="s">
        <v>67</v>
      </c>
      <c r="D102" s="1" t="s">
        <v>68</v>
      </c>
      <c r="E102" s="199" t="s">
        <v>139</v>
      </c>
      <c r="F102" s="10">
        <v>115.2649510422105</v>
      </c>
      <c r="G102" s="10">
        <v>132.72674576061007</v>
      </c>
      <c r="H102" s="10">
        <v>132.72674576061007</v>
      </c>
      <c r="I102" s="10">
        <v>133.89473198860114</v>
      </c>
      <c r="J102" s="10">
        <v>133.8419761873588</v>
      </c>
      <c r="K102" s="10">
        <v>135.94764017260974</v>
      </c>
      <c r="P102" s="169"/>
    </row>
    <row r="103" spans="2:16">
      <c r="B103" s="192" t="s">
        <v>122</v>
      </c>
      <c r="C103" s="1" t="s">
        <v>67</v>
      </c>
      <c r="D103" s="1" t="s">
        <v>70</v>
      </c>
      <c r="E103" s="199" t="s">
        <v>139</v>
      </c>
      <c r="F103" s="10">
        <v>133.05755525063989</v>
      </c>
      <c r="G103" s="10">
        <v>150.75814117438796</v>
      </c>
      <c r="H103" s="10">
        <v>150.75814117438796</v>
      </c>
      <c r="I103" s="10">
        <v>158.19470477505462</v>
      </c>
      <c r="J103" s="10">
        <v>158.1341054137967</v>
      </c>
      <c r="K103" s="10">
        <v>161.06712927153083</v>
      </c>
      <c r="P103" s="169"/>
    </row>
    <row r="104" spans="2:16">
      <c r="B104" s="192" t="s">
        <v>122</v>
      </c>
      <c r="C104" s="1" t="s">
        <v>67</v>
      </c>
      <c r="D104" s="1" t="s">
        <v>71</v>
      </c>
      <c r="E104" s="199" t="s">
        <v>139</v>
      </c>
      <c r="F104" s="10">
        <v>133.79494897423496</v>
      </c>
      <c r="G104" s="10">
        <v>152.68880962216846</v>
      </c>
      <c r="H104" s="10">
        <v>152.68880962216846</v>
      </c>
      <c r="I104" s="10">
        <v>154.30660753392419</v>
      </c>
      <c r="J104" s="10">
        <v>154.25032986411847</v>
      </c>
      <c r="K104" s="10">
        <v>156.58175865296673</v>
      </c>
      <c r="P104" s="169"/>
    </row>
    <row r="105" spans="2:16">
      <c r="B105" s="192" t="s">
        <v>122</v>
      </c>
      <c r="C105" s="1" t="s">
        <v>72</v>
      </c>
      <c r="D105" s="1" t="s">
        <v>68</v>
      </c>
      <c r="E105" s="199" t="s">
        <v>139</v>
      </c>
      <c r="F105" s="10">
        <v>99.019932732467126</v>
      </c>
      <c r="G105" s="10">
        <v>101.19797317121261</v>
      </c>
      <c r="H105" s="10">
        <v>101.19797317121261</v>
      </c>
      <c r="I105" s="10">
        <v>102.96211914128389</v>
      </c>
      <c r="J105" s="10">
        <v>102.8888238806351</v>
      </c>
      <c r="K105" s="10">
        <v>103.54283587211964</v>
      </c>
      <c r="P105" s="169"/>
    </row>
    <row r="106" spans="2:16">
      <c r="B106" s="192" t="s">
        <v>122</v>
      </c>
      <c r="C106" s="1" t="s">
        <v>72</v>
      </c>
      <c r="D106" s="1" t="s">
        <v>70</v>
      </c>
      <c r="E106" s="199" t="s">
        <v>139</v>
      </c>
      <c r="F106" s="10">
        <v>130.38649111959694</v>
      </c>
      <c r="G106" s="10">
        <v>131.39660207908494</v>
      </c>
      <c r="H106" s="10">
        <v>131.39660207908494</v>
      </c>
      <c r="I106" s="10">
        <v>140.59487640935689</v>
      </c>
      <c r="J106" s="10">
        <v>140.4900586403709</v>
      </c>
      <c r="K106" s="10">
        <v>138.14151925290946</v>
      </c>
      <c r="P106" s="169"/>
    </row>
    <row r="107" spans="2:16" ht="13.5" thickBot="1">
      <c r="B107" s="202" t="s">
        <v>122</v>
      </c>
      <c r="C107" s="203" t="s">
        <v>72</v>
      </c>
      <c r="D107" s="203" t="s">
        <v>71</v>
      </c>
      <c r="E107" s="204" t="s">
        <v>139</v>
      </c>
      <c r="F107" s="18">
        <v>116.58353148845229</v>
      </c>
      <c r="G107" s="18">
        <v>119.36728340621777</v>
      </c>
      <c r="H107" s="18">
        <v>119.36728340621777</v>
      </c>
      <c r="I107" s="18">
        <v>121.63586690758677</v>
      </c>
      <c r="J107" s="18">
        <v>121.55579498718382</v>
      </c>
      <c r="K107" s="18">
        <v>122.36399739779817</v>
      </c>
      <c r="P107" s="169"/>
    </row>
    <row r="108" spans="2:16">
      <c r="B108" s="197" t="s">
        <v>124</v>
      </c>
      <c r="C108" s="198" t="s">
        <v>67</v>
      </c>
      <c r="D108" s="198" t="s">
        <v>68</v>
      </c>
      <c r="E108" s="198">
        <v>3.1</v>
      </c>
      <c r="F108" s="19">
        <v>2180.5658824906404</v>
      </c>
      <c r="G108" s="19">
        <v>1686.7541728721253</v>
      </c>
      <c r="H108" s="19">
        <v>1076.3784426794405</v>
      </c>
      <c r="I108" s="19">
        <v>994.9209426111629</v>
      </c>
      <c r="J108" s="19">
        <v>1032.7914159275319</v>
      </c>
      <c r="K108" s="19">
        <v>941.71871691539309</v>
      </c>
      <c r="P108" s="169"/>
    </row>
    <row r="109" spans="2:16">
      <c r="B109" s="192" t="s">
        <v>124</v>
      </c>
      <c r="C109" s="1" t="s">
        <v>67</v>
      </c>
      <c r="D109" s="1" t="s">
        <v>70</v>
      </c>
      <c r="E109" s="1">
        <v>3.1</v>
      </c>
      <c r="F109" s="10">
        <v>2167.3244855132134</v>
      </c>
      <c r="G109" s="10">
        <v>1670.3080404582863</v>
      </c>
      <c r="H109" s="10">
        <v>1062.8803172379262</v>
      </c>
      <c r="I109" s="10">
        <v>1006.0746791039601</v>
      </c>
      <c r="J109" s="10">
        <v>1043.7622171108437</v>
      </c>
      <c r="K109" s="10">
        <v>943.37382382983333</v>
      </c>
      <c r="P109" s="169"/>
    </row>
    <row r="110" spans="2:16">
      <c r="B110" s="192" t="s">
        <v>124</v>
      </c>
      <c r="C110" s="1" t="s">
        <v>67</v>
      </c>
      <c r="D110" s="1" t="s">
        <v>71</v>
      </c>
      <c r="E110" s="1">
        <v>3.1</v>
      </c>
      <c r="F110" s="10">
        <v>2309.1259395872321</v>
      </c>
      <c r="G110" s="10">
        <v>1789.5319527381694</v>
      </c>
      <c r="H110" s="10">
        <v>1146.6856323583429</v>
      </c>
      <c r="I110" s="10">
        <v>1060.7115458673122</v>
      </c>
      <c r="J110" s="10">
        <v>1100.5969457156814</v>
      </c>
      <c r="K110" s="10">
        <v>1004.7829621103705</v>
      </c>
      <c r="P110" s="169"/>
    </row>
    <row r="111" spans="2:16">
      <c r="B111" s="192" t="s">
        <v>124</v>
      </c>
      <c r="C111" s="1" t="s">
        <v>72</v>
      </c>
      <c r="D111" s="1" t="s">
        <v>68</v>
      </c>
      <c r="E111" s="1">
        <v>12</v>
      </c>
      <c r="F111" s="10">
        <v>2046.5473755245584</v>
      </c>
      <c r="G111" s="10">
        <v>1545.5417792201224</v>
      </c>
      <c r="H111" s="10">
        <v>962.73662829643899</v>
      </c>
      <c r="I111" s="10">
        <v>894.24282076446036</v>
      </c>
      <c r="J111" s="10">
        <v>954.12676992375634</v>
      </c>
      <c r="K111" s="10">
        <v>785.87423141294312</v>
      </c>
      <c r="P111" s="169"/>
    </row>
    <row r="112" spans="2:16">
      <c r="B112" s="192" t="s">
        <v>124</v>
      </c>
      <c r="C112" s="1" t="s">
        <v>72</v>
      </c>
      <c r="D112" s="1" t="s">
        <v>70</v>
      </c>
      <c r="E112" s="1">
        <v>12</v>
      </c>
      <c r="F112" s="10">
        <v>2132.9608344748458</v>
      </c>
      <c r="G112" s="10">
        <v>1600.8950788185755</v>
      </c>
      <c r="H112" s="10">
        <v>976.02318703193896</v>
      </c>
      <c r="I112" s="10">
        <v>904.86987462693287</v>
      </c>
      <c r="J112" s="10">
        <v>969.5234620374348</v>
      </c>
      <c r="K112" s="10">
        <v>793.66102059515458</v>
      </c>
      <c r="P112" s="169"/>
    </row>
    <row r="113" spans="2:16">
      <c r="B113" s="192" t="s">
        <v>124</v>
      </c>
      <c r="C113" s="1" t="s">
        <v>72</v>
      </c>
      <c r="D113" s="1" t="s">
        <v>71</v>
      </c>
      <c r="E113" s="1">
        <v>12</v>
      </c>
      <c r="F113" s="10">
        <v>2167.7943825563725</v>
      </c>
      <c r="G113" s="10">
        <v>1640.6433638710666</v>
      </c>
      <c r="H113" s="10">
        <v>1026.8498002210401</v>
      </c>
      <c r="I113" s="10">
        <v>954.53146266470117</v>
      </c>
      <c r="J113" s="10">
        <v>1017.599509509631</v>
      </c>
      <c r="K113" s="10">
        <v>840.49686954932361</v>
      </c>
      <c r="P113" s="169"/>
    </row>
    <row r="114" spans="2:16">
      <c r="B114" s="192" t="s">
        <v>124</v>
      </c>
      <c r="C114" s="1" t="s">
        <v>67</v>
      </c>
      <c r="D114" s="1" t="s">
        <v>68</v>
      </c>
      <c r="E114" s="199" t="s">
        <v>139</v>
      </c>
      <c r="F114" s="10">
        <v>148.36441906541592</v>
      </c>
      <c r="G114" s="10">
        <v>164.10578945718561</v>
      </c>
      <c r="H114" s="10">
        <v>164.10578945718561</v>
      </c>
      <c r="I114" s="10">
        <v>165.39560353330177</v>
      </c>
      <c r="J114" s="10">
        <v>165.33385602051158</v>
      </c>
      <c r="K114" s="10">
        <v>194.98413868508945</v>
      </c>
      <c r="P114" s="169"/>
    </row>
    <row r="115" spans="2:16">
      <c r="B115" s="192" t="s">
        <v>124</v>
      </c>
      <c r="C115" s="1" t="s">
        <v>67</v>
      </c>
      <c r="D115" s="1" t="s">
        <v>70</v>
      </c>
      <c r="E115" s="199" t="s">
        <v>139</v>
      </c>
      <c r="F115" s="10">
        <v>165.99484999003954</v>
      </c>
      <c r="G115" s="10">
        <v>181.9834409329826</v>
      </c>
      <c r="H115" s="10">
        <v>181.9834409329826</v>
      </c>
      <c r="I115" s="10">
        <v>189.53294091426022</v>
      </c>
      <c r="J115" s="10">
        <v>189.46410315637078</v>
      </c>
      <c r="K115" s="10">
        <v>219.79942774935617</v>
      </c>
      <c r="P115" s="169"/>
    </row>
    <row r="116" spans="2:16">
      <c r="B116" s="192" t="s">
        <v>124</v>
      </c>
      <c r="C116" s="1" t="s">
        <v>67</v>
      </c>
      <c r="D116" s="1" t="s">
        <v>71</v>
      </c>
      <c r="E116" s="199" t="s">
        <v>139</v>
      </c>
      <c r="F116" s="10">
        <v>168.6806618357989</v>
      </c>
      <c r="G116" s="10">
        <v>185.76125379262285</v>
      </c>
      <c r="H116" s="10">
        <v>185.76125379262285</v>
      </c>
      <c r="I116" s="10">
        <v>187.48583907909972</v>
      </c>
      <c r="J116" s="10">
        <v>187.421021346591</v>
      </c>
      <c r="K116" s="10">
        <v>218.76052856754202</v>
      </c>
      <c r="P116" s="169"/>
    </row>
    <row r="117" spans="2:16">
      <c r="B117" s="192" t="s">
        <v>124</v>
      </c>
      <c r="C117" s="1" t="s">
        <v>72</v>
      </c>
      <c r="D117" s="1" t="s">
        <v>68</v>
      </c>
      <c r="E117" s="199" t="s">
        <v>139</v>
      </c>
      <c r="F117" s="10">
        <v>99.019932732467126</v>
      </c>
      <c r="G117" s="10">
        <v>101.19797317121261</v>
      </c>
      <c r="H117" s="10">
        <v>101.19797317121261</v>
      </c>
      <c r="I117" s="10">
        <v>102.95806593439227</v>
      </c>
      <c r="J117" s="10">
        <v>102.88526803697552</v>
      </c>
      <c r="K117" s="10">
        <v>103.57013622151577</v>
      </c>
      <c r="P117" s="169"/>
    </row>
    <row r="118" spans="2:16">
      <c r="B118" s="192" t="s">
        <v>124</v>
      </c>
      <c r="C118" s="1" t="s">
        <v>72</v>
      </c>
      <c r="D118" s="1" t="s">
        <v>70</v>
      </c>
      <c r="E118" s="199" t="s">
        <v>139</v>
      </c>
      <c r="F118" s="10">
        <v>130.38649111959694</v>
      </c>
      <c r="G118" s="10">
        <v>131.39660207908494</v>
      </c>
      <c r="H118" s="10">
        <v>131.39660207908494</v>
      </c>
      <c r="I118" s="10">
        <v>140.59175845682327</v>
      </c>
      <c r="J118" s="10">
        <v>140.48734611776644</v>
      </c>
      <c r="K118" s="10">
        <v>138.1808102514031</v>
      </c>
      <c r="P118" s="169"/>
    </row>
    <row r="119" spans="2:16" ht="13.5" thickBot="1">
      <c r="B119" s="202" t="s">
        <v>124</v>
      </c>
      <c r="C119" s="203" t="s">
        <v>72</v>
      </c>
      <c r="D119" s="203" t="s">
        <v>71</v>
      </c>
      <c r="E119" s="204" t="s">
        <v>139</v>
      </c>
      <c r="F119" s="18">
        <v>116.58353148845229</v>
      </c>
      <c r="G119" s="18">
        <v>119.36728340621777</v>
      </c>
      <c r="H119" s="18">
        <v>119.36728340621777</v>
      </c>
      <c r="I119" s="18">
        <v>121.63144264889978</v>
      </c>
      <c r="J119" s="18">
        <v>121.55190677939127</v>
      </c>
      <c r="K119" s="18">
        <v>122.39369852007111</v>
      </c>
      <c r="P119" s="169"/>
    </row>
    <row r="120" spans="2:16">
      <c r="B120" s="197" t="s">
        <v>126</v>
      </c>
      <c r="C120" s="198" t="s">
        <v>67</v>
      </c>
      <c r="D120" s="198" t="s">
        <v>68</v>
      </c>
      <c r="E120" s="198">
        <v>3.1</v>
      </c>
      <c r="F120" s="19">
        <v>2159.7039757893026</v>
      </c>
      <c r="G120" s="19">
        <v>1668.7086862429039</v>
      </c>
      <c r="H120" s="19">
        <v>1058.7396207661805</v>
      </c>
      <c r="I120" s="19">
        <v>977.68208471859305</v>
      </c>
      <c r="J120" s="19">
        <v>1015.5135090812726</v>
      </c>
      <c r="K120" s="19">
        <v>916.21592169871826</v>
      </c>
      <c r="P120" s="169"/>
    </row>
    <row r="121" spans="2:16">
      <c r="B121" s="192" t="s">
        <v>126</v>
      </c>
      <c r="C121" s="1" t="s">
        <v>67</v>
      </c>
      <c r="D121" s="1" t="s">
        <v>70</v>
      </c>
      <c r="E121" s="1">
        <v>3.1</v>
      </c>
      <c r="F121" s="10">
        <v>2146.5752027449671</v>
      </c>
      <c r="G121" s="10">
        <v>1652.3613974833488</v>
      </c>
      <c r="H121" s="10">
        <v>1045.3383748822087</v>
      </c>
      <c r="I121" s="10">
        <v>988.92027326057905</v>
      </c>
      <c r="J121" s="10">
        <v>1026.5689509417939</v>
      </c>
      <c r="K121" s="10">
        <v>917.99612418900983</v>
      </c>
      <c r="P121" s="169"/>
    </row>
    <row r="122" spans="2:16">
      <c r="B122" s="192" t="s">
        <v>126</v>
      </c>
      <c r="C122" s="1" t="s">
        <v>67</v>
      </c>
      <c r="D122" s="1" t="s">
        <v>71</v>
      </c>
      <c r="E122" s="1">
        <v>3.1</v>
      </c>
      <c r="F122" s="10">
        <v>2287.138940173978</v>
      </c>
      <c r="G122" s="10">
        <v>1770.5131551906431</v>
      </c>
      <c r="H122" s="10">
        <v>1128.0951329153531</v>
      </c>
      <c r="I122" s="10">
        <v>1042.5424975425578</v>
      </c>
      <c r="J122" s="10">
        <v>1082.386770808786</v>
      </c>
      <c r="K122" s="10">
        <v>977.90231154402011</v>
      </c>
      <c r="P122" s="169"/>
    </row>
    <row r="123" spans="2:16">
      <c r="B123" s="192" t="s">
        <v>126</v>
      </c>
      <c r="C123" s="1" t="s">
        <v>72</v>
      </c>
      <c r="D123" s="1" t="s">
        <v>68</v>
      </c>
      <c r="E123" s="1">
        <v>12</v>
      </c>
      <c r="F123" s="10">
        <v>2048.1711176068507</v>
      </c>
      <c r="G123" s="10">
        <v>1529.5837873071609</v>
      </c>
      <c r="H123" s="10">
        <v>946.77863638347731</v>
      </c>
      <c r="I123" s="10">
        <v>878.3704623590213</v>
      </c>
      <c r="J123" s="10">
        <v>938.25441151831728</v>
      </c>
      <c r="K123" s="10">
        <v>785.14613164319962</v>
      </c>
      <c r="P123" s="169"/>
    </row>
    <row r="124" spans="2:16">
      <c r="B124" s="192" t="s">
        <v>126</v>
      </c>
      <c r="C124" s="1" t="s">
        <v>72</v>
      </c>
      <c r="D124" s="1" t="s">
        <v>70</v>
      </c>
      <c r="E124" s="1">
        <v>12</v>
      </c>
      <c r="F124" s="10">
        <v>2138.8854437720838</v>
      </c>
      <c r="G124" s="10">
        <v>1590.5381325320811</v>
      </c>
      <c r="H124" s="10">
        <v>965.66624074544438</v>
      </c>
      <c r="I124" s="10">
        <v>894.56850890664487</v>
      </c>
      <c r="J124" s="10">
        <v>959.22209631714679</v>
      </c>
      <c r="K124" s="10">
        <v>798.16235061465022</v>
      </c>
      <c r="P124" s="169"/>
    </row>
    <row r="125" spans="2:16">
      <c r="B125" s="192" t="s">
        <v>126</v>
      </c>
      <c r="C125" s="1" t="s">
        <v>72</v>
      </c>
      <c r="D125" s="1" t="s">
        <v>71</v>
      </c>
      <c r="E125" s="1">
        <v>12</v>
      </c>
      <c r="F125" s="10">
        <v>2169.505695360659</v>
      </c>
      <c r="G125" s="10">
        <v>1623.8247347370536</v>
      </c>
      <c r="H125" s="10">
        <v>1010.0311710870268</v>
      </c>
      <c r="I125" s="10">
        <v>937.80302026922084</v>
      </c>
      <c r="J125" s="10">
        <v>1000.8710671141508</v>
      </c>
      <c r="K125" s="10">
        <v>839.72949928472303</v>
      </c>
      <c r="P125" s="169"/>
    </row>
    <row r="126" spans="2:16">
      <c r="B126" s="192" t="s">
        <v>126</v>
      </c>
      <c r="C126" s="1" t="s">
        <v>67</v>
      </c>
      <c r="D126" s="1" t="s">
        <v>68</v>
      </c>
      <c r="E126" s="199" t="s">
        <v>139</v>
      </c>
      <c r="F126" s="10">
        <v>135.34903502917243</v>
      </c>
      <c r="G126" s="10">
        <v>151.76361494005815</v>
      </c>
      <c r="H126" s="10">
        <v>151.76361494005815</v>
      </c>
      <c r="I126" s="10">
        <v>153.02120807624553</v>
      </c>
      <c r="J126" s="10">
        <v>152.96214537287193</v>
      </c>
      <c r="K126" s="10">
        <v>170.59364656270805</v>
      </c>
      <c r="P126" s="169"/>
    </row>
    <row r="127" spans="2:16">
      <c r="B127" s="192" t="s">
        <v>126</v>
      </c>
      <c r="C127" s="1" t="s">
        <v>67</v>
      </c>
      <c r="D127" s="1" t="s">
        <v>70</v>
      </c>
      <c r="E127" s="199" t="s">
        <v>139</v>
      </c>
      <c r="F127" s="10">
        <v>153.04323578742816</v>
      </c>
      <c r="G127" s="10">
        <v>169.70173780981665</v>
      </c>
      <c r="H127" s="10">
        <v>169.70173780981665</v>
      </c>
      <c r="I127" s="10">
        <v>177.2242128848774</v>
      </c>
      <c r="J127" s="10">
        <v>177.15770151493203</v>
      </c>
      <c r="K127" s="10">
        <v>195.53624103423024</v>
      </c>
      <c r="P127" s="169"/>
    </row>
    <row r="128" spans="2:16">
      <c r="B128" s="192" t="s">
        <v>126</v>
      </c>
      <c r="C128" s="1" t="s">
        <v>67</v>
      </c>
      <c r="D128" s="1" t="s">
        <v>71</v>
      </c>
      <c r="E128" s="199" t="s">
        <v>139</v>
      </c>
      <c r="F128" s="10">
        <v>154.96288999870936</v>
      </c>
      <c r="G128" s="10">
        <v>172.7530218781414</v>
      </c>
      <c r="H128" s="10">
        <v>172.7530218781414</v>
      </c>
      <c r="I128" s="10">
        <v>174.45202649344085</v>
      </c>
      <c r="J128" s="10">
        <v>174.38969645625619</v>
      </c>
      <c r="K128" s="10">
        <v>193.07108739497664</v>
      </c>
      <c r="P128" s="169"/>
    </row>
    <row r="129" spans="2:16">
      <c r="B129" s="192" t="s">
        <v>126</v>
      </c>
      <c r="C129" s="1" t="s">
        <v>72</v>
      </c>
      <c r="D129" s="1" t="s">
        <v>68</v>
      </c>
      <c r="E129" s="199" t="s">
        <v>139</v>
      </c>
      <c r="F129" s="10">
        <v>99.019932732467126</v>
      </c>
      <c r="G129" s="10">
        <v>101.19797317121261</v>
      </c>
      <c r="H129" s="10">
        <v>101.19797317121261</v>
      </c>
      <c r="I129" s="10">
        <v>102.97934664003076</v>
      </c>
      <c r="J129" s="10">
        <v>102.90391975938169</v>
      </c>
      <c r="K129" s="10">
        <v>103.5713981364965</v>
      </c>
      <c r="P129" s="169"/>
    </row>
    <row r="130" spans="2:16">
      <c r="B130" s="192" t="s">
        <v>126</v>
      </c>
      <c r="C130" s="1" t="s">
        <v>72</v>
      </c>
      <c r="D130" s="1" t="s">
        <v>70</v>
      </c>
      <c r="E130" s="199" t="s">
        <v>139</v>
      </c>
      <c r="F130" s="10">
        <v>130.38649111959694</v>
      </c>
      <c r="G130" s="10">
        <v>131.39660207908494</v>
      </c>
      <c r="H130" s="10">
        <v>131.39660207908494</v>
      </c>
      <c r="I130" s="10">
        <v>140.61006412137954</v>
      </c>
      <c r="J130" s="10">
        <v>140.50326102423298</v>
      </c>
      <c r="K130" s="10">
        <v>138.17067020433421</v>
      </c>
      <c r="P130" s="169"/>
    </row>
    <row r="131" spans="2:16" ht="13.5" thickBot="1">
      <c r="B131" s="202" t="s">
        <v>126</v>
      </c>
      <c r="C131" s="203" t="s">
        <v>72</v>
      </c>
      <c r="D131" s="203" t="s">
        <v>71</v>
      </c>
      <c r="E131" s="204" t="s">
        <v>139</v>
      </c>
      <c r="F131" s="18">
        <v>116.58353148845229</v>
      </c>
      <c r="G131" s="18">
        <v>119.36728340621777</v>
      </c>
      <c r="H131" s="18">
        <v>119.36728340621777</v>
      </c>
      <c r="I131" s="18">
        <v>121.6546666796439</v>
      </c>
      <c r="J131" s="18">
        <v>121.57229816186825</v>
      </c>
      <c r="K131" s="18">
        <v>122.39507093732438</v>
      </c>
      <c r="P131" s="169"/>
    </row>
    <row r="132" spans="2:16">
      <c r="B132" s="197" t="s">
        <v>128</v>
      </c>
      <c r="C132" s="198" t="s">
        <v>67</v>
      </c>
      <c r="D132" s="198" t="s">
        <v>68</v>
      </c>
      <c r="E132" s="198">
        <v>3.1</v>
      </c>
      <c r="F132" s="19">
        <v>2114.7492149390973</v>
      </c>
      <c r="G132" s="19">
        <v>1645.1230261785863</v>
      </c>
      <c r="H132" s="19">
        <v>1045.3059831869616</v>
      </c>
      <c r="I132" s="19">
        <v>966.31649003124005</v>
      </c>
      <c r="J132" s="19">
        <v>1003.383360048132</v>
      </c>
      <c r="K132" s="19">
        <v>892.84959271534944</v>
      </c>
      <c r="P132" s="169"/>
    </row>
    <row r="133" spans="2:16">
      <c r="B133" s="192" t="s">
        <v>128</v>
      </c>
      <c r="C133" s="1" t="s">
        <v>67</v>
      </c>
      <c r="D133" s="1" t="s">
        <v>70</v>
      </c>
      <c r="E133" s="1">
        <v>3.1</v>
      </c>
      <c r="F133" s="10">
        <v>2102.1604214994827</v>
      </c>
      <c r="G133" s="10">
        <v>1629.2119215217117</v>
      </c>
      <c r="H133" s="10">
        <v>1032.2918877889254</v>
      </c>
      <c r="I133" s="10">
        <v>977.60989538910474</v>
      </c>
      <c r="J133" s="10">
        <v>1014.497711944437</v>
      </c>
      <c r="K133" s="10">
        <v>894.74377960642698</v>
      </c>
      <c r="P133" s="169"/>
    </row>
    <row r="134" spans="2:16">
      <c r="B134" s="192" t="s">
        <v>128</v>
      </c>
      <c r="C134" s="1" t="s">
        <v>67</v>
      </c>
      <c r="D134" s="1" t="s">
        <v>71</v>
      </c>
      <c r="E134" s="1">
        <v>3.1</v>
      </c>
      <c r="F134" s="10">
        <v>2239.7819255533723</v>
      </c>
      <c r="G134" s="10">
        <v>1745.6684887232643</v>
      </c>
      <c r="H134" s="10">
        <v>1113.9425658357698</v>
      </c>
      <c r="I134" s="10">
        <v>1030.568721593535</v>
      </c>
      <c r="J134" s="10">
        <v>1069.607761834741</v>
      </c>
      <c r="K134" s="10">
        <v>953.28051037201897</v>
      </c>
      <c r="P134" s="169"/>
    </row>
    <row r="135" spans="2:16">
      <c r="B135" s="192" t="s">
        <v>128</v>
      </c>
      <c r="C135" s="1" t="s">
        <v>72</v>
      </c>
      <c r="D135" s="1" t="s">
        <v>68</v>
      </c>
      <c r="E135" s="1">
        <v>12</v>
      </c>
      <c r="F135" s="10">
        <v>2039.9077051774332</v>
      </c>
      <c r="G135" s="10">
        <v>1527.324736164255</v>
      </c>
      <c r="H135" s="10">
        <v>944.51958524057125</v>
      </c>
      <c r="I135" s="10">
        <v>876.12353365305501</v>
      </c>
      <c r="J135" s="10">
        <v>936.0074828123511</v>
      </c>
      <c r="K135" s="10">
        <v>777.70873160973736</v>
      </c>
      <c r="P135" s="169"/>
    </row>
    <row r="136" spans="2:16">
      <c r="B136" s="192" t="s">
        <v>128</v>
      </c>
      <c r="C136" s="1" t="s">
        <v>72</v>
      </c>
      <c r="D136" s="1" t="s">
        <v>70</v>
      </c>
      <c r="E136" s="1">
        <v>12</v>
      </c>
      <c r="F136" s="10">
        <v>2127.2257152432503</v>
      </c>
      <c r="G136" s="10">
        <v>1584.6570775328121</v>
      </c>
      <c r="H136" s="10">
        <v>959.78518574617556</v>
      </c>
      <c r="I136" s="10">
        <v>888.7190145406413</v>
      </c>
      <c r="J136" s="10">
        <v>953.37260195114311</v>
      </c>
      <c r="K136" s="10">
        <v>787.89028032705676</v>
      </c>
      <c r="P136" s="169"/>
    </row>
    <row r="137" spans="2:16">
      <c r="B137" s="192" t="s">
        <v>128</v>
      </c>
      <c r="C137" s="1" t="s">
        <v>72</v>
      </c>
      <c r="D137" s="1" t="s">
        <v>71</v>
      </c>
      <c r="E137" s="1">
        <v>12</v>
      </c>
      <c r="F137" s="10">
        <v>2160.7966253354462</v>
      </c>
      <c r="G137" s="10">
        <v>1621.4438497501119</v>
      </c>
      <c r="H137" s="10">
        <v>1007.6502861000853</v>
      </c>
      <c r="I137" s="10">
        <v>935.43490228294684</v>
      </c>
      <c r="J137" s="10">
        <v>998.50294912787672</v>
      </c>
      <c r="K137" s="10">
        <v>831.89095864951526</v>
      </c>
      <c r="P137" s="169"/>
    </row>
    <row r="138" spans="2:16">
      <c r="B138" s="192" t="s">
        <v>128</v>
      </c>
      <c r="C138" s="1" t="s">
        <v>67</v>
      </c>
      <c r="D138" s="1" t="s">
        <v>68</v>
      </c>
      <c r="E138" s="199" t="s">
        <v>139</v>
      </c>
      <c r="F138" s="10">
        <v>159.09837084243279</v>
      </c>
      <c r="G138" s="10">
        <v>174.87714176304226</v>
      </c>
      <c r="H138" s="10">
        <v>174.87714176304226</v>
      </c>
      <c r="I138" s="10">
        <v>176.2731345748864</v>
      </c>
      <c r="J138" s="10">
        <v>176.20479476718191</v>
      </c>
      <c r="K138" s="10">
        <v>191.0003377059671</v>
      </c>
      <c r="P138" s="169"/>
    </row>
    <row r="139" spans="2:16">
      <c r="B139" s="192" t="s">
        <v>128</v>
      </c>
      <c r="C139" s="1" t="s">
        <v>67</v>
      </c>
      <c r="D139" s="1" t="s">
        <v>70</v>
      </c>
      <c r="E139" s="199" t="s">
        <v>139</v>
      </c>
      <c r="F139" s="10">
        <v>176.67620997897475</v>
      </c>
      <c r="G139" s="10">
        <v>192.70201820410927</v>
      </c>
      <c r="H139" s="10">
        <v>192.70201820410927</v>
      </c>
      <c r="I139" s="10">
        <v>200.36184290532586</v>
      </c>
      <c r="J139" s="10">
        <v>200.2863429612907</v>
      </c>
      <c r="K139" s="10">
        <v>215.84950726002046</v>
      </c>
      <c r="P139" s="169"/>
    </row>
    <row r="140" spans="2:16">
      <c r="B140" s="192" t="s">
        <v>128</v>
      </c>
      <c r="C140" s="1" t="s">
        <v>67</v>
      </c>
      <c r="D140" s="1" t="s">
        <v>71</v>
      </c>
      <c r="E140" s="199" t="s">
        <v>139</v>
      </c>
      <c r="F140" s="10">
        <v>179.99388171293884</v>
      </c>
      <c r="G140" s="10">
        <v>197.11389255435216</v>
      </c>
      <c r="H140" s="10">
        <v>197.11389255435216</v>
      </c>
      <c r="I140" s="10">
        <v>198.94257865512736</v>
      </c>
      <c r="J140" s="10">
        <v>198.8712068606921</v>
      </c>
      <c r="K140" s="10">
        <v>214.56280530355446</v>
      </c>
      <c r="P140" s="169"/>
    </row>
    <row r="141" spans="2:16">
      <c r="B141" s="192" t="s">
        <v>128</v>
      </c>
      <c r="C141" s="1" t="s">
        <v>72</v>
      </c>
      <c r="D141" s="1" t="s">
        <v>68</v>
      </c>
      <c r="E141" s="199" t="s">
        <v>139</v>
      </c>
      <c r="F141" s="10">
        <v>99.019932732467126</v>
      </c>
      <c r="G141" s="10">
        <v>101.19797317121261</v>
      </c>
      <c r="H141" s="10">
        <v>101.19797317121261</v>
      </c>
      <c r="I141" s="10">
        <v>102.98242294740639</v>
      </c>
      <c r="J141" s="10">
        <v>102.90661241980065</v>
      </c>
      <c r="K141" s="10">
        <v>103.58442704122425</v>
      </c>
      <c r="P141" s="169"/>
    </row>
    <row r="142" spans="2:16">
      <c r="B142" s="192" t="s">
        <v>128</v>
      </c>
      <c r="C142" s="1" t="s">
        <v>72</v>
      </c>
      <c r="D142" s="1" t="s">
        <v>70</v>
      </c>
      <c r="E142" s="199" t="s">
        <v>139</v>
      </c>
      <c r="F142" s="10">
        <v>130.38649111959694</v>
      </c>
      <c r="G142" s="10">
        <v>131.39660207908494</v>
      </c>
      <c r="H142" s="10">
        <v>131.39660207908494</v>
      </c>
      <c r="I142" s="10">
        <v>140.62065209479798</v>
      </c>
      <c r="J142" s="10">
        <v>140.5124546919206</v>
      </c>
      <c r="K142" s="10">
        <v>138.19398354959429</v>
      </c>
      <c r="P142" s="169"/>
    </row>
    <row r="143" spans="2:16" ht="13.5" thickBot="1">
      <c r="B143" s="202" t="s">
        <v>128</v>
      </c>
      <c r="C143" s="203" t="s">
        <v>72</v>
      </c>
      <c r="D143" s="203" t="s">
        <v>71</v>
      </c>
      <c r="E143" s="204" t="s">
        <v>139</v>
      </c>
      <c r="F143" s="18">
        <v>116.58353148845229</v>
      </c>
      <c r="G143" s="18">
        <v>119.36728340621777</v>
      </c>
      <c r="H143" s="18">
        <v>119.36728340621777</v>
      </c>
      <c r="I143" s="18">
        <v>121.65802292589285</v>
      </c>
      <c r="J143" s="18">
        <v>121.57524121091127</v>
      </c>
      <c r="K143" s="18">
        <v>122.40923832109242</v>
      </c>
      <c r="P143" s="169"/>
    </row>
    <row r="144" spans="2:16">
      <c r="B144" s="197" t="s">
        <v>130</v>
      </c>
      <c r="C144" s="198" t="s">
        <v>67</v>
      </c>
      <c r="D144" s="198" t="s">
        <v>68</v>
      </c>
      <c r="E144" s="198">
        <v>3.1</v>
      </c>
      <c r="F144" s="19">
        <v>2156.6853293332242</v>
      </c>
      <c r="G144" s="19">
        <v>1669.9537084441363</v>
      </c>
      <c r="H144" s="19">
        <v>1061.7195800306602</v>
      </c>
      <c r="I144" s="19">
        <v>981.80596228716342</v>
      </c>
      <c r="J144" s="19">
        <v>1019.2769548638072</v>
      </c>
      <c r="K144" s="19">
        <v>917.59402493813468</v>
      </c>
      <c r="P144" s="169"/>
    </row>
    <row r="145" spans="2:16">
      <c r="B145" s="192" t="s">
        <v>130</v>
      </c>
      <c r="C145" s="1" t="s">
        <v>67</v>
      </c>
      <c r="D145" s="1" t="s">
        <v>70</v>
      </c>
      <c r="E145" s="1">
        <v>3.1</v>
      </c>
      <c r="F145" s="10">
        <v>2143.5429154359122</v>
      </c>
      <c r="G145" s="10">
        <v>1653.5713295240314</v>
      </c>
      <c r="H145" s="10">
        <v>1048.2748662379802</v>
      </c>
      <c r="I145" s="10">
        <v>993.02371549183363</v>
      </c>
      <c r="J145" s="10">
        <v>1030.3137024716773</v>
      </c>
      <c r="K145" s="10">
        <v>919.36725438082897</v>
      </c>
      <c r="P145" s="169"/>
    </row>
    <row r="146" spans="2:16">
      <c r="B146" s="192" t="s">
        <v>130</v>
      </c>
      <c r="C146" s="1" t="s">
        <v>67</v>
      </c>
      <c r="D146" s="1" t="s">
        <v>71</v>
      </c>
      <c r="E146" s="1">
        <v>3.1</v>
      </c>
      <c r="F146" s="10">
        <v>2283.9553377498655</v>
      </c>
      <c r="G146" s="10">
        <v>1771.8294731296623</v>
      </c>
      <c r="H146" s="10">
        <v>1131.2386639636782</v>
      </c>
      <c r="I146" s="10">
        <v>1046.8914585215612</v>
      </c>
      <c r="J146" s="10">
        <v>1086.356122962095</v>
      </c>
      <c r="K146" s="10">
        <v>979.3572188659972</v>
      </c>
      <c r="P146" s="169"/>
    </row>
    <row r="147" spans="2:16">
      <c r="B147" s="192" t="s">
        <v>130</v>
      </c>
      <c r="C147" s="1" t="s">
        <v>72</v>
      </c>
      <c r="D147" s="1" t="s">
        <v>68</v>
      </c>
      <c r="E147" s="1">
        <v>12</v>
      </c>
      <c r="F147" s="10">
        <v>2050.981889701608</v>
      </c>
      <c r="G147" s="10">
        <v>1533.3474084798884</v>
      </c>
      <c r="H147" s="10">
        <v>950.54225755620473</v>
      </c>
      <c r="I147" s="10">
        <v>882.11388721689525</v>
      </c>
      <c r="J147" s="10">
        <v>941.99783637619112</v>
      </c>
      <c r="K147" s="10">
        <v>789.40298053711535</v>
      </c>
      <c r="P147" s="169"/>
    </row>
    <row r="148" spans="2:16">
      <c r="B148" s="192" t="s">
        <v>130</v>
      </c>
      <c r="C148" s="1" t="s">
        <v>72</v>
      </c>
      <c r="D148" s="1" t="s">
        <v>70</v>
      </c>
      <c r="E148" s="1">
        <v>12</v>
      </c>
      <c r="F148" s="10">
        <v>2136.3541545891017</v>
      </c>
      <c r="G148" s="10">
        <v>1588.199939610457</v>
      </c>
      <c r="H148" s="10">
        <v>963.32804782382027</v>
      </c>
      <c r="I148" s="10">
        <v>892.24286385417838</v>
      </c>
      <c r="J148" s="10">
        <v>956.89645126468031</v>
      </c>
      <c r="K148" s="10">
        <v>796.31854036846721</v>
      </c>
      <c r="P148" s="169"/>
    </row>
    <row r="149" spans="2:16">
      <c r="B149" s="192" t="s">
        <v>130</v>
      </c>
      <c r="C149" s="1" t="s">
        <v>72</v>
      </c>
      <c r="D149" s="1" t="s">
        <v>71</v>
      </c>
      <c r="E149" s="1">
        <v>12</v>
      </c>
      <c r="F149" s="10">
        <v>2172.4680563957941</v>
      </c>
      <c r="G149" s="10">
        <v>1627.7913333573729</v>
      </c>
      <c r="H149" s="10">
        <v>1013.9977697073463</v>
      </c>
      <c r="I149" s="10">
        <v>941.74834871362475</v>
      </c>
      <c r="J149" s="10">
        <v>1004.8163955585547</v>
      </c>
      <c r="K149" s="10">
        <v>844.21594385981246</v>
      </c>
      <c r="P149" s="169"/>
    </row>
    <row r="150" spans="2:16">
      <c r="B150" s="192" t="s">
        <v>130</v>
      </c>
      <c r="C150" s="1" t="s">
        <v>67</v>
      </c>
      <c r="D150" s="1" t="s">
        <v>68</v>
      </c>
      <c r="E150" s="199" t="s">
        <v>139</v>
      </c>
      <c r="F150" s="10">
        <v>170.84213689812375</v>
      </c>
      <c r="G150" s="10">
        <v>187.59332156856752</v>
      </c>
      <c r="H150" s="10">
        <v>187.59332156856752</v>
      </c>
      <c r="I150" s="10">
        <v>189.02347280795092</v>
      </c>
      <c r="J150" s="10">
        <v>188.95169455934951</v>
      </c>
      <c r="K150" s="10">
        <v>213.7730694446642</v>
      </c>
      <c r="P150" s="169"/>
    </row>
    <row r="151" spans="2:16">
      <c r="B151" s="192" t="s">
        <v>130</v>
      </c>
      <c r="C151" s="1" t="s">
        <v>67</v>
      </c>
      <c r="D151" s="1" t="s">
        <v>70</v>
      </c>
      <c r="E151" s="199" t="s">
        <v>139</v>
      </c>
      <c r="F151" s="10">
        <v>188.36243658707815</v>
      </c>
      <c r="G151" s="10">
        <v>205.35589414918937</v>
      </c>
      <c r="H151" s="10">
        <v>205.35589414918937</v>
      </c>
      <c r="I151" s="10">
        <v>213.04499630816414</v>
      </c>
      <c r="J151" s="10">
        <v>212.96632467483323</v>
      </c>
      <c r="K151" s="10">
        <v>238.50277000725251</v>
      </c>
      <c r="P151" s="169"/>
    </row>
    <row r="152" spans="2:16">
      <c r="B152" s="192" t="s">
        <v>130</v>
      </c>
      <c r="C152" s="1" t="s">
        <v>67</v>
      </c>
      <c r="D152" s="1" t="s">
        <v>71</v>
      </c>
      <c r="E152" s="199" t="s">
        <v>139</v>
      </c>
      <c r="F152" s="10">
        <v>192.37141147399092</v>
      </c>
      <c r="G152" s="10">
        <v>210.51631331472697</v>
      </c>
      <c r="H152" s="10">
        <v>210.51631331472697</v>
      </c>
      <c r="I152" s="10">
        <v>212.37255128839669</v>
      </c>
      <c r="J152" s="10">
        <v>212.29789778223881</v>
      </c>
      <c r="K152" s="10">
        <v>238.54839037605092</v>
      </c>
      <c r="P152" s="169"/>
    </row>
    <row r="153" spans="2:16">
      <c r="B153" s="192" t="s">
        <v>130</v>
      </c>
      <c r="C153" s="1" t="s">
        <v>72</v>
      </c>
      <c r="D153" s="1" t="s">
        <v>68</v>
      </c>
      <c r="E153" s="199" t="s">
        <v>139</v>
      </c>
      <c r="F153" s="10">
        <v>99.019932732467126</v>
      </c>
      <c r="G153" s="10">
        <v>101.19797317121261</v>
      </c>
      <c r="H153" s="10">
        <v>101.19797317121261</v>
      </c>
      <c r="I153" s="10">
        <v>102.97425706793491</v>
      </c>
      <c r="J153" s="10">
        <v>102.89946291111912</v>
      </c>
      <c r="K153" s="10">
        <v>103.56405410950022</v>
      </c>
      <c r="P153" s="169"/>
    </row>
    <row r="154" spans="2:16">
      <c r="B154" s="192" t="s">
        <v>130</v>
      </c>
      <c r="C154" s="1" t="s">
        <v>72</v>
      </c>
      <c r="D154" s="1" t="s">
        <v>70</v>
      </c>
      <c r="E154" s="199" t="s">
        <v>139</v>
      </c>
      <c r="F154" s="10">
        <v>130.38649111959694</v>
      </c>
      <c r="G154" s="10">
        <v>131.39660207908494</v>
      </c>
      <c r="H154" s="10">
        <v>131.39660207908494</v>
      </c>
      <c r="I154" s="10">
        <v>140.61425667882747</v>
      </c>
      <c r="J154" s="10">
        <v>140.50690247993427</v>
      </c>
      <c r="K154" s="10">
        <v>138.17480951423789</v>
      </c>
      <c r="P154" s="169"/>
    </row>
    <row r="155" spans="2:16" ht="13.5" thickBot="1">
      <c r="B155" s="200" t="s">
        <v>130</v>
      </c>
      <c r="C155" s="17" t="s">
        <v>72</v>
      </c>
      <c r="D155" s="17" t="s">
        <v>71</v>
      </c>
      <c r="E155" s="201" t="s">
        <v>139</v>
      </c>
      <c r="F155" s="18">
        <v>116.58353148845229</v>
      </c>
      <c r="G155" s="18">
        <v>119.36728340621777</v>
      </c>
      <c r="H155" s="18">
        <v>119.36728340621777</v>
      </c>
      <c r="I155" s="18">
        <v>121.64911341849833</v>
      </c>
      <c r="J155" s="18">
        <v>121.56742645429782</v>
      </c>
      <c r="K155" s="18">
        <v>122.38708323313521</v>
      </c>
      <c r="P155" s="169"/>
    </row>
    <row r="156" spans="2:16">
      <c r="B156" s="197" t="s">
        <v>140</v>
      </c>
      <c r="C156" s="198" t="s">
        <v>67</v>
      </c>
      <c r="D156" s="198" t="s">
        <v>68</v>
      </c>
      <c r="E156" s="198">
        <v>3.1</v>
      </c>
      <c r="F156" s="19">
        <v>2164.9503740257064</v>
      </c>
      <c r="G156" s="19">
        <v>1684.3149086772792</v>
      </c>
      <c r="H156" s="19">
        <v>1086.7596921029156</v>
      </c>
      <c r="I156" s="19">
        <v>1006.6444924476175</v>
      </c>
      <c r="J156" s="19">
        <v>1043.1925749106629</v>
      </c>
      <c r="K156" s="19">
        <v>945.12723532468169</v>
      </c>
      <c r="P156" s="169"/>
    </row>
    <row r="157" spans="2:16">
      <c r="B157" s="192" t="s">
        <v>140</v>
      </c>
      <c r="C157" s="1" t="s">
        <v>67</v>
      </c>
      <c r="D157" s="1" t="s">
        <v>70</v>
      </c>
      <c r="E157" s="1">
        <v>3.1</v>
      </c>
      <c r="F157" s="10">
        <v>2152.0593155216311</v>
      </c>
      <c r="G157" s="10">
        <v>1668.1545989667347</v>
      </c>
      <c r="H157" s="10">
        <v>1073.4854700222995</v>
      </c>
      <c r="I157" s="10">
        <v>1017.7399657757372</v>
      </c>
      <c r="J157" s="10">
        <v>1054.1115008077375</v>
      </c>
      <c r="K157" s="10">
        <v>946.76513391498395</v>
      </c>
      <c r="P157" s="169"/>
    </row>
    <row r="158" spans="2:16">
      <c r="B158" s="192" t="s">
        <v>140</v>
      </c>
      <c r="C158" s="1" t="s">
        <v>67</v>
      </c>
      <c r="D158" s="1" t="s">
        <v>71</v>
      </c>
      <c r="E158" s="1">
        <v>3.1</v>
      </c>
      <c r="F158" s="10">
        <v>2292.6881779126929</v>
      </c>
      <c r="G158" s="10">
        <v>1786.9810391924527</v>
      </c>
      <c r="H158" s="10">
        <v>1157.6372381420954</v>
      </c>
      <c r="I158" s="10">
        <v>1073.0768307339101</v>
      </c>
      <c r="J158" s="10">
        <v>1111.5694809459062</v>
      </c>
      <c r="K158" s="10">
        <v>1008.3810202480701</v>
      </c>
      <c r="P158" s="169"/>
    </row>
    <row r="159" spans="2:16">
      <c r="B159" s="192" t="s">
        <v>140</v>
      </c>
      <c r="C159" s="1" t="s">
        <v>72</v>
      </c>
      <c r="D159" s="1" t="s">
        <v>68</v>
      </c>
      <c r="E159" s="1">
        <v>12</v>
      </c>
      <c r="F159" s="10">
        <v>2061.4897796227265</v>
      </c>
      <c r="G159" s="10">
        <v>1565.5093290508592</v>
      </c>
      <c r="H159" s="10">
        <v>982.70417812717562</v>
      </c>
      <c r="I159" s="10">
        <v>914.10322096175742</v>
      </c>
      <c r="J159" s="10">
        <v>973.98717012105351</v>
      </c>
      <c r="K159" s="10">
        <v>826.48314288714278</v>
      </c>
      <c r="P159" s="169"/>
    </row>
    <row r="160" spans="2:16">
      <c r="B160" s="192" t="s">
        <v>140</v>
      </c>
      <c r="C160" s="1" t="s">
        <v>72</v>
      </c>
      <c r="D160" s="1" t="s">
        <v>70</v>
      </c>
      <c r="E160" s="1">
        <v>12</v>
      </c>
      <c r="F160" s="10">
        <v>2150.6475936271468</v>
      </c>
      <c r="G160" s="10">
        <v>1628.222451378314</v>
      </c>
      <c r="H160" s="10">
        <v>1003.3505595916776</v>
      </c>
      <c r="I160" s="10">
        <v>932.05059473827032</v>
      </c>
      <c r="J160" s="10">
        <v>996.70418214877213</v>
      </c>
      <c r="K160" s="10">
        <v>843.04952051037139</v>
      </c>
      <c r="P160" s="169"/>
    </row>
    <row r="161" spans="2:16">
      <c r="B161" s="192" t="s">
        <v>140</v>
      </c>
      <c r="C161" s="1" t="s">
        <v>72</v>
      </c>
      <c r="D161" s="1" t="s">
        <v>71</v>
      </c>
      <c r="E161" s="1">
        <v>12</v>
      </c>
      <c r="F161" s="10">
        <v>2183.5426517789879</v>
      </c>
      <c r="G161" s="10">
        <v>1661.6877920892134</v>
      </c>
      <c r="H161" s="10">
        <v>1047.8942284391867</v>
      </c>
      <c r="I161" s="10">
        <v>975.46304398142752</v>
      </c>
      <c r="J161" s="10">
        <v>1038.5310908263575</v>
      </c>
      <c r="K161" s="10">
        <v>883.29604685724121</v>
      </c>
      <c r="P161" s="169"/>
    </row>
    <row r="162" spans="2:16">
      <c r="B162" s="192" t="s">
        <v>140</v>
      </c>
      <c r="C162" s="1" t="s">
        <v>67</v>
      </c>
      <c r="D162" s="1" t="s">
        <v>68</v>
      </c>
      <c r="E162" s="199" t="s">
        <v>139</v>
      </c>
      <c r="F162" s="10">
        <v>182.99730877105227</v>
      </c>
      <c r="G162" s="10">
        <v>202.59093363331934</v>
      </c>
      <c r="H162" s="10">
        <v>202.59093363331934</v>
      </c>
      <c r="I162" s="10">
        <v>204.04315764110126</v>
      </c>
      <c r="J162" s="10">
        <v>203.97117939092826</v>
      </c>
      <c r="K162" s="10">
        <v>230.3980327200666</v>
      </c>
      <c r="P162" s="169"/>
    </row>
    <row r="163" spans="2:16">
      <c r="B163" s="192" t="s">
        <v>140</v>
      </c>
      <c r="C163" s="1" t="s">
        <v>67</v>
      </c>
      <c r="D163" s="1" t="s">
        <v>70</v>
      </c>
      <c r="E163" s="199" t="s">
        <v>139</v>
      </c>
      <c r="F163" s="10">
        <v>200.45805329928706</v>
      </c>
      <c r="G163" s="10">
        <v>220.28002430794558</v>
      </c>
      <c r="H163" s="10">
        <v>220.28002430794558</v>
      </c>
      <c r="I163" s="10">
        <v>227.98449682321694</v>
      </c>
      <c r="J163" s="10">
        <v>227.90622679914532</v>
      </c>
      <c r="K163" s="10">
        <v>255.03818604063849</v>
      </c>
      <c r="P163" s="169"/>
    </row>
    <row r="164" spans="2:16">
      <c r="B164" s="192" t="s">
        <v>140</v>
      </c>
      <c r="C164" s="1" t="s">
        <v>67</v>
      </c>
      <c r="D164" s="1" t="s">
        <v>71</v>
      </c>
      <c r="E164" s="199" t="s">
        <v>139</v>
      </c>
      <c r="F164" s="10">
        <v>205.18254896552568</v>
      </c>
      <c r="G164" s="10">
        <v>226.32328603505144</v>
      </c>
      <c r="H164" s="10">
        <v>226.32328603505144</v>
      </c>
      <c r="I164" s="10">
        <v>228.19347877319558</v>
      </c>
      <c r="J164" s="10">
        <v>228.11891838374029</v>
      </c>
      <c r="K164" s="10">
        <v>256.06009818993414</v>
      </c>
      <c r="P164" s="169"/>
    </row>
    <row r="165" spans="2:16">
      <c r="B165" s="192" t="s">
        <v>140</v>
      </c>
      <c r="C165" s="1" t="s">
        <v>72</v>
      </c>
      <c r="D165" s="1" t="s">
        <v>68</v>
      </c>
      <c r="E165" s="199" t="s">
        <v>139</v>
      </c>
      <c r="F165" s="10">
        <v>99.019932732467126</v>
      </c>
      <c r="G165" s="10">
        <v>101.19797317121261</v>
      </c>
      <c r="H165" s="10">
        <v>101.19797317121261</v>
      </c>
      <c r="I165" s="10">
        <v>102.93250249895489</v>
      </c>
      <c r="J165" s="10">
        <v>102.8628048937133</v>
      </c>
      <c r="K165" s="10">
        <v>103.50335631119158</v>
      </c>
      <c r="P165" s="169"/>
    </row>
    <row r="166" spans="2:16">
      <c r="B166" s="192" t="s">
        <v>140</v>
      </c>
      <c r="C166" s="1" t="s">
        <v>72</v>
      </c>
      <c r="D166" s="1" t="s">
        <v>70</v>
      </c>
      <c r="E166" s="199" t="s">
        <v>139</v>
      </c>
      <c r="F166" s="10">
        <v>130.38649111959694</v>
      </c>
      <c r="G166" s="10">
        <v>131.39660207908494</v>
      </c>
      <c r="H166" s="10">
        <v>131.39660207908494</v>
      </c>
      <c r="I166" s="10">
        <v>140.54544382725209</v>
      </c>
      <c r="J166" s="10">
        <v>140.44696746078938</v>
      </c>
      <c r="K166" s="10">
        <v>138.07561444790795</v>
      </c>
      <c r="P166" s="169"/>
    </row>
    <row r="167" spans="2:16" ht="13.5" thickBot="1">
      <c r="B167" s="202" t="s">
        <v>140</v>
      </c>
      <c r="C167" s="203" t="s">
        <v>72</v>
      </c>
      <c r="D167" s="203" t="s">
        <v>71</v>
      </c>
      <c r="E167" s="204" t="s">
        <v>139</v>
      </c>
      <c r="F167" s="18">
        <v>116.58353148845229</v>
      </c>
      <c r="G167" s="18">
        <v>119.36728340621777</v>
      </c>
      <c r="H167" s="18">
        <v>119.36728340621777</v>
      </c>
      <c r="I167" s="18">
        <v>121.6035290385901</v>
      </c>
      <c r="J167" s="18">
        <v>121.52733629766291</v>
      </c>
      <c r="K167" s="18">
        <v>122.32101165424857</v>
      </c>
      <c r="P167" s="169"/>
    </row>
    <row r="168" spans="2:16">
      <c r="B168" s="205" t="s">
        <v>134</v>
      </c>
      <c r="C168" s="22" t="s">
        <v>67</v>
      </c>
      <c r="D168" s="22" t="s">
        <v>68</v>
      </c>
      <c r="E168" s="22">
        <v>3.1</v>
      </c>
      <c r="F168" s="19">
        <v>2160.8038564521303</v>
      </c>
      <c r="G168" s="19">
        <v>1683.399391642982</v>
      </c>
      <c r="H168" s="19">
        <v>1079.3995206007605</v>
      </c>
      <c r="I168" s="19">
        <v>998.87509192804453</v>
      </c>
      <c r="J168" s="19">
        <v>1035.99430611457</v>
      </c>
      <c r="K168" s="19">
        <v>938.76857872215896</v>
      </c>
      <c r="P168" s="169"/>
    </row>
    <row r="169" spans="2:16">
      <c r="B169" s="192" t="s">
        <v>134</v>
      </c>
      <c r="C169" s="1" t="s">
        <v>67</v>
      </c>
      <c r="D169" s="1" t="s">
        <v>70</v>
      </c>
      <c r="E169" s="1">
        <v>3.1</v>
      </c>
      <c r="F169" s="10">
        <v>2147.7616687821469</v>
      </c>
      <c r="G169" s="10">
        <v>1667.0718132225975</v>
      </c>
      <c r="H169" s="10">
        <v>1065.9891563852254</v>
      </c>
      <c r="I169" s="10">
        <v>1010.0089880697636</v>
      </c>
      <c r="J169" s="10">
        <v>1046.9488959434698</v>
      </c>
      <c r="K169" s="10">
        <v>940.43799237606913</v>
      </c>
      <c r="P169" s="169"/>
    </row>
    <row r="170" spans="2:16">
      <c r="B170" s="192" t="s">
        <v>134</v>
      </c>
      <c r="C170" s="1" t="s">
        <v>67</v>
      </c>
      <c r="D170" s="1" t="s">
        <v>71</v>
      </c>
      <c r="E170" s="1">
        <v>3.1</v>
      </c>
      <c r="F170" s="10">
        <v>2288.3051463044339</v>
      </c>
      <c r="G170" s="10">
        <v>1786.0067758566365</v>
      </c>
      <c r="H170" s="10">
        <v>1149.8754791349625</v>
      </c>
      <c r="I170" s="10">
        <v>1064.8842251656617</v>
      </c>
      <c r="J170" s="10">
        <v>1103.9783945867468</v>
      </c>
      <c r="K170" s="10">
        <v>1001.6752434641033</v>
      </c>
      <c r="P170" s="169"/>
    </row>
    <row r="171" spans="2:16">
      <c r="B171" s="192" t="s">
        <v>134</v>
      </c>
      <c r="C171" s="1" t="s">
        <v>72</v>
      </c>
      <c r="D171" s="1" t="s">
        <v>68</v>
      </c>
      <c r="E171" s="1">
        <v>12</v>
      </c>
      <c r="F171" s="10">
        <v>2057.8682882613684</v>
      </c>
      <c r="G171" s="10">
        <v>1559.8890981782704</v>
      </c>
      <c r="H171" s="10">
        <v>977.08394725458675</v>
      </c>
      <c r="I171" s="10">
        <v>908.51314930964952</v>
      </c>
      <c r="J171" s="10">
        <v>968.39709846894539</v>
      </c>
      <c r="K171" s="10">
        <v>817.63688515765944</v>
      </c>
      <c r="P171" s="169"/>
    </row>
    <row r="172" spans="2:16">
      <c r="B172" s="192" t="s">
        <v>134</v>
      </c>
      <c r="C172" s="1" t="s">
        <v>72</v>
      </c>
      <c r="D172" s="1" t="s">
        <v>70</v>
      </c>
      <c r="E172" s="1">
        <v>12</v>
      </c>
      <c r="F172" s="10">
        <v>2139.0465550282779</v>
      </c>
      <c r="G172" s="10">
        <v>1613.0522275296119</v>
      </c>
      <c r="H172" s="10">
        <v>988.1803357429751</v>
      </c>
      <c r="I172" s="10">
        <v>916.96178191903823</v>
      </c>
      <c r="J172" s="10">
        <v>981.61536932954016</v>
      </c>
      <c r="K172" s="10">
        <v>823.53911421126213</v>
      </c>
      <c r="P172" s="169"/>
    </row>
    <row r="173" spans="2:16">
      <c r="B173" s="192" t="s">
        <v>134</v>
      </c>
      <c r="C173" s="1" t="s">
        <v>72</v>
      </c>
      <c r="D173" s="1" t="s">
        <v>71</v>
      </c>
      <c r="E173" s="1">
        <v>12</v>
      </c>
      <c r="F173" s="10">
        <v>2179.7258482330953</v>
      </c>
      <c r="G173" s="10">
        <v>1655.7644541649208</v>
      </c>
      <c r="H173" s="10">
        <v>1041.9708905148939</v>
      </c>
      <c r="I173" s="10">
        <v>969.5714688777017</v>
      </c>
      <c r="J173" s="10">
        <v>1032.6395157226316</v>
      </c>
      <c r="K173" s="10">
        <v>873.97266094682982</v>
      </c>
      <c r="P173" s="169"/>
    </row>
    <row r="174" spans="2:16">
      <c r="B174" s="192" t="s">
        <v>134</v>
      </c>
      <c r="C174" s="1" t="s">
        <v>67</v>
      </c>
      <c r="D174" s="1" t="s">
        <v>68</v>
      </c>
      <c r="E174" s="199" t="s">
        <v>139</v>
      </c>
      <c r="F174" s="10">
        <v>170.91693795580326</v>
      </c>
      <c r="G174" s="10">
        <v>187.10711469365035</v>
      </c>
      <c r="H174" s="10">
        <v>187.10711469365035</v>
      </c>
      <c r="I174" s="10">
        <v>188.50099218397511</v>
      </c>
      <c r="J174" s="10">
        <v>188.43246445155532</v>
      </c>
      <c r="K174" s="10">
        <v>214.99704832020052</v>
      </c>
      <c r="P174" s="169"/>
    </row>
    <row r="175" spans="2:16">
      <c r="B175" s="192" t="s">
        <v>134</v>
      </c>
      <c r="C175" s="1" t="s">
        <v>67</v>
      </c>
      <c r="D175" s="1" t="s">
        <v>70</v>
      </c>
      <c r="E175" s="199" t="s">
        <v>139</v>
      </c>
      <c r="F175" s="10">
        <v>188.43687115146096</v>
      </c>
      <c r="G175" s="10">
        <v>204.87206948070099</v>
      </c>
      <c r="H175" s="10">
        <v>204.87206948070099</v>
      </c>
      <c r="I175" s="10">
        <v>212.52171734050245</v>
      </c>
      <c r="J175" s="10">
        <v>212.44654505686336</v>
      </c>
      <c r="K175" s="10">
        <v>239.71471626090184</v>
      </c>
      <c r="P175" s="169"/>
    </row>
    <row r="176" spans="2:16">
      <c r="B176" s="192" t="s">
        <v>134</v>
      </c>
      <c r="C176" s="1" t="s">
        <v>67</v>
      </c>
      <c r="D176" s="1" t="s">
        <v>71</v>
      </c>
      <c r="E176" s="199" t="s">
        <v>139</v>
      </c>
      <c r="F176" s="10">
        <v>192.45024924316957</v>
      </c>
      <c r="G176" s="10">
        <v>210.00386781506558</v>
      </c>
      <c r="H176" s="10">
        <v>210.00386781506558</v>
      </c>
      <c r="I176" s="10">
        <v>211.82268239111505</v>
      </c>
      <c r="J176" s="10">
        <v>211.75136776768491</v>
      </c>
      <c r="K176" s="10">
        <v>239.83875601373467</v>
      </c>
      <c r="P176" s="169"/>
    </row>
    <row r="177" spans="2:16">
      <c r="B177" s="192" t="s">
        <v>134</v>
      </c>
      <c r="C177" s="1" t="s">
        <v>72</v>
      </c>
      <c r="D177" s="1" t="s">
        <v>68</v>
      </c>
      <c r="E177" s="199" t="s">
        <v>139</v>
      </c>
      <c r="F177" s="10">
        <v>99.019932732467126</v>
      </c>
      <c r="G177" s="10">
        <v>101.19797317121261</v>
      </c>
      <c r="H177" s="10">
        <v>101.19797317121261</v>
      </c>
      <c r="I177" s="10">
        <v>102.93958222798824</v>
      </c>
      <c r="J177" s="10">
        <v>102.86903233168609</v>
      </c>
      <c r="K177" s="10">
        <v>103.51732528128797</v>
      </c>
      <c r="P177" s="169"/>
    </row>
    <row r="178" spans="2:16">
      <c r="B178" s="192" t="s">
        <v>134</v>
      </c>
      <c r="C178" s="1" t="s">
        <v>72</v>
      </c>
      <c r="D178" s="1" t="s">
        <v>70</v>
      </c>
      <c r="E178" s="199" t="s">
        <v>139</v>
      </c>
      <c r="F178" s="10">
        <v>130.38649111959694</v>
      </c>
      <c r="G178" s="10">
        <v>131.39660207908494</v>
      </c>
      <c r="H178" s="10">
        <v>131.39660207908494</v>
      </c>
      <c r="I178" s="10">
        <v>140.57080767089084</v>
      </c>
      <c r="J178" s="10">
        <v>140.46910058028845</v>
      </c>
      <c r="K178" s="10">
        <v>138.11562758680279</v>
      </c>
      <c r="P178" s="169"/>
    </row>
    <row r="179" spans="2:16" ht="13.5" thickBot="1">
      <c r="B179" s="202" t="s">
        <v>134</v>
      </c>
      <c r="C179" s="203" t="s">
        <v>72</v>
      </c>
      <c r="D179" s="203" t="s">
        <v>71</v>
      </c>
      <c r="E179" s="204" t="s">
        <v>139</v>
      </c>
      <c r="F179" s="20">
        <v>116.58353148845229</v>
      </c>
      <c r="G179" s="20">
        <v>119.36728340621777</v>
      </c>
      <c r="H179" s="20">
        <v>119.36728340621777</v>
      </c>
      <c r="I179" s="20">
        <v>121.61126136531317</v>
      </c>
      <c r="J179" s="20">
        <v>121.53414928570338</v>
      </c>
      <c r="K179" s="20">
        <v>122.33622585934521</v>
      </c>
      <c r="P179" s="169"/>
    </row>
    <row r="180" spans="2:16">
      <c r="B180" s="205" t="s">
        <v>141</v>
      </c>
      <c r="C180" s="22" t="s">
        <v>67</v>
      </c>
      <c r="D180" s="22" t="s">
        <v>68</v>
      </c>
      <c r="E180" s="22">
        <v>3.1</v>
      </c>
      <c r="F180" s="19">
        <f>AVERAGE(F12,F24,F36,F48,F60,F72,F84,F96,F108,F120,F132,F144,F156,F168)</f>
        <v>2153.1189392983388</v>
      </c>
      <c r="G180" s="19">
        <f t="shared" ref="G180:J180" si="0">AVERAGE(G12,G24,G36,G48,G60,G72,G84,G96,G108,G120,G132,G144,G156,G168)</f>
        <v>1678.1484764103454</v>
      </c>
      <c r="H180" s="19">
        <f t="shared" si="0"/>
        <v>1073.1782272373343</v>
      </c>
      <c r="I180" s="19">
        <f t="shared" si="0"/>
        <v>993.04346874199359</v>
      </c>
      <c r="J180" s="19">
        <f t="shared" si="0"/>
        <v>1030.3010798084611</v>
      </c>
      <c r="K180" s="19">
        <f t="shared" ref="K180" si="1">AVERAGE(K12,K24,K36,K48,K60,K72,K84,K96,K108,K120,K132,K144,K156,K168)</f>
        <v>928.01876842395382</v>
      </c>
      <c r="M180" s="187"/>
      <c r="P180" s="169"/>
    </row>
    <row r="181" spans="2:16">
      <c r="B181" s="205" t="s">
        <v>141</v>
      </c>
      <c r="C181" s="1" t="s">
        <v>67</v>
      </c>
      <c r="D181" s="1" t="s">
        <v>70</v>
      </c>
      <c r="E181" s="1">
        <v>3.1</v>
      </c>
      <c r="F181" s="10">
        <f t="shared" ref="F181:F191" si="2">AVERAGE(F13,F25,F37,F49,F61,F73,F85,F97,F109,F121,F133,F145,F157,F169)</f>
        <v>2140.0999867677479</v>
      </c>
      <c r="G181" s="10">
        <f t="shared" ref="G181:J181" si="3">AVERAGE(G13,G25,G37,G49,G61,G73,G85,G97,G109,G121,G133,G145,G157,G169)</f>
        <v>1661.8323286851899</v>
      </c>
      <c r="H181" s="10">
        <f t="shared" si="3"/>
        <v>1059.7839800402894</v>
      </c>
      <c r="I181" s="10">
        <f t="shared" si="3"/>
        <v>1004.2060310901877</v>
      </c>
      <c r="J181" s="10">
        <f t="shared" si="3"/>
        <v>1041.2836673104423</v>
      </c>
      <c r="K181" s="10">
        <f t="shared" ref="K181" si="4">AVERAGE(K13,K25,K37,K49,K61,K73,K85,K97,K109,K121,K133,K145,K157,K169)</f>
        <v>929.74075953651663</v>
      </c>
      <c r="P181" s="169"/>
    </row>
    <row r="182" spans="2:16">
      <c r="B182" s="205" t="s">
        <v>141</v>
      </c>
      <c r="C182" s="1" t="s">
        <v>67</v>
      </c>
      <c r="D182" s="1" t="s">
        <v>71</v>
      </c>
      <c r="E182" s="1">
        <v>3.1</v>
      </c>
      <c r="F182" s="10">
        <f t="shared" si="2"/>
        <v>2280.2049536515974</v>
      </c>
      <c r="G182" s="10">
        <f t="shared" ref="G182:J182" si="5">AVERAGE(G14,G26,G38,G50,G62,G74,G86,G98,G110,G122,G134,G146,G158,G170)</f>
        <v>1780.4706042437872</v>
      </c>
      <c r="H182" s="10">
        <f t="shared" si="5"/>
        <v>1143.3173122535288</v>
      </c>
      <c r="I182" s="10">
        <f t="shared" si="5"/>
        <v>1058.7368603102661</v>
      </c>
      <c r="J182" s="10">
        <f t="shared" si="5"/>
        <v>1097.9767901196133</v>
      </c>
      <c r="K182" s="10">
        <f t="shared" ref="K182" si="6">AVERAGE(K14,K26,K38,K50,K62,K74,K86,K98,K110,K122,K134,K146,K158,K170)</f>
        <v>990.34632289614251</v>
      </c>
      <c r="P182" s="169"/>
    </row>
    <row r="183" spans="2:16">
      <c r="B183" s="205" t="s">
        <v>141</v>
      </c>
      <c r="C183" s="1" t="s">
        <v>72</v>
      </c>
      <c r="D183" s="1" t="s">
        <v>68</v>
      </c>
      <c r="E183" s="1">
        <v>12</v>
      </c>
      <c r="F183" s="10">
        <f t="shared" si="2"/>
        <v>2050.6063019260596</v>
      </c>
      <c r="G183" s="10">
        <f t="shared" ref="G183:J183" si="7">AVERAGE(G15,G27,G39,G51,G63,G75,G87,G99,G111,G123,G135,G147,G159,G171)</f>
        <v>1541.941302793879</v>
      </c>
      <c r="H183" s="10">
        <f t="shared" si="7"/>
        <v>959.13615187019514</v>
      </c>
      <c r="I183" s="10">
        <f t="shared" si="7"/>
        <v>890.66166510651612</v>
      </c>
      <c r="J183" s="10">
        <f t="shared" si="7"/>
        <v>950.54561426581211</v>
      </c>
      <c r="K183" s="10">
        <f t="shared" ref="K183" si="8">AVERAGE(K15,K27,K39,K51,K63,K75,K87,K99,K111,K123,K135,K147,K159,K171)</f>
        <v>793.96704663221226</v>
      </c>
      <c r="P183" s="169"/>
    </row>
    <row r="184" spans="2:16">
      <c r="B184" s="205" t="s">
        <v>141</v>
      </c>
      <c r="C184" s="1" t="s">
        <v>72</v>
      </c>
      <c r="D184" s="1" t="s">
        <v>70</v>
      </c>
      <c r="E184" s="1">
        <v>12</v>
      </c>
      <c r="F184" s="10">
        <f t="shared" si="2"/>
        <v>2137.3841009292496</v>
      </c>
      <c r="G184" s="10">
        <f t="shared" ref="G184:J184" si="9">AVERAGE(G16,G28,G40,G52,G64,G76,G88,G100,G112,G124,G136,G148,G160,G172)</f>
        <v>1598.8039727987384</v>
      </c>
      <c r="H184" s="10">
        <f t="shared" si="9"/>
        <v>973.93208101210143</v>
      </c>
      <c r="I184" s="10">
        <f t="shared" si="9"/>
        <v>902.78999048351545</v>
      </c>
      <c r="J184" s="10">
        <f t="shared" si="9"/>
        <v>967.44357789401715</v>
      </c>
      <c r="K184" s="10">
        <f t="shared" ref="K184" si="10">AVERAGE(K16,K28,K40,K52,K64,K76,K88,K100,K112,K124,K136,K148,K160,K172)</f>
        <v>802.95530066979393</v>
      </c>
      <c r="P184" s="169"/>
    </row>
    <row r="185" spans="2:16">
      <c r="B185" s="205" t="s">
        <v>141</v>
      </c>
      <c r="C185" s="1" t="s">
        <v>72</v>
      </c>
      <c r="D185" s="1" t="s">
        <v>71</v>
      </c>
      <c r="E185" s="1">
        <v>12</v>
      </c>
      <c r="F185" s="10">
        <f t="shared" si="2"/>
        <v>2172.0722126368378</v>
      </c>
      <c r="G185" s="10">
        <f t="shared" ref="G185:J185" si="11">AVERAGE(G17,G29,G41,G53,G65,G77,G89,G101,G113,G125,G137,G149,G161,G173)</f>
        <v>1636.8487086256557</v>
      </c>
      <c r="H185" s="10">
        <f t="shared" si="11"/>
        <v>1023.0551449756288</v>
      </c>
      <c r="I185" s="10">
        <f t="shared" si="11"/>
        <v>950.75715549478252</v>
      </c>
      <c r="J185" s="10">
        <f t="shared" si="11"/>
        <v>1013.8252023397124</v>
      </c>
      <c r="K185" s="10">
        <f t="shared" ref="K185" si="12">AVERAGE(K17,K29,K41,K53,K65,K77,K89,K101,K113,K125,K137,K149,K161,K173)</f>
        <v>849.02617557885787</v>
      </c>
      <c r="P185" s="169"/>
    </row>
    <row r="186" spans="2:16">
      <c r="B186" s="205" t="s">
        <v>141</v>
      </c>
      <c r="C186" s="1" t="s">
        <v>67</v>
      </c>
      <c r="D186" s="1" t="s">
        <v>68</v>
      </c>
      <c r="E186" s="199" t="s">
        <v>139</v>
      </c>
      <c r="F186" s="10">
        <f t="shared" si="2"/>
        <v>161.1420425968922</v>
      </c>
      <c r="G186" s="10">
        <f t="shared" ref="G186:J186" si="13">AVERAGE(G18,G30,G42,G54,G66,G78,G90,G102,G114,G126,G138,G150,G162,G174)</f>
        <v>184.12308678550508</v>
      </c>
      <c r="H186" s="10">
        <f t="shared" si="13"/>
        <v>184.12308678550508</v>
      </c>
      <c r="I186" s="10">
        <f t="shared" si="13"/>
        <v>185.5113337405638</v>
      </c>
      <c r="J186" s="10">
        <f t="shared" si="13"/>
        <v>185.44308132774418</v>
      </c>
      <c r="K186" s="10">
        <f t="shared" ref="K186" si="14">AVERAGE(K18,K30,K42,K54,K66,K78,K90,K102,K114,K126,K138,K150,K162,K174)</f>
        <v>204.71032624476584</v>
      </c>
      <c r="P186" s="169"/>
    </row>
    <row r="187" spans="2:16">
      <c r="B187" s="205" t="s">
        <v>141</v>
      </c>
      <c r="C187" s="1" t="s">
        <v>67</v>
      </c>
      <c r="D187" s="1" t="s">
        <v>70</v>
      </c>
      <c r="E187" s="199" t="s">
        <v>139</v>
      </c>
      <c r="F187" s="10">
        <f t="shared" si="2"/>
        <v>178.70986861300551</v>
      </c>
      <c r="G187" s="10">
        <f t="shared" ref="G187:J187" si="15">AVERAGE(G19,G31,G43,G55,G67,G79,G91,G103,G115,G127,G139,G151,G163,G175)</f>
        <v>201.90266203728621</v>
      </c>
      <c r="H187" s="10">
        <f t="shared" si="15"/>
        <v>201.90266203728621</v>
      </c>
      <c r="I187" s="10">
        <f t="shared" si="15"/>
        <v>209.54836309008644</v>
      </c>
      <c r="J187" s="10">
        <f t="shared" si="15"/>
        <v>209.47332444429236</v>
      </c>
      <c r="K187" s="10">
        <f t="shared" ref="K187" si="16">AVERAGE(K19,K31,K43,K55,K67,K79,K91,K103,K115,K127,K139,K151,K163,K175)</f>
        <v>229.48180077244083</v>
      </c>
      <c r="P187" s="169"/>
    </row>
    <row r="188" spans="2:16">
      <c r="B188" s="205" t="s">
        <v>141</v>
      </c>
      <c r="C188" s="1" t="s">
        <v>67</v>
      </c>
      <c r="D188" s="1" t="s">
        <v>71</v>
      </c>
      <c r="E188" s="199" t="s">
        <v>139</v>
      </c>
      <c r="F188" s="10">
        <f t="shared" si="2"/>
        <v>182.14784219228483</v>
      </c>
      <c r="G188" s="10">
        <f t="shared" ref="G188:J188" si="17">AVERAGE(G20,G32,G44,G56,G68,G80,G92,G104,G116,G128,G140,G152,G164,G176)</f>
        <v>206.85880395175914</v>
      </c>
      <c r="H188" s="10">
        <f t="shared" si="17"/>
        <v>206.85880395175914</v>
      </c>
      <c r="I188" s="10">
        <f t="shared" si="17"/>
        <v>208.67378876436524</v>
      </c>
      <c r="J188" s="10">
        <f t="shared" si="17"/>
        <v>208.60267796102909</v>
      </c>
      <c r="K188" s="10">
        <f t="shared" ref="K188" si="18">AVERAGE(K20,K32,K44,K56,K68,K80,K92,K104,K116,K128,K140,K152,K164,K176)</f>
        <v>229.00423297302081</v>
      </c>
      <c r="P188" s="169"/>
    </row>
    <row r="189" spans="2:16">
      <c r="B189" s="205" t="s">
        <v>141</v>
      </c>
      <c r="C189" s="1" t="s">
        <v>72</v>
      </c>
      <c r="D189" s="1" t="s">
        <v>68</v>
      </c>
      <c r="E189" s="199" t="s">
        <v>139</v>
      </c>
      <c r="F189" s="10">
        <f t="shared" si="2"/>
        <v>99.019932732467154</v>
      </c>
      <c r="G189" s="10">
        <f t="shared" ref="G189:J189" si="19">AVERAGE(G21,G33,G45,G57,G69,G81,G93,G105,G117,G129,G141,G153,G165,G177)</f>
        <v>101.19797317121264</v>
      </c>
      <c r="H189" s="10">
        <f t="shared" si="19"/>
        <v>101.19797317121264</v>
      </c>
      <c r="I189" s="10">
        <f t="shared" si="19"/>
        <v>102.96297753791784</v>
      </c>
      <c r="J189" s="10">
        <f t="shared" si="19"/>
        <v>102.8895669097133</v>
      </c>
      <c r="K189" s="10">
        <f t="shared" ref="K189" si="20">AVERAGE(K21,K33,K45,K57,K69,K81,K93,K105,K117,K129,K141,K153,K165,K177)</f>
        <v>103.55664834231456</v>
      </c>
      <c r="P189" s="169"/>
    </row>
    <row r="190" spans="2:16">
      <c r="B190" s="205" t="s">
        <v>141</v>
      </c>
      <c r="C190" s="1" t="s">
        <v>72</v>
      </c>
      <c r="D190" s="1" t="s">
        <v>70</v>
      </c>
      <c r="E190" s="199" t="s">
        <v>139</v>
      </c>
      <c r="F190" s="10">
        <f t="shared" si="2"/>
        <v>130.38649111959694</v>
      </c>
      <c r="G190" s="10">
        <f t="shared" ref="G190:J190" si="21">AVERAGE(G22,G34,G46,G58,G70,G82,G94,G106,G118,G130,G142,G154,G166,G178)</f>
        <v>131.39660207908494</v>
      </c>
      <c r="H190" s="10">
        <f t="shared" si="21"/>
        <v>131.39660207908494</v>
      </c>
      <c r="I190" s="10">
        <f t="shared" si="21"/>
        <v>140.59565783692639</v>
      </c>
      <c r="J190" s="10">
        <f t="shared" si="21"/>
        <v>140.49072460487037</v>
      </c>
      <c r="K190" s="10">
        <f t="shared" ref="K190" si="22">AVERAGE(K22,K34,K46,K58,K70,K82,K94,K106,K118,K130,K142,K154,K166,K178)</f>
        <v>138.16060867133081</v>
      </c>
      <c r="P190" s="169"/>
    </row>
    <row r="191" spans="2:16" ht="13.5" thickBot="1">
      <c r="B191" s="205" t="s">
        <v>141</v>
      </c>
      <c r="C191" s="203" t="s">
        <v>72</v>
      </c>
      <c r="D191" s="203" t="s">
        <v>71</v>
      </c>
      <c r="E191" s="204" t="s">
        <v>139</v>
      </c>
      <c r="F191" s="20">
        <f t="shared" si="2"/>
        <v>116.58353148845229</v>
      </c>
      <c r="G191" s="20">
        <f t="shared" ref="G191:J191" si="23">AVERAGE(G23,G35,G47,G59,G71,G83,G95,G107,G119,G131,G143,G155,G167,G179)</f>
        <v>119.36728340621774</v>
      </c>
      <c r="H191" s="20">
        <f t="shared" si="23"/>
        <v>119.36728340621774</v>
      </c>
      <c r="I191" s="20">
        <f t="shared" si="23"/>
        <v>121.63680114837715</v>
      </c>
      <c r="J191" s="20">
        <f t="shared" si="23"/>
        <v>121.55660535393959</v>
      </c>
      <c r="K191" s="20">
        <f t="shared" ref="K191" si="24">AVERAGE(K23,K35,K47,K59,K71,K83,K95,K107,K119,K131,K143,K155,K167,K179)</f>
        <v>122.3790205956831</v>
      </c>
      <c r="P191" s="169"/>
    </row>
    <row r="192" spans="2:16">
      <c r="E192" s="206"/>
      <c r="F192" s="53"/>
      <c r="G192" s="53"/>
      <c r="H192" s="53"/>
      <c r="I192" s="53"/>
      <c r="J192" s="53"/>
      <c r="K192" s="53"/>
      <c r="P192" s="169"/>
    </row>
    <row r="194" spans="2:16" s="195" customFormat="1">
      <c r="B194" s="3" t="s">
        <v>142</v>
      </c>
    </row>
    <row r="196" spans="2:16">
      <c r="C196" s="2" t="s">
        <v>143</v>
      </c>
      <c r="D196" s="207">
        <v>0.05</v>
      </c>
    </row>
    <row r="197" spans="2:16" ht="13.5" thickBot="1">
      <c r="L197" s="169"/>
    </row>
    <row r="198" spans="2:16" ht="38.25">
      <c r="B198" s="197"/>
      <c r="C198" s="198"/>
      <c r="D198" s="198"/>
      <c r="E198" s="198"/>
      <c r="F198" s="208" t="s">
        <v>50</v>
      </c>
      <c r="G198" s="208" t="s">
        <v>52</v>
      </c>
      <c r="H198" s="208" t="s">
        <v>54</v>
      </c>
      <c r="I198" s="208" t="s">
        <v>56</v>
      </c>
      <c r="J198" s="196" t="s">
        <v>136</v>
      </c>
      <c r="K198" s="196" t="s">
        <v>137</v>
      </c>
      <c r="L198" s="169"/>
    </row>
    <row r="199" spans="2:16" ht="13.5" thickBot="1">
      <c r="B199" s="88" t="s">
        <v>100</v>
      </c>
      <c r="C199" s="89" t="s">
        <v>62</v>
      </c>
      <c r="D199" s="89" t="s">
        <v>63</v>
      </c>
      <c r="E199" s="21" t="s">
        <v>138</v>
      </c>
      <c r="F199" s="89" t="s">
        <v>49</v>
      </c>
      <c r="G199" s="89" t="s">
        <v>51</v>
      </c>
      <c r="H199" s="89" t="s">
        <v>53</v>
      </c>
      <c r="I199" s="89" t="s">
        <v>55</v>
      </c>
      <c r="J199" s="90" t="s">
        <v>57</v>
      </c>
      <c r="K199" s="90" t="s">
        <v>65</v>
      </c>
      <c r="M199" s="187"/>
      <c r="N199" s="187"/>
      <c r="O199" s="187"/>
      <c r="P199" s="187"/>
    </row>
    <row r="200" spans="2:16">
      <c r="B200" s="197" t="s">
        <v>101</v>
      </c>
      <c r="C200" s="198" t="s">
        <v>67</v>
      </c>
      <c r="D200" s="198" t="s">
        <v>68</v>
      </c>
      <c r="E200" s="198">
        <v>3.1</v>
      </c>
      <c r="F200" s="19">
        <f>F12*(1+$D$196)</f>
        <v>2227.5071599015705</v>
      </c>
      <c r="G200" s="19">
        <f t="shared" ref="G200:K200" si="25">G12*(1+$D$196)</f>
        <v>1741.2867868231604</v>
      </c>
      <c r="H200" s="19">
        <f t="shared" si="25"/>
        <v>1115.668262017047</v>
      </c>
      <c r="I200" s="19">
        <f t="shared" si="25"/>
        <v>1032.6888659125441</v>
      </c>
      <c r="J200" s="19">
        <f t="shared" si="25"/>
        <v>1070.7218246315467</v>
      </c>
      <c r="K200" s="19">
        <f t="shared" si="25"/>
        <v>946.67028477414976</v>
      </c>
      <c r="M200" s="187"/>
      <c r="O200" s="187"/>
      <c r="P200" s="187"/>
    </row>
    <row r="201" spans="2:16">
      <c r="B201" s="192" t="s">
        <v>101</v>
      </c>
      <c r="C201" s="1" t="s">
        <v>67</v>
      </c>
      <c r="D201" s="1" t="s">
        <v>70</v>
      </c>
      <c r="E201" s="1">
        <v>3.1</v>
      </c>
      <c r="F201" s="10">
        <f t="shared" ref="F201:I211" si="26">F13*(1+$D$196)</f>
        <v>2214.1484373589569</v>
      </c>
      <c r="G201" s="10">
        <f t="shared" si="26"/>
        <v>1724.4045104874347</v>
      </c>
      <c r="H201" s="10">
        <f t="shared" si="26"/>
        <v>1101.8076156817385</v>
      </c>
      <c r="I201" s="10">
        <f t="shared" si="26"/>
        <v>1044.4579248161344</v>
      </c>
      <c r="J201" s="10">
        <f t="shared" ref="J201:K201" si="27">J13*(1+$D$196)</f>
        <v>1082.3071633313841</v>
      </c>
      <c r="K201" s="10">
        <f t="shared" si="27"/>
        <v>948.61373466025452</v>
      </c>
      <c r="M201" s="187"/>
      <c r="O201" s="187"/>
      <c r="P201" s="187"/>
    </row>
    <row r="202" spans="2:16">
      <c r="B202" s="192" t="s">
        <v>101</v>
      </c>
      <c r="C202" s="1" t="s">
        <v>67</v>
      </c>
      <c r="D202" s="1" t="s">
        <v>71</v>
      </c>
      <c r="E202" s="1">
        <v>3.1</v>
      </c>
      <c r="F202" s="10">
        <f t="shared" si="26"/>
        <v>2359.1648074398968</v>
      </c>
      <c r="G202" s="10">
        <f t="shared" si="26"/>
        <v>1847.6197276233363</v>
      </c>
      <c r="H202" s="10">
        <f t="shared" si="26"/>
        <v>1188.7196975963088</v>
      </c>
      <c r="I202" s="10">
        <f t="shared" si="26"/>
        <v>1101.1341767154918</v>
      </c>
      <c r="J202" s="10">
        <f t="shared" ref="J202:K202" si="28">J14*(1+$D$196)</f>
        <v>1141.1907071224734</v>
      </c>
      <c r="K202" s="10">
        <f t="shared" si="28"/>
        <v>1010.6233135446205</v>
      </c>
      <c r="M202" s="187"/>
      <c r="O202" s="187"/>
      <c r="P202" s="187"/>
    </row>
    <row r="203" spans="2:16">
      <c r="B203" s="192" t="s">
        <v>101</v>
      </c>
      <c r="C203" s="1" t="s">
        <v>72</v>
      </c>
      <c r="D203" s="1" t="s">
        <v>68</v>
      </c>
      <c r="E203" s="1">
        <v>12</v>
      </c>
      <c r="F203" s="10">
        <f t="shared" si="26"/>
        <v>2152.7093612044391</v>
      </c>
      <c r="G203" s="10">
        <f t="shared" si="26"/>
        <v>1619.7636704027791</v>
      </c>
      <c r="H203" s="10">
        <f t="shared" si="26"/>
        <v>1007.8182619329114</v>
      </c>
      <c r="I203" s="10">
        <f t="shared" si="26"/>
        <v>935.91615864375831</v>
      </c>
      <c r="J203" s="10">
        <f t="shared" ref="J203:K203" si="29">J15*(1+$D$196)</f>
        <v>998.79430526101919</v>
      </c>
      <c r="K203" s="10">
        <f t="shared" si="29"/>
        <v>824.05773359929799</v>
      </c>
      <c r="M203" s="187"/>
      <c r="O203" s="187"/>
      <c r="P203" s="187"/>
    </row>
    <row r="204" spans="2:16">
      <c r="B204" s="192" t="s">
        <v>101</v>
      </c>
      <c r="C204" s="1" t="s">
        <v>72</v>
      </c>
      <c r="D204" s="1" t="s">
        <v>70</v>
      </c>
      <c r="E204" s="1">
        <v>12</v>
      </c>
      <c r="F204" s="10">
        <f t="shared" si="26"/>
        <v>2242.3216683439459</v>
      </c>
      <c r="G204" s="10">
        <f t="shared" si="26"/>
        <v>1677.2461635393718</v>
      </c>
      <c r="H204" s="10">
        <f t="shared" si="26"/>
        <v>1021.1306771634034</v>
      </c>
      <c r="I204" s="10">
        <f t="shared" si="26"/>
        <v>946.43952108373651</v>
      </c>
      <c r="J204" s="10">
        <f t="shared" ref="J204:K204" si="30">J16*(1+$D$196)</f>
        <v>1014.3257878647635</v>
      </c>
      <c r="K204" s="10">
        <f t="shared" si="30"/>
        <v>829.84532151896622</v>
      </c>
      <c r="M204" s="169"/>
      <c r="O204" s="187"/>
      <c r="P204" s="187"/>
    </row>
    <row r="205" spans="2:16">
      <c r="B205" s="192" t="s">
        <v>101</v>
      </c>
      <c r="C205" s="1" t="s">
        <v>72</v>
      </c>
      <c r="D205" s="1" t="s">
        <v>71</v>
      </c>
      <c r="E205" s="1">
        <v>12</v>
      </c>
      <c r="F205" s="10">
        <f t="shared" si="26"/>
        <v>2280.2255249362715</v>
      </c>
      <c r="G205" s="10">
        <f t="shared" si="26"/>
        <v>1719.4555631208216</v>
      </c>
      <c r="H205" s="10">
        <f t="shared" si="26"/>
        <v>1074.9723212882936</v>
      </c>
      <c r="I205" s="10">
        <f t="shared" si="26"/>
        <v>999.05533319402696</v>
      </c>
      <c r="J205" s="10">
        <f t="shared" ref="J205:K205" si="31">J17*(1+$D$196)</f>
        <v>1065.2767823812035</v>
      </c>
      <c r="K205" s="10">
        <f t="shared" si="31"/>
        <v>881.35162383793204</v>
      </c>
      <c r="M205" s="187"/>
      <c r="O205" s="187"/>
      <c r="P205" s="187"/>
    </row>
    <row r="206" spans="2:16">
      <c r="B206" s="192" t="s">
        <v>101</v>
      </c>
      <c r="C206" s="1" t="s">
        <v>67</v>
      </c>
      <c r="D206" s="1" t="s">
        <v>68</v>
      </c>
      <c r="E206" s="199" t="s">
        <v>139</v>
      </c>
      <c r="F206" s="10">
        <f t="shared" si="26"/>
        <v>157.90325000390223</v>
      </c>
      <c r="G206" s="10">
        <f t="shared" si="26"/>
        <v>187.66586604521663</v>
      </c>
      <c r="H206" s="10">
        <f t="shared" si="26"/>
        <v>187.66586604521663</v>
      </c>
      <c r="I206" s="10">
        <f t="shared" si="26"/>
        <v>189.11717498139484</v>
      </c>
      <c r="J206" s="10">
        <f t="shared" ref="J206:K206" si="32">J18*(1+$D$196)</f>
        <v>189.04795203350633</v>
      </c>
      <c r="K206" s="10">
        <f t="shared" si="32"/>
        <v>182.03960488741967</v>
      </c>
      <c r="M206" s="187"/>
      <c r="O206" s="187"/>
      <c r="P206" s="187"/>
    </row>
    <row r="207" spans="2:16">
      <c r="B207" s="192" t="s">
        <v>101</v>
      </c>
      <c r="C207" s="1" t="s">
        <v>67</v>
      </c>
      <c r="D207" s="1" t="s">
        <v>70</v>
      </c>
      <c r="E207" s="199" t="s">
        <v>139</v>
      </c>
      <c r="F207" s="10">
        <f t="shared" si="26"/>
        <v>176.40481238979459</v>
      </c>
      <c r="G207" s="10">
        <f t="shared" si="26"/>
        <v>206.36216818331596</v>
      </c>
      <c r="H207" s="10">
        <f t="shared" si="26"/>
        <v>206.36216818331596</v>
      </c>
      <c r="I207" s="10">
        <f t="shared" si="26"/>
        <v>214.3863117420598</v>
      </c>
      <c r="J207" s="10">
        <f t="shared" ref="J207:K207" si="33">J19*(1+$D$196)</f>
        <v>214.30999845581391</v>
      </c>
      <c r="K207" s="10">
        <f t="shared" si="33"/>
        <v>208.21952005120488</v>
      </c>
      <c r="M207" s="187"/>
      <c r="O207" s="187"/>
      <c r="P207" s="187"/>
    </row>
    <row r="208" spans="2:16">
      <c r="B208" s="192" t="s">
        <v>101</v>
      </c>
      <c r="C208" s="1" t="s">
        <v>67</v>
      </c>
      <c r="D208" s="1" t="s">
        <v>71</v>
      </c>
      <c r="E208" s="199" t="s">
        <v>139</v>
      </c>
      <c r="F208" s="10">
        <f t="shared" si="26"/>
        <v>179.34974568380431</v>
      </c>
      <c r="G208" s="10">
        <f t="shared" si="26"/>
        <v>211.23273955040665</v>
      </c>
      <c r="H208" s="10">
        <f t="shared" si="26"/>
        <v>211.23273955040665</v>
      </c>
      <c r="I208" s="10">
        <f t="shared" si="26"/>
        <v>213.13516229131747</v>
      </c>
      <c r="J208" s="10">
        <f t="shared" ref="J208:K208" si="34">J20*(1+$D$196)</f>
        <v>213.06294074720964</v>
      </c>
      <c r="K208" s="10">
        <f t="shared" si="34"/>
        <v>205.79579447229389</v>
      </c>
      <c r="M208" s="187"/>
      <c r="O208" s="187"/>
      <c r="P208" s="187"/>
    </row>
    <row r="209" spans="2:18">
      <c r="B209" s="192" t="s">
        <v>101</v>
      </c>
      <c r="C209" s="1" t="s">
        <v>72</v>
      </c>
      <c r="D209" s="1" t="s">
        <v>68</v>
      </c>
      <c r="E209" s="199" t="s">
        <v>139</v>
      </c>
      <c r="F209" s="10">
        <f t="shared" si="26"/>
        <v>103.97092936909048</v>
      </c>
      <c r="G209" s="10">
        <f t="shared" si="26"/>
        <v>106.25787182977325</v>
      </c>
      <c r="H209" s="10">
        <f t="shared" si="26"/>
        <v>106.25787182977325</v>
      </c>
      <c r="I209" s="10">
        <f t="shared" si="26"/>
        <v>108.10998279085267</v>
      </c>
      <c r="J209" s="10">
        <f t="shared" ref="J209:K209" si="35">J21*(1+$D$196)</f>
        <v>108.03305254503255</v>
      </c>
      <c r="K209" s="10">
        <f t="shared" si="35"/>
        <v>108.75056803248425</v>
      </c>
      <c r="M209" s="187"/>
      <c r="O209" s="187"/>
      <c r="P209" s="187"/>
    </row>
    <row r="210" spans="2:18">
      <c r="B210" s="192" t="s">
        <v>101</v>
      </c>
      <c r="C210" s="1" t="s">
        <v>72</v>
      </c>
      <c r="D210" s="1" t="s">
        <v>70</v>
      </c>
      <c r="E210" s="199" t="s">
        <v>139</v>
      </c>
      <c r="F210" s="10">
        <f t="shared" si="26"/>
        <v>136.9058156755768</v>
      </c>
      <c r="G210" s="10">
        <f t="shared" si="26"/>
        <v>137.96643218303919</v>
      </c>
      <c r="H210" s="10">
        <f t="shared" si="26"/>
        <v>137.96643218303919</v>
      </c>
      <c r="I210" s="10">
        <f t="shared" si="26"/>
        <v>147.62782444485507</v>
      </c>
      <c r="J210" s="10">
        <f t="shared" ref="J210:K210" si="36">J22*(1+$D$196)</f>
        <v>147.5173483967377</v>
      </c>
      <c r="K210" s="10">
        <f t="shared" si="36"/>
        <v>145.09781236901881</v>
      </c>
      <c r="M210" s="187"/>
      <c r="O210" s="187"/>
      <c r="P210" s="187"/>
    </row>
    <row r="211" spans="2:18" ht="13.5" thickBot="1">
      <c r="B211" s="202" t="s">
        <v>101</v>
      </c>
      <c r="C211" s="203" t="s">
        <v>72</v>
      </c>
      <c r="D211" s="203" t="s">
        <v>71</v>
      </c>
      <c r="E211" s="204" t="s">
        <v>139</v>
      </c>
      <c r="F211" s="20">
        <f t="shared" si="26"/>
        <v>122.41270806287491</v>
      </c>
      <c r="G211" s="20">
        <f t="shared" si="26"/>
        <v>125.33564757652866</v>
      </c>
      <c r="H211" s="20">
        <f t="shared" si="26"/>
        <v>125.33564757652866</v>
      </c>
      <c r="I211" s="20">
        <f t="shared" si="26"/>
        <v>127.71739577555827</v>
      </c>
      <c r="J211" s="20">
        <f t="shared" ref="J211:K211" si="37">J23*(1+$D$196)</f>
        <v>127.63335235119931</v>
      </c>
      <c r="K211" s="20">
        <f t="shared" si="37"/>
        <v>128.51547699835538</v>
      </c>
      <c r="M211" s="187"/>
      <c r="O211" s="187"/>
      <c r="P211" s="187"/>
    </row>
    <row r="212" spans="2:18">
      <c r="B212" s="197" t="s">
        <v>108</v>
      </c>
      <c r="C212" s="198" t="s">
        <v>67</v>
      </c>
      <c r="D212" s="198" t="s">
        <v>68</v>
      </c>
      <c r="E212" s="198">
        <v>3.1</v>
      </c>
      <c r="F212" s="19">
        <f t="shared" ref="F212:I212" si="38">F24*(1+$D$196)</f>
        <v>2206.6571918921572</v>
      </c>
      <c r="G212" s="19">
        <f t="shared" si="38"/>
        <v>1737.1739067192334</v>
      </c>
      <c r="H212" s="19">
        <f t="shared" si="38"/>
        <v>1116.0709332519871</v>
      </c>
      <c r="I212" s="19">
        <f t="shared" si="38"/>
        <v>1033.5854091092524</v>
      </c>
      <c r="J212" s="19">
        <f t="shared" ref="J212:K212" si="39">J24*(1+$D$196)</f>
        <v>1071.5983713184787</v>
      </c>
      <c r="K212" s="19">
        <f t="shared" si="39"/>
        <v>979.38452276083865</v>
      </c>
      <c r="M212" s="187"/>
      <c r="O212" s="187"/>
      <c r="P212" s="187"/>
    </row>
    <row r="213" spans="2:18">
      <c r="B213" s="192" t="s">
        <v>108</v>
      </c>
      <c r="C213" s="1" t="s">
        <v>67</v>
      </c>
      <c r="D213" s="1" t="s">
        <v>70</v>
      </c>
      <c r="E213" s="1">
        <v>3.1</v>
      </c>
      <c r="F213" s="10">
        <f t="shared" ref="F213:I213" si="40">F25*(1+$D$196)</f>
        <v>2193.6908973480181</v>
      </c>
      <c r="G213" s="10">
        <f t="shared" si="40"/>
        <v>1720.6034470310613</v>
      </c>
      <c r="H213" s="10">
        <f t="shared" si="40"/>
        <v>1102.5002911179693</v>
      </c>
      <c r="I213" s="10">
        <f t="shared" si="40"/>
        <v>1045.3500671387021</v>
      </c>
      <c r="J213" s="10">
        <f t="shared" ref="J213:K213" si="41">J25*(1+$D$196)</f>
        <v>1083.1794057383659</v>
      </c>
      <c r="K213" s="10">
        <f t="shared" si="41"/>
        <v>981.16760217184265</v>
      </c>
      <c r="M213" s="187"/>
      <c r="O213" s="187"/>
      <c r="P213" s="187"/>
    </row>
    <row r="214" spans="2:18">
      <c r="B214" s="192" t="s">
        <v>108</v>
      </c>
      <c r="C214" s="1" t="s">
        <v>67</v>
      </c>
      <c r="D214" s="1" t="s">
        <v>71</v>
      </c>
      <c r="E214" s="1">
        <v>3.1</v>
      </c>
      <c r="F214" s="10">
        <f t="shared" ref="F214:I214" si="42">F26*(1+$D$196)</f>
        <v>2337.2087919323903</v>
      </c>
      <c r="G214" s="10">
        <f t="shared" si="42"/>
        <v>1843.2886873854793</v>
      </c>
      <c r="H214" s="10">
        <f t="shared" si="42"/>
        <v>1189.1444601655919</v>
      </c>
      <c r="I214" s="10">
        <f t="shared" si="42"/>
        <v>1102.0791929931745</v>
      </c>
      <c r="J214" s="10">
        <f t="shared" ref="J214:K214" si="43">J26*(1+$D$196)</f>
        <v>1142.1146629612933</v>
      </c>
      <c r="K214" s="10">
        <f t="shared" si="43"/>
        <v>1045.1039394754348</v>
      </c>
      <c r="M214" s="187"/>
      <c r="O214" s="187"/>
      <c r="P214" s="187"/>
    </row>
    <row r="215" spans="2:18">
      <c r="B215" s="192" t="s">
        <v>108</v>
      </c>
      <c r="C215" s="1" t="s">
        <v>72</v>
      </c>
      <c r="D215" s="1" t="s">
        <v>68</v>
      </c>
      <c r="E215" s="1">
        <v>12</v>
      </c>
      <c r="F215" s="10">
        <f t="shared" ref="F215:I215" si="44">F27*(1+$D$196)</f>
        <v>2137.4479095532138</v>
      </c>
      <c r="G215" s="10">
        <f t="shared" si="44"/>
        <v>1609.8267681925031</v>
      </c>
      <c r="H215" s="10">
        <f t="shared" si="44"/>
        <v>997.88135972263478</v>
      </c>
      <c r="I215" s="10">
        <f t="shared" si="44"/>
        <v>926.03257976201121</v>
      </c>
      <c r="J215" s="10">
        <f t="shared" ref="J215:K215" si="45">J27*(1+$D$196)</f>
        <v>988.91072637927198</v>
      </c>
      <c r="K215" s="10">
        <f t="shared" si="45"/>
        <v>832.05087133739869</v>
      </c>
      <c r="O215" s="187"/>
      <c r="P215" s="187"/>
    </row>
    <row r="216" spans="2:18">
      <c r="B216" s="192" t="s">
        <v>108</v>
      </c>
      <c r="C216" s="1" t="s">
        <v>72</v>
      </c>
      <c r="D216" s="1" t="s">
        <v>70</v>
      </c>
      <c r="E216" s="1">
        <v>12</v>
      </c>
      <c r="F216" s="10">
        <f t="shared" ref="F216:I216" si="46">F28*(1+$D$196)</f>
        <v>2233.2147258720229</v>
      </c>
      <c r="G216" s="10">
        <f t="shared" si="46"/>
        <v>1671.2786740041358</v>
      </c>
      <c r="H216" s="10">
        <f t="shared" si="46"/>
        <v>1015.1631876281673</v>
      </c>
      <c r="I216" s="10">
        <f t="shared" si="46"/>
        <v>940.50405618117315</v>
      </c>
      <c r="J216" s="10">
        <f t="shared" ref="J216:K216" si="47">J28*(1+$D$196)</f>
        <v>1008.3903229622001</v>
      </c>
      <c r="K216" s="10">
        <f t="shared" si="47"/>
        <v>842.88405422334722</v>
      </c>
      <c r="O216" s="187"/>
      <c r="P216" s="187"/>
    </row>
    <row r="217" spans="2:18">
      <c r="B217" s="192" t="s">
        <v>108</v>
      </c>
      <c r="C217" s="1" t="s">
        <v>72</v>
      </c>
      <c r="D217" s="1" t="s">
        <v>71</v>
      </c>
      <c r="E217" s="1">
        <v>12</v>
      </c>
      <c r="F217" s="10">
        <f t="shared" ref="F217:I217" si="48">F29*(1+$D$196)</f>
        <v>2264.1410014718772</v>
      </c>
      <c r="G217" s="10">
        <f t="shared" si="48"/>
        <v>1708.982749628552</v>
      </c>
      <c r="H217" s="10">
        <f t="shared" si="48"/>
        <v>1064.4995077960241</v>
      </c>
      <c r="I217" s="10">
        <f t="shared" si="48"/>
        <v>988.63867829239393</v>
      </c>
      <c r="J217" s="10">
        <f t="shared" ref="J217:K217" si="49">J29*(1+$D$196)</f>
        <v>1054.8601274795703</v>
      </c>
      <c r="K217" s="10">
        <f t="shared" si="49"/>
        <v>889.77587622196677</v>
      </c>
      <c r="O217" s="187"/>
      <c r="P217" s="187"/>
    </row>
    <row r="218" spans="2:18">
      <c r="B218" s="192" t="s">
        <v>108</v>
      </c>
      <c r="C218" s="1" t="s">
        <v>67</v>
      </c>
      <c r="D218" s="1" t="s">
        <v>68</v>
      </c>
      <c r="E218" s="199" t="s">
        <v>139</v>
      </c>
      <c r="F218" s="10">
        <f t="shared" ref="F218:I218" si="50">F30*(1+$D$196)</f>
        <v>182.25099427859911</v>
      </c>
      <c r="G218" s="10">
        <f t="shared" si="50"/>
        <v>208.1650959023001</v>
      </c>
      <c r="H218" s="10">
        <f t="shared" si="50"/>
        <v>208.1650959023001</v>
      </c>
      <c r="I218" s="10">
        <f t="shared" si="50"/>
        <v>209.71672163981592</v>
      </c>
      <c r="J218" s="10">
        <f t="shared" ref="J218:K218" si="51">J30*(1+$D$196)</f>
        <v>209.64008376368866</v>
      </c>
      <c r="K218" s="10">
        <f t="shared" si="51"/>
        <v>255.3791639161625</v>
      </c>
      <c r="O218" s="187"/>
      <c r="P218" s="187"/>
    </row>
    <row r="219" spans="2:18">
      <c r="B219" s="192" t="s">
        <v>108</v>
      </c>
      <c r="C219" s="1" t="s">
        <v>67</v>
      </c>
      <c r="D219" s="1" t="s">
        <v>70</v>
      </c>
      <c r="E219" s="199" t="s">
        <v>139</v>
      </c>
      <c r="F219" s="10">
        <f t="shared" ref="F219:I219" si="52">F31*(1+$D$196)</f>
        <v>200.63326309640379</v>
      </c>
      <c r="G219" s="10">
        <f t="shared" si="52"/>
        <v>226.76096055242886</v>
      </c>
      <c r="H219" s="10">
        <f t="shared" si="52"/>
        <v>226.76096055242886</v>
      </c>
      <c r="I219" s="10">
        <f t="shared" si="52"/>
        <v>234.88236246453405</v>
      </c>
      <c r="J219" s="10">
        <f t="shared" ref="J219:K219" si="53">J31*(1+$D$196)</f>
        <v>234.79888578349906</v>
      </c>
      <c r="K219" s="10">
        <f t="shared" si="53"/>
        <v>281.18867044722242</v>
      </c>
      <c r="O219" s="187"/>
      <c r="P219" s="187"/>
    </row>
    <row r="220" spans="2:18">
      <c r="B220" s="192" t="s">
        <v>108</v>
      </c>
      <c r="C220" s="1" t="s">
        <v>67</v>
      </c>
      <c r="D220" s="1" t="s">
        <v>71</v>
      </c>
      <c r="E220" s="199" t="s">
        <v>139</v>
      </c>
      <c r="F220" s="10">
        <f t="shared" ref="F220:I220" si="54">F32*(1+$D$196)</f>
        <v>205.01143955146324</v>
      </c>
      <c r="G220" s="10">
        <f t="shared" si="54"/>
        <v>232.83823019382268</v>
      </c>
      <c r="H220" s="10">
        <f t="shared" si="54"/>
        <v>232.83823019382268</v>
      </c>
      <c r="I220" s="10">
        <f t="shared" si="54"/>
        <v>234.83235796925536</v>
      </c>
      <c r="J220" s="10">
        <f t="shared" ref="J220:K220" si="55">J32*(1+$D$196)</f>
        <v>234.75291389938818</v>
      </c>
      <c r="K220" s="10">
        <f t="shared" si="55"/>
        <v>283.03997105854501</v>
      </c>
      <c r="O220" s="187"/>
      <c r="P220" s="187"/>
    </row>
    <row r="221" spans="2:18">
      <c r="B221" s="192" t="s">
        <v>108</v>
      </c>
      <c r="C221" s="1" t="s">
        <v>72</v>
      </c>
      <c r="D221" s="1" t="s">
        <v>68</v>
      </c>
      <c r="E221" s="199" t="s">
        <v>139</v>
      </c>
      <c r="F221" s="10">
        <f t="shared" ref="F221:I221" si="56">F33*(1+$D$196)</f>
        <v>103.97092936909048</v>
      </c>
      <c r="G221" s="10">
        <f t="shared" si="56"/>
        <v>106.25787182977325</v>
      </c>
      <c r="H221" s="10">
        <f t="shared" si="56"/>
        <v>106.25787182977325</v>
      </c>
      <c r="I221" s="10">
        <f t="shared" si="56"/>
        <v>108.12322311787847</v>
      </c>
      <c r="J221" s="10">
        <f t="shared" ref="J221:K221" si="57">J33*(1+$D$196)</f>
        <v>108.04465783544859</v>
      </c>
      <c r="K221" s="10">
        <f t="shared" si="57"/>
        <v>108.73682610160959</v>
      </c>
      <c r="O221" s="187"/>
      <c r="P221" s="187"/>
      <c r="R221" s="187"/>
    </row>
    <row r="222" spans="2:18">
      <c r="B222" s="192" t="s">
        <v>108</v>
      </c>
      <c r="C222" s="1" t="s">
        <v>72</v>
      </c>
      <c r="D222" s="1" t="s">
        <v>70</v>
      </c>
      <c r="E222" s="199" t="s">
        <v>139</v>
      </c>
      <c r="F222" s="10">
        <f t="shared" ref="F222:I222" si="58">F34*(1+$D$196)</f>
        <v>136.9058156755768</v>
      </c>
      <c r="G222" s="10">
        <f t="shared" si="58"/>
        <v>137.96643218303919</v>
      </c>
      <c r="H222" s="10">
        <f t="shared" si="58"/>
        <v>137.96643218303919</v>
      </c>
      <c r="I222" s="10">
        <f t="shared" si="58"/>
        <v>147.63839982818362</v>
      </c>
      <c r="J222" s="10">
        <f t="shared" ref="J222:K222" si="59">J34*(1+$D$196)</f>
        <v>147.52654097949986</v>
      </c>
      <c r="K222" s="10">
        <f t="shared" si="59"/>
        <v>145.06848596576765</v>
      </c>
      <c r="O222" s="187"/>
      <c r="P222" s="187"/>
      <c r="R222" s="187"/>
    </row>
    <row r="223" spans="2:18" ht="13.5" thickBot="1">
      <c r="B223" s="202" t="s">
        <v>108</v>
      </c>
      <c r="C223" s="203" t="s">
        <v>72</v>
      </c>
      <c r="D223" s="203" t="s">
        <v>71</v>
      </c>
      <c r="E223" s="204" t="s">
        <v>139</v>
      </c>
      <c r="F223" s="20">
        <f t="shared" ref="F223:I223" si="60">F35*(1+$D$196)</f>
        <v>122.41270806287491</v>
      </c>
      <c r="G223" s="20">
        <f t="shared" si="60"/>
        <v>125.33564757652866</v>
      </c>
      <c r="H223" s="20">
        <f t="shared" si="60"/>
        <v>125.33564757652866</v>
      </c>
      <c r="I223" s="20">
        <f t="shared" si="60"/>
        <v>127.73184536976129</v>
      </c>
      <c r="J223" s="20">
        <f t="shared" ref="J223:K223" si="61">J35*(1+$D$196)</f>
        <v>127.64604021215867</v>
      </c>
      <c r="K223" s="20">
        <f t="shared" si="61"/>
        <v>128.50052981368898</v>
      </c>
      <c r="O223" s="187"/>
      <c r="P223" s="187"/>
      <c r="R223" s="187"/>
    </row>
    <row r="224" spans="2:18">
      <c r="B224" s="197" t="s">
        <v>112</v>
      </c>
      <c r="C224" s="198" t="s">
        <v>67</v>
      </c>
      <c r="D224" s="198" t="s">
        <v>68</v>
      </c>
      <c r="E224" s="198">
        <v>3.1</v>
      </c>
      <c r="F224" s="19">
        <f t="shared" ref="F224:I224" si="62">F36*(1+$D$196)</f>
        <v>2240.4375019303511</v>
      </c>
      <c r="G224" s="19">
        <f t="shared" si="62"/>
        <v>1745.5883952832528</v>
      </c>
      <c r="H224" s="19">
        <f t="shared" si="62"/>
        <v>1110.0871781365713</v>
      </c>
      <c r="I224" s="19">
        <f t="shared" si="62"/>
        <v>1026.608938203698</v>
      </c>
      <c r="J224" s="19">
        <f t="shared" ref="J224:K224" si="63">J36*(1+$D$196)</f>
        <v>1065.8476113853908</v>
      </c>
      <c r="K224" s="19">
        <f t="shared" si="63"/>
        <v>965.52269310744043</v>
      </c>
      <c r="M224" s="187"/>
      <c r="O224" s="187"/>
      <c r="P224" s="187"/>
    </row>
    <row r="225" spans="2:16">
      <c r="B225" s="192" t="s">
        <v>112</v>
      </c>
      <c r="C225" s="1" t="s">
        <v>67</v>
      </c>
      <c r="D225" s="1" t="s">
        <v>70</v>
      </c>
      <c r="E225" s="1">
        <v>3.1</v>
      </c>
      <c r="F225" s="10">
        <f t="shared" ref="F225:I225" si="64">F37*(1+$D$196)</f>
        <v>2226.9032438349614</v>
      </c>
      <c r="G225" s="10">
        <f t="shared" si="64"/>
        <v>1728.573398315192</v>
      </c>
      <c r="H225" s="10">
        <f t="shared" si="64"/>
        <v>1096.141540169448</v>
      </c>
      <c r="I225" s="10">
        <f t="shared" si="64"/>
        <v>1038.4085310655928</v>
      </c>
      <c r="J225" s="10">
        <f t="shared" ref="J225:K225" si="65">J37*(1+$D$196)</f>
        <v>1077.4576597765224</v>
      </c>
      <c r="K225" s="10">
        <f t="shared" si="65"/>
        <v>967.37438135871878</v>
      </c>
      <c r="M225" s="187"/>
      <c r="O225" s="187"/>
      <c r="P225" s="187"/>
    </row>
    <row r="226" spans="2:16">
      <c r="B226" s="192" t="s">
        <v>112</v>
      </c>
      <c r="C226" s="1" t="s">
        <v>67</v>
      </c>
      <c r="D226" s="1" t="s">
        <v>71</v>
      </c>
      <c r="E226" s="1">
        <v>3.1</v>
      </c>
      <c r="F226" s="10">
        <f t="shared" ref="F226:I226" si="66">F38*(1+$D$196)</f>
        <v>2372.7821861279472</v>
      </c>
      <c r="G226" s="10">
        <f t="shared" si="66"/>
        <v>1852.1367911797704</v>
      </c>
      <c r="H226" s="10">
        <f t="shared" si="66"/>
        <v>1182.8283615019557</v>
      </c>
      <c r="I226" s="10">
        <f t="shared" si="66"/>
        <v>1094.7179351321556</v>
      </c>
      <c r="J226" s="10">
        <f t="shared" ref="J226:K226" si="67">J38*(1+$D$196)</f>
        <v>1136.0443309312498</v>
      </c>
      <c r="K226" s="10">
        <f t="shared" si="67"/>
        <v>1030.4864231643455</v>
      </c>
      <c r="M226" s="187"/>
      <c r="O226" s="187"/>
      <c r="P226" s="187"/>
    </row>
    <row r="227" spans="2:16">
      <c r="B227" s="192" t="s">
        <v>112</v>
      </c>
      <c r="C227" s="1" t="s">
        <v>72</v>
      </c>
      <c r="D227" s="1" t="s">
        <v>68</v>
      </c>
      <c r="E227" s="1">
        <v>12</v>
      </c>
      <c r="F227" s="10">
        <f t="shared" ref="F227:I227" si="68">F39*(1+$D$196)</f>
        <v>2142.6707697744741</v>
      </c>
      <c r="G227" s="10">
        <f t="shared" si="68"/>
        <v>1610.928404175399</v>
      </c>
      <c r="H227" s="10">
        <f t="shared" si="68"/>
        <v>998.98299570553127</v>
      </c>
      <c r="I227" s="10">
        <f t="shared" si="68"/>
        <v>927.12830407035744</v>
      </c>
      <c r="J227" s="10">
        <f t="shared" ref="J227:K227" si="69">J39*(1+$D$196)</f>
        <v>990.00645068761833</v>
      </c>
      <c r="K227" s="10">
        <f t="shared" si="69"/>
        <v>830.53370542615721</v>
      </c>
      <c r="O227" s="187"/>
      <c r="P227" s="187"/>
    </row>
    <row r="228" spans="2:16">
      <c r="B228" s="192" t="s">
        <v>112</v>
      </c>
      <c r="C228" s="1" t="s">
        <v>72</v>
      </c>
      <c r="D228" s="1" t="s">
        <v>70</v>
      </c>
      <c r="E228" s="1">
        <v>12</v>
      </c>
      <c r="F228" s="10">
        <f t="shared" ref="F228:I228" si="70">F40*(1+$D$196)</f>
        <v>2236.1199983141159</v>
      </c>
      <c r="G228" s="10">
        <f t="shared" si="70"/>
        <v>1672.3753167903089</v>
      </c>
      <c r="H228" s="10">
        <f t="shared" si="70"/>
        <v>1016.2598304143402</v>
      </c>
      <c r="I228" s="10">
        <f t="shared" si="70"/>
        <v>941.59481373963388</v>
      </c>
      <c r="J228" s="10">
        <f t="shared" ref="J228:K228" si="71">J40*(1+$D$196)</f>
        <v>1009.4810805206608</v>
      </c>
      <c r="K228" s="10">
        <f t="shared" si="71"/>
        <v>840.47416218880505</v>
      </c>
      <c r="O228" s="187"/>
      <c r="P228" s="187"/>
    </row>
    <row r="229" spans="2:16">
      <c r="B229" s="192" t="s">
        <v>112</v>
      </c>
      <c r="C229" s="1" t="s">
        <v>72</v>
      </c>
      <c r="D229" s="1" t="s">
        <v>71</v>
      </c>
      <c r="E229" s="1">
        <v>12</v>
      </c>
      <c r="F229" s="10">
        <f t="shared" ref="F229:I229" si="72">F41*(1+$D$196)</f>
        <v>2269.645537979934</v>
      </c>
      <c r="G229" s="10">
        <f t="shared" si="72"/>
        <v>1710.1437984082531</v>
      </c>
      <c r="H229" s="10">
        <f t="shared" si="72"/>
        <v>1065.6605565757247</v>
      </c>
      <c r="I229" s="10">
        <f t="shared" si="72"/>
        <v>989.7935010670119</v>
      </c>
      <c r="J229" s="10">
        <f t="shared" ref="J229:K229" si="73">J41*(1+$D$196)</f>
        <v>1056.0149502541883</v>
      </c>
      <c r="K229" s="10">
        <f t="shared" si="73"/>
        <v>888.1768810634286</v>
      </c>
      <c r="O229" s="187"/>
      <c r="P229" s="187"/>
    </row>
    <row r="230" spans="2:16">
      <c r="B230" s="192" t="s">
        <v>112</v>
      </c>
      <c r="C230" s="1" t="s">
        <v>67</v>
      </c>
      <c r="D230" s="1" t="s">
        <v>68</v>
      </c>
      <c r="E230" s="199" t="s">
        <v>139</v>
      </c>
      <c r="F230" s="10">
        <f t="shared" ref="F230:I230" si="74">F42*(1+$D$196)</f>
        <v>180.83725428845537</v>
      </c>
      <c r="G230" s="10">
        <f t="shared" si="74"/>
        <v>202.9421120498248</v>
      </c>
      <c r="H230" s="10">
        <f t="shared" si="74"/>
        <v>202.9421120498248</v>
      </c>
      <c r="I230" s="10">
        <f t="shared" si="74"/>
        <v>204.48258478246208</v>
      </c>
      <c r="J230" s="10">
        <f t="shared" ref="J230:K230" si="75">J42*(1+$D$196)</f>
        <v>204.40447911785569</v>
      </c>
      <c r="K230" s="10">
        <f t="shared" si="75"/>
        <v>241.51814415244053</v>
      </c>
      <c r="O230" s="187"/>
      <c r="P230" s="187"/>
    </row>
    <row r="231" spans="2:16">
      <c r="B231" s="192" t="s">
        <v>112</v>
      </c>
      <c r="C231" s="1" t="s">
        <v>67</v>
      </c>
      <c r="D231" s="1" t="s">
        <v>70</v>
      </c>
      <c r="E231" s="199" t="s">
        <v>139</v>
      </c>
      <c r="F231" s="10">
        <f t="shared" ref="F231:I231" si="76">F43*(1+$D$196)</f>
        <v>199.22644982956842</v>
      </c>
      <c r="G231" s="10">
        <f t="shared" si="76"/>
        <v>221.56356709439819</v>
      </c>
      <c r="H231" s="10">
        <f t="shared" si="76"/>
        <v>221.56356709439819</v>
      </c>
      <c r="I231" s="10">
        <f t="shared" si="76"/>
        <v>229.67591039607899</v>
      </c>
      <c r="J231" s="10">
        <f t="shared" ref="J231:K231" si="77">J43*(1+$D$196)</f>
        <v>229.59060895409212</v>
      </c>
      <c r="K231" s="10">
        <f t="shared" si="77"/>
        <v>267.39980073464898</v>
      </c>
      <c r="O231" s="187"/>
      <c r="P231" s="187"/>
    </row>
    <row r="232" spans="2:16">
      <c r="B232" s="192" t="s">
        <v>112</v>
      </c>
      <c r="C232" s="1" t="s">
        <v>67</v>
      </c>
      <c r="D232" s="1" t="s">
        <v>71</v>
      </c>
      <c r="E232" s="199" t="s">
        <v>139</v>
      </c>
      <c r="F232" s="10">
        <f t="shared" ref="F232:I232" si="78">F44*(1+$D$196)</f>
        <v>203.52140571398624</v>
      </c>
      <c r="G232" s="10">
        <f t="shared" si="78"/>
        <v>227.33338296092165</v>
      </c>
      <c r="H232" s="10">
        <f t="shared" si="78"/>
        <v>227.33338296092165</v>
      </c>
      <c r="I232" s="10">
        <f t="shared" si="78"/>
        <v>229.31909186137156</v>
      </c>
      <c r="J232" s="10">
        <f t="shared" ref="J232:K232" si="79">J44*(1+$D$196)</f>
        <v>229.23801545575446</v>
      </c>
      <c r="K232" s="10">
        <f t="shared" si="79"/>
        <v>268.44007165540239</v>
      </c>
      <c r="O232" s="187"/>
      <c r="P232" s="187"/>
    </row>
    <row r="233" spans="2:16">
      <c r="B233" s="192" t="s">
        <v>112</v>
      </c>
      <c r="C233" s="1" t="s">
        <v>72</v>
      </c>
      <c r="D233" s="1" t="s">
        <v>68</v>
      </c>
      <c r="E233" s="199" t="s">
        <v>139</v>
      </c>
      <c r="F233" s="10">
        <f t="shared" ref="F233:I233" si="80">F45*(1+$D$196)</f>
        <v>103.97092936909048</v>
      </c>
      <c r="G233" s="10">
        <f t="shared" si="80"/>
        <v>106.25787182977325</v>
      </c>
      <c r="H233" s="10">
        <f t="shared" si="80"/>
        <v>106.25787182977325</v>
      </c>
      <c r="I233" s="10">
        <f t="shared" si="80"/>
        <v>108.12174101795856</v>
      </c>
      <c r="J233" s="10">
        <f t="shared" ref="J233:K233" si="81">J45*(1+$D$196)</f>
        <v>108.04335955774624</v>
      </c>
      <c r="K233" s="10">
        <f t="shared" si="81"/>
        <v>108.73941360556465</v>
      </c>
      <c r="O233" s="187"/>
      <c r="P233" s="187"/>
    </row>
    <row r="234" spans="2:16">
      <c r="B234" s="192" t="s">
        <v>112</v>
      </c>
      <c r="C234" s="1" t="s">
        <v>72</v>
      </c>
      <c r="D234" s="1" t="s">
        <v>70</v>
      </c>
      <c r="E234" s="199" t="s">
        <v>139</v>
      </c>
      <c r="F234" s="10">
        <f t="shared" ref="F234:I234" si="82">F46*(1+$D$196)</f>
        <v>136.9058156755768</v>
      </c>
      <c r="G234" s="10">
        <f t="shared" si="82"/>
        <v>137.96643218303919</v>
      </c>
      <c r="H234" s="10">
        <f t="shared" si="82"/>
        <v>137.96643218303919</v>
      </c>
      <c r="I234" s="10">
        <f t="shared" si="82"/>
        <v>147.63644616276602</v>
      </c>
      <c r="J234" s="10">
        <f t="shared" ref="J234:K234" si="83">J46*(1+$D$196)</f>
        <v>147.52484337161633</v>
      </c>
      <c r="K234" s="10">
        <f t="shared" si="83"/>
        <v>145.07383602065039</v>
      </c>
      <c r="O234" s="187"/>
      <c r="P234" s="187"/>
    </row>
    <row r="235" spans="2:16" ht="13.5" thickBot="1">
      <c r="B235" s="202" t="s">
        <v>112</v>
      </c>
      <c r="C235" s="203" t="s">
        <v>72</v>
      </c>
      <c r="D235" s="203" t="s">
        <v>71</v>
      </c>
      <c r="E235" s="204" t="s">
        <v>139</v>
      </c>
      <c r="F235" s="20">
        <f t="shared" ref="F235:I235" si="84">F47*(1+$D$196)</f>
        <v>122.41270806287491</v>
      </c>
      <c r="G235" s="20">
        <f t="shared" si="84"/>
        <v>125.33564757652866</v>
      </c>
      <c r="H235" s="20">
        <f t="shared" si="84"/>
        <v>125.33564757652866</v>
      </c>
      <c r="I235" s="20">
        <f t="shared" si="84"/>
        <v>127.73022812478905</v>
      </c>
      <c r="J235" s="20">
        <f t="shared" ref="J235:K235" si="85">J47*(1+$D$196)</f>
        <v>127.64462099592087</v>
      </c>
      <c r="K235" s="20">
        <f t="shared" si="85"/>
        <v>128.50334461612917</v>
      </c>
      <c r="O235" s="187"/>
      <c r="P235" s="187"/>
    </row>
    <row r="236" spans="2:16">
      <c r="B236" s="197" t="s">
        <v>114</v>
      </c>
      <c r="C236" s="198" t="s">
        <v>67</v>
      </c>
      <c r="D236" s="198" t="s">
        <v>68</v>
      </c>
      <c r="E236" s="198">
        <v>3.1</v>
      </c>
      <c r="F236" s="19">
        <f t="shared" ref="F236:I236" si="86">F48*(1+$D$196)</f>
        <v>2238.5970459691684</v>
      </c>
      <c r="G236" s="19">
        <f t="shared" si="86"/>
        <v>1763.9475701099764</v>
      </c>
      <c r="H236" s="19">
        <f t="shared" si="86"/>
        <v>1144.2966569573664</v>
      </c>
      <c r="I236" s="19">
        <f t="shared" si="86"/>
        <v>1061.9400645950179</v>
      </c>
      <c r="J236" s="19">
        <f t="shared" ref="J236:K236" si="87">J48*(1+$D$196)</f>
        <v>1099.5007946724411</v>
      </c>
      <c r="K236" s="19">
        <f t="shared" si="87"/>
        <v>991.87263114843336</v>
      </c>
      <c r="M236" s="187"/>
      <c r="O236" s="187"/>
      <c r="P236" s="187"/>
    </row>
    <row r="237" spans="2:16">
      <c r="B237" s="192" t="s">
        <v>114</v>
      </c>
      <c r="C237" s="1" t="s">
        <v>67</v>
      </c>
      <c r="D237" s="1" t="s">
        <v>70</v>
      </c>
      <c r="E237" s="1">
        <v>3.1</v>
      </c>
      <c r="F237" s="10">
        <f t="shared" ref="F237:I237" si="88">F49*(1+$D$196)</f>
        <v>2225.3063283821061</v>
      </c>
      <c r="G237" s="10">
        <f t="shared" si="88"/>
        <v>1747.0770688605021</v>
      </c>
      <c r="H237" s="10">
        <f t="shared" si="88"/>
        <v>1130.4189627127016</v>
      </c>
      <c r="I237" s="10">
        <f t="shared" si="88"/>
        <v>1073.5654965505616</v>
      </c>
      <c r="J237" s="10">
        <f t="shared" ref="J237:K237" si="89">J49*(1+$D$196)</f>
        <v>1110.9447875494764</v>
      </c>
      <c r="K237" s="10">
        <f t="shared" si="89"/>
        <v>993.59437288197262</v>
      </c>
      <c r="M237" s="187"/>
      <c r="O237" s="187"/>
      <c r="P237" s="187"/>
    </row>
    <row r="238" spans="2:16">
      <c r="B238" s="192" t="s">
        <v>114</v>
      </c>
      <c r="C238" s="1" t="s">
        <v>67</v>
      </c>
      <c r="D238" s="1" t="s">
        <v>71</v>
      </c>
      <c r="E238" s="1">
        <v>3.1</v>
      </c>
      <c r="F238" s="10">
        <f t="shared" ref="F238:I238" si="90">F50*(1+$D$196)</f>
        <v>2370.8666006209105</v>
      </c>
      <c r="G238" s="10">
        <f t="shared" si="90"/>
        <v>1871.5117574822129</v>
      </c>
      <c r="H238" s="10">
        <f t="shared" si="90"/>
        <v>1218.89680771957</v>
      </c>
      <c r="I238" s="10">
        <f t="shared" si="90"/>
        <v>1131.967343084485</v>
      </c>
      <c r="J238" s="10">
        <f t="shared" ref="J238:K238" si="91">J50*(1+$D$196)</f>
        <v>1171.5265195758745</v>
      </c>
      <c r="K238" s="10">
        <f t="shared" si="91"/>
        <v>1058.2676468716759</v>
      </c>
      <c r="M238" s="187"/>
      <c r="O238" s="187"/>
      <c r="P238" s="187"/>
    </row>
    <row r="239" spans="2:16">
      <c r="B239" s="192" t="s">
        <v>114</v>
      </c>
      <c r="C239" s="1" t="s">
        <v>72</v>
      </c>
      <c r="D239" s="1" t="s">
        <v>68</v>
      </c>
      <c r="E239" s="1">
        <v>12</v>
      </c>
      <c r="F239" s="10">
        <f t="shared" ref="F239:I239" si="92">F51*(1+$D$196)</f>
        <v>2146.6679188162557</v>
      </c>
      <c r="G239" s="10">
        <f t="shared" si="92"/>
        <v>1613.8211579382114</v>
      </c>
      <c r="H239" s="10">
        <f t="shared" si="92"/>
        <v>1001.8757494683438</v>
      </c>
      <c r="I239" s="10">
        <f t="shared" si="92"/>
        <v>930.00553488734431</v>
      </c>
      <c r="J239" s="10">
        <f t="shared" ref="J239:K239" si="93">J51*(1+$D$196)</f>
        <v>992.88368150460519</v>
      </c>
      <c r="K239" s="10">
        <f t="shared" si="93"/>
        <v>823.79343073404345</v>
      </c>
      <c r="O239" s="187"/>
      <c r="P239" s="187"/>
    </row>
    <row r="240" spans="2:16">
      <c r="B240" s="192" t="s">
        <v>114</v>
      </c>
      <c r="C240" s="1" t="s">
        <v>72</v>
      </c>
      <c r="D240" s="1" t="s">
        <v>70</v>
      </c>
      <c r="E240" s="1">
        <v>12</v>
      </c>
      <c r="F240" s="10">
        <f t="shared" ref="F240:I240" si="94">F52*(1+$D$196)</f>
        <v>2238.9795354267098</v>
      </c>
      <c r="G240" s="10">
        <f t="shared" si="94"/>
        <v>1673.510270203338</v>
      </c>
      <c r="H240" s="10">
        <f t="shared" si="94"/>
        <v>1017.3947838273695</v>
      </c>
      <c r="I240" s="10">
        <f t="shared" si="94"/>
        <v>942.723676522044</v>
      </c>
      <c r="J240" s="10">
        <f t="shared" ref="J240:K240" si="95">J52*(1+$D$196)</f>
        <v>1010.609943303071</v>
      </c>
      <c r="K240" s="10">
        <f t="shared" si="95"/>
        <v>831.39629600542128</v>
      </c>
      <c r="O240" s="187"/>
      <c r="P240" s="187"/>
    </row>
    <row r="241" spans="2:16">
      <c r="B241" s="192" t="s">
        <v>114</v>
      </c>
      <c r="C241" s="1" t="s">
        <v>72</v>
      </c>
      <c r="D241" s="1" t="s">
        <v>71</v>
      </c>
      <c r="E241" s="1">
        <v>12</v>
      </c>
      <c r="F241" s="10">
        <f t="shared" ref="F241:I241" si="96">F53*(1+$D$196)</f>
        <v>2273.8582589597272</v>
      </c>
      <c r="G241" s="10">
        <f t="shared" si="96"/>
        <v>1713.1925624995072</v>
      </c>
      <c r="H241" s="10">
        <f t="shared" si="96"/>
        <v>1068.709320666979</v>
      </c>
      <c r="I241" s="10">
        <f t="shared" si="96"/>
        <v>992.82591683982946</v>
      </c>
      <c r="J241" s="10">
        <f t="shared" ref="J241:K241" si="97">J53*(1+$D$196)</f>
        <v>1059.0473660270059</v>
      </c>
      <c r="K241" s="10">
        <f t="shared" si="97"/>
        <v>881.07306564017779</v>
      </c>
      <c r="O241" s="187"/>
      <c r="P241" s="187"/>
    </row>
    <row r="242" spans="2:16">
      <c r="B242" s="192" t="s">
        <v>114</v>
      </c>
      <c r="C242" s="1" t="s">
        <v>67</v>
      </c>
      <c r="D242" s="1" t="s">
        <v>68</v>
      </c>
      <c r="E242" s="199" t="s">
        <v>139</v>
      </c>
      <c r="F242" s="10">
        <f t="shared" ref="F242:I242" si="98">F54*(1+$D$196)</f>
        <v>186.41367313846666</v>
      </c>
      <c r="G242" s="10">
        <f t="shared" si="98"/>
        <v>215.27306640830028</v>
      </c>
      <c r="H242" s="10">
        <f t="shared" si="98"/>
        <v>215.27306640830028</v>
      </c>
      <c r="I242" s="10">
        <f t="shared" si="98"/>
        <v>216.79945045414397</v>
      </c>
      <c r="J242" s="10">
        <f t="shared" ref="J242:K242" si="99">J54*(1+$D$196)</f>
        <v>216.72524648300816</v>
      </c>
      <c r="K242" s="10">
        <f t="shared" si="99"/>
        <v>218.1896210154608</v>
      </c>
      <c r="O242" s="187"/>
      <c r="P242" s="187"/>
    </row>
    <row r="243" spans="2:16">
      <c r="B243" s="192" t="s">
        <v>114</v>
      </c>
      <c r="C243" s="1" t="s">
        <v>67</v>
      </c>
      <c r="D243" s="1" t="s">
        <v>70</v>
      </c>
      <c r="E243" s="199" t="s">
        <v>139</v>
      </c>
      <c r="F243" s="10">
        <f t="shared" ref="F243:I243" si="100">F55*(1+$D$196)</f>
        <v>204.775546604308</v>
      </c>
      <c r="G243" s="10">
        <f t="shared" si="100"/>
        <v>233.83410503290673</v>
      </c>
      <c r="H243" s="10">
        <f t="shared" si="100"/>
        <v>233.83410503290673</v>
      </c>
      <c r="I243" s="10">
        <f t="shared" si="100"/>
        <v>241.92410690601108</v>
      </c>
      <c r="J243" s="10">
        <f t="shared" ref="J243:K243" si="101">J55*(1+$D$196)</f>
        <v>241.84350982972376</v>
      </c>
      <c r="K243" s="10">
        <f t="shared" si="101"/>
        <v>244.17858570989222</v>
      </c>
      <c r="O243" s="187"/>
      <c r="P243" s="187"/>
    </row>
    <row r="244" spans="2:16">
      <c r="B244" s="192" t="s">
        <v>114</v>
      </c>
      <c r="C244" s="1" t="s">
        <v>67</v>
      </c>
      <c r="D244" s="1" t="s">
        <v>71</v>
      </c>
      <c r="E244" s="199" t="s">
        <v>139</v>
      </c>
      <c r="F244" s="10">
        <f t="shared" ref="F244:I244" si="102">F56*(1+$D$196)</f>
        <v>209.39876140625651</v>
      </c>
      <c r="G244" s="10">
        <f t="shared" si="102"/>
        <v>240.32978921002626</v>
      </c>
      <c r="H244" s="10">
        <f t="shared" si="102"/>
        <v>240.32978921002626</v>
      </c>
      <c r="I244" s="10">
        <f t="shared" si="102"/>
        <v>242.29362484801388</v>
      </c>
      <c r="J244" s="10">
        <f t="shared" ref="J244:K244" si="103">J56*(1+$D$196)</f>
        <v>242.21680363690069</v>
      </c>
      <c r="K244" s="10">
        <f t="shared" si="103"/>
        <v>243.87140192114828</v>
      </c>
      <c r="O244" s="187"/>
      <c r="P244" s="187"/>
    </row>
    <row r="245" spans="2:16">
      <c r="B245" s="192" t="s">
        <v>114</v>
      </c>
      <c r="C245" s="1" t="s">
        <v>72</v>
      </c>
      <c r="D245" s="1" t="s">
        <v>68</v>
      </c>
      <c r="E245" s="199" t="s">
        <v>139</v>
      </c>
      <c r="F245" s="10">
        <f t="shared" ref="F245:I245" si="104">F57*(1+$D$196)</f>
        <v>103.97092936909048</v>
      </c>
      <c r="G245" s="10">
        <f t="shared" si="104"/>
        <v>106.25787182977325</v>
      </c>
      <c r="H245" s="10">
        <f t="shared" si="104"/>
        <v>106.25787182977325</v>
      </c>
      <c r="I245" s="10">
        <f t="shared" si="104"/>
        <v>108.11786622476856</v>
      </c>
      <c r="J245" s="10">
        <f t="shared" ref="J245:K245" si="105">J57*(1+$D$196)</f>
        <v>108.03996439701588</v>
      </c>
      <c r="K245" s="10">
        <f t="shared" si="105"/>
        <v>108.75102709245625</v>
      </c>
      <c r="P245" s="187"/>
    </row>
    <row r="246" spans="2:16">
      <c r="B246" s="192" t="s">
        <v>114</v>
      </c>
      <c r="C246" s="1" t="s">
        <v>72</v>
      </c>
      <c r="D246" s="1" t="s">
        <v>70</v>
      </c>
      <c r="E246" s="199" t="s">
        <v>139</v>
      </c>
      <c r="F246" s="10">
        <f t="shared" ref="F246:I246" si="106">F58*(1+$D$196)</f>
        <v>136.9058156755768</v>
      </c>
      <c r="G246" s="10">
        <f t="shared" si="106"/>
        <v>137.96643218303919</v>
      </c>
      <c r="H246" s="10">
        <f t="shared" si="106"/>
        <v>137.96643218303919</v>
      </c>
      <c r="I246" s="10">
        <f t="shared" si="106"/>
        <v>147.63442911803523</v>
      </c>
      <c r="J246" s="10">
        <f t="shared" ref="J246:K246" si="107">J58*(1+$D$196)</f>
        <v>147.52309040460125</v>
      </c>
      <c r="K246" s="10">
        <f t="shared" si="107"/>
        <v>145.09427456613395</v>
      </c>
      <c r="P246" s="187"/>
    </row>
    <row r="247" spans="2:16" ht="13.5" thickBot="1">
      <c r="B247" s="202" t="s">
        <v>114</v>
      </c>
      <c r="C247" s="203" t="s">
        <v>72</v>
      </c>
      <c r="D247" s="203" t="s">
        <v>71</v>
      </c>
      <c r="E247" s="204" t="s">
        <v>139</v>
      </c>
      <c r="F247" s="20">
        <f t="shared" ref="F247:I247" si="108">F59*(1+$D$196)</f>
        <v>122.41270806287491</v>
      </c>
      <c r="G247" s="20">
        <f t="shared" si="108"/>
        <v>125.33564757652866</v>
      </c>
      <c r="H247" s="20">
        <f t="shared" si="108"/>
        <v>125.33564757652866</v>
      </c>
      <c r="I247" s="20">
        <f t="shared" si="108"/>
        <v>127.72599974921428</v>
      </c>
      <c r="J247" s="20">
        <f t="shared" ref="J247:K247" si="109">J59*(1+$D$196)</f>
        <v>127.64090936547882</v>
      </c>
      <c r="K247" s="20">
        <f t="shared" si="109"/>
        <v>128.51597623989923</v>
      </c>
      <c r="P247" s="187"/>
    </row>
    <row r="248" spans="2:16">
      <c r="B248" s="197" t="s">
        <v>118</v>
      </c>
      <c r="C248" s="198" t="s">
        <v>67</v>
      </c>
      <c r="D248" s="198" t="s">
        <v>68</v>
      </c>
      <c r="E248" s="198">
        <v>3.1</v>
      </c>
      <c r="F248" s="19">
        <f t="shared" ref="F248:I248" si="110">F60*(1+$D$196)</f>
        <v>2261.1618466301584</v>
      </c>
      <c r="G248" s="19">
        <f t="shared" si="110"/>
        <v>1759.4325103595515</v>
      </c>
      <c r="H248" s="19">
        <f t="shared" si="110"/>
        <v>1120.1794244698483</v>
      </c>
      <c r="I248" s="19">
        <f t="shared" si="110"/>
        <v>1035.2839056497739</v>
      </c>
      <c r="J248" s="19">
        <f t="shared" ref="J248:K248" si="111">J60*(1+$D$196)</f>
        <v>1074.8893907837994</v>
      </c>
      <c r="K248" s="19">
        <f t="shared" si="111"/>
        <v>992.62137954846571</v>
      </c>
      <c r="M248" s="187"/>
      <c r="P248" s="187"/>
    </row>
    <row r="249" spans="2:16">
      <c r="B249" s="192" t="s">
        <v>118</v>
      </c>
      <c r="C249" s="1" t="s">
        <v>67</v>
      </c>
      <c r="D249" s="1" t="s">
        <v>70</v>
      </c>
      <c r="E249" s="1">
        <v>3.1</v>
      </c>
      <c r="F249" s="10">
        <f t="shared" ref="F249:I249" si="112">F61*(1+$D$196)</f>
        <v>2247.4313212595885</v>
      </c>
      <c r="G249" s="10">
        <f t="shared" si="112"/>
        <v>1742.2548645972647</v>
      </c>
      <c r="H249" s="10">
        <f t="shared" si="112"/>
        <v>1106.089258316646</v>
      </c>
      <c r="I249" s="10">
        <f t="shared" si="112"/>
        <v>1047.0412022538956</v>
      </c>
      <c r="J249" s="10">
        <f t="shared" ref="J249:K249" si="113">J61*(1+$D$196)</f>
        <v>1086.4553710127655</v>
      </c>
      <c r="K249" s="10">
        <f t="shared" si="113"/>
        <v>994.34054962777452</v>
      </c>
      <c r="P249" s="187"/>
    </row>
    <row r="250" spans="2:16">
      <c r="B250" s="192" t="s">
        <v>118</v>
      </c>
      <c r="C250" s="1" t="s">
        <v>67</v>
      </c>
      <c r="D250" s="1" t="s">
        <v>71</v>
      </c>
      <c r="E250" s="1">
        <v>3.1</v>
      </c>
      <c r="F250" s="10">
        <f t="shared" ref="F250:I250" si="114">F62*(1+$D$196)</f>
        <v>2394.618455871966</v>
      </c>
      <c r="G250" s="10">
        <f t="shared" si="114"/>
        <v>1866.7225431944432</v>
      </c>
      <c r="H250" s="10">
        <f t="shared" si="114"/>
        <v>1193.4626567649618</v>
      </c>
      <c r="I250" s="10">
        <f t="shared" si="114"/>
        <v>1103.8587713721292</v>
      </c>
      <c r="J250" s="10">
        <f t="shared" ref="J250:K250" si="115">J62*(1+$D$196)</f>
        <v>1145.5714956246788</v>
      </c>
      <c r="K250" s="10">
        <f t="shared" si="115"/>
        <v>1059.0447205543128</v>
      </c>
      <c r="P250" s="187"/>
    </row>
    <row r="251" spans="2:16">
      <c r="B251" s="192" t="s">
        <v>118</v>
      </c>
      <c r="C251" s="1" t="s">
        <v>72</v>
      </c>
      <c r="D251" s="1" t="s">
        <v>68</v>
      </c>
      <c r="E251" s="1">
        <v>12</v>
      </c>
      <c r="F251" s="10">
        <f t="shared" ref="F251:I251" si="116">F63*(1+$D$196)</f>
        <v>2168.3186523549289</v>
      </c>
      <c r="G251" s="10">
        <f t="shared" si="116"/>
        <v>1631.0837028723299</v>
      </c>
      <c r="H251" s="10">
        <f t="shared" si="116"/>
        <v>1019.1382944024618</v>
      </c>
      <c r="I251" s="10">
        <f t="shared" si="116"/>
        <v>947.17544587792884</v>
      </c>
      <c r="J251" s="10">
        <f t="shared" ref="J251:K251" si="117">J63*(1+$D$196)</f>
        <v>1010.0535924951895</v>
      </c>
      <c r="K251" s="10">
        <f t="shared" si="117"/>
        <v>843.22200281508628</v>
      </c>
      <c r="P251" s="187"/>
    </row>
    <row r="252" spans="2:16">
      <c r="B252" s="192" t="s">
        <v>118</v>
      </c>
      <c r="C252" s="1" t="s">
        <v>72</v>
      </c>
      <c r="D252" s="1" t="s">
        <v>70</v>
      </c>
      <c r="E252" s="1">
        <v>12</v>
      </c>
      <c r="F252" s="10">
        <f t="shared" ref="F252:I252" si="118">F64*(1+$D$196)</f>
        <v>2257.9212954152458</v>
      </c>
      <c r="G252" s="10">
        <f t="shared" si="118"/>
        <v>1690.0341005049829</v>
      </c>
      <c r="H252" s="10">
        <f t="shared" si="118"/>
        <v>1033.9186141290143</v>
      </c>
      <c r="I252" s="10">
        <f t="shared" si="118"/>
        <v>959.1588317139458</v>
      </c>
      <c r="J252" s="10">
        <f t="shared" ref="J252:K252" si="119">J64*(1+$D$196)</f>
        <v>1027.0450984949728</v>
      </c>
      <c r="K252" s="10">
        <f t="shared" si="119"/>
        <v>855.48938384162682</v>
      </c>
      <c r="P252" s="187"/>
    </row>
    <row r="253" spans="2:16">
      <c r="B253" s="192" t="s">
        <v>118</v>
      </c>
      <c r="C253" s="1" t="s">
        <v>72</v>
      </c>
      <c r="D253" s="1" t="s">
        <v>71</v>
      </c>
      <c r="E253" s="1">
        <v>12</v>
      </c>
      <c r="F253" s="10">
        <f t="shared" ref="F253:I253" si="120">F65*(1+$D$196)</f>
        <v>2296.676647379295</v>
      </c>
      <c r="G253" s="10">
        <f t="shared" si="120"/>
        <v>1731.3861010562193</v>
      </c>
      <c r="H253" s="10">
        <f t="shared" si="120"/>
        <v>1086.9028592236912</v>
      </c>
      <c r="I253" s="10">
        <f t="shared" si="120"/>
        <v>1010.9218960008777</v>
      </c>
      <c r="J253" s="10">
        <f t="shared" ref="J253:K253" si="121">J65*(1+$D$196)</f>
        <v>1077.1433451880541</v>
      </c>
      <c r="K253" s="10">
        <f t="shared" si="121"/>
        <v>901.54952933126947</v>
      </c>
      <c r="P253" s="187"/>
    </row>
    <row r="254" spans="2:16">
      <c r="B254" s="192" t="s">
        <v>118</v>
      </c>
      <c r="C254" s="1" t="s">
        <v>67</v>
      </c>
      <c r="D254" s="1" t="s">
        <v>68</v>
      </c>
      <c r="E254" s="199" t="s">
        <v>139</v>
      </c>
      <c r="F254" s="10">
        <f t="shared" ref="F254:I254" si="122">F66*(1+$D$196)</f>
        <v>162.10519941905153</v>
      </c>
      <c r="G254" s="10">
        <f t="shared" si="122"/>
        <v>181.0291422025976</v>
      </c>
      <c r="H254" s="10">
        <f t="shared" si="122"/>
        <v>181.0291422025976</v>
      </c>
      <c r="I254" s="10">
        <f t="shared" si="122"/>
        <v>182.44293329075293</v>
      </c>
      <c r="J254" s="10">
        <f t="shared" ref="J254:K254" si="123">J66*(1+$D$196)</f>
        <v>182.37383130527726</v>
      </c>
      <c r="K254" s="10">
        <f t="shared" si="123"/>
        <v>228.2565003008294</v>
      </c>
      <c r="P254" s="187"/>
    </row>
    <row r="255" spans="2:16">
      <c r="B255" s="192" t="s">
        <v>118</v>
      </c>
      <c r="C255" s="1" t="s">
        <v>67</v>
      </c>
      <c r="D255" s="1" t="s">
        <v>70</v>
      </c>
      <c r="E255" s="199" t="s">
        <v>139</v>
      </c>
      <c r="F255" s="10">
        <f t="shared" ref="F255:I255" si="124">F67*(1+$D$196)</f>
        <v>180.58617404399973</v>
      </c>
      <c r="G255" s="10">
        <f t="shared" si="124"/>
        <v>199.75796145844993</v>
      </c>
      <c r="H255" s="10">
        <f t="shared" si="124"/>
        <v>199.75796145844993</v>
      </c>
      <c r="I255" s="10">
        <f t="shared" si="124"/>
        <v>207.74505053621965</v>
      </c>
      <c r="J255" s="10">
        <f t="shared" ref="J255:K255" si="125">J67*(1+$D$196)</f>
        <v>207.66852291002343</v>
      </c>
      <c r="K255" s="10">
        <f t="shared" si="125"/>
        <v>254.19581260750292</v>
      </c>
      <c r="P255" s="187"/>
    </row>
    <row r="256" spans="2:16">
      <c r="B256" s="192" t="s">
        <v>118</v>
      </c>
      <c r="C256" s="1" t="s">
        <v>67</v>
      </c>
      <c r="D256" s="1" t="s">
        <v>71</v>
      </c>
      <c r="E256" s="199" t="s">
        <v>139</v>
      </c>
      <c r="F256" s="10">
        <f t="shared" ref="F256:I256" si="126">F68*(1+$D$196)</f>
        <v>183.77845736741642</v>
      </c>
      <c r="G256" s="10">
        <f t="shared" si="126"/>
        <v>204.23785848002865</v>
      </c>
      <c r="H256" s="10">
        <f t="shared" si="126"/>
        <v>204.23785848002865</v>
      </c>
      <c r="I256" s="10">
        <f t="shared" si="126"/>
        <v>206.10532847419492</v>
      </c>
      <c r="J256" s="10">
        <f t="shared" ref="J256:K256" si="127">J68*(1+$D$196)</f>
        <v>206.03305458701132</v>
      </c>
      <c r="K256" s="10">
        <f t="shared" si="127"/>
        <v>254.47429965861602</v>
      </c>
      <c r="P256" s="187"/>
    </row>
    <row r="257" spans="2:16">
      <c r="B257" s="192" t="s">
        <v>118</v>
      </c>
      <c r="C257" s="1" t="s">
        <v>72</v>
      </c>
      <c r="D257" s="1" t="s">
        <v>68</v>
      </c>
      <c r="E257" s="199" t="s">
        <v>139</v>
      </c>
      <c r="F257" s="10">
        <f t="shared" ref="F257:I257" si="128">F69*(1+$D$196)</f>
        <v>103.97092936909048</v>
      </c>
      <c r="G257" s="10">
        <f t="shared" si="128"/>
        <v>106.25787182977325</v>
      </c>
      <c r="H257" s="10">
        <f t="shared" si="128"/>
        <v>106.25787182977325</v>
      </c>
      <c r="I257" s="10">
        <f t="shared" si="128"/>
        <v>108.09524385684463</v>
      </c>
      <c r="J257" s="10">
        <f t="shared" ref="J257:K257" si="129">J69*(1+$D$196)</f>
        <v>108.02011477644116</v>
      </c>
      <c r="K257" s="10">
        <f t="shared" si="129"/>
        <v>108.71806744371597</v>
      </c>
      <c r="P257" s="187"/>
    </row>
    <row r="258" spans="2:16">
      <c r="B258" s="192" t="s">
        <v>118</v>
      </c>
      <c r="C258" s="1" t="s">
        <v>72</v>
      </c>
      <c r="D258" s="1" t="s">
        <v>70</v>
      </c>
      <c r="E258" s="199" t="s">
        <v>139</v>
      </c>
      <c r="F258" s="10">
        <f t="shared" ref="F258:I258" si="130">F70*(1+$D$196)</f>
        <v>136.9058156755768</v>
      </c>
      <c r="G258" s="10">
        <f t="shared" si="130"/>
        <v>137.96643218303919</v>
      </c>
      <c r="H258" s="10">
        <f t="shared" si="130"/>
        <v>137.96643218303919</v>
      </c>
      <c r="I258" s="10">
        <f t="shared" si="130"/>
        <v>147.60561292953429</v>
      </c>
      <c r="J258" s="10">
        <f t="shared" ref="J258:K258" si="131">J70*(1+$D$196)</f>
        <v>147.49801507868466</v>
      </c>
      <c r="K258" s="10">
        <f t="shared" si="131"/>
        <v>145.04100456176303</v>
      </c>
      <c r="P258" s="187"/>
    </row>
    <row r="259" spans="2:16" ht="13.5" thickBot="1">
      <c r="B259" s="202" t="s">
        <v>118</v>
      </c>
      <c r="C259" s="203" t="s">
        <v>72</v>
      </c>
      <c r="D259" s="203" t="s">
        <v>71</v>
      </c>
      <c r="E259" s="204" t="s">
        <v>139</v>
      </c>
      <c r="F259" s="20">
        <f t="shared" ref="F259:I259" si="132">F71*(1+$D$196)</f>
        <v>122.41270806287491</v>
      </c>
      <c r="G259" s="20">
        <f t="shared" si="132"/>
        <v>125.33564757652866</v>
      </c>
      <c r="H259" s="20">
        <f t="shared" si="132"/>
        <v>125.33564757652866</v>
      </c>
      <c r="I259" s="20">
        <f t="shared" si="132"/>
        <v>127.70130553652938</v>
      </c>
      <c r="J259" s="20">
        <f t="shared" ref="J259:K259" si="133">J71*(1+$D$196)</f>
        <v>127.61920372615691</v>
      </c>
      <c r="K259" s="20">
        <f t="shared" si="133"/>
        <v>128.48011833713178</v>
      </c>
      <c r="P259" s="187"/>
    </row>
    <row r="260" spans="2:16">
      <c r="B260" s="197" t="s">
        <v>116</v>
      </c>
      <c r="C260" s="198" t="s">
        <v>67</v>
      </c>
      <c r="D260" s="198" t="s">
        <v>68</v>
      </c>
      <c r="E260" s="198">
        <v>3.1</v>
      </c>
      <c r="F260" s="19">
        <f t="shared" ref="F260:I260" si="134">F72*(1+$D$196)</f>
        <v>2272.6456943143794</v>
      </c>
      <c r="G260" s="19">
        <f t="shared" si="134"/>
        <v>1784.6156500417435</v>
      </c>
      <c r="H260" s="19">
        <f t="shared" si="134"/>
        <v>1144.7699826850524</v>
      </c>
      <c r="I260" s="19">
        <f t="shared" si="134"/>
        <v>1060.0688860168568</v>
      </c>
      <c r="J260" s="19">
        <f t="shared" ref="J260:K260" si="135">J72*(1+$D$196)</f>
        <v>1099.4556164033334</v>
      </c>
      <c r="K260" s="19">
        <f t="shared" si="135"/>
        <v>968.90081046142268</v>
      </c>
      <c r="M260" s="187"/>
      <c r="P260" s="187"/>
    </row>
    <row r="261" spans="2:16">
      <c r="B261" s="192" t="s">
        <v>116</v>
      </c>
      <c r="C261" s="1" t="s">
        <v>67</v>
      </c>
      <c r="D261" s="1" t="s">
        <v>70</v>
      </c>
      <c r="E261" s="1">
        <v>3.1</v>
      </c>
      <c r="F261" s="10">
        <f t="shared" ref="F261:I261" si="136">F73*(1+$D$196)</f>
        <v>2258.7524397556981</v>
      </c>
      <c r="G261" s="10">
        <f t="shared" si="136"/>
        <v>1767.2073155751586</v>
      </c>
      <c r="H261" s="10">
        <f t="shared" si="136"/>
        <v>1130.4519920994105</v>
      </c>
      <c r="I261" s="10">
        <f t="shared" si="136"/>
        <v>1071.70462374203</v>
      </c>
      <c r="J261" s="10">
        <f t="shared" ref="J261:K261" si="137">J73*(1+$D$196)</f>
        <v>1110.9010944596428</v>
      </c>
      <c r="K261" s="10">
        <f t="shared" si="137"/>
        <v>970.73607198851073</v>
      </c>
      <c r="P261" s="187"/>
    </row>
    <row r="262" spans="2:16">
      <c r="B262" s="192" t="s">
        <v>116</v>
      </c>
      <c r="C262" s="1" t="s">
        <v>67</v>
      </c>
      <c r="D262" s="1" t="s">
        <v>71</v>
      </c>
      <c r="E262" s="1">
        <v>3.1</v>
      </c>
      <c r="F262" s="10">
        <f t="shared" ref="F262:I262" si="138">F74*(1+$D$196)</f>
        <v>2406.7135938943456</v>
      </c>
      <c r="G262" s="10">
        <f t="shared" si="138"/>
        <v>1893.2655079435588</v>
      </c>
      <c r="H262" s="10">
        <f t="shared" si="138"/>
        <v>1219.3814917507052</v>
      </c>
      <c r="I262" s="10">
        <f t="shared" si="138"/>
        <v>1129.9826524199093</v>
      </c>
      <c r="J262" s="10">
        <f t="shared" ref="J262:K262" si="139">J74*(1+$D$196)</f>
        <v>1171.4649829168322</v>
      </c>
      <c r="K262" s="10">
        <f t="shared" si="139"/>
        <v>1034.0454713757863</v>
      </c>
      <c r="P262" s="187"/>
    </row>
    <row r="263" spans="2:16">
      <c r="B263" s="192" t="s">
        <v>116</v>
      </c>
      <c r="C263" s="1" t="s">
        <v>72</v>
      </c>
      <c r="D263" s="1" t="s">
        <v>68</v>
      </c>
      <c r="E263" s="1">
        <v>12</v>
      </c>
      <c r="F263" s="10">
        <f t="shared" ref="F263:I263" si="140">F75*(1+$D$196)</f>
        <v>2146.6447151909033</v>
      </c>
      <c r="G263" s="10">
        <f t="shared" si="140"/>
        <v>1613.8093852649515</v>
      </c>
      <c r="H263" s="10">
        <f t="shared" si="140"/>
        <v>1001.8639767950833</v>
      </c>
      <c r="I263" s="10">
        <f t="shared" si="140"/>
        <v>929.9938254661339</v>
      </c>
      <c r="J263" s="10">
        <f t="shared" ref="J263:K263" si="141">J75*(1+$D$196)</f>
        <v>992.87197208339478</v>
      </c>
      <c r="K263" s="10">
        <f t="shared" si="141"/>
        <v>823.80674540123107</v>
      </c>
      <c r="P263" s="187"/>
    </row>
    <row r="264" spans="2:16">
      <c r="B264" s="192" t="s">
        <v>116</v>
      </c>
      <c r="C264" s="1" t="s">
        <v>72</v>
      </c>
      <c r="D264" s="1" t="s">
        <v>70</v>
      </c>
      <c r="E264" s="1">
        <v>12</v>
      </c>
      <c r="F264" s="10">
        <f t="shared" ref="F264:I264" si="142">F76*(1+$D$196)</f>
        <v>2238.9644034690164</v>
      </c>
      <c r="G264" s="10">
        <f t="shared" si="142"/>
        <v>1673.5021595806759</v>
      </c>
      <c r="H264" s="10">
        <f t="shared" si="142"/>
        <v>1017.3866732047071</v>
      </c>
      <c r="I264" s="10">
        <f t="shared" si="142"/>
        <v>942.71560950245203</v>
      </c>
      <c r="J264" s="10">
        <f t="shared" ref="J264:K264" si="143">J76*(1+$D$196)</f>
        <v>1010.6018762834792</v>
      </c>
      <c r="K264" s="10">
        <f t="shared" si="143"/>
        <v>831.41738879360037</v>
      </c>
      <c r="P264" s="187"/>
    </row>
    <row r="265" spans="2:16">
      <c r="B265" s="192" t="s">
        <v>116</v>
      </c>
      <c r="C265" s="1" t="s">
        <v>72</v>
      </c>
      <c r="D265" s="1" t="s">
        <v>71</v>
      </c>
      <c r="E265" s="1">
        <v>12</v>
      </c>
      <c r="F265" s="10">
        <f t="shared" ref="F265:I265" si="144">F77*(1+$D$196)</f>
        <v>2273.8338039298278</v>
      </c>
      <c r="G265" s="10">
        <f t="shared" si="144"/>
        <v>1713.1801549092188</v>
      </c>
      <c r="H265" s="10">
        <f t="shared" si="144"/>
        <v>1068.6969130766906</v>
      </c>
      <c r="I265" s="10">
        <f t="shared" si="144"/>
        <v>992.81357586483387</v>
      </c>
      <c r="J265" s="10">
        <f t="shared" ref="J265:K265" si="145">J77*(1+$D$196)</f>
        <v>1059.03502505201</v>
      </c>
      <c r="K265" s="10">
        <f t="shared" si="145"/>
        <v>881.08709844187274</v>
      </c>
      <c r="P265" s="187"/>
    </row>
    <row r="266" spans="2:16">
      <c r="B266" s="192" t="s">
        <v>116</v>
      </c>
      <c r="C266" s="1" t="s">
        <v>67</v>
      </c>
      <c r="D266" s="1" t="s">
        <v>68</v>
      </c>
      <c r="E266" s="199" t="s">
        <v>139</v>
      </c>
      <c r="F266" s="10">
        <f t="shared" ref="F266:I266" si="146">F78*(1+$D$196)</f>
        <v>184.9213920377594</v>
      </c>
      <c r="G266" s="10">
        <f t="shared" si="146"/>
        <v>225.09070522874259</v>
      </c>
      <c r="H266" s="10">
        <f t="shared" si="146"/>
        <v>225.09070522874259</v>
      </c>
      <c r="I266" s="10">
        <f t="shared" si="146"/>
        <v>226.66775723864575</v>
      </c>
      <c r="J266" s="10">
        <f t="shared" ref="J266:K266" si="147">J78*(1+$D$196)</f>
        <v>226.58619876521962</v>
      </c>
      <c r="K266" s="10">
        <f t="shared" si="147"/>
        <v>225.67176690881519</v>
      </c>
      <c r="P266" s="187"/>
    </row>
    <row r="267" spans="2:16">
      <c r="B267" s="192" t="s">
        <v>116</v>
      </c>
      <c r="C267" s="1" t="s">
        <v>67</v>
      </c>
      <c r="D267" s="1" t="s">
        <v>70</v>
      </c>
      <c r="E267" s="199" t="s">
        <v>139</v>
      </c>
      <c r="F267" s="10">
        <f t="shared" ref="F267:I267" si="148">F79*(1+$D$196)</f>
        <v>203.29057704487062</v>
      </c>
      <c r="G267" s="10">
        <f t="shared" si="148"/>
        <v>243.60364160815237</v>
      </c>
      <c r="H267" s="10">
        <f t="shared" si="148"/>
        <v>243.60364160815237</v>
      </c>
      <c r="I267" s="10">
        <f t="shared" si="148"/>
        <v>251.74338574244109</v>
      </c>
      <c r="J267" s="10">
        <f t="shared" ref="J267:K267" si="149">J79*(1+$D$196)</f>
        <v>251.655220156908</v>
      </c>
      <c r="K267" s="10">
        <f t="shared" si="149"/>
        <v>251.63043111858684</v>
      </c>
      <c r="P267" s="187"/>
    </row>
    <row r="268" spans="2:16">
      <c r="B268" s="192" t="s">
        <v>116</v>
      </c>
      <c r="C268" s="1" t="s">
        <v>67</v>
      </c>
      <c r="D268" s="1" t="s">
        <v>71</v>
      </c>
      <c r="E268" s="199" t="s">
        <v>139</v>
      </c>
      <c r="F268" s="10">
        <f t="shared" ref="F268:I268" si="150">F80*(1+$D$196)</f>
        <v>207.8259479111419</v>
      </c>
      <c r="G268" s="10">
        <f t="shared" si="150"/>
        <v>250.67724641472751</v>
      </c>
      <c r="H268" s="10">
        <f t="shared" si="150"/>
        <v>250.67724641472751</v>
      </c>
      <c r="I268" s="10">
        <f t="shared" si="150"/>
        <v>252.68787705920585</v>
      </c>
      <c r="J268" s="10">
        <f t="shared" ref="J268:K268" si="151">J80*(1+$D$196)</f>
        <v>252.60365607396969</v>
      </c>
      <c r="K268" s="10">
        <f t="shared" si="151"/>
        <v>251.75057760741518</v>
      </c>
      <c r="P268" s="187"/>
    </row>
    <row r="269" spans="2:16">
      <c r="B269" s="192" t="s">
        <v>116</v>
      </c>
      <c r="C269" s="1" t="s">
        <v>72</v>
      </c>
      <c r="D269" s="1" t="s">
        <v>68</v>
      </c>
      <c r="E269" s="199" t="s">
        <v>139</v>
      </c>
      <c r="F269" s="10">
        <f t="shared" ref="F269:I269" si="152">F81*(1+$D$196)</f>
        <v>103.97092936909048</v>
      </c>
      <c r="G269" s="10">
        <f t="shared" si="152"/>
        <v>106.25787182977325</v>
      </c>
      <c r="H269" s="10">
        <f t="shared" si="152"/>
        <v>106.25787182977325</v>
      </c>
      <c r="I269" s="10">
        <f t="shared" si="152"/>
        <v>108.11788194424153</v>
      </c>
      <c r="J269" s="10">
        <f t="shared" ref="J269:K269" si="153">J81*(1+$D$196)</f>
        <v>108.03997817347047</v>
      </c>
      <c r="K269" s="10">
        <f t="shared" si="153"/>
        <v>108.75100395937918</v>
      </c>
      <c r="P269" s="187"/>
    </row>
    <row r="270" spans="2:16">
      <c r="B270" s="192" t="s">
        <v>116</v>
      </c>
      <c r="C270" s="1" t="s">
        <v>72</v>
      </c>
      <c r="D270" s="1" t="s">
        <v>70</v>
      </c>
      <c r="E270" s="199" t="s">
        <v>139</v>
      </c>
      <c r="F270" s="10">
        <f t="shared" ref="F270:I270" si="154">F82*(1+$D$196)</f>
        <v>136.9058156755768</v>
      </c>
      <c r="G270" s="10">
        <f t="shared" si="154"/>
        <v>137.96643218303919</v>
      </c>
      <c r="H270" s="10">
        <f t="shared" si="154"/>
        <v>137.96643218303919</v>
      </c>
      <c r="I270" s="10">
        <f t="shared" si="154"/>
        <v>147.63444351459822</v>
      </c>
      <c r="J270" s="10">
        <f t="shared" ref="J270:K270" si="155">J82*(1+$D$196)</f>
        <v>147.52310291735381</v>
      </c>
      <c r="K270" s="10">
        <f t="shared" si="155"/>
        <v>145.09422654628983</v>
      </c>
      <c r="P270" s="187"/>
    </row>
    <row r="271" spans="2:16" ht="13.5" thickBot="1">
      <c r="B271" s="202" t="s">
        <v>116</v>
      </c>
      <c r="C271" s="203" t="s">
        <v>72</v>
      </c>
      <c r="D271" s="203" t="s">
        <v>71</v>
      </c>
      <c r="E271" s="204" t="s">
        <v>139</v>
      </c>
      <c r="F271" s="20">
        <f t="shared" ref="F271:I271" si="156">F83*(1+$D$196)</f>
        <v>122.41270806287491</v>
      </c>
      <c r="G271" s="20">
        <f t="shared" si="156"/>
        <v>125.33564757652866</v>
      </c>
      <c r="H271" s="20">
        <f t="shared" si="156"/>
        <v>125.33564757652866</v>
      </c>
      <c r="I271" s="20">
        <f t="shared" si="156"/>
        <v>127.72601690387944</v>
      </c>
      <c r="J271" s="20">
        <f t="shared" ref="J271:K271" si="157">J83*(1+$D$196)</f>
        <v>127.64092442664932</v>
      </c>
      <c r="K271" s="20">
        <f t="shared" si="157"/>
        <v>128.51595108210637</v>
      </c>
      <c r="P271" s="187"/>
    </row>
    <row r="272" spans="2:16">
      <c r="B272" s="197" t="s">
        <v>120</v>
      </c>
      <c r="C272" s="198" t="s">
        <v>67</v>
      </c>
      <c r="D272" s="198" t="s">
        <v>68</v>
      </c>
      <c r="E272" s="198">
        <v>3.1</v>
      </c>
      <c r="F272" s="19">
        <f t="shared" ref="F272:I272" si="158">F84*(1+$D$196)</f>
        <v>2343.6725125939383</v>
      </c>
      <c r="G272" s="19">
        <f t="shared" si="158"/>
        <v>1842.6254057382405</v>
      </c>
      <c r="H272" s="19">
        <f t="shared" si="158"/>
        <v>1189.6280722036261</v>
      </c>
      <c r="I272" s="19">
        <f t="shared" si="158"/>
        <v>1103.1489959722749</v>
      </c>
      <c r="J272" s="19">
        <f t="shared" ref="J272:K272" si="159">J84*(1+$D$196)</f>
        <v>1143.6596546771939</v>
      </c>
      <c r="K272" s="19">
        <f t="shared" si="159"/>
        <v>1026.9204971268591</v>
      </c>
      <c r="M272" s="187"/>
      <c r="P272" s="187"/>
    </row>
    <row r="273" spans="2:16">
      <c r="B273" s="192" t="s">
        <v>120</v>
      </c>
      <c r="C273" s="1" t="s">
        <v>67</v>
      </c>
      <c r="D273" s="1" t="s">
        <v>70</v>
      </c>
      <c r="E273" s="1">
        <v>3.1</v>
      </c>
      <c r="F273" s="10">
        <f t="shared" ref="F273:I273" si="160">F85*(1+$D$196)</f>
        <v>2329.0657658945643</v>
      </c>
      <c r="G273" s="10">
        <f t="shared" si="160"/>
        <v>1824.5665883412705</v>
      </c>
      <c r="H273" s="10">
        <f t="shared" si="160"/>
        <v>1174.7231193104401</v>
      </c>
      <c r="I273" s="10">
        <f t="shared" si="160"/>
        <v>1114.5743325781664</v>
      </c>
      <c r="J273" s="10">
        <f t="shared" ref="J273:K273" si="161">J85*(1+$D$196)</f>
        <v>1154.8893024194763</v>
      </c>
      <c r="K273" s="10">
        <f t="shared" si="161"/>
        <v>1028.4719286470877</v>
      </c>
      <c r="P273" s="187"/>
    </row>
    <row r="274" spans="2:16">
      <c r="B274" s="192" t="s">
        <v>120</v>
      </c>
      <c r="C274" s="1" t="s">
        <v>67</v>
      </c>
      <c r="D274" s="1" t="s">
        <v>71</v>
      </c>
      <c r="E274" s="1">
        <v>3.1</v>
      </c>
      <c r="F274" s="10">
        <f t="shared" ref="F274:I274" si="162">F86*(1+$D$196)</f>
        <v>2481.5462509372596</v>
      </c>
      <c r="G274" s="10">
        <f t="shared" si="162"/>
        <v>1954.3870924281557</v>
      </c>
      <c r="H274" s="10">
        <f t="shared" si="162"/>
        <v>1266.6517671691261</v>
      </c>
      <c r="I274" s="10">
        <f t="shared" si="162"/>
        <v>1175.3802089021635</v>
      </c>
      <c r="J274" s="10">
        <f t="shared" ref="J274:K274" si="163">J86*(1+$D$196)</f>
        <v>1218.0462671546788</v>
      </c>
      <c r="K274" s="10">
        <f t="shared" si="163"/>
        <v>1095.1913812564517</v>
      </c>
      <c r="P274" s="187"/>
    </row>
    <row r="275" spans="2:16">
      <c r="B275" s="192" t="s">
        <v>120</v>
      </c>
      <c r="C275" s="1" t="s">
        <v>72</v>
      </c>
      <c r="D275" s="1" t="s">
        <v>68</v>
      </c>
      <c r="E275" s="1">
        <v>12</v>
      </c>
      <c r="F275" s="10">
        <f t="shared" ref="F275:I275" si="164">F87*(1+$D$196)</f>
        <v>2154.6376355182124</v>
      </c>
      <c r="G275" s="10">
        <f t="shared" si="164"/>
        <v>1623.4682481910882</v>
      </c>
      <c r="H275" s="10">
        <f t="shared" si="164"/>
        <v>1011.5228397212204</v>
      </c>
      <c r="I275" s="10">
        <f t="shared" si="164"/>
        <v>939.60085713926424</v>
      </c>
      <c r="J275" s="10">
        <f t="shared" ref="J275:K275" si="165">J87*(1+$D$196)</f>
        <v>1002.4790037565252</v>
      </c>
      <c r="K275" s="10">
        <f t="shared" si="165"/>
        <v>830.41598854693541</v>
      </c>
      <c r="P275" s="187"/>
    </row>
    <row r="276" spans="2:16">
      <c r="B276" s="192" t="s">
        <v>120</v>
      </c>
      <c r="C276" s="1" t="s">
        <v>72</v>
      </c>
      <c r="D276" s="1" t="s">
        <v>70</v>
      </c>
      <c r="E276" s="1">
        <v>12</v>
      </c>
      <c r="F276" s="10">
        <f t="shared" ref="F276:I276" si="166">F88*(1+$D$196)</f>
        <v>2242.373744076091</v>
      </c>
      <c r="G276" s="10">
        <f t="shared" si="166"/>
        <v>1679.5590765748523</v>
      </c>
      <c r="H276" s="10">
        <f t="shared" si="166"/>
        <v>1023.4435901988838</v>
      </c>
      <c r="I276" s="10">
        <f t="shared" si="166"/>
        <v>948.74002201758628</v>
      </c>
      <c r="J276" s="10">
        <f t="shared" ref="J276:K276" si="167">J88*(1+$D$196)</f>
        <v>1016.6262887986132</v>
      </c>
      <c r="K276" s="10">
        <f t="shared" si="167"/>
        <v>835.21522657837158</v>
      </c>
      <c r="P276" s="187"/>
    </row>
    <row r="277" spans="2:16">
      <c r="B277" s="192" t="s">
        <v>120</v>
      </c>
      <c r="C277" s="1" t="s">
        <v>72</v>
      </c>
      <c r="D277" s="1" t="s">
        <v>71</v>
      </c>
      <c r="E277" s="1">
        <v>12</v>
      </c>
      <c r="F277" s="10">
        <f t="shared" ref="F277:I277" si="168">F89*(1+$D$196)</f>
        <v>2282.2577938288041</v>
      </c>
      <c r="G277" s="10">
        <f t="shared" si="168"/>
        <v>1723.3599340629492</v>
      </c>
      <c r="H277" s="10">
        <f t="shared" si="168"/>
        <v>1078.8766922304212</v>
      </c>
      <c r="I277" s="10">
        <f t="shared" si="168"/>
        <v>1002.9387678388536</v>
      </c>
      <c r="J277" s="10">
        <f t="shared" ref="J277:K277" si="169">J89*(1+$D$196)</f>
        <v>1069.1602170260301</v>
      </c>
      <c r="K277" s="10">
        <f t="shared" si="169"/>
        <v>888.0528150541943</v>
      </c>
      <c r="P277" s="187"/>
    </row>
    <row r="278" spans="2:16">
      <c r="B278" s="192" t="s">
        <v>120</v>
      </c>
      <c r="C278" s="1" t="s">
        <v>67</v>
      </c>
      <c r="D278" s="1" t="s">
        <v>68</v>
      </c>
      <c r="E278" s="199" t="s">
        <v>139</v>
      </c>
      <c r="F278" s="10">
        <f t="shared" ref="F278:I278" si="170">F90*(1+$D$196)</f>
        <v>177.38144542365973</v>
      </c>
      <c r="G278" s="10">
        <f t="shared" si="170"/>
        <v>225.64049300268735</v>
      </c>
      <c r="H278" s="10">
        <f t="shared" si="170"/>
        <v>225.64049300268735</v>
      </c>
      <c r="I278" s="10">
        <f t="shared" si="170"/>
        <v>227.13006775270776</v>
      </c>
      <c r="J278" s="10">
        <f t="shared" ref="J278:K278" si="171">J90*(1+$D$196)</f>
        <v>227.0524877620386</v>
      </c>
      <c r="K278" s="10">
        <f t="shared" si="171"/>
        <v>238.90838532505882</v>
      </c>
      <c r="P278" s="187"/>
    </row>
    <row r="279" spans="2:16">
      <c r="B279" s="192" t="s">
        <v>120</v>
      </c>
      <c r="C279" s="1" t="s">
        <v>67</v>
      </c>
      <c r="D279" s="1" t="s">
        <v>70</v>
      </c>
      <c r="E279" s="199" t="s">
        <v>139</v>
      </c>
      <c r="F279" s="10">
        <f t="shared" ref="F279:I279" si="172">F91*(1+$D$196)</f>
        <v>195.78757295508194</v>
      </c>
      <c r="G279" s="10">
        <f t="shared" si="172"/>
        <v>244.15073565636609</v>
      </c>
      <c r="H279" s="10">
        <f t="shared" si="172"/>
        <v>244.15073565636609</v>
      </c>
      <c r="I279" s="10">
        <f t="shared" si="172"/>
        <v>252.19565208795439</v>
      </c>
      <c r="J279" s="10">
        <f t="shared" ref="J279:K279" si="173">J91*(1+$D$196)</f>
        <v>252.11170618494353</v>
      </c>
      <c r="K279" s="10">
        <f t="shared" si="173"/>
        <v>264.78627418069505</v>
      </c>
      <c r="P279" s="187"/>
    </row>
    <row r="280" spans="2:16">
      <c r="B280" s="192" t="s">
        <v>120</v>
      </c>
      <c r="C280" s="1" t="s">
        <v>67</v>
      </c>
      <c r="D280" s="1" t="s">
        <v>71</v>
      </c>
      <c r="E280" s="199" t="s">
        <v>139</v>
      </c>
      <c r="F280" s="10">
        <f t="shared" ref="F280:I280" si="174">F92*(1+$D$196)</f>
        <v>199.8791007779314</v>
      </c>
      <c r="G280" s="10">
        <f t="shared" si="174"/>
        <v>251.2567040181907</v>
      </c>
      <c r="H280" s="10">
        <f t="shared" si="174"/>
        <v>251.2567040181907</v>
      </c>
      <c r="I280" s="10">
        <f t="shared" si="174"/>
        <v>253.17669990779547</v>
      </c>
      <c r="J280" s="10">
        <f t="shared" ref="J280:K280" si="175">J92*(1+$D$196)</f>
        <v>253.09652124250627</v>
      </c>
      <c r="K280" s="10">
        <f t="shared" si="175"/>
        <v>265.69551260628725</v>
      </c>
      <c r="P280" s="187"/>
    </row>
    <row r="281" spans="2:16">
      <c r="B281" s="192" t="s">
        <v>120</v>
      </c>
      <c r="C281" s="1" t="s">
        <v>72</v>
      </c>
      <c r="D281" s="1" t="s">
        <v>68</v>
      </c>
      <c r="E281" s="199" t="s">
        <v>139</v>
      </c>
      <c r="F281" s="10">
        <f t="shared" ref="F281:I281" si="176">F93*(1+$D$196)</f>
        <v>103.97092936909048</v>
      </c>
      <c r="G281" s="10">
        <f t="shared" si="176"/>
        <v>106.25787182977325</v>
      </c>
      <c r="H281" s="10">
        <f t="shared" si="176"/>
        <v>106.25787182977325</v>
      </c>
      <c r="I281" s="10">
        <f t="shared" si="176"/>
        <v>108.10511957395701</v>
      </c>
      <c r="J281" s="10">
        <f t="shared" ref="J281:K281" si="177">J93*(1+$D$196)</f>
        <v>108.02878584265346</v>
      </c>
      <c r="K281" s="10">
        <f t="shared" si="177"/>
        <v>108.73961477481154</v>
      </c>
      <c r="P281" s="187"/>
    </row>
    <row r="282" spans="2:16">
      <c r="B282" s="192" t="s">
        <v>120</v>
      </c>
      <c r="C282" s="1" t="s">
        <v>72</v>
      </c>
      <c r="D282" s="1" t="s">
        <v>70</v>
      </c>
      <c r="E282" s="199" t="s">
        <v>139</v>
      </c>
      <c r="F282" s="10">
        <f t="shared" ref="F282:I282" si="178">F94*(1+$D$196)</f>
        <v>136.9058156755768</v>
      </c>
      <c r="G282" s="10">
        <f t="shared" si="178"/>
        <v>137.96643218303919</v>
      </c>
      <c r="H282" s="10">
        <f t="shared" si="178"/>
        <v>137.96643218303919</v>
      </c>
      <c r="I282" s="10">
        <f t="shared" si="178"/>
        <v>147.62376198255086</v>
      </c>
      <c r="J282" s="10">
        <f t="shared" ref="J282:K282" si="179">J94*(1+$D$196)</f>
        <v>147.51381499803244</v>
      </c>
      <c r="K282" s="10">
        <f t="shared" si="179"/>
        <v>145.08562089138994</v>
      </c>
      <c r="P282" s="187"/>
    </row>
    <row r="283" spans="2:16" ht="13.5" thickBot="1">
      <c r="B283" s="202" t="s">
        <v>120</v>
      </c>
      <c r="C283" s="203" t="s">
        <v>72</v>
      </c>
      <c r="D283" s="203" t="s">
        <v>71</v>
      </c>
      <c r="E283" s="204" t="s">
        <v>139</v>
      </c>
      <c r="F283" s="20">
        <f t="shared" ref="F283:I283" si="180">F95*(1+$D$196)</f>
        <v>122.41270806287491</v>
      </c>
      <c r="G283" s="20">
        <f t="shared" si="180"/>
        <v>125.33564757652866</v>
      </c>
      <c r="H283" s="20">
        <f t="shared" si="180"/>
        <v>125.33564757652866</v>
      </c>
      <c r="I283" s="20">
        <f t="shared" si="180"/>
        <v>127.71208728776638</v>
      </c>
      <c r="J283" s="20">
        <f t="shared" ref="J283:K283" si="181">J95*(1+$D$196)</f>
        <v>127.62868678947821</v>
      </c>
      <c r="K283" s="20">
        <f t="shared" si="181"/>
        <v>128.50356345006489</v>
      </c>
      <c r="P283" s="187"/>
    </row>
    <row r="284" spans="2:16">
      <c r="B284" s="197" t="s">
        <v>122</v>
      </c>
      <c r="C284" s="198" t="s">
        <v>67</v>
      </c>
      <c r="D284" s="198" t="s">
        <v>68</v>
      </c>
      <c r="E284" s="198">
        <v>3.1</v>
      </c>
      <c r="F284" s="19">
        <f t="shared" ref="F284:I284" si="182">F96*(1+$D$196)</f>
        <v>2275.8378897722455</v>
      </c>
      <c r="G284" s="19">
        <f t="shared" si="182"/>
        <v>1753.9457893960055</v>
      </c>
      <c r="H284" s="19">
        <f t="shared" si="182"/>
        <v>1106.3014493320529</v>
      </c>
      <c r="I284" s="19">
        <f t="shared" si="182"/>
        <v>1021.8566078228715</v>
      </c>
      <c r="J284" s="19">
        <f t="shared" ref="J284:K284" si="183">J96*(1+$D$196)</f>
        <v>1062.0928823189188</v>
      </c>
      <c r="K284" s="19">
        <f t="shared" si="183"/>
        <v>940.09530307435386</v>
      </c>
      <c r="M284" s="187"/>
      <c r="P284" s="187"/>
    </row>
    <row r="285" spans="2:16">
      <c r="B285" s="192" t="s">
        <v>122</v>
      </c>
      <c r="C285" s="1" t="s">
        <v>67</v>
      </c>
      <c r="D285" s="1" t="s">
        <v>70</v>
      </c>
      <c r="E285" s="1">
        <v>3.1</v>
      </c>
      <c r="F285" s="10">
        <f t="shared" ref="F285:I285" si="184">F97*(1+$D$196)</f>
        <v>2261.7761616797802</v>
      </c>
      <c r="G285" s="10">
        <f t="shared" si="184"/>
        <v>1736.5349822288554</v>
      </c>
      <c r="H285" s="10">
        <f t="shared" si="184"/>
        <v>1092.0186510016049</v>
      </c>
      <c r="I285" s="10">
        <f t="shared" si="184"/>
        <v>1033.6800859351483</v>
      </c>
      <c r="J285" s="10">
        <f t="shared" ref="J285:K285" si="185">J97*(1+$D$196)</f>
        <v>1073.7219969949115</v>
      </c>
      <c r="K285" s="10">
        <f t="shared" si="185"/>
        <v>942.07221013862124</v>
      </c>
      <c r="P285" s="187"/>
    </row>
    <row r="286" spans="2:16">
      <c r="B286" s="192" t="s">
        <v>122</v>
      </c>
      <c r="C286" s="1" t="s">
        <v>67</v>
      </c>
      <c r="D286" s="1" t="s">
        <v>71</v>
      </c>
      <c r="E286" s="1">
        <v>3.1</v>
      </c>
      <c r="F286" s="10">
        <f t="shared" ref="F286:I286" si="186">F98*(1+$D$196)</f>
        <v>2410.0668912081087</v>
      </c>
      <c r="G286" s="10">
        <f t="shared" si="186"/>
        <v>1860.92834607435</v>
      </c>
      <c r="H286" s="10">
        <f t="shared" si="186"/>
        <v>1178.8307994909426</v>
      </c>
      <c r="I286" s="10">
        <f t="shared" si="186"/>
        <v>1089.7025225456373</v>
      </c>
      <c r="J286" s="10">
        <f t="shared" ref="J286:K286" si="187">J98*(1+$D$196)</f>
        <v>1132.0795977745838</v>
      </c>
      <c r="K286" s="10">
        <f t="shared" si="187"/>
        <v>1003.6798203958575</v>
      </c>
      <c r="P286" s="187"/>
    </row>
    <row r="287" spans="2:16">
      <c r="B287" s="192" t="s">
        <v>122</v>
      </c>
      <c r="C287" s="1" t="s">
        <v>72</v>
      </c>
      <c r="D287" s="1" t="s">
        <v>68</v>
      </c>
      <c r="E287" s="1">
        <v>12</v>
      </c>
      <c r="F287" s="10">
        <f t="shared" ref="F287:I287" si="188">F99*(1+$D$196)</f>
        <v>2174.6012122113748</v>
      </c>
      <c r="G287" s="10">
        <f t="shared" si="188"/>
        <v>1619.5798687121735</v>
      </c>
      <c r="H287" s="10">
        <f t="shared" si="188"/>
        <v>1007.6344602423056</v>
      </c>
      <c r="I287" s="10">
        <f t="shared" si="188"/>
        <v>935.73334324090808</v>
      </c>
      <c r="J287" s="10">
        <f t="shared" ref="J287:K287" si="189">J99*(1+$D$196)</f>
        <v>998.61148985816885</v>
      </c>
      <c r="K287" s="10">
        <f t="shared" si="189"/>
        <v>842.07039922318324</v>
      </c>
      <c r="P287" s="187"/>
    </row>
    <row r="288" spans="2:16">
      <c r="B288" s="192" t="s">
        <v>122</v>
      </c>
      <c r="C288" s="1" t="s">
        <v>72</v>
      </c>
      <c r="D288" s="1" t="s">
        <v>70</v>
      </c>
      <c r="E288" s="1">
        <v>12</v>
      </c>
      <c r="F288" s="10">
        <f t="shared" ref="F288:I288" si="190">F100*(1+$D$196)</f>
        <v>2263.2746011713798</v>
      </c>
      <c r="G288" s="10">
        <f t="shared" si="190"/>
        <v>1679.0694861718421</v>
      </c>
      <c r="H288" s="10">
        <f t="shared" si="190"/>
        <v>1022.9539997958734</v>
      </c>
      <c r="I288" s="10">
        <f t="shared" si="190"/>
        <v>948.25305883211149</v>
      </c>
      <c r="J288" s="10">
        <f t="shared" ref="J288:K288" si="191">J100*(1+$D$196)</f>
        <v>1016.1393256131387</v>
      </c>
      <c r="K288" s="10">
        <f t="shared" si="191"/>
        <v>851.96921873752081</v>
      </c>
      <c r="P288" s="187"/>
    </row>
    <row r="289" spans="2:16">
      <c r="B289" s="192" t="s">
        <v>122</v>
      </c>
      <c r="C289" s="1" t="s">
        <v>72</v>
      </c>
      <c r="D289" s="1" t="s">
        <v>71</v>
      </c>
      <c r="E289" s="1">
        <v>12</v>
      </c>
      <c r="F289" s="10">
        <f t="shared" ref="F289:I289" si="192">F101*(1+$D$196)</f>
        <v>2303.2980346324102</v>
      </c>
      <c r="G289" s="10">
        <f t="shared" si="192"/>
        <v>1719.2618487433886</v>
      </c>
      <c r="H289" s="10">
        <f t="shared" si="192"/>
        <v>1074.7786069108606</v>
      </c>
      <c r="I289" s="10">
        <f t="shared" si="192"/>
        <v>998.86265754637168</v>
      </c>
      <c r="J289" s="10">
        <f t="shared" ref="J289:K289" si="193">J101*(1+$D$196)</f>
        <v>1065.084106733548</v>
      </c>
      <c r="K289" s="10">
        <f t="shared" si="193"/>
        <v>900.33581331355231</v>
      </c>
      <c r="P289" s="187"/>
    </row>
    <row r="290" spans="2:16">
      <c r="B290" s="192" t="s">
        <v>122</v>
      </c>
      <c r="C290" s="1" t="s">
        <v>67</v>
      </c>
      <c r="D290" s="1" t="s">
        <v>68</v>
      </c>
      <c r="E290" s="199" t="s">
        <v>139</v>
      </c>
      <c r="F290" s="10">
        <f t="shared" ref="F290:I290" si="194">F102*(1+$D$196)</f>
        <v>121.02819859432103</v>
      </c>
      <c r="G290" s="10">
        <f t="shared" si="194"/>
        <v>139.36308304864059</v>
      </c>
      <c r="H290" s="10">
        <f t="shared" si="194"/>
        <v>139.36308304864059</v>
      </c>
      <c r="I290" s="10">
        <f t="shared" si="194"/>
        <v>140.5894685880312</v>
      </c>
      <c r="J290" s="10">
        <f t="shared" ref="J290:K290" si="195">J102*(1+$D$196)</f>
        <v>140.53407499672673</v>
      </c>
      <c r="K290" s="10">
        <f t="shared" si="195"/>
        <v>142.74502218124024</v>
      </c>
      <c r="P290" s="187"/>
    </row>
    <row r="291" spans="2:16">
      <c r="B291" s="192" t="s">
        <v>122</v>
      </c>
      <c r="C291" s="1" t="s">
        <v>67</v>
      </c>
      <c r="D291" s="1" t="s">
        <v>70</v>
      </c>
      <c r="E291" s="199" t="s">
        <v>139</v>
      </c>
      <c r="F291" s="10">
        <f t="shared" ref="F291:I291" si="196">F103*(1+$D$196)</f>
        <v>139.71043301317189</v>
      </c>
      <c r="G291" s="10">
        <f t="shared" si="196"/>
        <v>158.29604823310737</v>
      </c>
      <c r="H291" s="10">
        <f t="shared" si="196"/>
        <v>158.29604823310737</v>
      </c>
      <c r="I291" s="10">
        <f t="shared" si="196"/>
        <v>166.10444001380736</v>
      </c>
      <c r="J291" s="10">
        <f t="shared" ref="J291:K291" si="197">J103*(1+$D$196)</f>
        <v>166.04081068448656</v>
      </c>
      <c r="K291" s="10">
        <f t="shared" si="197"/>
        <v>169.12048573510739</v>
      </c>
      <c r="P291" s="187"/>
    </row>
    <row r="292" spans="2:16">
      <c r="B292" s="192" t="s">
        <v>122</v>
      </c>
      <c r="C292" s="1" t="s">
        <v>67</v>
      </c>
      <c r="D292" s="1" t="s">
        <v>71</v>
      </c>
      <c r="E292" s="199" t="s">
        <v>139</v>
      </c>
      <c r="F292" s="10">
        <f t="shared" ref="F292:I292" si="198">F104*(1+$D$196)</f>
        <v>140.48469642294671</v>
      </c>
      <c r="G292" s="10">
        <f t="shared" si="198"/>
        <v>160.32325010327691</v>
      </c>
      <c r="H292" s="10">
        <f t="shared" si="198"/>
        <v>160.32325010327691</v>
      </c>
      <c r="I292" s="10">
        <f t="shared" si="198"/>
        <v>162.02193791062041</v>
      </c>
      <c r="J292" s="10">
        <f t="shared" ref="J292:K292" si="199">J104*(1+$D$196)</f>
        <v>161.96284635732439</v>
      </c>
      <c r="K292" s="10">
        <f t="shared" si="199"/>
        <v>164.41084658561508</v>
      </c>
      <c r="P292" s="187"/>
    </row>
    <row r="293" spans="2:16">
      <c r="B293" s="192" t="s">
        <v>122</v>
      </c>
      <c r="C293" s="1" t="s">
        <v>72</v>
      </c>
      <c r="D293" s="1" t="s">
        <v>68</v>
      </c>
      <c r="E293" s="199" t="s">
        <v>139</v>
      </c>
      <c r="F293" s="10">
        <f t="shared" ref="F293:I293" si="200">F105*(1+$D$196)</f>
        <v>103.97092936909048</v>
      </c>
      <c r="G293" s="10">
        <f t="shared" si="200"/>
        <v>106.25787182977325</v>
      </c>
      <c r="H293" s="10">
        <f t="shared" si="200"/>
        <v>106.25787182977325</v>
      </c>
      <c r="I293" s="10">
        <f t="shared" si="200"/>
        <v>108.1102250983481</v>
      </c>
      <c r="J293" s="10">
        <f t="shared" ref="J293:K293" si="201">J105*(1+$D$196)</f>
        <v>108.03326507466686</v>
      </c>
      <c r="K293" s="10">
        <f t="shared" si="201"/>
        <v>108.71997766572562</v>
      </c>
      <c r="P293" s="187"/>
    </row>
    <row r="294" spans="2:16">
      <c r="B294" s="192" t="s">
        <v>122</v>
      </c>
      <c r="C294" s="1" t="s">
        <v>72</v>
      </c>
      <c r="D294" s="1" t="s">
        <v>70</v>
      </c>
      <c r="E294" s="199" t="s">
        <v>139</v>
      </c>
      <c r="F294" s="10">
        <f t="shared" ref="F294:I294" si="202">F106*(1+$D$196)</f>
        <v>136.9058156755768</v>
      </c>
      <c r="G294" s="10">
        <f t="shared" si="202"/>
        <v>137.96643218303919</v>
      </c>
      <c r="H294" s="10">
        <f t="shared" si="202"/>
        <v>137.96643218303919</v>
      </c>
      <c r="I294" s="10">
        <f t="shared" si="202"/>
        <v>147.62462022982473</v>
      </c>
      <c r="J294" s="10">
        <f t="shared" ref="J294:K294" si="203">J106*(1+$D$196)</f>
        <v>147.51456157238945</v>
      </c>
      <c r="K294" s="10">
        <f t="shared" si="203"/>
        <v>145.04859521555494</v>
      </c>
      <c r="P294" s="187"/>
    </row>
    <row r="295" spans="2:16" ht="13.5" thickBot="1">
      <c r="B295" s="202" t="s">
        <v>122</v>
      </c>
      <c r="C295" s="203" t="s">
        <v>72</v>
      </c>
      <c r="D295" s="203" t="s">
        <v>71</v>
      </c>
      <c r="E295" s="204" t="s">
        <v>139</v>
      </c>
      <c r="F295" s="20">
        <f t="shared" ref="F295:I295" si="204">F107*(1+$D$196)</f>
        <v>122.41270806287491</v>
      </c>
      <c r="G295" s="20">
        <f t="shared" si="204"/>
        <v>125.33564757652866</v>
      </c>
      <c r="H295" s="20">
        <f t="shared" si="204"/>
        <v>125.33564757652866</v>
      </c>
      <c r="I295" s="20">
        <f t="shared" si="204"/>
        <v>127.71766025296611</v>
      </c>
      <c r="J295" s="20">
        <f t="shared" ref="J295:K295" si="205">J107*(1+$D$196)</f>
        <v>127.63358473654301</v>
      </c>
      <c r="K295" s="20">
        <f t="shared" si="205"/>
        <v>128.48219726768809</v>
      </c>
      <c r="P295" s="187"/>
    </row>
    <row r="296" spans="2:16">
      <c r="B296" s="197" t="s">
        <v>124</v>
      </c>
      <c r="C296" s="198" t="s">
        <v>67</v>
      </c>
      <c r="D296" s="198" t="s">
        <v>68</v>
      </c>
      <c r="E296" s="198">
        <v>3.1</v>
      </c>
      <c r="F296" s="19">
        <f t="shared" ref="F296:I296" si="206">F108*(1+$D$196)</f>
        <v>2289.5941766151727</v>
      </c>
      <c r="G296" s="19">
        <f t="shared" si="206"/>
        <v>1771.0918815157318</v>
      </c>
      <c r="H296" s="19">
        <f t="shared" si="206"/>
        <v>1130.1973648134126</v>
      </c>
      <c r="I296" s="19">
        <f t="shared" si="206"/>
        <v>1044.6669897417212</v>
      </c>
      <c r="J296" s="19">
        <f t="shared" ref="J296:K296" si="207">J108*(1+$D$196)</f>
        <v>1084.4309867239085</v>
      </c>
      <c r="K296" s="19">
        <f t="shared" si="207"/>
        <v>988.80465276116274</v>
      </c>
      <c r="M296" s="187"/>
      <c r="P296" s="187"/>
    </row>
    <row r="297" spans="2:16">
      <c r="B297" s="192" t="s">
        <v>124</v>
      </c>
      <c r="C297" s="1" t="s">
        <v>67</v>
      </c>
      <c r="D297" s="1" t="s">
        <v>70</v>
      </c>
      <c r="E297" s="1">
        <v>3.1</v>
      </c>
      <c r="F297" s="10">
        <f t="shared" ref="F297:I297" si="208">F109*(1+$D$196)</f>
        <v>2275.6907097888743</v>
      </c>
      <c r="G297" s="10">
        <f t="shared" si="208"/>
        <v>1753.8234424812008</v>
      </c>
      <c r="H297" s="10">
        <f t="shared" si="208"/>
        <v>1116.0243330998226</v>
      </c>
      <c r="I297" s="10">
        <f t="shared" si="208"/>
        <v>1056.3784130591582</v>
      </c>
      <c r="J297" s="10">
        <f t="shared" ref="J297:K297" si="209">J109*(1+$D$196)</f>
        <v>1095.9503279663859</v>
      </c>
      <c r="K297" s="10">
        <f t="shared" si="209"/>
        <v>990.54251502132502</v>
      </c>
      <c r="P297" s="187"/>
    </row>
    <row r="298" spans="2:16">
      <c r="B298" s="192" t="s">
        <v>124</v>
      </c>
      <c r="C298" s="1" t="s">
        <v>67</v>
      </c>
      <c r="D298" s="1" t="s">
        <v>71</v>
      </c>
      <c r="E298" s="1">
        <v>3.1</v>
      </c>
      <c r="F298" s="10">
        <f t="shared" ref="F298:I298" si="210">F110*(1+$D$196)</f>
        <v>2424.582236566594</v>
      </c>
      <c r="G298" s="10">
        <f t="shared" si="210"/>
        <v>1879.0085503750779</v>
      </c>
      <c r="H298" s="10">
        <f t="shared" si="210"/>
        <v>1204.0199139762601</v>
      </c>
      <c r="I298" s="10">
        <f t="shared" si="210"/>
        <v>1113.7471231606778</v>
      </c>
      <c r="J298" s="10">
        <f t="shared" ref="J298:K298" si="211">J110*(1+$D$196)</f>
        <v>1155.6267930014656</v>
      </c>
      <c r="K298" s="10">
        <f t="shared" si="211"/>
        <v>1055.0221102158891</v>
      </c>
      <c r="P298" s="187"/>
    </row>
    <row r="299" spans="2:16">
      <c r="B299" s="192" t="s">
        <v>124</v>
      </c>
      <c r="C299" s="1" t="s">
        <v>72</v>
      </c>
      <c r="D299" s="1" t="s">
        <v>68</v>
      </c>
      <c r="E299" s="1">
        <v>12</v>
      </c>
      <c r="F299" s="10">
        <f t="shared" ref="F299:I299" si="212">F111*(1+$D$196)</f>
        <v>2148.8747443007865</v>
      </c>
      <c r="G299" s="10">
        <f t="shared" si="212"/>
        <v>1622.8188681811287</v>
      </c>
      <c r="H299" s="10">
        <f t="shared" si="212"/>
        <v>1010.873459711261</v>
      </c>
      <c r="I299" s="10">
        <f t="shared" si="212"/>
        <v>938.95496180268344</v>
      </c>
      <c r="J299" s="10">
        <f t="shared" ref="J299:K299" si="213">J111*(1+$D$196)</f>
        <v>1001.8331084199442</v>
      </c>
      <c r="K299" s="10">
        <f t="shared" si="213"/>
        <v>825.16794298359036</v>
      </c>
      <c r="P299" s="187"/>
    </row>
    <row r="300" spans="2:16">
      <c r="B300" s="192" t="s">
        <v>124</v>
      </c>
      <c r="C300" s="1" t="s">
        <v>72</v>
      </c>
      <c r="D300" s="1" t="s">
        <v>70</v>
      </c>
      <c r="E300" s="1">
        <v>12</v>
      </c>
      <c r="F300" s="10">
        <f t="shared" ref="F300:I300" si="214">F112*(1+$D$196)</f>
        <v>2239.6088761985884</v>
      </c>
      <c r="G300" s="10">
        <f t="shared" si="214"/>
        <v>1680.9398327595043</v>
      </c>
      <c r="H300" s="10">
        <f t="shared" si="214"/>
        <v>1024.8243463835358</v>
      </c>
      <c r="I300" s="10">
        <f t="shared" si="214"/>
        <v>950.11336835827956</v>
      </c>
      <c r="J300" s="10">
        <f t="shared" ref="J300:K300" si="215">J112*(1+$D$196)</f>
        <v>1017.9996351393066</v>
      </c>
      <c r="K300" s="10">
        <f t="shared" si="215"/>
        <v>833.34407162491232</v>
      </c>
      <c r="P300" s="187"/>
    </row>
    <row r="301" spans="2:16">
      <c r="B301" s="192" t="s">
        <v>124</v>
      </c>
      <c r="C301" s="1" t="s">
        <v>72</v>
      </c>
      <c r="D301" s="1" t="s">
        <v>71</v>
      </c>
      <c r="E301" s="1">
        <v>12</v>
      </c>
      <c r="F301" s="10">
        <f t="shared" ref="F301:I301" si="216">F113*(1+$D$196)</f>
        <v>2276.1841016841913</v>
      </c>
      <c r="G301" s="10">
        <f t="shared" si="216"/>
        <v>1722.67553206462</v>
      </c>
      <c r="H301" s="10">
        <f t="shared" si="216"/>
        <v>1078.1922902320921</v>
      </c>
      <c r="I301" s="10">
        <f t="shared" si="216"/>
        <v>1002.2580357979363</v>
      </c>
      <c r="J301" s="10">
        <f t="shared" ref="J301:K301" si="217">J113*(1+$D$196)</f>
        <v>1068.4794849851125</v>
      </c>
      <c r="K301" s="10">
        <f t="shared" si="217"/>
        <v>882.52171302678983</v>
      </c>
      <c r="P301" s="187"/>
    </row>
    <row r="302" spans="2:16">
      <c r="B302" s="192" t="s">
        <v>124</v>
      </c>
      <c r="C302" s="1" t="s">
        <v>67</v>
      </c>
      <c r="D302" s="1" t="s">
        <v>68</v>
      </c>
      <c r="E302" s="199" t="s">
        <v>139</v>
      </c>
      <c r="F302" s="10">
        <f t="shared" ref="F302:I302" si="218">F114*(1+$D$196)</f>
        <v>155.78264001868672</v>
      </c>
      <c r="G302" s="10">
        <f t="shared" si="218"/>
        <v>172.31107893004489</v>
      </c>
      <c r="H302" s="10">
        <f t="shared" si="218"/>
        <v>172.31107893004489</v>
      </c>
      <c r="I302" s="10">
        <f t="shared" si="218"/>
        <v>173.66538370996687</v>
      </c>
      <c r="J302" s="10">
        <f t="shared" ref="J302:K302" si="219">J114*(1+$D$196)</f>
        <v>173.60054882153716</v>
      </c>
      <c r="K302" s="10">
        <f t="shared" si="219"/>
        <v>204.73334561934394</v>
      </c>
      <c r="P302" s="187"/>
    </row>
    <row r="303" spans="2:16">
      <c r="B303" s="192" t="s">
        <v>124</v>
      </c>
      <c r="C303" s="1" t="s">
        <v>67</v>
      </c>
      <c r="D303" s="1" t="s">
        <v>70</v>
      </c>
      <c r="E303" s="199" t="s">
        <v>139</v>
      </c>
      <c r="F303" s="10">
        <f t="shared" ref="F303:I303" si="220">F115*(1+$D$196)</f>
        <v>174.29459248954151</v>
      </c>
      <c r="G303" s="10">
        <f t="shared" si="220"/>
        <v>191.08261297963173</v>
      </c>
      <c r="H303" s="10">
        <f t="shared" si="220"/>
        <v>191.08261297963173</v>
      </c>
      <c r="I303" s="10">
        <f t="shared" si="220"/>
        <v>199.00958795997323</v>
      </c>
      <c r="J303" s="10">
        <f t="shared" ref="J303:K303" si="221">J115*(1+$D$196)</f>
        <v>198.93730831418932</v>
      </c>
      <c r="K303" s="10">
        <f t="shared" si="221"/>
        <v>230.78939913682399</v>
      </c>
      <c r="P303" s="187"/>
    </row>
    <row r="304" spans="2:16">
      <c r="B304" s="192" t="s">
        <v>124</v>
      </c>
      <c r="C304" s="1" t="s">
        <v>67</v>
      </c>
      <c r="D304" s="1" t="s">
        <v>71</v>
      </c>
      <c r="E304" s="199" t="s">
        <v>139</v>
      </c>
      <c r="F304" s="10">
        <f t="shared" ref="F304:I304" si="222">F116*(1+$D$196)</f>
        <v>177.11469492758886</v>
      </c>
      <c r="G304" s="10">
        <f t="shared" si="222"/>
        <v>195.049316482254</v>
      </c>
      <c r="H304" s="10">
        <f t="shared" si="222"/>
        <v>195.049316482254</v>
      </c>
      <c r="I304" s="10">
        <f t="shared" si="222"/>
        <v>196.8601310330547</v>
      </c>
      <c r="J304" s="10">
        <f t="shared" ref="J304:K304" si="223">J116*(1+$D$196)</f>
        <v>196.79207241392055</v>
      </c>
      <c r="K304" s="10">
        <f t="shared" si="223"/>
        <v>229.69855499591912</v>
      </c>
      <c r="P304" s="187"/>
    </row>
    <row r="305" spans="2:16">
      <c r="B305" s="192" t="s">
        <v>124</v>
      </c>
      <c r="C305" s="1" t="s">
        <v>72</v>
      </c>
      <c r="D305" s="1" t="s">
        <v>68</v>
      </c>
      <c r="E305" s="199" t="s">
        <v>139</v>
      </c>
      <c r="F305" s="10">
        <f t="shared" ref="F305:I305" si="224">F117*(1+$D$196)</f>
        <v>103.97092936909048</v>
      </c>
      <c r="G305" s="10">
        <f t="shared" si="224"/>
        <v>106.25787182977325</v>
      </c>
      <c r="H305" s="10">
        <f t="shared" si="224"/>
        <v>106.25787182977325</v>
      </c>
      <c r="I305" s="10">
        <f t="shared" si="224"/>
        <v>108.10596923111189</v>
      </c>
      <c r="J305" s="10">
        <f t="shared" ref="J305:K305" si="225">J117*(1+$D$196)</f>
        <v>108.02953143882429</v>
      </c>
      <c r="K305" s="10">
        <f t="shared" si="225"/>
        <v>108.74864303259156</v>
      </c>
      <c r="P305" s="187"/>
    </row>
    <row r="306" spans="2:16">
      <c r="B306" s="192" t="s">
        <v>124</v>
      </c>
      <c r="C306" s="1" t="s">
        <v>72</v>
      </c>
      <c r="D306" s="1" t="s">
        <v>70</v>
      </c>
      <c r="E306" s="199" t="s">
        <v>139</v>
      </c>
      <c r="F306" s="10">
        <f t="shared" ref="F306:I306" si="226">F118*(1+$D$196)</f>
        <v>136.9058156755768</v>
      </c>
      <c r="G306" s="10">
        <f t="shared" si="226"/>
        <v>137.96643218303919</v>
      </c>
      <c r="H306" s="10">
        <f t="shared" si="226"/>
        <v>137.96643218303919</v>
      </c>
      <c r="I306" s="10">
        <f t="shared" si="226"/>
        <v>147.62134637966443</v>
      </c>
      <c r="J306" s="10">
        <f t="shared" ref="J306:K306" si="227">J118*(1+$D$196)</f>
        <v>147.51171342365475</v>
      </c>
      <c r="K306" s="10">
        <f t="shared" si="227"/>
        <v>145.08985076397326</v>
      </c>
      <c r="P306" s="187"/>
    </row>
    <row r="307" spans="2:16" ht="13.5" thickBot="1">
      <c r="B307" s="202" t="s">
        <v>124</v>
      </c>
      <c r="C307" s="203" t="s">
        <v>72</v>
      </c>
      <c r="D307" s="203" t="s">
        <v>71</v>
      </c>
      <c r="E307" s="204" t="s">
        <v>139</v>
      </c>
      <c r="F307" s="20">
        <f t="shared" ref="F307:I307" si="228">F119*(1+$D$196)</f>
        <v>122.41270806287491</v>
      </c>
      <c r="G307" s="20">
        <f t="shared" si="228"/>
        <v>125.33564757652866</v>
      </c>
      <c r="H307" s="20">
        <f t="shared" si="228"/>
        <v>125.33564757652866</v>
      </c>
      <c r="I307" s="20">
        <f t="shared" si="228"/>
        <v>127.71301478134477</v>
      </c>
      <c r="J307" s="20">
        <f t="shared" ref="J307:K307" si="229">J119*(1+$D$196)</f>
        <v>127.62950211836085</v>
      </c>
      <c r="K307" s="20">
        <f t="shared" si="229"/>
        <v>128.51338344607467</v>
      </c>
      <c r="P307" s="187"/>
    </row>
    <row r="308" spans="2:16">
      <c r="B308" s="197" t="s">
        <v>126</v>
      </c>
      <c r="C308" s="198" t="s">
        <v>67</v>
      </c>
      <c r="D308" s="198" t="s">
        <v>68</v>
      </c>
      <c r="E308" s="198">
        <v>3.1</v>
      </c>
      <c r="F308" s="19">
        <f t="shared" ref="F308:I308" si="230">F120*(1+$D$196)</f>
        <v>2267.689174578768</v>
      </c>
      <c r="G308" s="19">
        <f t="shared" si="230"/>
        <v>1752.1441205550491</v>
      </c>
      <c r="H308" s="19">
        <f t="shared" si="230"/>
        <v>1111.6766018044896</v>
      </c>
      <c r="I308" s="19">
        <f t="shared" si="230"/>
        <v>1026.5661889545227</v>
      </c>
      <c r="J308" s="19">
        <f t="shared" ref="J308:K308" si="231">J120*(1+$D$196)</f>
        <v>1066.2891845353363</v>
      </c>
      <c r="K308" s="19">
        <f t="shared" si="231"/>
        <v>962.02671778365425</v>
      </c>
      <c r="M308" s="187"/>
      <c r="P308" s="187"/>
    </row>
    <row r="309" spans="2:16">
      <c r="B309" s="192" t="s">
        <v>126</v>
      </c>
      <c r="C309" s="1" t="s">
        <v>67</v>
      </c>
      <c r="D309" s="1" t="s">
        <v>70</v>
      </c>
      <c r="E309" s="1">
        <v>3.1</v>
      </c>
      <c r="F309" s="10">
        <f t="shared" ref="F309:I309" si="232">F121*(1+$D$196)</f>
        <v>2253.9039628822156</v>
      </c>
      <c r="G309" s="10">
        <f t="shared" si="232"/>
        <v>1734.9794673575163</v>
      </c>
      <c r="H309" s="10">
        <f t="shared" si="232"/>
        <v>1097.6052936263191</v>
      </c>
      <c r="I309" s="10">
        <f t="shared" si="232"/>
        <v>1038.366286923608</v>
      </c>
      <c r="J309" s="10">
        <f t="shared" ref="J309:K309" si="233">J121*(1+$D$196)</f>
        <v>1077.8973984888837</v>
      </c>
      <c r="K309" s="10">
        <f t="shared" si="233"/>
        <v>963.89593039846034</v>
      </c>
      <c r="P309" s="187"/>
    </row>
    <row r="310" spans="2:16">
      <c r="B310" s="192" t="s">
        <v>126</v>
      </c>
      <c r="C310" s="1" t="s">
        <v>67</v>
      </c>
      <c r="D310" s="1" t="s">
        <v>71</v>
      </c>
      <c r="E310" s="1">
        <v>3.1</v>
      </c>
      <c r="F310" s="10">
        <f t="shared" ref="F310:I310" si="234">F122*(1+$D$196)</f>
        <v>2401.4958871826771</v>
      </c>
      <c r="G310" s="10">
        <f t="shared" si="234"/>
        <v>1859.0388129501753</v>
      </c>
      <c r="H310" s="10">
        <f t="shared" si="234"/>
        <v>1184.4998895611209</v>
      </c>
      <c r="I310" s="10">
        <f t="shared" si="234"/>
        <v>1094.6696224196858</v>
      </c>
      <c r="J310" s="10">
        <f t="shared" ref="J310:K310" si="235">J122*(1+$D$196)</f>
        <v>1136.5061093492254</v>
      </c>
      <c r="K310" s="10">
        <f t="shared" si="235"/>
        <v>1026.7974271212211</v>
      </c>
      <c r="P310" s="187"/>
    </row>
    <row r="311" spans="2:16">
      <c r="B311" s="192" t="s">
        <v>126</v>
      </c>
      <c r="C311" s="1" t="s">
        <v>72</v>
      </c>
      <c r="D311" s="1" t="s">
        <v>68</v>
      </c>
      <c r="E311" s="1">
        <v>12</v>
      </c>
      <c r="F311" s="10">
        <f t="shared" ref="F311:I311" si="236">F123*(1+$D$196)</f>
        <v>2150.5796734871933</v>
      </c>
      <c r="G311" s="10">
        <f t="shared" si="236"/>
        <v>1606.062976672519</v>
      </c>
      <c r="H311" s="10">
        <f t="shared" si="236"/>
        <v>994.11756820265123</v>
      </c>
      <c r="I311" s="10">
        <f t="shared" si="236"/>
        <v>922.28898547697236</v>
      </c>
      <c r="J311" s="10">
        <f t="shared" ref="J311:K311" si="237">J123*(1+$D$196)</f>
        <v>985.16713209423324</v>
      </c>
      <c r="K311" s="10">
        <f t="shared" si="237"/>
        <v>824.40343822535965</v>
      </c>
      <c r="P311" s="187"/>
    </row>
    <row r="312" spans="2:16">
      <c r="B312" s="192" t="s">
        <v>126</v>
      </c>
      <c r="C312" s="1" t="s">
        <v>72</v>
      </c>
      <c r="D312" s="1" t="s">
        <v>70</v>
      </c>
      <c r="E312" s="1">
        <v>12</v>
      </c>
      <c r="F312" s="10">
        <f t="shared" ref="F312:I312" si="238">F124*(1+$D$196)</f>
        <v>2245.8297159606882</v>
      </c>
      <c r="G312" s="10">
        <f t="shared" si="238"/>
        <v>1670.0650391586853</v>
      </c>
      <c r="H312" s="10">
        <f t="shared" si="238"/>
        <v>1013.9495527827166</v>
      </c>
      <c r="I312" s="10">
        <f t="shared" si="238"/>
        <v>939.29693435197714</v>
      </c>
      <c r="J312" s="10">
        <f t="shared" ref="J312:K312" si="239">J124*(1+$D$196)</f>
        <v>1007.1832011330042</v>
      </c>
      <c r="K312" s="10">
        <f t="shared" si="239"/>
        <v>838.07046814538273</v>
      </c>
      <c r="P312" s="187"/>
    </row>
    <row r="313" spans="2:16">
      <c r="B313" s="192" t="s">
        <v>126</v>
      </c>
      <c r="C313" s="1" t="s">
        <v>72</v>
      </c>
      <c r="D313" s="1" t="s">
        <v>71</v>
      </c>
      <c r="E313" s="1">
        <v>12</v>
      </c>
      <c r="F313" s="10">
        <f t="shared" ref="F313:I313" si="240">F125*(1+$D$196)</f>
        <v>2277.980980128692</v>
      </c>
      <c r="G313" s="10">
        <f t="shared" si="240"/>
        <v>1705.0159714739063</v>
      </c>
      <c r="H313" s="10">
        <f t="shared" si="240"/>
        <v>1060.5327296413782</v>
      </c>
      <c r="I313" s="10">
        <f t="shared" si="240"/>
        <v>984.69317128268187</v>
      </c>
      <c r="J313" s="10">
        <f t="shared" ref="J313:K313" si="241">J125*(1+$D$196)</f>
        <v>1050.9146204698584</v>
      </c>
      <c r="K313" s="10">
        <f t="shared" si="241"/>
        <v>881.71597424895924</v>
      </c>
      <c r="P313" s="187"/>
    </row>
    <row r="314" spans="2:16">
      <c r="B314" s="192" t="s">
        <v>126</v>
      </c>
      <c r="C314" s="1" t="s">
        <v>67</v>
      </c>
      <c r="D314" s="1" t="s">
        <v>68</v>
      </c>
      <c r="E314" s="199" t="s">
        <v>139</v>
      </c>
      <c r="F314" s="10">
        <f t="shared" ref="F314:I314" si="242">F126*(1+$D$196)</f>
        <v>142.11648678063105</v>
      </c>
      <c r="G314" s="10">
        <f t="shared" si="242"/>
        <v>159.35179568706107</v>
      </c>
      <c r="H314" s="10">
        <f t="shared" si="242"/>
        <v>159.35179568706107</v>
      </c>
      <c r="I314" s="10">
        <f t="shared" si="242"/>
        <v>160.67226848005782</v>
      </c>
      <c r="J314" s="10">
        <f t="shared" ref="J314:K314" si="243">J126*(1+$D$196)</f>
        <v>160.61025264151553</v>
      </c>
      <c r="K314" s="10">
        <f t="shared" si="243"/>
        <v>179.12332889084345</v>
      </c>
      <c r="P314" s="187"/>
    </row>
    <row r="315" spans="2:16">
      <c r="B315" s="192" t="s">
        <v>126</v>
      </c>
      <c r="C315" s="1" t="s">
        <v>67</v>
      </c>
      <c r="D315" s="1" t="s">
        <v>70</v>
      </c>
      <c r="E315" s="199" t="s">
        <v>139</v>
      </c>
      <c r="F315" s="10">
        <f t="shared" ref="F315:I315" si="244">F127*(1+$D$196)</f>
        <v>160.69539757679956</v>
      </c>
      <c r="G315" s="10">
        <f t="shared" si="244"/>
        <v>178.18682470030748</v>
      </c>
      <c r="H315" s="10">
        <f t="shared" si="244"/>
        <v>178.18682470030748</v>
      </c>
      <c r="I315" s="10">
        <f t="shared" si="244"/>
        <v>186.08542352912127</v>
      </c>
      <c r="J315" s="10">
        <f t="shared" ref="J315:K315" si="245">J127*(1+$D$196)</f>
        <v>186.01558659067865</v>
      </c>
      <c r="K315" s="10">
        <f t="shared" si="245"/>
        <v>205.31305308594176</v>
      </c>
      <c r="P315" s="187"/>
    </row>
    <row r="316" spans="2:16">
      <c r="B316" s="192" t="s">
        <v>126</v>
      </c>
      <c r="C316" s="1" t="s">
        <v>67</v>
      </c>
      <c r="D316" s="1" t="s">
        <v>71</v>
      </c>
      <c r="E316" s="199" t="s">
        <v>139</v>
      </c>
      <c r="F316" s="10">
        <f t="shared" ref="F316:I316" si="246">F128*(1+$D$196)</f>
        <v>162.71103449864484</v>
      </c>
      <c r="G316" s="10">
        <f t="shared" si="246"/>
        <v>181.39067297204846</v>
      </c>
      <c r="H316" s="10">
        <f t="shared" si="246"/>
        <v>181.39067297204846</v>
      </c>
      <c r="I316" s="10">
        <f t="shared" si="246"/>
        <v>183.1746278181129</v>
      </c>
      <c r="J316" s="10">
        <f t="shared" ref="J316:K316" si="247">J128*(1+$D$196)</f>
        <v>183.10918127906902</v>
      </c>
      <c r="K316" s="10">
        <f t="shared" si="247"/>
        <v>202.72464176472548</v>
      </c>
      <c r="P316" s="187"/>
    </row>
    <row r="317" spans="2:16">
      <c r="B317" s="192" t="s">
        <v>126</v>
      </c>
      <c r="C317" s="1" t="s">
        <v>72</v>
      </c>
      <c r="D317" s="1" t="s">
        <v>68</v>
      </c>
      <c r="E317" s="199" t="s">
        <v>139</v>
      </c>
      <c r="F317" s="10">
        <f t="shared" ref="F317:I317" si="248">F129*(1+$D$196)</f>
        <v>103.97092936909048</v>
      </c>
      <c r="G317" s="10">
        <f t="shared" si="248"/>
        <v>106.25787182977325</v>
      </c>
      <c r="H317" s="10">
        <f t="shared" si="248"/>
        <v>106.25787182977325</v>
      </c>
      <c r="I317" s="10">
        <f t="shared" si="248"/>
        <v>108.1283139720323</v>
      </c>
      <c r="J317" s="10">
        <f t="shared" ref="J317:K317" si="249">J129*(1+$D$196)</f>
        <v>108.04911574735078</v>
      </c>
      <c r="K317" s="10">
        <f t="shared" si="249"/>
        <v>108.74996804332133</v>
      </c>
      <c r="P317" s="187"/>
    </row>
    <row r="318" spans="2:16">
      <c r="B318" s="192" t="s">
        <v>126</v>
      </c>
      <c r="C318" s="1" t="s">
        <v>72</v>
      </c>
      <c r="D318" s="1" t="s">
        <v>70</v>
      </c>
      <c r="E318" s="199" t="s">
        <v>139</v>
      </c>
      <c r="F318" s="10">
        <f t="shared" ref="F318:I318" si="250">F130*(1+$D$196)</f>
        <v>136.9058156755768</v>
      </c>
      <c r="G318" s="10">
        <f t="shared" si="250"/>
        <v>137.96643218303919</v>
      </c>
      <c r="H318" s="10">
        <f t="shared" si="250"/>
        <v>137.96643218303919</v>
      </c>
      <c r="I318" s="10">
        <f t="shared" si="250"/>
        <v>147.64056732744851</v>
      </c>
      <c r="J318" s="10">
        <f t="shared" ref="J318:K318" si="251">J130*(1+$D$196)</f>
        <v>147.52842407544463</v>
      </c>
      <c r="K318" s="10">
        <f t="shared" si="251"/>
        <v>145.07920371455094</v>
      </c>
      <c r="P318" s="187"/>
    </row>
    <row r="319" spans="2:16" ht="13.5" thickBot="1">
      <c r="B319" s="202" t="s">
        <v>126</v>
      </c>
      <c r="C319" s="203" t="s">
        <v>72</v>
      </c>
      <c r="D319" s="203" t="s">
        <v>71</v>
      </c>
      <c r="E319" s="204" t="s">
        <v>139</v>
      </c>
      <c r="F319" s="20">
        <f t="shared" ref="F319:I319" si="252">F131*(1+$D$196)</f>
        <v>122.41270806287491</v>
      </c>
      <c r="G319" s="20">
        <f t="shared" si="252"/>
        <v>125.33564757652866</v>
      </c>
      <c r="H319" s="20">
        <f t="shared" si="252"/>
        <v>125.33564757652866</v>
      </c>
      <c r="I319" s="20">
        <f t="shared" si="252"/>
        <v>127.7374000136261</v>
      </c>
      <c r="J319" s="20">
        <f t="shared" ref="J319:K319" si="253">J131*(1+$D$196)</f>
        <v>127.65091306996166</v>
      </c>
      <c r="K319" s="20">
        <f t="shared" si="253"/>
        <v>128.5148244841906</v>
      </c>
      <c r="P319" s="187"/>
    </row>
    <row r="320" spans="2:16">
      <c r="B320" s="197" t="s">
        <v>128</v>
      </c>
      <c r="C320" s="198" t="s">
        <v>67</v>
      </c>
      <c r="D320" s="198" t="s">
        <v>68</v>
      </c>
      <c r="E320" s="198">
        <v>3.1</v>
      </c>
      <c r="F320" s="19">
        <f t="shared" ref="F320:I320" si="254">F132*(1+$D$196)</f>
        <v>2220.4866756860524</v>
      </c>
      <c r="G320" s="19">
        <f t="shared" si="254"/>
        <v>1727.3791774875158</v>
      </c>
      <c r="H320" s="19">
        <f t="shared" si="254"/>
        <v>1097.5712823463098</v>
      </c>
      <c r="I320" s="19">
        <f t="shared" si="254"/>
        <v>1014.6323145328021</v>
      </c>
      <c r="J320" s="19">
        <f t="shared" ref="J320:K320" si="255">J132*(1+$D$196)</f>
        <v>1053.5525280505385</v>
      </c>
      <c r="K320" s="19">
        <f t="shared" si="255"/>
        <v>937.49207235111692</v>
      </c>
      <c r="M320" s="187"/>
      <c r="P320" s="187"/>
    </row>
    <row r="321" spans="2:16">
      <c r="B321" s="192" t="s">
        <v>128</v>
      </c>
      <c r="C321" s="1" t="s">
        <v>67</v>
      </c>
      <c r="D321" s="1" t="s">
        <v>70</v>
      </c>
      <c r="E321" s="1">
        <v>3.1</v>
      </c>
      <c r="F321" s="10">
        <f t="shared" ref="F321:I321" si="256">F133*(1+$D$196)</f>
        <v>2207.2684425744569</v>
      </c>
      <c r="G321" s="10">
        <f t="shared" si="256"/>
        <v>1710.6725175977974</v>
      </c>
      <c r="H321" s="10">
        <f t="shared" si="256"/>
        <v>1083.9064821783716</v>
      </c>
      <c r="I321" s="10">
        <f t="shared" si="256"/>
        <v>1026.4903901585601</v>
      </c>
      <c r="J321" s="10">
        <f t="shared" ref="J321:K321" si="257">J133*(1+$D$196)</f>
        <v>1065.2225975416588</v>
      </c>
      <c r="K321" s="10">
        <f t="shared" si="257"/>
        <v>939.48096858674842</v>
      </c>
      <c r="P321" s="187"/>
    </row>
    <row r="322" spans="2:16">
      <c r="B322" s="192" t="s">
        <v>128</v>
      </c>
      <c r="C322" s="1" t="s">
        <v>67</v>
      </c>
      <c r="D322" s="1" t="s">
        <v>71</v>
      </c>
      <c r="E322" s="1">
        <v>3.1</v>
      </c>
      <c r="F322" s="10">
        <f t="shared" ref="F322:I322" si="258">F134*(1+$D$196)</f>
        <v>2351.7710218310408</v>
      </c>
      <c r="G322" s="10">
        <f t="shared" si="258"/>
        <v>1832.9519131594277</v>
      </c>
      <c r="H322" s="10">
        <f t="shared" si="258"/>
        <v>1169.6396941275582</v>
      </c>
      <c r="I322" s="10">
        <f t="shared" si="258"/>
        <v>1082.0971576732118</v>
      </c>
      <c r="J322" s="10">
        <f t="shared" ref="J322:K322" si="259">J134*(1+$D$196)</f>
        <v>1123.0881499264781</v>
      </c>
      <c r="K322" s="10">
        <f t="shared" si="259"/>
        <v>1000.9445358906199</v>
      </c>
      <c r="P322" s="187"/>
    </row>
    <row r="323" spans="2:16">
      <c r="B323" s="192" t="s">
        <v>128</v>
      </c>
      <c r="C323" s="1" t="s">
        <v>72</v>
      </c>
      <c r="D323" s="1" t="s">
        <v>68</v>
      </c>
      <c r="E323" s="1">
        <v>12</v>
      </c>
      <c r="F323" s="10">
        <f t="shared" ref="F323:I323" si="260">F135*(1+$D$196)</f>
        <v>2141.9030904363049</v>
      </c>
      <c r="G323" s="10">
        <f t="shared" si="260"/>
        <v>1603.6909729724678</v>
      </c>
      <c r="H323" s="10">
        <f t="shared" si="260"/>
        <v>991.7455645025999</v>
      </c>
      <c r="I323" s="10">
        <f t="shared" si="260"/>
        <v>919.9297103357078</v>
      </c>
      <c r="J323" s="10">
        <f t="shared" ref="J323:K323" si="261">J135*(1+$D$196)</f>
        <v>982.80785695296868</v>
      </c>
      <c r="K323" s="10">
        <f t="shared" si="261"/>
        <v>816.59416819022431</v>
      </c>
      <c r="P323" s="187"/>
    </row>
    <row r="324" spans="2:16">
      <c r="B324" s="192" t="s">
        <v>128</v>
      </c>
      <c r="C324" s="1" t="s">
        <v>72</v>
      </c>
      <c r="D324" s="1" t="s">
        <v>70</v>
      </c>
      <c r="E324" s="1">
        <v>12</v>
      </c>
      <c r="F324" s="10">
        <f t="shared" ref="F324:I324" si="262">F136*(1+$D$196)</f>
        <v>2233.5870010054127</v>
      </c>
      <c r="G324" s="10">
        <f t="shared" si="262"/>
        <v>1663.8899314094529</v>
      </c>
      <c r="H324" s="10">
        <f t="shared" si="262"/>
        <v>1007.7744450334844</v>
      </c>
      <c r="I324" s="10">
        <f t="shared" si="262"/>
        <v>933.15496526767345</v>
      </c>
      <c r="J324" s="10">
        <f t="shared" ref="J324:K324" si="263">J136*(1+$D$196)</f>
        <v>1001.0412320487003</v>
      </c>
      <c r="K324" s="10">
        <f t="shared" si="263"/>
        <v>827.28479434340966</v>
      </c>
      <c r="P324" s="187"/>
    </row>
    <row r="325" spans="2:16">
      <c r="B325" s="192" t="s">
        <v>128</v>
      </c>
      <c r="C325" s="1" t="s">
        <v>72</v>
      </c>
      <c r="D325" s="1" t="s">
        <v>71</v>
      </c>
      <c r="E325" s="1">
        <v>12</v>
      </c>
      <c r="F325" s="10">
        <f t="shared" ref="F325:I325" si="264">F137*(1+$D$196)</f>
        <v>2268.8364566022187</v>
      </c>
      <c r="G325" s="10">
        <f t="shared" si="264"/>
        <v>1702.5160422376175</v>
      </c>
      <c r="H325" s="10">
        <f t="shared" si="264"/>
        <v>1058.0328004050896</v>
      </c>
      <c r="I325" s="10">
        <f t="shared" si="264"/>
        <v>982.20664739709423</v>
      </c>
      <c r="J325" s="10">
        <f t="shared" ref="J325:K325" si="265">J137*(1+$D$196)</f>
        <v>1048.4280965842706</v>
      </c>
      <c r="K325" s="10">
        <f t="shared" si="265"/>
        <v>873.4855065819911</v>
      </c>
      <c r="P325" s="187"/>
    </row>
    <row r="326" spans="2:16">
      <c r="B326" s="192" t="s">
        <v>128</v>
      </c>
      <c r="C326" s="1" t="s">
        <v>67</v>
      </c>
      <c r="D326" s="1" t="s">
        <v>68</v>
      </c>
      <c r="E326" s="199" t="s">
        <v>139</v>
      </c>
      <c r="F326" s="10">
        <f t="shared" ref="F326:I326" si="266">F138*(1+$D$196)</f>
        <v>167.05328938455443</v>
      </c>
      <c r="G326" s="10">
        <f t="shared" si="266"/>
        <v>183.62099885119437</v>
      </c>
      <c r="H326" s="10">
        <f t="shared" si="266"/>
        <v>183.62099885119437</v>
      </c>
      <c r="I326" s="10">
        <f t="shared" si="266"/>
        <v>185.08679130363072</v>
      </c>
      <c r="J326" s="10">
        <f t="shared" ref="J326:K326" si="267">J138*(1+$D$196)</f>
        <v>185.01503450554102</v>
      </c>
      <c r="K326" s="10">
        <f t="shared" si="267"/>
        <v>200.55035459126546</v>
      </c>
      <c r="P326" s="187"/>
    </row>
    <row r="327" spans="2:16">
      <c r="B327" s="192" t="s">
        <v>128</v>
      </c>
      <c r="C327" s="1" t="s">
        <v>67</v>
      </c>
      <c r="D327" s="1" t="s">
        <v>70</v>
      </c>
      <c r="E327" s="199" t="s">
        <v>139</v>
      </c>
      <c r="F327" s="10">
        <f t="shared" ref="F327:I327" si="268">F139*(1+$D$196)</f>
        <v>185.51002047792349</v>
      </c>
      <c r="G327" s="10">
        <f t="shared" si="268"/>
        <v>202.33711911431473</v>
      </c>
      <c r="H327" s="10">
        <f t="shared" si="268"/>
        <v>202.33711911431473</v>
      </c>
      <c r="I327" s="10">
        <f t="shared" si="268"/>
        <v>210.37993505059217</v>
      </c>
      <c r="J327" s="10">
        <f t="shared" ref="J327:K327" si="269">J139*(1+$D$196)</f>
        <v>210.30066010935525</v>
      </c>
      <c r="K327" s="10">
        <f t="shared" si="269"/>
        <v>226.64198262302151</v>
      </c>
      <c r="P327" s="187"/>
    </row>
    <row r="328" spans="2:16">
      <c r="B328" s="192" t="s">
        <v>128</v>
      </c>
      <c r="C328" s="1" t="s">
        <v>67</v>
      </c>
      <c r="D328" s="1" t="s">
        <v>71</v>
      </c>
      <c r="E328" s="199" t="s">
        <v>139</v>
      </c>
      <c r="F328" s="10">
        <f t="shared" ref="F328:I328" si="270">F140*(1+$D$196)</f>
        <v>188.99357579858579</v>
      </c>
      <c r="G328" s="10">
        <f t="shared" si="270"/>
        <v>206.96958718206977</v>
      </c>
      <c r="H328" s="10">
        <f t="shared" si="270"/>
        <v>206.96958718206977</v>
      </c>
      <c r="I328" s="10">
        <f t="shared" si="270"/>
        <v>208.88970758788375</v>
      </c>
      <c r="J328" s="10">
        <f t="shared" ref="J328:K328" si="271">J140*(1+$D$196)</f>
        <v>208.81476720372672</v>
      </c>
      <c r="K328" s="10">
        <f t="shared" si="271"/>
        <v>225.29094556873218</v>
      </c>
      <c r="P328" s="187"/>
    </row>
    <row r="329" spans="2:16">
      <c r="B329" s="192" t="s">
        <v>128</v>
      </c>
      <c r="C329" s="1" t="s">
        <v>72</v>
      </c>
      <c r="D329" s="1" t="s">
        <v>68</v>
      </c>
      <c r="E329" s="199" t="s">
        <v>139</v>
      </c>
      <c r="F329" s="10">
        <f t="shared" ref="F329:I329" si="272">F141*(1+$D$196)</f>
        <v>103.97092936909048</v>
      </c>
      <c r="G329" s="10">
        <f t="shared" si="272"/>
        <v>106.25787182977325</v>
      </c>
      <c r="H329" s="10">
        <f t="shared" si="272"/>
        <v>106.25787182977325</v>
      </c>
      <c r="I329" s="10">
        <f t="shared" si="272"/>
        <v>108.13154409477671</v>
      </c>
      <c r="J329" s="10">
        <f t="shared" ref="J329:K329" si="273">J141*(1+$D$196)</f>
        <v>108.05194304079069</v>
      </c>
      <c r="K329" s="10">
        <f t="shared" si="273"/>
        <v>108.76364839328546</v>
      </c>
      <c r="P329" s="187"/>
    </row>
    <row r="330" spans="2:16">
      <c r="B330" s="192" t="s">
        <v>128</v>
      </c>
      <c r="C330" s="1" t="s">
        <v>72</v>
      </c>
      <c r="D330" s="1" t="s">
        <v>70</v>
      </c>
      <c r="E330" s="199" t="s">
        <v>139</v>
      </c>
      <c r="F330" s="10">
        <f t="shared" ref="F330:I330" si="274">F142*(1+$D$196)</f>
        <v>136.9058156755768</v>
      </c>
      <c r="G330" s="10">
        <f t="shared" si="274"/>
        <v>137.96643218303919</v>
      </c>
      <c r="H330" s="10">
        <f t="shared" si="274"/>
        <v>137.96643218303919</v>
      </c>
      <c r="I330" s="10">
        <f t="shared" si="274"/>
        <v>147.65168469953787</v>
      </c>
      <c r="J330" s="10">
        <f t="shared" ref="J330:K330" si="275">J142*(1+$D$196)</f>
        <v>147.53807742651662</v>
      </c>
      <c r="K330" s="10">
        <f t="shared" si="275"/>
        <v>145.10368272707402</v>
      </c>
      <c r="P330" s="187"/>
    </row>
    <row r="331" spans="2:16" ht="13.5" thickBot="1">
      <c r="B331" s="202" t="s">
        <v>128</v>
      </c>
      <c r="C331" s="203" t="s">
        <v>72</v>
      </c>
      <c r="D331" s="203" t="s">
        <v>71</v>
      </c>
      <c r="E331" s="204" t="s">
        <v>139</v>
      </c>
      <c r="F331" s="20">
        <f t="shared" ref="F331:I331" si="276">F143*(1+$D$196)</f>
        <v>122.41270806287491</v>
      </c>
      <c r="G331" s="20">
        <f t="shared" si="276"/>
        <v>125.33564757652866</v>
      </c>
      <c r="H331" s="20">
        <f t="shared" si="276"/>
        <v>125.33564757652866</v>
      </c>
      <c r="I331" s="20">
        <f t="shared" si="276"/>
        <v>127.7409240721875</v>
      </c>
      <c r="J331" s="20">
        <f t="shared" ref="J331:K331" si="277">J143*(1+$D$196)</f>
        <v>127.65400327145684</v>
      </c>
      <c r="K331" s="20">
        <f t="shared" si="277"/>
        <v>128.52970023714704</v>
      </c>
      <c r="P331" s="187"/>
    </row>
    <row r="332" spans="2:16">
      <c r="B332" s="197" t="s">
        <v>130</v>
      </c>
      <c r="C332" s="198" t="s">
        <v>67</v>
      </c>
      <c r="D332" s="198" t="s">
        <v>68</v>
      </c>
      <c r="E332" s="198">
        <v>3.1</v>
      </c>
      <c r="F332" s="19">
        <f t="shared" ref="F332:I332" si="278">F144*(1+$D$196)</f>
        <v>2264.5195957998853</v>
      </c>
      <c r="G332" s="19">
        <f t="shared" si="278"/>
        <v>1753.4513938663431</v>
      </c>
      <c r="H332" s="19">
        <f t="shared" si="278"/>
        <v>1114.8055590321933</v>
      </c>
      <c r="I332" s="19">
        <f t="shared" si="278"/>
        <v>1030.8962604015217</v>
      </c>
      <c r="J332" s="19">
        <f t="shared" ref="J332:K332" si="279">J144*(1+$D$196)</f>
        <v>1070.2408026069977</v>
      </c>
      <c r="K332" s="19">
        <f t="shared" si="279"/>
        <v>963.47372618504141</v>
      </c>
      <c r="M332" s="187"/>
      <c r="P332" s="187"/>
    </row>
    <row r="333" spans="2:16">
      <c r="B333" s="192" t="s">
        <v>130</v>
      </c>
      <c r="C333" s="1" t="s">
        <v>67</v>
      </c>
      <c r="D333" s="1" t="s">
        <v>70</v>
      </c>
      <c r="E333" s="1">
        <v>3.1</v>
      </c>
      <c r="F333" s="10">
        <f t="shared" ref="F333:I333" si="280">F145*(1+$D$196)</f>
        <v>2250.7200612077077</v>
      </c>
      <c r="G333" s="10">
        <f t="shared" si="280"/>
        <v>1736.2498960002331</v>
      </c>
      <c r="H333" s="10">
        <f t="shared" si="280"/>
        <v>1100.6886095498792</v>
      </c>
      <c r="I333" s="10">
        <f t="shared" si="280"/>
        <v>1042.6749012664254</v>
      </c>
      <c r="J333" s="10">
        <f t="shared" ref="J333:K333" si="281">J145*(1+$D$196)</f>
        <v>1081.8293875952611</v>
      </c>
      <c r="K333" s="10">
        <f t="shared" si="281"/>
        <v>965.33561709987043</v>
      </c>
      <c r="P333" s="187"/>
    </row>
    <row r="334" spans="2:16">
      <c r="B334" s="192" t="s">
        <v>130</v>
      </c>
      <c r="C334" s="1" t="s">
        <v>67</v>
      </c>
      <c r="D334" s="1" t="s">
        <v>71</v>
      </c>
      <c r="E334" s="1">
        <v>3.1</v>
      </c>
      <c r="F334" s="10">
        <f t="shared" ref="F334:I334" si="282">F146*(1+$D$196)</f>
        <v>2398.1531046373589</v>
      </c>
      <c r="G334" s="10">
        <f t="shared" si="282"/>
        <v>1860.4209467861456</v>
      </c>
      <c r="H334" s="10">
        <f t="shared" si="282"/>
        <v>1187.800597161862</v>
      </c>
      <c r="I334" s="10">
        <f t="shared" si="282"/>
        <v>1099.2360314476393</v>
      </c>
      <c r="J334" s="10">
        <f t="shared" ref="J334:K334" si="283">J146*(1+$D$196)</f>
        <v>1140.6739291101999</v>
      </c>
      <c r="K334" s="10">
        <f t="shared" si="283"/>
        <v>1028.325079809297</v>
      </c>
      <c r="P334" s="187"/>
    </row>
    <row r="335" spans="2:16">
      <c r="B335" s="192" t="s">
        <v>130</v>
      </c>
      <c r="C335" s="1" t="s">
        <v>72</v>
      </c>
      <c r="D335" s="1" t="s">
        <v>68</v>
      </c>
      <c r="E335" s="1">
        <v>12</v>
      </c>
      <c r="F335" s="10">
        <f t="shared" ref="F335:I335" si="284">F147*(1+$D$196)</f>
        <v>2153.5309841866883</v>
      </c>
      <c r="G335" s="10">
        <f t="shared" si="284"/>
        <v>1610.0147789038829</v>
      </c>
      <c r="H335" s="10">
        <f t="shared" si="284"/>
        <v>998.06937043401501</v>
      </c>
      <c r="I335" s="10">
        <f t="shared" si="284"/>
        <v>926.21958157774009</v>
      </c>
      <c r="J335" s="10">
        <f t="shared" ref="J335:K335" si="285">J147*(1+$D$196)</f>
        <v>989.09772819500074</v>
      </c>
      <c r="K335" s="10">
        <f t="shared" si="285"/>
        <v>828.87312956397113</v>
      </c>
      <c r="P335" s="187"/>
    </row>
    <row r="336" spans="2:16">
      <c r="B336" s="192" t="s">
        <v>130</v>
      </c>
      <c r="C336" s="1" t="s">
        <v>72</v>
      </c>
      <c r="D336" s="1" t="s">
        <v>70</v>
      </c>
      <c r="E336" s="1">
        <v>12</v>
      </c>
      <c r="F336" s="10">
        <f t="shared" ref="F336:I336" si="286">F148*(1+$D$196)</f>
        <v>2243.171862318557</v>
      </c>
      <c r="G336" s="10">
        <f t="shared" si="286"/>
        <v>1667.6099365909799</v>
      </c>
      <c r="H336" s="10">
        <f t="shared" si="286"/>
        <v>1011.4944502150113</v>
      </c>
      <c r="I336" s="10">
        <f t="shared" si="286"/>
        <v>936.85500704688729</v>
      </c>
      <c r="J336" s="10">
        <f t="shared" ref="J336:K336" si="287">J148*(1+$D$196)</f>
        <v>1004.7412738279144</v>
      </c>
      <c r="K336" s="10">
        <f t="shared" si="287"/>
        <v>836.13446738689061</v>
      </c>
      <c r="P336" s="187"/>
    </row>
    <row r="337" spans="2:16">
      <c r="B337" s="192" t="s">
        <v>130</v>
      </c>
      <c r="C337" s="1" t="s">
        <v>72</v>
      </c>
      <c r="D337" s="1" t="s">
        <v>71</v>
      </c>
      <c r="E337" s="1">
        <v>12</v>
      </c>
      <c r="F337" s="10">
        <f t="shared" ref="F337:I337" si="288">F149*(1+$D$196)</f>
        <v>2281.0914592155837</v>
      </c>
      <c r="G337" s="10">
        <f t="shared" si="288"/>
        <v>1709.1809000252415</v>
      </c>
      <c r="H337" s="10">
        <f t="shared" si="288"/>
        <v>1064.6976581927136</v>
      </c>
      <c r="I337" s="10">
        <f t="shared" si="288"/>
        <v>988.83576614930598</v>
      </c>
      <c r="J337" s="10">
        <f t="shared" ref="J337:K337" si="289">J149*(1+$D$196)</f>
        <v>1055.0572153364826</v>
      </c>
      <c r="K337" s="10">
        <f t="shared" si="289"/>
        <v>886.4267410528031</v>
      </c>
      <c r="P337" s="187"/>
    </row>
    <row r="338" spans="2:16">
      <c r="B338" s="192" t="s">
        <v>130</v>
      </c>
      <c r="C338" s="1" t="s">
        <v>67</v>
      </c>
      <c r="D338" s="1" t="s">
        <v>68</v>
      </c>
      <c r="E338" s="199" t="s">
        <v>139</v>
      </c>
      <c r="F338" s="10">
        <f t="shared" ref="F338:I338" si="290">F150*(1+$D$196)</f>
        <v>179.38424374302994</v>
      </c>
      <c r="G338" s="10">
        <f t="shared" si="290"/>
        <v>196.9729876469959</v>
      </c>
      <c r="H338" s="10">
        <f t="shared" si="290"/>
        <v>196.9729876469959</v>
      </c>
      <c r="I338" s="10">
        <f t="shared" si="290"/>
        <v>198.47464644834847</v>
      </c>
      <c r="J338" s="10">
        <f t="shared" ref="J338:K338" si="291">J150*(1+$D$196)</f>
        <v>198.399279287317</v>
      </c>
      <c r="K338" s="10">
        <f t="shared" si="291"/>
        <v>224.46172291689743</v>
      </c>
      <c r="P338" s="187"/>
    </row>
    <row r="339" spans="2:16">
      <c r="B339" s="192" t="s">
        <v>130</v>
      </c>
      <c r="C339" s="1" t="s">
        <v>67</v>
      </c>
      <c r="D339" s="1" t="s">
        <v>70</v>
      </c>
      <c r="E339" s="199" t="s">
        <v>139</v>
      </c>
      <c r="F339" s="10">
        <f t="shared" ref="F339:I339" si="292">F151*(1+$D$196)</f>
        <v>197.78055841643206</v>
      </c>
      <c r="G339" s="10">
        <f t="shared" si="292"/>
        <v>215.62368885664884</v>
      </c>
      <c r="H339" s="10">
        <f t="shared" si="292"/>
        <v>215.62368885664884</v>
      </c>
      <c r="I339" s="10">
        <f t="shared" si="292"/>
        <v>223.69724612357237</v>
      </c>
      <c r="J339" s="10">
        <f t="shared" ref="J339:K339" si="293">J151*(1+$D$196)</f>
        <v>223.6146409085749</v>
      </c>
      <c r="K339" s="10">
        <f t="shared" si="293"/>
        <v>250.42790850761514</v>
      </c>
      <c r="P339" s="187"/>
    </row>
    <row r="340" spans="2:16">
      <c r="B340" s="192" t="s">
        <v>130</v>
      </c>
      <c r="C340" s="1" t="s">
        <v>67</v>
      </c>
      <c r="D340" s="1" t="s">
        <v>71</v>
      </c>
      <c r="E340" s="199" t="s">
        <v>139</v>
      </c>
      <c r="F340" s="10">
        <f t="shared" ref="F340:I340" si="294">F152*(1+$D$196)</f>
        <v>201.98998204769046</v>
      </c>
      <c r="G340" s="10">
        <f t="shared" si="294"/>
        <v>221.04212898046333</v>
      </c>
      <c r="H340" s="10">
        <f t="shared" si="294"/>
        <v>221.04212898046333</v>
      </c>
      <c r="I340" s="10">
        <f t="shared" si="294"/>
        <v>222.99117885281655</v>
      </c>
      <c r="J340" s="10">
        <f t="shared" ref="J340:K340" si="295">J152*(1+$D$196)</f>
        <v>222.91279267135076</v>
      </c>
      <c r="K340" s="10">
        <f t="shared" si="295"/>
        <v>250.47580989485348</v>
      </c>
      <c r="P340" s="187"/>
    </row>
    <row r="341" spans="2:16">
      <c r="B341" s="192" t="s">
        <v>130</v>
      </c>
      <c r="C341" s="1" t="s">
        <v>72</v>
      </c>
      <c r="D341" s="1" t="s">
        <v>68</v>
      </c>
      <c r="E341" s="199" t="s">
        <v>139</v>
      </c>
      <c r="F341" s="10">
        <f t="shared" ref="F341:I341" si="296">F153*(1+$D$196)</f>
        <v>103.97092936909048</v>
      </c>
      <c r="G341" s="10">
        <f t="shared" si="296"/>
        <v>106.25787182977325</v>
      </c>
      <c r="H341" s="10">
        <f t="shared" si="296"/>
        <v>106.25787182977325</v>
      </c>
      <c r="I341" s="10">
        <f t="shared" si="296"/>
        <v>108.12296992133166</v>
      </c>
      <c r="J341" s="10">
        <f t="shared" ref="J341:K341" si="297">J153*(1+$D$196)</f>
        <v>108.04443605667508</v>
      </c>
      <c r="K341" s="10">
        <f t="shared" si="297"/>
        <v>108.74225681497524</v>
      </c>
      <c r="P341" s="187"/>
    </row>
    <row r="342" spans="2:16">
      <c r="B342" s="192" t="s">
        <v>130</v>
      </c>
      <c r="C342" s="1" t="s">
        <v>72</v>
      </c>
      <c r="D342" s="1" t="s">
        <v>70</v>
      </c>
      <c r="E342" s="199" t="s">
        <v>139</v>
      </c>
      <c r="F342" s="10">
        <f t="shared" ref="F342:I342" si="298">F154*(1+$D$196)</f>
        <v>136.9058156755768</v>
      </c>
      <c r="G342" s="10">
        <f t="shared" si="298"/>
        <v>137.96643218303919</v>
      </c>
      <c r="H342" s="10">
        <f t="shared" si="298"/>
        <v>137.96643218303919</v>
      </c>
      <c r="I342" s="10">
        <f t="shared" si="298"/>
        <v>147.64496951276885</v>
      </c>
      <c r="J342" s="10">
        <f t="shared" ref="J342:K342" si="299">J154*(1+$D$196)</f>
        <v>147.53224760393098</v>
      </c>
      <c r="K342" s="10">
        <f t="shared" si="299"/>
        <v>145.0835499899498</v>
      </c>
      <c r="P342" s="187"/>
    </row>
    <row r="343" spans="2:16" ht="13.5" thickBot="1">
      <c r="B343" s="202" t="s">
        <v>130</v>
      </c>
      <c r="C343" s="203" t="s">
        <v>72</v>
      </c>
      <c r="D343" s="203" t="s">
        <v>71</v>
      </c>
      <c r="E343" s="204" t="s">
        <v>139</v>
      </c>
      <c r="F343" s="20">
        <f t="shared" ref="F343:I343" si="300">F155*(1+$D$196)</f>
        <v>122.41270806287491</v>
      </c>
      <c r="G343" s="20">
        <f t="shared" si="300"/>
        <v>125.33564757652866</v>
      </c>
      <c r="H343" s="20">
        <f t="shared" si="300"/>
        <v>125.33564757652866</v>
      </c>
      <c r="I343" s="20">
        <f t="shared" si="300"/>
        <v>127.73156908942325</v>
      </c>
      <c r="J343" s="20">
        <f t="shared" ref="J343:K343" si="301">J155*(1+$D$196)</f>
        <v>127.64579777701272</v>
      </c>
      <c r="K343" s="20">
        <f t="shared" si="301"/>
        <v>128.50643739479199</v>
      </c>
      <c r="P343" s="187"/>
    </row>
    <row r="344" spans="2:16">
      <c r="B344" s="197" t="s">
        <v>132</v>
      </c>
      <c r="C344" s="198" t="s">
        <v>67</v>
      </c>
      <c r="D344" s="198" t="s">
        <v>68</v>
      </c>
      <c r="E344" s="198">
        <v>3.1</v>
      </c>
      <c r="F344" s="19">
        <f t="shared" ref="F344:I344" si="302">F156*(1+$D$196)</f>
        <v>2273.197892726992</v>
      </c>
      <c r="G344" s="19">
        <f t="shared" si="302"/>
        <v>1768.5306541111431</v>
      </c>
      <c r="H344" s="19">
        <f t="shared" si="302"/>
        <v>1141.0976767080613</v>
      </c>
      <c r="I344" s="19">
        <f t="shared" si="302"/>
        <v>1056.9767170699984</v>
      </c>
      <c r="J344" s="19">
        <f t="shared" ref="J344:K344" si="303">J156*(1+$D$196)</f>
        <v>1095.352203656196</v>
      </c>
      <c r="K344" s="19">
        <f t="shared" si="303"/>
        <v>992.38359709091583</v>
      </c>
      <c r="M344" s="187"/>
      <c r="P344" s="187"/>
    </row>
    <row r="345" spans="2:16">
      <c r="B345" s="192" t="s">
        <v>132</v>
      </c>
      <c r="C345" s="1" t="s">
        <v>67</v>
      </c>
      <c r="D345" s="1" t="s">
        <v>70</v>
      </c>
      <c r="E345" s="1">
        <v>3.1</v>
      </c>
      <c r="F345" s="10">
        <f t="shared" ref="F345:I345" si="304">F157*(1+$D$196)</f>
        <v>2259.662281297713</v>
      </c>
      <c r="G345" s="10">
        <f t="shared" si="304"/>
        <v>1751.5623289150715</v>
      </c>
      <c r="H345" s="10">
        <f t="shared" si="304"/>
        <v>1127.1597435234146</v>
      </c>
      <c r="I345" s="10">
        <f t="shared" si="304"/>
        <v>1068.6269640645241</v>
      </c>
      <c r="J345" s="10">
        <f t="shared" ref="J345:K345" si="305">J157*(1+$D$196)</f>
        <v>1106.8170758481244</v>
      </c>
      <c r="K345" s="10">
        <f t="shared" si="305"/>
        <v>994.10339061073319</v>
      </c>
      <c r="P345" s="187"/>
    </row>
    <row r="346" spans="2:16">
      <c r="B346" s="192" t="s">
        <v>132</v>
      </c>
      <c r="C346" s="1" t="s">
        <v>67</v>
      </c>
      <c r="D346" s="1" t="s">
        <v>71</v>
      </c>
      <c r="E346" s="1">
        <v>3.1</v>
      </c>
      <c r="F346" s="10">
        <f t="shared" ref="F346:I346" si="306">F158*(1+$D$196)</f>
        <v>2407.3225868083277</v>
      </c>
      <c r="G346" s="10">
        <f t="shared" si="306"/>
        <v>1876.3300911520755</v>
      </c>
      <c r="H346" s="10">
        <f t="shared" si="306"/>
        <v>1215.5191000492002</v>
      </c>
      <c r="I346" s="10">
        <f t="shared" si="306"/>
        <v>1126.7306722706057</v>
      </c>
      <c r="J346" s="10">
        <f t="shared" ref="J346:K346" si="307">J158*(1+$D$196)</f>
        <v>1167.1479549932017</v>
      </c>
      <c r="K346" s="10">
        <f t="shared" si="307"/>
        <v>1058.8000712604737</v>
      </c>
      <c r="P346" s="187"/>
    </row>
    <row r="347" spans="2:16">
      <c r="B347" s="192" t="s">
        <v>132</v>
      </c>
      <c r="C347" s="1" t="s">
        <v>72</v>
      </c>
      <c r="D347" s="1" t="s">
        <v>68</v>
      </c>
      <c r="E347" s="1">
        <v>12</v>
      </c>
      <c r="F347" s="10">
        <f t="shared" ref="F347:I347" si="308">F159*(1+$D$196)</f>
        <v>2164.5642686038627</v>
      </c>
      <c r="G347" s="10">
        <f t="shared" si="308"/>
        <v>1643.7847955034022</v>
      </c>
      <c r="H347" s="10">
        <f t="shared" si="308"/>
        <v>1031.8393870335344</v>
      </c>
      <c r="I347" s="10">
        <f t="shared" si="308"/>
        <v>959.80838200984533</v>
      </c>
      <c r="J347" s="10">
        <f t="shared" ref="J347:K347" si="309">J159*(1+$D$196)</f>
        <v>1022.6865286271062</v>
      </c>
      <c r="K347" s="10">
        <f t="shared" si="309"/>
        <v>867.80730003149995</v>
      </c>
      <c r="P347" s="187"/>
    </row>
    <row r="348" spans="2:16">
      <c r="B348" s="192" t="s">
        <v>132</v>
      </c>
      <c r="C348" s="1" t="s">
        <v>72</v>
      </c>
      <c r="D348" s="1" t="s">
        <v>70</v>
      </c>
      <c r="E348" s="1">
        <v>12</v>
      </c>
      <c r="F348" s="10">
        <f t="shared" ref="F348:I348" si="310">F160*(1+$D$196)</f>
        <v>2258.179973308504</v>
      </c>
      <c r="G348" s="10">
        <f t="shared" si="310"/>
        <v>1709.6335739472297</v>
      </c>
      <c r="H348" s="10">
        <f t="shared" si="310"/>
        <v>1053.5180875712615</v>
      </c>
      <c r="I348" s="10">
        <f t="shared" si="310"/>
        <v>978.65312447518386</v>
      </c>
      <c r="J348" s="10">
        <f t="shared" ref="J348:K348" si="311">J160*(1+$D$196)</f>
        <v>1046.5393912562108</v>
      </c>
      <c r="K348" s="10">
        <f t="shared" si="311"/>
        <v>885.20199653588998</v>
      </c>
      <c r="P348" s="187"/>
    </row>
    <row r="349" spans="2:16">
      <c r="B349" s="192" t="s">
        <v>132</v>
      </c>
      <c r="C349" s="1" t="s">
        <v>72</v>
      </c>
      <c r="D349" s="1" t="s">
        <v>71</v>
      </c>
      <c r="E349" s="1">
        <v>12</v>
      </c>
      <c r="F349" s="10">
        <f t="shared" ref="F349:I349" si="312">F161*(1+$D$196)</f>
        <v>2292.7197843679373</v>
      </c>
      <c r="G349" s="10">
        <f t="shared" si="312"/>
        <v>1744.7721816936742</v>
      </c>
      <c r="H349" s="10">
        <f t="shared" si="312"/>
        <v>1100.288939861146</v>
      </c>
      <c r="I349" s="10">
        <f t="shared" si="312"/>
        <v>1024.2361961804988</v>
      </c>
      <c r="J349" s="10">
        <f t="shared" ref="J349:K349" si="313">J161*(1+$D$196)</f>
        <v>1090.4576453676755</v>
      </c>
      <c r="K349" s="10">
        <f t="shared" si="313"/>
        <v>927.46084920010333</v>
      </c>
      <c r="P349" s="187"/>
    </row>
    <row r="350" spans="2:16">
      <c r="B350" s="192" t="s">
        <v>132</v>
      </c>
      <c r="C350" s="1" t="s">
        <v>67</v>
      </c>
      <c r="D350" s="1" t="s">
        <v>68</v>
      </c>
      <c r="E350" s="199" t="s">
        <v>139</v>
      </c>
      <c r="F350" s="10">
        <f t="shared" ref="F350:I350" si="314">F162*(1+$D$196)</f>
        <v>192.14717420960488</v>
      </c>
      <c r="G350" s="10">
        <f t="shared" si="314"/>
        <v>212.72048031498531</v>
      </c>
      <c r="H350" s="10">
        <f t="shared" si="314"/>
        <v>212.72048031498531</v>
      </c>
      <c r="I350" s="10">
        <f t="shared" si="314"/>
        <v>214.24531552315634</v>
      </c>
      <c r="J350" s="10">
        <f t="shared" ref="J350:K350" si="315">J162*(1+$D$196)</f>
        <v>214.16973836047467</v>
      </c>
      <c r="K350" s="10">
        <f t="shared" si="315"/>
        <v>241.91793435606994</v>
      </c>
      <c r="P350" s="187"/>
    </row>
    <row r="351" spans="2:16">
      <c r="B351" s="192" t="s">
        <v>132</v>
      </c>
      <c r="C351" s="1" t="s">
        <v>67</v>
      </c>
      <c r="D351" s="1" t="s">
        <v>70</v>
      </c>
      <c r="E351" s="199" t="s">
        <v>139</v>
      </c>
      <c r="F351" s="10">
        <f t="shared" ref="F351:I351" si="316">F163*(1+$D$196)</f>
        <v>210.48095596425142</v>
      </c>
      <c r="G351" s="10">
        <f t="shared" si="316"/>
        <v>231.29402552334287</v>
      </c>
      <c r="H351" s="10">
        <f t="shared" si="316"/>
        <v>231.29402552334287</v>
      </c>
      <c r="I351" s="10">
        <f t="shared" si="316"/>
        <v>239.38372166437779</v>
      </c>
      <c r="J351" s="10">
        <f t="shared" ref="J351:K351" si="317">J163*(1+$D$196)</f>
        <v>239.3015381391026</v>
      </c>
      <c r="K351" s="10">
        <f t="shared" si="317"/>
        <v>267.79009534267044</v>
      </c>
      <c r="P351" s="187"/>
    </row>
    <row r="352" spans="2:16">
      <c r="B352" s="192" t="s">
        <v>132</v>
      </c>
      <c r="C352" s="1" t="s">
        <v>67</v>
      </c>
      <c r="D352" s="1" t="s">
        <v>71</v>
      </c>
      <c r="E352" s="199" t="s">
        <v>139</v>
      </c>
      <c r="F352" s="10">
        <f t="shared" ref="F352:I352" si="318">F164*(1+$D$196)</f>
        <v>215.44167641380199</v>
      </c>
      <c r="G352" s="10">
        <f t="shared" si="318"/>
        <v>237.63945033680403</v>
      </c>
      <c r="H352" s="10">
        <f t="shared" si="318"/>
        <v>237.63945033680403</v>
      </c>
      <c r="I352" s="10">
        <f t="shared" si="318"/>
        <v>239.60315271185536</v>
      </c>
      <c r="J352" s="10">
        <f t="shared" ref="J352:K352" si="319">J164*(1+$D$196)</f>
        <v>239.52486430292731</v>
      </c>
      <c r="K352" s="10">
        <f t="shared" si="319"/>
        <v>268.86310309943087</v>
      </c>
      <c r="P352" s="187"/>
    </row>
    <row r="353" spans="2:16">
      <c r="B353" s="192" t="s">
        <v>132</v>
      </c>
      <c r="C353" s="1" t="s">
        <v>72</v>
      </c>
      <c r="D353" s="1" t="s">
        <v>68</v>
      </c>
      <c r="E353" s="199" t="s">
        <v>139</v>
      </c>
      <c r="F353" s="10">
        <f t="shared" ref="F353:I353" si="320">F165*(1+$D$196)</f>
        <v>103.97092936909048</v>
      </c>
      <c r="G353" s="10">
        <f t="shared" si="320"/>
        <v>106.25787182977325</v>
      </c>
      <c r="H353" s="10">
        <f t="shared" si="320"/>
        <v>106.25787182977325</v>
      </c>
      <c r="I353" s="10">
        <f t="shared" si="320"/>
        <v>108.07912762390264</v>
      </c>
      <c r="J353" s="10">
        <f t="shared" ref="J353:K353" si="321">J165*(1+$D$196)</f>
        <v>108.00594513839897</v>
      </c>
      <c r="K353" s="10">
        <f t="shared" si="321"/>
        <v>108.67852412675117</v>
      </c>
      <c r="P353" s="187"/>
    </row>
    <row r="354" spans="2:16">
      <c r="B354" s="192" t="s">
        <v>132</v>
      </c>
      <c r="C354" s="1" t="s">
        <v>72</v>
      </c>
      <c r="D354" s="1" t="s">
        <v>70</v>
      </c>
      <c r="E354" s="199" t="s">
        <v>139</v>
      </c>
      <c r="F354" s="10">
        <f t="shared" ref="F354:I354" si="322">F166*(1+$D$196)</f>
        <v>136.9058156755768</v>
      </c>
      <c r="G354" s="10">
        <f t="shared" si="322"/>
        <v>137.96643218303919</v>
      </c>
      <c r="H354" s="10">
        <f t="shared" si="322"/>
        <v>137.96643218303919</v>
      </c>
      <c r="I354" s="10">
        <f t="shared" si="322"/>
        <v>147.5727160186147</v>
      </c>
      <c r="J354" s="10">
        <f t="shared" ref="J354:K354" si="323">J166*(1+$D$196)</f>
        <v>147.46931583382886</v>
      </c>
      <c r="K354" s="10">
        <f t="shared" si="323"/>
        <v>144.97939517030335</v>
      </c>
      <c r="P354" s="187"/>
    </row>
    <row r="355" spans="2:16" ht="13.5" thickBot="1">
      <c r="B355" s="202" t="s">
        <v>132</v>
      </c>
      <c r="C355" s="203" t="s">
        <v>72</v>
      </c>
      <c r="D355" s="203" t="s">
        <v>71</v>
      </c>
      <c r="E355" s="204" t="s">
        <v>139</v>
      </c>
      <c r="F355" s="20">
        <f t="shared" ref="F355:I355" si="324">F167*(1+$D$196)</f>
        <v>122.41270806287491</v>
      </c>
      <c r="G355" s="20">
        <f t="shared" si="324"/>
        <v>125.33564757652866</v>
      </c>
      <c r="H355" s="20">
        <f t="shared" si="324"/>
        <v>125.33564757652866</v>
      </c>
      <c r="I355" s="20">
        <f t="shared" si="324"/>
        <v>127.6837054905196</v>
      </c>
      <c r="J355" s="20">
        <f t="shared" ref="J355:K355" si="325">J167*(1+$D$196)</f>
        <v>127.60370311254606</v>
      </c>
      <c r="K355" s="20">
        <f t="shared" si="325"/>
        <v>128.437062236961</v>
      </c>
      <c r="P355" s="187"/>
    </row>
    <row r="356" spans="2:16">
      <c r="B356" s="197" t="s">
        <v>134</v>
      </c>
      <c r="C356" s="198" t="s">
        <v>67</v>
      </c>
      <c r="D356" s="198" t="s">
        <v>68</v>
      </c>
      <c r="E356" s="198">
        <v>3.1</v>
      </c>
      <c r="F356" s="19">
        <f t="shared" ref="F356:I356" si="326">F168*(1+$D$196)</f>
        <v>2268.8440492747368</v>
      </c>
      <c r="G356" s="19">
        <f t="shared" si="326"/>
        <v>1767.5693612251312</v>
      </c>
      <c r="H356" s="19">
        <f t="shared" si="326"/>
        <v>1133.3694966307985</v>
      </c>
      <c r="I356" s="19">
        <f t="shared" si="326"/>
        <v>1048.8188465244468</v>
      </c>
      <c r="J356" s="19">
        <f t="shared" ref="J356:K356" si="327">J168*(1+$D$196)</f>
        <v>1087.7940214202986</v>
      </c>
      <c r="K356" s="19">
        <f t="shared" si="327"/>
        <v>985.707007658267</v>
      </c>
      <c r="M356" s="187"/>
      <c r="P356" s="187"/>
    </row>
    <row r="357" spans="2:16">
      <c r="B357" s="192" t="s">
        <v>134</v>
      </c>
      <c r="C357" s="1" t="s">
        <v>67</v>
      </c>
      <c r="D357" s="1" t="s">
        <v>70</v>
      </c>
      <c r="E357" s="1">
        <v>3.1</v>
      </c>
      <c r="F357" s="10">
        <f t="shared" ref="F357:I357" si="328">F169*(1+$D$196)</f>
        <v>2255.1497522212544</v>
      </c>
      <c r="G357" s="10">
        <f t="shared" si="328"/>
        <v>1750.4254038837275</v>
      </c>
      <c r="H357" s="10">
        <f t="shared" si="328"/>
        <v>1119.2886142044867</v>
      </c>
      <c r="I357" s="10">
        <f t="shared" si="328"/>
        <v>1060.5094374732519</v>
      </c>
      <c r="J357" s="10">
        <f t="shared" ref="J357:K357" si="329">J169*(1+$D$196)</f>
        <v>1099.2963407406432</v>
      </c>
      <c r="K357" s="10">
        <f t="shared" si="329"/>
        <v>987.45989199487258</v>
      </c>
      <c r="P357" s="187"/>
    </row>
    <row r="358" spans="2:16">
      <c r="B358" s="192" t="s">
        <v>134</v>
      </c>
      <c r="C358" s="1" t="s">
        <v>67</v>
      </c>
      <c r="D358" s="1" t="s">
        <v>71</v>
      </c>
      <c r="E358" s="1">
        <v>3.1</v>
      </c>
      <c r="F358" s="10">
        <f t="shared" ref="F358:I358" si="330">F170*(1+$D$196)</f>
        <v>2402.7204036196558</v>
      </c>
      <c r="G358" s="10">
        <f t="shared" si="330"/>
        <v>1875.3071146494685</v>
      </c>
      <c r="H358" s="10">
        <f t="shared" si="330"/>
        <v>1207.3692530917106</v>
      </c>
      <c r="I358" s="10">
        <f t="shared" si="330"/>
        <v>1118.1284364239448</v>
      </c>
      <c r="J358" s="10">
        <f t="shared" ref="J358:K358" si="331">J170*(1+$D$196)</f>
        <v>1159.1773143160842</v>
      </c>
      <c r="K358" s="10">
        <f t="shared" si="331"/>
        <v>1051.7590056373085</v>
      </c>
      <c r="P358" s="187"/>
    </row>
    <row r="359" spans="2:16">
      <c r="B359" s="192" t="s">
        <v>134</v>
      </c>
      <c r="C359" s="1" t="s">
        <v>72</v>
      </c>
      <c r="D359" s="1" t="s">
        <v>68</v>
      </c>
      <c r="E359" s="1">
        <v>12</v>
      </c>
      <c r="F359" s="10">
        <f t="shared" ref="F359:I359" si="332">F171*(1+$D$196)</f>
        <v>2160.7617026744369</v>
      </c>
      <c r="G359" s="10">
        <f t="shared" si="332"/>
        <v>1637.8835530871841</v>
      </c>
      <c r="H359" s="10">
        <f t="shared" si="332"/>
        <v>1025.9381446173161</v>
      </c>
      <c r="I359" s="10">
        <f t="shared" si="332"/>
        <v>953.93880677513209</v>
      </c>
      <c r="J359" s="10">
        <f t="shared" ref="J359:K359" si="333">J171*(1+$D$196)</f>
        <v>1016.8169533923927</v>
      </c>
      <c r="K359" s="10">
        <f t="shared" si="333"/>
        <v>858.51872941554245</v>
      </c>
      <c r="P359" s="187"/>
    </row>
    <row r="360" spans="2:16">
      <c r="B360" s="192" t="s">
        <v>134</v>
      </c>
      <c r="C360" s="1" t="s">
        <v>72</v>
      </c>
      <c r="D360" s="1" t="s">
        <v>70</v>
      </c>
      <c r="E360" s="1">
        <v>12</v>
      </c>
      <c r="F360" s="10">
        <f t="shared" ref="F360:I360" si="334">F172*(1+$D$196)</f>
        <v>2245.9988827796919</v>
      </c>
      <c r="G360" s="10">
        <f t="shared" si="334"/>
        <v>1693.7048389060926</v>
      </c>
      <c r="H360" s="10">
        <f t="shared" si="334"/>
        <v>1037.589352530124</v>
      </c>
      <c r="I360" s="10">
        <f t="shared" si="334"/>
        <v>962.80987101499022</v>
      </c>
      <c r="J360" s="10">
        <f t="shared" ref="J360:K360" si="335">J172*(1+$D$196)</f>
        <v>1030.6961377960172</v>
      </c>
      <c r="K360" s="10">
        <f t="shared" si="335"/>
        <v>864.71606992182524</v>
      </c>
      <c r="P360" s="187"/>
    </row>
    <row r="361" spans="2:16">
      <c r="B361" s="192" t="s">
        <v>134</v>
      </c>
      <c r="C361" s="1" t="s">
        <v>72</v>
      </c>
      <c r="D361" s="1" t="s">
        <v>71</v>
      </c>
      <c r="E361" s="1">
        <v>12</v>
      </c>
      <c r="F361" s="10">
        <f t="shared" ref="F361:I361" si="336">F173*(1+$D$196)</f>
        <v>2288.7121406447504</v>
      </c>
      <c r="G361" s="10">
        <f t="shared" si="336"/>
        <v>1738.552676873167</v>
      </c>
      <c r="H361" s="10">
        <f t="shared" si="336"/>
        <v>1094.0694350406386</v>
      </c>
      <c r="I361" s="10">
        <f t="shared" si="336"/>
        <v>1018.0500423215868</v>
      </c>
      <c r="J361" s="10">
        <f t="shared" ref="J361:K361" si="337">J173*(1+$D$196)</f>
        <v>1084.2714915087631</v>
      </c>
      <c r="K361" s="10">
        <f t="shared" si="337"/>
        <v>917.67129399417138</v>
      </c>
      <c r="P361" s="187"/>
    </row>
    <row r="362" spans="2:16">
      <c r="B362" s="192" t="s">
        <v>134</v>
      </c>
      <c r="C362" s="1" t="s">
        <v>67</v>
      </c>
      <c r="D362" s="1" t="s">
        <v>68</v>
      </c>
      <c r="E362" s="199" t="s">
        <v>139</v>
      </c>
      <c r="F362" s="10">
        <f t="shared" ref="F362:I362" si="338">F174*(1+$D$196)</f>
        <v>179.46278485359343</v>
      </c>
      <c r="G362" s="10">
        <f t="shared" si="338"/>
        <v>196.46247042833286</v>
      </c>
      <c r="H362" s="10">
        <f t="shared" si="338"/>
        <v>196.46247042833286</v>
      </c>
      <c r="I362" s="10">
        <f t="shared" si="338"/>
        <v>197.92604179317388</v>
      </c>
      <c r="J362" s="10">
        <f t="shared" ref="J362:K362" si="339">J174*(1+$D$196)</f>
        <v>197.8540876741331</v>
      </c>
      <c r="K362" s="10">
        <f t="shared" si="339"/>
        <v>225.74690073621056</v>
      </c>
      <c r="P362" s="187"/>
    </row>
    <row r="363" spans="2:16">
      <c r="B363" s="192" t="s">
        <v>134</v>
      </c>
      <c r="C363" s="1" t="s">
        <v>67</v>
      </c>
      <c r="D363" s="1" t="s">
        <v>70</v>
      </c>
      <c r="E363" s="199" t="s">
        <v>139</v>
      </c>
      <c r="F363" s="10">
        <f t="shared" ref="F363:I363" si="340">F175*(1+$D$196)</f>
        <v>197.85871470903402</v>
      </c>
      <c r="G363" s="10">
        <f t="shared" si="340"/>
        <v>215.11567295473606</v>
      </c>
      <c r="H363" s="10">
        <f t="shared" si="340"/>
        <v>215.11567295473606</v>
      </c>
      <c r="I363" s="10">
        <f t="shared" si="340"/>
        <v>223.14780320752757</v>
      </c>
      <c r="J363" s="10">
        <f t="shared" ref="J363:K363" si="341">J175*(1+$D$196)</f>
        <v>223.06887230970653</v>
      </c>
      <c r="K363" s="10">
        <f t="shared" si="341"/>
        <v>251.70045207394693</v>
      </c>
      <c r="P363" s="187"/>
    </row>
    <row r="364" spans="2:16">
      <c r="B364" s="192" t="s">
        <v>134</v>
      </c>
      <c r="C364" s="1" t="s">
        <v>67</v>
      </c>
      <c r="D364" s="1" t="s">
        <v>71</v>
      </c>
      <c r="E364" s="199" t="s">
        <v>139</v>
      </c>
      <c r="F364" s="10">
        <f t="shared" ref="F364:I364" si="342">F176*(1+$D$196)</f>
        <v>202.07276170532805</v>
      </c>
      <c r="G364" s="10">
        <f t="shared" si="342"/>
        <v>220.50406120581886</v>
      </c>
      <c r="H364" s="10">
        <f t="shared" si="342"/>
        <v>220.50406120581886</v>
      </c>
      <c r="I364" s="10">
        <f t="shared" si="342"/>
        <v>222.41381651067081</v>
      </c>
      <c r="J364" s="10">
        <f t="shared" ref="J364:K364" si="343">J176*(1+$D$196)</f>
        <v>222.33893615606917</v>
      </c>
      <c r="K364" s="10">
        <f t="shared" si="343"/>
        <v>251.83069381442141</v>
      </c>
      <c r="P364" s="187"/>
    </row>
    <row r="365" spans="2:16">
      <c r="B365" s="192" t="s">
        <v>134</v>
      </c>
      <c r="C365" s="1" t="s">
        <v>72</v>
      </c>
      <c r="D365" s="1" t="s">
        <v>68</v>
      </c>
      <c r="E365" s="199" t="s">
        <v>139</v>
      </c>
      <c r="F365" s="10">
        <f t="shared" ref="F365:I365" si="344">F177*(1+$D$196)</f>
        <v>103.97092936909048</v>
      </c>
      <c r="G365" s="10">
        <f t="shared" si="344"/>
        <v>106.25787182977325</v>
      </c>
      <c r="H365" s="10">
        <f t="shared" si="344"/>
        <v>106.25787182977325</v>
      </c>
      <c r="I365" s="10">
        <f t="shared" si="344"/>
        <v>108.08656133938766</v>
      </c>
      <c r="J365" s="10">
        <f t="shared" ref="J365:K365" si="345">J177*(1+$D$196)</f>
        <v>108.0124839482704</v>
      </c>
      <c r="K365" s="10">
        <f t="shared" si="345"/>
        <v>108.69319154535236</v>
      </c>
      <c r="P365" s="187"/>
    </row>
    <row r="366" spans="2:16">
      <c r="B366" s="192" t="s">
        <v>134</v>
      </c>
      <c r="C366" s="1" t="s">
        <v>72</v>
      </c>
      <c r="D366" s="1" t="s">
        <v>70</v>
      </c>
      <c r="E366" s="199" t="s">
        <v>139</v>
      </c>
      <c r="F366" s="10">
        <f t="shared" ref="F366:I366" si="346">F178*(1+$D$196)</f>
        <v>136.9058156755768</v>
      </c>
      <c r="G366" s="10">
        <f t="shared" si="346"/>
        <v>137.96643218303919</v>
      </c>
      <c r="H366" s="10">
        <f t="shared" si="346"/>
        <v>137.96643218303919</v>
      </c>
      <c r="I366" s="10">
        <f t="shared" si="346"/>
        <v>147.59934805443538</v>
      </c>
      <c r="J366" s="10">
        <f t="shared" ref="J366:K366" si="347">J178*(1+$D$196)</f>
        <v>147.49255560930288</v>
      </c>
      <c r="K366" s="10">
        <f t="shared" si="347"/>
        <v>145.02140896614293</v>
      </c>
      <c r="P366" s="187"/>
    </row>
    <row r="367" spans="2:16" ht="13.5" thickBot="1">
      <c r="B367" s="202" t="s">
        <v>134</v>
      </c>
      <c r="C367" s="203" t="s">
        <v>72</v>
      </c>
      <c r="D367" s="203" t="s">
        <v>71</v>
      </c>
      <c r="E367" s="204" t="s">
        <v>139</v>
      </c>
      <c r="F367" s="20">
        <f t="shared" ref="F367:I367" si="348">F179*(1+$D$196)</f>
        <v>122.41270806287491</v>
      </c>
      <c r="G367" s="20">
        <f t="shared" si="348"/>
        <v>125.33564757652866</v>
      </c>
      <c r="H367" s="20">
        <f t="shared" si="348"/>
        <v>125.33564757652866</v>
      </c>
      <c r="I367" s="20">
        <f t="shared" si="348"/>
        <v>127.69182443357883</v>
      </c>
      <c r="J367" s="20">
        <f t="shared" ref="J367" si="349">J179*(1+$D$196)</f>
        <v>127.61085674998856</v>
      </c>
      <c r="K367" s="20">
        <f>K179*(1+$D$196)</f>
        <v>128.45303715231248</v>
      </c>
      <c r="P367" s="187"/>
    </row>
    <row r="368" spans="2:16">
      <c r="B368" s="197" t="s">
        <v>141</v>
      </c>
      <c r="C368" s="198" t="s">
        <v>67</v>
      </c>
      <c r="D368" s="198" t="s">
        <v>68</v>
      </c>
      <c r="E368" s="198">
        <v>3.1</v>
      </c>
      <c r="F368" s="19">
        <f>AVERAGE(F200,F212,F224,F236,F248,F260,F272,F284,F296,F308,F320,F332,F344,F356)</f>
        <v>2260.7748862632557</v>
      </c>
      <c r="G368" s="19">
        <f t="shared" ref="G368:J368" si="350">AVERAGE(G200,G212,G224,G236,G248,G260,G272,G284,G296,G308,G320,G332,G344,G356)</f>
        <v>1762.055900230863</v>
      </c>
      <c r="H368" s="19">
        <f t="shared" si="350"/>
        <v>1126.8371385992011</v>
      </c>
      <c r="I368" s="19">
        <f t="shared" si="350"/>
        <v>1042.6956421790931</v>
      </c>
      <c r="J368" s="19">
        <f t="shared" si="350"/>
        <v>1081.8161337988843</v>
      </c>
      <c r="K368" s="19">
        <f t="shared" ref="K368" si="351">AVERAGE(K200,K212,K224,K236,K248,K260,K272,K284,K296,K308,K320,K332,K344,K356)</f>
        <v>974.41970684515161</v>
      </c>
      <c r="P368" s="187"/>
    </row>
    <row r="369" spans="2:16">
      <c r="B369" s="192" t="s">
        <v>141</v>
      </c>
      <c r="C369" s="1" t="s">
        <v>67</v>
      </c>
      <c r="D369" s="1" t="s">
        <v>70</v>
      </c>
      <c r="E369" s="1">
        <v>3.1</v>
      </c>
      <c r="F369" s="10">
        <f t="shared" ref="F369:J379" si="352">AVERAGE(F201,F213,F225,F237,F249,F261,F273,F285,F297,F309,F321,F333,F345,F357)</f>
        <v>2247.1049861061351</v>
      </c>
      <c r="G369" s="10">
        <f t="shared" si="352"/>
        <v>1744.9239451194492</v>
      </c>
      <c r="H369" s="10">
        <f t="shared" si="352"/>
        <v>1112.7731790423038</v>
      </c>
      <c r="I369" s="10">
        <f t="shared" si="352"/>
        <v>1054.4163326446971</v>
      </c>
      <c r="J369" s="10">
        <f t="shared" si="352"/>
        <v>1093.3478506759643</v>
      </c>
      <c r="K369" s="10">
        <f t="shared" ref="K369" si="353">AVERAGE(K201,K213,K225,K237,K249,K261,K273,K285,K297,K309,K321,K333,K345,K357)</f>
        <v>976.22779751334235</v>
      </c>
      <c r="P369" s="187"/>
    </row>
    <row r="370" spans="2:16">
      <c r="B370" s="192" t="s">
        <v>141</v>
      </c>
      <c r="C370" s="1" t="s">
        <v>67</v>
      </c>
      <c r="D370" s="1" t="s">
        <v>71</v>
      </c>
      <c r="E370" s="1">
        <v>3.1</v>
      </c>
      <c r="F370" s="10">
        <f t="shared" si="352"/>
        <v>2394.2152013341774</v>
      </c>
      <c r="G370" s="10">
        <f t="shared" si="352"/>
        <v>1869.4941344559768</v>
      </c>
      <c r="H370" s="10">
        <f t="shared" si="352"/>
        <v>1200.4831778662051</v>
      </c>
      <c r="I370" s="10">
        <f t="shared" si="352"/>
        <v>1111.6737033257793</v>
      </c>
      <c r="J370" s="10">
        <f t="shared" si="352"/>
        <v>1152.8756296255945</v>
      </c>
      <c r="K370" s="10">
        <f t="shared" ref="K370" si="354">AVERAGE(K202,K214,K226,K238,K250,K262,K274,K286,K298,K310,K322,K334,K346,K358)</f>
        <v>1039.8636390409495</v>
      </c>
      <c r="P370" s="187"/>
    </row>
    <row r="371" spans="2:16">
      <c r="B371" s="192" t="s">
        <v>141</v>
      </c>
      <c r="C371" s="1" t="s">
        <v>72</v>
      </c>
      <c r="D371" s="1" t="s">
        <v>68</v>
      </c>
      <c r="E371" s="1">
        <v>12</v>
      </c>
      <c r="F371" s="10">
        <f t="shared" si="352"/>
        <v>2153.1366170223623</v>
      </c>
      <c r="G371" s="10">
        <f t="shared" si="352"/>
        <v>1619.0383679335725</v>
      </c>
      <c r="H371" s="10">
        <f t="shared" si="352"/>
        <v>1007.0929594637051</v>
      </c>
      <c r="I371" s="10">
        <f t="shared" si="352"/>
        <v>935.19474836184179</v>
      </c>
      <c r="J371" s="10">
        <f t="shared" si="352"/>
        <v>998.07289497910267</v>
      </c>
      <c r="K371" s="10">
        <f t="shared" ref="K371" si="355">AVERAGE(K203,K215,K227,K239,K251,K263,K275,K287,K299,K311,K323,K335,K347,K359)</f>
        <v>833.66539896382289</v>
      </c>
      <c r="P371" s="187"/>
    </row>
    <row r="372" spans="2:16">
      <c r="B372" s="192" t="s">
        <v>141</v>
      </c>
      <c r="C372" s="1" t="s">
        <v>72</v>
      </c>
      <c r="D372" s="1" t="s">
        <v>70</v>
      </c>
      <c r="E372" s="1">
        <v>12</v>
      </c>
      <c r="F372" s="10">
        <f t="shared" si="352"/>
        <v>2244.2533059757125</v>
      </c>
      <c r="G372" s="10">
        <f t="shared" si="352"/>
        <v>1678.744171438675</v>
      </c>
      <c r="H372" s="10">
        <f t="shared" si="352"/>
        <v>1022.6286850627066</v>
      </c>
      <c r="I372" s="10">
        <f t="shared" si="352"/>
        <v>947.92949000769102</v>
      </c>
      <c r="J372" s="10">
        <f t="shared" si="352"/>
        <v>1015.8157567887181</v>
      </c>
      <c r="K372" s="10">
        <f t="shared" ref="K372" si="356">AVERAGE(K204,K216,K228,K240,K252,K264,K276,K288,K300,K312,K324,K336,K348,K360)</f>
        <v>843.10306570328362</v>
      </c>
      <c r="P372" s="187"/>
    </row>
    <row r="373" spans="2:16">
      <c r="B373" s="192" t="s">
        <v>141</v>
      </c>
      <c r="C373" s="1" t="s">
        <v>72</v>
      </c>
      <c r="D373" s="1" t="s">
        <v>71</v>
      </c>
      <c r="E373" s="1">
        <v>12</v>
      </c>
      <c r="F373" s="10">
        <f t="shared" si="352"/>
        <v>2280.6758232686802</v>
      </c>
      <c r="G373" s="10">
        <f t="shared" si="352"/>
        <v>1718.6911440569384</v>
      </c>
      <c r="H373" s="10">
        <f t="shared" si="352"/>
        <v>1074.2079022244102</v>
      </c>
      <c r="I373" s="10">
        <f t="shared" si="352"/>
        <v>998.29501326952163</v>
      </c>
      <c r="J373" s="10">
        <f t="shared" si="352"/>
        <v>1064.5164624566983</v>
      </c>
      <c r="K373" s="10">
        <f t="shared" ref="K373" si="357">AVERAGE(K205,K217,K229,K241,K253,K265,K277,K289,K301,K313,K325,K337,K349,K361)</f>
        <v>891.47748435780068</v>
      </c>
      <c r="P373" s="187"/>
    </row>
    <row r="374" spans="2:16">
      <c r="B374" s="192" t="s">
        <v>141</v>
      </c>
      <c r="C374" s="1" t="s">
        <v>67</v>
      </c>
      <c r="D374" s="1" t="s">
        <v>68</v>
      </c>
      <c r="E374" s="199" t="s">
        <v>139</v>
      </c>
      <c r="F374" s="10">
        <f t="shared" si="352"/>
        <v>169.19914472673685</v>
      </c>
      <c r="G374" s="10">
        <f t="shared" si="352"/>
        <v>193.32924112478031</v>
      </c>
      <c r="H374" s="10">
        <f t="shared" si="352"/>
        <v>193.32924112478031</v>
      </c>
      <c r="I374" s="10">
        <f t="shared" si="352"/>
        <v>194.786900427592</v>
      </c>
      <c r="J374" s="10">
        <f t="shared" si="352"/>
        <v>194.71523539413138</v>
      </c>
      <c r="K374" s="10">
        <f t="shared" ref="K374" si="358">AVERAGE(K206,K218,K230,K242,K254,K266,K278,K290,K302,K314,K326,K338,K350,K362)</f>
        <v>214.94584255700417</v>
      </c>
      <c r="P374" s="187"/>
    </row>
    <row r="375" spans="2:16">
      <c r="B375" s="192" t="s">
        <v>141</v>
      </c>
      <c r="C375" s="1" t="s">
        <v>67</v>
      </c>
      <c r="D375" s="1" t="s">
        <v>70</v>
      </c>
      <c r="E375" s="199" t="s">
        <v>139</v>
      </c>
      <c r="F375" s="10">
        <f t="shared" si="352"/>
        <v>187.64536204365575</v>
      </c>
      <c r="G375" s="10">
        <f t="shared" si="352"/>
        <v>211.9977951391505</v>
      </c>
      <c r="H375" s="10">
        <f t="shared" si="352"/>
        <v>211.9977951391505</v>
      </c>
      <c r="I375" s="10">
        <f t="shared" si="352"/>
        <v>220.02578124459077</v>
      </c>
      <c r="J375" s="10">
        <f t="shared" si="352"/>
        <v>219.94699066650699</v>
      </c>
      <c r="K375" s="10">
        <f t="shared" ref="K375" si="359">AVERAGE(K207,K219,K231,K243,K255,K267,K279,K291,K303,K315,K327,K339,K351,K363)</f>
        <v>240.95589081106291</v>
      </c>
      <c r="P375" s="187"/>
    </row>
    <row r="376" spans="2:16">
      <c r="B376" s="192" t="s">
        <v>141</v>
      </c>
      <c r="C376" s="1" t="s">
        <v>67</v>
      </c>
      <c r="D376" s="1" t="s">
        <v>71</v>
      </c>
      <c r="E376" s="199" t="s">
        <v>139</v>
      </c>
      <c r="F376" s="10">
        <f t="shared" si="352"/>
        <v>191.25523430189904</v>
      </c>
      <c r="G376" s="10">
        <f t="shared" si="352"/>
        <v>217.20174414934715</v>
      </c>
      <c r="H376" s="10">
        <f t="shared" si="352"/>
        <v>217.20174414934715</v>
      </c>
      <c r="I376" s="10">
        <f t="shared" si="352"/>
        <v>219.10747820258348</v>
      </c>
      <c r="J376" s="10">
        <f t="shared" si="352"/>
        <v>219.0328118590806</v>
      </c>
      <c r="K376" s="10">
        <f t="shared" ref="K376" si="360">AVERAGE(K208,K220,K232,K244,K256,K268,K280,K292,K304,K316,K328,K340,K352,K364)</f>
        <v>240.45444462167188</v>
      </c>
      <c r="P376" s="187"/>
    </row>
    <row r="377" spans="2:16">
      <c r="B377" s="192" t="s">
        <v>141</v>
      </c>
      <c r="C377" s="1" t="s">
        <v>72</v>
      </c>
      <c r="D377" s="1" t="s">
        <v>68</v>
      </c>
      <c r="E377" s="199" t="s">
        <v>139</v>
      </c>
      <c r="F377" s="10">
        <f t="shared" si="352"/>
        <v>103.97092936909051</v>
      </c>
      <c r="G377" s="10">
        <f t="shared" si="352"/>
        <v>106.25787182977321</v>
      </c>
      <c r="H377" s="10">
        <f t="shared" si="352"/>
        <v>106.25787182977321</v>
      </c>
      <c r="I377" s="10">
        <f t="shared" si="352"/>
        <v>108.11112641481373</v>
      </c>
      <c r="J377" s="10">
        <f t="shared" si="352"/>
        <v>108.03404525519895</v>
      </c>
      <c r="K377" s="10">
        <f t="shared" ref="K377" si="361">AVERAGE(K209,K221,K233,K245,K257,K269,K281,K293,K305,K317,K329,K341,K353,K365)</f>
        <v>108.7344807594303</v>
      </c>
      <c r="P377" s="187"/>
    </row>
    <row r="378" spans="2:16">
      <c r="B378" s="192" t="s">
        <v>141</v>
      </c>
      <c r="C378" s="1" t="s">
        <v>72</v>
      </c>
      <c r="D378" s="1" t="s">
        <v>70</v>
      </c>
      <c r="E378" s="199" t="s">
        <v>139</v>
      </c>
      <c r="F378" s="10">
        <f t="shared" si="352"/>
        <v>136.9058156755768</v>
      </c>
      <c r="G378" s="10">
        <f t="shared" si="352"/>
        <v>137.96643218303919</v>
      </c>
      <c r="H378" s="10">
        <f t="shared" si="352"/>
        <v>137.96643218303919</v>
      </c>
      <c r="I378" s="10">
        <f t="shared" si="352"/>
        <v>147.62544072877267</v>
      </c>
      <c r="J378" s="10">
        <f t="shared" si="352"/>
        <v>147.51526083511388</v>
      </c>
      <c r="K378" s="10">
        <f t="shared" ref="K378" si="362">AVERAGE(K210,K222,K234,K246,K258,K270,K282,K294,K306,K318,K330,K342,K354,K366)</f>
        <v>145.06863910489736</v>
      </c>
      <c r="P378" s="187"/>
    </row>
    <row r="379" spans="2:16" ht="13.5" thickBot="1">
      <c r="B379" s="202" t="s">
        <v>141</v>
      </c>
      <c r="C379" s="203" t="s">
        <v>72</v>
      </c>
      <c r="D379" s="203" t="s">
        <v>71</v>
      </c>
      <c r="E379" s="204" t="s">
        <v>139</v>
      </c>
      <c r="F379" s="20">
        <f t="shared" si="352"/>
        <v>122.41270806287496</v>
      </c>
      <c r="G379" s="20">
        <f t="shared" si="352"/>
        <v>125.33564757652864</v>
      </c>
      <c r="H379" s="20">
        <f t="shared" si="352"/>
        <v>125.33564757652864</v>
      </c>
      <c r="I379" s="20">
        <f t="shared" si="352"/>
        <v>127.71864120579599</v>
      </c>
      <c r="J379" s="20">
        <f t="shared" si="352"/>
        <v>127.63443562163658</v>
      </c>
      <c r="K379" s="20">
        <f>AVERAGE(K211,K223,K235,K247,K259,K271,K283,K295,K307,K319,K331,K343,K355,K367)</f>
        <v>128.49797162546727</v>
      </c>
      <c r="P379" s="187"/>
    </row>
    <row r="381" spans="2:16" s="195" customFormat="1">
      <c r="B381" s="3" t="s">
        <v>144</v>
      </c>
    </row>
    <row r="383" spans="2:16" ht="13.5" thickBot="1"/>
    <row r="384" spans="2:16" ht="38.25">
      <c r="B384" s="197"/>
      <c r="C384" s="198"/>
      <c r="D384" s="198"/>
      <c r="E384" s="198"/>
      <c r="F384" s="208" t="s">
        <v>50</v>
      </c>
      <c r="G384" s="208" t="s">
        <v>52</v>
      </c>
      <c r="H384" s="208" t="s">
        <v>54</v>
      </c>
      <c r="I384" s="208" t="s">
        <v>56</v>
      </c>
      <c r="J384" s="209" t="s">
        <v>136</v>
      </c>
      <c r="K384" s="209" t="s">
        <v>137</v>
      </c>
    </row>
    <row r="385" spans="2:11" ht="13.5" thickBot="1">
      <c r="B385" s="88" t="s">
        <v>100</v>
      </c>
      <c r="C385" s="89" t="s">
        <v>62</v>
      </c>
      <c r="D385" s="89" t="s">
        <v>63</v>
      </c>
      <c r="E385" s="89" t="s">
        <v>64</v>
      </c>
      <c r="F385" s="89" t="s">
        <v>49</v>
      </c>
      <c r="G385" s="89" t="s">
        <v>51</v>
      </c>
      <c r="H385" s="89" t="s">
        <v>53</v>
      </c>
      <c r="I385" s="89" t="s">
        <v>55</v>
      </c>
      <c r="J385" s="90" t="s">
        <v>57</v>
      </c>
      <c r="K385" s="90" t="s">
        <v>65</v>
      </c>
    </row>
    <row r="386" spans="2:11">
      <c r="B386" s="210" t="s">
        <v>101</v>
      </c>
      <c r="C386" s="211" t="s">
        <v>67</v>
      </c>
      <c r="D386" s="211" t="s">
        <v>68</v>
      </c>
      <c r="E386" s="222" t="s">
        <v>69</v>
      </c>
      <c r="F386" s="138">
        <f>IF($E200="Nil",F200/365,(F200-F206)/INDEX('TDCV Values'!$C$5:$C$6,MATCH($C386,'TDCV Values'!$B$5:$B$6,0)))</f>
        <v>0.66761416448311883</v>
      </c>
      <c r="G386" s="138">
        <f>IF($E200="Nil",G200/365,(G200-G206)/INDEX('TDCV Values'!$C$5:$C$6,MATCH($C386,'TDCV Values'!$B$5:$B$6,0)))</f>
        <v>0.501168038960627</v>
      </c>
      <c r="H386" s="138">
        <f>IF($E200="Nil",H200/365,(H200-H206)/INDEX('TDCV Values'!$C$5:$C$6,MATCH($C386,'TDCV Values'!$B$5:$B$6,0)))</f>
        <v>0.29935561160381624</v>
      </c>
      <c r="I386" s="138">
        <f>IF($E200="Nil",I200/365,(I200-I206)/INDEX('TDCV Values'!$C$5:$C$6,MATCH($C386,'TDCV Values'!$B$5:$B$6,0)))</f>
        <v>0.27211990030037075</v>
      </c>
      <c r="J386" s="139">
        <f>IF($E200="Nil",J200/365,(J200-J206)/INDEX('TDCV Values'!$C$5:$C$6,MATCH($C386,'TDCV Values'!$B$5:$B$6,0)))</f>
        <v>0.28441092664452916</v>
      </c>
      <c r="K386" s="139">
        <f>IF($E200="Nil",K200/365,(K200-K206)/INDEX('TDCV Values'!$C$5:$C$6,MATCH($C386,'TDCV Values'!$B$5:$B$6,0)))</f>
        <v>0.24665505802797746</v>
      </c>
    </row>
    <row r="387" spans="2:11">
      <c r="B387" s="212" t="s">
        <v>101</v>
      </c>
      <c r="C387" s="9" t="s">
        <v>67</v>
      </c>
      <c r="D387" s="9" t="s">
        <v>70</v>
      </c>
      <c r="E387" s="191" t="s">
        <v>69</v>
      </c>
      <c r="F387" s="137">
        <f>IF($E201="Nil",F201/365,(F201-F207)/INDEX('TDCV Values'!$C$5:$C$6,MATCH($C387,'TDCV Values'!$B$5:$B$6,0)))</f>
        <v>0.65733665321585877</v>
      </c>
      <c r="G387" s="137">
        <f>IF($E201="Nil",G201/365,(G201-G207)/INDEX('TDCV Values'!$C$5:$C$6,MATCH($C387,'TDCV Values'!$B$5:$B$6,0)))</f>
        <v>0.48969107816261892</v>
      </c>
      <c r="H387" s="137">
        <f>IF($E201="Nil",H201/365,(H201-H207)/INDEX('TDCV Values'!$C$5:$C$6,MATCH($C387,'TDCV Values'!$B$5:$B$6,0)))</f>
        <v>0.2888533701607815</v>
      </c>
      <c r="I387" s="137">
        <f>IF($E201="Nil",I201/365,(I201-I207)/INDEX('TDCV Values'!$C$5:$C$6,MATCH($C387,'TDCV Values'!$B$5:$B$6,0)))</f>
        <v>0.26776503647550798</v>
      </c>
      <c r="J387" s="140">
        <f>IF($E201="Nil",J201/365,(J201-J207)/INDEX('TDCV Values'!$C$5:$C$6,MATCH($C387,'TDCV Values'!$B$5:$B$6,0)))</f>
        <v>0.27999908544373231</v>
      </c>
      <c r="K387" s="140">
        <f>IF($E201="Nil",K201/365,(K201-K207)/INDEX('TDCV Values'!$C$5:$C$6,MATCH($C387,'TDCV Values'!$B$5:$B$6,0)))</f>
        <v>0.23883684342227407</v>
      </c>
    </row>
    <row r="388" spans="2:11">
      <c r="B388" s="212" t="s">
        <v>101</v>
      </c>
      <c r="C388" s="9" t="s">
        <v>67</v>
      </c>
      <c r="D388" s="9" t="s">
        <v>71</v>
      </c>
      <c r="E388" s="191" t="s">
        <v>69</v>
      </c>
      <c r="F388" s="137">
        <f>IF($E202="Nil",F202/365,(F202-F208)/INDEX('TDCV Values'!$C$5:$C$6,MATCH($C388,'TDCV Values'!$B$5:$B$6,0)))</f>
        <v>0.70316614895357821</v>
      </c>
      <c r="G388" s="137">
        <f>IF($E202="Nil",G202/365,(G202-G208)/INDEX('TDCV Values'!$C$5:$C$6,MATCH($C388,'TDCV Values'!$B$5:$B$6,0)))</f>
        <v>0.5278667703461063</v>
      </c>
      <c r="H388" s="137">
        <f>IF($E202="Nil",H202/365,(H202-H208)/INDEX('TDCV Values'!$C$5:$C$6,MATCH($C388,'TDCV Values'!$B$5:$B$6,0)))</f>
        <v>0.31531837356319425</v>
      </c>
      <c r="I388" s="137">
        <f>IF($E202="Nil",I202/365,(I202-I208)/INDEX('TDCV Values'!$C$5:$C$6,MATCH($C388,'TDCV Values'!$B$5:$B$6,0)))</f>
        <v>0.28645129497554012</v>
      </c>
      <c r="J388" s="140">
        <f>IF($E202="Nil",J202/365,(J202-J208)/INDEX('TDCV Values'!$C$5:$C$6,MATCH($C388,'TDCV Values'!$B$5:$B$6,0)))</f>
        <v>0.29939605366943994</v>
      </c>
      <c r="K388" s="140">
        <f>IF($E202="Nil",K202/365,(K202-K208)/INDEX('TDCV Values'!$C$5:$C$6,MATCH($C388,'TDCV Values'!$B$5:$B$6,0)))</f>
        <v>0.25962178034591182</v>
      </c>
    </row>
    <row r="389" spans="2:11">
      <c r="B389" s="212" t="s">
        <v>101</v>
      </c>
      <c r="C389" s="9" t="s">
        <v>72</v>
      </c>
      <c r="D389" s="9" t="s">
        <v>68</v>
      </c>
      <c r="E389" s="191" t="s">
        <v>69</v>
      </c>
      <c r="F389" s="137">
        <f>IF($E203="Nil",F203/365,(F203-F209)/INDEX('TDCV Values'!$C$5:$C$6,MATCH($C389,'TDCV Values'!$B$5:$B$6,0)))</f>
        <v>0.17072820265294575</v>
      </c>
      <c r="G389" s="137">
        <f>IF($E203="Nil",G203/365,(G203-G209)/INDEX('TDCV Values'!$C$5:$C$6,MATCH($C389,'TDCV Values'!$B$5:$B$6,0)))</f>
        <v>0.12612548321441716</v>
      </c>
      <c r="H389" s="137">
        <f>IF($E203="Nil",H203/365,(H203-H209)/INDEX('TDCV Values'!$C$5:$C$6,MATCH($C389,'TDCV Values'!$B$5:$B$6,0)))</f>
        <v>7.5130032508594846E-2</v>
      </c>
      <c r="I389" s="137">
        <f>IF($E203="Nil",I203/365,(I203-I209)/INDEX('TDCV Values'!$C$5:$C$6,MATCH($C389,'TDCV Values'!$B$5:$B$6,0)))</f>
        <v>6.8983847987742139E-2</v>
      </c>
      <c r="J389" s="140">
        <f>IF($E203="Nil",J203/365,(J203-J209)/INDEX('TDCV Values'!$C$5:$C$6,MATCH($C389,'TDCV Values'!$B$5:$B$6,0)))</f>
        <v>7.4230104392998889E-2</v>
      </c>
      <c r="K389" s="140">
        <f>IF($E203="Nil",K203/365,(K203-K209)/INDEX('TDCV Values'!$C$5:$C$6,MATCH($C389,'TDCV Values'!$B$5:$B$6,0)))</f>
        <v>5.9608930463901144E-2</v>
      </c>
    </row>
    <row r="390" spans="2:11">
      <c r="B390" s="212" t="s">
        <v>101</v>
      </c>
      <c r="C390" s="9" t="s">
        <v>72</v>
      </c>
      <c r="D390" s="9" t="s">
        <v>70</v>
      </c>
      <c r="E390" s="191" t="s">
        <v>69</v>
      </c>
      <c r="F390" s="137">
        <f>IF($E204="Nil",F204/365,(F204-F210)/INDEX('TDCV Values'!$C$5:$C$6,MATCH($C390,'TDCV Values'!$B$5:$B$6,0)))</f>
        <v>0.17545132105569741</v>
      </c>
      <c r="G390" s="137">
        <f>IF($E204="Nil",G204/365,(G204-G210)/INDEX('TDCV Values'!$C$5:$C$6,MATCH($C390,'TDCV Values'!$B$5:$B$6,0)))</f>
        <v>0.12827331094636105</v>
      </c>
      <c r="H390" s="137">
        <f>IF($E204="Nil",H204/365,(H204-H210)/INDEX('TDCV Values'!$C$5:$C$6,MATCH($C390,'TDCV Values'!$B$5:$B$6,0)))</f>
        <v>7.3597020415030356E-2</v>
      </c>
      <c r="I390" s="137">
        <f>IF($E204="Nil",I204/365,(I204-I210)/INDEX('TDCV Values'!$C$5:$C$6,MATCH($C390,'TDCV Values'!$B$5:$B$6,0)))</f>
        <v>6.6567641386573451E-2</v>
      </c>
      <c r="J390" s="140">
        <f>IF($E204="Nil",J204/365,(J204-J210)/INDEX('TDCV Values'!$C$5:$C$6,MATCH($C390,'TDCV Values'!$B$5:$B$6,0)))</f>
        <v>7.2234036622335476E-2</v>
      </c>
      <c r="K390" s="140">
        <f>IF($E204="Nil",K204/365,(K204-K210)/INDEX('TDCV Values'!$C$5:$C$6,MATCH($C390,'TDCV Values'!$B$5:$B$6,0)))</f>
        <v>5.7062292429162283E-2</v>
      </c>
    </row>
    <row r="391" spans="2:11">
      <c r="B391" s="212" t="s">
        <v>101</v>
      </c>
      <c r="C391" s="9" t="s">
        <v>72</v>
      </c>
      <c r="D391" s="9" t="s">
        <v>71</v>
      </c>
      <c r="E391" s="191" t="s">
        <v>69</v>
      </c>
      <c r="F391" s="137">
        <f>IF($E205="Nil",F205/365,(F205-F211)/INDEX('TDCV Values'!$C$5:$C$6,MATCH($C391,'TDCV Values'!$B$5:$B$6,0)))</f>
        <v>0.1798177347394497</v>
      </c>
      <c r="G391" s="137">
        <f>IF($E205="Nil",G205/365,(G205-G211)/INDEX('TDCV Values'!$C$5:$C$6,MATCH($C391,'TDCV Values'!$B$5:$B$6,0)))</f>
        <v>0.13284332629535775</v>
      </c>
      <c r="H391" s="137">
        <f>IF($E205="Nil",H205/365,(H205-H211)/INDEX('TDCV Values'!$C$5:$C$6,MATCH($C391,'TDCV Values'!$B$5:$B$6,0)))</f>
        <v>7.9136389475980409E-2</v>
      </c>
      <c r="I391" s="137">
        <f>IF($E205="Nil",I205/365,(I205-I211)/INDEX('TDCV Values'!$C$5:$C$6,MATCH($C391,'TDCV Values'!$B$5:$B$6,0)))</f>
        <v>7.2611494784872388E-2</v>
      </c>
      <c r="J391" s="140">
        <f>IF($E205="Nil",J205/365,(J205-J211)/INDEX('TDCV Values'!$C$5:$C$6,MATCH($C391,'TDCV Values'!$B$5:$B$6,0)))</f>
        <v>7.8136952502500356E-2</v>
      </c>
      <c r="K391" s="140">
        <f>IF($E205="Nil",K205/365,(K205-K211)/INDEX('TDCV Values'!$C$5:$C$6,MATCH($C391,'TDCV Values'!$B$5:$B$6,0)))</f>
        <v>6.2736345569964727E-2</v>
      </c>
    </row>
    <row r="392" spans="2:11">
      <c r="B392" s="212" t="s">
        <v>101</v>
      </c>
      <c r="C392" s="9" t="s">
        <v>67</v>
      </c>
      <c r="D392" s="9" t="s">
        <v>68</v>
      </c>
      <c r="E392" s="191" t="s">
        <v>73</v>
      </c>
      <c r="F392" s="137">
        <f>IF($E206="Nil",F206/365,(F206-F212)/INDEX('TDCV Values'!$C$5:$C$6,MATCH($C392,'TDCV Values'!$B$5:$B$6,0)))</f>
        <v>0.43261164384630746</v>
      </c>
      <c r="G392" s="137">
        <f>IF($E206="Nil",G206/365,(G206-G212)/INDEX('TDCV Values'!$C$5:$C$6,MATCH($C392,'TDCV Values'!$B$5:$B$6,0)))</f>
        <v>0.5141530576581278</v>
      </c>
      <c r="H392" s="137">
        <f>IF($E206="Nil",H206/365,(H206-H212)/INDEX('TDCV Values'!$C$5:$C$6,MATCH($C392,'TDCV Values'!$B$5:$B$6,0)))</f>
        <v>0.5141530576581278</v>
      </c>
      <c r="I392" s="137">
        <f>IF($E206="Nil",I206/365,(I206-I212)/INDEX('TDCV Values'!$C$5:$C$6,MATCH($C392,'TDCV Values'!$B$5:$B$6,0)))</f>
        <v>0.51812924652436942</v>
      </c>
      <c r="J392" s="140">
        <f>IF($E206="Nil",J206/365,(J206-J212)/INDEX('TDCV Values'!$C$5:$C$6,MATCH($C392,'TDCV Values'!$B$5:$B$6,0)))</f>
        <v>0.51793959461234607</v>
      </c>
      <c r="K392" s="140">
        <f>IF($E206="Nil",K206/365,(K206-K212)/INDEX('TDCV Values'!$C$5:$C$6,MATCH($C392,'TDCV Values'!$B$5:$B$6,0)))</f>
        <v>0.49873864352717717</v>
      </c>
    </row>
    <row r="393" spans="2:11">
      <c r="B393" s="212" t="s">
        <v>101</v>
      </c>
      <c r="C393" s="9" t="s">
        <v>67</v>
      </c>
      <c r="D393" s="9" t="s">
        <v>70</v>
      </c>
      <c r="E393" s="191" t="s">
        <v>73</v>
      </c>
      <c r="F393" s="137">
        <f>IF($E207="Nil",F207/365,(F207-F213)/INDEX('TDCV Values'!$C$5:$C$6,MATCH($C393,'TDCV Values'!$B$5:$B$6,0)))</f>
        <v>0.48330085586245092</v>
      </c>
      <c r="G393" s="137">
        <f>IF($E207="Nil",G207/365,(G207-G213)/INDEX('TDCV Values'!$C$5:$C$6,MATCH($C393,'TDCV Values'!$B$5:$B$6,0)))</f>
        <v>0.56537580324196157</v>
      </c>
      <c r="H393" s="137">
        <f>IF($E207="Nil",H207/365,(H207-H213)/INDEX('TDCV Values'!$C$5:$C$6,MATCH($C393,'TDCV Values'!$B$5:$B$6,0)))</f>
        <v>0.56537580324196157</v>
      </c>
      <c r="I393" s="137">
        <f>IF($E207="Nil",I207/365,(I207-I213)/INDEX('TDCV Values'!$C$5:$C$6,MATCH($C393,'TDCV Values'!$B$5:$B$6,0)))</f>
        <v>0.58735975819742414</v>
      </c>
      <c r="J393" s="140">
        <f>IF($E207="Nil",J207/365,(J207-J213)/INDEX('TDCV Values'!$C$5:$C$6,MATCH($C393,'TDCV Values'!$B$5:$B$6,0)))</f>
        <v>0.58715068070086007</v>
      </c>
      <c r="K393" s="140">
        <f>IF($E207="Nil",K207/365,(K207-K213)/INDEX('TDCV Values'!$C$5:$C$6,MATCH($C393,'TDCV Values'!$B$5:$B$6,0)))</f>
        <v>0.57046443849645168</v>
      </c>
    </row>
    <row r="394" spans="2:11">
      <c r="B394" s="212" t="s">
        <v>101</v>
      </c>
      <c r="C394" s="9" t="s">
        <v>67</v>
      </c>
      <c r="D394" s="9" t="s">
        <v>71</v>
      </c>
      <c r="E394" s="191" t="s">
        <v>73</v>
      </c>
      <c r="F394" s="137">
        <f>IF($E208="Nil",F208/365,(F208-F214)/INDEX('TDCV Values'!$C$5:$C$6,MATCH($C394,'TDCV Values'!$B$5:$B$6,0)))</f>
        <v>0.49136916625699811</v>
      </c>
      <c r="G394" s="137">
        <f>IF($E208="Nil",G208/365,(G208-G214)/INDEX('TDCV Values'!$C$5:$C$6,MATCH($C394,'TDCV Values'!$B$5:$B$6,0)))</f>
        <v>0.57871983438467578</v>
      </c>
      <c r="H394" s="137">
        <f>IF($E208="Nil",H208/365,(H208-H214)/INDEX('TDCV Values'!$C$5:$C$6,MATCH($C394,'TDCV Values'!$B$5:$B$6,0)))</f>
        <v>0.57871983438467578</v>
      </c>
      <c r="I394" s="137">
        <f>IF($E208="Nil",I208/365,(I208-I214)/INDEX('TDCV Values'!$C$5:$C$6,MATCH($C394,'TDCV Values'!$B$5:$B$6,0)))</f>
        <v>0.58393195148306154</v>
      </c>
      <c r="J394" s="140">
        <f>IF($E208="Nil",J208/365,(J208-J214)/INDEX('TDCV Values'!$C$5:$C$6,MATCH($C394,'TDCV Values'!$B$5:$B$6,0)))</f>
        <v>0.58373408423893047</v>
      </c>
      <c r="K394" s="140">
        <f>IF($E208="Nil",K208/365,(K208-K214)/INDEX('TDCV Values'!$C$5:$C$6,MATCH($C394,'TDCV Values'!$B$5:$B$6,0)))</f>
        <v>0.56382409444464077</v>
      </c>
    </row>
    <row r="395" spans="2:11">
      <c r="B395" s="212" t="s">
        <v>101</v>
      </c>
      <c r="C395" s="9" t="s">
        <v>72</v>
      </c>
      <c r="D395" s="9" t="s">
        <v>68</v>
      </c>
      <c r="E395" s="191" t="s">
        <v>73</v>
      </c>
      <c r="F395" s="137">
        <f>IF($E209="Nil",F209/365,(F209-F215)/INDEX('TDCV Values'!$C$5:$C$6,MATCH($C395,'TDCV Values'!$B$5:$B$6,0)))</f>
        <v>0.28485186128517942</v>
      </c>
      <c r="G395" s="137">
        <f>IF($E209="Nil",G209/365,(G209-G215)/INDEX('TDCV Values'!$C$5:$C$6,MATCH($C395,'TDCV Values'!$B$5:$B$6,0)))</f>
        <v>0.2911174570678719</v>
      </c>
      <c r="H395" s="137">
        <f>IF($E209="Nil",H209/365,(H209-H215)/INDEX('TDCV Values'!$C$5:$C$6,MATCH($C395,'TDCV Values'!$B$5:$B$6,0)))</f>
        <v>0.2911174570678719</v>
      </c>
      <c r="I395" s="137">
        <f>IF($E209="Nil",I209/365,(I209-I215)/INDEX('TDCV Values'!$C$5:$C$6,MATCH($C395,'TDCV Values'!$B$5:$B$6,0)))</f>
        <v>0.29619173367356894</v>
      </c>
      <c r="J395" s="140">
        <f>IF($E209="Nil",J209/365,(J209-J215)/INDEX('TDCV Values'!$C$5:$C$6,MATCH($C395,'TDCV Values'!$B$5:$B$6,0)))</f>
        <v>0.29598096587680151</v>
      </c>
      <c r="K395" s="140">
        <f>IF($E209="Nil",K209/365,(K209-K215)/INDEX('TDCV Values'!$C$5:$C$6,MATCH($C395,'TDCV Values'!$B$5:$B$6,0)))</f>
        <v>0.29794676173283358</v>
      </c>
    </row>
    <row r="396" spans="2:11">
      <c r="B396" s="212" t="s">
        <v>101</v>
      </c>
      <c r="C396" s="9" t="s">
        <v>72</v>
      </c>
      <c r="D396" s="9" t="s">
        <v>70</v>
      </c>
      <c r="E396" s="191" t="s">
        <v>73</v>
      </c>
      <c r="F396" s="137">
        <f>IF($E210="Nil",F210/365,(F210-F216)/INDEX('TDCV Values'!$C$5:$C$6,MATCH($C396,'TDCV Values'!$B$5:$B$6,0)))</f>
        <v>0.3750844265084296</v>
      </c>
      <c r="G396" s="137">
        <f>IF($E210="Nil",G210/365,(G210-G216)/INDEX('TDCV Values'!$C$5:$C$6,MATCH($C396,'TDCV Values'!$B$5:$B$6,0)))</f>
        <v>0.37799022515901148</v>
      </c>
      <c r="H396" s="137">
        <f>IF($E210="Nil",H210/365,(H210-H216)/INDEX('TDCV Values'!$C$5:$C$6,MATCH($C396,'TDCV Values'!$B$5:$B$6,0)))</f>
        <v>0.37799022515901148</v>
      </c>
      <c r="I396" s="137">
        <f>IF($E210="Nil",I210/365,(I210-I216)/INDEX('TDCV Values'!$C$5:$C$6,MATCH($C396,'TDCV Values'!$B$5:$B$6,0)))</f>
        <v>0.40445979299960294</v>
      </c>
      <c r="J396" s="140">
        <f>IF($E210="Nil",J210/365,(J210-J216)/INDEX('TDCV Values'!$C$5:$C$6,MATCH($C396,'TDCV Values'!$B$5:$B$6,0)))</f>
        <v>0.40415711889517181</v>
      </c>
      <c r="K396" s="140">
        <f>IF($E210="Nil",K210/365,(K210-K216)/INDEX('TDCV Values'!$C$5:$C$6,MATCH($C396,'TDCV Values'!$B$5:$B$6,0)))</f>
        <v>0.39752825306580497</v>
      </c>
    </row>
    <row r="397" spans="2:11" ht="13.5" thickBot="1">
      <c r="B397" s="213" t="s">
        <v>101</v>
      </c>
      <c r="C397" s="214" t="s">
        <v>72</v>
      </c>
      <c r="D397" s="214" t="s">
        <v>71</v>
      </c>
      <c r="E397" s="223" t="s">
        <v>73</v>
      </c>
      <c r="F397" s="141">
        <f>IF($E211="Nil",F211/365,(F211-F217)/INDEX('TDCV Values'!$C$5:$C$6,MATCH($C397,'TDCV Values'!$B$5:$B$6,0)))</f>
        <v>0.33537728236404085</v>
      </c>
      <c r="G397" s="141">
        <f>IF($E211="Nil",G211/365,(G211-G217)/INDEX('TDCV Values'!$C$5:$C$6,MATCH($C397,'TDCV Values'!$B$5:$B$6,0)))</f>
        <v>0.34338533582610592</v>
      </c>
      <c r="H397" s="141">
        <f>IF($E211="Nil",H211/365,(H211-H217)/INDEX('TDCV Values'!$C$5:$C$6,MATCH($C397,'TDCV Values'!$B$5:$B$6,0)))</f>
        <v>0.34338533582610592</v>
      </c>
      <c r="I397" s="141">
        <f>IF($E211="Nil",I211/365,(I211-I217)/INDEX('TDCV Values'!$C$5:$C$6,MATCH($C397,'TDCV Values'!$B$5:$B$6,0)))</f>
        <v>0.34991067335769388</v>
      </c>
      <c r="J397" s="142">
        <f>IF($E211="Nil",J211/365,(J211-J217)/INDEX('TDCV Values'!$C$5:$C$6,MATCH($C397,'TDCV Values'!$B$5:$B$6,0)))</f>
        <v>0.34968041740054606</v>
      </c>
      <c r="K397" s="142">
        <f>IF($E211="Nil",K211/365,(K211-K217)/INDEX('TDCV Values'!$C$5:$C$6,MATCH($C397,'TDCV Values'!$B$5:$B$6,0)))</f>
        <v>0.35209719725576816</v>
      </c>
    </row>
    <row r="398" spans="2:11">
      <c r="B398" s="210" t="s">
        <v>108</v>
      </c>
      <c r="C398" s="211" t="s">
        <v>67</v>
      </c>
      <c r="D398" s="211" t="s">
        <v>68</v>
      </c>
      <c r="E398" s="222" t="s">
        <v>69</v>
      </c>
      <c r="F398" s="138">
        <f>IF($E212="Nil",F212/365,(F212-F218)/INDEX('TDCV Values'!$C$5:$C$6,MATCH($C398,'TDCV Values'!$B$5:$B$6,0)))</f>
        <v>0.65303425729469622</v>
      </c>
      <c r="G398" s="138">
        <f>IF($E212="Nil",G212/365,(G212-G218)/INDEX('TDCV Values'!$C$5:$C$6,MATCH($C398,'TDCV Values'!$B$5:$B$6,0)))</f>
        <v>0.49322864865062366</v>
      </c>
      <c r="H398" s="138">
        <f>IF($E212="Nil",H212/365,(H212-H218)/INDEX('TDCV Values'!$C$5:$C$6,MATCH($C398,'TDCV Values'!$B$5:$B$6,0)))</f>
        <v>0.29287285075796354</v>
      </c>
      <c r="I398" s="138">
        <f>IF($E212="Nil",I212/365,(I212-I218)/INDEX('TDCV Values'!$C$5:$C$6,MATCH($C398,'TDCV Values'!$B$5:$B$6,0)))</f>
        <v>0.2657640927320763</v>
      </c>
      <c r="J398" s="139">
        <f>IF($E212="Nil",J212/365,(J212-J218)/INDEX('TDCV Values'!$C$5:$C$6,MATCH($C398,'TDCV Values'!$B$5:$B$6,0)))</f>
        <v>0.27805106050154521</v>
      </c>
      <c r="K398" s="139">
        <f>IF($E212="Nil",K212/365,(K212-K218)/INDEX('TDCV Values'!$C$5:$C$6,MATCH($C398,'TDCV Values'!$B$5:$B$6,0)))</f>
        <v>0.23355011575634715</v>
      </c>
    </row>
    <row r="399" spans="2:11">
      <c r="B399" s="212" t="s">
        <v>108</v>
      </c>
      <c r="C399" s="9" t="s">
        <v>67</v>
      </c>
      <c r="D399" s="9" t="s">
        <v>70</v>
      </c>
      <c r="E399" s="191" t="s">
        <v>69</v>
      </c>
      <c r="F399" s="137">
        <f>IF($E213="Nil",F213/365,(F213-F219)/INDEX('TDCV Values'!$C$5:$C$6,MATCH($C399,'TDCV Values'!$B$5:$B$6,0)))</f>
        <v>0.64292181750052069</v>
      </c>
      <c r="G399" s="137">
        <f>IF($E213="Nil",G213/365,(G213-G219)/INDEX('TDCV Values'!$C$5:$C$6,MATCH($C399,'TDCV Values'!$B$5:$B$6,0)))</f>
        <v>0.48188467305762339</v>
      </c>
      <c r="H399" s="137">
        <f>IF($E213="Nil",H213/365,(H213-H219)/INDEX('TDCV Values'!$C$5:$C$6,MATCH($C399,'TDCV Values'!$B$5:$B$6,0)))</f>
        <v>0.28249655824694853</v>
      </c>
      <c r="I399" s="137">
        <f>IF($E213="Nil",I213/365,(I213-I219)/INDEX('TDCV Values'!$C$5:$C$6,MATCH($C399,'TDCV Values'!$B$5:$B$6,0)))</f>
        <v>0.26144119505618324</v>
      </c>
      <c r="J399" s="140">
        <f>IF($E213="Nil",J213/365,(J213-J219)/INDEX('TDCV Values'!$C$5:$C$6,MATCH($C399,'TDCV Values'!$B$5:$B$6,0)))</f>
        <v>0.27367113546931188</v>
      </c>
      <c r="K399" s="140">
        <f>IF($E213="Nil",K213/365,(K213-K219)/INDEX('TDCV Values'!$C$5:$C$6,MATCH($C399,'TDCV Values'!$B$5:$B$6,0)))</f>
        <v>0.2257996553950388</v>
      </c>
    </row>
    <row r="400" spans="2:11">
      <c r="B400" s="212" t="s">
        <v>108</v>
      </c>
      <c r="C400" s="9" t="s">
        <v>67</v>
      </c>
      <c r="D400" s="9" t="s">
        <v>71</v>
      </c>
      <c r="E400" s="191" t="s">
        <v>69</v>
      </c>
      <c r="F400" s="137">
        <f>IF($E214="Nil",F214/365,(F214-F220)/INDEX('TDCV Values'!$C$5:$C$6,MATCH($C400,'TDCV Values'!$B$5:$B$6,0)))</f>
        <v>0.68780559754223447</v>
      </c>
      <c r="G400" s="137">
        <f>IF($E214="Nil",G214/365,(G214-G220)/INDEX('TDCV Values'!$C$5:$C$6,MATCH($C400,'TDCV Values'!$B$5:$B$6,0)))</f>
        <v>0.51950014748117956</v>
      </c>
      <c r="H400" s="137">
        <f>IF($E214="Nil",H214/365,(H214-H220)/INDEX('TDCV Values'!$C$5:$C$6,MATCH($C400,'TDCV Values'!$B$5:$B$6,0)))</f>
        <v>0.30848588063605459</v>
      </c>
      <c r="I400" s="137">
        <f>IF($E214="Nil",I214/365,(I214-I220)/INDEX('TDCV Values'!$C$5:$C$6,MATCH($C400,'TDCV Values'!$B$5:$B$6,0)))</f>
        <v>0.27975704355610298</v>
      </c>
      <c r="J400" s="140">
        <f>IF($E214="Nil",J214/365,(J214-J220)/INDEX('TDCV Values'!$C$5:$C$6,MATCH($C400,'TDCV Values'!$B$5:$B$6,0)))</f>
        <v>0.29269733840706619</v>
      </c>
      <c r="K400" s="140">
        <f>IF($E214="Nil",K214/365,(K214-K220)/INDEX('TDCV Values'!$C$5:$C$6,MATCH($C400,'TDCV Values'!$B$5:$B$6,0)))</f>
        <v>0.24582708658609348</v>
      </c>
    </row>
    <row r="401" spans="2:11">
      <c r="B401" s="212" t="s">
        <v>108</v>
      </c>
      <c r="C401" s="9" t="s">
        <v>72</v>
      </c>
      <c r="D401" s="9" t="s">
        <v>68</v>
      </c>
      <c r="E401" s="191" t="s">
        <v>69</v>
      </c>
      <c r="F401" s="137">
        <f>IF($E215="Nil",F215/365,(F215-F221)/INDEX('TDCV Values'!$C$5:$C$6,MATCH($C401,'TDCV Values'!$B$5:$B$6,0)))</f>
        <v>0.16945641501534361</v>
      </c>
      <c r="G401" s="137">
        <f>IF($E215="Nil",G215/365,(G215-G221)/INDEX('TDCV Values'!$C$5:$C$6,MATCH($C401,'TDCV Values'!$B$5:$B$6,0)))</f>
        <v>0.12529740803022749</v>
      </c>
      <c r="H401" s="137">
        <f>IF($E215="Nil",H215/365,(H215-H221)/INDEX('TDCV Values'!$C$5:$C$6,MATCH($C401,'TDCV Values'!$B$5:$B$6,0)))</f>
        <v>7.430195732440513E-2</v>
      </c>
      <c r="I401" s="137">
        <f>IF($E215="Nil",I215/365,(I215-I221)/INDEX('TDCV Values'!$C$5:$C$6,MATCH($C401,'TDCV Values'!$B$5:$B$6,0)))</f>
        <v>6.8159113053677722E-2</v>
      </c>
      <c r="J401" s="140">
        <f>IF($E215="Nil",J215/365,(J215-J221)/INDEX('TDCV Values'!$C$5:$C$6,MATCH($C401,'TDCV Values'!$B$5:$B$6,0)))</f>
        <v>7.3405505711985286E-2</v>
      </c>
      <c r="K401" s="140">
        <f>IF($E215="Nil",K215/365,(K215-K221)/INDEX('TDCV Values'!$C$5:$C$6,MATCH($C401,'TDCV Values'!$B$5:$B$6,0)))</f>
        <v>6.0276170436315758E-2</v>
      </c>
    </row>
    <row r="402" spans="2:11">
      <c r="B402" s="212" t="s">
        <v>108</v>
      </c>
      <c r="C402" s="9" t="s">
        <v>72</v>
      </c>
      <c r="D402" s="9" t="s">
        <v>70</v>
      </c>
      <c r="E402" s="191" t="s">
        <v>69</v>
      </c>
      <c r="F402" s="137">
        <f>IF($E216="Nil",F216/365,(F216-F222)/INDEX('TDCV Values'!$C$5:$C$6,MATCH($C402,'TDCV Values'!$B$5:$B$6,0)))</f>
        <v>0.17469240918303716</v>
      </c>
      <c r="G402" s="137">
        <f>IF($E216="Nil",G216/365,(G216-G222)/INDEX('TDCV Values'!$C$5:$C$6,MATCH($C402,'TDCV Values'!$B$5:$B$6,0)))</f>
        <v>0.12777602015175807</v>
      </c>
      <c r="H402" s="137">
        <f>IF($E216="Nil",H216/365,(H216-H222)/INDEX('TDCV Values'!$C$5:$C$6,MATCH($C402,'TDCV Values'!$B$5:$B$6,0)))</f>
        <v>7.3099729620427351E-2</v>
      </c>
      <c r="I402" s="137">
        <f>IF($E216="Nil",I216/365,(I216-I222)/INDEX('TDCV Values'!$C$5:$C$6,MATCH($C402,'TDCV Values'!$B$5:$B$6,0)))</f>
        <v>6.6072138029415792E-2</v>
      </c>
      <c r="J402" s="140">
        <f>IF($E216="Nil",J216/365,(J216-J222)/INDEX('TDCV Values'!$C$5:$C$6,MATCH($C402,'TDCV Values'!$B$5:$B$6,0)))</f>
        <v>7.1738648498558363E-2</v>
      </c>
      <c r="K402" s="140">
        <f>IF($E216="Nil",K216/365,(K216-K222)/INDEX('TDCV Values'!$C$5:$C$6,MATCH($C402,'TDCV Values'!$B$5:$B$6,0)))</f>
        <v>5.8151297354798299E-2</v>
      </c>
    </row>
    <row r="403" spans="2:11">
      <c r="B403" s="212" t="s">
        <v>108</v>
      </c>
      <c r="C403" s="9" t="s">
        <v>72</v>
      </c>
      <c r="D403" s="9" t="s">
        <v>71</v>
      </c>
      <c r="E403" s="191" t="s">
        <v>69</v>
      </c>
      <c r="F403" s="137">
        <f>IF($E217="Nil",F217/365,(F217-F223)/INDEX('TDCV Values'!$C$5:$C$6,MATCH($C403,'TDCV Values'!$B$5:$B$6,0)))</f>
        <v>0.17847735778408352</v>
      </c>
      <c r="G403" s="137">
        <f>IF($E217="Nil",G217/365,(G217-G223)/INDEX('TDCV Values'!$C$5:$C$6,MATCH($C403,'TDCV Values'!$B$5:$B$6,0)))</f>
        <v>0.13197059183766863</v>
      </c>
      <c r="H403" s="137">
        <f>IF($E217="Nil",H217/365,(H217-H223)/INDEX('TDCV Values'!$C$5:$C$6,MATCH($C403,'TDCV Values'!$B$5:$B$6,0)))</f>
        <v>7.8263655018291287E-2</v>
      </c>
      <c r="I403" s="137">
        <f>IF($E217="Nil",I217/365,(I217-I223)/INDEX('TDCV Values'!$C$5:$C$6,MATCH($C403,'TDCV Values'!$B$5:$B$6,0)))</f>
        <v>7.1742236076886054E-2</v>
      </c>
      <c r="J403" s="140">
        <f>IF($E217="Nil",J217/365,(J217-J223)/INDEX('TDCV Values'!$C$5:$C$6,MATCH($C403,'TDCV Values'!$B$5:$B$6,0)))</f>
        <v>7.726784060561763E-2</v>
      </c>
      <c r="K403" s="140">
        <f>IF($E217="Nil",K217/365,(K217-K223)/INDEX('TDCV Values'!$C$5:$C$6,MATCH($C403,'TDCV Values'!$B$5:$B$6,0)))</f>
        <v>6.3439612200689818E-2</v>
      </c>
    </row>
    <row r="404" spans="2:11">
      <c r="B404" s="212" t="s">
        <v>108</v>
      </c>
      <c r="C404" s="9" t="s">
        <v>67</v>
      </c>
      <c r="D404" s="9" t="s">
        <v>68</v>
      </c>
      <c r="E404" s="191" t="s">
        <v>73</v>
      </c>
      <c r="F404" s="137">
        <f>IF($E218="Nil",F218/365,(F218-F224)/INDEX('TDCV Values'!$C$5:$C$6,MATCH($C404,'TDCV Values'!$B$5:$B$6,0)))</f>
        <v>0.49931779254410713</v>
      </c>
      <c r="G404" s="137">
        <f>IF($E218="Nil",G218/365,(G218-G224)/INDEX('TDCV Values'!$C$5:$C$6,MATCH($C404,'TDCV Values'!$B$5:$B$6,0)))</f>
        <v>0.57031533123917832</v>
      </c>
      <c r="H404" s="137">
        <f>IF($E218="Nil",H218/365,(H218-H224)/INDEX('TDCV Values'!$C$5:$C$6,MATCH($C404,'TDCV Values'!$B$5:$B$6,0)))</f>
        <v>0.57031533123917832</v>
      </c>
      <c r="I404" s="137">
        <f>IF($E218="Nil",I218/365,(I218-I224)/INDEX('TDCV Values'!$C$5:$C$6,MATCH($C404,'TDCV Values'!$B$5:$B$6,0)))</f>
        <v>0.57456636065702993</v>
      </c>
      <c r="J404" s="140">
        <f>IF($E218="Nil",J218/365,(J218-J224)/INDEX('TDCV Values'!$C$5:$C$6,MATCH($C404,'TDCV Values'!$B$5:$B$6,0)))</f>
        <v>0.57435639387311965</v>
      </c>
      <c r="K404" s="140">
        <f>IF($E218="Nil",K218/365,(K218-K224)/INDEX('TDCV Values'!$C$5:$C$6,MATCH($C404,'TDCV Values'!$B$5:$B$6,0)))</f>
        <v>0.69966894223606169</v>
      </c>
    </row>
    <row r="405" spans="2:11">
      <c r="B405" s="212" t="s">
        <v>108</v>
      </c>
      <c r="C405" s="9" t="s">
        <v>67</v>
      </c>
      <c r="D405" s="9" t="s">
        <v>70</v>
      </c>
      <c r="E405" s="191" t="s">
        <v>73</v>
      </c>
      <c r="F405" s="137">
        <f>IF($E219="Nil",F219/365,(F219-F225)/INDEX('TDCV Values'!$C$5:$C$6,MATCH($C405,'TDCV Values'!$B$5:$B$6,0)))</f>
        <v>0.54968017286685966</v>
      </c>
      <c r="G405" s="137">
        <f>IF($E219="Nil",G219/365,(G219-G225)/INDEX('TDCV Values'!$C$5:$C$6,MATCH($C405,'TDCV Values'!$B$5:$B$6,0)))</f>
        <v>0.62126290562309272</v>
      </c>
      <c r="H405" s="137">
        <f>IF($E219="Nil",H219/365,(H219-H225)/INDEX('TDCV Values'!$C$5:$C$6,MATCH($C405,'TDCV Values'!$B$5:$B$6,0)))</f>
        <v>0.62126290562309272</v>
      </c>
      <c r="I405" s="137">
        <f>IF($E219="Nil",I219/365,(I219-I225)/INDEX('TDCV Values'!$C$5:$C$6,MATCH($C405,'TDCV Values'!$B$5:$B$6,0)))</f>
        <v>0.64351332182064125</v>
      </c>
      <c r="J405" s="140">
        <f>IF($E219="Nil",J219/365,(J219-J225)/INDEX('TDCV Values'!$C$5:$C$6,MATCH($C405,'TDCV Values'!$B$5:$B$6,0)))</f>
        <v>0.64328461858492891</v>
      </c>
      <c r="K405" s="140">
        <f>IF($E219="Nil",K219/365,(K219-K225)/INDEX('TDCV Values'!$C$5:$C$6,MATCH($C405,'TDCV Values'!$B$5:$B$6,0)))</f>
        <v>0.77037991903348613</v>
      </c>
    </row>
    <row r="406" spans="2:11">
      <c r="B406" s="212" t="s">
        <v>108</v>
      </c>
      <c r="C406" s="9" t="s">
        <v>67</v>
      </c>
      <c r="D406" s="9" t="s">
        <v>71</v>
      </c>
      <c r="E406" s="191" t="s">
        <v>73</v>
      </c>
      <c r="F406" s="137">
        <f>IF($E220="Nil",F220/365,(F220-F226)/INDEX('TDCV Values'!$C$5:$C$6,MATCH($C406,'TDCV Values'!$B$5:$B$6,0)))</f>
        <v>0.56167517685332391</v>
      </c>
      <c r="G406" s="137">
        <f>IF($E220="Nil",G220/365,(G220-G226)/INDEX('TDCV Values'!$C$5:$C$6,MATCH($C406,'TDCV Values'!$B$5:$B$6,0)))</f>
        <v>0.6379129594351306</v>
      </c>
      <c r="H406" s="137">
        <f>IF($E220="Nil",H220/365,(H220-H226)/INDEX('TDCV Values'!$C$5:$C$6,MATCH($C406,'TDCV Values'!$B$5:$B$6,0)))</f>
        <v>0.6379129594351306</v>
      </c>
      <c r="I406" s="137">
        <f>IF($E220="Nil",I220/365,(I220-I226)/INDEX('TDCV Values'!$C$5:$C$6,MATCH($C406,'TDCV Values'!$B$5:$B$6,0)))</f>
        <v>0.64337632320343929</v>
      </c>
      <c r="J406" s="140">
        <f>IF($E220="Nil",J220/365,(J220-J226)/INDEX('TDCV Values'!$C$5:$C$6,MATCH($C406,'TDCV Values'!$B$5:$B$6,0)))</f>
        <v>0.64315866821750189</v>
      </c>
      <c r="K406" s="140">
        <f>IF($E220="Nil",K220/365,(K220-K226)/INDEX('TDCV Values'!$C$5:$C$6,MATCH($C406,'TDCV Values'!$B$5:$B$6,0)))</f>
        <v>0.77545197550286304</v>
      </c>
    </row>
    <row r="407" spans="2:11">
      <c r="B407" s="212" t="s">
        <v>108</v>
      </c>
      <c r="C407" s="9" t="s">
        <v>72</v>
      </c>
      <c r="D407" s="9" t="s">
        <v>68</v>
      </c>
      <c r="E407" s="191" t="s">
        <v>73</v>
      </c>
      <c r="F407" s="137">
        <f>IF($E221="Nil",F221/365,(F221-F227)/INDEX('TDCV Values'!$C$5:$C$6,MATCH($C407,'TDCV Values'!$B$5:$B$6,0)))</f>
        <v>0.28485186128517942</v>
      </c>
      <c r="G407" s="137">
        <f>IF($E221="Nil",G221/365,(G221-G227)/INDEX('TDCV Values'!$C$5:$C$6,MATCH($C407,'TDCV Values'!$B$5:$B$6,0)))</f>
        <v>0.2911174570678719</v>
      </c>
      <c r="H407" s="137">
        <f>IF($E221="Nil",H221/365,(H221-H227)/INDEX('TDCV Values'!$C$5:$C$6,MATCH($C407,'TDCV Values'!$B$5:$B$6,0)))</f>
        <v>0.2911174570678719</v>
      </c>
      <c r="I407" s="137">
        <f>IF($E221="Nil",I221/365,(I221-I227)/INDEX('TDCV Values'!$C$5:$C$6,MATCH($C407,'TDCV Values'!$B$5:$B$6,0)))</f>
        <v>0.29622800854213277</v>
      </c>
      <c r="J407" s="140">
        <f>IF($E221="Nil",J221/365,(J221-J227)/INDEX('TDCV Values'!$C$5:$C$6,MATCH($C407,'TDCV Values'!$B$5:$B$6,0)))</f>
        <v>0.29601276119300984</v>
      </c>
      <c r="K407" s="140">
        <f>IF($E221="Nil",K221/365,(K221-K227)/INDEX('TDCV Values'!$C$5:$C$6,MATCH($C407,'TDCV Values'!$B$5:$B$6,0)))</f>
        <v>0.29790911260714958</v>
      </c>
    </row>
    <row r="408" spans="2:11">
      <c r="B408" s="212" t="s">
        <v>108</v>
      </c>
      <c r="C408" s="9" t="s">
        <v>72</v>
      </c>
      <c r="D408" s="9" t="s">
        <v>70</v>
      </c>
      <c r="E408" s="191" t="s">
        <v>73</v>
      </c>
      <c r="F408" s="137">
        <f>IF($E222="Nil",F222/365,(F222-F228)/INDEX('TDCV Values'!$C$5:$C$6,MATCH($C408,'TDCV Values'!$B$5:$B$6,0)))</f>
        <v>0.3750844265084296</v>
      </c>
      <c r="G408" s="137">
        <f>IF($E222="Nil",G222/365,(G222-G228)/INDEX('TDCV Values'!$C$5:$C$6,MATCH($C408,'TDCV Values'!$B$5:$B$6,0)))</f>
        <v>0.37799022515901148</v>
      </c>
      <c r="H408" s="137">
        <f>IF($E222="Nil",H222/365,(H222-H228)/INDEX('TDCV Values'!$C$5:$C$6,MATCH($C408,'TDCV Values'!$B$5:$B$6,0)))</f>
        <v>0.37799022515901148</v>
      </c>
      <c r="I408" s="137">
        <f>IF($E222="Nil",I222/365,(I222-I228)/INDEX('TDCV Values'!$C$5:$C$6,MATCH($C408,'TDCV Values'!$B$5:$B$6,0)))</f>
        <v>0.4044887666525579</v>
      </c>
      <c r="J408" s="140">
        <f>IF($E222="Nil",J222/365,(J222-J228)/INDEX('TDCV Values'!$C$5:$C$6,MATCH($C408,'TDCV Values'!$B$5:$B$6,0)))</f>
        <v>0.40418230405342426</v>
      </c>
      <c r="K408" s="140">
        <f>IF($E222="Nil",K222/365,(K222-K228)/INDEX('TDCV Values'!$C$5:$C$6,MATCH($C408,'TDCV Values'!$B$5:$B$6,0)))</f>
        <v>0.39744790675552782</v>
      </c>
    </row>
    <row r="409" spans="2:11" ht="13.5" thickBot="1">
      <c r="B409" s="213" t="s">
        <v>108</v>
      </c>
      <c r="C409" s="214" t="s">
        <v>72</v>
      </c>
      <c r="D409" s="214" t="s">
        <v>71</v>
      </c>
      <c r="E409" s="223" t="s">
        <v>73</v>
      </c>
      <c r="F409" s="141">
        <f>IF($E223="Nil",F223/365,(F223-F229)/INDEX('TDCV Values'!$C$5:$C$6,MATCH($C409,'TDCV Values'!$B$5:$B$6,0)))</f>
        <v>0.33537728236404085</v>
      </c>
      <c r="G409" s="141">
        <f>IF($E223="Nil",G223/365,(G223-G229)/INDEX('TDCV Values'!$C$5:$C$6,MATCH($C409,'TDCV Values'!$B$5:$B$6,0)))</f>
        <v>0.34338533582610592</v>
      </c>
      <c r="H409" s="141">
        <f>IF($E223="Nil",H223/365,(H223-H229)/INDEX('TDCV Values'!$C$5:$C$6,MATCH($C409,'TDCV Values'!$B$5:$B$6,0)))</f>
        <v>0.34338533582610592</v>
      </c>
      <c r="I409" s="141">
        <f>IF($E223="Nil",I223/365,(I223-I229)/INDEX('TDCV Values'!$C$5:$C$6,MATCH($C409,'TDCV Values'!$B$5:$B$6,0)))</f>
        <v>0.34995026128701723</v>
      </c>
      <c r="J409" s="142">
        <f>IF($E223="Nil",J223/365,(J223-J229)/INDEX('TDCV Values'!$C$5:$C$6,MATCH($C409,'TDCV Values'!$B$5:$B$6,0)))</f>
        <v>0.34971517866344842</v>
      </c>
      <c r="K409" s="142">
        <f>IF($E223="Nil",K223/365,(K223-K229)/INDEX('TDCV Values'!$C$5:$C$6,MATCH($C409,'TDCV Values'!$B$5:$B$6,0)))</f>
        <v>0.35205624606490132</v>
      </c>
    </row>
    <row r="410" spans="2:11">
      <c r="B410" s="210" t="s">
        <v>112</v>
      </c>
      <c r="C410" s="211" t="s">
        <v>67</v>
      </c>
      <c r="D410" s="211" t="s">
        <v>68</v>
      </c>
      <c r="E410" s="222" t="s">
        <v>69</v>
      </c>
      <c r="F410" s="138">
        <f>IF($E224="Nil",F224/365,(F224-F230)/INDEX('TDCV Values'!$C$5:$C$6,MATCH($C410,'TDCV Values'!$B$5:$B$6,0)))</f>
        <v>0.66438717665867608</v>
      </c>
      <c r="G410" s="138">
        <f>IF($E224="Nil",G224/365,(G224-G230)/INDEX('TDCV Values'!$C$5:$C$6,MATCH($C410,'TDCV Values'!$B$5:$B$6,0)))</f>
        <v>0.49762783330110583</v>
      </c>
      <c r="H410" s="138">
        <f>IF($E224="Nil",H224/365,(H224-H230)/INDEX('TDCV Values'!$C$5:$C$6,MATCH($C410,'TDCV Values'!$B$5:$B$6,0)))</f>
        <v>0.29262744067314406</v>
      </c>
      <c r="I410" s="138">
        <f>IF($E224="Nil",I224/365,(I224-I230)/INDEX('TDCV Values'!$C$5:$C$6,MATCH($C410,'TDCV Values'!$B$5:$B$6,0)))</f>
        <v>0.26520204949072129</v>
      </c>
      <c r="J410" s="139">
        <f>IF($E224="Nil",J224/365,(J224-J230)/INDEX('TDCV Values'!$C$5:$C$6,MATCH($C410,'TDCV Values'!$B$5:$B$6,0)))</f>
        <v>0.27788488137662426</v>
      </c>
      <c r="K410" s="139">
        <f>IF($E224="Nil",K224/365,(K224-K230)/INDEX('TDCV Values'!$C$5:$C$6,MATCH($C410,'TDCV Values'!$B$5:$B$6,0)))</f>
        <v>0.23354985450161286</v>
      </c>
    </row>
    <row r="411" spans="2:11">
      <c r="B411" s="212" t="s">
        <v>112</v>
      </c>
      <c r="C411" s="9" t="s">
        <v>67</v>
      </c>
      <c r="D411" s="9" t="s">
        <v>70</v>
      </c>
      <c r="E411" s="191" t="s">
        <v>69</v>
      </c>
      <c r="F411" s="137">
        <f>IF($E225="Nil",F225/365,(F225-F231)/INDEX('TDCV Values'!$C$5:$C$6,MATCH($C411,'TDCV Values'!$B$5:$B$6,0)))</f>
        <v>0.6540892883888364</v>
      </c>
      <c r="G411" s="137">
        <f>IF($E225="Nil",G225/365,(G225-G231)/INDEX('TDCV Values'!$C$5:$C$6,MATCH($C411,'TDCV Values'!$B$5:$B$6,0)))</f>
        <v>0.4861322036196109</v>
      </c>
      <c r="H411" s="137">
        <f>IF($E225="Nil",H225/365,(H225-H231)/INDEX('TDCV Values'!$C$5:$C$6,MATCH($C411,'TDCV Values'!$B$5:$B$6,0)))</f>
        <v>0.2821219267984032</v>
      </c>
      <c r="I411" s="137">
        <f>IF($E225="Nil",I225/365,(I225-I231)/INDEX('TDCV Values'!$C$5:$C$6,MATCH($C411,'TDCV Values'!$B$5:$B$6,0)))</f>
        <v>0.26088149053855286</v>
      </c>
      <c r="J411" s="140">
        <f>IF($E225="Nil",J225/365,(J225-J231)/INDEX('TDCV Values'!$C$5:$C$6,MATCH($C411,'TDCV Values'!$B$5:$B$6,0)))</f>
        <v>0.27350550026530013</v>
      </c>
      <c r="K411" s="140">
        <f>IF($E225="Nil",K225/365,(K225-K231)/INDEX('TDCV Values'!$C$5:$C$6,MATCH($C411,'TDCV Values'!$B$5:$B$6,0)))</f>
        <v>0.22579825181421609</v>
      </c>
    </row>
    <row r="412" spans="2:11">
      <c r="B412" s="212" t="s">
        <v>112</v>
      </c>
      <c r="C412" s="9" t="s">
        <v>67</v>
      </c>
      <c r="D412" s="9" t="s">
        <v>71</v>
      </c>
      <c r="E412" s="191" t="s">
        <v>69</v>
      </c>
      <c r="F412" s="137">
        <f>IF($E226="Nil",F226/365,(F226-F232)/INDEX('TDCV Values'!$C$5:$C$6,MATCH($C412,'TDCV Values'!$B$5:$B$6,0)))</f>
        <v>0.69976154206901975</v>
      </c>
      <c r="G412" s="137">
        <f>IF($E226="Nil",G226/365,(G226-G232)/INDEX('TDCV Values'!$C$5:$C$6,MATCH($C412,'TDCV Values'!$B$5:$B$6,0)))</f>
        <v>0.52413013168349964</v>
      </c>
      <c r="H412" s="137">
        <f>IF($E226="Nil",H226/365,(H226-H232)/INDEX('TDCV Values'!$C$5:$C$6,MATCH($C412,'TDCV Values'!$B$5:$B$6,0)))</f>
        <v>0.30822418662613998</v>
      </c>
      <c r="I412" s="137">
        <f>IF($E226="Nil",I226/365,(I226-I232)/INDEX('TDCV Values'!$C$5:$C$6,MATCH($C412,'TDCV Values'!$B$5:$B$6,0)))</f>
        <v>0.27916091718412389</v>
      </c>
      <c r="J412" s="140">
        <f>IF($E226="Nil",J226/365,(J226-J232)/INDEX('TDCV Values'!$C$5:$C$6,MATCH($C412,'TDCV Values'!$B$5:$B$6,0)))</f>
        <v>0.29251816628241784</v>
      </c>
      <c r="K412" s="140">
        <f>IF($E226="Nil",K226/365,(K226-K232)/INDEX('TDCV Values'!$C$5:$C$6,MATCH($C412,'TDCV Values'!$B$5:$B$6,0)))</f>
        <v>0.24582140371256231</v>
      </c>
    </row>
    <row r="413" spans="2:11">
      <c r="B413" s="212" t="s">
        <v>112</v>
      </c>
      <c r="C413" s="9" t="s">
        <v>72</v>
      </c>
      <c r="D413" s="9" t="s">
        <v>68</v>
      </c>
      <c r="E413" s="191" t="s">
        <v>69</v>
      </c>
      <c r="F413" s="137">
        <f>IF($E227="Nil",F227/365,(F227-F233)/INDEX('TDCV Values'!$C$5:$C$6,MATCH($C413,'TDCV Values'!$B$5:$B$6,0)))</f>
        <v>0.16989165336711531</v>
      </c>
      <c r="G413" s="137">
        <f>IF($E227="Nil",G227/365,(G227-G233)/INDEX('TDCV Values'!$C$5:$C$6,MATCH($C413,'TDCV Values'!$B$5:$B$6,0)))</f>
        <v>0.12538921102880216</v>
      </c>
      <c r="H413" s="137">
        <f>IF($E227="Nil",H227/365,(H227-H233)/INDEX('TDCV Values'!$C$5:$C$6,MATCH($C413,'TDCV Values'!$B$5:$B$6,0)))</f>
        <v>7.4393760322979841E-2</v>
      </c>
      <c r="I413" s="137">
        <f>IF($E227="Nil",I227/365,(I227-I233)/INDEX('TDCV Values'!$C$5:$C$6,MATCH($C413,'TDCV Values'!$B$5:$B$6,0)))</f>
        <v>6.8250546921033245E-2</v>
      </c>
      <c r="J413" s="140">
        <f>IF($E227="Nil",J227/365,(J227-J233)/INDEX('TDCV Values'!$C$5:$C$6,MATCH($C413,'TDCV Values'!$B$5:$B$6,0)))</f>
        <v>7.3496924260822674E-2</v>
      </c>
      <c r="K413" s="140">
        <f>IF($E227="Nil",K227/365,(K227-K233)/INDEX('TDCV Values'!$C$5:$C$6,MATCH($C413,'TDCV Values'!$B$5:$B$6,0)))</f>
        <v>6.0149524318382712E-2</v>
      </c>
    </row>
    <row r="414" spans="2:11">
      <c r="B414" s="212" t="s">
        <v>112</v>
      </c>
      <c r="C414" s="9" t="s">
        <v>72</v>
      </c>
      <c r="D414" s="9" t="s">
        <v>70</v>
      </c>
      <c r="E414" s="191" t="s">
        <v>69</v>
      </c>
      <c r="F414" s="137">
        <f>IF($E228="Nil",F228/365,(F228-F234)/INDEX('TDCV Values'!$C$5:$C$6,MATCH($C414,'TDCV Values'!$B$5:$B$6,0)))</f>
        <v>0.17493451521987827</v>
      </c>
      <c r="G414" s="137">
        <f>IF($E228="Nil",G228/365,(G228-G234)/INDEX('TDCV Values'!$C$5:$C$6,MATCH($C414,'TDCV Values'!$B$5:$B$6,0)))</f>
        <v>0.12786740705060581</v>
      </c>
      <c r="H414" s="137">
        <f>IF($E228="Nil",H228/365,(H228-H234)/INDEX('TDCV Values'!$C$5:$C$6,MATCH($C414,'TDCV Values'!$B$5:$B$6,0)))</f>
        <v>7.3191116519275082E-2</v>
      </c>
      <c r="I414" s="137">
        <f>IF($E228="Nil",I228/365,(I228-I234)/INDEX('TDCV Values'!$C$5:$C$6,MATCH($C414,'TDCV Values'!$B$5:$B$6,0)))</f>
        <v>6.6163197298072324E-2</v>
      </c>
      <c r="J414" s="140">
        <f>IF($E228="Nil",J228/365,(J228-J234)/INDEX('TDCV Values'!$C$5:$C$6,MATCH($C414,'TDCV Values'!$B$5:$B$6,0)))</f>
        <v>7.1829686429087033E-2</v>
      </c>
      <c r="K414" s="140">
        <f>IF($E228="Nil",K228/365,(K228-K234)/INDEX('TDCV Values'!$C$5:$C$6,MATCH($C414,'TDCV Values'!$B$5:$B$6,0)))</f>
        <v>5.7950027180679549E-2</v>
      </c>
    </row>
    <row r="415" spans="2:11">
      <c r="B415" s="212" t="s">
        <v>112</v>
      </c>
      <c r="C415" s="9" t="s">
        <v>72</v>
      </c>
      <c r="D415" s="9" t="s">
        <v>71</v>
      </c>
      <c r="E415" s="191" t="s">
        <v>69</v>
      </c>
      <c r="F415" s="137">
        <f>IF($E229="Nil",F229/365,(F229-F235)/INDEX('TDCV Values'!$C$5:$C$6,MATCH($C415,'TDCV Values'!$B$5:$B$6,0)))</f>
        <v>0.17893606915975491</v>
      </c>
      <c r="G415" s="137">
        <f>IF($E229="Nil",G229/365,(G229-G235)/INDEX('TDCV Values'!$C$5:$C$6,MATCH($C415,'TDCV Values'!$B$5:$B$6,0)))</f>
        <v>0.13206734590264371</v>
      </c>
      <c r="H415" s="137">
        <f>IF($E229="Nil",H229/365,(H229-H235)/INDEX('TDCV Values'!$C$5:$C$6,MATCH($C415,'TDCV Values'!$B$5:$B$6,0)))</f>
        <v>7.8360409083266344E-2</v>
      </c>
      <c r="I415" s="137">
        <f>IF($E229="Nil",I229/365,(I229-I235)/INDEX('TDCV Values'!$C$5:$C$6,MATCH($C415,'TDCV Values'!$B$5:$B$6,0)))</f>
        <v>7.1838606078518566E-2</v>
      </c>
      <c r="J415" s="140">
        <f>IF($E229="Nil",J229/365,(J229-J235)/INDEX('TDCV Values'!$C$5:$C$6,MATCH($C415,'TDCV Values'!$B$5:$B$6,0)))</f>
        <v>7.7364194104855621E-2</v>
      </c>
      <c r="K415" s="140">
        <f>IF($E229="Nil",K229/365,(K229-K235)/INDEX('TDCV Values'!$C$5:$C$6,MATCH($C415,'TDCV Values'!$B$5:$B$6,0)))</f>
        <v>6.330612803727495E-2</v>
      </c>
    </row>
    <row r="416" spans="2:11">
      <c r="B416" s="212" t="s">
        <v>112</v>
      </c>
      <c r="C416" s="9" t="s">
        <v>67</v>
      </c>
      <c r="D416" s="9" t="s">
        <v>68</v>
      </c>
      <c r="E416" s="191" t="s">
        <v>73</v>
      </c>
      <c r="F416" s="137">
        <f>IF($E230="Nil",F230/365,(F230-F236)/INDEX('TDCV Values'!$C$5:$C$6,MATCH($C416,'TDCV Values'!$B$5:$B$6,0)))</f>
        <v>0.49544453229713797</v>
      </c>
      <c r="G416" s="137">
        <f>IF($E230="Nil",G230/365,(G230-G236)/INDEX('TDCV Values'!$C$5:$C$6,MATCH($C416,'TDCV Values'!$B$5:$B$6,0)))</f>
        <v>0.55600578643787613</v>
      </c>
      <c r="H416" s="137">
        <f>IF($E230="Nil",H230/365,(H230-H236)/INDEX('TDCV Values'!$C$5:$C$6,MATCH($C416,'TDCV Values'!$B$5:$B$6,0)))</f>
        <v>0.55600578643787613</v>
      </c>
      <c r="I416" s="137">
        <f>IF($E230="Nil",I230/365,(I230-I236)/INDEX('TDCV Values'!$C$5:$C$6,MATCH($C416,'TDCV Values'!$B$5:$B$6,0)))</f>
        <v>0.56022625967797834</v>
      </c>
      <c r="J416" s="140">
        <f>IF($E230="Nil",J230/365,(J230-J236)/INDEX('TDCV Values'!$C$5:$C$6,MATCH($C416,'TDCV Values'!$B$5:$B$6,0)))</f>
        <v>0.56001227155576905</v>
      </c>
      <c r="K416" s="140">
        <f>IF($E230="Nil",K230/365,(K230-K236)/INDEX('TDCV Values'!$C$5:$C$6,MATCH($C416,'TDCV Values'!$B$5:$B$6,0)))</f>
        <v>0.66169354562312477</v>
      </c>
    </row>
    <row r="417" spans="2:11">
      <c r="B417" s="212" t="s">
        <v>112</v>
      </c>
      <c r="C417" s="9" t="s">
        <v>67</v>
      </c>
      <c r="D417" s="9" t="s">
        <v>70</v>
      </c>
      <c r="E417" s="191" t="s">
        <v>73</v>
      </c>
      <c r="F417" s="137">
        <f>IF($E231="Nil",F231/365,(F231-F237)/INDEX('TDCV Values'!$C$5:$C$6,MATCH($C417,'TDCV Values'!$B$5:$B$6,0)))</f>
        <v>0.54582588994402303</v>
      </c>
      <c r="G417" s="137">
        <f>IF($E231="Nil",G231/365,(G231-G237)/INDEX('TDCV Values'!$C$5:$C$6,MATCH($C417,'TDCV Values'!$B$5:$B$6,0)))</f>
        <v>0.60702347149150193</v>
      </c>
      <c r="H417" s="137">
        <f>IF($E231="Nil",H231/365,(H231-H237)/INDEX('TDCV Values'!$C$5:$C$6,MATCH($C417,'TDCV Values'!$B$5:$B$6,0)))</f>
        <v>0.60702347149150193</v>
      </c>
      <c r="I417" s="137">
        <f>IF($E231="Nil",I231/365,(I231-I237)/INDEX('TDCV Values'!$C$5:$C$6,MATCH($C417,'TDCV Values'!$B$5:$B$6,0)))</f>
        <v>0.62924906957829863</v>
      </c>
      <c r="J417" s="140">
        <f>IF($E231="Nil",J231/365,(J231-J237)/INDEX('TDCV Values'!$C$5:$C$6,MATCH($C417,'TDCV Values'!$B$5:$B$6,0)))</f>
        <v>0.6290153669975127</v>
      </c>
      <c r="K417" s="140">
        <f>IF($E231="Nil",K231/365,(K231-K237)/INDEX('TDCV Values'!$C$5:$C$6,MATCH($C417,'TDCV Values'!$B$5:$B$6,0)))</f>
        <v>0.73260219379355884</v>
      </c>
    </row>
    <row r="418" spans="2:11">
      <c r="B418" s="212" t="s">
        <v>112</v>
      </c>
      <c r="C418" s="9" t="s">
        <v>67</v>
      </c>
      <c r="D418" s="9" t="s">
        <v>71</v>
      </c>
      <c r="E418" s="191" t="s">
        <v>73</v>
      </c>
      <c r="F418" s="137">
        <f>IF($E232="Nil",F232/365,(F232-F238)/INDEX('TDCV Values'!$C$5:$C$6,MATCH($C418,'TDCV Values'!$B$5:$B$6,0)))</f>
        <v>0.55759289236708554</v>
      </c>
      <c r="G418" s="137">
        <f>IF($E232="Nil",G232/365,(G232-G238)/INDEX('TDCV Values'!$C$5:$C$6,MATCH($C418,'TDCV Values'!$B$5:$B$6,0)))</f>
        <v>0.62283118619430589</v>
      </c>
      <c r="H418" s="137">
        <f>IF($E232="Nil",H232/365,(H232-H238)/INDEX('TDCV Values'!$C$5:$C$6,MATCH($C418,'TDCV Values'!$B$5:$B$6,0)))</f>
        <v>0.62283118619430589</v>
      </c>
      <c r="I418" s="137">
        <f>IF($E232="Nil",I232/365,(I232-I238)/INDEX('TDCV Values'!$C$5:$C$6,MATCH($C418,'TDCV Values'!$B$5:$B$6,0)))</f>
        <v>0.6282714845517029</v>
      </c>
      <c r="J418" s="140">
        <f>IF($E232="Nil",J232/365,(J232-J238)/INDEX('TDCV Values'!$C$5:$C$6,MATCH($C418,'TDCV Values'!$B$5:$B$6,0)))</f>
        <v>0.62804935741302592</v>
      </c>
      <c r="K418" s="140">
        <f>IF($E232="Nil",K232/365,(K232-K238)/INDEX('TDCV Values'!$C$5:$C$6,MATCH($C418,'TDCV Values'!$B$5:$B$6,0)))</f>
        <v>0.73545225111069146</v>
      </c>
    </row>
    <row r="419" spans="2:11">
      <c r="B419" s="212" t="s">
        <v>112</v>
      </c>
      <c r="C419" s="9" t="s">
        <v>72</v>
      </c>
      <c r="D419" s="9" t="s">
        <v>68</v>
      </c>
      <c r="E419" s="191" t="s">
        <v>73</v>
      </c>
      <c r="F419" s="137">
        <f>IF($E233="Nil",F233/365,(F233-F239)/INDEX('TDCV Values'!$C$5:$C$6,MATCH($C419,'TDCV Values'!$B$5:$B$6,0)))</f>
        <v>0.28485186128517942</v>
      </c>
      <c r="G419" s="137">
        <f>IF($E233="Nil",G233/365,(G233-G239)/INDEX('TDCV Values'!$C$5:$C$6,MATCH($C419,'TDCV Values'!$B$5:$B$6,0)))</f>
        <v>0.2911174570678719</v>
      </c>
      <c r="H419" s="137">
        <f>IF($E233="Nil",H233/365,(H233-H239)/INDEX('TDCV Values'!$C$5:$C$6,MATCH($C419,'TDCV Values'!$B$5:$B$6,0)))</f>
        <v>0.2911174570678719</v>
      </c>
      <c r="I419" s="137">
        <f>IF($E233="Nil",I233/365,(I233-I239)/INDEX('TDCV Values'!$C$5:$C$6,MATCH($C419,'TDCV Values'!$B$5:$B$6,0)))</f>
        <v>0.29622394799440699</v>
      </c>
      <c r="J419" s="140">
        <f>IF($E233="Nil",J233/365,(J233-J239)/INDEX('TDCV Values'!$C$5:$C$6,MATCH($C419,'TDCV Values'!$B$5:$B$6,0)))</f>
        <v>0.29600920426779792</v>
      </c>
      <c r="K419" s="140">
        <f>IF($E233="Nil",K233/365,(K233-K239)/INDEX('TDCV Values'!$C$5:$C$6,MATCH($C419,'TDCV Values'!$B$5:$B$6,0)))</f>
        <v>0.29791620165908123</v>
      </c>
    </row>
    <row r="420" spans="2:11">
      <c r="B420" s="212" t="s">
        <v>112</v>
      </c>
      <c r="C420" s="9" t="s">
        <v>72</v>
      </c>
      <c r="D420" s="9" t="s">
        <v>70</v>
      </c>
      <c r="E420" s="191" t="s">
        <v>73</v>
      </c>
      <c r="F420" s="137">
        <f>IF($E234="Nil",F234/365,(F234-F240)/INDEX('TDCV Values'!$C$5:$C$6,MATCH($C420,'TDCV Values'!$B$5:$B$6,0)))</f>
        <v>0.3750844265084296</v>
      </c>
      <c r="G420" s="137">
        <f>IF($E234="Nil",G234/365,(G234-G240)/INDEX('TDCV Values'!$C$5:$C$6,MATCH($C420,'TDCV Values'!$B$5:$B$6,0)))</f>
        <v>0.37799022515901148</v>
      </c>
      <c r="H420" s="137">
        <f>IF($E234="Nil",H234/365,(H234-H240)/INDEX('TDCV Values'!$C$5:$C$6,MATCH($C420,'TDCV Values'!$B$5:$B$6,0)))</f>
        <v>0.37799022515901148</v>
      </c>
      <c r="I420" s="137">
        <f>IF($E234="Nil",I234/365,(I234-I240)/INDEX('TDCV Values'!$C$5:$C$6,MATCH($C420,'TDCV Values'!$B$5:$B$6,0)))</f>
        <v>0.40448341414456446</v>
      </c>
      <c r="J420" s="140">
        <f>IF($E234="Nil",J234/365,(J234-J240)/INDEX('TDCV Values'!$C$5:$C$6,MATCH($C420,'TDCV Values'!$B$5:$B$6,0)))</f>
        <v>0.40417765307292147</v>
      </c>
      <c r="K420" s="140">
        <f>IF($E234="Nil",K234/365,(K234-K240)/INDEX('TDCV Values'!$C$5:$C$6,MATCH($C420,'TDCV Values'!$B$5:$B$6,0)))</f>
        <v>0.39746256444013806</v>
      </c>
    </row>
    <row r="421" spans="2:11" ht="13.5" thickBot="1">
      <c r="B421" s="213" t="s">
        <v>112</v>
      </c>
      <c r="C421" s="214" t="s">
        <v>72</v>
      </c>
      <c r="D421" s="214" t="s">
        <v>71</v>
      </c>
      <c r="E421" s="223" t="s">
        <v>73</v>
      </c>
      <c r="F421" s="141">
        <f>IF($E235="Nil",F235/365,(F235-F241)/INDEX('TDCV Values'!$C$5:$C$6,MATCH($C421,'TDCV Values'!$B$5:$B$6,0)))</f>
        <v>0.33537728236404085</v>
      </c>
      <c r="G421" s="141">
        <f>IF($E235="Nil",G235/365,(G235-G241)/INDEX('TDCV Values'!$C$5:$C$6,MATCH($C421,'TDCV Values'!$B$5:$B$6,0)))</f>
        <v>0.34338533582610592</v>
      </c>
      <c r="H421" s="141">
        <f>IF($E235="Nil",H235/365,(H235-H241)/INDEX('TDCV Values'!$C$5:$C$6,MATCH($C421,'TDCV Values'!$B$5:$B$6,0)))</f>
        <v>0.34338533582610592</v>
      </c>
      <c r="I421" s="141">
        <f>IF($E235="Nil",I235/365,(I235-I241)/INDEX('TDCV Values'!$C$5:$C$6,MATCH($C421,'TDCV Values'!$B$5:$B$6,0)))</f>
        <v>0.34994583047887412</v>
      </c>
      <c r="J421" s="142">
        <f>IF($E235="Nil",J235/365,(J235-J241)/INDEX('TDCV Values'!$C$5:$C$6,MATCH($C421,'TDCV Values'!$B$5:$B$6,0)))</f>
        <v>0.34971129039978321</v>
      </c>
      <c r="K421" s="142">
        <f>IF($E235="Nil",K235/365,(K235-K241)/INDEX('TDCV Values'!$C$5:$C$6,MATCH($C421,'TDCV Values'!$B$5:$B$6,0)))</f>
        <v>0.35206395785240868</v>
      </c>
    </row>
    <row r="422" spans="2:11">
      <c r="B422" s="210" t="s">
        <v>114</v>
      </c>
      <c r="C422" s="211" t="s">
        <v>67</v>
      </c>
      <c r="D422" s="211" t="s">
        <v>68</v>
      </c>
      <c r="E422" s="222" t="s">
        <v>69</v>
      </c>
      <c r="F422" s="138">
        <f>IF($E236="Nil",F236/365,(F236-F242)/INDEX('TDCV Values'!$C$5:$C$6,MATCH($C422,'TDCV Values'!$B$5:$B$6,0)))</f>
        <v>0.66199463639700062</v>
      </c>
      <c r="G422" s="138">
        <f>IF($E236="Nil",G236/365,(G236-G242)/INDEX('TDCV Values'!$C$5:$C$6,MATCH($C422,'TDCV Values'!$B$5:$B$6,0)))</f>
        <v>0.49957242054892775</v>
      </c>
      <c r="H422" s="138">
        <f>IF($E236="Nil",H236/365,(H236-H242)/INDEX('TDCV Values'!$C$5:$C$6,MATCH($C422,'TDCV Values'!$B$5:$B$6,0)))</f>
        <v>0.29968502920937617</v>
      </c>
      <c r="I422" s="138">
        <f>IF($E236="Nil",I236/365,(I236-I242)/INDEX('TDCV Values'!$C$5:$C$6,MATCH($C422,'TDCV Values'!$B$5:$B$6,0)))</f>
        <v>0.27262600456157221</v>
      </c>
      <c r="J422" s="139">
        <f>IF($E236="Nil",J236/365,(J236-J242)/INDEX('TDCV Values'!$C$5:$C$6,MATCH($C422,'TDCV Values'!$B$5:$B$6,0)))</f>
        <v>0.28476630586755902</v>
      </c>
      <c r="K422" s="139">
        <f>IF($E236="Nil",K236/365,(K236-K242)/INDEX('TDCV Values'!$C$5:$C$6,MATCH($C422,'TDCV Values'!$B$5:$B$6,0)))</f>
        <v>0.2495751645590234</v>
      </c>
    </row>
    <row r="423" spans="2:11">
      <c r="B423" s="212" t="s">
        <v>114</v>
      </c>
      <c r="C423" s="9" t="s">
        <v>67</v>
      </c>
      <c r="D423" s="9" t="s">
        <v>70</v>
      </c>
      <c r="E423" s="191" t="s">
        <v>69</v>
      </c>
      <c r="F423" s="137">
        <f>IF($E237="Nil",F237/365,(F237-F243)/INDEX('TDCV Values'!$C$5:$C$6,MATCH($C423,'TDCV Values'!$B$5:$B$6,0)))</f>
        <v>0.65178412315412848</v>
      </c>
      <c r="G423" s="137">
        <f>IF($E237="Nil",G237/365,(G237-G243)/INDEX('TDCV Values'!$C$5:$C$6,MATCH($C423,'TDCV Values'!$B$5:$B$6,0)))</f>
        <v>0.48814289155728879</v>
      </c>
      <c r="H423" s="137">
        <f>IF($E237="Nil",H237/365,(H237-H243)/INDEX('TDCV Values'!$C$5:$C$6,MATCH($C423,'TDCV Values'!$B$5:$B$6,0)))</f>
        <v>0.28922092183219189</v>
      </c>
      <c r="I423" s="137">
        <f>IF($E237="Nil",I237/365,(I237-I243)/INDEX('TDCV Values'!$C$5:$C$6,MATCH($C423,'TDCV Values'!$B$5:$B$6,0)))</f>
        <v>0.26827141601437116</v>
      </c>
      <c r="J423" s="140">
        <f>IF($E237="Nil",J237/365,(J237-J243)/INDEX('TDCV Values'!$C$5:$C$6,MATCH($C423,'TDCV Values'!$B$5:$B$6,0)))</f>
        <v>0.28035525087733953</v>
      </c>
      <c r="K423" s="140">
        <f>IF($E237="Nil",K237/365,(K237-K243)/INDEX('TDCV Values'!$C$5:$C$6,MATCH($C423,'TDCV Values'!$B$5:$B$6,0)))</f>
        <v>0.24174702812002594</v>
      </c>
    </row>
    <row r="424" spans="2:11">
      <c r="B424" s="212" t="s">
        <v>114</v>
      </c>
      <c r="C424" s="9" t="s">
        <v>67</v>
      </c>
      <c r="D424" s="9" t="s">
        <v>71</v>
      </c>
      <c r="E424" s="191" t="s">
        <v>69</v>
      </c>
      <c r="F424" s="137">
        <f>IF($E238="Nil",F238/365,(F238-F244)/INDEX('TDCV Values'!$C$5:$C$6,MATCH($C424,'TDCV Values'!$B$5:$B$6,0)))</f>
        <v>0.69724769006924314</v>
      </c>
      <c r="G424" s="137">
        <f>IF($E238="Nil",G238/365,(G238-G244)/INDEX('TDCV Values'!$C$5:$C$6,MATCH($C424,'TDCV Values'!$B$5:$B$6,0)))</f>
        <v>0.52618773170070532</v>
      </c>
      <c r="H424" s="137">
        <f>IF($E238="Nil",H238/365,(H238-H244)/INDEX('TDCV Values'!$C$5:$C$6,MATCH($C424,'TDCV Values'!$B$5:$B$6,0)))</f>
        <v>0.31566678016436894</v>
      </c>
      <c r="I424" s="137">
        <f>IF($E238="Nil",I238/365,(I238-I244)/INDEX('TDCV Values'!$C$5:$C$6,MATCH($C424,'TDCV Values'!$B$5:$B$6,0)))</f>
        <v>0.28699152201176487</v>
      </c>
      <c r="J424" s="140">
        <f>IF($E238="Nil",J238/365,(J238-J244)/INDEX('TDCV Values'!$C$5:$C$6,MATCH($C424,'TDCV Values'!$B$5:$B$6,0)))</f>
        <v>0.29977732772224963</v>
      </c>
      <c r="K424" s="140">
        <f>IF($E238="Nil",K238/365,(K238-K244)/INDEX('TDCV Values'!$C$5:$C$6,MATCH($C424,'TDCV Values'!$B$5:$B$6,0)))</f>
        <v>0.26270846611307341</v>
      </c>
    </row>
    <row r="425" spans="2:11">
      <c r="B425" s="212" t="s">
        <v>114</v>
      </c>
      <c r="C425" s="9" t="s">
        <v>72</v>
      </c>
      <c r="D425" s="9" t="s">
        <v>68</v>
      </c>
      <c r="E425" s="191" t="s">
        <v>69</v>
      </c>
      <c r="F425" s="137">
        <f>IF($E239="Nil",F239/365,(F239-F245)/INDEX('TDCV Values'!$C$5:$C$6,MATCH($C425,'TDCV Values'!$B$5:$B$6,0)))</f>
        <v>0.1702247491205971</v>
      </c>
      <c r="G425" s="137">
        <f>IF($E239="Nil",G239/365,(G239-G245)/INDEX('TDCV Values'!$C$5:$C$6,MATCH($C425,'TDCV Values'!$B$5:$B$6,0)))</f>
        <v>0.12563027384236986</v>
      </c>
      <c r="H425" s="137">
        <f>IF($E239="Nil",H239/365,(H239-H245)/INDEX('TDCV Values'!$C$5:$C$6,MATCH($C425,'TDCV Values'!$B$5:$B$6,0)))</f>
        <v>7.463482313654754E-2</v>
      </c>
      <c r="I425" s="137">
        <f>IF($E239="Nil",I239/365,(I239-I245)/INDEX('TDCV Values'!$C$5:$C$6,MATCH($C425,'TDCV Values'!$B$5:$B$6,0)))</f>
        <v>6.8490639055214644E-2</v>
      </c>
      <c r="J425" s="140">
        <f>IF($E239="Nil",J239/365,(J239-J245)/INDEX('TDCV Values'!$C$5:$C$6,MATCH($C425,'TDCV Values'!$B$5:$B$6,0)))</f>
        <v>7.3736976425632442E-2</v>
      </c>
      <c r="K425" s="140">
        <f>IF($E239="Nil",K239/365,(K239-K245)/INDEX('TDCV Values'!$C$5:$C$6,MATCH($C425,'TDCV Values'!$B$5:$B$6,0)))</f>
        <v>5.9586866970132261E-2</v>
      </c>
    </row>
    <row r="426" spans="2:11">
      <c r="B426" s="212" t="s">
        <v>114</v>
      </c>
      <c r="C426" s="9" t="s">
        <v>72</v>
      </c>
      <c r="D426" s="9" t="s">
        <v>70</v>
      </c>
      <c r="E426" s="191" t="s">
        <v>69</v>
      </c>
      <c r="F426" s="137">
        <f>IF($E240="Nil",F240/365,(F240-F246)/INDEX('TDCV Values'!$C$5:$C$6,MATCH($C426,'TDCV Values'!$B$5:$B$6,0)))</f>
        <v>0.17517280997926107</v>
      </c>
      <c r="G426" s="137">
        <f>IF($E240="Nil",G240/365,(G240-G246)/INDEX('TDCV Values'!$C$5:$C$6,MATCH($C426,'TDCV Values'!$B$5:$B$6,0)))</f>
        <v>0.12796198650169158</v>
      </c>
      <c r="H426" s="137">
        <f>IF($E240="Nil",H240/365,(H240-H246)/INDEX('TDCV Values'!$C$5:$C$6,MATCH($C426,'TDCV Values'!$B$5:$B$6,0)))</f>
        <v>7.3285695970360859E-2</v>
      </c>
      <c r="I426" s="137">
        <f>IF($E240="Nil",I240/365,(I240-I246)/INDEX('TDCV Values'!$C$5:$C$6,MATCH($C426,'TDCV Values'!$B$5:$B$6,0)))</f>
        <v>6.6257437283667397E-2</v>
      </c>
      <c r="J426" s="140">
        <f>IF($E240="Nil",J240/365,(J240-J246)/INDEX('TDCV Values'!$C$5:$C$6,MATCH($C426,'TDCV Values'!$B$5:$B$6,0)))</f>
        <v>7.1923904408205813E-2</v>
      </c>
      <c r="K426" s="140">
        <f>IF($E240="Nil",K240/365,(K240-K246)/INDEX('TDCV Values'!$C$5:$C$6,MATCH($C426,'TDCV Values'!$B$5:$B$6,0)))</f>
        <v>5.7191835119940609E-2</v>
      </c>
    </row>
    <row r="427" spans="2:11">
      <c r="B427" s="212" t="s">
        <v>114</v>
      </c>
      <c r="C427" s="9" t="s">
        <v>72</v>
      </c>
      <c r="D427" s="9" t="s">
        <v>71</v>
      </c>
      <c r="E427" s="191" t="s">
        <v>69</v>
      </c>
      <c r="F427" s="137">
        <f>IF($E241="Nil",F241/365,(F241-F247)/INDEX('TDCV Values'!$C$5:$C$6,MATCH($C427,'TDCV Values'!$B$5:$B$6,0)))</f>
        <v>0.17928712924140436</v>
      </c>
      <c r="G427" s="137">
        <f>IF($E241="Nil",G241/365,(G241-G247)/INDEX('TDCV Values'!$C$5:$C$6,MATCH($C427,'TDCV Values'!$B$5:$B$6,0)))</f>
        <v>0.13232140957691488</v>
      </c>
      <c r="H427" s="137">
        <f>IF($E241="Nil",H241/365,(H241-H247)/INDEX('TDCV Values'!$C$5:$C$6,MATCH($C427,'TDCV Values'!$B$5:$B$6,0)))</f>
        <v>7.8614472757537524E-2</v>
      </c>
      <c r="I427" s="137">
        <f>IF($E241="Nil",I241/365,(I241-I247)/INDEX('TDCV Values'!$C$5:$C$6,MATCH($C427,'TDCV Values'!$B$5:$B$6,0)))</f>
        <v>7.2091659757551274E-2</v>
      </c>
      <c r="J427" s="140">
        <f>IF($E241="Nil",J241/365,(J241-J247)/INDEX('TDCV Values'!$C$5:$C$6,MATCH($C427,'TDCV Values'!$B$5:$B$6,0)))</f>
        <v>7.7617204721793925E-2</v>
      </c>
      <c r="K427" s="140">
        <f>IF($E241="Nil",K241/365,(K241-K247)/INDEX('TDCV Values'!$C$5:$C$6,MATCH($C427,'TDCV Values'!$B$5:$B$6,0)))</f>
        <v>6.2713090783356545E-2</v>
      </c>
    </row>
    <row r="428" spans="2:11">
      <c r="B428" s="212" t="s">
        <v>114</v>
      </c>
      <c r="C428" s="9" t="s">
        <v>67</v>
      </c>
      <c r="D428" s="9" t="s">
        <v>68</v>
      </c>
      <c r="E428" s="191" t="s">
        <v>73</v>
      </c>
      <c r="F428" s="137">
        <f>IF($E242="Nil",F242/365,(F242-F248)/INDEX('TDCV Values'!$C$5:$C$6,MATCH($C428,'TDCV Values'!$B$5:$B$6,0)))</f>
        <v>0.51072239216018267</v>
      </c>
      <c r="G428" s="137">
        <f>IF($E242="Nil",G242/365,(G242-G248)/INDEX('TDCV Values'!$C$5:$C$6,MATCH($C428,'TDCV Values'!$B$5:$B$6,0)))</f>
        <v>0.5897892230364391</v>
      </c>
      <c r="H428" s="137">
        <f>IF($E242="Nil",H242/365,(H242-H248)/INDEX('TDCV Values'!$C$5:$C$6,MATCH($C428,'TDCV Values'!$B$5:$B$6,0)))</f>
        <v>0.5897892230364391</v>
      </c>
      <c r="I428" s="137">
        <f>IF($E242="Nil",I242/365,(I242-I248)/INDEX('TDCV Values'!$C$5:$C$6,MATCH($C428,'TDCV Values'!$B$5:$B$6,0)))</f>
        <v>0.59397109713464102</v>
      </c>
      <c r="J428" s="140">
        <f>IF($E242="Nil",J242/365,(J242-J248)/INDEX('TDCV Values'!$C$5:$C$6,MATCH($C428,'TDCV Values'!$B$5:$B$6,0)))</f>
        <v>0.59376779858358397</v>
      </c>
      <c r="K428" s="140">
        <f>IF($E242="Nil",K242/365,(K242-K248)/INDEX('TDCV Values'!$C$5:$C$6,MATCH($C428,'TDCV Values'!$B$5:$B$6,0)))</f>
        <v>0.59777978360400219</v>
      </c>
    </row>
    <row r="429" spans="2:11">
      <c r="B429" s="212" t="s">
        <v>114</v>
      </c>
      <c r="C429" s="9" t="s">
        <v>67</v>
      </c>
      <c r="D429" s="9" t="s">
        <v>70</v>
      </c>
      <c r="E429" s="191" t="s">
        <v>73</v>
      </c>
      <c r="F429" s="137">
        <f>IF($E243="Nil",F243/365,(F243-F249)/INDEX('TDCV Values'!$C$5:$C$6,MATCH($C429,'TDCV Values'!$B$5:$B$6,0)))</f>
        <v>0.56102889480632334</v>
      </c>
      <c r="G429" s="137">
        <f>IF($E243="Nil",G243/365,(G243-G249)/INDEX('TDCV Values'!$C$5:$C$6,MATCH($C429,'TDCV Values'!$B$5:$B$6,0)))</f>
        <v>0.64064138365179923</v>
      </c>
      <c r="H429" s="137">
        <f>IF($E243="Nil",H243/365,(H243-H249)/INDEX('TDCV Values'!$C$5:$C$6,MATCH($C429,'TDCV Values'!$B$5:$B$6,0)))</f>
        <v>0.64064138365179923</v>
      </c>
      <c r="I429" s="137">
        <f>IF($E243="Nil",I243/365,(I243-I249)/INDEX('TDCV Values'!$C$5:$C$6,MATCH($C429,'TDCV Values'!$B$5:$B$6,0)))</f>
        <v>0.66280577234523586</v>
      </c>
      <c r="J429" s="140">
        <f>IF($E243="Nil",J243/365,(J243-J249)/INDEX('TDCV Values'!$C$5:$C$6,MATCH($C429,'TDCV Values'!$B$5:$B$6,0)))</f>
        <v>0.66258495843759935</v>
      </c>
      <c r="K429" s="140">
        <f>IF($E243="Nil",K243/365,(K243-K249)/INDEX('TDCV Values'!$C$5:$C$6,MATCH($C429,'TDCV Values'!$B$5:$B$6,0)))</f>
        <v>0.66898242660244445</v>
      </c>
    </row>
    <row r="430" spans="2:11">
      <c r="B430" s="212" t="s">
        <v>114</v>
      </c>
      <c r="C430" s="9" t="s">
        <v>67</v>
      </c>
      <c r="D430" s="9" t="s">
        <v>71</v>
      </c>
      <c r="E430" s="191" t="s">
        <v>73</v>
      </c>
      <c r="F430" s="137">
        <f>IF($E244="Nil",F244/365,(F244-F250)/INDEX('TDCV Values'!$C$5:$C$6,MATCH($C430,'TDCV Values'!$B$5:$B$6,0)))</f>
        <v>0.57369523672946987</v>
      </c>
      <c r="G430" s="137">
        <f>IF($E244="Nil",G244/365,(G244-G250)/INDEX('TDCV Values'!$C$5:$C$6,MATCH($C430,'TDCV Values'!$B$5:$B$6,0)))</f>
        <v>0.65843777865760622</v>
      </c>
      <c r="H430" s="137">
        <f>IF($E244="Nil",H244/365,(H244-H250)/INDEX('TDCV Values'!$C$5:$C$6,MATCH($C430,'TDCV Values'!$B$5:$B$6,0)))</f>
        <v>0.65843777865760622</v>
      </c>
      <c r="I430" s="137">
        <f>IF($E244="Nil",I244/365,(I244-I250)/INDEX('TDCV Values'!$C$5:$C$6,MATCH($C430,'TDCV Values'!$B$5:$B$6,0)))</f>
        <v>0.66381815026853119</v>
      </c>
      <c r="J430" s="140">
        <f>IF($E244="Nil",J244/365,(J244-J250)/INDEX('TDCV Values'!$C$5:$C$6,MATCH($C430,'TDCV Values'!$B$5:$B$6,0)))</f>
        <v>0.66360768119698821</v>
      </c>
      <c r="K430" s="140">
        <f>IF($E244="Nil",K244/365,(K244-K250)/INDEX('TDCV Values'!$C$5:$C$6,MATCH($C430,'TDCV Values'!$B$5:$B$6,0)))</f>
        <v>0.66814082718122814</v>
      </c>
    </row>
    <row r="431" spans="2:11">
      <c r="B431" s="212" t="s">
        <v>114</v>
      </c>
      <c r="C431" s="9" t="s">
        <v>72</v>
      </c>
      <c r="D431" s="9" t="s">
        <v>68</v>
      </c>
      <c r="E431" s="191" t="s">
        <v>73</v>
      </c>
      <c r="F431" s="137">
        <f>IF($E245="Nil",F245/365,(F245-F251)/INDEX('TDCV Values'!$C$5:$C$6,MATCH($C431,'TDCV Values'!$B$5:$B$6,0)))</f>
        <v>0.28485186128517942</v>
      </c>
      <c r="G431" s="137">
        <f>IF($E245="Nil",G245/365,(G245-G251)/INDEX('TDCV Values'!$C$5:$C$6,MATCH($C431,'TDCV Values'!$B$5:$B$6,0)))</f>
        <v>0.2911174570678719</v>
      </c>
      <c r="H431" s="137">
        <f>IF($E245="Nil",H245/365,(H245-H251)/INDEX('TDCV Values'!$C$5:$C$6,MATCH($C431,'TDCV Values'!$B$5:$B$6,0)))</f>
        <v>0.2911174570678719</v>
      </c>
      <c r="I431" s="137">
        <f>IF($E245="Nil",I245/365,(I245-I251)/INDEX('TDCV Values'!$C$5:$C$6,MATCH($C431,'TDCV Values'!$B$5:$B$6,0)))</f>
        <v>0.29621333212265361</v>
      </c>
      <c r="J431" s="140">
        <f>IF($E245="Nil",J245/365,(J245-J251)/INDEX('TDCV Values'!$C$5:$C$6,MATCH($C431,'TDCV Values'!$B$5:$B$6,0)))</f>
        <v>0.29599990245757773</v>
      </c>
      <c r="K431" s="140">
        <f>IF($E245="Nil",K245/365,(K245-K251)/INDEX('TDCV Values'!$C$5:$C$6,MATCH($C431,'TDCV Values'!$B$5:$B$6,0)))</f>
        <v>0.29794801943138699</v>
      </c>
    </row>
    <row r="432" spans="2:11">
      <c r="B432" s="212" t="s">
        <v>114</v>
      </c>
      <c r="C432" s="9" t="s">
        <v>72</v>
      </c>
      <c r="D432" s="9" t="s">
        <v>70</v>
      </c>
      <c r="E432" s="191" t="s">
        <v>73</v>
      </c>
      <c r="F432" s="137">
        <f>IF($E246="Nil",F246/365,(F246-F252)/INDEX('TDCV Values'!$C$5:$C$6,MATCH($C432,'TDCV Values'!$B$5:$B$6,0)))</f>
        <v>0.3750844265084296</v>
      </c>
      <c r="G432" s="137">
        <f>IF($E246="Nil",G246/365,(G246-G252)/INDEX('TDCV Values'!$C$5:$C$6,MATCH($C432,'TDCV Values'!$B$5:$B$6,0)))</f>
        <v>0.37799022515901148</v>
      </c>
      <c r="H432" s="137">
        <f>IF($E246="Nil",H246/365,(H246-H252)/INDEX('TDCV Values'!$C$5:$C$6,MATCH($C432,'TDCV Values'!$B$5:$B$6,0)))</f>
        <v>0.37799022515901148</v>
      </c>
      <c r="I432" s="137">
        <f>IF($E246="Nil",I246/365,(I246-I252)/INDEX('TDCV Values'!$C$5:$C$6,MATCH($C432,'TDCV Values'!$B$5:$B$6,0)))</f>
        <v>0.40447788799461709</v>
      </c>
      <c r="J432" s="140">
        <f>IF($E246="Nil",J246/365,(J246-J252)/INDEX('TDCV Values'!$C$5:$C$6,MATCH($C432,'TDCV Values'!$B$5:$B$6,0)))</f>
        <v>0.40417285042356504</v>
      </c>
      <c r="K432" s="140">
        <f>IF($E246="Nil",K246/365,(K246-K252)/INDEX('TDCV Values'!$C$5:$C$6,MATCH($C432,'TDCV Values'!$B$5:$B$6,0)))</f>
        <v>0.39751856045516148</v>
      </c>
    </row>
    <row r="433" spans="2:11" ht="13.5" thickBot="1">
      <c r="B433" s="213" t="s">
        <v>114</v>
      </c>
      <c r="C433" s="214" t="s">
        <v>72</v>
      </c>
      <c r="D433" s="214" t="s">
        <v>71</v>
      </c>
      <c r="E433" s="223" t="s">
        <v>73</v>
      </c>
      <c r="F433" s="141">
        <f>IF($E247="Nil",F247/365,(F247-F253)/INDEX('TDCV Values'!$C$5:$C$6,MATCH($C433,'TDCV Values'!$B$5:$B$6,0)))</f>
        <v>0.33537728236404085</v>
      </c>
      <c r="G433" s="141">
        <f>IF($E247="Nil",G247/365,(G247-G253)/INDEX('TDCV Values'!$C$5:$C$6,MATCH($C433,'TDCV Values'!$B$5:$B$6,0)))</f>
        <v>0.34338533582610592</v>
      </c>
      <c r="H433" s="141">
        <f>IF($E247="Nil",H247/365,(H247-H253)/INDEX('TDCV Values'!$C$5:$C$6,MATCH($C433,'TDCV Values'!$B$5:$B$6,0)))</f>
        <v>0.34338533582610592</v>
      </c>
      <c r="I433" s="141">
        <f>IF($E247="Nil",I247/365,(I247-I253)/INDEX('TDCV Values'!$C$5:$C$6,MATCH($C433,'TDCV Values'!$B$5:$B$6,0)))</f>
        <v>0.34993424588825833</v>
      </c>
      <c r="J433" s="142">
        <f>IF($E247="Nil",J247/365,(J247-J253)/INDEX('TDCV Values'!$C$5:$C$6,MATCH($C433,'TDCV Values'!$B$5:$B$6,0)))</f>
        <v>0.34970112154925703</v>
      </c>
      <c r="K433" s="142">
        <f>IF($E247="Nil",K247/365,(K247-K253)/INDEX('TDCV Values'!$C$5:$C$6,MATCH($C433,'TDCV Values'!$B$5:$B$6,0)))</f>
        <v>0.35209856504081982</v>
      </c>
    </row>
    <row r="434" spans="2:11">
      <c r="B434" s="210" t="s">
        <v>118</v>
      </c>
      <c r="C434" s="211" t="s">
        <v>67</v>
      </c>
      <c r="D434" s="211" t="s">
        <v>68</v>
      </c>
      <c r="E434" s="222" t="s">
        <v>69</v>
      </c>
      <c r="F434" s="138">
        <f>IF($E248="Nil",F248/365,(F248-F254)/INDEX('TDCV Values'!$C$5:$C$6,MATCH($C434,'TDCV Values'!$B$5:$B$6,0)))</f>
        <v>0.67711504748745377</v>
      </c>
      <c r="G434" s="138">
        <f>IF($E248="Nil",G248/365,(G248-G254)/INDEX('TDCV Values'!$C$5:$C$6,MATCH($C434,'TDCV Values'!$B$5:$B$6,0)))</f>
        <v>0.5091623768248239</v>
      </c>
      <c r="H434" s="138">
        <f>IF($E248="Nil",H248/365,(H248-H254)/INDEX('TDCV Values'!$C$5:$C$6,MATCH($C434,'TDCV Values'!$B$5:$B$6,0)))</f>
        <v>0.30295170395717769</v>
      </c>
      <c r="I434" s="138">
        <f>IF($E248="Nil",I248/365,(I248-I254)/INDEX('TDCV Values'!$C$5:$C$6,MATCH($C434,'TDCV Values'!$B$5:$B$6,0)))</f>
        <v>0.27510999108355516</v>
      </c>
      <c r="J434" s="139">
        <f>IF($E248="Nil",J248/365,(J248-J254)/INDEX('TDCV Values'!$C$5:$C$6,MATCH($C434,'TDCV Values'!$B$5:$B$6,0)))</f>
        <v>0.28790824499307166</v>
      </c>
      <c r="K434" s="139">
        <f>IF($E248="Nil",K248/365,(K248-K254)/INDEX('TDCV Values'!$C$5:$C$6,MATCH($C434,'TDCV Values'!$B$5:$B$6,0)))</f>
        <v>0.24656931588633429</v>
      </c>
    </row>
    <row r="435" spans="2:11">
      <c r="B435" s="212" t="s">
        <v>118</v>
      </c>
      <c r="C435" s="9" t="s">
        <v>67</v>
      </c>
      <c r="D435" s="9" t="s">
        <v>70</v>
      </c>
      <c r="E435" s="191" t="s">
        <v>69</v>
      </c>
      <c r="F435" s="137">
        <f>IF($E249="Nil",F249/365,(F249-F255)/INDEX('TDCV Values'!$C$5:$C$6,MATCH($C435,'TDCV Values'!$B$5:$B$6,0)))</f>
        <v>0.66672424103728678</v>
      </c>
      <c r="G435" s="137">
        <f>IF($E249="Nil",G249/365,(G249-G255)/INDEX('TDCV Values'!$C$5:$C$6,MATCH($C435,'TDCV Values'!$B$5:$B$6,0)))</f>
        <v>0.49757964617381123</v>
      </c>
      <c r="H435" s="137">
        <f>IF($E249="Nil",H249/365,(H249-H255)/INDEX('TDCV Values'!$C$5:$C$6,MATCH($C435,'TDCV Values'!$B$5:$B$6,0)))</f>
        <v>0.29236493447038581</v>
      </c>
      <c r="I435" s="137">
        <f>IF($E249="Nil",I249/365,(I249-I255)/INDEX('TDCV Values'!$C$5:$C$6,MATCH($C435,'TDCV Values'!$B$5:$B$6,0)))</f>
        <v>0.27074069410247609</v>
      </c>
      <c r="J435" s="140">
        <f>IF($E249="Nil",J249/365,(J249-J255)/INDEX('TDCV Values'!$C$5:$C$6,MATCH($C435,'TDCV Values'!$B$5:$B$6,0)))</f>
        <v>0.28347962842023938</v>
      </c>
      <c r="K435" s="140">
        <f>IF($E249="Nil",K249/365,(K249-K255)/INDEX('TDCV Values'!$C$5:$C$6,MATCH($C435,'TDCV Values'!$B$5:$B$6,0)))</f>
        <v>0.23875636678073275</v>
      </c>
    </row>
    <row r="436" spans="2:11">
      <c r="B436" s="212" t="s">
        <v>118</v>
      </c>
      <c r="C436" s="9" t="s">
        <v>67</v>
      </c>
      <c r="D436" s="9" t="s">
        <v>71</v>
      </c>
      <c r="E436" s="191" t="s">
        <v>69</v>
      </c>
      <c r="F436" s="137">
        <f>IF($E250="Nil",F250/365,(F250-F256)/INDEX('TDCV Values'!$C$5:$C$6,MATCH($C436,'TDCV Values'!$B$5:$B$6,0)))</f>
        <v>0.71317419306598384</v>
      </c>
      <c r="G436" s="137">
        <f>IF($E250="Nil",G250/365,(G250-G256)/INDEX('TDCV Values'!$C$5:$C$6,MATCH($C436,'TDCV Values'!$B$5:$B$6,0)))</f>
        <v>0.53628538216594013</v>
      </c>
      <c r="H436" s="137">
        <f>IF($E250="Nil",H250/365,(H250-H256)/INDEX('TDCV Values'!$C$5:$C$6,MATCH($C436,'TDCV Values'!$B$5:$B$6,0)))</f>
        <v>0.31910477364030104</v>
      </c>
      <c r="I436" s="137">
        <f>IF($E250="Nil",I250/365,(I250-I256)/INDEX('TDCV Values'!$C$5:$C$6,MATCH($C436,'TDCV Values'!$B$5:$B$6,0)))</f>
        <v>0.28959788480578524</v>
      </c>
      <c r="J436" s="140">
        <f>IF($E250="Nil",J250/365,(J250-J256)/INDEX('TDCV Values'!$C$5:$C$6,MATCH($C436,'TDCV Values'!$B$5:$B$6,0)))</f>
        <v>0.30307691646376372</v>
      </c>
      <c r="K436" s="140">
        <f>IF($E250="Nil",K250/365,(K250-K256)/INDEX('TDCV Values'!$C$5:$C$6,MATCH($C436,'TDCV Values'!$B$5:$B$6,0)))</f>
        <v>0.25953884545022476</v>
      </c>
    </row>
    <row r="437" spans="2:11">
      <c r="B437" s="212" t="s">
        <v>118</v>
      </c>
      <c r="C437" s="9" t="s">
        <v>72</v>
      </c>
      <c r="D437" s="9" t="s">
        <v>68</v>
      </c>
      <c r="E437" s="191" t="s">
        <v>69</v>
      </c>
      <c r="F437" s="137">
        <f>IF($E251="Nil",F251/365,(F251-F257)/INDEX('TDCV Values'!$C$5:$C$6,MATCH($C437,'TDCV Values'!$B$5:$B$6,0)))</f>
        <v>0.17202897691548655</v>
      </c>
      <c r="G437" s="137">
        <f>IF($E251="Nil",G251/365,(G251-G257)/INDEX('TDCV Values'!$C$5:$C$6,MATCH($C437,'TDCV Values'!$B$5:$B$6,0)))</f>
        <v>0.12706881925354641</v>
      </c>
      <c r="H437" s="137">
        <f>IF($E251="Nil",H251/365,(H251-H257)/INDEX('TDCV Values'!$C$5:$C$6,MATCH($C437,'TDCV Values'!$B$5:$B$6,0)))</f>
        <v>7.6073368547724049E-2</v>
      </c>
      <c r="I437" s="137">
        <f>IF($E251="Nil",I251/365,(I251-I257)/INDEX('TDCV Values'!$C$5:$C$6,MATCH($C437,'TDCV Values'!$B$5:$B$6,0)))</f>
        <v>6.9923350168423687E-2</v>
      </c>
      <c r="J437" s="140">
        <f>IF($E251="Nil",J251/365,(J251-J257)/INDEX('TDCV Values'!$C$5:$C$6,MATCH($C437,'TDCV Values'!$B$5:$B$6,0)))</f>
        <v>7.5169456476562369E-2</v>
      </c>
      <c r="K437" s="140">
        <f>IF($E251="Nil",K251/365,(K251-K257)/INDEX('TDCV Values'!$C$5:$C$6,MATCH($C437,'TDCV Values'!$B$5:$B$6,0)))</f>
        <v>6.1208661280947527E-2</v>
      </c>
    </row>
    <row r="438" spans="2:11">
      <c r="B438" s="212" t="s">
        <v>118</v>
      </c>
      <c r="C438" s="9" t="s">
        <v>72</v>
      </c>
      <c r="D438" s="9" t="s">
        <v>70</v>
      </c>
      <c r="E438" s="191" t="s">
        <v>69</v>
      </c>
      <c r="F438" s="137">
        <f>IF($E252="Nil",F252/365,(F252-F258)/INDEX('TDCV Values'!$C$5:$C$6,MATCH($C438,'TDCV Values'!$B$5:$B$6,0)))</f>
        <v>0.17675128997830575</v>
      </c>
      <c r="G438" s="137">
        <f>IF($E252="Nil",G252/365,(G252-G258)/INDEX('TDCV Values'!$C$5:$C$6,MATCH($C438,'TDCV Values'!$B$5:$B$6,0)))</f>
        <v>0.12933897236016198</v>
      </c>
      <c r="H438" s="137">
        <f>IF($E252="Nil",H252/365,(H252-H258)/INDEX('TDCV Values'!$C$5:$C$6,MATCH($C438,'TDCV Values'!$B$5:$B$6,0)))</f>
        <v>7.4662681828831262E-2</v>
      </c>
      <c r="I438" s="137">
        <f>IF($E252="Nil",I252/365,(I252-I258)/INDEX('TDCV Values'!$C$5:$C$6,MATCH($C438,'TDCV Values'!$B$5:$B$6,0)))</f>
        <v>6.7629434898700949E-2</v>
      </c>
      <c r="J438" s="140">
        <f>IF($E252="Nil",J252/365,(J252-J258)/INDEX('TDCV Values'!$C$5:$C$6,MATCH($C438,'TDCV Values'!$B$5:$B$6,0)))</f>
        <v>7.3295590284690681E-2</v>
      </c>
      <c r="K438" s="140">
        <f>IF($E252="Nil",K252/365,(K252-K258)/INDEX('TDCV Values'!$C$5:$C$6,MATCH($C438,'TDCV Values'!$B$5:$B$6,0)))</f>
        <v>5.9204031606655314E-2</v>
      </c>
    </row>
    <row r="439" spans="2:11">
      <c r="B439" s="212" t="s">
        <v>118</v>
      </c>
      <c r="C439" s="9" t="s">
        <v>72</v>
      </c>
      <c r="D439" s="9" t="s">
        <v>71</v>
      </c>
      <c r="E439" s="191" t="s">
        <v>69</v>
      </c>
      <c r="F439" s="137">
        <f>IF($E253="Nil",F253/365,(F253-F259)/INDEX('TDCV Values'!$C$5:$C$6,MATCH($C439,'TDCV Values'!$B$5:$B$6,0)))</f>
        <v>0.18118866160970165</v>
      </c>
      <c r="G439" s="137">
        <f>IF($E253="Nil",G253/365,(G253-G259)/INDEX('TDCV Values'!$C$5:$C$6,MATCH($C439,'TDCV Values'!$B$5:$B$6,0)))</f>
        <v>0.13383753778997423</v>
      </c>
      <c r="H439" s="137">
        <f>IF($E253="Nil",H253/365,(H253-H259)/INDEX('TDCV Values'!$C$5:$C$6,MATCH($C439,'TDCV Values'!$B$5:$B$6,0)))</f>
        <v>8.0130600970596877E-2</v>
      </c>
      <c r="I439" s="137">
        <f>IF($E253="Nil",I253/365,(I253-I259)/INDEX('TDCV Values'!$C$5:$C$6,MATCH($C439,'TDCV Values'!$B$5:$B$6,0)))</f>
        <v>7.360171587202903E-2</v>
      </c>
      <c r="J439" s="140">
        <f>IF($E253="Nil",J253/365,(J253-J259)/INDEX('TDCV Values'!$C$5:$C$6,MATCH($C439,'TDCV Values'!$B$5:$B$6,0)))</f>
        <v>7.9127011788491436E-2</v>
      </c>
      <c r="K439" s="140">
        <f>IF($E253="Nil",K253/365,(K253-K259)/INDEX('TDCV Values'!$C$5:$C$6,MATCH($C439,'TDCV Values'!$B$5:$B$6,0)))</f>
        <v>6.4422450916178139E-2</v>
      </c>
    </row>
    <row r="440" spans="2:11">
      <c r="B440" s="212" t="s">
        <v>118</v>
      </c>
      <c r="C440" s="9" t="s">
        <v>67</v>
      </c>
      <c r="D440" s="9" t="s">
        <v>68</v>
      </c>
      <c r="E440" s="191" t="s">
        <v>73</v>
      </c>
      <c r="F440" s="137">
        <f>IF($E254="Nil",F254/365,(F254-F260)/INDEX('TDCV Values'!$C$5:$C$6,MATCH($C440,'TDCV Values'!$B$5:$B$6,0)))</f>
        <v>0.44412383402479871</v>
      </c>
      <c r="G440" s="137">
        <f>IF($E254="Nil",G254/365,(G254-G260)/INDEX('TDCV Values'!$C$5:$C$6,MATCH($C440,'TDCV Values'!$B$5:$B$6,0)))</f>
        <v>0.49597025260985644</v>
      </c>
      <c r="H440" s="137">
        <f>IF($E254="Nil",H254/365,(H254-H260)/INDEX('TDCV Values'!$C$5:$C$6,MATCH($C440,'TDCV Values'!$B$5:$B$6,0)))</f>
        <v>0.49597025260985644</v>
      </c>
      <c r="I440" s="137">
        <f>IF($E254="Nil",I254/365,(I254-I260)/INDEX('TDCV Values'!$C$5:$C$6,MATCH($C440,'TDCV Values'!$B$5:$B$6,0)))</f>
        <v>0.49984365285137788</v>
      </c>
      <c r="J440" s="140">
        <f>IF($E254="Nil",J254/365,(J254-J260)/INDEX('TDCV Values'!$C$5:$C$6,MATCH($C440,'TDCV Values'!$B$5:$B$6,0)))</f>
        <v>0.49965433234322537</v>
      </c>
      <c r="K440" s="140">
        <f>IF($E254="Nil",K254/365,(K254-K260)/INDEX('TDCV Values'!$C$5:$C$6,MATCH($C440,'TDCV Values'!$B$5:$B$6,0)))</f>
        <v>0.6253602747967929</v>
      </c>
    </row>
    <row r="441" spans="2:11">
      <c r="B441" s="212" t="s">
        <v>118</v>
      </c>
      <c r="C441" s="9" t="s">
        <v>67</v>
      </c>
      <c r="D441" s="9" t="s">
        <v>70</v>
      </c>
      <c r="E441" s="191" t="s">
        <v>73</v>
      </c>
      <c r="F441" s="137">
        <f>IF($E255="Nil",F255/365,(F255-F261)/INDEX('TDCV Values'!$C$5:$C$6,MATCH($C441,'TDCV Values'!$B$5:$B$6,0)))</f>
        <v>0.49475664121643764</v>
      </c>
      <c r="G441" s="137">
        <f>IF($E255="Nil",G255/365,(G255-G261)/INDEX('TDCV Values'!$C$5:$C$6,MATCH($C441,'TDCV Values'!$B$5:$B$6,0)))</f>
        <v>0.54728208618753404</v>
      </c>
      <c r="H441" s="137">
        <f>IF($E255="Nil",H255/365,(H255-H261)/INDEX('TDCV Values'!$C$5:$C$6,MATCH($C441,'TDCV Values'!$B$5:$B$6,0)))</f>
        <v>0.54728208618753404</v>
      </c>
      <c r="I441" s="137">
        <f>IF($E255="Nil",I255/365,(I255-I261)/INDEX('TDCV Values'!$C$5:$C$6,MATCH($C441,'TDCV Values'!$B$5:$B$6,0)))</f>
        <v>0.56916452201704015</v>
      </c>
      <c r="J441" s="140">
        <f>IF($E255="Nil",J255/365,(J255-J261)/INDEX('TDCV Values'!$C$5:$C$6,MATCH($C441,'TDCV Values'!$B$5:$B$6,0)))</f>
        <v>0.56895485728773543</v>
      </c>
      <c r="K441" s="140">
        <f>IF($E255="Nil",K255/365,(K255-K261)/INDEX('TDCV Values'!$C$5:$C$6,MATCH($C441,'TDCV Values'!$B$5:$B$6,0)))</f>
        <v>0.69642688385617235</v>
      </c>
    </row>
    <row r="442" spans="2:11">
      <c r="B442" s="212" t="s">
        <v>118</v>
      </c>
      <c r="C442" s="9" t="s">
        <v>67</v>
      </c>
      <c r="D442" s="9" t="s">
        <v>71</v>
      </c>
      <c r="E442" s="191" t="s">
        <v>73</v>
      </c>
      <c r="F442" s="137">
        <f>IF($E256="Nil",F256/365,(F256-F262)/INDEX('TDCV Values'!$C$5:$C$6,MATCH($C442,'TDCV Values'!$B$5:$B$6,0)))</f>
        <v>0.5035026229244286</v>
      </c>
      <c r="G442" s="137">
        <f>IF($E256="Nil",G256/365,(G256-G262)/INDEX('TDCV Values'!$C$5:$C$6,MATCH($C442,'TDCV Values'!$B$5:$B$6,0)))</f>
        <v>0.55955577665761269</v>
      </c>
      <c r="H442" s="137">
        <f>IF($E256="Nil",H256/365,(H256-H262)/INDEX('TDCV Values'!$C$5:$C$6,MATCH($C442,'TDCV Values'!$B$5:$B$6,0)))</f>
        <v>0.55955577665761269</v>
      </c>
      <c r="I442" s="137">
        <f>IF($E256="Nil",I256/365,(I256-I262)/INDEX('TDCV Values'!$C$5:$C$6,MATCH($C442,'TDCV Values'!$B$5:$B$6,0)))</f>
        <v>0.56467213280601347</v>
      </c>
      <c r="J442" s="140">
        <f>IF($E256="Nil",J256/365,(J256-J262)/INDEX('TDCV Values'!$C$5:$C$6,MATCH($C442,'TDCV Values'!$B$5:$B$6,0)))</f>
        <v>0.56447412215619541</v>
      </c>
      <c r="K442" s="140">
        <f>IF($E256="Nil",K256/365,(K256-K262)/INDEX('TDCV Values'!$C$5:$C$6,MATCH($C442,'TDCV Values'!$B$5:$B$6,0)))</f>
        <v>0.69718986207840006</v>
      </c>
    </row>
    <row r="443" spans="2:11">
      <c r="B443" s="212" t="s">
        <v>118</v>
      </c>
      <c r="C443" s="9" t="s">
        <v>72</v>
      </c>
      <c r="D443" s="9" t="s">
        <v>68</v>
      </c>
      <c r="E443" s="191" t="s">
        <v>73</v>
      </c>
      <c r="F443" s="137">
        <f>IF($E257="Nil",F257/365,(F257-F263)/INDEX('TDCV Values'!$C$5:$C$6,MATCH($C443,'TDCV Values'!$B$5:$B$6,0)))</f>
        <v>0.28485186128517942</v>
      </c>
      <c r="G443" s="137">
        <f>IF($E257="Nil",G257/365,(G257-G263)/INDEX('TDCV Values'!$C$5:$C$6,MATCH($C443,'TDCV Values'!$B$5:$B$6,0)))</f>
        <v>0.2911174570678719</v>
      </c>
      <c r="H443" s="137">
        <f>IF($E257="Nil",H257/365,(H257-H263)/INDEX('TDCV Values'!$C$5:$C$6,MATCH($C443,'TDCV Values'!$B$5:$B$6,0)))</f>
        <v>0.2911174570678719</v>
      </c>
      <c r="I443" s="137">
        <f>IF($E257="Nil",I257/365,(I257-I263)/INDEX('TDCV Values'!$C$5:$C$6,MATCH($C443,'TDCV Values'!$B$5:$B$6,0)))</f>
        <v>0.29615135303245105</v>
      </c>
      <c r="J443" s="140">
        <f>IF($E257="Nil",J257/365,(J257-J263)/INDEX('TDCV Values'!$C$5:$C$6,MATCH($C443,'TDCV Values'!$B$5:$B$6,0)))</f>
        <v>0.29594551993545526</v>
      </c>
      <c r="K443" s="140">
        <f>IF($E257="Nil",K257/365,(K257-K263)/INDEX('TDCV Values'!$C$5:$C$6,MATCH($C443,'TDCV Values'!$B$5:$B$6,0)))</f>
        <v>0.29785771902387936</v>
      </c>
    </row>
    <row r="444" spans="2:11">
      <c r="B444" s="212" t="s">
        <v>118</v>
      </c>
      <c r="C444" s="9" t="s">
        <v>72</v>
      </c>
      <c r="D444" s="9" t="s">
        <v>70</v>
      </c>
      <c r="E444" s="191" t="s">
        <v>73</v>
      </c>
      <c r="F444" s="137">
        <f>IF($E258="Nil",F258/365,(F258-F264)/INDEX('TDCV Values'!$C$5:$C$6,MATCH($C444,'TDCV Values'!$B$5:$B$6,0)))</f>
        <v>0.3750844265084296</v>
      </c>
      <c r="G444" s="137">
        <f>IF($E258="Nil",G258/365,(G258-G264)/INDEX('TDCV Values'!$C$5:$C$6,MATCH($C444,'TDCV Values'!$B$5:$B$6,0)))</f>
        <v>0.37799022515901148</v>
      </c>
      <c r="H444" s="137">
        <f>IF($E258="Nil",H258/365,(H258-H264)/INDEX('TDCV Values'!$C$5:$C$6,MATCH($C444,'TDCV Values'!$B$5:$B$6,0)))</f>
        <v>0.37799022515901148</v>
      </c>
      <c r="I444" s="137">
        <f>IF($E258="Nil",I258/365,(I258-I264)/INDEX('TDCV Values'!$C$5:$C$6,MATCH($C444,'TDCV Values'!$B$5:$B$6,0)))</f>
        <v>0.40439893953297068</v>
      </c>
      <c r="J444" s="140">
        <f>IF($E258="Nil",J258/365,(J258-J264)/INDEX('TDCV Values'!$C$5:$C$6,MATCH($C444,'TDCV Values'!$B$5:$B$6,0)))</f>
        <v>0.40410415090050594</v>
      </c>
      <c r="K444" s="140">
        <f>IF($E258="Nil",K258/365,(K258-K264)/INDEX('TDCV Values'!$C$5:$C$6,MATCH($C444,'TDCV Values'!$B$5:$B$6,0)))</f>
        <v>0.39737261523770695</v>
      </c>
    </row>
    <row r="445" spans="2:11" ht="13.5" thickBot="1">
      <c r="B445" s="213" t="s">
        <v>118</v>
      </c>
      <c r="C445" s="214" t="s">
        <v>72</v>
      </c>
      <c r="D445" s="214" t="s">
        <v>71</v>
      </c>
      <c r="E445" s="223" t="s">
        <v>73</v>
      </c>
      <c r="F445" s="141">
        <f>IF($E259="Nil",F259/365,(F259-F265)/INDEX('TDCV Values'!$C$5:$C$6,MATCH($C445,'TDCV Values'!$B$5:$B$6,0)))</f>
        <v>0.33537728236404085</v>
      </c>
      <c r="G445" s="141">
        <f>IF($E259="Nil",G259/365,(G259-G265)/INDEX('TDCV Values'!$C$5:$C$6,MATCH($C445,'TDCV Values'!$B$5:$B$6,0)))</f>
        <v>0.34338533582610592</v>
      </c>
      <c r="H445" s="141">
        <f>IF($E259="Nil",H259/365,(H259-H265)/INDEX('TDCV Values'!$C$5:$C$6,MATCH($C445,'TDCV Values'!$B$5:$B$6,0)))</f>
        <v>0.34338533582610592</v>
      </c>
      <c r="I445" s="141">
        <f>IF($E259="Nil",I259/365,(I259-I265)/INDEX('TDCV Values'!$C$5:$C$6,MATCH($C445,'TDCV Values'!$B$5:$B$6,0)))</f>
        <v>0.34986659051103941</v>
      </c>
      <c r="J445" s="142">
        <f>IF($E259="Nil",J259/365,(J259-J265)/INDEX('TDCV Values'!$C$5:$C$6,MATCH($C445,'TDCV Values'!$B$5:$B$6,0)))</f>
        <v>0.3496416540442655</v>
      </c>
      <c r="K445" s="142">
        <f>IF($E259="Nil",K259/365,(K259-K265)/INDEX('TDCV Values'!$C$5:$C$6,MATCH($C445,'TDCV Values'!$B$5:$B$6,0)))</f>
        <v>0.35200032421131994</v>
      </c>
    </row>
    <row r="446" spans="2:11">
      <c r="B446" s="210" t="s">
        <v>116</v>
      </c>
      <c r="C446" s="211" t="s">
        <v>67</v>
      </c>
      <c r="D446" s="211" t="s">
        <v>68</v>
      </c>
      <c r="E446" s="222" t="s">
        <v>69</v>
      </c>
      <c r="F446" s="138">
        <f>IF($E260="Nil",F260/365,(F260-F266)/INDEX('TDCV Values'!$C$5:$C$6,MATCH($C446,'TDCV Values'!$B$5:$B$6,0)))</f>
        <v>0.67345945234729687</v>
      </c>
      <c r="G446" s="138">
        <f>IF($E260="Nil",G260/365,(G260-G266)/INDEX('TDCV Values'!$C$5:$C$6,MATCH($C446,'TDCV Values'!$B$5:$B$6,0)))</f>
        <v>0.50307256284290358</v>
      </c>
      <c r="H446" s="138">
        <f>IF($E260="Nil",H260/365,(H260-H266)/INDEX('TDCV Values'!$C$5:$C$6,MATCH($C446,'TDCV Values'!$B$5:$B$6,0)))</f>
        <v>0.29667073466332577</v>
      </c>
      <c r="I446" s="138">
        <f>IF($E260="Nil",I260/365,(I260-I266)/INDEX('TDCV Values'!$C$5:$C$6,MATCH($C446,'TDCV Values'!$B$5:$B$6,0)))</f>
        <v>0.2688390737994229</v>
      </c>
      <c r="J446" s="139">
        <f>IF($E260="Nil",J260/365,(J260-J266)/INDEX('TDCV Values'!$C$5:$C$6,MATCH($C446,'TDCV Values'!$B$5:$B$6,0)))</f>
        <v>0.28157077988326251</v>
      </c>
      <c r="K446" s="139">
        <f>IF($E260="Nil",K260/365,(K260-K266)/INDEX('TDCV Values'!$C$5:$C$6,MATCH($C446,'TDCV Values'!$B$5:$B$6,0)))</f>
        <v>0.23975130437180886</v>
      </c>
    </row>
    <row r="447" spans="2:11">
      <c r="B447" s="212" t="s">
        <v>116</v>
      </c>
      <c r="C447" s="9" t="s">
        <v>67</v>
      </c>
      <c r="D447" s="9" t="s">
        <v>70</v>
      </c>
      <c r="E447" s="191" t="s">
        <v>69</v>
      </c>
      <c r="F447" s="137">
        <f>IF($E261="Nil",F261/365,(F261-F267)/INDEX('TDCV Values'!$C$5:$C$6,MATCH($C447,'TDCV Values'!$B$5:$B$6,0)))</f>
        <v>0.66305221377768631</v>
      </c>
      <c r="G447" s="137">
        <f>IF($E261="Nil",G261/365,(G261-G267)/INDEX('TDCV Values'!$C$5:$C$6,MATCH($C447,'TDCV Values'!$B$5:$B$6,0)))</f>
        <v>0.49148505611838911</v>
      </c>
      <c r="H447" s="137">
        <f>IF($E261="Nil",H261/365,(H261-H267)/INDEX('TDCV Values'!$C$5:$C$6,MATCH($C447,'TDCV Values'!$B$5:$B$6,0)))</f>
        <v>0.28608011306169617</v>
      </c>
      <c r="I447" s="137">
        <f>IF($E261="Nil",I261/365,(I261-I267)/INDEX('TDCV Values'!$C$5:$C$6,MATCH($C447,'TDCV Values'!$B$5:$B$6,0)))</f>
        <v>0.26450362516115772</v>
      </c>
      <c r="J447" s="140">
        <f>IF($E261="Nil",J261/365,(J261-J267)/INDEX('TDCV Values'!$C$5:$C$6,MATCH($C447,'TDCV Values'!$B$5:$B$6,0)))</f>
        <v>0.27717608848475317</v>
      </c>
      <c r="K447" s="140">
        <f>IF($E261="Nil",K261/365,(K261-K267)/INDEX('TDCV Values'!$C$5:$C$6,MATCH($C447,'TDCV Values'!$B$5:$B$6,0)))</f>
        <v>0.2319695615709432</v>
      </c>
    </row>
    <row r="448" spans="2:11">
      <c r="B448" s="212" t="s">
        <v>116</v>
      </c>
      <c r="C448" s="9" t="s">
        <v>67</v>
      </c>
      <c r="D448" s="9" t="s">
        <v>71</v>
      </c>
      <c r="E448" s="191" t="s">
        <v>69</v>
      </c>
      <c r="F448" s="137">
        <f>IF($E262="Nil",F262/365,(F262-F268)/INDEX('TDCV Values'!$C$5:$C$6,MATCH($C448,'TDCV Values'!$B$5:$B$6,0)))</f>
        <v>0.70931859547845277</v>
      </c>
      <c r="G448" s="137">
        <f>IF($E262="Nil",G262/365,(G262-G268)/INDEX('TDCV Values'!$C$5:$C$6,MATCH($C448,'TDCV Values'!$B$5:$B$6,0)))</f>
        <v>0.52986718113833264</v>
      </c>
      <c r="H448" s="137">
        <f>IF($E262="Nil",H262/365,(H262-H268)/INDEX('TDCV Values'!$C$5:$C$6,MATCH($C448,'TDCV Values'!$B$5:$B$6,0)))</f>
        <v>0.31248524043096054</v>
      </c>
      <c r="I448" s="137">
        <f>IF($E262="Nil",I262/365,(I262-I268)/INDEX('TDCV Values'!$C$5:$C$6,MATCH($C448,'TDCV Values'!$B$5:$B$6,0)))</f>
        <v>0.28299831463248498</v>
      </c>
      <c r="J448" s="140">
        <f>IF($E262="Nil",J262/365,(J262-J268)/INDEX('TDCV Values'!$C$5:$C$6,MATCH($C448,'TDCV Values'!$B$5:$B$6,0)))</f>
        <v>0.29640687962672985</v>
      </c>
      <c r="K448" s="140">
        <f>IF($E262="Nil",K262/365,(K262-K268)/INDEX('TDCV Values'!$C$5:$C$6,MATCH($C448,'TDCV Values'!$B$5:$B$6,0)))</f>
        <v>0.25235319153818425</v>
      </c>
    </row>
    <row r="449" spans="2:11">
      <c r="B449" s="212" t="s">
        <v>116</v>
      </c>
      <c r="C449" s="9" t="s">
        <v>72</v>
      </c>
      <c r="D449" s="9" t="s">
        <v>68</v>
      </c>
      <c r="E449" s="191" t="s">
        <v>69</v>
      </c>
      <c r="F449" s="137">
        <f>IF($E263="Nil",F263/365,(F263-F269)/INDEX('TDCV Values'!$C$5:$C$6,MATCH($C449,'TDCV Values'!$B$5:$B$6,0)))</f>
        <v>0.17022281548515106</v>
      </c>
      <c r="G449" s="137">
        <f>IF($E263="Nil",G263/365,(G263-G269)/INDEX('TDCV Values'!$C$5:$C$6,MATCH($C449,'TDCV Values'!$B$5:$B$6,0)))</f>
        <v>0.12562929278626486</v>
      </c>
      <c r="H449" s="137">
        <f>IF($E263="Nil",H263/365,(H263-H269)/INDEX('TDCV Values'!$C$5:$C$6,MATCH($C449,'TDCV Values'!$B$5:$B$6,0)))</f>
        <v>7.4633842080442506E-2</v>
      </c>
      <c r="I449" s="137">
        <f>IF($E263="Nil",I263/365,(I263-I269)/INDEX('TDCV Values'!$C$5:$C$6,MATCH($C449,'TDCV Values'!$B$5:$B$6,0)))</f>
        <v>6.8489661960157697E-2</v>
      </c>
      <c r="J449" s="140">
        <f>IF($E263="Nil",J263/365,(J263-J269)/INDEX('TDCV Values'!$C$5:$C$6,MATCH($C449,'TDCV Values'!$B$5:$B$6,0)))</f>
        <v>7.3735999492493695E-2</v>
      </c>
      <c r="K449" s="140">
        <f>IF($E263="Nil",K263/365,(K263-K269)/INDEX('TDCV Values'!$C$5:$C$6,MATCH($C449,'TDCV Values'!$B$5:$B$6,0)))</f>
        <v>5.9587978453487657E-2</v>
      </c>
    </row>
    <row r="450" spans="2:11">
      <c r="B450" s="212" t="s">
        <v>116</v>
      </c>
      <c r="C450" s="9" t="s">
        <v>72</v>
      </c>
      <c r="D450" s="9" t="s">
        <v>70</v>
      </c>
      <c r="E450" s="191" t="s">
        <v>69</v>
      </c>
      <c r="F450" s="137">
        <f>IF($E264="Nil",F264/365,(F264-F270)/INDEX('TDCV Values'!$C$5:$C$6,MATCH($C450,'TDCV Values'!$B$5:$B$6,0)))</f>
        <v>0.17517154898278664</v>
      </c>
      <c r="G450" s="137">
        <f>IF($E264="Nil",G264/365,(G264-G270)/INDEX('TDCV Values'!$C$5:$C$6,MATCH($C450,'TDCV Values'!$B$5:$B$6,0)))</f>
        <v>0.12796131061646973</v>
      </c>
      <c r="H450" s="137">
        <f>IF($E264="Nil",H264/365,(H264-H270)/INDEX('TDCV Values'!$C$5:$C$6,MATCH($C450,'TDCV Values'!$B$5:$B$6,0)))</f>
        <v>7.3285020085138999E-2</v>
      </c>
      <c r="I450" s="137">
        <f>IF($E264="Nil",I264/365,(I264-I270)/INDEX('TDCV Values'!$C$5:$C$6,MATCH($C450,'TDCV Values'!$B$5:$B$6,0)))</f>
        <v>6.6256763832321153E-2</v>
      </c>
      <c r="J450" s="140">
        <f>IF($E264="Nil",J264/365,(J264-J270)/INDEX('TDCV Values'!$C$5:$C$6,MATCH($C450,'TDCV Values'!$B$5:$B$6,0)))</f>
        <v>7.1923231113843786E-2</v>
      </c>
      <c r="K450" s="140">
        <f>IF($E264="Nil",K264/365,(K264-K270)/INDEX('TDCV Values'!$C$5:$C$6,MATCH($C450,'TDCV Values'!$B$5:$B$6,0)))</f>
        <v>5.7193596853942541E-2</v>
      </c>
    </row>
    <row r="451" spans="2:11">
      <c r="B451" s="212" t="s">
        <v>116</v>
      </c>
      <c r="C451" s="9" t="s">
        <v>72</v>
      </c>
      <c r="D451" s="9" t="s">
        <v>71</v>
      </c>
      <c r="E451" s="191" t="s">
        <v>69</v>
      </c>
      <c r="F451" s="137">
        <f>IF($E265="Nil",F265/365,(F265-F271)/INDEX('TDCV Values'!$C$5:$C$6,MATCH($C451,'TDCV Values'!$B$5:$B$6,0)))</f>
        <v>0.17928509132224607</v>
      </c>
      <c r="G451" s="137">
        <f>IF($E265="Nil",G265/365,(G265-G271)/INDEX('TDCV Values'!$C$5:$C$6,MATCH($C451,'TDCV Values'!$B$5:$B$6,0)))</f>
        <v>0.13232037561105753</v>
      </c>
      <c r="H451" s="137">
        <f>IF($E265="Nil",H265/365,(H265-H271)/INDEX('TDCV Values'!$C$5:$C$6,MATCH($C451,'TDCV Values'!$B$5:$B$6,0)))</f>
        <v>7.861343879168016E-2</v>
      </c>
      <c r="I451" s="137">
        <f>IF($E265="Nil",I265/365,(I265-I271)/INDEX('TDCV Values'!$C$5:$C$6,MATCH($C451,'TDCV Values'!$B$5:$B$6,0)))</f>
        <v>7.2090629913412863E-2</v>
      </c>
      <c r="J451" s="140">
        <f>IF($E265="Nil",J265/365,(J265-J271)/INDEX('TDCV Values'!$C$5:$C$6,MATCH($C451,'TDCV Values'!$B$5:$B$6,0)))</f>
        <v>7.7616175052113393E-2</v>
      </c>
      <c r="K451" s="140">
        <f>IF($E265="Nil",K265/365,(K265-K271)/INDEX('TDCV Values'!$C$5:$C$6,MATCH($C451,'TDCV Values'!$B$5:$B$6,0)))</f>
        <v>6.2714262279980532E-2</v>
      </c>
    </row>
    <row r="452" spans="2:11">
      <c r="B452" s="212" t="s">
        <v>116</v>
      </c>
      <c r="C452" s="9" t="s">
        <v>67</v>
      </c>
      <c r="D452" s="9" t="s">
        <v>68</v>
      </c>
      <c r="E452" s="191" t="s">
        <v>73</v>
      </c>
      <c r="F452" s="137">
        <f>IF($E266="Nil",F266/365,(F266-F272)/INDEX('TDCV Values'!$C$5:$C$6,MATCH($C452,'TDCV Values'!$B$5:$B$6,0)))</f>
        <v>0.50663395078838191</v>
      </c>
      <c r="G452" s="137">
        <f>IF($E266="Nil",G266/365,(G266-G272)/INDEX('TDCV Values'!$C$5:$C$6,MATCH($C452,'TDCV Values'!$B$5:$B$6,0)))</f>
        <v>0.61668686364039071</v>
      </c>
      <c r="H452" s="137">
        <f>IF($E266="Nil",H266/365,(H266-H272)/INDEX('TDCV Values'!$C$5:$C$6,MATCH($C452,'TDCV Values'!$B$5:$B$6,0)))</f>
        <v>0.61668686364039071</v>
      </c>
      <c r="I452" s="137">
        <f>IF($E266="Nil",I266/365,(I266-I272)/INDEX('TDCV Values'!$C$5:$C$6,MATCH($C452,'TDCV Values'!$B$5:$B$6,0)))</f>
        <v>0.62100755407848152</v>
      </c>
      <c r="J452" s="140">
        <f>IF($E266="Nil",J266/365,(J266-J272)/INDEX('TDCV Values'!$C$5:$C$6,MATCH($C452,'TDCV Values'!$B$5:$B$6,0)))</f>
        <v>0.62078410620608115</v>
      </c>
      <c r="K452" s="140">
        <f>IF($E266="Nil",K266/365,(K266-K272)/INDEX('TDCV Values'!$C$5:$C$6,MATCH($C452,'TDCV Values'!$B$5:$B$6,0)))</f>
        <v>0.61827881344880875</v>
      </c>
    </row>
    <row r="453" spans="2:11">
      <c r="B453" s="212" t="s">
        <v>116</v>
      </c>
      <c r="C453" s="9" t="s">
        <v>67</v>
      </c>
      <c r="D453" s="9" t="s">
        <v>70</v>
      </c>
      <c r="E453" s="191" t="s">
        <v>73</v>
      </c>
      <c r="F453" s="137">
        <f>IF($E267="Nil",F267/365,(F267-F273)/INDEX('TDCV Values'!$C$5:$C$6,MATCH($C453,'TDCV Values'!$B$5:$B$6,0)))</f>
        <v>0.55696048505444007</v>
      </c>
      <c r="G453" s="137">
        <f>IF($E267="Nil",G267/365,(G267-G273)/INDEX('TDCV Values'!$C$5:$C$6,MATCH($C453,'TDCV Values'!$B$5:$B$6,0)))</f>
        <v>0.6674072372826092</v>
      </c>
      <c r="H453" s="137">
        <f>IF($E267="Nil",H267/365,(H267-H273)/INDEX('TDCV Values'!$C$5:$C$6,MATCH($C453,'TDCV Values'!$B$5:$B$6,0)))</f>
        <v>0.6674072372826092</v>
      </c>
      <c r="I453" s="137">
        <f>IF($E267="Nil",I267/365,(I267-I273)/INDEX('TDCV Values'!$C$5:$C$6,MATCH($C453,'TDCV Values'!$B$5:$B$6,0)))</f>
        <v>0.68970790614367428</v>
      </c>
      <c r="J453" s="140">
        <f>IF($E267="Nil",J267/365,(J267-J273)/INDEX('TDCV Values'!$C$5:$C$6,MATCH($C453,'TDCV Values'!$B$5:$B$6,0)))</f>
        <v>0.68946635659426847</v>
      </c>
      <c r="K453" s="140">
        <f>IF($E267="Nil",K267/365,(K267-K273)/INDEX('TDCV Values'!$C$5:$C$6,MATCH($C453,'TDCV Values'!$B$5:$B$6,0)))</f>
        <v>0.68939844142078588</v>
      </c>
    </row>
    <row r="454" spans="2:11">
      <c r="B454" s="212" t="s">
        <v>116</v>
      </c>
      <c r="C454" s="9" t="s">
        <v>67</v>
      </c>
      <c r="D454" s="9" t="s">
        <v>71</v>
      </c>
      <c r="E454" s="191" t="s">
        <v>73</v>
      </c>
      <c r="F454" s="137">
        <f>IF($E268="Nil",F268/365,(F268-F274)/INDEX('TDCV Values'!$C$5:$C$6,MATCH($C454,'TDCV Values'!$B$5:$B$6,0)))</f>
        <v>0.56938615866066278</v>
      </c>
      <c r="G454" s="137">
        <f>IF($E268="Nil",G268/365,(G268-G274)/INDEX('TDCV Values'!$C$5:$C$6,MATCH($C454,'TDCV Values'!$B$5:$B$6,0)))</f>
        <v>0.68678697647870546</v>
      </c>
      <c r="H454" s="137">
        <f>IF($E268="Nil",H268/365,(H268-H274)/INDEX('TDCV Values'!$C$5:$C$6,MATCH($C454,'TDCV Values'!$B$5:$B$6,0)))</f>
        <v>0.68678697647870546</v>
      </c>
      <c r="I454" s="137">
        <f>IF($E268="Nil",I268/365,(I268-I274)/INDEX('TDCV Values'!$C$5:$C$6,MATCH($C454,'TDCV Values'!$B$5:$B$6,0)))</f>
        <v>0.69229555358686534</v>
      </c>
      <c r="J454" s="140">
        <f>IF($E268="Nil",J268/365,(J268-J274)/INDEX('TDCV Values'!$C$5:$C$6,MATCH($C454,'TDCV Values'!$B$5:$B$6,0)))</f>
        <v>0.69206481116156082</v>
      </c>
      <c r="K454" s="140">
        <f>IF($E268="Nil",K268/365,(K268-K274)/INDEX('TDCV Values'!$C$5:$C$6,MATCH($C454,'TDCV Values'!$B$5:$B$6,0)))</f>
        <v>0.68972760988332926</v>
      </c>
    </row>
    <row r="455" spans="2:11">
      <c r="B455" s="212" t="s">
        <v>116</v>
      </c>
      <c r="C455" s="9" t="s">
        <v>72</v>
      </c>
      <c r="D455" s="9" t="s">
        <v>68</v>
      </c>
      <c r="E455" s="191" t="s">
        <v>73</v>
      </c>
      <c r="F455" s="137">
        <f>IF($E269="Nil",F269/365,(F269-F275)/INDEX('TDCV Values'!$C$5:$C$6,MATCH($C455,'TDCV Values'!$B$5:$B$6,0)))</f>
        <v>0.28485186128517942</v>
      </c>
      <c r="G455" s="137">
        <f>IF($E269="Nil",G269/365,(G269-G275)/INDEX('TDCV Values'!$C$5:$C$6,MATCH($C455,'TDCV Values'!$B$5:$B$6,0)))</f>
        <v>0.2911174570678719</v>
      </c>
      <c r="H455" s="137">
        <f>IF($E269="Nil",H269/365,(H269-H275)/INDEX('TDCV Values'!$C$5:$C$6,MATCH($C455,'TDCV Values'!$B$5:$B$6,0)))</f>
        <v>0.2911174570678719</v>
      </c>
      <c r="I455" s="137">
        <f>IF($E269="Nil",I269/365,(I269-I275)/INDEX('TDCV Values'!$C$5:$C$6,MATCH($C455,'TDCV Values'!$B$5:$B$6,0)))</f>
        <v>0.29621337518970281</v>
      </c>
      <c r="J455" s="140">
        <f>IF($E269="Nil",J269/365,(J269-J275)/INDEX('TDCV Values'!$C$5:$C$6,MATCH($C455,'TDCV Values'!$B$5:$B$6,0)))</f>
        <v>0.29599994020128895</v>
      </c>
      <c r="K455" s="140">
        <f>IF($E269="Nil",K269/365,(K269-K275)/INDEX('TDCV Values'!$C$5:$C$6,MATCH($C455,'TDCV Values'!$B$5:$B$6,0)))</f>
        <v>0.29794795605309365</v>
      </c>
    </row>
    <row r="456" spans="2:11">
      <c r="B456" s="212" t="s">
        <v>116</v>
      </c>
      <c r="C456" s="9" t="s">
        <v>72</v>
      </c>
      <c r="D456" s="9" t="s">
        <v>70</v>
      </c>
      <c r="E456" s="191" t="s">
        <v>73</v>
      </c>
      <c r="F456" s="137">
        <f>IF($E270="Nil",F270/365,(F270-F276)/INDEX('TDCV Values'!$C$5:$C$6,MATCH($C456,'TDCV Values'!$B$5:$B$6,0)))</f>
        <v>0.3750844265084296</v>
      </c>
      <c r="G456" s="137">
        <f>IF($E270="Nil",G270/365,(G270-G276)/INDEX('TDCV Values'!$C$5:$C$6,MATCH($C456,'TDCV Values'!$B$5:$B$6,0)))</f>
        <v>0.37799022515901148</v>
      </c>
      <c r="H456" s="137">
        <f>IF($E270="Nil",H270/365,(H270-H276)/INDEX('TDCV Values'!$C$5:$C$6,MATCH($C456,'TDCV Values'!$B$5:$B$6,0)))</f>
        <v>0.37799022515901148</v>
      </c>
      <c r="I456" s="137">
        <f>IF($E270="Nil",I270/365,(I270-I276)/INDEX('TDCV Values'!$C$5:$C$6,MATCH($C456,'TDCV Values'!$B$5:$B$6,0)))</f>
        <v>0.40447792743725541</v>
      </c>
      <c r="J456" s="140">
        <f>IF($E270="Nil",J270/365,(J270-J276)/INDEX('TDCV Values'!$C$5:$C$6,MATCH($C456,'TDCV Values'!$B$5:$B$6,0)))</f>
        <v>0.40417288470507895</v>
      </c>
      <c r="K456" s="140">
        <f>IF($E270="Nil",K270/365,(K270-K276)/INDEX('TDCV Values'!$C$5:$C$6,MATCH($C456,'TDCV Values'!$B$5:$B$6,0)))</f>
        <v>0.39751842889394473</v>
      </c>
    </row>
    <row r="457" spans="2:11" ht="13.5" thickBot="1">
      <c r="B457" s="213" t="s">
        <v>116</v>
      </c>
      <c r="C457" s="214" t="s">
        <v>72</v>
      </c>
      <c r="D457" s="214" t="s">
        <v>71</v>
      </c>
      <c r="E457" s="223" t="s">
        <v>73</v>
      </c>
      <c r="F457" s="141">
        <f>IF($E271="Nil",F271/365,(F271-F277)/INDEX('TDCV Values'!$C$5:$C$6,MATCH($C457,'TDCV Values'!$B$5:$B$6,0)))</f>
        <v>0.33537728236404085</v>
      </c>
      <c r="G457" s="141">
        <f>IF($E271="Nil",G271/365,(G271-G277)/INDEX('TDCV Values'!$C$5:$C$6,MATCH($C457,'TDCV Values'!$B$5:$B$6,0)))</f>
        <v>0.34338533582610592</v>
      </c>
      <c r="H457" s="141">
        <f>IF($E271="Nil",H271/365,(H271-H277)/INDEX('TDCV Values'!$C$5:$C$6,MATCH($C457,'TDCV Values'!$B$5:$B$6,0)))</f>
        <v>0.34338533582610592</v>
      </c>
      <c r="I457" s="141">
        <f>IF($E271="Nil",I271/365,(I271-I277)/INDEX('TDCV Values'!$C$5:$C$6,MATCH($C457,'TDCV Values'!$B$5:$B$6,0)))</f>
        <v>0.34993429288734096</v>
      </c>
      <c r="J457" s="142">
        <f>IF($E271="Nil",J271/365,(J271-J277)/INDEX('TDCV Values'!$C$5:$C$6,MATCH($C457,'TDCV Values'!$B$5:$B$6,0)))</f>
        <v>0.34970116281273789</v>
      </c>
      <c r="K457" s="142">
        <f>IF($E271="Nil",K271/365,(K271-K277)/INDEX('TDCV Values'!$C$5:$C$6,MATCH($C457,'TDCV Values'!$B$5:$B$6,0)))</f>
        <v>0.35209849611535993</v>
      </c>
    </row>
    <row r="458" spans="2:11">
      <c r="B458" s="210" t="s">
        <v>120</v>
      </c>
      <c r="C458" s="211" t="s">
        <v>67</v>
      </c>
      <c r="D458" s="211" t="s">
        <v>68</v>
      </c>
      <c r="E458" s="222" t="s">
        <v>69</v>
      </c>
      <c r="F458" s="138">
        <f>IF($E272="Nil",F272/365,(F272-F278)/INDEX('TDCV Values'!$C$5:$C$6,MATCH($C458,'TDCV Values'!$B$5:$B$6,0)))</f>
        <v>0.69880357005492855</v>
      </c>
      <c r="G458" s="138">
        <f>IF($E272="Nil",G272/365,(G272-G278)/INDEX('TDCV Values'!$C$5:$C$6,MATCH($C458,'TDCV Values'!$B$5:$B$6,0)))</f>
        <v>0.52160803636630748</v>
      </c>
      <c r="H458" s="138">
        <f>IF($E272="Nil",H272/365,(H272-H278)/INDEX('TDCV Values'!$C$5:$C$6,MATCH($C458,'TDCV Values'!$B$5:$B$6,0)))</f>
        <v>0.31096373522610926</v>
      </c>
      <c r="I458" s="138">
        <f>IF($E272="Nil",I272/365,(I272-I278)/INDEX('TDCV Values'!$C$5:$C$6,MATCH($C458,'TDCV Values'!$B$5:$B$6,0)))</f>
        <v>0.28258675103857001</v>
      </c>
      <c r="J458" s="139">
        <f>IF($E272="Nil",J272/365,(J272-J278)/INDEX('TDCV Values'!$C$5:$C$6,MATCH($C458,'TDCV Values'!$B$5:$B$6,0)))</f>
        <v>0.29567973126295333</v>
      </c>
      <c r="K458" s="139">
        <f>IF($E272="Nil",K272/365,(K272-K278)/INDEX('TDCV Values'!$C$5:$C$6,MATCH($C458,'TDCV Values'!$B$5:$B$6,0)))</f>
        <v>0.2541974554199356</v>
      </c>
    </row>
    <row r="459" spans="2:11">
      <c r="B459" s="212" t="s">
        <v>120</v>
      </c>
      <c r="C459" s="9" t="s">
        <v>67</v>
      </c>
      <c r="D459" s="9" t="s">
        <v>70</v>
      </c>
      <c r="E459" s="191" t="s">
        <v>69</v>
      </c>
      <c r="F459" s="137">
        <f>IF($E273="Nil",F273/365,(F273-F279)/INDEX('TDCV Values'!$C$5:$C$6,MATCH($C459,'TDCV Values'!$B$5:$B$6,0)))</f>
        <v>0.68815425578692979</v>
      </c>
      <c r="G459" s="137">
        <f>IF($E273="Nil",G273/365,(G273-G279)/INDEX('TDCV Values'!$C$5:$C$6,MATCH($C459,'TDCV Values'!$B$5:$B$6,0)))</f>
        <v>0.50981156538222727</v>
      </c>
      <c r="H459" s="137">
        <f>IF($E273="Nil",H273/365,(H273-H279)/INDEX('TDCV Values'!$C$5:$C$6,MATCH($C459,'TDCV Values'!$B$5:$B$6,0)))</f>
        <v>0.30018463988841099</v>
      </c>
      <c r="I459" s="137">
        <f>IF($E273="Nil",I273/365,(I273-I279)/INDEX('TDCV Values'!$C$5:$C$6,MATCH($C459,'TDCV Values'!$B$5:$B$6,0)))</f>
        <v>0.27818667112587486</v>
      </c>
      <c r="J459" s="140">
        <f>IF($E273="Nil",J273/365,(J273-J279)/INDEX('TDCV Values'!$C$5:$C$6,MATCH($C459,'TDCV Values'!$B$5:$B$6,0)))</f>
        <v>0.29121857943049445</v>
      </c>
      <c r="K459" s="140">
        <f>IF($E273="Nil",K273/365,(K273-K279)/INDEX('TDCV Values'!$C$5:$C$6,MATCH($C459,'TDCV Values'!$B$5:$B$6,0)))</f>
        <v>0.24635021111819116</v>
      </c>
    </row>
    <row r="460" spans="2:11">
      <c r="B460" s="212" t="s">
        <v>120</v>
      </c>
      <c r="C460" s="9" t="s">
        <v>67</v>
      </c>
      <c r="D460" s="9" t="s">
        <v>71</v>
      </c>
      <c r="E460" s="191" t="s">
        <v>69</v>
      </c>
      <c r="F460" s="137">
        <f>IF($E274="Nil",F274/365,(F274-F280)/INDEX('TDCV Values'!$C$5:$C$6,MATCH($C460,'TDCV Values'!$B$5:$B$6,0)))</f>
        <v>0.73602166134171876</v>
      </c>
      <c r="G460" s="137">
        <f>IF($E274="Nil",G274/365,(G274-G280)/INDEX('TDCV Values'!$C$5:$C$6,MATCH($C460,'TDCV Values'!$B$5:$B$6,0)))</f>
        <v>0.54939689948708548</v>
      </c>
      <c r="H460" s="137">
        <f>IF($E274="Nil",H274/365,(H274-H280)/INDEX('TDCV Values'!$C$5:$C$6,MATCH($C460,'TDCV Values'!$B$5:$B$6,0)))</f>
        <v>0.32754679456481783</v>
      </c>
      <c r="I460" s="137">
        <f>IF($E274="Nil",I274/365,(I274-I280)/INDEX('TDCV Values'!$C$5:$C$6,MATCH($C460,'TDCV Values'!$B$5:$B$6,0)))</f>
        <v>0.29748500290140906</v>
      </c>
      <c r="J460" s="140">
        <f>IF($E274="Nil",J274/365,(J274-J280)/INDEX('TDCV Values'!$C$5:$C$6,MATCH($C460,'TDCV Values'!$B$5:$B$6,0)))</f>
        <v>0.3112741115845718</v>
      </c>
      <c r="K460" s="140">
        <f>IF($E274="Nil",K274/365,(K274-K280)/INDEX('TDCV Values'!$C$5:$C$6,MATCH($C460,'TDCV Values'!$B$5:$B$6,0)))</f>
        <v>0.26757931246779498</v>
      </c>
    </row>
    <row r="461" spans="2:11">
      <c r="B461" s="212" t="s">
        <v>120</v>
      </c>
      <c r="C461" s="9" t="s">
        <v>72</v>
      </c>
      <c r="D461" s="9" t="s">
        <v>68</v>
      </c>
      <c r="E461" s="191" t="s">
        <v>69</v>
      </c>
      <c r="F461" s="137">
        <f>IF($E275="Nil",F275/365,(F275-F281)/INDEX('TDCV Values'!$C$5:$C$6,MATCH($C461,'TDCV Values'!$B$5:$B$6,0)))</f>
        <v>0.1708888921790935</v>
      </c>
      <c r="G461" s="137">
        <f>IF($E275="Nil",G275/365,(G275-G281)/INDEX('TDCV Values'!$C$5:$C$6,MATCH($C461,'TDCV Values'!$B$5:$B$6,0)))</f>
        <v>0.12643419803010958</v>
      </c>
      <c r="H461" s="137">
        <f>IF($E275="Nil",H275/365,(H275-H281)/INDEX('TDCV Values'!$C$5:$C$6,MATCH($C461,'TDCV Values'!$B$5:$B$6,0)))</f>
        <v>7.5438747324287264E-2</v>
      </c>
      <c r="I461" s="137">
        <f>IF($E275="Nil",I275/365,(I275-I281)/INDEX('TDCV Values'!$C$5:$C$6,MATCH($C461,'TDCV Values'!$B$5:$B$6,0)))</f>
        <v>6.9291311463775596E-2</v>
      </c>
      <c r="J461" s="140">
        <f>IF($E275="Nil",J275/365,(J275-J281)/INDEX('TDCV Values'!$C$5:$C$6,MATCH($C461,'TDCV Values'!$B$5:$B$6,0)))</f>
        <v>7.4537518159489308E-2</v>
      </c>
      <c r="K461" s="140">
        <f>IF($E275="Nil",K275/365,(K275-K281)/INDEX('TDCV Values'!$C$5:$C$6,MATCH($C461,'TDCV Values'!$B$5:$B$6,0)))</f>
        <v>6.0139697814343654E-2</v>
      </c>
    </row>
    <row r="462" spans="2:11">
      <c r="B462" s="212" t="s">
        <v>120</v>
      </c>
      <c r="C462" s="9" t="s">
        <v>72</v>
      </c>
      <c r="D462" s="9" t="s">
        <v>70</v>
      </c>
      <c r="E462" s="191" t="s">
        <v>69</v>
      </c>
      <c r="F462" s="137">
        <f>IF($E276="Nil",F276/365,(F276-F282)/INDEX('TDCV Values'!$C$5:$C$6,MATCH($C462,'TDCV Values'!$B$5:$B$6,0)))</f>
        <v>0.17545566070004284</v>
      </c>
      <c r="G462" s="137">
        <f>IF($E276="Nil",G276/365,(G276-G282)/INDEX('TDCV Values'!$C$5:$C$6,MATCH($C462,'TDCV Values'!$B$5:$B$6,0)))</f>
        <v>0.12846605369931777</v>
      </c>
      <c r="H462" s="137">
        <f>IF($E276="Nil",H276/365,(H276-H282)/INDEX('TDCV Values'!$C$5:$C$6,MATCH($C462,'TDCV Values'!$B$5:$B$6,0)))</f>
        <v>7.3789763167987063E-2</v>
      </c>
      <c r="I462" s="137">
        <f>IF($E276="Nil",I276/365,(I276-I282)/INDEX('TDCV Values'!$C$5:$C$6,MATCH($C462,'TDCV Values'!$B$5:$B$6,0)))</f>
        <v>6.6759688336252954E-2</v>
      </c>
      <c r="J462" s="140">
        <f>IF($E276="Nil",J276/365,(J276-J282)/INDEX('TDCV Values'!$C$5:$C$6,MATCH($C462,'TDCV Values'!$B$5:$B$6,0)))</f>
        <v>7.2426039483381735E-2</v>
      </c>
      <c r="K462" s="140">
        <f>IF($E276="Nil",K276/365,(K276-K282)/INDEX('TDCV Values'!$C$5:$C$6,MATCH($C462,'TDCV Values'!$B$5:$B$6,0)))</f>
        <v>5.7510800473915137E-2</v>
      </c>
    </row>
    <row r="463" spans="2:11">
      <c r="B463" s="212" t="s">
        <v>120</v>
      </c>
      <c r="C463" s="9" t="s">
        <v>72</v>
      </c>
      <c r="D463" s="9" t="s">
        <v>71</v>
      </c>
      <c r="E463" s="191" t="s">
        <v>69</v>
      </c>
      <c r="F463" s="137">
        <f>IF($E277="Nil",F277/365,(F277-F283)/INDEX('TDCV Values'!$C$5:$C$6,MATCH($C463,'TDCV Values'!$B$5:$B$6,0)))</f>
        <v>0.17998709048049408</v>
      </c>
      <c r="G463" s="137">
        <f>IF($E277="Nil",G277/365,(G277-G283)/INDEX('TDCV Values'!$C$5:$C$6,MATCH($C463,'TDCV Values'!$B$5:$B$6,0)))</f>
        <v>0.13316869054053504</v>
      </c>
      <c r="H463" s="137">
        <f>IF($E277="Nil",H277/365,(H277-H283)/INDEX('TDCV Values'!$C$5:$C$6,MATCH($C463,'TDCV Values'!$B$5:$B$6,0)))</f>
        <v>7.9461753721157713E-2</v>
      </c>
      <c r="I463" s="137">
        <f>IF($E277="Nil",I277/365,(I277-I283)/INDEX('TDCV Values'!$C$5:$C$6,MATCH($C463,'TDCV Values'!$B$5:$B$6,0)))</f>
        <v>7.2935556712590596E-2</v>
      </c>
      <c r="J463" s="140">
        <f>IF($E277="Nil",J277/365,(J277-J283)/INDEX('TDCV Values'!$C$5:$C$6,MATCH($C463,'TDCV Values'!$B$5:$B$6,0)))</f>
        <v>7.8460960853045991E-2</v>
      </c>
      <c r="K463" s="140">
        <f>IF($E277="Nil",K277/365,(K277-K283)/INDEX('TDCV Values'!$C$5:$C$6,MATCH($C463,'TDCV Values'!$B$5:$B$6,0)))</f>
        <v>6.3295770967010778E-2</v>
      </c>
    </row>
    <row r="464" spans="2:11">
      <c r="B464" s="212" t="s">
        <v>120</v>
      </c>
      <c r="C464" s="9" t="s">
        <v>67</v>
      </c>
      <c r="D464" s="9" t="s">
        <v>68</v>
      </c>
      <c r="E464" s="191" t="s">
        <v>73</v>
      </c>
      <c r="F464" s="137">
        <f>IF($E278="Nil",F278/365,(F278-F284)/INDEX('TDCV Values'!$C$5:$C$6,MATCH($C464,'TDCV Values'!$B$5:$B$6,0)))</f>
        <v>0.48597656280454721</v>
      </c>
      <c r="G464" s="137">
        <f>IF($E278="Nil",G278/365,(G278-G284)/INDEX('TDCV Values'!$C$5:$C$6,MATCH($C464,'TDCV Values'!$B$5:$B$6,0)))</f>
        <v>0.61819313151421196</v>
      </c>
      <c r="H464" s="137">
        <f>IF($E278="Nil",H278/365,(H278-H284)/INDEX('TDCV Values'!$C$5:$C$6,MATCH($C464,'TDCV Values'!$B$5:$B$6,0)))</f>
        <v>0.61819313151421196</v>
      </c>
      <c r="I464" s="137">
        <f>IF($E278="Nil",I278/365,(I278-I284)/INDEX('TDCV Values'!$C$5:$C$6,MATCH($C464,'TDCV Values'!$B$5:$B$6,0)))</f>
        <v>0.6222741582265966</v>
      </c>
      <c r="J464" s="140">
        <f>IF($E278="Nil",J278/365,(J278-J284)/INDEX('TDCV Values'!$C$5:$C$6,MATCH($C464,'TDCV Values'!$B$5:$B$6,0)))</f>
        <v>0.62206161030695506</v>
      </c>
      <c r="K464" s="140">
        <f>IF($E278="Nil",K278/365,(K278-K284)/INDEX('TDCV Values'!$C$5:$C$6,MATCH($C464,'TDCV Values'!$B$5:$B$6,0)))</f>
        <v>0.65454352143851735</v>
      </c>
    </row>
    <row r="465" spans="2:11">
      <c r="B465" s="212" t="s">
        <v>120</v>
      </c>
      <c r="C465" s="9" t="s">
        <v>67</v>
      </c>
      <c r="D465" s="9" t="s">
        <v>70</v>
      </c>
      <c r="E465" s="191" t="s">
        <v>73</v>
      </c>
      <c r="F465" s="137">
        <f>IF($E279="Nil",F279/365,(F279-F285)/INDEX('TDCV Values'!$C$5:$C$6,MATCH($C465,'TDCV Values'!$B$5:$B$6,0)))</f>
        <v>0.53640430946597795</v>
      </c>
      <c r="G465" s="137">
        <f>IF($E279="Nil",G279/365,(G279-G285)/INDEX('TDCV Values'!$C$5:$C$6,MATCH($C465,'TDCV Values'!$B$5:$B$6,0)))</f>
        <v>0.6689061250859345</v>
      </c>
      <c r="H465" s="137">
        <f>IF($E279="Nil",H279/365,(H279-H285)/INDEX('TDCV Values'!$C$5:$C$6,MATCH($C465,'TDCV Values'!$B$5:$B$6,0)))</f>
        <v>0.6689061250859345</v>
      </c>
      <c r="I465" s="137">
        <f>IF($E279="Nil",I279/365,(I279-I285)/INDEX('TDCV Values'!$C$5:$C$6,MATCH($C465,'TDCV Values'!$B$5:$B$6,0)))</f>
        <v>0.69094699202179288</v>
      </c>
      <c r="J465" s="140">
        <f>IF($E279="Nil",J279/365,(J279-J285)/INDEX('TDCV Values'!$C$5:$C$6,MATCH($C465,'TDCV Values'!$B$5:$B$6,0)))</f>
        <v>0.6907170032464206</v>
      </c>
      <c r="K465" s="140">
        <f>IF($E279="Nil",K279/365,(K279-K285)/INDEX('TDCV Values'!$C$5:$C$6,MATCH($C465,'TDCV Values'!$B$5:$B$6,0)))</f>
        <v>0.72544184707039738</v>
      </c>
    </row>
    <row r="466" spans="2:11">
      <c r="B466" s="212" t="s">
        <v>120</v>
      </c>
      <c r="C466" s="9" t="s">
        <v>67</v>
      </c>
      <c r="D466" s="9" t="s">
        <v>71</v>
      </c>
      <c r="E466" s="191" t="s">
        <v>73</v>
      </c>
      <c r="F466" s="137">
        <f>IF($E280="Nil",F280/365,(F280-F286)/INDEX('TDCV Values'!$C$5:$C$6,MATCH($C466,'TDCV Values'!$B$5:$B$6,0)))</f>
        <v>0.5476139747340586</v>
      </c>
      <c r="G466" s="137">
        <f>IF($E280="Nil",G280/365,(G280-G286)/INDEX('TDCV Values'!$C$5:$C$6,MATCH($C466,'TDCV Values'!$B$5:$B$6,0)))</f>
        <v>0.68837453155668682</v>
      </c>
      <c r="H466" s="137">
        <f>IF($E280="Nil",H280/365,(H280-H286)/INDEX('TDCV Values'!$C$5:$C$6,MATCH($C466,'TDCV Values'!$B$5:$B$6,0)))</f>
        <v>0.68837453155668682</v>
      </c>
      <c r="I466" s="137">
        <f>IF($E280="Nil",I280/365,(I280-I286)/INDEX('TDCV Values'!$C$5:$C$6,MATCH($C466,'TDCV Values'!$B$5:$B$6,0)))</f>
        <v>0.69363479426793273</v>
      </c>
      <c r="J466" s="140">
        <f>IF($E280="Nil",J280/365,(J280-J286)/INDEX('TDCV Values'!$C$5:$C$6,MATCH($C466,'TDCV Values'!$B$5:$B$6,0)))</f>
        <v>0.69341512669179806</v>
      </c>
      <c r="K466" s="140">
        <f>IF($E280="Nil",K280/365,(K280-K286)/INDEX('TDCV Values'!$C$5:$C$6,MATCH($C466,'TDCV Values'!$B$5:$B$6,0)))</f>
        <v>0.72793291125010207</v>
      </c>
    </row>
    <row r="467" spans="2:11">
      <c r="B467" s="212" t="s">
        <v>120</v>
      </c>
      <c r="C467" s="9" t="s">
        <v>72</v>
      </c>
      <c r="D467" s="9" t="s">
        <v>68</v>
      </c>
      <c r="E467" s="191" t="s">
        <v>73</v>
      </c>
      <c r="F467" s="137">
        <f>IF($E281="Nil",F281/365,(F281-F287)/INDEX('TDCV Values'!$C$5:$C$6,MATCH($C467,'TDCV Values'!$B$5:$B$6,0)))</f>
        <v>0.28485186128517942</v>
      </c>
      <c r="G467" s="137">
        <f>IF($E281="Nil",G281/365,(G281-G287)/INDEX('TDCV Values'!$C$5:$C$6,MATCH($C467,'TDCV Values'!$B$5:$B$6,0)))</f>
        <v>0.2911174570678719</v>
      </c>
      <c r="H467" s="137">
        <f>IF($E281="Nil",H281/365,(H281-H287)/INDEX('TDCV Values'!$C$5:$C$6,MATCH($C467,'TDCV Values'!$B$5:$B$6,0)))</f>
        <v>0.2911174570678719</v>
      </c>
      <c r="I467" s="137">
        <f>IF($E281="Nil",I281/365,(I281-I287)/INDEX('TDCV Values'!$C$5:$C$6,MATCH($C467,'TDCV Values'!$B$5:$B$6,0)))</f>
        <v>0.29617840979166304</v>
      </c>
      <c r="J467" s="140">
        <f>IF($E281="Nil",J281/365,(J281-J287)/INDEX('TDCV Values'!$C$5:$C$6,MATCH($C467,'TDCV Values'!$B$5:$B$6,0)))</f>
        <v>0.29596927628124237</v>
      </c>
      <c r="K467" s="140">
        <f>IF($E281="Nil",K281/365,(K281-K287)/INDEX('TDCV Values'!$C$5:$C$6,MATCH($C467,'TDCV Values'!$B$5:$B$6,0)))</f>
        <v>0.29791675280770286</v>
      </c>
    </row>
    <row r="468" spans="2:11">
      <c r="B468" s="212" t="s">
        <v>120</v>
      </c>
      <c r="C468" s="9" t="s">
        <v>72</v>
      </c>
      <c r="D468" s="9" t="s">
        <v>70</v>
      </c>
      <c r="E468" s="191" t="s">
        <v>73</v>
      </c>
      <c r="F468" s="137">
        <f>IF($E282="Nil",F282/365,(F282-F288)/INDEX('TDCV Values'!$C$5:$C$6,MATCH($C468,'TDCV Values'!$B$5:$B$6,0)))</f>
        <v>0.3750844265084296</v>
      </c>
      <c r="G468" s="137">
        <f>IF($E282="Nil",G282/365,(G282-G288)/INDEX('TDCV Values'!$C$5:$C$6,MATCH($C468,'TDCV Values'!$B$5:$B$6,0)))</f>
        <v>0.37799022515901148</v>
      </c>
      <c r="H468" s="137">
        <f>IF($E282="Nil",H282/365,(H282-H288)/INDEX('TDCV Values'!$C$5:$C$6,MATCH($C468,'TDCV Values'!$B$5:$B$6,0)))</f>
        <v>0.37799022515901148</v>
      </c>
      <c r="I468" s="137">
        <f>IF($E282="Nil",I282/365,(I282-I288)/INDEX('TDCV Values'!$C$5:$C$6,MATCH($C468,'TDCV Values'!$B$5:$B$6,0)))</f>
        <v>0.40444866296589277</v>
      </c>
      <c r="J468" s="140">
        <f>IF($E282="Nil",J282/365,(J282-J288)/INDEX('TDCV Values'!$C$5:$C$6,MATCH($C468,'TDCV Values'!$B$5:$B$6,0)))</f>
        <v>0.40414743835077382</v>
      </c>
      <c r="K468" s="140">
        <f>IF($E282="Nil",K282/365,(K282-K288)/INDEX('TDCV Values'!$C$5:$C$6,MATCH($C468,'TDCV Values'!$B$5:$B$6,0)))</f>
        <v>0.3974948517572327</v>
      </c>
    </row>
    <row r="469" spans="2:11" ht="13.5" thickBot="1">
      <c r="B469" s="213" t="s">
        <v>120</v>
      </c>
      <c r="C469" s="214" t="s">
        <v>72</v>
      </c>
      <c r="D469" s="214" t="s">
        <v>71</v>
      </c>
      <c r="E469" s="223" t="s">
        <v>73</v>
      </c>
      <c r="F469" s="141">
        <f>IF($E283="Nil",F283/365,(F283-F289)/INDEX('TDCV Values'!$C$5:$C$6,MATCH($C469,'TDCV Values'!$B$5:$B$6,0)))</f>
        <v>0.33537728236404085</v>
      </c>
      <c r="G469" s="141">
        <f>IF($E283="Nil",G283/365,(G283-G289)/INDEX('TDCV Values'!$C$5:$C$6,MATCH($C469,'TDCV Values'!$B$5:$B$6,0)))</f>
        <v>0.34338533582610592</v>
      </c>
      <c r="H469" s="141">
        <f>IF($E283="Nil",H283/365,(H283-H289)/INDEX('TDCV Values'!$C$5:$C$6,MATCH($C469,'TDCV Values'!$B$5:$B$6,0)))</f>
        <v>0.34338533582610592</v>
      </c>
      <c r="I469" s="141">
        <f>IF($E283="Nil",I283/365,(I283-I289)/INDEX('TDCV Values'!$C$5:$C$6,MATCH($C469,'TDCV Values'!$B$5:$B$6,0)))</f>
        <v>0.34989612955552435</v>
      </c>
      <c r="J469" s="142">
        <f>IF($E283="Nil",J283/365,(J283-J289)/INDEX('TDCV Values'!$C$5:$C$6,MATCH($C469,'TDCV Values'!$B$5:$B$6,0)))</f>
        <v>0.3496676350396663</v>
      </c>
      <c r="K469" s="142">
        <f>IF($E283="Nil",K283/365,(K283-K289)/INDEX('TDCV Values'!$C$5:$C$6,MATCH($C469,'TDCV Values'!$B$5:$B$6,0)))</f>
        <v>0.35206455739743803</v>
      </c>
    </row>
    <row r="470" spans="2:11">
      <c r="B470" s="210" t="s">
        <v>122</v>
      </c>
      <c r="C470" s="211" t="s">
        <v>67</v>
      </c>
      <c r="D470" s="211" t="s">
        <v>68</v>
      </c>
      <c r="E470" s="222" t="s">
        <v>69</v>
      </c>
      <c r="F470" s="138">
        <f>IF($E284="Nil",F284/365,(F284-F290)/INDEX('TDCV Values'!$C$5:$C$6,MATCH($C470,'TDCV Values'!$B$5:$B$6,0)))</f>
        <v>0.6950999003799756</v>
      </c>
      <c r="G470" s="138">
        <f>IF($E284="Nil",G284/365,(G284-G290)/INDEX('TDCV Values'!$C$5:$C$6,MATCH($C470,'TDCV Values'!$B$5:$B$6,0)))</f>
        <v>0.52083313107979512</v>
      </c>
      <c r="H470" s="138">
        <f>IF($E284="Nil",H284/365,(H284-H290)/INDEX('TDCV Values'!$C$5:$C$6,MATCH($C470,'TDCV Values'!$B$5:$B$6,0)))</f>
        <v>0.31191560202690721</v>
      </c>
      <c r="I470" s="138">
        <f>IF($E284="Nil",I284/365,(I284-I290)/INDEX('TDCV Values'!$C$5:$C$6,MATCH($C470,'TDCV Values'!$B$5:$B$6,0)))</f>
        <v>0.28427972233381948</v>
      </c>
      <c r="J470" s="139">
        <f>IF($E284="Nil",J284/365,(J284-J290)/INDEX('TDCV Values'!$C$5:$C$6,MATCH($C470,'TDCV Values'!$B$5:$B$6,0)))</f>
        <v>0.29727703462006194</v>
      </c>
      <c r="K470" s="139">
        <f>IF($E284="Nil",K284/365,(K284-K290)/INDEX('TDCV Values'!$C$5:$C$6,MATCH($C470,'TDCV Values'!$B$5:$B$6,0)))</f>
        <v>0.25720976803003665</v>
      </c>
    </row>
    <row r="471" spans="2:11">
      <c r="B471" s="212" t="s">
        <v>122</v>
      </c>
      <c r="C471" s="9" t="s">
        <v>67</v>
      </c>
      <c r="D471" s="9" t="s">
        <v>70</v>
      </c>
      <c r="E471" s="191" t="s">
        <v>69</v>
      </c>
      <c r="F471" s="137">
        <f>IF($E285="Nil",F285/365,(F285-F291)/INDEX('TDCV Values'!$C$5:$C$6,MATCH($C471,'TDCV Values'!$B$5:$B$6,0)))</f>
        <v>0.68453733182793819</v>
      </c>
      <c r="G471" s="137">
        <f>IF($E285="Nil",G285/365,(G285-G291)/INDEX('TDCV Values'!$C$5:$C$6,MATCH($C471,'TDCV Values'!$B$5:$B$6,0)))</f>
        <v>0.50910933354701549</v>
      </c>
      <c r="H471" s="137">
        <f>IF($E285="Nil",H285/365,(H285-H291)/INDEX('TDCV Values'!$C$5:$C$6,MATCH($C471,'TDCV Values'!$B$5:$B$6,0)))</f>
        <v>0.30120083960274113</v>
      </c>
      <c r="I471" s="137">
        <f>IF($E285="Nil",I285/365,(I285-I291)/INDEX('TDCV Values'!$C$5:$C$6,MATCH($C471,'TDCV Values'!$B$5:$B$6,0)))</f>
        <v>0.27986311158752936</v>
      </c>
      <c r="J471" s="140">
        <f>IF($E285="Nil",J285/365,(J285-J291)/INDEX('TDCV Values'!$C$5:$C$6,MATCH($C471,'TDCV Values'!$B$5:$B$6,0)))</f>
        <v>0.29280038268078223</v>
      </c>
      <c r="K471" s="140">
        <f>IF($E285="Nil",K285/365,(K285-K291)/INDEX('TDCV Values'!$C$5:$C$6,MATCH($C471,'TDCV Values'!$B$5:$B$6,0)))</f>
        <v>0.24933926593661737</v>
      </c>
    </row>
    <row r="472" spans="2:11">
      <c r="B472" s="212" t="s">
        <v>122</v>
      </c>
      <c r="C472" s="9" t="s">
        <v>67</v>
      </c>
      <c r="D472" s="9" t="s">
        <v>71</v>
      </c>
      <c r="E472" s="191" t="s">
        <v>69</v>
      </c>
      <c r="F472" s="137">
        <f>IF($E286="Nil",F286/365,(F286-F292)/INDEX('TDCV Values'!$C$5:$C$6,MATCH($C472,'TDCV Values'!$B$5:$B$6,0)))</f>
        <v>0.73212328864037479</v>
      </c>
      <c r="G472" s="137">
        <f>IF($E286="Nil",G286/365,(G286-G292)/INDEX('TDCV Values'!$C$5:$C$6,MATCH($C472,'TDCV Values'!$B$5:$B$6,0)))</f>
        <v>0.54858228902292683</v>
      </c>
      <c r="H472" s="137">
        <f>IF($E286="Nil",H286/365,(H286-H292)/INDEX('TDCV Values'!$C$5:$C$6,MATCH($C472,'TDCV Values'!$B$5:$B$6,0)))</f>
        <v>0.32855082238311795</v>
      </c>
      <c r="I472" s="137">
        <f>IF($E286="Nil",I286/365,(I286-I292)/INDEX('TDCV Values'!$C$5:$C$6,MATCH($C472,'TDCV Values'!$B$5:$B$6,0)))</f>
        <v>0.29925180149516672</v>
      </c>
      <c r="J472" s="140">
        <f>IF($E286="Nil",J286/365,(J286-J292)/INDEX('TDCV Values'!$C$5:$C$6,MATCH($C472,'TDCV Values'!$B$5:$B$6,0)))</f>
        <v>0.31294088755395466</v>
      </c>
      <c r="K472" s="140">
        <f>IF($E286="Nil",K286/365,(K286-K292)/INDEX('TDCV Values'!$C$5:$C$6,MATCH($C472,'TDCV Values'!$B$5:$B$6,0)))</f>
        <v>0.27073192703556209</v>
      </c>
    </row>
    <row r="473" spans="2:11">
      <c r="B473" s="212" t="s">
        <v>122</v>
      </c>
      <c r="C473" s="9" t="s">
        <v>72</v>
      </c>
      <c r="D473" s="9" t="s">
        <v>68</v>
      </c>
      <c r="E473" s="191" t="s">
        <v>69</v>
      </c>
      <c r="F473" s="137">
        <f>IF($E287="Nil",F287/365,(F287-F293)/INDEX('TDCV Values'!$C$5:$C$6,MATCH($C473,'TDCV Values'!$B$5:$B$6,0)))</f>
        <v>0.17255252357019038</v>
      </c>
      <c r="G473" s="137">
        <f>IF($E287="Nil",G287/365,(G287-G293)/INDEX('TDCV Values'!$C$5:$C$6,MATCH($C473,'TDCV Values'!$B$5:$B$6,0)))</f>
        <v>0.1261101664068667</v>
      </c>
      <c r="H473" s="137">
        <f>IF($E287="Nil",H287/365,(H287-H293)/INDEX('TDCV Values'!$C$5:$C$6,MATCH($C473,'TDCV Values'!$B$5:$B$6,0)))</f>
        <v>7.511471570104436E-2</v>
      </c>
      <c r="I473" s="137">
        <f>IF($E287="Nil",I287/365,(I287-I293)/INDEX('TDCV Values'!$C$5:$C$6,MATCH($C473,'TDCV Values'!$B$5:$B$6,0)))</f>
        <v>6.8968593178546658E-2</v>
      </c>
      <c r="J473" s="140">
        <f>IF($E287="Nil",J287/365,(J287-J293)/INDEX('TDCV Values'!$C$5:$C$6,MATCH($C473,'TDCV Values'!$B$5:$B$6,0)))</f>
        <v>7.4214852065291839E-2</v>
      </c>
      <c r="K473" s="140">
        <f>IF($E287="Nil",K287/365,(K287-K293)/INDEX('TDCV Values'!$C$5:$C$6,MATCH($C473,'TDCV Values'!$B$5:$B$6,0)))</f>
        <v>6.1112535129788134E-2</v>
      </c>
    </row>
    <row r="474" spans="2:11">
      <c r="B474" s="212" t="s">
        <v>122</v>
      </c>
      <c r="C474" s="9" t="s">
        <v>72</v>
      </c>
      <c r="D474" s="9" t="s">
        <v>70</v>
      </c>
      <c r="E474" s="191" t="s">
        <v>69</v>
      </c>
      <c r="F474" s="137">
        <f>IF($E288="Nil",F288/365,(F288-F294)/INDEX('TDCV Values'!$C$5:$C$6,MATCH($C474,'TDCV Values'!$B$5:$B$6,0)))</f>
        <v>0.17719739879131691</v>
      </c>
      <c r="G474" s="137">
        <f>IF($E288="Nil",G288/365,(G288-G294)/INDEX('TDCV Values'!$C$5:$C$6,MATCH($C474,'TDCV Values'!$B$5:$B$6,0)))</f>
        <v>0.12842525449906692</v>
      </c>
      <c r="H474" s="137">
        <f>IF($E288="Nil",H288/365,(H288-H294)/INDEX('TDCV Values'!$C$5:$C$6,MATCH($C474,'TDCV Values'!$B$5:$B$6,0)))</f>
        <v>7.3748963967736184E-2</v>
      </c>
      <c r="I474" s="137">
        <f>IF($E288="Nil",I288/365,(I288-I294)/INDEX('TDCV Values'!$C$5:$C$6,MATCH($C474,'TDCV Values'!$B$5:$B$6,0)))</f>
        <v>6.6719036550190569E-2</v>
      </c>
      <c r="J474" s="140">
        <f>IF($E288="Nil",J288/365,(J288-J294)/INDEX('TDCV Values'!$C$5:$C$6,MATCH($C474,'TDCV Values'!$B$5:$B$6,0)))</f>
        <v>7.2385397003395774E-2</v>
      </c>
      <c r="K474" s="140">
        <f>IF($E288="Nil",K288/365,(K288-K294)/INDEX('TDCV Values'!$C$5:$C$6,MATCH($C474,'TDCV Values'!$B$5:$B$6,0)))</f>
        <v>5.8910051960163815E-2</v>
      </c>
    </row>
    <row r="475" spans="2:11">
      <c r="B475" s="212" t="s">
        <v>122</v>
      </c>
      <c r="C475" s="9" t="s">
        <v>72</v>
      </c>
      <c r="D475" s="9" t="s">
        <v>71</v>
      </c>
      <c r="E475" s="191" t="s">
        <v>69</v>
      </c>
      <c r="F475" s="137">
        <f>IF($E289="Nil",F289/365,(F289-F295)/INDEX('TDCV Values'!$C$5:$C$6,MATCH($C475,'TDCV Values'!$B$5:$B$6,0)))</f>
        <v>0.18174044388079461</v>
      </c>
      <c r="G475" s="137">
        <f>IF($E289="Nil",G289/365,(G289-G295)/INDEX('TDCV Values'!$C$5:$C$6,MATCH($C475,'TDCV Values'!$B$5:$B$6,0)))</f>
        <v>0.13282718343057168</v>
      </c>
      <c r="H475" s="137">
        <f>IF($E289="Nil",H289/365,(H289-H295)/INDEX('TDCV Values'!$C$5:$C$6,MATCH($C475,'TDCV Values'!$B$5:$B$6,0)))</f>
        <v>7.9120246611194323E-2</v>
      </c>
      <c r="I475" s="137">
        <f>IF($E289="Nil",I289/365,(I289-I295)/INDEX('TDCV Values'!$C$5:$C$6,MATCH($C475,'TDCV Values'!$B$5:$B$6,0)))</f>
        <v>7.2595416441117139E-2</v>
      </c>
      <c r="J475" s="140">
        <f>IF($E289="Nil",J289/365,(J289-J295)/INDEX('TDCV Values'!$C$5:$C$6,MATCH($C475,'TDCV Values'!$B$5:$B$6,0)))</f>
        <v>7.8120876833083747E-2</v>
      </c>
      <c r="K475" s="140">
        <f>IF($E289="Nil",K289/365,(K289-K295)/INDEX('TDCV Values'!$C$5:$C$6,MATCH($C475,'TDCV Values'!$B$5:$B$6,0)))</f>
        <v>6.432113467048868E-2</v>
      </c>
    </row>
    <row r="476" spans="2:11">
      <c r="B476" s="212" t="s">
        <v>122</v>
      </c>
      <c r="C476" s="9" t="s">
        <v>67</v>
      </c>
      <c r="D476" s="9" t="s">
        <v>68</v>
      </c>
      <c r="E476" s="191" t="s">
        <v>73</v>
      </c>
      <c r="F476" s="137">
        <f>IF($E290="Nil",F290/365,(F290-F296)/INDEX('TDCV Values'!$C$5:$C$6,MATCH($C476,'TDCV Values'!$B$5:$B$6,0)))</f>
        <v>0.33158410573786584</v>
      </c>
      <c r="G476" s="137">
        <f>IF($E290="Nil",G290/365,(G290-G296)/INDEX('TDCV Values'!$C$5:$C$6,MATCH($C476,'TDCV Values'!$B$5:$B$6,0)))</f>
        <v>0.38181666588668656</v>
      </c>
      <c r="H476" s="137">
        <f>IF($E290="Nil",H290/365,(H290-H296)/INDEX('TDCV Values'!$C$5:$C$6,MATCH($C476,'TDCV Values'!$B$5:$B$6,0)))</f>
        <v>0.38181666588668656</v>
      </c>
      <c r="I476" s="137">
        <f>IF($E290="Nil",I290/365,(I290-I296)/INDEX('TDCV Values'!$C$5:$C$6,MATCH($C476,'TDCV Values'!$B$5:$B$6,0)))</f>
        <v>0.38517662626857863</v>
      </c>
      <c r="J476" s="140">
        <f>IF($E290="Nil",J290/365,(J290-J296)/INDEX('TDCV Values'!$C$5:$C$6,MATCH($C476,'TDCV Values'!$B$5:$B$6,0)))</f>
        <v>0.38502486300473077</v>
      </c>
      <c r="K476" s="140">
        <f>IF($E290="Nil",K290/365,(K290-K296)/INDEX('TDCV Values'!$C$5:$C$6,MATCH($C476,'TDCV Values'!$B$5:$B$6,0)))</f>
        <v>0.39108225255134316</v>
      </c>
    </row>
    <row r="477" spans="2:11">
      <c r="B477" s="212" t="s">
        <v>122</v>
      </c>
      <c r="C477" s="9" t="s">
        <v>67</v>
      </c>
      <c r="D477" s="9" t="s">
        <v>70</v>
      </c>
      <c r="E477" s="191" t="s">
        <v>73</v>
      </c>
      <c r="F477" s="137">
        <f>IF($E291="Nil",F291/365,(F291-F297)/INDEX('TDCV Values'!$C$5:$C$6,MATCH($C477,'TDCV Values'!$B$5:$B$6,0)))</f>
        <v>0.38276830962512848</v>
      </c>
      <c r="G477" s="137">
        <f>IF($E291="Nil",G291/365,(G291-G297)/INDEX('TDCV Values'!$C$5:$C$6,MATCH($C477,'TDCV Values'!$B$5:$B$6,0)))</f>
        <v>0.43368780337837637</v>
      </c>
      <c r="H477" s="137">
        <f>IF($E291="Nil",H291/365,(H291-H297)/INDEX('TDCV Values'!$C$5:$C$6,MATCH($C477,'TDCV Values'!$B$5:$B$6,0)))</f>
        <v>0.43368780337837637</v>
      </c>
      <c r="I477" s="137">
        <f>IF($E291="Nil",I291/365,(I291-I297)/INDEX('TDCV Values'!$C$5:$C$6,MATCH($C477,'TDCV Values'!$B$5:$B$6,0)))</f>
        <v>0.45508065757207494</v>
      </c>
      <c r="J477" s="140">
        <f>IF($E291="Nil",J291/365,(J291-J297)/INDEX('TDCV Values'!$C$5:$C$6,MATCH($C477,'TDCV Values'!$B$5:$B$6,0)))</f>
        <v>0.45490633064242891</v>
      </c>
      <c r="K477" s="140">
        <f>IF($E291="Nil",K291/365,(K291-K297)/INDEX('TDCV Values'!$C$5:$C$6,MATCH($C477,'TDCV Values'!$B$5:$B$6,0)))</f>
        <v>0.46334379653454083</v>
      </c>
    </row>
    <row r="478" spans="2:11">
      <c r="B478" s="212" t="s">
        <v>122</v>
      </c>
      <c r="C478" s="9" t="s">
        <v>67</v>
      </c>
      <c r="D478" s="9" t="s">
        <v>71</v>
      </c>
      <c r="E478" s="191" t="s">
        <v>73</v>
      </c>
      <c r="F478" s="137">
        <f>IF($E292="Nil",F292/365,(F292-F298)/INDEX('TDCV Values'!$C$5:$C$6,MATCH($C478,'TDCV Values'!$B$5:$B$6,0)))</f>
        <v>0.38488957924094991</v>
      </c>
      <c r="G478" s="137">
        <f>IF($E292="Nil",G292/365,(G292-G298)/INDEX('TDCV Values'!$C$5:$C$6,MATCH($C478,'TDCV Values'!$B$5:$B$6,0)))</f>
        <v>0.43924178110486822</v>
      </c>
      <c r="H478" s="137">
        <f>IF($E292="Nil",H292/365,(H292-H298)/INDEX('TDCV Values'!$C$5:$C$6,MATCH($C478,'TDCV Values'!$B$5:$B$6,0)))</f>
        <v>0.43924178110486822</v>
      </c>
      <c r="I478" s="137">
        <f>IF($E292="Nil",I292/365,(I292-I298)/INDEX('TDCV Values'!$C$5:$C$6,MATCH($C478,'TDCV Values'!$B$5:$B$6,0)))</f>
        <v>0.44389572030306962</v>
      </c>
      <c r="J478" s="140">
        <f>IF($E292="Nil",J292/365,(J292-J298)/INDEX('TDCV Values'!$C$5:$C$6,MATCH($C478,'TDCV Values'!$B$5:$B$6,0)))</f>
        <v>0.44373382563650521</v>
      </c>
      <c r="K478" s="140">
        <f>IF($E292="Nil",K292/365,(K292-K298)/INDEX('TDCV Values'!$C$5:$C$6,MATCH($C478,'TDCV Values'!$B$5:$B$6,0)))</f>
        <v>0.4504406755770276</v>
      </c>
    </row>
    <row r="479" spans="2:11">
      <c r="B479" s="212" t="s">
        <v>122</v>
      </c>
      <c r="C479" s="9" t="s">
        <v>72</v>
      </c>
      <c r="D479" s="9" t="s">
        <v>68</v>
      </c>
      <c r="E479" s="191" t="s">
        <v>73</v>
      </c>
      <c r="F479" s="137">
        <f>IF($E293="Nil",F293/365,(F293-F299)/INDEX('TDCV Values'!$C$5:$C$6,MATCH($C479,'TDCV Values'!$B$5:$B$6,0)))</f>
        <v>0.28485186128517942</v>
      </c>
      <c r="G479" s="137">
        <f>IF($E293="Nil",G293/365,(G293-G299)/INDEX('TDCV Values'!$C$5:$C$6,MATCH($C479,'TDCV Values'!$B$5:$B$6,0)))</f>
        <v>0.2911174570678719</v>
      </c>
      <c r="H479" s="137">
        <f>IF($E293="Nil",H293/365,(H293-H299)/INDEX('TDCV Values'!$C$5:$C$6,MATCH($C479,'TDCV Values'!$B$5:$B$6,0)))</f>
        <v>0.2911174570678719</v>
      </c>
      <c r="I479" s="137">
        <f>IF($E293="Nil",I293/365,(I293-I299)/INDEX('TDCV Values'!$C$5:$C$6,MATCH($C479,'TDCV Values'!$B$5:$B$6,0)))</f>
        <v>0.29619239752972082</v>
      </c>
      <c r="J479" s="140">
        <f>IF($E293="Nil",J293/365,(J293-J299)/INDEX('TDCV Values'!$C$5:$C$6,MATCH($C479,'TDCV Values'!$B$5:$B$6,0)))</f>
        <v>0.29598154814977223</v>
      </c>
      <c r="K479" s="140">
        <f>IF($E293="Nil",K293/365,(K293-K299)/INDEX('TDCV Values'!$C$5:$C$6,MATCH($C479,'TDCV Values'!$B$5:$B$6,0)))</f>
        <v>0.29786295250883732</v>
      </c>
    </row>
    <row r="480" spans="2:11">
      <c r="B480" s="212" t="s">
        <v>122</v>
      </c>
      <c r="C480" s="9" t="s">
        <v>72</v>
      </c>
      <c r="D480" s="9" t="s">
        <v>70</v>
      </c>
      <c r="E480" s="191" t="s">
        <v>73</v>
      </c>
      <c r="F480" s="137">
        <f>IF($E294="Nil",F294/365,(F294-F300)/INDEX('TDCV Values'!$C$5:$C$6,MATCH($C480,'TDCV Values'!$B$5:$B$6,0)))</f>
        <v>0.3750844265084296</v>
      </c>
      <c r="G480" s="137">
        <f>IF($E294="Nil",G294/365,(G294-G300)/INDEX('TDCV Values'!$C$5:$C$6,MATCH($C480,'TDCV Values'!$B$5:$B$6,0)))</f>
        <v>0.37799022515901148</v>
      </c>
      <c r="H480" s="137">
        <f>IF($E294="Nil",H294/365,(H294-H300)/INDEX('TDCV Values'!$C$5:$C$6,MATCH($C480,'TDCV Values'!$B$5:$B$6,0)))</f>
        <v>0.37799022515901148</v>
      </c>
      <c r="I480" s="137">
        <f>IF($E294="Nil",I294/365,(I294-I300)/INDEX('TDCV Values'!$C$5:$C$6,MATCH($C480,'TDCV Values'!$B$5:$B$6,0)))</f>
        <v>0.40445101432828695</v>
      </c>
      <c r="J480" s="140">
        <f>IF($E294="Nil",J294/365,(J294-J300)/INDEX('TDCV Values'!$C$5:$C$6,MATCH($C480,'TDCV Values'!$B$5:$B$6,0)))</f>
        <v>0.40414948375997112</v>
      </c>
      <c r="K480" s="140">
        <f>IF($E294="Nil",K294/365,(K294-K300)/INDEX('TDCV Values'!$C$5:$C$6,MATCH($C480,'TDCV Values'!$B$5:$B$6,0)))</f>
        <v>0.39739341154946561</v>
      </c>
    </row>
    <row r="481" spans="2:11" ht="13.5" thickBot="1">
      <c r="B481" s="213" t="s">
        <v>122</v>
      </c>
      <c r="C481" s="214" t="s">
        <v>72</v>
      </c>
      <c r="D481" s="214" t="s">
        <v>71</v>
      </c>
      <c r="E481" s="223" t="s">
        <v>73</v>
      </c>
      <c r="F481" s="141">
        <f>IF($E295="Nil",F295/365,(F295-F301)/INDEX('TDCV Values'!$C$5:$C$6,MATCH($C481,'TDCV Values'!$B$5:$B$6,0)))</f>
        <v>0.33537728236404085</v>
      </c>
      <c r="G481" s="141">
        <f>IF($E295="Nil",G295/365,(G295-G301)/INDEX('TDCV Values'!$C$5:$C$6,MATCH($C481,'TDCV Values'!$B$5:$B$6,0)))</f>
        <v>0.34338533582610592</v>
      </c>
      <c r="H481" s="141">
        <f>IF($E295="Nil",H295/365,(H295-H301)/INDEX('TDCV Values'!$C$5:$C$6,MATCH($C481,'TDCV Values'!$B$5:$B$6,0)))</f>
        <v>0.34338533582610592</v>
      </c>
      <c r="I481" s="141">
        <f>IF($E295="Nil",I295/365,(I295-I301)/INDEX('TDCV Values'!$C$5:$C$6,MATCH($C481,'TDCV Values'!$B$5:$B$6,0)))</f>
        <v>0.34991139795333182</v>
      </c>
      <c r="J481" s="142">
        <f>IF($E295="Nil",J295/365,(J295-J301)/INDEX('TDCV Values'!$C$5:$C$6,MATCH($C481,'TDCV Values'!$B$5:$B$6,0)))</f>
        <v>0.3496810540727206</v>
      </c>
      <c r="K481" s="142">
        <f>IF($E295="Nil",K295/365,(K295-K301)/INDEX('TDCV Values'!$C$5:$C$6,MATCH($C481,'TDCV Values'!$B$5:$B$6,0)))</f>
        <v>0.35200601991147423</v>
      </c>
    </row>
    <row r="482" spans="2:11">
      <c r="B482" s="210" t="s">
        <v>124</v>
      </c>
      <c r="C482" s="211" t="s">
        <v>67</v>
      </c>
      <c r="D482" s="211" t="s">
        <v>68</v>
      </c>
      <c r="E482" s="222" t="s">
        <v>69</v>
      </c>
      <c r="F482" s="138">
        <f>IF($E296="Nil",F296/365,(F296-F302)/INDEX('TDCV Values'!$C$5:$C$6,MATCH($C482,'TDCV Values'!$B$5:$B$6,0)))</f>
        <v>0.68832630212789869</v>
      </c>
      <c r="G482" s="138">
        <f>IF($E296="Nil",G296/365,(G296-G302)/INDEX('TDCV Values'!$C$5:$C$6,MATCH($C482,'TDCV Values'!$B$5:$B$6,0)))</f>
        <v>0.51573574276957646</v>
      </c>
      <c r="H482" s="138">
        <f>IF($E296="Nil",H296/365,(H296-H302)/INDEX('TDCV Values'!$C$5:$C$6,MATCH($C482,'TDCV Values'!$B$5:$B$6,0)))</f>
        <v>0.30899557609140893</v>
      </c>
      <c r="I482" s="138">
        <f>IF($E296="Nil",I296/365,(I296-I302)/INDEX('TDCV Values'!$C$5:$C$6,MATCH($C482,'TDCV Values'!$B$5:$B$6,0)))</f>
        <v>0.28096826001024333</v>
      </c>
      <c r="J482" s="139">
        <f>IF($E296="Nil",J296/365,(J296-J302)/INDEX('TDCV Values'!$C$5:$C$6,MATCH($C482,'TDCV Values'!$B$5:$B$6,0)))</f>
        <v>0.29381627029108753</v>
      </c>
      <c r="K482" s="139">
        <f>IF($E296="Nil",K296/365,(K296-K302)/INDEX('TDCV Values'!$C$5:$C$6,MATCH($C482,'TDCV Values'!$B$5:$B$6,0)))</f>
        <v>0.25292622811026411</v>
      </c>
    </row>
    <row r="483" spans="2:11">
      <c r="B483" s="212" t="s">
        <v>124</v>
      </c>
      <c r="C483" s="9" t="s">
        <v>67</v>
      </c>
      <c r="D483" s="9" t="s">
        <v>70</v>
      </c>
      <c r="E483" s="191" t="s">
        <v>69</v>
      </c>
      <c r="F483" s="137">
        <f>IF($E297="Nil",F297/365,(F297-F303)/INDEX('TDCV Values'!$C$5:$C$6,MATCH($C483,'TDCV Values'!$B$5:$B$6,0)))</f>
        <v>0.67786971525784923</v>
      </c>
      <c r="G483" s="137">
        <f>IF($E297="Nil",G297/365,(G297-G303)/INDEX('TDCV Values'!$C$5:$C$6,MATCH($C483,'TDCV Values'!$B$5:$B$6,0)))</f>
        <v>0.50410994500050621</v>
      </c>
      <c r="H483" s="137">
        <f>IF($E297="Nil",H297/365,(H297-H303)/INDEX('TDCV Values'!$C$5:$C$6,MATCH($C483,'TDCV Values'!$B$5:$B$6,0)))</f>
        <v>0.29836829681296478</v>
      </c>
      <c r="I483" s="137">
        <f>IF($E297="Nil",I297/365,(I297-I303)/INDEX('TDCV Values'!$C$5:$C$6,MATCH($C483,'TDCV Values'!$B$5:$B$6,0)))</f>
        <v>0.27657058874167256</v>
      </c>
      <c r="J483" s="140">
        <f>IF($E297="Nil",J297/365,(J297-J303)/INDEX('TDCV Values'!$C$5:$C$6,MATCH($C483,'TDCV Values'!$B$5:$B$6,0)))</f>
        <v>0.2893590385974828</v>
      </c>
      <c r="K483" s="140">
        <f>IF($E297="Nil",K297/365,(K297-K303)/INDEX('TDCV Values'!$C$5:$C$6,MATCH($C483,'TDCV Values'!$B$5:$B$6,0)))</f>
        <v>0.24508165028532294</v>
      </c>
    </row>
    <row r="484" spans="2:11">
      <c r="B484" s="212" t="s">
        <v>124</v>
      </c>
      <c r="C484" s="9" t="s">
        <v>67</v>
      </c>
      <c r="D484" s="9" t="s">
        <v>71</v>
      </c>
      <c r="E484" s="191" t="s">
        <v>69</v>
      </c>
      <c r="F484" s="137">
        <f>IF($E298="Nil",F298/365,(F298-F304)/INDEX('TDCV Values'!$C$5:$C$6,MATCH($C484,'TDCV Values'!$B$5:$B$6,0)))</f>
        <v>0.7249895295609694</v>
      </c>
      <c r="G484" s="137">
        <f>IF($E298="Nil",G298/365,(G298-G304)/INDEX('TDCV Values'!$C$5:$C$6,MATCH($C484,'TDCV Values'!$B$5:$B$6,0)))</f>
        <v>0.54321265609445935</v>
      </c>
      <c r="H484" s="137">
        <f>IF($E298="Nil",H298/365,(H298-H304)/INDEX('TDCV Values'!$C$5:$C$6,MATCH($C484,'TDCV Values'!$B$5:$B$6,0)))</f>
        <v>0.32547438628838909</v>
      </c>
      <c r="I484" s="137">
        <f>IF($E298="Nil",I298/365,(I298-I304)/INDEX('TDCV Values'!$C$5:$C$6,MATCH($C484,'TDCV Values'!$B$5:$B$6,0)))</f>
        <v>0.29576999746052357</v>
      </c>
      <c r="J484" s="140">
        <f>IF($E298="Nil",J298/365,(J298-J304)/INDEX('TDCV Values'!$C$5:$C$6,MATCH($C484,'TDCV Values'!$B$5:$B$6,0)))</f>
        <v>0.30930152277017581</v>
      </c>
      <c r="K484" s="140">
        <f>IF($E298="Nil",K298/365,(K298-K304)/INDEX('TDCV Values'!$C$5:$C$6,MATCH($C484,'TDCV Values'!$B$5:$B$6,0)))</f>
        <v>0.26623340490966774</v>
      </c>
    </row>
    <row r="485" spans="2:11">
      <c r="B485" s="212" t="s">
        <v>124</v>
      </c>
      <c r="C485" s="9" t="s">
        <v>72</v>
      </c>
      <c r="D485" s="9" t="s">
        <v>68</v>
      </c>
      <c r="E485" s="191" t="s">
        <v>69</v>
      </c>
      <c r="F485" s="137">
        <f>IF($E299="Nil",F299/365,(F299-F305)/INDEX('TDCV Values'!$C$5:$C$6,MATCH($C485,'TDCV Values'!$B$5:$B$6,0)))</f>
        <v>0.17040865124430798</v>
      </c>
      <c r="G485" s="137">
        <f>IF($E299="Nil",G299/365,(G299-G305)/INDEX('TDCV Values'!$C$5:$C$6,MATCH($C485,'TDCV Values'!$B$5:$B$6,0)))</f>
        <v>0.12638008302927961</v>
      </c>
      <c r="H485" s="137">
        <f>IF($E299="Nil",H299/365,(H299-H305)/INDEX('TDCV Values'!$C$5:$C$6,MATCH($C485,'TDCV Values'!$B$5:$B$6,0)))</f>
        <v>7.538463232345731E-2</v>
      </c>
      <c r="I485" s="137">
        <f>IF($E299="Nil",I299/365,(I299-I305)/INDEX('TDCV Values'!$C$5:$C$6,MATCH($C485,'TDCV Values'!$B$5:$B$6,0)))</f>
        <v>6.9237416047630965E-2</v>
      </c>
      <c r="J485" s="140">
        <f>IF($E299="Nil",J299/365,(J299-J305)/INDEX('TDCV Values'!$C$5:$C$6,MATCH($C485,'TDCV Values'!$B$5:$B$6,0)))</f>
        <v>7.4483631415093329E-2</v>
      </c>
      <c r="K485" s="140">
        <f>IF($E299="Nil",K299/365,(K299-K305)/INDEX('TDCV Values'!$C$5:$C$6,MATCH($C485,'TDCV Values'!$B$5:$B$6,0)))</f>
        <v>5.9701608329249901E-2</v>
      </c>
    </row>
    <row r="486" spans="2:11">
      <c r="B486" s="212" t="s">
        <v>124</v>
      </c>
      <c r="C486" s="9" t="s">
        <v>72</v>
      </c>
      <c r="D486" s="9" t="s">
        <v>70</v>
      </c>
      <c r="E486" s="191" t="s">
        <v>69</v>
      </c>
      <c r="F486" s="137">
        <f>IF($E300="Nil",F300/365,(F300-F306)/INDEX('TDCV Values'!$C$5:$C$6,MATCH($C486,'TDCV Values'!$B$5:$B$6,0)))</f>
        <v>0.1752252550435843</v>
      </c>
      <c r="G486" s="137">
        <f>IF($E300="Nil",G300/365,(G300-G306)/INDEX('TDCV Values'!$C$5:$C$6,MATCH($C486,'TDCV Values'!$B$5:$B$6,0)))</f>
        <v>0.12858111671470543</v>
      </c>
      <c r="H486" s="137">
        <f>IF($E300="Nil",H300/365,(H300-H306)/INDEX('TDCV Values'!$C$5:$C$6,MATCH($C486,'TDCV Values'!$B$5:$B$6,0)))</f>
        <v>7.3904826183374725E-2</v>
      </c>
      <c r="I486" s="137">
        <f>IF($E300="Nil",I300/365,(I300-I306)/INDEX('TDCV Values'!$C$5:$C$6,MATCH($C486,'TDCV Values'!$B$5:$B$6,0)))</f>
        <v>6.6874335164884599E-2</v>
      </c>
      <c r="J486" s="140">
        <f>IF($E300="Nil",J300/365,(J300-J306)/INDEX('TDCV Values'!$C$5:$C$6,MATCH($C486,'TDCV Values'!$B$5:$B$6,0)))</f>
        <v>7.2540660142970989E-2</v>
      </c>
      <c r="K486" s="140">
        <f>IF($E300="Nil",K300/365,(K300-K306)/INDEX('TDCV Values'!$C$5:$C$6,MATCH($C486,'TDCV Values'!$B$5:$B$6,0)))</f>
        <v>5.7354518405078256E-2</v>
      </c>
    </row>
    <row r="487" spans="2:11">
      <c r="B487" s="212" t="s">
        <v>124</v>
      </c>
      <c r="C487" s="9" t="s">
        <v>72</v>
      </c>
      <c r="D487" s="9" t="s">
        <v>71</v>
      </c>
      <c r="E487" s="191" t="s">
        <v>69</v>
      </c>
      <c r="F487" s="137">
        <f>IF($E301="Nil",F301/365,(F301-F307)/INDEX('TDCV Values'!$C$5:$C$6,MATCH($C487,'TDCV Values'!$B$5:$B$6,0)))</f>
        <v>0.17948094946844304</v>
      </c>
      <c r="G487" s="137">
        <f>IF($E301="Nil",G301/365,(G301-G307)/INDEX('TDCV Values'!$C$5:$C$6,MATCH($C487,'TDCV Values'!$B$5:$B$6,0)))</f>
        <v>0.13311165704067429</v>
      </c>
      <c r="H487" s="137">
        <f>IF($E301="Nil",H301/365,(H301-H307)/INDEX('TDCV Values'!$C$5:$C$6,MATCH($C487,'TDCV Values'!$B$5:$B$6,0)))</f>
        <v>7.9404720221296951E-2</v>
      </c>
      <c r="I487" s="137">
        <f>IF($E301="Nil",I301/365,(I301-I307)/INDEX('TDCV Values'!$C$5:$C$6,MATCH($C487,'TDCV Values'!$B$5:$B$6,0)))</f>
        <v>7.2878751751382628E-2</v>
      </c>
      <c r="J487" s="140">
        <f>IF($E301="Nil",J301/365,(J301-J307)/INDEX('TDCV Values'!$C$5:$C$6,MATCH($C487,'TDCV Values'!$B$5:$B$6,0)))</f>
        <v>7.840416523889597E-2</v>
      </c>
      <c r="K487" s="140">
        <f>IF($E301="Nil",K301/365,(K301-K307)/INDEX('TDCV Values'!$C$5:$C$6,MATCH($C487,'TDCV Values'!$B$5:$B$6,0)))</f>
        <v>6.2834027465059589E-2</v>
      </c>
    </row>
    <row r="488" spans="2:11">
      <c r="B488" s="212" t="s">
        <v>124</v>
      </c>
      <c r="C488" s="9" t="s">
        <v>67</v>
      </c>
      <c r="D488" s="9" t="s">
        <v>68</v>
      </c>
      <c r="E488" s="191" t="s">
        <v>73</v>
      </c>
      <c r="F488" s="137">
        <f>IF($E302="Nil",F302/365,(F302-F308)/INDEX('TDCV Values'!$C$5:$C$6,MATCH($C488,'TDCV Values'!$B$5:$B$6,0)))</f>
        <v>0.42680175347585403</v>
      </c>
      <c r="G488" s="137">
        <f>IF($E302="Nil",G302/365,(G302-G308)/INDEX('TDCV Values'!$C$5:$C$6,MATCH($C488,'TDCV Values'!$B$5:$B$6,0)))</f>
        <v>0.47208514775354765</v>
      </c>
      <c r="H488" s="137">
        <f>IF($E302="Nil",H302/365,(H302-H308)/INDEX('TDCV Values'!$C$5:$C$6,MATCH($C488,'TDCV Values'!$B$5:$B$6,0)))</f>
        <v>0.47208514775354765</v>
      </c>
      <c r="I488" s="137">
        <f>IF($E302="Nil",I302/365,(I302-I308)/INDEX('TDCV Values'!$C$5:$C$6,MATCH($C488,'TDCV Values'!$B$5:$B$6,0)))</f>
        <v>0.47579557180812843</v>
      </c>
      <c r="J488" s="140">
        <f>IF($E302="Nil",J302/365,(J302-J308)/INDEX('TDCV Values'!$C$5:$C$6,MATCH($C488,'TDCV Values'!$B$5:$B$6,0)))</f>
        <v>0.47561794197681412</v>
      </c>
      <c r="K488" s="140">
        <f>IF($E302="Nil",K302/365,(K302-K308)/INDEX('TDCV Values'!$C$5:$C$6,MATCH($C488,'TDCV Values'!$B$5:$B$6,0)))</f>
        <v>0.5609132756694355</v>
      </c>
    </row>
    <row r="489" spans="2:11">
      <c r="B489" s="212" t="s">
        <v>124</v>
      </c>
      <c r="C489" s="9" t="s">
        <v>67</v>
      </c>
      <c r="D489" s="9" t="s">
        <v>70</v>
      </c>
      <c r="E489" s="191" t="s">
        <v>73</v>
      </c>
      <c r="F489" s="137">
        <f>IF($E303="Nil",F303/365,(F303-F309)/INDEX('TDCV Values'!$C$5:$C$6,MATCH($C489,'TDCV Values'!$B$5:$B$6,0)))</f>
        <v>0.47751943147819592</v>
      </c>
      <c r="G489" s="137">
        <f>IF($E303="Nil",G303/365,(G303-G309)/INDEX('TDCV Values'!$C$5:$C$6,MATCH($C489,'TDCV Values'!$B$5:$B$6,0)))</f>
        <v>0.52351400816337457</v>
      </c>
      <c r="H489" s="137">
        <f>IF($E303="Nil",H303/365,(H303-H309)/INDEX('TDCV Values'!$C$5:$C$6,MATCH($C489,'TDCV Values'!$B$5:$B$6,0)))</f>
        <v>0.52351400816337457</v>
      </c>
      <c r="I489" s="137">
        <f>IF($E303="Nil",I303/365,(I303-I309)/INDEX('TDCV Values'!$C$5:$C$6,MATCH($C489,'TDCV Values'!$B$5:$B$6,0)))</f>
        <v>0.54523174783554307</v>
      </c>
      <c r="J489" s="140">
        <f>IF($E303="Nil",J303/365,(J303-J309)/INDEX('TDCV Values'!$C$5:$C$6,MATCH($C489,'TDCV Values'!$B$5:$B$6,0)))</f>
        <v>0.54503372140873785</v>
      </c>
      <c r="K489" s="140">
        <f>IF($E303="Nil",K303/365,(K303-K309)/INDEX('TDCV Values'!$C$5:$C$6,MATCH($C489,'TDCV Values'!$B$5:$B$6,0)))</f>
        <v>0.63229972366253151</v>
      </c>
    </row>
    <row r="490" spans="2:11">
      <c r="B490" s="212" t="s">
        <v>124</v>
      </c>
      <c r="C490" s="9" t="s">
        <v>67</v>
      </c>
      <c r="D490" s="9" t="s">
        <v>71</v>
      </c>
      <c r="E490" s="191" t="s">
        <v>73</v>
      </c>
      <c r="F490" s="137">
        <f>IF($E304="Nil",F304/365,(F304-F310)/INDEX('TDCV Values'!$C$5:$C$6,MATCH($C490,'TDCV Values'!$B$5:$B$6,0)))</f>
        <v>0.48524573952764072</v>
      </c>
      <c r="G490" s="137">
        <f>IF($E304="Nil",G304/365,(G304-G310)/INDEX('TDCV Values'!$C$5:$C$6,MATCH($C490,'TDCV Values'!$B$5:$B$6,0)))</f>
        <v>0.53438168899247673</v>
      </c>
      <c r="H490" s="137">
        <f>IF($E304="Nil",H304/365,(H304-H310)/INDEX('TDCV Values'!$C$5:$C$6,MATCH($C490,'TDCV Values'!$B$5:$B$6,0)))</f>
        <v>0.53438168899247673</v>
      </c>
      <c r="I490" s="137">
        <f>IF($E304="Nil",I304/365,(I304-I310)/INDEX('TDCV Values'!$C$5:$C$6,MATCH($C490,'TDCV Values'!$B$5:$B$6,0)))</f>
        <v>0.53934282474809503</v>
      </c>
      <c r="J490" s="140">
        <f>IF($E304="Nil",J304/365,(J304-J310)/INDEX('TDCV Values'!$C$5:$C$6,MATCH($C490,'TDCV Values'!$B$5:$B$6,0)))</f>
        <v>0.5391563627778645</v>
      </c>
      <c r="K490" s="140">
        <f>IF($E304="Nil",K304/365,(K304-K310)/INDEX('TDCV Values'!$C$5:$C$6,MATCH($C490,'TDCV Values'!$B$5:$B$6,0)))</f>
        <v>0.62931110957786063</v>
      </c>
    </row>
    <row r="491" spans="2:11">
      <c r="B491" s="212" t="s">
        <v>124</v>
      </c>
      <c r="C491" s="9" t="s">
        <v>72</v>
      </c>
      <c r="D491" s="9" t="s">
        <v>68</v>
      </c>
      <c r="E491" s="191" t="s">
        <v>73</v>
      </c>
      <c r="F491" s="137">
        <f>IF($E305="Nil",F305/365,(F305-F311)/INDEX('TDCV Values'!$C$5:$C$6,MATCH($C491,'TDCV Values'!$B$5:$B$6,0)))</f>
        <v>0.28485186128517942</v>
      </c>
      <c r="G491" s="137">
        <f>IF($E305="Nil",G305/365,(G305-G311)/INDEX('TDCV Values'!$C$5:$C$6,MATCH($C491,'TDCV Values'!$B$5:$B$6,0)))</f>
        <v>0.2911174570678719</v>
      </c>
      <c r="H491" s="137">
        <f>IF($E305="Nil",H305/365,(H305-H311)/INDEX('TDCV Values'!$C$5:$C$6,MATCH($C491,'TDCV Values'!$B$5:$B$6,0)))</f>
        <v>0.2911174570678719</v>
      </c>
      <c r="I491" s="137">
        <f>IF($E305="Nil",I305/365,(I305-I311)/INDEX('TDCV Values'!$C$5:$C$6,MATCH($C491,'TDCV Values'!$B$5:$B$6,0)))</f>
        <v>0.2961807376194846</v>
      </c>
      <c r="J491" s="140">
        <f>IF($E305="Nil",J305/365,(J305-J311)/INDEX('TDCV Values'!$C$5:$C$6,MATCH($C491,'TDCV Values'!$B$5:$B$6,0)))</f>
        <v>0.29597131901047752</v>
      </c>
      <c r="K491" s="140">
        <f>IF($E305="Nil",K305/365,(K305-K311)/INDEX('TDCV Values'!$C$5:$C$6,MATCH($C491,'TDCV Values'!$B$5:$B$6,0)))</f>
        <v>0.29794148776052481</v>
      </c>
    </row>
    <row r="492" spans="2:11">
      <c r="B492" s="212" t="s">
        <v>124</v>
      </c>
      <c r="C492" s="9" t="s">
        <v>72</v>
      </c>
      <c r="D492" s="9" t="s">
        <v>70</v>
      </c>
      <c r="E492" s="191" t="s">
        <v>73</v>
      </c>
      <c r="F492" s="137">
        <f>IF($E306="Nil",F306/365,(F306-F312)/INDEX('TDCV Values'!$C$5:$C$6,MATCH($C492,'TDCV Values'!$B$5:$B$6,0)))</f>
        <v>0.3750844265084296</v>
      </c>
      <c r="G492" s="137">
        <f>IF($E306="Nil",G306/365,(G306-G312)/INDEX('TDCV Values'!$C$5:$C$6,MATCH($C492,'TDCV Values'!$B$5:$B$6,0)))</f>
        <v>0.37799022515901148</v>
      </c>
      <c r="H492" s="137">
        <f>IF($E306="Nil",H306/365,(H306-H312)/INDEX('TDCV Values'!$C$5:$C$6,MATCH($C492,'TDCV Values'!$B$5:$B$6,0)))</f>
        <v>0.37799022515901148</v>
      </c>
      <c r="I492" s="137">
        <f>IF($E306="Nil",I306/365,(I306-I312)/INDEX('TDCV Values'!$C$5:$C$6,MATCH($C492,'TDCV Values'!$B$5:$B$6,0)))</f>
        <v>0.40444204487579294</v>
      </c>
      <c r="J492" s="140">
        <f>IF($E306="Nil",J306/365,(J306-J312)/INDEX('TDCV Values'!$C$5:$C$6,MATCH($C492,'TDCV Values'!$B$5:$B$6,0)))</f>
        <v>0.40414168061275274</v>
      </c>
      <c r="K492" s="140">
        <f>IF($E306="Nil",K306/365,(K306-K312)/INDEX('TDCV Values'!$C$5:$C$6,MATCH($C492,'TDCV Values'!$B$5:$B$6,0)))</f>
        <v>0.39750644044924183</v>
      </c>
    </row>
    <row r="493" spans="2:11" ht="13.5" thickBot="1">
      <c r="B493" s="213" t="s">
        <v>124</v>
      </c>
      <c r="C493" s="214" t="s">
        <v>72</v>
      </c>
      <c r="D493" s="214" t="s">
        <v>71</v>
      </c>
      <c r="E493" s="223" t="s">
        <v>73</v>
      </c>
      <c r="F493" s="141">
        <f>IF($E307="Nil",F307/365,(F307-F313)/INDEX('TDCV Values'!$C$5:$C$6,MATCH($C493,'TDCV Values'!$B$5:$B$6,0)))</f>
        <v>0.33537728236404085</v>
      </c>
      <c r="G493" s="141">
        <f>IF($E307="Nil",G307/365,(G307-G313)/INDEX('TDCV Values'!$C$5:$C$6,MATCH($C493,'TDCV Values'!$B$5:$B$6,0)))</f>
        <v>0.34338533582610592</v>
      </c>
      <c r="H493" s="141">
        <f>IF($E307="Nil",H307/365,(H307-H313)/INDEX('TDCV Values'!$C$5:$C$6,MATCH($C493,'TDCV Values'!$B$5:$B$6,0)))</f>
        <v>0.34338533582610592</v>
      </c>
      <c r="I493" s="141">
        <f>IF($E307="Nil",I307/365,(I307-I313)/INDEX('TDCV Values'!$C$5:$C$6,MATCH($C493,'TDCV Values'!$B$5:$B$6,0)))</f>
        <v>0.3498986706338213</v>
      </c>
      <c r="J493" s="142">
        <f>IF($E307="Nil",J307/365,(J307-J313)/INDEX('TDCV Values'!$C$5:$C$6,MATCH($C493,'TDCV Values'!$B$5:$B$6,0)))</f>
        <v>0.34966986881742695</v>
      </c>
      <c r="K493" s="142">
        <f>IF($E307="Nil",K307/365,(K307-K313)/INDEX('TDCV Values'!$C$5:$C$6,MATCH($C493,'TDCV Values'!$B$5:$B$6,0)))</f>
        <v>0.35209146149609499</v>
      </c>
    </row>
    <row r="494" spans="2:11">
      <c r="B494" s="210" t="s">
        <v>126</v>
      </c>
      <c r="C494" s="211" t="s">
        <v>67</v>
      </c>
      <c r="D494" s="211" t="s">
        <v>68</v>
      </c>
      <c r="E494" s="222" t="s">
        <v>69</v>
      </c>
      <c r="F494" s="138">
        <f>IF($E308="Nil",F308/365,(F308-F314)/INDEX('TDCV Values'!$C$5:$C$6,MATCH($C494,'TDCV Values'!$B$5:$B$6,0)))</f>
        <v>0.68566860896714099</v>
      </c>
      <c r="G494" s="138">
        <f>IF($E308="Nil",G308/365,(G308-G314)/INDEX('TDCV Values'!$C$5:$C$6,MATCH($C494,'TDCV Values'!$B$5:$B$6,0)))</f>
        <v>0.51380397576386716</v>
      </c>
      <c r="H494" s="138">
        <f>IF($E308="Nil",H308/365,(H308-H314)/INDEX('TDCV Values'!$C$5:$C$6,MATCH($C494,'TDCV Values'!$B$5:$B$6,0)))</f>
        <v>0.30720155036046082</v>
      </c>
      <c r="I494" s="138">
        <f>IF($E308="Nil",I308/365,(I308-I314)/INDEX('TDCV Values'!$C$5:$C$6,MATCH($C494,'TDCV Values'!$B$5:$B$6,0)))</f>
        <v>0.27932061950789189</v>
      </c>
      <c r="J494" s="139">
        <f>IF($E308="Nil",J308/365,(J308-J314)/INDEX('TDCV Values'!$C$5:$C$6,MATCH($C494,'TDCV Values'!$B$5:$B$6,0)))</f>
        <v>0.29215449415929701</v>
      </c>
      <c r="K494" s="139">
        <f>IF($E308="Nil",K308/365,(K308-K314)/INDEX('TDCV Values'!$C$5:$C$6,MATCH($C494,'TDCV Values'!$B$5:$B$6,0)))</f>
        <v>0.25254948028800345</v>
      </c>
    </row>
    <row r="495" spans="2:11">
      <c r="B495" s="212" t="s">
        <v>126</v>
      </c>
      <c r="C495" s="9" t="s">
        <v>67</v>
      </c>
      <c r="D495" s="9" t="s">
        <v>70</v>
      </c>
      <c r="E495" s="191" t="s">
        <v>69</v>
      </c>
      <c r="F495" s="137">
        <f>IF($E309="Nil",F309/365,(F309-F315)/INDEX('TDCV Values'!$C$5:$C$6,MATCH($C495,'TDCV Values'!$B$5:$B$6,0)))</f>
        <v>0.67522856945335996</v>
      </c>
      <c r="G495" s="137">
        <f>IF($E309="Nil",G309/365,(G309-G315)/INDEX('TDCV Values'!$C$5:$C$6,MATCH($C495,'TDCV Values'!$B$5:$B$6,0)))</f>
        <v>0.50219117505071253</v>
      </c>
      <c r="H495" s="137">
        <f>IF($E309="Nil",H309/365,(H309-H315)/INDEX('TDCV Values'!$C$5:$C$6,MATCH($C495,'TDCV Values'!$B$5:$B$6,0)))</f>
        <v>0.29658660287935856</v>
      </c>
      <c r="I495" s="137">
        <f>IF($E309="Nil",I309/365,(I309-I315)/INDEX('TDCV Values'!$C$5:$C$6,MATCH($C495,'TDCV Values'!$B$5:$B$6,0)))</f>
        <v>0.27492931077241506</v>
      </c>
      <c r="J495" s="140">
        <f>IF($E309="Nil",J309/365,(J309-J315)/INDEX('TDCV Values'!$C$5:$C$6,MATCH($C495,'TDCV Values'!$B$5:$B$6,0)))</f>
        <v>0.28770381028974357</v>
      </c>
      <c r="K495" s="140">
        <f>IF($E309="Nil",K309/365,(K309-K315)/INDEX('TDCV Values'!$C$5:$C$6,MATCH($C495,'TDCV Values'!$B$5:$B$6,0)))</f>
        <v>0.24470415397178019</v>
      </c>
    </row>
    <row r="496" spans="2:11">
      <c r="B496" s="212" t="s">
        <v>126</v>
      </c>
      <c r="C496" s="9" t="s">
        <v>67</v>
      </c>
      <c r="D496" s="9" t="s">
        <v>71</v>
      </c>
      <c r="E496" s="191" t="s">
        <v>69</v>
      </c>
      <c r="F496" s="137">
        <f>IF($E310="Nil",F310/365,(F310-F316)/INDEX('TDCV Values'!$C$5:$C$6,MATCH($C496,'TDCV Values'!$B$5:$B$6,0)))</f>
        <v>0.72218866215613942</v>
      </c>
      <c r="G496" s="137">
        <f>IF($E310="Nil",G310/365,(G310-G316)/INDEX('TDCV Values'!$C$5:$C$6,MATCH($C496,'TDCV Values'!$B$5:$B$6,0)))</f>
        <v>0.54117681934778283</v>
      </c>
      <c r="H496" s="137">
        <f>IF($E310="Nil",H310/365,(H310-H316)/INDEX('TDCV Values'!$C$5:$C$6,MATCH($C496,'TDCV Values'!$B$5:$B$6,0)))</f>
        <v>0.32358361825453946</v>
      </c>
      <c r="I496" s="137">
        <f>IF($E310="Nil",I310/365,(I310-I316)/INDEX('TDCV Values'!$C$5:$C$6,MATCH($C496,'TDCV Values'!$B$5:$B$6,0)))</f>
        <v>0.29403064341986224</v>
      </c>
      <c r="J496" s="140">
        <f>IF($E310="Nil",J310/365,(J310-J316)/INDEX('TDCV Values'!$C$5:$C$6,MATCH($C496,'TDCV Values'!$B$5:$B$6,0)))</f>
        <v>0.30754739615166332</v>
      </c>
      <c r="K496" s="140">
        <f>IF($E310="Nil",K310/365,(K310-K316)/INDEX('TDCV Values'!$C$5:$C$6,MATCH($C496,'TDCV Values'!$B$5:$B$6,0)))</f>
        <v>0.26582993076015987</v>
      </c>
    </row>
    <row r="497" spans="2:11">
      <c r="B497" s="212" t="s">
        <v>126</v>
      </c>
      <c r="C497" s="9" t="s">
        <v>72</v>
      </c>
      <c r="D497" s="9" t="s">
        <v>68</v>
      </c>
      <c r="E497" s="191" t="s">
        <v>69</v>
      </c>
      <c r="F497" s="137">
        <f>IF($E311="Nil",F311/365,(F311-F317)/INDEX('TDCV Values'!$C$5:$C$6,MATCH($C497,'TDCV Values'!$B$5:$B$6,0)))</f>
        <v>0.17055072867650856</v>
      </c>
      <c r="G497" s="137">
        <f>IF($E311="Nil",G311/365,(G311-G317)/INDEX('TDCV Values'!$C$5:$C$6,MATCH($C497,'TDCV Values'!$B$5:$B$6,0)))</f>
        <v>0.12498375873689548</v>
      </c>
      <c r="H497" s="137">
        <f>IF($E311="Nil",H311/365,(H311-H317)/INDEX('TDCV Values'!$C$5:$C$6,MATCH($C497,'TDCV Values'!$B$5:$B$6,0)))</f>
        <v>7.3988308031073174E-2</v>
      </c>
      <c r="I497" s="137">
        <f>IF($E311="Nil",I311/365,(I311-I317)/INDEX('TDCV Values'!$C$5:$C$6,MATCH($C497,'TDCV Values'!$B$5:$B$6,0)))</f>
        <v>6.7846722625411679E-2</v>
      </c>
      <c r="J497" s="140">
        <f>IF($E311="Nil",J311/365,(J311-J317)/INDEX('TDCV Values'!$C$5:$C$6,MATCH($C497,'TDCV Values'!$B$5:$B$6,0)))</f>
        <v>7.3093168028906863E-2</v>
      </c>
      <c r="K497" s="140">
        <f>IF($E311="Nil",K311/365,(K311-K317)/INDEX('TDCV Values'!$C$5:$C$6,MATCH($C497,'TDCV Values'!$B$5:$B$6,0)))</f>
        <v>5.9637789181836522E-2</v>
      </c>
    </row>
    <row r="498" spans="2:11">
      <c r="B498" s="212" t="s">
        <v>126</v>
      </c>
      <c r="C498" s="9" t="s">
        <v>72</v>
      </c>
      <c r="D498" s="9" t="s">
        <v>70</v>
      </c>
      <c r="E498" s="191" t="s">
        <v>69</v>
      </c>
      <c r="F498" s="137">
        <f>IF($E312="Nil",F312/365,(F312-F318)/INDEX('TDCV Values'!$C$5:$C$6,MATCH($C498,'TDCV Values'!$B$5:$B$6,0)))</f>
        <v>0.1757436583570926</v>
      </c>
      <c r="G498" s="137">
        <f>IF($E312="Nil",G312/365,(G312-G318)/INDEX('TDCV Values'!$C$5:$C$6,MATCH($C498,'TDCV Values'!$B$5:$B$6,0)))</f>
        <v>0.12767488391463719</v>
      </c>
      <c r="H498" s="137">
        <f>IF($E312="Nil",H312/365,(H312-H318)/INDEX('TDCV Values'!$C$5:$C$6,MATCH($C498,'TDCV Values'!$B$5:$B$6,0)))</f>
        <v>7.2998593383306457E-2</v>
      </c>
      <c r="I498" s="137">
        <f>IF($E312="Nil",I312/365,(I312-I318)/INDEX('TDCV Values'!$C$5:$C$6,MATCH($C498,'TDCV Values'!$B$5:$B$6,0)))</f>
        <v>6.5971363918710724E-2</v>
      </c>
      <c r="J498" s="140">
        <f>IF($E312="Nil",J312/365,(J312-J318)/INDEX('TDCV Values'!$C$5:$C$6,MATCH($C498,'TDCV Values'!$B$5:$B$6,0)))</f>
        <v>7.1637898088129967E-2</v>
      </c>
      <c r="K498" s="140">
        <f>IF($E312="Nil",K312/365,(K312-K318)/INDEX('TDCV Values'!$C$5:$C$6,MATCH($C498,'TDCV Values'!$B$5:$B$6,0)))</f>
        <v>5.7749272035902646E-2</v>
      </c>
    </row>
    <row r="499" spans="2:11">
      <c r="B499" s="212" t="s">
        <v>126</v>
      </c>
      <c r="C499" s="9" t="s">
        <v>72</v>
      </c>
      <c r="D499" s="9" t="s">
        <v>71</v>
      </c>
      <c r="E499" s="191" t="s">
        <v>69</v>
      </c>
      <c r="F499" s="137">
        <f>IF($E313="Nil",F313/365,(F313-F319)/INDEX('TDCV Values'!$C$5:$C$6,MATCH($C499,'TDCV Values'!$B$5:$B$6,0)))</f>
        <v>0.17963068933881807</v>
      </c>
      <c r="G499" s="137">
        <f>IF($E313="Nil",G313/365,(G313-G319)/INDEX('TDCV Values'!$C$5:$C$6,MATCH($C499,'TDCV Values'!$B$5:$B$6,0)))</f>
        <v>0.13164002699144814</v>
      </c>
      <c r="H499" s="137">
        <f>IF($E313="Nil",H313/365,(H313-H319)/INDEX('TDCV Values'!$C$5:$C$6,MATCH($C499,'TDCV Values'!$B$5:$B$6,0)))</f>
        <v>7.7933090172070785E-2</v>
      </c>
      <c r="I499" s="137">
        <f>IF($E313="Nil",I313/365,(I313-I319)/INDEX('TDCV Values'!$C$5:$C$6,MATCH($C499,'TDCV Values'!$B$5:$B$6,0)))</f>
        <v>7.1412980939087975E-2</v>
      </c>
      <c r="J499" s="140">
        <f>IF($E313="Nil",J313/365,(J313-J319)/INDEX('TDCV Values'!$C$5:$C$6,MATCH($C499,'TDCV Values'!$B$5:$B$6,0)))</f>
        <v>7.6938642283324726E-2</v>
      </c>
      <c r="K499" s="140">
        <f>IF($E313="Nil",K313/365,(K313-K319)/INDEX('TDCV Values'!$C$5:$C$6,MATCH($C499,'TDCV Values'!$B$5:$B$6,0)))</f>
        <v>6.2766762480397378E-2</v>
      </c>
    </row>
    <row r="500" spans="2:11">
      <c r="B500" s="212" t="s">
        <v>126</v>
      </c>
      <c r="C500" s="9" t="s">
        <v>67</v>
      </c>
      <c r="D500" s="9" t="s">
        <v>68</v>
      </c>
      <c r="E500" s="191" t="s">
        <v>73</v>
      </c>
      <c r="F500" s="137">
        <f>IF($E314="Nil",F314/365,(F314-F320)/INDEX('TDCV Values'!$C$5:$C$6,MATCH($C500,'TDCV Values'!$B$5:$B$6,0)))</f>
        <v>0.38936023775515355</v>
      </c>
      <c r="G500" s="137">
        <f>IF($E314="Nil",G314/365,(G314-G320)/INDEX('TDCV Values'!$C$5:$C$6,MATCH($C500,'TDCV Values'!$B$5:$B$6,0)))</f>
        <v>0.43658026215633172</v>
      </c>
      <c r="H500" s="137">
        <f>IF($E314="Nil",H314/365,(H314-H320)/INDEX('TDCV Values'!$C$5:$C$6,MATCH($C500,'TDCV Values'!$B$5:$B$6,0)))</f>
        <v>0.43658026215633172</v>
      </c>
      <c r="I500" s="137">
        <f>IF($E314="Nil",I314/365,(I314-I320)/INDEX('TDCV Values'!$C$5:$C$6,MATCH($C500,'TDCV Values'!$B$5:$B$6,0)))</f>
        <v>0.44019799583577485</v>
      </c>
      <c r="J500" s="140">
        <f>IF($E314="Nil",J314/365,(J314-J320)/INDEX('TDCV Values'!$C$5:$C$6,MATCH($C500,'TDCV Values'!$B$5:$B$6,0)))</f>
        <v>0.44002808942880967</v>
      </c>
      <c r="K500" s="140">
        <f>IF($E314="Nil",K314/365,(K314-K320)/INDEX('TDCV Values'!$C$5:$C$6,MATCH($C500,'TDCV Values'!$B$5:$B$6,0)))</f>
        <v>0.49074884627628346</v>
      </c>
    </row>
    <row r="501" spans="2:11">
      <c r="B501" s="212" t="s">
        <v>126</v>
      </c>
      <c r="C501" s="9" t="s">
        <v>67</v>
      </c>
      <c r="D501" s="9" t="s">
        <v>70</v>
      </c>
      <c r="E501" s="191" t="s">
        <v>73</v>
      </c>
      <c r="F501" s="137">
        <f>IF($E315="Nil",F315/365,(F315-F321)/INDEX('TDCV Values'!$C$5:$C$6,MATCH($C501,'TDCV Values'!$B$5:$B$6,0)))</f>
        <v>0.44026136322410842</v>
      </c>
      <c r="G501" s="137">
        <f>IF($E315="Nil",G315/365,(G315-G321)/INDEX('TDCV Values'!$C$5:$C$6,MATCH($C501,'TDCV Values'!$B$5:$B$6,0)))</f>
        <v>0.48818308137070543</v>
      </c>
      <c r="H501" s="137">
        <f>IF($E315="Nil",H315/365,(H315-H321)/INDEX('TDCV Values'!$C$5:$C$6,MATCH($C501,'TDCV Values'!$B$5:$B$6,0)))</f>
        <v>0.48818308137070543</v>
      </c>
      <c r="I501" s="137">
        <f>IF($E315="Nil",I315/365,(I315-I321)/INDEX('TDCV Values'!$C$5:$C$6,MATCH($C501,'TDCV Values'!$B$5:$B$6,0)))</f>
        <v>0.50982307816197614</v>
      </c>
      <c r="J501" s="140">
        <f>IF($E315="Nil",J315/365,(J315-J321)/INDEX('TDCV Values'!$C$5:$C$6,MATCH($C501,'TDCV Values'!$B$5:$B$6,0)))</f>
        <v>0.5096317440840511</v>
      </c>
      <c r="K501" s="140">
        <f>IF($E315="Nil",K315/365,(K315-K321)/INDEX('TDCV Values'!$C$5:$C$6,MATCH($C501,'TDCV Values'!$B$5:$B$6,0)))</f>
        <v>0.56250151530394998</v>
      </c>
    </row>
    <row r="502" spans="2:11">
      <c r="B502" s="212" t="s">
        <v>126</v>
      </c>
      <c r="C502" s="9" t="s">
        <v>67</v>
      </c>
      <c r="D502" s="9" t="s">
        <v>71</v>
      </c>
      <c r="E502" s="191" t="s">
        <v>73</v>
      </c>
      <c r="F502" s="137">
        <f>IF($E316="Nil",F316/365,(F316-F322)/INDEX('TDCV Values'!$C$5:$C$6,MATCH($C502,'TDCV Values'!$B$5:$B$6,0)))</f>
        <v>0.44578365616067078</v>
      </c>
      <c r="G502" s="137">
        <f>IF($E316="Nil",G316/365,(G316-G322)/INDEX('TDCV Values'!$C$5:$C$6,MATCH($C502,'TDCV Values'!$B$5:$B$6,0)))</f>
        <v>0.49696074786862593</v>
      </c>
      <c r="H502" s="137">
        <f>IF($E316="Nil",H316/365,(H316-H322)/INDEX('TDCV Values'!$C$5:$C$6,MATCH($C502,'TDCV Values'!$B$5:$B$6,0)))</f>
        <v>0.49696074786862593</v>
      </c>
      <c r="I502" s="137">
        <f>IF($E316="Nil",I316/365,(I316-I322)/INDEX('TDCV Values'!$C$5:$C$6,MATCH($C502,'TDCV Values'!$B$5:$B$6,0)))</f>
        <v>0.50184829539209008</v>
      </c>
      <c r="J502" s="140">
        <f>IF($E316="Nil",J316/365,(J316-J322)/INDEX('TDCV Values'!$C$5:$C$6,MATCH($C502,'TDCV Values'!$B$5:$B$6,0)))</f>
        <v>0.50166898980566854</v>
      </c>
      <c r="K502" s="140">
        <f>IF($E316="Nil",K316/365,(K316-K322)/INDEX('TDCV Values'!$C$5:$C$6,MATCH($C502,'TDCV Values'!$B$5:$B$6,0)))</f>
        <v>0.55540997743760401</v>
      </c>
    </row>
    <row r="503" spans="2:11">
      <c r="B503" s="212" t="s">
        <v>126</v>
      </c>
      <c r="C503" s="9" t="s">
        <v>72</v>
      </c>
      <c r="D503" s="9" t="s">
        <v>68</v>
      </c>
      <c r="E503" s="191" t="s">
        <v>73</v>
      </c>
      <c r="F503" s="137">
        <f>IF($E317="Nil",F317/365,(F317-F323)/INDEX('TDCV Values'!$C$5:$C$6,MATCH($C503,'TDCV Values'!$B$5:$B$6,0)))</f>
        <v>0.28485186128517942</v>
      </c>
      <c r="G503" s="137">
        <f>IF($E317="Nil",G317/365,(G317-G323)/INDEX('TDCV Values'!$C$5:$C$6,MATCH($C503,'TDCV Values'!$B$5:$B$6,0)))</f>
        <v>0.2911174570678719</v>
      </c>
      <c r="H503" s="137">
        <f>IF($E317="Nil",H317/365,(H317-H323)/INDEX('TDCV Values'!$C$5:$C$6,MATCH($C503,'TDCV Values'!$B$5:$B$6,0)))</f>
        <v>0.2911174570678719</v>
      </c>
      <c r="I503" s="137">
        <f>IF($E317="Nil",I317/365,(I317-I323)/INDEX('TDCV Values'!$C$5:$C$6,MATCH($C503,'TDCV Values'!$B$5:$B$6,0)))</f>
        <v>0.29624195608775972</v>
      </c>
      <c r="J503" s="140">
        <f>IF($E317="Nil",J317/365,(J317-J323)/INDEX('TDCV Values'!$C$5:$C$6,MATCH($C503,'TDCV Values'!$B$5:$B$6,0)))</f>
        <v>0.29602497465027611</v>
      </c>
      <c r="K503" s="140">
        <f>IF($E317="Nil",K317/365,(K317-K323)/INDEX('TDCV Values'!$C$5:$C$6,MATCH($C503,'TDCV Values'!$B$5:$B$6,0)))</f>
        <v>0.29794511792690775</v>
      </c>
    </row>
    <row r="504" spans="2:11">
      <c r="B504" s="212" t="s">
        <v>126</v>
      </c>
      <c r="C504" s="9" t="s">
        <v>72</v>
      </c>
      <c r="D504" s="9" t="s">
        <v>70</v>
      </c>
      <c r="E504" s="191" t="s">
        <v>73</v>
      </c>
      <c r="F504" s="137">
        <f>IF($E318="Nil",F318/365,(F318-F324)/INDEX('TDCV Values'!$C$5:$C$6,MATCH($C504,'TDCV Values'!$B$5:$B$6,0)))</f>
        <v>0.3750844265084296</v>
      </c>
      <c r="G504" s="137">
        <f>IF($E318="Nil",G318/365,(G318-G324)/INDEX('TDCV Values'!$C$5:$C$6,MATCH($C504,'TDCV Values'!$B$5:$B$6,0)))</f>
        <v>0.37799022515901148</v>
      </c>
      <c r="H504" s="137">
        <f>IF($E318="Nil",H318/365,(H318-H324)/INDEX('TDCV Values'!$C$5:$C$6,MATCH($C504,'TDCV Values'!$B$5:$B$6,0)))</f>
        <v>0.37799022515901148</v>
      </c>
      <c r="I504" s="137">
        <f>IF($E318="Nil",I318/365,(I318-I324)/INDEX('TDCV Values'!$C$5:$C$6,MATCH($C504,'TDCV Values'!$B$5:$B$6,0)))</f>
        <v>0.40449470500670826</v>
      </c>
      <c r="J504" s="140">
        <f>IF($E318="Nil",J318/365,(J318-J324)/INDEX('TDCV Values'!$C$5:$C$6,MATCH($C504,'TDCV Values'!$B$5:$B$6,0)))</f>
        <v>0.40418746322039628</v>
      </c>
      <c r="K504" s="140">
        <f>IF($E318="Nil",K318/365,(K318-K324)/INDEX('TDCV Values'!$C$5:$C$6,MATCH($C504,'TDCV Values'!$B$5:$B$6,0)))</f>
        <v>0.39747727045082448</v>
      </c>
    </row>
    <row r="505" spans="2:11" ht="13.5" thickBot="1">
      <c r="B505" s="213" t="s">
        <v>126</v>
      </c>
      <c r="C505" s="214" t="s">
        <v>72</v>
      </c>
      <c r="D505" s="214" t="s">
        <v>71</v>
      </c>
      <c r="E505" s="223" t="s">
        <v>73</v>
      </c>
      <c r="F505" s="141">
        <f>IF($E319="Nil",F319/365,(F319-F325)/INDEX('TDCV Values'!$C$5:$C$6,MATCH($C505,'TDCV Values'!$B$5:$B$6,0)))</f>
        <v>0.33537728236404085</v>
      </c>
      <c r="G505" s="141">
        <f>IF($E319="Nil",G319/365,(G319-G325)/INDEX('TDCV Values'!$C$5:$C$6,MATCH($C505,'TDCV Values'!$B$5:$B$6,0)))</f>
        <v>0.34338533582610592</v>
      </c>
      <c r="H505" s="141">
        <f>IF($E319="Nil",H319/365,(H319-H325)/INDEX('TDCV Values'!$C$5:$C$6,MATCH($C505,'TDCV Values'!$B$5:$B$6,0)))</f>
        <v>0.34338533582610592</v>
      </c>
      <c r="I505" s="141">
        <f>IF($E319="Nil",I319/365,(I319-I325)/INDEX('TDCV Values'!$C$5:$C$6,MATCH($C505,'TDCV Values'!$B$5:$B$6,0)))</f>
        <v>0.34996547948938656</v>
      </c>
      <c r="J505" s="142">
        <f>IF($E319="Nil",J319/365,(J319-J325)/INDEX('TDCV Values'!$C$5:$C$6,MATCH($C505,'TDCV Values'!$B$5:$B$6,0)))</f>
        <v>0.34972852895879908</v>
      </c>
      <c r="K505" s="142">
        <f>IF($E319="Nil",K319/365,(K319-K325)/INDEX('TDCV Values'!$C$5:$C$6,MATCH($C505,'TDCV Values'!$B$5:$B$6,0)))</f>
        <v>0.35209540954572766</v>
      </c>
    </row>
    <row r="506" spans="2:11">
      <c r="B506" s="210" t="s">
        <v>128</v>
      </c>
      <c r="C506" s="211" t="s">
        <v>67</v>
      </c>
      <c r="D506" s="211" t="s">
        <v>68</v>
      </c>
      <c r="E506" s="222" t="s">
        <v>69</v>
      </c>
      <c r="F506" s="138">
        <f>IF($E320="Nil",F320/365,(F320-F326)/INDEX('TDCV Values'!$C$5:$C$6,MATCH($C506,'TDCV Values'!$B$5:$B$6,0)))</f>
        <v>0.66239786654887034</v>
      </c>
      <c r="G506" s="138">
        <f>IF($E320="Nil",G320/365,(G320-G326)/INDEX('TDCV Values'!$C$5:$C$6,MATCH($C506,'TDCV Values'!$B$5:$B$6,0)))</f>
        <v>0.49798650923752302</v>
      </c>
      <c r="H506" s="138">
        <f>IF($E320="Nil",H320/365,(H320-H326)/INDEX('TDCV Values'!$C$5:$C$6,MATCH($C506,'TDCV Values'!$B$5:$B$6,0)))</f>
        <v>0.29482267209519852</v>
      </c>
      <c r="I506" s="138">
        <f>IF($E320="Nil",I320/365,(I320-I326)/INDEX('TDCV Values'!$C$5:$C$6,MATCH($C506,'TDCV Values'!$B$5:$B$6,0)))</f>
        <v>0.26759533007392622</v>
      </c>
      <c r="J506" s="139">
        <f>IF($E320="Nil",J320/365,(J320-J326)/INDEX('TDCV Values'!$C$5:$C$6,MATCH($C506,'TDCV Values'!$B$5:$B$6,0)))</f>
        <v>0.28017338501451533</v>
      </c>
      <c r="K506" s="139">
        <f>IF($E320="Nil",K320/365,(K320-K326)/INDEX('TDCV Values'!$C$5:$C$6,MATCH($C506,'TDCV Values'!$B$5:$B$6,0)))</f>
        <v>0.23772313476124241</v>
      </c>
    </row>
    <row r="507" spans="2:11">
      <c r="B507" s="212" t="s">
        <v>128</v>
      </c>
      <c r="C507" s="9" t="s">
        <v>67</v>
      </c>
      <c r="D507" s="9" t="s">
        <v>70</v>
      </c>
      <c r="E507" s="191" t="s">
        <v>69</v>
      </c>
      <c r="F507" s="137">
        <f>IF($E321="Nil",F321/365,(F321-F327)/INDEX('TDCV Values'!$C$5:$C$6,MATCH($C507,'TDCV Values'!$B$5:$B$6,0)))</f>
        <v>0.65218013616017212</v>
      </c>
      <c r="G507" s="137">
        <f>IF($E321="Nil",G321/365,(G321-G327)/INDEX('TDCV Values'!$C$5:$C$6,MATCH($C507,'TDCV Values'!$B$5:$B$6,0)))</f>
        <v>0.48655980596241377</v>
      </c>
      <c r="H507" s="137">
        <f>IF($E321="Nil",H321/365,(H321-H327)/INDEX('TDCV Values'!$C$5:$C$6,MATCH($C507,'TDCV Values'!$B$5:$B$6,0)))</f>
        <v>0.28437721389163123</v>
      </c>
      <c r="I507" s="137">
        <f>IF($E321="Nil",I321/365,(I321-I327)/INDEX('TDCV Values'!$C$5:$C$6,MATCH($C507,'TDCV Values'!$B$5:$B$6,0)))</f>
        <v>0.26326143713160255</v>
      </c>
      <c r="J507" s="140">
        <f>IF($E321="Nil",J321/365,(J321-J327)/INDEX('TDCV Values'!$C$5:$C$6,MATCH($C507,'TDCV Values'!$B$5:$B$6,0)))</f>
        <v>0.27578127013945275</v>
      </c>
      <c r="K507" s="140">
        <f>IF($E321="Nil",K321/365,(K321-K327)/INDEX('TDCV Values'!$C$5:$C$6,MATCH($C507,'TDCV Values'!$B$5:$B$6,0)))</f>
        <v>0.22994805998829901</v>
      </c>
    </row>
    <row r="508" spans="2:11">
      <c r="B508" s="212" t="s">
        <v>128</v>
      </c>
      <c r="C508" s="9" t="s">
        <v>67</v>
      </c>
      <c r="D508" s="9" t="s">
        <v>71</v>
      </c>
      <c r="E508" s="191" t="s">
        <v>69</v>
      </c>
      <c r="F508" s="137">
        <f>IF($E322="Nil",F322/365,(F322-F328)/INDEX('TDCV Values'!$C$5:$C$6,MATCH($C508,'TDCV Values'!$B$5:$B$6,0)))</f>
        <v>0.69767014388143711</v>
      </c>
      <c r="G508" s="137">
        <f>IF($E322="Nil",G322/365,(G322-G328)/INDEX('TDCV Values'!$C$5:$C$6,MATCH($C508,'TDCV Values'!$B$5:$B$6,0)))</f>
        <v>0.52451042773463163</v>
      </c>
      <c r="H508" s="137">
        <f>IF($E322="Nil",H322/365,(H322-H328)/INDEX('TDCV Values'!$C$5:$C$6,MATCH($C508,'TDCV Values'!$B$5:$B$6,0)))</f>
        <v>0.310538744175964</v>
      </c>
      <c r="I508" s="137">
        <f>IF($E322="Nil",I322/365,(I322-I328)/INDEX('TDCV Values'!$C$5:$C$6,MATCH($C508,'TDCV Values'!$B$5:$B$6,0)))</f>
        <v>0.28167982260817032</v>
      </c>
      <c r="J508" s="140">
        <f>IF($E322="Nil",J322/365,(J322-J328)/INDEX('TDCV Values'!$C$5:$C$6,MATCH($C508,'TDCV Values'!$B$5:$B$6,0)))</f>
        <v>0.29492689765250046</v>
      </c>
      <c r="K508" s="140">
        <f>IF($E322="Nil",K322/365,(K322-K328)/INDEX('TDCV Values'!$C$5:$C$6,MATCH($C508,'TDCV Values'!$B$5:$B$6,0)))</f>
        <v>0.25021083558770574</v>
      </c>
    </row>
    <row r="509" spans="2:11">
      <c r="B509" s="212" t="s">
        <v>128</v>
      </c>
      <c r="C509" s="9" t="s">
        <v>72</v>
      </c>
      <c r="D509" s="9" t="s">
        <v>68</v>
      </c>
      <c r="E509" s="191" t="s">
        <v>69</v>
      </c>
      <c r="F509" s="137">
        <f>IF($E323="Nil",F323/365,(F323-F329)/INDEX('TDCV Values'!$C$5:$C$6,MATCH($C509,'TDCV Values'!$B$5:$B$6,0)))</f>
        <v>0.16982768008893454</v>
      </c>
      <c r="G509" s="137">
        <f>IF($E323="Nil",G323/365,(G323-G329)/INDEX('TDCV Values'!$C$5:$C$6,MATCH($C509,'TDCV Values'!$B$5:$B$6,0)))</f>
        <v>0.12478609176189122</v>
      </c>
      <c r="H509" s="137">
        <f>IF($E323="Nil",H323/365,(H323-H329)/INDEX('TDCV Values'!$C$5:$C$6,MATCH($C509,'TDCV Values'!$B$5:$B$6,0)))</f>
        <v>7.379064105606889E-2</v>
      </c>
      <c r="I509" s="137">
        <f>IF($E323="Nil",I323/365,(I323-I329)/INDEX('TDCV Values'!$C$5:$C$6,MATCH($C509,'TDCV Values'!$B$5:$B$6,0)))</f>
        <v>6.7649847186744258E-2</v>
      </c>
      <c r="J509" s="140">
        <f>IF($E323="Nil",J323/365,(J323-J329)/INDEX('TDCV Values'!$C$5:$C$6,MATCH($C509,'TDCV Values'!$B$5:$B$6,0)))</f>
        <v>7.2896326159348171E-2</v>
      </c>
      <c r="K509" s="140">
        <f>IF($E323="Nil",K323/365,(K323-K329)/INDEX('TDCV Values'!$C$5:$C$6,MATCH($C509,'TDCV Values'!$B$5:$B$6,0)))</f>
        <v>5.8985876649744903E-2</v>
      </c>
    </row>
    <row r="510" spans="2:11">
      <c r="B510" s="212" t="s">
        <v>128</v>
      </c>
      <c r="C510" s="9" t="s">
        <v>72</v>
      </c>
      <c r="D510" s="9" t="s">
        <v>70</v>
      </c>
      <c r="E510" s="191" t="s">
        <v>69</v>
      </c>
      <c r="F510" s="137">
        <f>IF($E324="Nil",F324/365,(F324-F330)/INDEX('TDCV Values'!$C$5:$C$6,MATCH($C510,'TDCV Values'!$B$5:$B$6,0)))</f>
        <v>0.17472343211081967</v>
      </c>
      <c r="G510" s="137">
        <f>IF($E324="Nil",G324/365,(G324-G330)/INDEX('TDCV Values'!$C$5:$C$6,MATCH($C510,'TDCV Values'!$B$5:$B$6,0)))</f>
        <v>0.12716029160220113</v>
      </c>
      <c r="H510" s="137">
        <f>IF($E324="Nil",H324/365,(H324-H330)/INDEX('TDCV Values'!$C$5:$C$6,MATCH($C510,'TDCV Values'!$B$5:$B$6,0)))</f>
        <v>7.2484001070870441E-2</v>
      </c>
      <c r="I510" s="137">
        <f>IF($E324="Nil",I324/365,(I324-I330)/INDEX('TDCV Values'!$C$5:$C$6,MATCH($C510,'TDCV Values'!$B$5:$B$6,0)))</f>
        <v>6.5458606714011297E-2</v>
      </c>
      <c r="J510" s="140">
        <f>IF($E324="Nil",J324/365,(J324-J330)/INDEX('TDCV Values'!$C$5:$C$6,MATCH($C510,'TDCV Values'!$B$5:$B$6,0)))</f>
        <v>7.1125262885181978E-2</v>
      </c>
      <c r="K510" s="140">
        <f>IF($E324="Nil",K324/365,(K324-K330)/INDEX('TDCV Values'!$C$5:$C$6,MATCH($C510,'TDCV Values'!$B$5:$B$6,0)))</f>
        <v>5.6848425968027971E-2</v>
      </c>
    </row>
    <row r="511" spans="2:11">
      <c r="B511" s="212" t="s">
        <v>128</v>
      </c>
      <c r="C511" s="9" t="s">
        <v>72</v>
      </c>
      <c r="D511" s="9" t="s">
        <v>71</v>
      </c>
      <c r="E511" s="191" t="s">
        <v>69</v>
      </c>
      <c r="F511" s="137">
        <f>IF($E325="Nil",F325/365,(F325-F331)/INDEX('TDCV Values'!$C$5:$C$6,MATCH($C511,'TDCV Values'!$B$5:$B$6,0)))</f>
        <v>0.17886864571161198</v>
      </c>
      <c r="G511" s="137">
        <f>IF($E325="Nil",G325/365,(G325-G331)/INDEX('TDCV Values'!$C$5:$C$6,MATCH($C511,'TDCV Values'!$B$5:$B$6,0)))</f>
        <v>0.13143169955509074</v>
      </c>
      <c r="H511" s="137">
        <f>IF($E325="Nil",H325/365,(H325-H331)/INDEX('TDCV Values'!$C$5:$C$6,MATCH($C511,'TDCV Values'!$B$5:$B$6,0)))</f>
        <v>7.772476273571341E-2</v>
      </c>
      <c r="I511" s="137">
        <f>IF($E325="Nil",I325/365,(I325-I331)/INDEX('TDCV Values'!$C$5:$C$6,MATCH($C511,'TDCV Values'!$B$5:$B$6,0)))</f>
        <v>7.1205476943742227E-2</v>
      </c>
      <c r="J511" s="140">
        <f>IF($E325="Nil",J325/365,(J325-J331)/INDEX('TDCV Values'!$C$5:$C$6,MATCH($C511,'TDCV Values'!$B$5:$B$6,0)))</f>
        <v>7.6731174442734473E-2</v>
      </c>
      <c r="K511" s="140">
        <f>IF($E325="Nil",K325/365,(K325-K331)/INDEX('TDCV Values'!$C$5:$C$6,MATCH($C511,'TDCV Values'!$B$5:$B$6,0)))</f>
        <v>6.2079650528737006E-2</v>
      </c>
    </row>
    <row r="512" spans="2:11">
      <c r="B512" s="212" t="s">
        <v>128</v>
      </c>
      <c r="C512" s="9" t="s">
        <v>67</v>
      </c>
      <c r="D512" s="9" t="s">
        <v>68</v>
      </c>
      <c r="E512" s="191" t="s">
        <v>73</v>
      </c>
      <c r="F512" s="137">
        <f>IF($E326="Nil",F326/365,(F326-F332)/INDEX('TDCV Values'!$C$5:$C$6,MATCH($C512,'TDCV Values'!$B$5:$B$6,0)))</f>
        <v>0.45768024488919024</v>
      </c>
      <c r="G512" s="137">
        <f>IF($E326="Nil",G326/365,(G326-G332)/INDEX('TDCV Values'!$C$5:$C$6,MATCH($C512,'TDCV Values'!$B$5:$B$6,0)))</f>
        <v>0.50307122972929963</v>
      </c>
      <c r="H512" s="137">
        <f>IF($E326="Nil",H326/365,(H326-H332)/INDEX('TDCV Values'!$C$5:$C$6,MATCH($C512,'TDCV Values'!$B$5:$B$6,0)))</f>
        <v>0.50307122972929963</v>
      </c>
      <c r="I512" s="137">
        <f>IF($E326="Nil",I326/365,(I326-I332)/INDEX('TDCV Values'!$C$5:$C$6,MATCH($C512,'TDCV Values'!$B$5:$B$6,0)))</f>
        <v>0.50708709946200192</v>
      </c>
      <c r="J512" s="140">
        <f>IF($E326="Nil",J326/365,(J326-J332)/INDEX('TDCV Values'!$C$5:$C$6,MATCH($C512,'TDCV Values'!$B$5:$B$6,0)))</f>
        <v>0.50689050549463299</v>
      </c>
      <c r="K512" s="140">
        <f>IF($E326="Nil",K326/365,(K326-K332)/INDEX('TDCV Values'!$C$5:$C$6,MATCH($C512,'TDCV Values'!$B$5:$B$6,0)))</f>
        <v>0.54945302627743964</v>
      </c>
    </row>
    <row r="513" spans="2:11">
      <c r="B513" s="212" t="s">
        <v>128</v>
      </c>
      <c r="C513" s="9" t="s">
        <v>67</v>
      </c>
      <c r="D513" s="9" t="s">
        <v>70</v>
      </c>
      <c r="E513" s="191" t="s">
        <v>73</v>
      </c>
      <c r="F513" s="137">
        <f>IF($E327="Nil",F327/365,(F327-F333)/INDEX('TDCV Values'!$C$5:$C$6,MATCH($C513,'TDCV Values'!$B$5:$B$6,0)))</f>
        <v>0.50824663144636573</v>
      </c>
      <c r="G513" s="137">
        <f>IF($E327="Nil",G327/365,(G327-G333)/INDEX('TDCV Values'!$C$5:$C$6,MATCH($C513,'TDCV Values'!$B$5:$B$6,0)))</f>
        <v>0.55434827154606781</v>
      </c>
      <c r="H513" s="137">
        <f>IF($E327="Nil",H327/365,(H327-H333)/INDEX('TDCV Values'!$C$5:$C$6,MATCH($C513,'TDCV Values'!$B$5:$B$6,0)))</f>
        <v>0.55434827154606781</v>
      </c>
      <c r="I513" s="137">
        <f>IF($E327="Nil",I327/365,(I327-I333)/INDEX('TDCV Values'!$C$5:$C$6,MATCH($C513,'TDCV Values'!$B$5:$B$6,0)))</f>
        <v>0.57638338370025255</v>
      </c>
      <c r="J513" s="140">
        <f>IF($E327="Nil",J327/365,(J327-J333)/INDEX('TDCV Values'!$C$5:$C$6,MATCH($C513,'TDCV Values'!$B$5:$B$6,0)))</f>
        <v>0.5761661920804253</v>
      </c>
      <c r="K513" s="140">
        <f>IF($E327="Nil",K327/365,(K327-K333)/INDEX('TDCV Values'!$C$5:$C$6,MATCH($C513,'TDCV Values'!$B$5:$B$6,0)))</f>
        <v>0.62093693869320965</v>
      </c>
    </row>
    <row r="514" spans="2:11">
      <c r="B514" s="212" t="s">
        <v>128</v>
      </c>
      <c r="C514" s="9" t="s">
        <v>67</v>
      </c>
      <c r="D514" s="9" t="s">
        <v>71</v>
      </c>
      <c r="E514" s="191" t="s">
        <v>73</v>
      </c>
      <c r="F514" s="137">
        <f>IF($E328="Nil",F328/365,(F328-F334)/INDEX('TDCV Values'!$C$5:$C$6,MATCH($C514,'TDCV Values'!$B$5:$B$6,0)))</f>
        <v>0.51779061862626241</v>
      </c>
      <c r="G514" s="137">
        <f>IF($E328="Nil",G328/365,(G328-G334)/INDEX('TDCV Values'!$C$5:$C$6,MATCH($C514,'TDCV Values'!$B$5:$B$6,0)))</f>
        <v>0.56703996488238295</v>
      </c>
      <c r="H514" s="137">
        <f>IF($E328="Nil",H328/365,(H328-H334)/INDEX('TDCV Values'!$C$5:$C$6,MATCH($C514,'TDCV Values'!$B$5:$B$6,0)))</f>
        <v>0.56703996488238295</v>
      </c>
      <c r="I514" s="137">
        <f>IF($E328="Nil",I328/365,(I328-I334)/INDEX('TDCV Values'!$C$5:$C$6,MATCH($C514,'TDCV Values'!$B$5:$B$6,0)))</f>
        <v>0.57230056873392809</v>
      </c>
      <c r="J514" s="140">
        <f>IF($E328="Nil",J328/365,(J328-J334)/INDEX('TDCV Values'!$C$5:$C$6,MATCH($C514,'TDCV Values'!$B$5:$B$6,0)))</f>
        <v>0.57209525261294991</v>
      </c>
      <c r="K514" s="140">
        <f>IF($E328="Nil",K328/365,(K328-K334)/INDEX('TDCV Values'!$C$5:$C$6,MATCH($C514,'TDCV Values'!$B$5:$B$6,0)))</f>
        <v>0.61723546731159507</v>
      </c>
    </row>
    <row r="515" spans="2:11">
      <c r="B515" s="212" t="s">
        <v>128</v>
      </c>
      <c r="C515" s="9" t="s">
        <v>72</v>
      </c>
      <c r="D515" s="9" t="s">
        <v>68</v>
      </c>
      <c r="E515" s="191" t="s">
        <v>73</v>
      </c>
      <c r="F515" s="137">
        <f>IF($E329="Nil",F329/365,(F329-F335)/INDEX('TDCV Values'!$C$5:$C$6,MATCH($C515,'TDCV Values'!$B$5:$B$6,0)))</f>
        <v>0.28485186128517942</v>
      </c>
      <c r="G515" s="137">
        <f>IF($E329="Nil",G329/365,(G329-G335)/INDEX('TDCV Values'!$C$5:$C$6,MATCH($C515,'TDCV Values'!$B$5:$B$6,0)))</f>
        <v>0.2911174570678719</v>
      </c>
      <c r="H515" s="137">
        <f>IF($E329="Nil",H329/365,(H329-H335)/INDEX('TDCV Values'!$C$5:$C$6,MATCH($C515,'TDCV Values'!$B$5:$B$6,0)))</f>
        <v>0.2911174570678719</v>
      </c>
      <c r="I515" s="137">
        <f>IF($E329="Nil",I329/365,(I329-I335)/INDEX('TDCV Values'!$C$5:$C$6,MATCH($C515,'TDCV Values'!$B$5:$B$6,0)))</f>
        <v>0.29625080573911428</v>
      </c>
      <c r="J515" s="140">
        <f>IF($E329="Nil",J329/365,(J329-J335)/INDEX('TDCV Values'!$C$5:$C$6,MATCH($C515,'TDCV Values'!$B$5:$B$6,0)))</f>
        <v>0.29603272065970054</v>
      </c>
      <c r="K515" s="140">
        <f>IF($E329="Nil",K329/365,(K329-K335)/INDEX('TDCV Values'!$C$5:$C$6,MATCH($C515,'TDCV Values'!$B$5:$B$6,0)))</f>
        <v>0.29798259833776841</v>
      </c>
    </row>
    <row r="516" spans="2:11">
      <c r="B516" s="212" t="s">
        <v>128</v>
      </c>
      <c r="C516" s="9" t="s">
        <v>72</v>
      </c>
      <c r="D516" s="9" t="s">
        <v>70</v>
      </c>
      <c r="E516" s="191" t="s">
        <v>73</v>
      </c>
      <c r="F516" s="137">
        <f>IF($E330="Nil",F330/365,(F330-F336)/INDEX('TDCV Values'!$C$5:$C$6,MATCH($C516,'TDCV Values'!$B$5:$B$6,0)))</f>
        <v>0.3750844265084296</v>
      </c>
      <c r="G516" s="137">
        <f>IF($E330="Nil",G330/365,(G330-G336)/INDEX('TDCV Values'!$C$5:$C$6,MATCH($C516,'TDCV Values'!$B$5:$B$6,0)))</f>
        <v>0.37799022515901148</v>
      </c>
      <c r="H516" s="137">
        <f>IF($E330="Nil",H330/365,(H330-H336)/INDEX('TDCV Values'!$C$5:$C$6,MATCH($C516,'TDCV Values'!$B$5:$B$6,0)))</f>
        <v>0.37799022515901148</v>
      </c>
      <c r="I516" s="137">
        <f>IF($E330="Nil",I330/365,(I330-I336)/INDEX('TDCV Values'!$C$5:$C$6,MATCH($C516,'TDCV Values'!$B$5:$B$6,0)))</f>
        <v>0.40452516356037771</v>
      </c>
      <c r="J516" s="140">
        <f>IF($E330="Nil",J330/365,(J330-J336)/INDEX('TDCV Values'!$C$5:$C$6,MATCH($C516,'TDCV Values'!$B$5:$B$6,0)))</f>
        <v>0.40421391075757979</v>
      </c>
      <c r="K516" s="140">
        <f>IF($E330="Nil",K330/365,(K330-K336)/INDEX('TDCV Values'!$C$5:$C$6,MATCH($C516,'TDCV Values'!$B$5:$B$6,0)))</f>
        <v>0.39754433623855895</v>
      </c>
    </row>
    <row r="517" spans="2:11" ht="13.5" thickBot="1">
      <c r="B517" s="213" t="s">
        <v>128</v>
      </c>
      <c r="C517" s="214" t="s">
        <v>72</v>
      </c>
      <c r="D517" s="214" t="s">
        <v>71</v>
      </c>
      <c r="E517" s="223" t="s">
        <v>73</v>
      </c>
      <c r="F517" s="141">
        <f>IF($E331="Nil",F331/365,(F331-F337)/INDEX('TDCV Values'!$C$5:$C$6,MATCH($C517,'TDCV Values'!$B$5:$B$6,0)))</f>
        <v>0.33537728236404085</v>
      </c>
      <c r="G517" s="141">
        <f>IF($E331="Nil",G331/365,(G331-G337)/INDEX('TDCV Values'!$C$5:$C$6,MATCH($C517,'TDCV Values'!$B$5:$B$6,0)))</f>
        <v>0.34338533582610592</v>
      </c>
      <c r="H517" s="141">
        <f>IF($E331="Nil",H331/365,(H331-H337)/INDEX('TDCV Values'!$C$5:$C$6,MATCH($C517,'TDCV Values'!$B$5:$B$6,0)))</f>
        <v>0.34338533582610592</v>
      </c>
      <c r="I517" s="141">
        <f>IF($E331="Nil",I331/365,(I331-I337)/INDEX('TDCV Values'!$C$5:$C$6,MATCH($C517,'TDCV Values'!$B$5:$B$6,0)))</f>
        <v>0.3499751344443493</v>
      </c>
      <c r="J517" s="142">
        <f>IF($E331="Nil",J331/365,(J331-J337)/INDEX('TDCV Values'!$C$5:$C$6,MATCH($C517,'TDCV Values'!$B$5:$B$6,0)))</f>
        <v>0.34973699526426533</v>
      </c>
      <c r="K517" s="142">
        <f>IF($E331="Nil",K331/365,(K331-K337)/INDEX('TDCV Values'!$C$5:$C$6,MATCH($C517,'TDCV Values'!$B$5:$B$6,0)))</f>
        <v>0.35213616503327955</v>
      </c>
    </row>
    <row r="518" spans="2:11">
      <c r="B518" s="210" t="s">
        <v>130</v>
      </c>
      <c r="C518" s="211" t="s">
        <v>67</v>
      </c>
      <c r="D518" s="211" t="s">
        <v>68</v>
      </c>
      <c r="E518" s="222" t="s">
        <v>69</v>
      </c>
      <c r="F518" s="138">
        <f>IF($E332="Nil",F332/365,(F332-F338)/INDEX('TDCV Values'!$C$5:$C$6,MATCH($C518,'TDCV Values'!$B$5:$B$6,0)))</f>
        <v>0.67262430711511467</v>
      </c>
      <c r="G518" s="138">
        <f>IF($E332="Nil",G332/365,(G332-G338)/INDEX('TDCV Values'!$C$5:$C$6,MATCH($C518,'TDCV Values'!$B$5:$B$6,0)))</f>
        <v>0.50208980845785389</v>
      </c>
      <c r="H518" s="138">
        <f>IF($E332="Nil",H332/365,(H332-H338)/INDEX('TDCV Values'!$C$5:$C$6,MATCH($C518,'TDCV Values'!$B$5:$B$6,0)))</f>
        <v>0.29607502302748301</v>
      </c>
      <c r="I518" s="138">
        <f>IF($E332="Nil",I332/365,(I332-I338)/INDEX('TDCV Values'!$C$5:$C$6,MATCH($C518,'TDCV Values'!$B$5:$B$6,0)))</f>
        <v>0.26852310127521717</v>
      </c>
      <c r="J518" s="139">
        <f>IF($E332="Nil",J332/365,(J332-J338)/INDEX('TDCV Values'!$C$5:$C$6,MATCH($C518,'TDCV Values'!$B$5:$B$6,0)))</f>
        <v>0.28123920107086475</v>
      </c>
      <c r="K518" s="139">
        <f>IF($E332="Nil",K332/365,(K332-K338)/INDEX('TDCV Values'!$C$5:$C$6,MATCH($C518,'TDCV Values'!$B$5:$B$6,0)))</f>
        <v>0.23839096879617547</v>
      </c>
    </row>
    <row r="519" spans="2:11">
      <c r="B519" s="212" t="s">
        <v>130</v>
      </c>
      <c r="C519" s="9" t="s">
        <v>67</v>
      </c>
      <c r="D519" s="9" t="s">
        <v>70</v>
      </c>
      <c r="E519" s="191" t="s">
        <v>69</v>
      </c>
      <c r="F519" s="137">
        <f>IF($E333="Nil",F333/365,(F333-F339)/INDEX('TDCV Values'!$C$5:$C$6,MATCH($C519,'TDCV Values'!$B$5:$B$6,0)))</f>
        <v>0.66223854928750825</v>
      </c>
      <c r="G519" s="137">
        <f>IF($E333="Nil",G333/365,(G333-G339)/INDEX('TDCV Values'!$C$5:$C$6,MATCH($C519,'TDCV Values'!$B$5:$B$6,0)))</f>
        <v>0.49052458294954332</v>
      </c>
      <c r="H519" s="137">
        <f>IF($E333="Nil",H333/365,(H333-H339)/INDEX('TDCV Values'!$C$5:$C$6,MATCH($C519,'TDCV Values'!$B$5:$B$6,0)))</f>
        <v>0.2855048131268485</v>
      </c>
      <c r="I519" s="137">
        <f>IF($E333="Nil",I333/365,(I333-I339)/INDEX('TDCV Values'!$C$5:$C$6,MATCH($C519,'TDCV Values'!$B$5:$B$6,0)))</f>
        <v>0.26418634036866229</v>
      </c>
      <c r="J519" s="140">
        <f>IF($E333="Nil",J333/365,(J333-J339)/INDEX('TDCV Values'!$C$5:$C$6,MATCH($C519,'TDCV Values'!$B$5:$B$6,0)))</f>
        <v>0.27684346667312459</v>
      </c>
      <c r="K519" s="140">
        <f>IF($E333="Nil",K333/365,(K333-K339)/INDEX('TDCV Values'!$C$5:$C$6,MATCH($C519,'TDCV Values'!$B$5:$B$6,0)))</f>
        <v>0.23061538986846944</v>
      </c>
    </row>
    <row r="520" spans="2:11">
      <c r="B520" s="212" t="s">
        <v>130</v>
      </c>
      <c r="C520" s="9" t="s">
        <v>67</v>
      </c>
      <c r="D520" s="9" t="s">
        <v>71</v>
      </c>
      <c r="E520" s="191" t="s">
        <v>69</v>
      </c>
      <c r="F520" s="137">
        <f>IF($E334="Nil",F334/365,(F334-F340)/INDEX('TDCV Values'!$C$5:$C$6,MATCH($C520,'TDCV Values'!$B$5:$B$6,0)))</f>
        <v>0.70843971696440922</v>
      </c>
      <c r="G520" s="137">
        <f>IF($E334="Nil",G334/365,(G334-G340)/INDEX('TDCV Values'!$C$5:$C$6,MATCH($C520,'TDCV Values'!$B$5:$B$6,0)))</f>
        <v>0.52883187671151044</v>
      </c>
      <c r="H520" s="137">
        <f>IF($E334="Nil",H334/365,(H334-H340)/INDEX('TDCV Values'!$C$5:$C$6,MATCH($C520,'TDCV Values'!$B$5:$B$6,0)))</f>
        <v>0.31185757038109635</v>
      </c>
      <c r="I520" s="137">
        <f>IF($E334="Nil",I334/365,(I334-I340)/INDEX('TDCV Values'!$C$5:$C$6,MATCH($C520,'TDCV Values'!$B$5:$B$6,0)))</f>
        <v>0.28265962986929766</v>
      </c>
      <c r="J520" s="140">
        <f>IF($E334="Nil",J334/365,(J334-J340)/INDEX('TDCV Values'!$C$5:$C$6,MATCH($C520,'TDCV Values'!$B$5:$B$6,0)))</f>
        <v>0.29605197949640294</v>
      </c>
      <c r="K520" s="140">
        <f>IF($E334="Nil",K334/365,(K334-K340)/INDEX('TDCV Values'!$C$5:$C$6,MATCH($C520,'TDCV Values'!$B$5:$B$6,0)))</f>
        <v>0.25091911932723987</v>
      </c>
    </row>
    <row r="521" spans="2:11">
      <c r="B521" s="212" t="s">
        <v>130</v>
      </c>
      <c r="C521" s="9" t="s">
        <v>72</v>
      </c>
      <c r="D521" s="9" t="s">
        <v>68</v>
      </c>
      <c r="E521" s="191" t="s">
        <v>69</v>
      </c>
      <c r="F521" s="137">
        <f>IF($E335="Nil",F335/365,(F335-F341)/INDEX('TDCV Values'!$C$5:$C$6,MATCH($C521,'TDCV Values'!$B$5:$B$6,0)))</f>
        <v>0.17079667123479983</v>
      </c>
      <c r="G521" s="137">
        <f>IF($E335="Nil",G335/365,(G335-G341)/INDEX('TDCV Values'!$C$5:$C$6,MATCH($C521,'TDCV Values'!$B$5:$B$6,0)))</f>
        <v>0.12531307558950913</v>
      </c>
      <c r="H521" s="137">
        <f>IF($E335="Nil",H335/365,(H335-H341)/INDEX('TDCV Values'!$C$5:$C$6,MATCH($C521,'TDCV Values'!$B$5:$B$6,0)))</f>
        <v>7.4317624883686803E-2</v>
      </c>
      <c r="I521" s="137">
        <f>IF($E335="Nil",I335/365,(I335-I341)/INDEX('TDCV Values'!$C$5:$C$6,MATCH($C521,'TDCV Values'!$B$5:$B$6,0)))</f>
        <v>6.8174717638034038E-2</v>
      </c>
      <c r="J521" s="140">
        <f>IF($E335="Nil",J335/365,(J335-J341)/INDEX('TDCV Values'!$C$5:$C$6,MATCH($C521,'TDCV Values'!$B$5:$B$6,0)))</f>
        <v>7.3421107678193806E-2</v>
      </c>
      <c r="K521" s="140">
        <f>IF($E335="Nil",K335/365,(K335-K341)/INDEX('TDCV Values'!$C$5:$C$6,MATCH($C521,'TDCV Values'!$B$5:$B$6,0)))</f>
        <v>6.0010906062416325E-2</v>
      </c>
    </row>
    <row r="522" spans="2:11">
      <c r="B522" s="212" t="s">
        <v>130</v>
      </c>
      <c r="C522" s="9" t="s">
        <v>72</v>
      </c>
      <c r="D522" s="9" t="s">
        <v>70</v>
      </c>
      <c r="E522" s="191" t="s">
        <v>69</v>
      </c>
      <c r="F522" s="137">
        <f>IF($E336="Nil",F336/365,(F336-F342)/INDEX('TDCV Values'!$C$5:$C$6,MATCH($C522,'TDCV Values'!$B$5:$B$6,0)))</f>
        <v>0.17552217055358169</v>
      </c>
      <c r="G522" s="137">
        <f>IF($E336="Nil",G336/365,(G336-G342)/INDEX('TDCV Values'!$C$5:$C$6,MATCH($C522,'TDCV Values'!$B$5:$B$6,0)))</f>
        <v>0.12747029203399507</v>
      </c>
      <c r="H522" s="137">
        <f>IF($E336="Nil",H336/365,(H336-H342)/INDEX('TDCV Values'!$C$5:$C$6,MATCH($C522,'TDCV Values'!$B$5:$B$6,0)))</f>
        <v>7.2794001502664338E-2</v>
      </c>
      <c r="I522" s="137">
        <f>IF($E336="Nil",I336/365,(I336-I342)/INDEX('TDCV Values'!$C$5:$C$6,MATCH($C522,'TDCV Values'!$B$5:$B$6,0)))</f>
        <v>6.5767503127843199E-2</v>
      </c>
      <c r="J522" s="140">
        <f>IF($E336="Nil",J336/365,(J336-J342)/INDEX('TDCV Values'!$C$5:$C$6,MATCH($C522,'TDCV Values'!$B$5:$B$6,0)))</f>
        <v>7.1434085518665286E-2</v>
      </c>
      <c r="K522" s="140">
        <f>IF($E336="Nil",K336/365,(K336-K342)/INDEX('TDCV Values'!$C$5:$C$6,MATCH($C522,'TDCV Values'!$B$5:$B$6,0)))</f>
        <v>5.7587576449745069E-2</v>
      </c>
    </row>
    <row r="523" spans="2:11">
      <c r="B523" s="212" t="s">
        <v>130</v>
      </c>
      <c r="C523" s="9" t="s">
        <v>72</v>
      </c>
      <c r="D523" s="9" t="s">
        <v>71</v>
      </c>
      <c r="E523" s="191" t="s">
        <v>69</v>
      </c>
      <c r="F523" s="137">
        <f>IF($E337="Nil",F337/365,(F337-F343)/INDEX('TDCV Values'!$C$5:$C$6,MATCH($C523,'TDCV Values'!$B$5:$B$6,0)))</f>
        <v>0.17988989592939239</v>
      </c>
      <c r="G523" s="137">
        <f>IF($E337="Nil",G337/365,(G337-G343)/INDEX('TDCV Values'!$C$5:$C$6,MATCH($C523,'TDCV Values'!$B$5:$B$6,0)))</f>
        <v>0.13198710437072608</v>
      </c>
      <c r="H523" s="137">
        <f>IF($E337="Nil",H337/365,(H337-H343)/INDEX('TDCV Values'!$C$5:$C$6,MATCH($C523,'TDCV Values'!$B$5:$B$6,0)))</f>
        <v>7.8280167551348742E-2</v>
      </c>
      <c r="I523" s="137">
        <f>IF($E337="Nil",I337/365,(I337-I343)/INDEX('TDCV Values'!$C$5:$C$6,MATCH($C523,'TDCV Values'!$B$5:$B$6,0)))</f>
        <v>7.175868308832356E-2</v>
      </c>
      <c r="J523" s="140">
        <f>IF($E337="Nil",J337/365,(J337-J343)/INDEX('TDCV Values'!$C$5:$C$6,MATCH($C523,'TDCV Values'!$B$5:$B$6,0)))</f>
        <v>7.7284284796622485E-2</v>
      </c>
      <c r="K523" s="140">
        <f>IF($E337="Nil",K337/365,(K337-K343)/INDEX('TDCV Values'!$C$5:$C$6,MATCH($C523,'TDCV Values'!$B$5:$B$6,0)))</f>
        <v>6.3160025304834264E-2</v>
      </c>
    </row>
    <row r="524" spans="2:11">
      <c r="B524" s="212" t="s">
        <v>130</v>
      </c>
      <c r="C524" s="9" t="s">
        <v>67</v>
      </c>
      <c r="D524" s="9" t="s">
        <v>68</v>
      </c>
      <c r="E524" s="191" t="s">
        <v>73</v>
      </c>
      <c r="F524" s="137">
        <f>IF($E338="Nil",F338/365,(F338-F344)/INDEX('TDCV Values'!$C$5:$C$6,MATCH($C524,'TDCV Values'!$B$5:$B$6,0)))</f>
        <v>0.49146368148775327</v>
      </c>
      <c r="G524" s="137">
        <f>IF($E338="Nil",G338/365,(G338-G344)/INDEX('TDCV Values'!$C$5:$C$6,MATCH($C524,'TDCV Values'!$B$5:$B$6,0)))</f>
        <v>0.53965202095067366</v>
      </c>
      <c r="H524" s="137">
        <f>IF($E338="Nil",H338/365,(H338-H344)/INDEX('TDCV Values'!$C$5:$C$6,MATCH($C524,'TDCV Values'!$B$5:$B$6,0)))</f>
        <v>0.53965202095067366</v>
      </c>
      <c r="I524" s="137">
        <f>IF($E338="Nil",I338/365,(I338-I344)/INDEX('TDCV Values'!$C$5:$C$6,MATCH($C524,'TDCV Values'!$B$5:$B$6,0)))</f>
        <v>0.54376615465300948</v>
      </c>
      <c r="J524" s="140">
        <f>IF($E338="Nil",J338/365,(J338-J344)/INDEX('TDCV Values'!$C$5:$C$6,MATCH($C524,'TDCV Values'!$B$5:$B$6,0)))</f>
        <v>0.54355966928032051</v>
      </c>
      <c r="K524" s="140">
        <f>IF($E338="Nil",K338/365,(K338-K344)/INDEX('TDCV Values'!$C$5:$C$6,MATCH($C524,'TDCV Values'!$B$5:$B$6,0)))</f>
        <v>0.61496362442985597</v>
      </c>
    </row>
    <row r="525" spans="2:11">
      <c r="B525" s="212" t="s">
        <v>130</v>
      </c>
      <c r="C525" s="9" t="s">
        <v>67</v>
      </c>
      <c r="D525" s="9" t="s">
        <v>70</v>
      </c>
      <c r="E525" s="191" t="s">
        <v>73</v>
      </c>
      <c r="F525" s="137">
        <f>IF($E339="Nil",F339/365,(F339-F345)/INDEX('TDCV Values'!$C$5:$C$6,MATCH($C525,'TDCV Values'!$B$5:$B$6,0)))</f>
        <v>0.54186454360666314</v>
      </c>
      <c r="G525" s="137">
        <f>IF($E339="Nil",G339/365,(G339-G345)/INDEX('TDCV Values'!$C$5:$C$6,MATCH($C525,'TDCV Values'!$B$5:$B$6,0)))</f>
        <v>0.59074983248396939</v>
      </c>
      <c r="H525" s="137">
        <f>IF($E339="Nil",H339/365,(H339-H345)/INDEX('TDCV Values'!$C$5:$C$6,MATCH($C525,'TDCV Values'!$B$5:$B$6,0)))</f>
        <v>0.59074983248396939</v>
      </c>
      <c r="I525" s="137">
        <f>IF($E339="Nil",I339/365,(I339-I345)/INDEX('TDCV Values'!$C$5:$C$6,MATCH($C525,'TDCV Values'!$B$5:$B$6,0)))</f>
        <v>0.61286916746184206</v>
      </c>
      <c r="J525" s="140">
        <f>IF($E339="Nil",J339/365,(J339-J345)/INDEX('TDCV Values'!$C$5:$C$6,MATCH($C525,'TDCV Values'!$B$5:$B$6,0)))</f>
        <v>0.61264285180431477</v>
      </c>
      <c r="K525" s="140">
        <f>IF($E339="Nil",K339/365,(K339-K345)/INDEX('TDCV Values'!$C$5:$C$6,MATCH($C525,'TDCV Values'!$B$5:$B$6,0)))</f>
        <v>0.68610385892497294</v>
      </c>
    </row>
    <row r="526" spans="2:11">
      <c r="B526" s="212" t="s">
        <v>130</v>
      </c>
      <c r="C526" s="9" t="s">
        <v>67</v>
      </c>
      <c r="D526" s="9" t="s">
        <v>71</v>
      </c>
      <c r="E526" s="191" t="s">
        <v>73</v>
      </c>
      <c r="F526" s="137">
        <f>IF($E340="Nil",F340/365,(F340-F346)/INDEX('TDCV Values'!$C$5:$C$6,MATCH($C526,'TDCV Values'!$B$5:$B$6,0)))</f>
        <v>0.55339721108956286</v>
      </c>
      <c r="G526" s="137">
        <f>IF($E340="Nil",G340/365,(G340-G346)/INDEX('TDCV Values'!$C$5:$C$6,MATCH($C526,'TDCV Values'!$B$5:$B$6,0)))</f>
        <v>0.60559487391907763</v>
      </c>
      <c r="H526" s="137">
        <f>IF($E340="Nil",H340/365,(H340-H346)/INDEX('TDCV Values'!$C$5:$C$6,MATCH($C526,'TDCV Values'!$B$5:$B$6,0)))</f>
        <v>0.60559487391907763</v>
      </c>
      <c r="I526" s="137">
        <f>IF($E340="Nil",I340/365,(I340-I346)/INDEX('TDCV Values'!$C$5:$C$6,MATCH($C526,'TDCV Values'!$B$5:$B$6,0)))</f>
        <v>0.61093473658305908</v>
      </c>
      <c r="J526" s="140">
        <f>IF($E340="Nil",J340/365,(J340-J346)/INDEX('TDCV Values'!$C$5:$C$6,MATCH($C526,'TDCV Values'!$B$5:$B$6,0)))</f>
        <v>0.61071997992150895</v>
      </c>
      <c r="K526" s="140">
        <f>IF($E340="Nil",K340/365,(K340-K346)/INDEX('TDCV Values'!$C$5:$C$6,MATCH($C526,'TDCV Values'!$B$5:$B$6,0)))</f>
        <v>0.68623509560233831</v>
      </c>
    </row>
    <row r="527" spans="2:11">
      <c r="B527" s="212" t="s">
        <v>130</v>
      </c>
      <c r="C527" s="9" t="s">
        <v>72</v>
      </c>
      <c r="D527" s="9" t="s">
        <v>68</v>
      </c>
      <c r="E527" s="191" t="s">
        <v>73</v>
      </c>
      <c r="F527" s="137">
        <f>IF($E341="Nil",F341/365,(F341-F347)/INDEX('TDCV Values'!$C$5:$C$6,MATCH($C527,'TDCV Values'!$B$5:$B$6,0)))</f>
        <v>0.28485186128517942</v>
      </c>
      <c r="G527" s="137">
        <f>IF($E341="Nil",G341/365,(G341-G347)/INDEX('TDCV Values'!$C$5:$C$6,MATCH($C527,'TDCV Values'!$B$5:$B$6,0)))</f>
        <v>0.2911174570678719</v>
      </c>
      <c r="H527" s="137">
        <f>IF($E341="Nil",H341/365,(H341-H347)/INDEX('TDCV Values'!$C$5:$C$6,MATCH($C527,'TDCV Values'!$B$5:$B$6,0)))</f>
        <v>0.2911174570678719</v>
      </c>
      <c r="I527" s="137">
        <f>IF($E341="Nil",I341/365,(I341-I347)/INDEX('TDCV Values'!$C$5:$C$6,MATCH($C527,'TDCV Values'!$B$5:$B$6,0)))</f>
        <v>0.29622731485296344</v>
      </c>
      <c r="J527" s="140">
        <f>IF($E341="Nil",J341/365,(J341-J347)/INDEX('TDCV Values'!$C$5:$C$6,MATCH($C527,'TDCV Values'!$B$5:$B$6,0)))</f>
        <v>0.29601215357993171</v>
      </c>
      <c r="K527" s="140">
        <f>IF($E341="Nil",K341/365,(K341-K347)/INDEX('TDCV Values'!$C$5:$C$6,MATCH($C527,'TDCV Values'!$B$5:$B$6,0)))</f>
        <v>0.29792399127390473</v>
      </c>
    </row>
    <row r="528" spans="2:11">
      <c r="B528" s="212" t="s">
        <v>130</v>
      </c>
      <c r="C528" s="9" t="s">
        <v>72</v>
      </c>
      <c r="D528" s="9" t="s">
        <v>70</v>
      </c>
      <c r="E528" s="191" t="s">
        <v>73</v>
      </c>
      <c r="F528" s="137">
        <f>IF($E342="Nil",F342/365,(F342-F348)/INDEX('TDCV Values'!$C$5:$C$6,MATCH($C528,'TDCV Values'!$B$5:$B$6,0)))</f>
        <v>0.3750844265084296</v>
      </c>
      <c r="G528" s="137">
        <f>IF($E342="Nil",G342/365,(G342-G348)/INDEX('TDCV Values'!$C$5:$C$6,MATCH($C528,'TDCV Values'!$B$5:$B$6,0)))</f>
        <v>0.37799022515901148</v>
      </c>
      <c r="H528" s="137">
        <f>IF($E342="Nil",H342/365,(H342-H348)/INDEX('TDCV Values'!$C$5:$C$6,MATCH($C528,'TDCV Values'!$B$5:$B$6,0)))</f>
        <v>0.37799022515901148</v>
      </c>
      <c r="I528" s="137">
        <f>IF($E342="Nil",I342/365,(I342-I348)/INDEX('TDCV Values'!$C$5:$C$6,MATCH($C528,'TDCV Values'!$B$5:$B$6,0)))</f>
        <v>0.40450676578840783</v>
      </c>
      <c r="J528" s="140">
        <f>IF($E342="Nil",J342/365,(J342-J348)/INDEX('TDCV Values'!$C$5:$C$6,MATCH($C528,'TDCV Values'!$B$5:$B$6,0)))</f>
        <v>0.40419793864090681</v>
      </c>
      <c r="K528" s="140">
        <f>IF($E342="Nil",K342/365,(K342-K348)/INDEX('TDCV Values'!$C$5:$C$6,MATCH($C528,'TDCV Values'!$B$5:$B$6,0)))</f>
        <v>0.397489178054657</v>
      </c>
    </row>
    <row r="529" spans="2:11" ht="13.5" thickBot="1">
      <c r="B529" s="213" t="s">
        <v>130</v>
      </c>
      <c r="C529" s="214" t="s">
        <v>72</v>
      </c>
      <c r="D529" s="214" t="s">
        <v>71</v>
      </c>
      <c r="E529" s="223" t="s">
        <v>73</v>
      </c>
      <c r="F529" s="141">
        <f>IF($E343="Nil",F343/365,(F343-F349)/INDEX('TDCV Values'!$C$5:$C$6,MATCH($C529,'TDCV Values'!$B$5:$B$6,0)))</f>
        <v>0.33537728236404085</v>
      </c>
      <c r="G529" s="141">
        <f>IF($E343="Nil",G343/365,(G343-G349)/INDEX('TDCV Values'!$C$5:$C$6,MATCH($C529,'TDCV Values'!$B$5:$B$6,0)))</f>
        <v>0.34338533582610592</v>
      </c>
      <c r="H529" s="141">
        <f>IF($E343="Nil",H343/365,(H343-H349)/INDEX('TDCV Values'!$C$5:$C$6,MATCH($C529,'TDCV Values'!$B$5:$B$6,0)))</f>
        <v>0.34338533582610592</v>
      </c>
      <c r="I529" s="141">
        <f>IF($E343="Nil",I343/365,(I343-I349)/INDEX('TDCV Values'!$C$5:$C$6,MATCH($C529,'TDCV Values'!$B$5:$B$6,0)))</f>
        <v>0.34994950435458422</v>
      </c>
      <c r="J529" s="142">
        <f>IF($E343="Nil",J343/365,(J343-J349)/INDEX('TDCV Values'!$C$5:$C$6,MATCH($C529,'TDCV Values'!$B$5:$B$6,0)))</f>
        <v>0.34971451445756907</v>
      </c>
      <c r="K529" s="142">
        <f>IF($E343="Nil",K343/365,(K343-K349)/INDEX('TDCV Values'!$C$5:$C$6,MATCH($C529,'TDCV Values'!$B$5:$B$6,0)))</f>
        <v>0.35207243121860821</v>
      </c>
    </row>
    <row r="530" spans="2:11">
      <c r="B530" s="210" t="s">
        <v>132</v>
      </c>
      <c r="C530" s="211" t="s">
        <v>67</v>
      </c>
      <c r="D530" s="211" t="s">
        <v>68</v>
      </c>
      <c r="E530" s="222" t="s">
        <v>69</v>
      </c>
      <c r="F530" s="138">
        <f>IF($E344="Nil",F344/365,(F344-F350)/INDEX('TDCV Values'!$C$5:$C$6,MATCH($C530,'TDCV Values'!$B$5:$B$6,0)))</f>
        <v>0.67130668339270549</v>
      </c>
      <c r="G530" s="138">
        <f>IF($E344="Nil",G344/365,(G344-G350)/INDEX('TDCV Values'!$C$5:$C$6,MATCH($C530,'TDCV Values'!$B$5:$B$6,0)))</f>
        <v>0.50187424961166383</v>
      </c>
      <c r="H530" s="138">
        <f>IF($E344="Nil",H344/365,(H344-H350)/INDEX('TDCV Values'!$C$5:$C$6,MATCH($C530,'TDCV Values'!$B$5:$B$6,0)))</f>
        <v>0.29947651496550837</v>
      </c>
      <c r="I530" s="138">
        <f>IF($E344="Nil",I344/365,(I344-I350)/INDEX('TDCV Values'!$C$5:$C$6,MATCH($C530,'TDCV Values'!$B$5:$B$6,0)))</f>
        <v>0.27184883920865871</v>
      </c>
      <c r="J530" s="139">
        <f>IF($E344="Nil",J344/365,(J344-J350)/INDEX('TDCV Values'!$C$5:$C$6,MATCH($C530,'TDCV Values'!$B$5:$B$6,0)))</f>
        <v>0.2842524081599101</v>
      </c>
      <c r="K530" s="139">
        <f>IF($E344="Nil",K344/365,(K344-K350)/INDEX('TDCV Values'!$C$5:$C$6,MATCH($C530,'TDCV Values'!$B$5:$B$6,0)))</f>
        <v>0.24208569765640189</v>
      </c>
    </row>
    <row r="531" spans="2:11">
      <c r="B531" s="212" t="s">
        <v>132</v>
      </c>
      <c r="C531" s="9" t="s">
        <v>67</v>
      </c>
      <c r="D531" s="9" t="s">
        <v>70</v>
      </c>
      <c r="E531" s="191" t="s">
        <v>69</v>
      </c>
      <c r="F531" s="137">
        <f>IF($E345="Nil",F345/365,(F345-F351)/INDEX('TDCV Values'!$C$5:$C$6,MATCH($C531,'TDCV Values'!$B$5:$B$6,0)))</f>
        <v>0.66102623397853599</v>
      </c>
      <c r="G531" s="137">
        <f>IF($E345="Nil",G345/365,(G345-G351)/INDEX('TDCV Values'!$C$5:$C$6,MATCH($C531,'TDCV Values'!$B$5:$B$6,0)))</f>
        <v>0.49040913012636406</v>
      </c>
      <c r="H531" s="137">
        <f>IF($E345="Nil",H345/365,(H345-H351)/INDEX('TDCV Values'!$C$5:$C$6,MATCH($C531,'TDCV Values'!$B$5:$B$6,0)))</f>
        <v>0.28898894129034575</v>
      </c>
      <c r="I531" s="137">
        <f>IF($E345="Nil",I345/365,(I345-I351)/INDEX('TDCV Values'!$C$5:$C$6,MATCH($C531,'TDCV Values'!$B$5:$B$6,0)))</f>
        <v>0.26749782012907947</v>
      </c>
      <c r="J531" s="140">
        <f>IF($E345="Nil",J345/365,(J345-J351)/INDEX('TDCV Values'!$C$5:$C$6,MATCH($C531,'TDCV Values'!$B$5:$B$6,0)))</f>
        <v>0.27984372184161993</v>
      </c>
      <c r="K531" s="140">
        <f>IF($E345="Nil",K345/365,(K345-K351)/INDEX('TDCV Values'!$C$5:$C$6,MATCH($C531,'TDCV Values'!$B$5:$B$6,0)))</f>
        <v>0.23429461137679444</v>
      </c>
    </row>
    <row r="532" spans="2:11">
      <c r="B532" s="212" t="s">
        <v>132</v>
      </c>
      <c r="C532" s="9" t="s">
        <v>67</v>
      </c>
      <c r="D532" s="9" t="s">
        <v>71</v>
      </c>
      <c r="E532" s="191" t="s">
        <v>69</v>
      </c>
      <c r="F532" s="137">
        <f>IF($E346="Nil",F346/365,(F346-F352)/INDEX('TDCV Values'!$C$5:$C$6,MATCH($C532,'TDCV Values'!$B$5:$B$6,0)))</f>
        <v>0.70705835819178253</v>
      </c>
      <c r="G532" s="137">
        <f>IF($E346="Nil",G346/365,(G346-G352)/INDEX('TDCV Values'!$C$5:$C$6,MATCH($C532,'TDCV Values'!$B$5:$B$6,0)))</f>
        <v>0.5286098841339586</v>
      </c>
      <c r="H532" s="137">
        <f>IF($E346="Nil",H346/365,(H346-H352)/INDEX('TDCV Values'!$C$5:$C$6,MATCH($C532,'TDCV Values'!$B$5:$B$6,0)))</f>
        <v>0.31544504829432135</v>
      </c>
      <c r="I532" s="137">
        <f>IF($E346="Nil",I346/365,(I346-I352)/INDEX('TDCV Values'!$C$5:$C$6,MATCH($C532,'TDCV Values'!$B$5:$B$6,0)))</f>
        <v>0.2861701675995969</v>
      </c>
      <c r="J532" s="140">
        <f>IF($E346="Nil",J346/365,(J346-J352)/INDEX('TDCV Values'!$C$5:$C$6,MATCH($C532,'TDCV Values'!$B$5:$B$6,0)))</f>
        <v>0.29923325506137882</v>
      </c>
      <c r="K532" s="140">
        <f>IF($E346="Nil",K346/365,(K346-K352)/INDEX('TDCV Values'!$C$5:$C$6,MATCH($C532,'TDCV Values'!$B$5:$B$6,0)))</f>
        <v>0.25481837682614283</v>
      </c>
    </row>
    <row r="533" spans="2:11">
      <c r="B533" s="212" t="s">
        <v>132</v>
      </c>
      <c r="C533" s="9" t="s">
        <v>72</v>
      </c>
      <c r="D533" s="9" t="s">
        <v>68</v>
      </c>
      <c r="E533" s="191" t="s">
        <v>69</v>
      </c>
      <c r="F533" s="137">
        <f>IF($E347="Nil",F347/365,(F347-F353)/INDEX('TDCV Values'!$C$5:$C$6,MATCH($C533,'TDCV Values'!$B$5:$B$6,0)))</f>
        <v>0.17171611160289771</v>
      </c>
      <c r="G533" s="137">
        <f>IF($E347="Nil",G347/365,(G347-G353)/INDEX('TDCV Values'!$C$5:$C$6,MATCH($C533,'TDCV Values'!$B$5:$B$6,0)))</f>
        <v>0.12812724363946909</v>
      </c>
      <c r="H533" s="137">
        <f>IF($E347="Nil",H347/365,(H347-H353)/INDEX('TDCV Values'!$C$5:$C$6,MATCH($C533,'TDCV Values'!$B$5:$B$6,0)))</f>
        <v>7.7131792933646776E-2</v>
      </c>
      <c r="I533" s="137">
        <f>IF($E347="Nil",I347/365,(I347-I353)/INDEX('TDCV Values'!$C$5:$C$6,MATCH($C533,'TDCV Values'!$B$5:$B$6,0)))</f>
        <v>7.0977437865495221E-2</v>
      </c>
      <c r="J533" s="140">
        <f>IF($E347="Nil",J347/365,(J347-J353)/INDEX('TDCV Values'!$C$5:$C$6,MATCH($C533,'TDCV Values'!$B$5:$B$6,0)))</f>
        <v>7.6223381957392269E-2</v>
      </c>
      <c r="K533" s="140">
        <f>IF($E347="Nil",K347/365,(K347-K353)/INDEX('TDCV Values'!$C$5:$C$6,MATCH($C533,'TDCV Values'!$B$5:$B$6,0)))</f>
        <v>6.3260731325395725E-2</v>
      </c>
    </row>
    <row r="534" spans="2:11">
      <c r="B534" s="212" t="s">
        <v>132</v>
      </c>
      <c r="C534" s="9" t="s">
        <v>72</v>
      </c>
      <c r="D534" s="9" t="s">
        <v>70</v>
      </c>
      <c r="E534" s="191" t="s">
        <v>69</v>
      </c>
      <c r="F534" s="137">
        <f>IF($E348="Nil",F348/365,(F348-F354)/INDEX('TDCV Values'!$C$5:$C$6,MATCH($C534,'TDCV Values'!$B$5:$B$6,0)))</f>
        <v>0.1767728464694106</v>
      </c>
      <c r="G534" s="137">
        <f>IF($E348="Nil",G348/365,(G348-G354)/INDEX('TDCV Values'!$C$5:$C$6,MATCH($C534,'TDCV Values'!$B$5:$B$6,0)))</f>
        <v>0.13097226181368254</v>
      </c>
      <c r="H534" s="137">
        <f>IF($E348="Nil",H348/365,(H348-H354)/INDEX('TDCV Values'!$C$5:$C$6,MATCH($C534,'TDCV Values'!$B$5:$B$6,0)))</f>
        <v>7.6295971282351868E-2</v>
      </c>
      <c r="I534" s="137">
        <f>IF($E348="Nil",I348/365,(I348-I354)/INDEX('TDCV Values'!$C$5:$C$6,MATCH($C534,'TDCV Values'!$B$5:$B$6,0)))</f>
        <v>6.9256700704714097E-2</v>
      </c>
      <c r="J534" s="140">
        <f>IF($E348="Nil",J348/365,(J348-J354)/INDEX('TDCV Values'!$C$5:$C$6,MATCH($C534,'TDCV Values'!$B$5:$B$6,0)))</f>
        <v>7.492250628519849E-2</v>
      </c>
      <c r="K534" s="140">
        <f>IF($E348="Nil",K348/365,(K348-K354)/INDEX('TDCV Values'!$C$5:$C$6,MATCH($C534,'TDCV Values'!$B$5:$B$6,0)))</f>
        <v>6.1685216780465547E-2</v>
      </c>
    </row>
    <row r="535" spans="2:11">
      <c r="B535" s="212" t="s">
        <v>132</v>
      </c>
      <c r="C535" s="9" t="s">
        <v>72</v>
      </c>
      <c r="D535" s="9" t="s">
        <v>71</v>
      </c>
      <c r="E535" s="191" t="s">
        <v>69</v>
      </c>
      <c r="F535" s="137">
        <f>IF($E349="Nil",F349/365,(F349-F355)/INDEX('TDCV Values'!$C$5:$C$6,MATCH($C535,'TDCV Values'!$B$5:$B$6,0)))</f>
        <v>0.18085892302542186</v>
      </c>
      <c r="G535" s="137">
        <f>IF($E349="Nil",G349/365,(G349-G355)/INDEX('TDCV Values'!$C$5:$C$6,MATCH($C535,'TDCV Values'!$B$5:$B$6,0)))</f>
        <v>0.13495304450976214</v>
      </c>
      <c r="H535" s="137">
        <f>IF($E349="Nil",H349/365,(H349-H355)/INDEX('TDCV Values'!$C$5:$C$6,MATCH($C535,'TDCV Values'!$B$5:$B$6,0)))</f>
        <v>8.1246107690384775E-2</v>
      </c>
      <c r="I535" s="137">
        <f>IF($E349="Nil",I349/365,(I349-I355)/INDEX('TDCV Values'!$C$5:$C$6,MATCH($C535,'TDCV Values'!$B$5:$B$6,0)))</f>
        <v>7.4712707557498273E-2</v>
      </c>
      <c r="J535" s="140">
        <f>IF($E349="Nil",J349/365,(J349-J355)/INDEX('TDCV Values'!$C$5:$C$6,MATCH($C535,'TDCV Values'!$B$5:$B$6,0)))</f>
        <v>8.0237828521260782E-2</v>
      </c>
      <c r="K535" s="140">
        <f>IF($E349="Nil",K349/365,(K349-K355)/INDEX('TDCV Values'!$C$5:$C$6,MATCH($C535,'TDCV Values'!$B$5:$B$6,0)))</f>
        <v>6.6585315580261858E-2</v>
      </c>
    </row>
    <row r="536" spans="2:11">
      <c r="B536" s="212" t="s">
        <v>132</v>
      </c>
      <c r="C536" s="9" t="s">
        <v>67</v>
      </c>
      <c r="D536" s="9" t="s">
        <v>68</v>
      </c>
      <c r="E536" s="191" t="s">
        <v>73</v>
      </c>
      <c r="F536" s="137">
        <f>IF($E350="Nil",F350/365,(F350-F356)/INDEX('TDCV Values'!$C$5:$C$6,MATCH($C536,'TDCV Values'!$B$5:$B$6,0)))</f>
        <v>0.52643061427289006</v>
      </c>
      <c r="G536" s="137">
        <f>IF($E350="Nil",G350/365,(G350-G356)/INDEX('TDCV Values'!$C$5:$C$6,MATCH($C536,'TDCV Values'!$B$5:$B$6,0)))</f>
        <v>0.5827958364794118</v>
      </c>
      <c r="H536" s="137">
        <f>IF($E350="Nil",H350/365,(H350-H356)/INDEX('TDCV Values'!$C$5:$C$6,MATCH($C536,'TDCV Values'!$B$5:$B$6,0)))</f>
        <v>0.5827958364794118</v>
      </c>
      <c r="I536" s="137">
        <f>IF($E350="Nil",I350/365,(I350-I356)/INDEX('TDCV Values'!$C$5:$C$6,MATCH($C536,'TDCV Values'!$B$5:$B$6,0)))</f>
        <v>0.58697346718672971</v>
      </c>
      <c r="J536" s="140">
        <f>IF($E350="Nil",J350/365,(J350-J356)/INDEX('TDCV Values'!$C$5:$C$6,MATCH($C536,'TDCV Values'!$B$5:$B$6,0)))</f>
        <v>0.58676640646705391</v>
      </c>
      <c r="K536" s="140">
        <f>IF($E350="Nil",K350/365,(K350-K356)/INDEX('TDCV Values'!$C$5:$C$6,MATCH($C536,'TDCV Values'!$B$5:$B$6,0)))</f>
        <v>0.66278886124950664</v>
      </c>
    </row>
    <row r="537" spans="2:11">
      <c r="B537" s="212" t="s">
        <v>132</v>
      </c>
      <c r="C537" s="9" t="s">
        <v>67</v>
      </c>
      <c r="D537" s="9" t="s">
        <v>70</v>
      </c>
      <c r="E537" s="191" t="s">
        <v>73</v>
      </c>
      <c r="F537" s="137">
        <f>IF($E351="Nil",F351/365,(F351-F357)/INDEX('TDCV Values'!$C$5:$C$6,MATCH($C537,'TDCV Values'!$B$5:$B$6,0)))</f>
        <v>0.57666015332671627</v>
      </c>
      <c r="G537" s="137">
        <f>IF($E351="Nil",G351/365,(G351-G357)/INDEX('TDCV Values'!$C$5:$C$6,MATCH($C537,'TDCV Values'!$B$5:$B$6,0)))</f>
        <v>0.63368226170778863</v>
      </c>
      <c r="H537" s="137">
        <f>IF($E351="Nil",H351/365,(H351-H357)/INDEX('TDCV Values'!$C$5:$C$6,MATCH($C537,'TDCV Values'!$B$5:$B$6,0)))</f>
        <v>0.63368226170778863</v>
      </c>
      <c r="I537" s="137">
        <f>IF($E351="Nil",I351/365,(I351-I357)/INDEX('TDCV Values'!$C$5:$C$6,MATCH($C537,'TDCV Values'!$B$5:$B$6,0)))</f>
        <v>0.65584581277911724</v>
      </c>
      <c r="J537" s="140">
        <f>IF($E351="Nil",J351/365,(J351-J357)/INDEX('TDCV Values'!$C$5:$C$6,MATCH($C537,'TDCV Values'!$B$5:$B$6,0)))</f>
        <v>0.65562065243589751</v>
      </c>
      <c r="K537" s="140">
        <f>IF($E351="Nil",K351/365,(K351-K357)/INDEX('TDCV Values'!$C$5:$C$6,MATCH($C537,'TDCV Values'!$B$5:$B$6,0)))</f>
        <v>0.73367149408950805</v>
      </c>
    </row>
    <row r="538" spans="2:11">
      <c r="B538" s="212" t="s">
        <v>132</v>
      </c>
      <c r="C538" s="9" t="s">
        <v>67</v>
      </c>
      <c r="D538" s="9" t="s">
        <v>71</v>
      </c>
      <c r="E538" s="191" t="s">
        <v>73</v>
      </c>
      <c r="F538" s="137">
        <f>IF($E352="Nil",F352/365,(F352-F358)/INDEX('TDCV Values'!$C$5:$C$6,MATCH($C538,'TDCV Values'!$B$5:$B$6,0)))</f>
        <v>0.59025116825699175</v>
      </c>
      <c r="G538" s="137">
        <f>IF($E352="Nil",G352/365,(G352-G358)/INDEX('TDCV Values'!$C$5:$C$6,MATCH($C538,'TDCV Values'!$B$5:$B$6,0)))</f>
        <v>0.6510669872241206</v>
      </c>
      <c r="H538" s="137">
        <f>IF($E352="Nil",H352/365,(H352-H358)/INDEX('TDCV Values'!$C$5:$C$6,MATCH($C538,'TDCV Values'!$B$5:$B$6,0)))</f>
        <v>0.6510669872241206</v>
      </c>
      <c r="I538" s="137">
        <f>IF($E352="Nil",I352/365,(I352-I358)/INDEX('TDCV Values'!$C$5:$C$6,MATCH($C538,'TDCV Values'!$B$5:$B$6,0)))</f>
        <v>0.6564469937311106</v>
      </c>
      <c r="J538" s="140">
        <f>IF($E352="Nil",J352/365,(J352-J358)/INDEX('TDCV Values'!$C$5:$C$6,MATCH($C538,'TDCV Values'!$B$5:$B$6,0)))</f>
        <v>0.65623250493952689</v>
      </c>
      <c r="K538" s="140">
        <f>IF($E352="Nil",K352/365,(K352-K358)/INDEX('TDCV Values'!$C$5:$C$6,MATCH($C538,'TDCV Values'!$B$5:$B$6,0)))</f>
        <v>0.7366112413683038</v>
      </c>
    </row>
    <row r="539" spans="2:11">
      <c r="B539" s="212" t="s">
        <v>132</v>
      </c>
      <c r="C539" s="9" t="s">
        <v>72</v>
      </c>
      <c r="D539" s="9" t="s">
        <v>68</v>
      </c>
      <c r="E539" s="191" t="s">
        <v>73</v>
      </c>
      <c r="F539" s="137">
        <f>IF($E353="Nil",F353/365,(F353-F359)/INDEX('TDCV Values'!$C$5:$C$6,MATCH($C539,'TDCV Values'!$B$5:$B$6,0)))</f>
        <v>0.28485186128517942</v>
      </c>
      <c r="G539" s="137">
        <f>IF($E353="Nil",G353/365,(G353-G359)/INDEX('TDCV Values'!$C$5:$C$6,MATCH($C539,'TDCV Values'!$B$5:$B$6,0)))</f>
        <v>0.2911174570678719</v>
      </c>
      <c r="H539" s="137">
        <f>IF($E353="Nil",H353/365,(H353-H359)/INDEX('TDCV Values'!$C$5:$C$6,MATCH($C539,'TDCV Values'!$B$5:$B$6,0)))</f>
        <v>0.2911174570678719</v>
      </c>
      <c r="I539" s="137">
        <f>IF($E353="Nil",I353/365,(I353-I359)/INDEX('TDCV Values'!$C$5:$C$6,MATCH($C539,'TDCV Values'!$B$5:$B$6,0)))</f>
        <v>0.29610719896959625</v>
      </c>
      <c r="J539" s="140">
        <f>IF($E353="Nil",J353/365,(J353-J359)/INDEX('TDCV Values'!$C$5:$C$6,MATCH($C539,'TDCV Values'!$B$5:$B$6,0)))</f>
        <v>0.29590669900931227</v>
      </c>
      <c r="K539" s="140">
        <f>IF($E353="Nil",K353/365,(K353-K359)/INDEX('TDCV Values'!$C$5:$C$6,MATCH($C539,'TDCV Values'!$B$5:$B$6,0)))</f>
        <v>0.29774938116918132</v>
      </c>
    </row>
    <row r="540" spans="2:11">
      <c r="B540" s="212" t="s">
        <v>132</v>
      </c>
      <c r="C540" s="9" t="s">
        <v>72</v>
      </c>
      <c r="D540" s="9" t="s">
        <v>70</v>
      </c>
      <c r="E540" s="191" t="s">
        <v>73</v>
      </c>
      <c r="F540" s="137">
        <f>IF($E354="Nil",F354/365,(F354-F360)/INDEX('TDCV Values'!$C$5:$C$6,MATCH($C540,'TDCV Values'!$B$5:$B$6,0)))</f>
        <v>0.3750844265084296</v>
      </c>
      <c r="G540" s="137">
        <f>IF($E354="Nil",G354/365,(G354-G360)/INDEX('TDCV Values'!$C$5:$C$6,MATCH($C540,'TDCV Values'!$B$5:$B$6,0)))</f>
        <v>0.37799022515901148</v>
      </c>
      <c r="H540" s="137">
        <f>IF($E354="Nil",H354/365,(H354-H360)/INDEX('TDCV Values'!$C$5:$C$6,MATCH($C540,'TDCV Values'!$B$5:$B$6,0)))</f>
        <v>0.37799022515901148</v>
      </c>
      <c r="I540" s="137">
        <f>IF($E354="Nil",I354/365,(I354-I360)/INDEX('TDCV Values'!$C$5:$C$6,MATCH($C540,'TDCV Values'!$B$5:$B$6,0)))</f>
        <v>0.40430881100990329</v>
      </c>
      <c r="J540" s="140">
        <f>IF($E354="Nil",J354/365,(J354-J360)/INDEX('TDCV Values'!$C$5:$C$6,MATCH($C540,'TDCV Values'!$B$5:$B$6,0)))</f>
        <v>0.40402552283240784</v>
      </c>
      <c r="K540" s="140">
        <f>IF($E354="Nil",K354/365,(K354-K360)/INDEX('TDCV Values'!$C$5:$C$6,MATCH($C540,'TDCV Values'!$B$5:$B$6,0)))</f>
        <v>0.39720382238439272</v>
      </c>
    </row>
    <row r="541" spans="2:11" ht="13.5" thickBot="1">
      <c r="B541" s="213" t="s">
        <v>132</v>
      </c>
      <c r="C541" s="214" t="s">
        <v>72</v>
      </c>
      <c r="D541" s="214" t="s">
        <v>71</v>
      </c>
      <c r="E541" s="223" t="s">
        <v>73</v>
      </c>
      <c r="F541" s="141">
        <f>IF($E355="Nil",F355/365,(F355-F361)/INDEX('TDCV Values'!$C$5:$C$6,MATCH($C541,'TDCV Values'!$B$5:$B$6,0)))</f>
        <v>0.33537728236404085</v>
      </c>
      <c r="G541" s="141">
        <f>IF($E355="Nil",G355/365,(G355-G361)/INDEX('TDCV Values'!$C$5:$C$6,MATCH($C541,'TDCV Values'!$B$5:$B$6,0)))</f>
        <v>0.34338533582610592</v>
      </c>
      <c r="H541" s="141">
        <f>IF($E355="Nil",H355/365,(H355-H361)/INDEX('TDCV Values'!$C$5:$C$6,MATCH($C541,'TDCV Values'!$B$5:$B$6,0)))</f>
        <v>0.34338533582610592</v>
      </c>
      <c r="I541" s="141">
        <f>IF($E355="Nil",I355/365,(I355-I361)/INDEX('TDCV Values'!$C$5:$C$6,MATCH($C541,'TDCV Values'!$B$5:$B$6,0)))</f>
        <v>0.34981837120690301</v>
      </c>
      <c r="J541" s="142">
        <f>IF($E355="Nil",J355/365,(J355-J361)/INDEX('TDCV Values'!$C$5:$C$6,MATCH($C541,'TDCV Values'!$B$5:$B$6,0)))</f>
        <v>0.34959918660971523</v>
      </c>
      <c r="K541" s="142">
        <f>IF($E355="Nil",K355/365,(K355-K361)/INDEX('TDCV Values'!$C$5:$C$6,MATCH($C541,'TDCV Values'!$B$5:$B$6,0)))</f>
        <v>0.35188236229304382</v>
      </c>
    </row>
    <row r="542" spans="2:11">
      <c r="B542" s="210" t="s">
        <v>134</v>
      </c>
      <c r="C542" s="211" t="s">
        <v>67</v>
      </c>
      <c r="D542" s="211" t="s">
        <v>68</v>
      </c>
      <c r="E542" s="222" t="s">
        <v>69</v>
      </c>
      <c r="F542" s="138">
        <f>IF($E356="Nil",F356/365,(F356-F362)/INDEX('TDCV Values'!$C$5:$C$6,MATCH($C542,'TDCV Values'!$B$5:$B$6,0)))</f>
        <v>0.67399395626488501</v>
      </c>
      <c r="G542" s="138">
        <f>IF($E356="Nil",G356/365,(G356-G362)/INDEX('TDCV Values'!$C$5:$C$6,MATCH($C542,'TDCV Values'!$B$5:$B$6,0)))</f>
        <v>0.50680867445058009</v>
      </c>
      <c r="H542" s="138">
        <f>IF($E356="Nil",H356/365,(H356-H362)/INDEX('TDCV Values'!$C$5:$C$6,MATCH($C542,'TDCV Values'!$B$5:$B$6,0)))</f>
        <v>0.30222807296853732</v>
      </c>
      <c r="I542" s="138">
        <f>IF($E356="Nil",I356/365,(I356-I362)/INDEX('TDCV Values'!$C$5:$C$6,MATCH($C542,'TDCV Values'!$B$5:$B$6,0)))</f>
        <v>0.27448154991331386</v>
      </c>
      <c r="J542" s="139">
        <f>IF($E356="Nil",J356/365,(J356-J362)/INDEX('TDCV Values'!$C$5:$C$6,MATCH($C542,'TDCV Values'!$B$5:$B$6,0)))</f>
        <v>0.28707739798263404</v>
      </c>
      <c r="K542" s="139">
        <f>IF($E356="Nil",K356/365,(K356-K362)/INDEX('TDCV Values'!$C$5:$C$6,MATCH($C542,'TDCV Values'!$B$5:$B$6,0)))</f>
        <v>0.24514842158776012</v>
      </c>
    </row>
    <row r="543" spans="2:11">
      <c r="B543" s="212" t="s">
        <v>134</v>
      </c>
      <c r="C543" s="9" t="s">
        <v>67</v>
      </c>
      <c r="D543" s="9" t="s">
        <v>70</v>
      </c>
      <c r="E543" s="191" t="s">
        <v>69</v>
      </c>
      <c r="F543" s="137">
        <f>IF($E357="Nil",F357/365,(F357-F363)/INDEX('TDCV Values'!$C$5:$C$6,MATCH($C543,'TDCV Values'!$B$5:$B$6,0)))</f>
        <v>0.66364227016523247</v>
      </c>
      <c r="G543" s="137">
        <f>IF($E357="Nil",G357/365,(G357-G363)/INDEX('TDCV Values'!$C$5:$C$6,MATCH($C543,'TDCV Values'!$B$5:$B$6,0)))</f>
        <v>0.49526120352548114</v>
      </c>
      <c r="H543" s="137">
        <f>IF($E357="Nil",H357/365,(H357-H363)/INDEX('TDCV Values'!$C$5:$C$6,MATCH($C543,'TDCV Values'!$B$5:$B$6,0)))</f>
        <v>0.29166869072572604</v>
      </c>
      <c r="I543" s="137">
        <f>IF($E357="Nil",I357/365,(I357-I363)/INDEX('TDCV Values'!$C$5:$C$6,MATCH($C543,'TDCV Values'!$B$5:$B$6,0)))</f>
        <v>0.27011665621474978</v>
      </c>
      <c r="J543" s="140">
        <f>IF($E357="Nil",J357/365,(J357-J363)/INDEX('TDCV Values'!$C$5:$C$6,MATCH($C543,'TDCV Values'!$B$5:$B$6,0)))</f>
        <v>0.28265402207449569</v>
      </c>
      <c r="K543" s="140">
        <f>IF($E357="Nil",K357/365,(K357-K363)/INDEX('TDCV Values'!$C$5:$C$6,MATCH($C543,'TDCV Values'!$B$5:$B$6,0)))</f>
        <v>0.2373417548132018</v>
      </c>
    </row>
    <row r="544" spans="2:11">
      <c r="B544" s="212" t="s">
        <v>134</v>
      </c>
      <c r="C544" s="9" t="s">
        <v>67</v>
      </c>
      <c r="D544" s="9" t="s">
        <v>71</v>
      </c>
      <c r="E544" s="191" t="s">
        <v>69</v>
      </c>
      <c r="F544" s="137">
        <f>IF($E358="Nil",F358/365,(F358-F364)/INDEX('TDCV Values'!$C$5:$C$6,MATCH($C544,'TDCV Values'!$B$5:$B$6,0)))</f>
        <v>0.70988633610139606</v>
      </c>
      <c r="G544" s="137">
        <f>IF($E358="Nil",G358/365,(G358-G364)/INDEX('TDCV Values'!$C$5:$C$6,MATCH($C544,'TDCV Values'!$B$5:$B$6,0)))</f>
        <v>0.53380743659472574</v>
      </c>
      <c r="H544" s="137">
        <f>IF($E358="Nil",H358/365,(H358-H364)/INDEX('TDCV Values'!$C$5:$C$6,MATCH($C544,'TDCV Values'!$B$5:$B$6,0)))</f>
        <v>0.31834361028577152</v>
      </c>
      <c r="I544" s="137">
        <f>IF($E358="Nil",I358/365,(I358-I364)/INDEX('TDCV Values'!$C$5:$C$6,MATCH($C544,'TDCV Values'!$B$5:$B$6,0)))</f>
        <v>0.28894019997202386</v>
      </c>
      <c r="J544" s="140">
        <f>IF($E358="Nil",J358/365,(J358-J364)/INDEX('TDCV Values'!$C$5:$C$6,MATCH($C544,'TDCV Values'!$B$5:$B$6,0)))</f>
        <v>0.30220592843871452</v>
      </c>
      <c r="K544" s="140">
        <f>IF($E358="Nil",K358/365,(K358-K364)/INDEX('TDCV Values'!$C$5:$C$6,MATCH($C544,'TDCV Values'!$B$5:$B$6,0)))</f>
        <v>0.25804139091060874</v>
      </c>
    </row>
    <row r="545" spans="2:11">
      <c r="B545" s="212" t="s">
        <v>134</v>
      </c>
      <c r="C545" s="9" t="s">
        <v>72</v>
      </c>
      <c r="D545" s="9" t="s">
        <v>68</v>
      </c>
      <c r="E545" s="191" t="s">
        <v>69</v>
      </c>
      <c r="F545" s="137">
        <f>IF($E359="Nil",F359/365,(F359-F365)/INDEX('TDCV Values'!$C$5:$C$6,MATCH($C545,'TDCV Values'!$B$5:$B$6,0)))</f>
        <v>0.17139923110877889</v>
      </c>
      <c r="G545" s="137">
        <f>IF($E359="Nil",G359/365,(G359-G365)/INDEX('TDCV Values'!$C$5:$C$6,MATCH($C545,'TDCV Values'!$B$5:$B$6,0)))</f>
        <v>0.12763547343811757</v>
      </c>
      <c r="H545" s="137">
        <f>IF($E359="Nil",H359/365,(H359-H365)/INDEX('TDCV Values'!$C$5:$C$6,MATCH($C545,'TDCV Values'!$B$5:$B$6,0)))</f>
        <v>7.664002273229524E-2</v>
      </c>
      <c r="I545" s="137">
        <f>IF($E359="Nil",I359/365,(I359-I365)/INDEX('TDCV Values'!$C$5:$C$6,MATCH($C545,'TDCV Values'!$B$5:$B$6,0)))</f>
        <v>7.048768711964537E-2</v>
      </c>
      <c r="J545" s="140">
        <f>IF($E359="Nil",J359/365,(J359-J365)/INDEX('TDCV Values'!$C$5:$C$6,MATCH($C545,'TDCV Values'!$B$5:$B$6,0)))</f>
        <v>7.5733705787010192E-2</v>
      </c>
      <c r="K545" s="140">
        <f>IF($E359="Nil",K359/365,(K359-K365)/INDEX('TDCV Values'!$C$5:$C$6,MATCH($C545,'TDCV Values'!$B$5:$B$6,0)))</f>
        <v>6.2485461489182513E-2</v>
      </c>
    </row>
    <row r="546" spans="2:11">
      <c r="B546" s="212" t="s">
        <v>134</v>
      </c>
      <c r="C546" s="9" t="s">
        <v>72</v>
      </c>
      <c r="D546" s="9" t="s">
        <v>70</v>
      </c>
      <c r="E546" s="191" t="s">
        <v>69</v>
      </c>
      <c r="F546" s="137">
        <f>IF($E360="Nil",F360/365,(F360-F366)/INDEX('TDCV Values'!$C$5:$C$6,MATCH($C546,'TDCV Values'!$B$5:$B$6,0)))</f>
        <v>0.1757577555920096</v>
      </c>
      <c r="G546" s="137">
        <f>IF($E360="Nil",G360/365,(G360-G366)/INDEX('TDCV Values'!$C$5:$C$6,MATCH($C546,'TDCV Values'!$B$5:$B$6,0)))</f>
        <v>0.12964486722692112</v>
      </c>
      <c r="H546" s="137">
        <f>IF($E360="Nil",H360/365,(H360-H366)/INDEX('TDCV Values'!$C$5:$C$6,MATCH($C546,'TDCV Values'!$B$5:$B$6,0)))</f>
        <v>7.49685766955904E-2</v>
      </c>
      <c r="I546" s="137">
        <f>IF($E360="Nil",I360/365,(I360-I366)/INDEX('TDCV Values'!$C$5:$C$6,MATCH($C546,'TDCV Values'!$B$5:$B$6,0)))</f>
        <v>6.7934210246712909E-2</v>
      </c>
      <c r="J546" s="140">
        <f>IF($E360="Nil",J360/365,(J360-J366)/INDEX('TDCV Values'!$C$5:$C$6,MATCH($C546,'TDCV Values'!$B$5:$B$6,0)))</f>
        <v>7.3600298515559534E-2</v>
      </c>
      <c r="K546" s="140">
        <f>IF($E360="Nil",K360/365,(K360-K366)/INDEX('TDCV Values'!$C$5:$C$6,MATCH($C546,'TDCV Values'!$B$5:$B$6,0)))</f>
        <v>5.9974555079640196E-2</v>
      </c>
    </row>
    <row r="547" spans="2:11">
      <c r="B547" s="212" t="s">
        <v>134</v>
      </c>
      <c r="C547" s="9" t="s">
        <v>72</v>
      </c>
      <c r="D547" s="9" t="s">
        <v>71</v>
      </c>
      <c r="E547" s="191" t="s">
        <v>69</v>
      </c>
      <c r="F547" s="137">
        <f>IF($E361="Nil",F361/365,(F361-F367)/INDEX('TDCV Values'!$C$5:$C$6,MATCH($C547,'TDCV Values'!$B$5:$B$6,0)))</f>
        <v>0.18052495271515628</v>
      </c>
      <c r="G547" s="137">
        <f>IF($E361="Nil",G361/365,(G361-G367)/INDEX('TDCV Values'!$C$5:$C$6,MATCH($C547,'TDCV Values'!$B$5:$B$6,0)))</f>
        <v>0.13443475244138653</v>
      </c>
      <c r="H547" s="137">
        <f>IF($E361="Nil",H361/365,(H361-H367)/INDEX('TDCV Values'!$C$5:$C$6,MATCH($C547,'TDCV Values'!$B$5:$B$6,0)))</f>
        <v>8.0727815622009161E-2</v>
      </c>
      <c r="I547" s="137">
        <f>IF($E361="Nil",I361/365,(I361-I367)/INDEX('TDCV Values'!$C$5:$C$6,MATCH($C547,'TDCV Values'!$B$5:$B$6,0)))</f>
        <v>7.4196518157333996E-2</v>
      </c>
      <c r="J547" s="140">
        <f>IF($E361="Nil",J361/365,(J361-J367)/INDEX('TDCV Values'!$C$5:$C$6,MATCH($C547,'TDCV Values'!$B$5:$B$6,0)))</f>
        <v>7.9721719563231208E-2</v>
      </c>
      <c r="K547" s="140">
        <f>IF($E361="Nil",K361/365,(K361-K367)/INDEX('TDCV Values'!$C$5:$C$6,MATCH($C547,'TDCV Values'!$B$5:$B$6,0)))</f>
        <v>6.5768188070154901E-2</v>
      </c>
    </row>
    <row r="548" spans="2:11">
      <c r="B548" s="212" t="s">
        <v>134</v>
      </c>
      <c r="C548" s="9" t="s">
        <v>67</v>
      </c>
      <c r="D548" s="9" t="s">
        <v>68</v>
      </c>
      <c r="E548" s="191" t="s">
        <v>73</v>
      </c>
      <c r="F548" s="137">
        <f>IF($E362="Nil",F362/365,(F362-F368)/INDEX('TDCV Values'!$C$5:$C$6,MATCH($C548,'TDCV Values'!$B$5:$B$6,0)))</f>
        <v>0.49167886261258475</v>
      </c>
      <c r="G548" s="137">
        <f>IF($E362="Nil",G362/365,(G362-G368)/INDEX('TDCV Values'!$C$5:$C$6,MATCH($C548,'TDCV Values'!$B$5:$B$6,0)))</f>
        <v>0.53825334363926813</v>
      </c>
      <c r="H548" s="137">
        <f>IF($E362="Nil",H362/365,(H362-H368)/INDEX('TDCV Values'!$C$5:$C$6,MATCH($C548,'TDCV Values'!$B$5:$B$6,0)))</f>
        <v>0.53825334363926813</v>
      </c>
      <c r="I548" s="137">
        <f>IF($E362="Nil",I362/365,(I362-I368)/INDEX('TDCV Values'!$C$5:$C$6,MATCH($C548,'TDCV Values'!$B$5:$B$6,0)))</f>
        <v>0.5422631282004764</v>
      </c>
      <c r="J548" s="140">
        <f>IF($E362="Nil",J362/365,(J362-J368)/INDEX('TDCV Values'!$C$5:$C$6,MATCH($C548,'TDCV Values'!$B$5:$B$6,0)))</f>
        <v>0.54206599362776187</v>
      </c>
      <c r="K548" s="140">
        <f>IF($E362="Nil",K362/365,(K362-K368)/INDEX('TDCV Values'!$C$5:$C$6,MATCH($C548,'TDCV Values'!$B$5:$B$6,0)))</f>
        <v>0.61848465955126186</v>
      </c>
    </row>
    <row r="549" spans="2:11">
      <c r="B549" s="212" t="s">
        <v>134</v>
      </c>
      <c r="C549" s="9" t="s">
        <v>67</v>
      </c>
      <c r="D549" s="9" t="s">
        <v>70</v>
      </c>
      <c r="E549" s="191" t="s">
        <v>73</v>
      </c>
      <c r="F549" s="137">
        <f>IF($E363="Nil",F363/365,(F363-F369)/INDEX('TDCV Values'!$C$5:$C$6,MATCH($C549,'TDCV Values'!$B$5:$B$6,0)))</f>
        <v>0.54207867043570968</v>
      </c>
      <c r="G549" s="137">
        <f>IF($E363="Nil",G363/365,(G363-G369)/INDEX('TDCV Values'!$C$5:$C$6,MATCH($C549,'TDCV Values'!$B$5:$B$6,0)))</f>
        <v>0.58935800809516725</v>
      </c>
      <c r="H549" s="137">
        <f>IF($E363="Nil",H363/365,(H363-H369)/INDEX('TDCV Values'!$C$5:$C$6,MATCH($C549,'TDCV Values'!$B$5:$B$6,0)))</f>
        <v>0.58935800809516725</v>
      </c>
      <c r="I549" s="137">
        <f>IF($E363="Nil",I363/365,(I363-I369)/INDEX('TDCV Values'!$C$5:$C$6,MATCH($C549,'TDCV Values'!$B$5:$B$6,0)))</f>
        <v>0.61136384440418512</v>
      </c>
      <c r="J549" s="140">
        <f>IF($E363="Nil",J363/365,(J363-J369)/INDEX('TDCV Values'!$C$5:$C$6,MATCH($C549,'TDCV Values'!$B$5:$B$6,0)))</f>
        <v>0.61114759536905905</v>
      </c>
      <c r="K549" s="140">
        <f>IF($E363="Nil",K363/365,(K363-K369)/INDEX('TDCV Values'!$C$5:$C$6,MATCH($C549,'TDCV Values'!$B$5:$B$6,0)))</f>
        <v>0.68959027965464914</v>
      </c>
    </row>
    <row r="550" spans="2:11">
      <c r="B550" s="212" t="s">
        <v>134</v>
      </c>
      <c r="C550" s="9" t="s">
        <v>67</v>
      </c>
      <c r="D550" s="9" t="s">
        <v>71</v>
      </c>
      <c r="E550" s="191" t="s">
        <v>73</v>
      </c>
      <c r="F550" s="137">
        <f>IF($E364="Nil",F364/365,(F364-F370)/INDEX('TDCV Values'!$C$5:$C$6,MATCH($C550,'TDCV Values'!$B$5:$B$6,0)))</f>
        <v>0.55362400467213169</v>
      </c>
      <c r="G550" s="137">
        <f>IF($E364="Nil",G364/365,(G364-G370)/INDEX('TDCV Values'!$C$5:$C$6,MATCH($C550,'TDCV Values'!$B$5:$B$6,0)))</f>
        <v>0.60412071563238046</v>
      </c>
      <c r="H550" s="137">
        <f>IF($E364="Nil",H364/365,(H364-H370)/INDEX('TDCV Values'!$C$5:$C$6,MATCH($C550,'TDCV Values'!$B$5:$B$6,0)))</f>
        <v>0.60412071563238046</v>
      </c>
      <c r="I550" s="137">
        <f>IF($E364="Nil",I364/365,(I364-I370)/INDEX('TDCV Values'!$C$5:$C$6,MATCH($C550,'TDCV Values'!$B$5:$B$6,0)))</f>
        <v>0.60935292194704327</v>
      </c>
      <c r="J550" s="140">
        <f>IF($E364="Nil",J364/365,(J364-J370)/INDEX('TDCV Values'!$C$5:$C$6,MATCH($C550,'TDCV Values'!$B$5:$B$6,0)))</f>
        <v>0.60914777029060041</v>
      </c>
      <c r="K550" s="140">
        <f>IF($E364="Nil",K364/365,(K364-K370)/INDEX('TDCV Values'!$C$5:$C$6,MATCH($C550,'TDCV Values'!$B$5:$B$6,0)))</f>
        <v>0.68994710634088052</v>
      </c>
    </row>
    <row r="551" spans="2:11">
      <c r="B551" s="212" t="s">
        <v>134</v>
      </c>
      <c r="C551" s="9" t="s">
        <v>72</v>
      </c>
      <c r="D551" s="9" t="s">
        <v>68</v>
      </c>
      <c r="E551" s="191" t="s">
        <v>73</v>
      </c>
      <c r="F551" s="137">
        <f>IF($E365="Nil",F365/365,(F365-F371)/INDEX('TDCV Values'!$C$5:$C$6,MATCH($C551,'TDCV Values'!$B$5:$B$6,0)))</f>
        <v>0.28485186128517942</v>
      </c>
      <c r="G551" s="137">
        <f>IF($E365="Nil",G365/365,(G365-G371)/INDEX('TDCV Values'!$C$5:$C$6,MATCH($C551,'TDCV Values'!$B$5:$B$6,0)))</f>
        <v>0.2911174570678719</v>
      </c>
      <c r="H551" s="137">
        <f>IF($E365="Nil",H365/365,(H365-H371)/INDEX('TDCV Values'!$C$5:$C$6,MATCH($C551,'TDCV Values'!$B$5:$B$6,0)))</f>
        <v>0.2911174570678719</v>
      </c>
      <c r="I551" s="137">
        <f>IF($E365="Nil",I365/365,(I365-I371)/INDEX('TDCV Values'!$C$5:$C$6,MATCH($C551,'TDCV Values'!$B$5:$B$6,0)))</f>
        <v>0.29612756531339085</v>
      </c>
      <c r="J551" s="140">
        <f>IF($E365="Nil",J365/365,(J365-J371)/INDEX('TDCV Values'!$C$5:$C$6,MATCH($C551,'TDCV Values'!$B$5:$B$6,0)))</f>
        <v>0.29592461355690519</v>
      </c>
      <c r="K551" s="140">
        <f>IF($E365="Nil",K365/365,(K365-K371)/INDEX('TDCV Values'!$C$5:$C$6,MATCH($C551,'TDCV Values'!$B$5:$B$6,0)))</f>
        <v>0.29778956587767769</v>
      </c>
    </row>
    <row r="552" spans="2:11">
      <c r="B552" s="212" t="s">
        <v>134</v>
      </c>
      <c r="C552" s="9" t="s">
        <v>72</v>
      </c>
      <c r="D552" s="9" t="s">
        <v>70</v>
      </c>
      <c r="E552" s="191" t="s">
        <v>73</v>
      </c>
      <c r="F552" s="137">
        <f>IF($E366="Nil",F366/365,(F366-F372)/INDEX('TDCV Values'!$C$5:$C$6,MATCH($C552,'TDCV Values'!$B$5:$B$6,0)))</f>
        <v>0.3750844265084296</v>
      </c>
      <c r="G552" s="137">
        <f>IF($E366="Nil",G366/365,(G366-G372)/INDEX('TDCV Values'!$C$5:$C$6,MATCH($C552,'TDCV Values'!$B$5:$B$6,0)))</f>
        <v>0.37799022515901148</v>
      </c>
      <c r="H552" s="137">
        <f>IF($E366="Nil",H366/365,(H366-H372)/INDEX('TDCV Values'!$C$5:$C$6,MATCH($C552,'TDCV Values'!$B$5:$B$6,0)))</f>
        <v>0.37799022515901148</v>
      </c>
      <c r="I552" s="137">
        <f>IF($E366="Nil",I366/365,(I366-I372)/INDEX('TDCV Values'!$C$5:$C$6,MATCH($C552,'TDCV Values'!$B$5:$B$6,0)))</f>
        <v>0.40438177549160381</v>
      </c>
      <c r="J552" s="140">
        <f>IF($E366="Nil",J366/365,(J366-J372)/INDEX('TDCV Values'!$C$5:$C$6,MATCH($C552,'TDCV Values'!$B$5:$B$6,0)))</f>
        <v>0.40408919345014488</v>
      </c>
      <c r="K552" s="140">
        <f>IF($E366="Nil",K366/365,(K366-K372)/INDEX('TDCV Values'!$C$5:$C$6,MATCH($C552,'TDCV Values'!$B$5:$B$6,0)))</f>
        <v>0.39731892867436419</v>
      </c>
    </row>
    <row r="553" spans="2:11" ht="13.5" thickBot="1">
      <c r="B553" s="213" t="s">
        <v>134</v>
      </c>
      <c r="C553" s="214" t="s">
        <v>72</v>
      </c>
      <c r="D553" s="214" t="s">
        <v>71</v>
      </c>
      <c r="E553" s="223" t="s">
        <v>73</v>
      </c>
      <c r="F553" s="141">
        <f>IF($E367="Nil",F367/365,(F367-F373)/INDEX('TDCV Values'!$C$5:$C$6,MATCH($C553,'TDCV Values'!$B$5:$B$6,0)))</f>
        <v>0.33537728236404085</v>
      </c>
      <c r="G553" s="141">
        <f>IF($E367="Nil",G367/365,(G367-G373)/INDEX('TDCV Values'!$C$5:$C$6,MATCH($C553,'TDCV Values'!$B$5:$B$6,0)))</f>
        <v>0.34338533582610592</v>
      </c>
      <c r="H553" s="141">
        <f>IF($E367="Nil",H367/365,(H367-H373)/INDEX('TDCV Values'!$C$5:$C$6,MATCH($C553,'TDCV Values'!$B$5:$B$6,0)))</f>
        <v>0.34338533582610592</v>
      </c>
      <c r="I553" s="141">
        <f>IF($E367="Nil",I367/365,(I367-I373)/INDEX('TDCV Values'!$C$5:$C$6,MATCH($C553,'TDCV Values'!$B$5:$B$6,0)))</f>
        <v>0.34984061488651735</v>
      </c>
      <c r="J553" s="142">
        <f>IF($E367="Nil",J367/365,(J367-J373)/INDEX('TDCV Values'!$C$5:$C$6,MATCH($C553,'TDCV Values'!$B$5:$B$6,0)))</f>
        <v>0.34961878561640702</v>
      </c>
      <c r="K553" s="142">
        <f>IF($E367="Nil",K367/365,(K367-K373)/INDEX('TDCV Values'!$C$5:$C$6,MATCH($C553,'TDCV Values'!$B$5:$B$6,0)))</f>
        <v>0.35192612918441774</v>
      </c>
    </row>
    <row r="555" spans="2:11" s="195" customFormat="1">
      <c r="B555" s="3" t="s">
        <v>145</v>
      </c>
    </row>
    <row r="556" spans="2:11" ht="13.5" thickBot="1"/>
    <row r="557" spans="2:11" ht="38.25">
      <c r="B557" s="197"/>
      <c r="C557" s="198"/>
      <c r="D557" s="198"/>
      <c r="E557" s="198"/>
      <c r="F557" s="208" t="s">
        <v>146</v>
      </c>
      <c r="G557" s="208" t="s">
        <v>147</v>
      </c>
      <c r="H557" s="208" t="s">
        <v>148</v>
      </c>
      <c r="I557" s="208" t="s">
        <v>149</v>
      </c>
      <c r="J557" s="196" t="s">
        <v>136</v>
      </c>
      <c r="K557" s="196" t="s">
        <v>137</v>
      </c>
    </row>
    <row r="558" spans="2:11" ht="13.5" thickBot="1">
      <c r="B558" s="200"/>
      <c r="C558" s="21" t="s">
        <v>62</v>
      </c>
      <c r="D558" s="21" t="s">
        <v>63</v>
      </c>
      <c r="E558" s="21" t="s">
        <v>138</v>
      </c>
      <c r="F558" s="21" t="s">
        <v>49</v>
      </c>
      <c r="G558" s="21" t="s">
        <v>51</v>
      </c>
      <c r="H558" s="21" t="s">
        <v>53</v>
      </c>
      <c r="I558" s="21" t="s">
        <v>55</v>
      </c>
      <c r="J558" s="90" t="s">
        <v>57</v>
      </c>
      <c r="K558" s="90" t="s">
        <v>65</v>
      </c>
    </row>
    <row r="559" spans="2:11">
      <c r="B559" s="197" t="s">
        <v>101</v>
      </c>
      <c r="C559" s="198" t="s">
        <v>67</v>
      </c>
      <c r="D559" s="198" t="s">
        <v>71</v>
      </c>
      <c r="E559" s="198">
        <v>3.1</v>
      </c>
      <c r="F559" s="91">
        <v>87.225409950345451</v>
      </c>
      <c r="G559" s="91">
        <v>68.18717423985369</v>
      </c>
      <c r="H559" s="91">
        <v>43.676882960172684</v>
      </c>
      <c r="I559" s="91">
        <v>40.221571297128008</v>
      </c>
      <c r="J559" s="91">
        <v>41.719764615071981</v>
      </c>
      <c r="K559" s="91">
        <v>36.81105203710225</v>
      </c>
    </row>
    <row r="560" spans="2:11">
      <c r="B560" s="192" t="s">
        <v>101</v>
      </c>
      <c r="C560" s="1" t="s">
        <v>67</v>
      </c>
      <c r="D560" s="1" t="s">
        <v>71</v>
      </c>
      <c r="E560" s="199" t="s">
        <v>139</v>
      </c>
      <c r="F560" s="92">
        <v>6.059987401439086</v>
      </c>
      <c r="G560" s="92">
        <v>7.2337887481724197</v>
      </c>
      <c r="H560" s="92">
        <v>7.2337887481724197</v>
      </c>
      <c r="I560" s="92">
        <v>7.2482700555218678</v>
      </c>
      <c r="J560" s="92">
        <v>7.2482700555218678</v>
      </c>
      <c r="K560" s="92">
        <v>6.9593601350342817</v>
      </c>
    </row>
    <row r="561" spans="2:11">
      <c r="B561" s="192" t="s">
        <v>101</v>
      </c>
      <c r="C561" s="1" t="s">
        <v>72</v>
      </c>
      <c r="D561" s="1" t="s">
        <v>71</v>
      </c>
      <c r="E561" s="1">
        <v>12</v>
      </c>
      <c r="F561" s="92">
        <v>82.847633056546599</v>
      </c>
      <c r="G561" s="92">
        <v>62.316160440900404</v>
      </c>
      <c r="H561" s="92">
        <v>38.749562541005524</v>
      </c>
      <c r="I561" s="92">
        <v>35.761294254184769</v>
      </c>
      <c r="J561" s="92">
        <v>38.195670446183598</v>
      </c>
      <c r="K561" s="92">
        <v>31.422107982791751</v>
      </c>
    </row>
    <row r="562" spans="2:11">
      <c r="B562" s="192" t="s">
        <v>101</v>
      </c>
      <c r="C562" s="1" t="s">
        <v>72</v>
      </c>
      <c r="D562" s="1" t="s">
        <v>71</v>
      </c>
      <c r="E562" s="199" t="s">
        <v>139</v>
      </c>
      <c r="F562" s="92">
        <v>3.8469158078115133</v>
      </c>
      <c r="G562" s="92">
        <v>3.9287300750668344</v>
      </c>
      <c r="H562" s="92">
        <v>3.9287300750668344</v>
      </c>
      <c r="I562" s="92">
        <v>3.969916950948678</v>
      </c>
      <c r="J562" s="92">
        <v>3.969916950948678</v>
      </c>
      <c r="K562" s="92">
        <v>3.9865275611447761</v>
      </c>
    </row>
    <row r="563" spans="2:11">
      <c r="B563" s="192" t="s">
        <v>101</v>
      </c>
      <c r="C563" s="1" t="s">
        <v>67</v>
      </c>
      <c r="D563" s="1" t="s">
        <v>68</v>
      </c>
      <c r="E563" s="1">
        <v>3.1</v>
      </c>
      <c r="F563" s="92">
        <v>21.72150397581003</v>
      </c>
      <c r="G563" s="92">
        <v>16.98046449071882</v>
      </c>
      <c r="H563" s="92">
        <v>10.876734055024329</v>
      </c>
      <c r="I563" s="92">
        <v>10.016267293455495</v>
      </c>
      <c r="J563" s="92">
        <v>10.389358255490269</v>
      </c>
      <c r="K563" s="92">
        <v>9.166955060834308</v>
      </c>
    </row>
    <row r="564" spans="2:11">
      <c r="B564" s="192" t="s">
        <v>101</v>
      </c>
      <c r="C564" s="1" t="s">
        <v>67</v>
      </c>
      <c r="D564" s="1" t="s">
        <v>68</v>
      </c>
      <c r="E564" s="199" t="s">
        <v>139</v>
      </c>
      <c r="F564" s="92">
        <v>1.5091019980147022</v>
      </c>
      <c r="G564" s="92">
        <v>1.8014105195154175</v>
      </c>
      <c r="H564" s="92">
        <v>1.8014105195154175</v>
      </c>
      <c r="I564" s="92">
        <v>1.8050167596620106</v>
      </c>
      <c r="J564" s="92">
        <v>1.8050167596620106</v>
      </c>
      <c r="K564" s="92">
        <v>1.7330703166462134</v>
      </c>
    </row>
    <row r="565" spans="2:11">
      <c r="B565" s="192" t="s">
        <v>101</v>
      </c>
      <c r="C565" s="1" t="s">
        <v>72</v>
      </c>
      <c r="D565" s="1" t="s">
        <v>68</v>
      </c>
      <c r="E565" s="1">
        <v>12</v>
      </c>
      <c r="F565" s="92">
        <v>19.638061020484564</v>
      </c>
      <c r="G565" s="92">
        <v>14.771315922392624</v>
      </c>
      <c r="H565" s="92">
        <v>9.1851299261375576</v>
      </c>
      <c r="I565" s="92">
        <v>8.4767959303780032</v>
      </c>
      <c r="J565" s="92">
        <v>9.0538362928064426</v>
      </c>
      <c r="K565" s="92">
        <v>7.4482426496982317</v>
      </c>
    </row>
    <row r="566" spans="2:11" ht="13.5" thickBot="1">
      <c r="B566" s="202" t="s">
        <v>101</v>
      </c>
      <c r="C566" s="203" t="s">
        <v>72</v>
      </c>
      <c r="D566" s="203" t="s">
        <v>68</v>
      </c>
      <c r="E566" s="204" t="s">
        <v>139</v>
      </c>
      <c r="F566" s="93">
        <v>0.91186633325910726</v>
      </c>
      <c r="G566" s="93">
        <v>0.93125944702024044</v>
      </c>
      <c r="H566" s="93">
        <v>0.93125944702024044</v>
      </c>
      <c r="I566" s="93">
        <v>0.941022313525536</v>
      </c>
      <c r="J566" s="93">
        <v>0.941022313525536</v>
      </c>
      <c r="K566" s="93">
        <v>0.94495966411219445</v>
      </c>
    </row>
    <row r="567" spans="2:11">
      <c r="B567" s="197" t="s">
        <v>108</v>
      </c>
      <c r="C567" s="198" t="s">
        <v>67</v>
      </c>
      <c r="D567" s="198" t="s">
        <v>71</v>
      </c>
      <c r="E567" s="198">
        <v>3.1</v>
      </c>
      <c r="F567" s="91">
        <v>86.410857057755791</v>
      </c>
      <c r="G567" s="91">
        <v>68.02650937831136</v>
      </c>
      <c r="H567" s="91">
        <v>43.693152207489078</v>
      </c>
      <c r="I567" s="91">
        <v>40.25745934915394</v>
      </c>
      <c r="J567" s="91">
        <v>41.754864965106314</v>
      </c>
      <c r="K567" s="91">
        <v>38.118952698423684</v>
      </c>
    </row>
    <row r="568" spans="2:11">
      <c r="B568" s="192" t="s">
        <v>108</v>
      </c>
      <c r="C568" s="1" t="s">
        <v>67</v>
      </c>
      <c r="D568" s="1" t="s">
        <v>71</v>
      </c>
      <c r="E568" s="199" t="s">
        <v>139</v>
      </c>
      <c r="F568" s="92">
        <v>7.0276505836343359</v>
      </c>
      <c r="G568" s="92">
        <v>8.0484987176980969</v>
      </c>
      <c r="H568" s="92">
        <v>8.0484987176980969</v>
      </c>
      <c r="I568" s="92">
        <v>8.0629800250475459</v>
      </c>
      <c r="J568" s="92">
        <v>8.0629800250475459</v>
      </c>
      <c r="K568" s="92">
        <v>9.8607889345519748</v>
      </c>
    </row>
    <row r="569" spans="2:11">
      <c r="B569" s="192" t="s">
        <v>108</v>
      </c>
      <c r="C569" s="1" t="s">
        <v>72</v>
      </c>
      <c r="D569" s="1" t="s">
        <v>71</v>
      </c>
      <c r="E569" s="1">
        <v>12</v>
      </c>
      <c r="F569" s="92">
        <v>82.251496176519112</v>
      </c>
      <c r="G569" s="92">
        <v>61.928009037210273</v>
      </c>
      <c r="H569" s="92">
        <v>38.361411137315386</v>
      </c>
      <c r="I569" s="92">
        <v>35.373142854723312</v>
      </c>
      <c r="J569" s="92">
        <v>37.807519046722149</v>
      </c>
      <c r="K569" s="92">
        <v>31.736046203936024</v>
      </c>
    </row>
    <row r="570" spans="2:11">
      <c r="B570" s="192" t="s">
        <v>108</v>
      </c>
      <c r="C570" s="1" t="s">
        <v>72</v>
      </c>
      <c r="D570" s="1" t="s">
        <v>71</v>
      </c>
      <c r="E570" s="199" t="s">
        <v>139</v>
      </c>
      <c r="F570" s="92">
        <v>3.8469158078115133</v>
      </c>
      <c r="G570" s="92">
        <v>3.9287300750668344</v>
      </c>
      <c r="H570" s="92">
        <v>3.9287300750668344</v>
      </c>
      <c r="I570" s="92">
        <v>3.969916950948678</v>
      </c>
      <c r="J570" s="92">
        <v>3.969916950948678</v>
      </c>
      <c r="K570" s="92">
        <v>3.9865275611447761</v>
      </c>
    </row>
    <row r="571" spans="2:11">
      <c r="B571" s="192" t="s">
        <v>108</v>
      </c>
      <c r="C571" s="1" t="s">
        <v>67</v>
      </c>
      <c r="D571" s="1" t="s">
        <v>68</v>
      </c>
      <c r="E571" s="1">
        <v>3.1</v>
      </c>
      <c r="F571" s="92">
        <v>21.518658108935156</v>
      </c>
      <c r="G571" s="92">
        <v>16.940454562066709</v>
      </c>
      <c r="H571" s="92">
        <v>10.880785540944172</v>
      </c>
      <c r="I571" s="92">
        <v>10.025204396361737</v>
      </c>
      <c r="J571" s="92">
        <v>10.398099199135672</v>
      </c>
      <c r="K571" s="92">
        <v>9.4926579658826284</v>
      </c>
    </row>
    <row r="572" spans="2:11">
      <c r="B572" s="192" t="s">
        <v>108</v>
      </c>
      <c r="C572" s="1" t="s">
        <v>67</v>
      </c>
      <c r="D572" s="1" t="s">
        <v>68</v>
      </c>
      <c r="E572" s="199" t="s">
        <v>139</v>
      </c>
      <c r="F572" s="92">
        <v>1.7500764992668554</v>
      </c>
      <c r="G572" s="92">
        <v>2.0042955028277141</v>
      </c>
      <c r="H572" s="92">
        <v>2.0042955028277141</v>
      </c>
      <c r="I572" s="92">
        <v>2.0079017429743073</v>
      </c>
      <c r="J572" s="92">
        <v>2.0079017429743073</v>
      </c>
      <c r="K572" s="92">
        <v>2.4556051518522666</v>
      </c>
    </row>
    <row r="573" spans="2:11">
      <c r="B573" s="192" t="s">
        <v>108</v>
      </c>
      <c r="C573" s="1" t="s">
        <v>72</v>
      </c>
      <c r="D573" s="1" t="s">
        <v>68</v>
      </c>
      <c r="E573" s="1">
        <v>12</v>
      </c>
      <c r="F573" s="92">
        <v>19.49675375563427</v>
      </c>
      <c r="G573" s="92">
        <v>14.679309178571096</v>
      </c>
      <c r="H573" s="92">
        <v>9.0931231823160275</v>
      </c>
      <c r="I573" s="92">
        <v>8.3847891875588374</v>
      </c>
      <c r="J573" s="92">
        <v>8.9618295499872751</v>
      </c>
      <c r="K573" s="92">
        <v>7.5226580278573838</v>
      </c>
    </row>
    <row r="574" spans="2:11" ht="13.5" thickBot="1">
      <c r="B574" s="202" t="s">
        <v>108</v>
      </c>
      <c r="C574" s="203" t="s">
        <v>72</v>
      </c>
      <c r="D574" s="203" t="s">
        <v>68</v>
      </c>
      <c r="E574" s="204" t="s">
        <v>139</v>
      </c>
      <c r="F574" s="93">
        <v>0.91186633325910726</v>
      </c>
      <c r="G574" s="93">
        <v>0.93125944702024044</v>
      </c>
      <c r="H574" s="93">
        <v>0.93125944702024044</v>
      </c>
      <c r="I574" s="93">
        <v>0.941022313525536</v>
      </c>
      <c r="J574" s="93">
        <v>0.941022313525536</v>
      </c>
      <c r="K574" s="93">
        <v>0.94495966411219445</v>
      </c>
    </row>
    <row r="575" spans="2:11">
      <c r="B575" s="197" t="s">
        <v>112</v>
      </c>
      <c r="C575" s="198" t="s">
        <v>67</v>
      </c>
      <c r="D575" s="198" t="s">
        <v>71</v>
      </c>
      <c r="E575" s="198">
        <v>3.1</v>
      </c>
      <c r="F575" s="91">
        <v>87.73138071479093</v>
      </c>
      <c r="G575" s="91">
        <v>68.345846966161346</v>
      </c>
      <c r="H575" s="91">
        <v>43.448396535600416</v>
      </c>
      <c r="I575" s="91">
        <v>39.972574336711098</v>
      </c>
      <c r="J575" s="91">
        <v>41.518263127323827</v>
      </c>
      <c r="K575" s="91">
        <v>37.559413621725966</v>
      </c>
    </row>
    <row r="576" spans="2:11">
      <c r="B576" s="192" t="s">
        <v>112</v>
      </c>
      <c r="C576" s="1" t="s">
        <v>67</v>
      </c>
      <c r="D576" s="1" t="s">
        <v>71</v>
      </c>
      <c r="E576" s="199" t="s">
        <v>139</v>
      </c>
      <c r="F576" s="92">
        <v>6.9714636891842892</v>
      </c>
      <c r="G576" s="92">
        <v>7.8409193576465359</v>
      </c>
      <c r="H576" s="92">
        <v>7.8409193576465359</v>
      </c>
      <c r="I576" s="92">
        <v>7.855400664995984</v>
      </c>
      <c r="J576" s="92">
        <v>7.855400664995984</v>
      </c>
      <c r="K576" s="92">
        <v>9.311405966595963</v>
      </c>
    </row>
    <row r="577" spans="2:11">
      <c r="B577" s="192" t="s">
        <v>112</v>
      </c>
      <c r="C577" s="1" t="s">
        <v>72</v>
      </c>
      <c r="D577" s="1" t="s">
        <v>71</v>
      </c>
      <c r="E577" s="1">
        <v>12</v>
      </c>
      <c r="F577" s="92">
        <v>82.455509508165179</v>
      </c>
      <c r="G577" s="92">
        <v>61.97104071288426</v>
      </c>
      <c r="H577" s="92">
        <v>38.40444281298938</v>
      </c>
      <c r="I577" s="92">
        <v>35.416174526630549</v>
      </c>
      <c r="J577" s="92">
        <v>37.850550718629378</v>
      </c>
      <c r="K577" s="92">
        <v>31.676458044321866</v>
      </c>
    </row>
    <row r="578" spans="2:11">
      <c r="B578" s="192" t="s">
        <v>112</v>
      </c>
      <c r="C578" s="1" t="s">
        <v>72</v>
      </c>
      <c r="D578" s="1" t="s">
        <v>71</v>
      </c>
      <c r="E578" s="199" t="s">
        <v>139</v>
      </c>
      <c r="F578" s="92">
        <v>3.8469158078115133</v>
      </c>
      <c r="G578" s="92">
        <v>3.9287300750668344</v>
      </c>
      <c r="H578" s="92">
        <v>3.9287300750668344</v>
      </c>
      <c r="I578" s="92">
        <v>3.969916950948678</v>
      </c>
      <c r="J578" s="92">
        <v>3.969916950948678</v>
      </c>
      <c r="K578" s="92">
        <v>3.9865275611447761</v>
      </c>
    </row>
    <row r="579" spans="2:11">
      <c r="B579" s="192" t="s">
        <v>112</v>
      </c>
      <c r="C579" s="1" t="s">
        <v>67</v>
      </c>
      <c r="D579" s="1" t="s">
        <v>68</v>
      </c>
      <c r="E579" s="1">
        <v>3.1</v>
      </c>
      <c r="F579" s="92">
        <v>21.847504483893655</v>
      </c>
      <c r="G579" s="92">
        <v>17.019978323411681</v>
      </c>
      <c r="H579" s="92">
        <v>10.819834709035694</v>
      </c>
      <c r="I579" s="92">
        <v>9.9542602651280898</v>
      </c>
      <c r="J579" s="92">
        <v>10.339178894112147</v>
      </c>
      <c r="K579" s="92">
        <v>9.3533174883081518</v>
      </c>
    </row>
    <row r="580" spans="2:11">
      <c r="B580" s="192" t="s">
        <v>112</v>
      </c>
      <c r="C580" s="1" t="s">
        <v>67</v>
      </c>
      <c r="D580" s="1" t="s">
        <v>68</v>
      </c>
      <c r="E580" s="199" t="s">
        <v>139</v>
      </c>
      <c r="F580" s="92">
        <v>1.7360844314522141</v>
      </c>
      <c r="G580" s="92">
        <v>1.9526025856236233</v>
      </c>
      <c r="H580" s="92">
        <v>1.9526025856236233</v>
      </c>
      <c r="I580" s="92">
        <v>1.9562088257702162</v>
      </c>
      <c r="J580" s="92">
        <v>1.9562088257702162</v>
      </c>
      <c r="K580" s="92">
        <v>2.3187938221091091</v>
      </c>
    </row>
    <row r="581" spans="2:11">
      <c r="B581" s="192" t="s">
        <v>112</v>
      </c>
      <c r="C581" s="1" t="s">
        <v>72</v>
      </c>
      <c r="D581" s="1" t="s">
        <v>68</v>
      </c>
      <c r="E581" s="1">
        <v>12</v>
      </c>
      <c r="F581" s="92">
        <v>19.545112726289755</v>
      </c>
      <c r="G581" s="92">
        <v>14.689509333258952</v>
      </c>
      <c r="H581" s="92">
        <v>9.103323337003884</v>
      </c>
      <c r="I581" s="92">
        <v>8.3949893413538259</v>
      </c>
      <c r="J581" s="92">
        <v>8.9720297037822654</v>
      </c>
      <c r="K581" s="92">
        <v>7.5085333525778548</v>
      </c>
    </row>
    <row r="582" spans="2:11" ht="13.5" thickBot="1">
      <c r="B582" s="202" t="s">
        <v>112</v>
      </c>
      <c r="C582" s="203" t="s">
        <v>72</v>
      </c>
      <c r="D582" s="203" t="s">
        <v>68</v>
      </c>
      <c r="E582" s="204" t="s">
        <v>139</v>
      </c>
      <c r="F582" s="93">
        <v>0.91186633325910726</v>
      </c>
      <c r="G582" s="93">
        <v>0.93125944702024044</v>
      </c>
      <c r="H582" s="93">
        <v>0.93125944702024044</v>
      </c>
      <c r="I582" s="93">
        <v>0.941022313525536</v>
      </c>
      <c r="J582" s="93">
        <v>0.941022313525536</v>
      </c>
      <c r="K582" s="93">
        <v>0.94495966411219445</v>
      </c>
    </row>
    <row r="583" spans="2:11">
      <c r="B583" s="197" t="s">
        <v>150</v>
      </c>
      <c r="C583" s="198" t="s">
        <v>67</v>
      </c>
      <c r="D583" s="198" t="s">
        <v>71</v>
      </c>
      <c r="E583" s="198">
        <v>3.1</v>
      </c>
      <c r="F583" s="91">
        <v>87.6760512745998</v>
      </c>
      <c r="G583" s="91">
        <v>69.093930467313882</v>
      </c>
      <c r="H583" s="91">
        <v>44.817440155263341</v>
      </c>
      <c r="I583" s="91">
        <v>41.392813922840951</v>
      </c>
      <c r="J583" s="91">
        <v>42.872405222451732</v>
      </c>
      <c r="K583" s="91">
        <v>38.619191840756898</v>
      </c>
    </row>
    <row r="584" spans="2:11">
      <c r="B584" s="192" t="s">
        <v>150</v>
      </c>
      <c r="C584" s="1" t="s">
        <v>67</v>
      </c>
      <c r="D584" s="1" t="s">
        <v>71</v>
      </c>
      <c r="E584" s="199" t="s">
        <v>139</v>
      </c>
      <c r="F584" s="92">
        <v>7.1930897728483636</v>
      </c>
      <c r="G584" s="92">
        <v>8.3309939370163875</v>
      </c>
      <c r="H584" s="92">
        <v>8.3309939370163875</v>
      </c>
      <c r="I584" s="92">
        <v>8.3454752443658364</v>
      </c>
      <c r="J584" s="92">
        <v>8.3454752443658364</v>
      </c>
      <c r="K584" s="92">
        <v>8.3921259435104751</v>
      </c>
    </row>
    <row r="585" spans="2:11">
      <c r="B585" s="192" t="s">
        <v>150</v>
      </c>
      <c r="C585" s="1" t="s">
        <v>72</v>
      </c>
      <c r="D585" s="1" t="s">
        <v>71</v>
      </c>
      <c r="E585" s="1">
        <v>12</v>
      </c>
      <c r="F585" s="92">
        <v>82.611644587135928</v>
      </c>
      <c r="G585" s="92">
        <v>62.084036333632582</v>
      </c>
      <c r="H585" s="92">
        <v>38.517438433737702</v>
      </c>
      <c r="I585" s="92">
        <v>35.529170151145635</v>
      </c>
      <c r="J585" s="92">
        <v>37.963546343144458</v>
      </c>
      <c r="K585" s="92">
        <v>31.411727231942709</v>
      </c>
    </row>
    <row r="586" spans="2:11">
      <c r="B586" s="192" t="s">
        <v>150</v>
      </c>
      <c r="C586" s="1" t="s">
        <v>72</v>
      </c>
      <c r="D586" s="1" t="s">
        <v>71</v>
      </c>
      <c r="E586" s="199" t="s">
        <v>139</v>
      </c>
      <c r="F586" s="92">
        <v>3.8469158078115133</v>
      </c>
      <c r="G586" s="92">
        <v>3.9287300750668344</v>
      </c>
      <c r="H586" s="92">
        <v>3.9287300750668344</v>
      </c>
      <c r="I586" s="92">
        <v>3.969916950948678</v>
      </c>
      <c r="J586" s="92">
        <v>3.969916950948678</v>
      </c>
      <c r="K586" s="92">
        <v>3.9865275611447761</v>
      </c>
    </row>
    <row r="587" spans="2:11">
      <c r="B587" s="192" t="s">
        <v>150</v>
      </c>
      <c r="C587" s="1" t="s">
        <v>67</v>
      </c>
      <c r="D587" s="1" t="s">
        <v>68</v>
      </c>
      <c r="E587" s="1">
        <v>3.1</v>
      </c>
      <c r="F587" s="92">
        <v>21.833725945555166</v>
      </c>
      <c r="G587" s="92">
        <v>17.206271500523414</v>
      </c>
      <c r="H587" s="92">
        <v>11.160763876860692</v>
      </c>
      <c r="I587" s="92">
        <v>10.307938623696815</v>
      </c>
      <c r="J587" s="92">
        <v>10.6763971762604</v>
      </c>
      <c r="K587" s="92">
        <v>9.6172311438732194</v>
      </c>
    </row>
    <row r="588" spans="2:11">
      <c r="B588" s="192" t="s">
        <v>150</v>
      </c>
      <c r="C588" s="1" t="s">
        <v>67</v>
      </c>
      <c r="D588" s="1" t="s">
        <v>68</v>
      </c>
      <c r="E588" s="199" t="s">
        <v>139</v>
      </c>
      <c r="F588" s="92">
        <v>1.7912753656099658</v>
      </c>
      <c r="G588" s="92">
        <v>2.0746445104513267</v>
      </c>
      <c r="H588" s="92">
        <v>2.0746445104513267</v>
      </c>
      <c r="I588" s="92">
        <v>2.0782507505979195</v>
      </c>
      <c r="J588" s="92">
        <v>2.0782507505979195</v>
      </c>
      <c r="K588" s="92">
        <v>2.0898680459195629</v>
      </c>
    </row>
    <row r="589" spans="2:11">
      <c r="B589" s="192" t="s">
        <v>150</v>
      </c>
      <c r="C589" s="1" t="s">
        <v>72</v>
      </c>
      <c r="D589" s="1" t="s">
        <v>68</v>
      </c>
      <c r="E589" s="1">
        <v>12</v>
      </c>
      <c r="F589" s="92">
        <v>19.58212271794725</v>
      </c>
      <c r="G589" s="92">
        <v>14.716293621637938</v>
      </c>
      <c r="H589" s="92">
        <v>9.1301076253828715</v>
      </c>
      <c r="I589" s="92">
        <v>8.4217736306256796</v>
      </c>
      <c r="J589" s="92">
        <v>8.9988139930541173</v>
      </c>
      <c r="K589" s="92">
        <v>7.4457820142993567</v>
      </c>
    </row>
    <row r="590" spans="2:11" ht="13.5" thickBot="1">
      <c r="B590" s="202" t="s">
        <v>150</v>
      </c>
      <c r="C590" s="203" t="s">
        <v>72</v>
      </c>
      <c r="D590" s="203" t="s">
        <v>68</v>
      </c>
      <c r="E590" s="204" t="s">
        <v>139</v>
      </c>
      <c r="F590" s="93">
        <v>0.91186633325910726</v>
      </c>
      <c r="G590" s="93">
        <v>0.93125944702024044</v>
      </c>
      <c r="H590" s="93">
        <v>0.93125944702024044</v>
      </c>
      <c r="I590" s="93">
        <v>0.941022313525536</v>
      </c>
      <c r="J590" s="93">
        <v>0.941022313525536</v>
      </c>
      <c r="K590" s="93">
        <v>0.94495966411219445</v>
      </c>
    </row>
    <row r="591" spans="2:11">
      <c r="B591" s="197" t="s">
        <v>118</v>
      </c>
      <c r="C591" s="198" t="s">
        <v>67</v>
      </c>
      <c r="D591" s="198" t="s">
        <v>71</v>
      </c>
      <c r="E591" s="198">
        <v>3.1</v>
      </c>
      <c r="F591" s="91">
        <v>88.550262148605512</v>
      </c>
      <c r="G591" s="91">
        <v>68.892028314110078</v>
      </c>
      <c r="H591" s="91">
        <v>43.847590534408816</v>
      </c>
      <c r="I591" s="91">
        <v>40.317489971873336</v>
      </c>
      <c r="J591" s="91">
        <v>41.877628209345751</v>
      </c>
      <c r="K591" s="91">
        <v>38.640164954830489</v>
      </c>
    </row>
    <row r="592" spans="2:11">
      <c r="B592" s="192" t="s">
        <v>118</v>
      </c>
      <c r="C592" s="1" t="s">
        <v>67</v>
      </c>
      <c r="D592" s="1" t="s">
        <v>71</v>
      </c>
      <c r="E592" s="199" t="s">
        <v>139</v>
      </c>
      <c r="F592" s="92">
        <v>6.2269873377211695</v>
      </c>
      <c r="G592" s="92">
        <v>6.9700224936708102</v>
      </c>
      <c r="H592" s="92">
        <v>6.9700224936708102</v>
      </c>
      <c r="I592" s="92">
        <v>6.9845038010202591</v>
      </c>
      <c r="J592" s="92">
        <v>6.9845038010202591</v>
      </c>
      <c r="K592" s="92">
        <v>8.7901164458649728</v>
      </c>
    </row>
    <row r="593" spans="2:11">
      <c r="B593" s="192" t="s">
        <v>118</v>
      </c>
      <c r="C593" s="1" t="s">
        <v>72</v>
      </c>
      <c r="D593" s="1" t="s">
        <v>71</v>
      </c>
      <c r="E593" s="1">
        <v>12</v>
      </c>
      <c r="F593" s="92">
        <v>83.457357107610008</v>
      </c>
      <c r="G593" s="92">
        <v>62.758339140045699</v>
      </c>
      <c r="H593" s="92">
        <v>39.191741240150812</v>
      </c>
      <c r="I593" s="92">
        <v>36.203472957787028</v>
      </c>
      <c r="J593" s="92">
        <v>38.637849149785865</v>
      </c>
      <c r="K593" s="92">
        <v>32.174803205151832</v>
      </c>
    </row>
    <row r="594" spans="2:11">
      <c r="B594" s="192" t="s">
        <v>118</v>
      </c>
      <c r="C594" s="1" t="s">
        <v>72</v>
      </c>
      <c r="D594" s="1" t="s">
        <v>71</v>
      </c>
      <c r="E594" s="199" t="s">
        <v>139</v>
      </c>
      <c r="F594" s="92">
        <v>3.8469158078115133</v>
      </c>
      <c r="G594" s="92">
        <v>3.9287300750668344</v>
      </c>
      <c r="H594" s="92">
        <v>3.9287300750668344</v>
      </c>
      <c r="I594" s="92">
        <v>3.969916950948678</v>
      </c>
      <c r="J594" s="92">
        <v>3.969916950948678</v>
      </c>
      <c r="K594" s="92">
        <v>3.9865275611447761</v>
      </c>
    </row>
    <row r="595" spans="2:11">
      <c r="B595" s="192" t="s">
        <v>118</v>
      </c>
      <c r="C595" s="1" t="s">
        <v>67</v>
      </c>
      <c r="D595" s="1" t="s">
        <v>68</v>
      </c>
      <c r="E595" s="1">
        <v>3.1</v>
      </c>
      <c r="F595" s="92">
        <v>22.051428275486568</v>
      </c>
      <c r="G595" s="92">
        <v>17.155992362528675</v>
      </c>
      <c r="H595" s="92">
        <v>10.91924489280178</v>
      </c>
      <c r="I595" s="92">
        <v>10.040153657257294</v>
      </c>
      <c r="J595" s="92">
        <v>10.428670592257793</v>
      </c>
      <c r="K595" s="92">
        <v>9.622454020796285</v>
      </c>
    </row>
    <row r="596" spans="2:11">
      <c r="B596" s="192" t="s">
        <v>118</v>
      </c>
      <c r="C596" s="1" t="s">
        <v>67</v>
      </c>
      <c r="D596" s="1" t="s">
        <v>68</v>
      </c>
      <c r="E596" s="199" t="s">
        <v>139</v>
      </c>
      <c r="F596" s="92">
        <v>1.5506895329082189</v>
      </c>
      <c r="G596" s="92">
        <v>1.7357255344966851</v>
      </c>
      <c r="H596" s="92">
        <v>1.7357255344966851</v>
      </c>
      <c r="I596" s="92">
        <v>1.7393317746432784</v>
      </c>
      <c r="J596" s="92">
        <v>1.7393317746432784</v>
      </c>
      <c r="K596" s="92">
        <v>2.1889785262732713</v>
      </c>
    </row>
    <row r="597" spans="2:11">
      <c r="B597" s="192" t="s">
        <v>118</v>
      </c>
      <c r="C597" s="1" t="s">
        <v>72</v>
      </c>
      <c r="D597" s="1" t="s">
        <v>68</v>
      </c>
      <c r="E597" s="1">
        <v>12</v>
      </c>
      <c r="F597" s="92">
        <v>19.78258896508218</v>
      </c>
      <c r="G597" s="92">
        <v>14.876129203779273</v>
      </c>
      <c r="H597" s="92">
        <v>9.289943207524205</v>
      </c>
      <c r="I597" s="92">
        <v>8.5816092128211263</v>
      </c>
      <c r="J597" s="92">
        <v>9.158649575249564</v>
      </c>
      <c r="K597" s="92">
        <v>7.6266602358282478</v>
      </c>
    </row>
    <row r="598" spans="2:11" ht="13.5" thickBot="1">
      <c r="B598" s="202" t="s">
        <v>118</v>
      </c>
      <c r="C598" s="203" t="s">
        <v>72</v>
      </c>
      <c r="D598" s="203" t="s">
        <v>68</v>
      </c>
      <c r="E598" s="204" t="s">
        <v>139</v>
      </c>
      <c r="F598" s="93">
        <v>0.91186633325910726</v>
      </c>
      <c r="G598" s="93">
        <v>0.93125944702024044</v>
      </c>
      <c r="H598" s="93">
        <v>0.93125944702024044</v>
      </c>
      <c r="I598" s="93">
        <v>0.941022313525536</v>
      </c>
      <c r="J598" s="93">
        <v>0.941022313525536</v>
      </c>
      <c r="K598" s="93">
        <v>0.94495966411219445</v>
      </c>
    </row>
    <row r="599" spans="2:11">
      <c r="B599" s="197" t="s">
        <v>151</v>
      </c>
      <c r="C599" s="198" t="s">
        <v>67</v>
      </c>
      <c r="D599" s="198" t="s">
        <v>71</v>
      </c>
      <c r="E599" s="198">
        <v>3.1</v>
      </c>
      <c r="F599" s="91">
        <v>89.000449246372298</v>
      </c>
      <c r="G599" s="91">
        <v>69.893476663830555</v>
      </c>
      <c r="H599" s="91">
        <v>44.825805021099441</v>
      </c>
      <c r="I599" s="91">
        <v>41.308772892625555</v>
      </c>
      <c r="J599" s="91">
        <v>42.860293948787735</v>
      </c>
      <c r="K599" s="91">
        <v>37.693381694204518</v>
      </c>
    </row>
    <row r="600" spans="2:11">
      <c r="B600" s="192" t="s">
        <v>151</v>
      </c>
      <c r="C600" s="1" t="s">
        <v>67</v>
      </c>
      <c r="D600" s="1" t="s">
        <v>71</v>
      </c>
      <c r="E600" s="199" t="s">
        <v>139</v>
      </c>
      <c r="F600" s="92">
        <v>7.1337813842622024</v>
      </c>
      <c r="G600" s="92">
        <v>8.7211807040306031</v>
      </c>
      <c r="H600" s="92">
        <v>8.7211807040306031</v>
      </c>
      <c r="I600" s="92">
        <v>8.7356620113800503</v>
      </c>
      <c r="J600" s="92">
        <v>8.7356620113800503</v>
      </c>
      <c r="K600" s="92">
        <v>8.6855463923051648</v>
      </c>
    </row>
    <row r="601" spans="2:11">
      <c r="B601" s="192" t="s">
        <v>151</v>
      </c>
      <c r="C601" s="1" t="s">
        <v>72</v>
      </c>
      <c r="D601" s="1" t="s">
        <v>71</v>
      </c>
      <c r="E601" s="1">
        <v>12</v>
      </c>
      <c r="F601" s="92">
        <v>82.610738216160286</v>
      </c>
      <c r="G601" s="92">
        <v>62.083576474055178</v>
      </c>
      <c r="H601" s="92">
        <v>38.516978574160284</v>
      </c>
      <c r="I601" s="92">
        <v>35.528710294621575</v>
      </c>
      <c r="J601" s="92">
        <v>37.963086486620412</v>
      </c>
      <c r="K601" s="92">
        <v>31.412250178383644</v>
      </c>
    </row>
    <row r="602" spans="2:11">
      <c r="B602" s="192" t="s">
        <v>151</v>
      </c>
      <c r="C602" s="1" t="s">
        <v>72</v>
      </c>
      <c r="D602" s="1" t="s">
        <v>71</v>
      </c>
      <c r="E602" s="199" t="s">
        <v>139</v>
      </c>
      <c r="F602" s="92">
        <v>3.8469158078115133</v>
      </c>
      <c r="G602" s="92">
        <v>3.9287300750668344</v>
      </c>
      <c r="H602" s="92">
        <v>3.9287300750668344</v>
      </c>
      <c r="I602" s="92">
        <v>3.969916950948678</v>
      </c>
      <c r="J602" s="92">
        <v>3.969916950948678</v>
      </c>
      <c r="K602" s="92">
        <v>3.9865275611447761</v>
      </c>
    </row>
    <row r="603" spans="2:11">
      <c r="B603" s="192" t="s">
        <v>151</v>
      </c>
      <c r="C603" s="1" t="s">
        <v>67</v>
      </c>
      <c r="D603" s="1" t="s">
        <v>68</v>
      </c>
      <c r="E603" s="1">
        <v>3.1</v>
      </c>
      <c r="F603" s="92">
        <v>22.163537130458597</v>
      </c>
      <c r="G603" s="92">
        <v>17.405380291142652</v>
      </c>
      <c r="H603" s="92">
        <v>11.162846956397027</v>
      </c>
      <c r="I603" s="92">
        <v>10.287010117049567</v>
      </c>
      <c r="J603" s="92">
        <v>10.673381139085059</v>
      </c>
      <c r="K603" s="92">
        <v>9.3866791889941226</v>
      </c>
    </row>
    <row r="604" spans="2:11">
      <c r="B604" s="192" t="s">
        <v>151</v>
      </c>
      <c r="C604" s="1" t="s">
        <v>67</v>
      </c>
      <c r="D604" s="1" t="s">
        <v>68</v>
      </c>
      <c r="E604" s="199" t="s">
        <v>139</v>
      </c>
      <c r="F604" s="92">
        <v>1.7765059606945108</v>
      </c>
      <c r="G604" s="92">
        <v>2.1718116480530014</v>
      </c>
      <c r="H604" s="92">
        <v>2.1718116480530014</v>
      </c>
      <c r="I604" s="92">
        <v>2.1754178881995947</v>
      </c>
      <c r="J604" s="92">
        <v>2.1754178881995947</v>
      </c>
      <c r="K604" s="92">
        <v>2.1629377333960229</v>
      </c>
    </row>
    <row r="605" spans="2:11">
      <c r="B605" s="192" t="s">
        <v>151</v>
      </c>
      <c r="C605" s="1" t="s">
        <v>72</v>
      </c>
      <c r="D605" s="1" t="s">
        <v>68</v>
      </c>
      <c r="E605" s="1">
        <v>12</v>
      </c>
      <c r="F605" s="92">
        <v>19.581907873323811</v>
      </c>
      <c r="G605" s="92">
        <v>14.716184617311457</v>
      </c>
      <c r="H605" s="92">
        <v>9.129998621056389</v>
      </c>
      <c r="I605" s="92">
        <v>8.4216646270229596</v>
      </c>
      <c r="J605" s="92">
        <v>8.9987049894513991</v>
      </c>
      <c r="K605" s="92">
        <v>7.4459059726279007</v>
      </c>
    </row>
    <row r="606" spans="2:11" ht="13.5" thickBot="1">
      <c r="B606" s="202" t="s">
        <v>151</v>
      </c>
      <c r="C606" s="203" t="s">
        <v>72</v>
      </c>
      <c r="D606" s="203" t="s">
        <v>68</v>
      </c>
      <c r="E606" s="204" t="s">
        <v>139</v>
      </c>
      <c r="F606" s="93">
        <v>0.91186633325910726</v>
      </c>
      <c r="G606" s="93">
        <v>0.93125944702024044</v>
      </c>
      <c r="H606" s="93">
        <v>0.93125944702024044</v>
      </c>
      <c r="I606" s="93">
        <v>0.941022313525536</v>
      </c>
      <c r="J606" s="93">
        <v>0.941022313525536</v>
      </c>
      <c r="K606" s="93">
        <v>0.94495966411219445</v>
      </c>
    </row>
    <row r="607" spans="2:11">
      <c r="B607" s="197" t="s">
        <v>152</v>
      </c>
      <c r="C607" s="198" t="s">
        <v>67</v>
      </c>
      <c r="D607" s="198" t="s">
        <v>71</v>
      </c>
      <c r="E607" s="198">
        <v>3.1</v>
      </c>
      <c r="F607" s="91">
        <v>91.803273698996477</v>
      </c>
      <c r="G607" s="91">
        <v>72.18519482689311</v>
      </c>
      <c r="H607" s="91">
        <v>46.602268514368404</v>
      </c>
      <c r="I607" s="91">
        <v>43.02454254972394</v>
      </c>
      <c r="J607" s="91">
        <v>44.620337360893707</v>
      </c>
      <c r="K607" s="91">
        <v>40.008155990663468</v>
      </c>
    </row>
    <row r="608" spans="2:11">
      <c r="B608" s="192" t="s">
        <v>152</v>
      </c>
      <c r="C608" s="1" t="s">
        <v>67</v>
      </c>
      <c r="D608" s="1" t="s">
        <v>71</v>
      </c>
      <c r="E608" s="199" t="s">
        <v>139</v>
      </c>
      <c r="F608" s="92">
        <v>6.8341179471952858</v>
      </c>
      <c r="G608" s="92">
        <v>8.7430311629833959</v>
      </c>
      <c r="H608" s="92">
        <v>8.7430311629833959</v>
      </c>
      <c r="I608" s="92">
        <v>8.7575124703328449</v>
      </c>
      <c r="J608" s="92">
        <v>8.7575124703328449</v>
      </c>
      <c r="K608" s="92">
        <v>9.214639648376437</v>
      </c>
    </row>
    <row r="609" spans="2:11">
      <c r="B609" s="192" t="s">
        <v>152</v>
      </c>
      <c r="C609" s="1" t="s">
        <v>72</v>
      </c>
      <c r="D609" s="1" t="s">
        <v>71</v>
      </c>
      <c r="E609" s="1">
        <v>12</v>
      </c>
      <c r="F609" s="92">
        <v>82.922954556723667</v>
      </c>
      <c r="G609" s="92">
        <v>62.460867215525241</v>
      </c>
      <c r="H609" s="92">
        <v>38.894269315630353</v>
      </c>
      <c r="I609" s="92">
        <v>35.906001034465085</v>
      </c>
      <c r="J609" s="92">
        <v>38.340377226463914</v>
      </c>
      <c r="K609" s="92">
        <v>31.671834599953403</v>
      </c>
    </row>
    <row r="610" spans="2:11">
      <c r="B610" s="192" t="s">
        <v>152</v>
      </c>
      <c r="C610" s="1" t="s">
        <v>72</v>
      </c>
      <c r="D610" s="1" t="s">
        <v>71</v>
      </c>
      <c r="E610" s="199" t="s">
        <v>139</v>
      </c>
      <c r="F610" s="92">
        <v>3.8469158078115133</v>
      </c>
      <c r="G610" s="92">
        <v>3.9287300750668344</v>
      </c>
      <c r="H610" s="92">
        <v>3.9287300750668344</v>
      </c>
      <c r="I610" s="92">
        <v>3.969916950948678</v>
      </c>
      <c r="J610" s="92">
        <v>3.969916950948678</v>
      </c>
      <c r="K610" s="92">
        <v>3.9865275611447761</v>
      </c>
    </row>
    <row r="611" spans="2:11">
      <c r="B611" s="192" t="s">
        <v>152</v>
      </c>
      <c r="C611" s="1" t="s">
        <v>67</v>
      </c>
      <c r="D611" s="1" t="s">
        <v>68</v>
      </c>
      <c r="E611" s="1">
        <v>3.1</v>
      </c>
      <c r="F611" s="92">
        <v>22.861516796313211</v>
      </c>
      <c r="G611" s="92">
        <v>17.976080563216321</v>
      </c>
      <c r="H611" s="92">
        <v>11.605234774968354</v>
      </c>
      <c r="I611" s="92">
        <v>10.714283516503381</v>
      </c>
      <c r="J611" s="92">
        <v>11.111679909998507</v>
      </c>
      <c r="K611" s="92">
        <v>9.9631210665646464</v>
      </c>
    </row>
    <row r="612" spans="2:11">
      <c r="B612" s="192" t="s">
        <v>152</v>
      </c>
      <c r="C612" s="1" t="s">
        <v>67</v>
      </c>
      <c r="D612" s="1" t="s">
        <v>68</v>
      </c>
      <c r="E612" s="199" t="s">
        <v>139</v>
      </c>
      <c r="F612" s="92">
        <v>1.7018815990164244</v>
      </c>
      <c r="G612" s="92">
        <v>2.1772530077586949</v>
      </c>
      <c r="H612" s="92">
        <v>2.1772530077586949</v>
      </c>
      <c r="I612" s="92">
        <v>2.1808592479052877</v>
      </c>
      <c r="J612" s="92">
        <v>2.1808592479052877</v>
      </c>
      <c r="K612" s="92">
        <v>2.2946963719838935</v>
      </c>
    </row>
    <row r="613" spans="2:11">
      <c r="B613" s="192" t="s">
        <v>152</v>
      </c>
      <c r="C613" s="1" t="s">
        <v>72</v>
      </c>
      <c r="D613" s="1" t="s">
        <v>68</v>
      </c>
      <c r="E613" s="1">
        <v>12</v>
      </c>
      <c r="F613" s="92">
        <v>19.655915099859673</v>
      </c>
      <c r="G613" s="92">
        <v>14.805616968364816</v>
      </c>
      <c r="H613" s="92">
        <v>9.21943097210975</v>
      </c>
      <c r="I613" s="92">
        <v>8.5110969776907623</v>
      </c>
      <c r="J613" s="92">
        <v>9.0881373401192018</v>
      </c>
      <c r="K613" s="92">
        <v>7.5074374192447859</v>
      </c>
    </row>
    <row r="614" spans="2:11" ht="13.5" thickBot="1">
      <c r="B614" s="202" t="s">
        <v>152</v>
      </c>
      <c r="C614" s="203" t="s">
        <v>72</v>
      </c>
      <c r="D614" s="203" t="s">
        <v>68</v>
      </c>
      <c r="E614" s="204" t="s">
        <v>139</v>
      </c>
      <c r="F614" s="93">
        <v>0.91186633325910726</v>
      </c>
      <c r="G614" s="93">
        <v>0.93125944702024044</v>
      </c>
      <c r="H614" s="93">
        <v>0.93125944702024044</v>
      </c>
      <c r="I614" s="93">
        <v>0.941022313525536</v>
      </c>
      <c r="J614" s="93">
        <v>0.941022313525536</v>
      </c>
      <c r="K614" s="93">
        <v>0.94495966411219445</v>
      </c>
    </row>
    <row r="615" spans="2:11">
      <c r="B615" s="197" t="s">
        <v>122</v>
      </c>
      <c r="C615" s="198" t="s">
        <v>67</v>
      </c>
      <c r="D615" s="198" t="s">
        <v>71</v>
      </c>
      <c r="E615" s="198">
        <v>3.1</v>
      </c>
      <c r="F615" s="91">
        <v>89.119093321738035</v>
      </c>
      <c r="G615" s="91">
        <v>68.665586327531997</v>
      </c>
      <c r="H615" s="91">
        <v>43.292391163865481</v>
      </c>
      <c r="I615" s="91">
        <v>39.777795962918454</v>
      </c>
      <c r="J615" s="91">
        <v>41.362782238488386</v>
      </c>
      <c r="K615" s="91">
        <v>36.538192176723534</v>
      </c>
    </row>
    <row r="616" spans="2:11">
      <c r="B616" s="192" t="s">
        <v>122</v>
      </c>
      <c r="C616" s="1" t="s">
        <v>67</v>
      </c>
      <c r="D616" s="1" t="s">
        <v>71</v>
      </c>
      <c r="E616" s="199" t="s">
        <v>139</v>
      </c>
      <c r="F616" s="92">
        <v>4.5944459045336989</v>
      </c>
      <c r="G616" s="92">
        <v>5.3140698544624883</v>
      </c>
      <c r="H616" s="92">
        <v>5.3140698544624883</v>
      </c>
      <c r="I616" s="92">
        <v>5.3285511618119354</v>
      </c>
      <c r="J616" s="92">
        <v>5.3285511618119354</v>
      </c>
      <c r="K616" s="92">
        <v>5.4064168023177119</v>
      </c>
    </row>
    <row r="617" spans="2:11">
      <c r="B617" s="192" t="s">
        <v>122</v>
      </c>
      <c r="C617" s="1" t="s">
        <v>72</v>
      </c>
      <c r="D617" s="1" t="s">
        <v>71</v>
      </c>
      <c r="E617" s="1">
        <v>12</v>
      </c>
      <c r="F617" s="92">
        <v>83.702764013650068</v>
      </c>
      <c r="G617" s="92">
        <v>62.308980850853168</v>
      </c>
      <c r="H617" s="92">
        <v>38.742382950958287</v>
      </c>
      <c r="I617" s="92">
        <v>35.754114663136988</v>
      </c>
      <c r="J617" s="92">
        <v>38.188490855135818</v>
      </c>
      <c r="K617" s="92">
        <v>32.129572859453909</v>
      </c>
    </row>
    <row r="618" spans="2:11">
      <c r="B618" s="192" t="s">
        <v>122</v>
      </c>
      <c r="C618" s="1" t="s">
        <v>72</v>
      </c>
      <c r="D618" s="1" t="s">
        <v>71</v>
      </c>
      <c r="E618" s="199" t="s">
        <v>139</v>
      </c>
      <c r="F618" s="92">
        <v>3.8469158078115133</v>
      </c>
      <c r="G618" s="92">
        <v>3.9287300750668344</v>
      </c>
      <c r="H618" s="92">
        <v>3.9287300750668344</v>
      </c>
      <c r="I618" s="92">
        <v>3.969916950948678</v>
      </c>
      <c r="J618" s="92">
        <v>3.969916950948678</v>
      </c>
      <c r="K618" s="92">
        <v>3.9865275611447761</v>
      </c>
    </row>
    <row r="619" spans="2:11">
      <c r="B619" s="192" t="s">
        <v>122</v>
      </c>
      <c r="C619" s="1" t="s">
        <v>67</v>
      </c>
      <c r="D619" s="1" t="s">
        <v>68</v>
      </c>
      <c r="E619" s="1">
        <v>3.1</v>
      </c>
      <c r="F619" s="92">
        <v>22.193082738283547</v>
      </c>
      <c r="G619" s="92">
        <v>17.099602137311667</v>
      </c>
      <c r="H619" s="92">
        <v>10.780985120317025</v>
      </c>
      <c r="I619" s="92">
        <v>9.9057551423301913</v>
      </c>
      <c r="J619" s="92">
        <v>10.300459915927648</v>
      </c>
      <c r="K619" s="92">
        <v>9.0990055201508167</v>
      </c>
    </row>
    <row r="620" spans="2:11">
      <c r="B620" s="192" t="s">
        <v>122</v>
      </c>
      <c r="C620" s="1" t="s">
        <v>67</v>
      </c>
      <c r="D620" s="1" t="s">
        <v>68</v>
      </c>
      <c r="E620" s="199" t="s">
        <v>139</v>
      </c>
      <c r="F620" s="92">
        <v>1.1441422291828116</v>
      </c>
      <c r="G620" s="92">
        <v>1.3233482025151777</v>
      </c>
      <c r="H620" s="92">
        <v>1.3233482025151777</v>
      </c>
      <c r="I620" s="92">
        <v>1.3269544426617708</v>
      </c>
      <c r="J620" s="92">
        <v>1.3269544426617708</v>
      </c>
      <c r="K620" s="92">
        <v>1.3463451089915484</v>
      </c>
    </row>
    <row r="621" spans="2:11">
      <c r="B621" s="192" t="s">
        <v>122</v>
      </c>
      <c r="C621" s="1" t="s">
        <v>72</v>
      </c>
      <c r="D621" s="1" t="s">
        <v>68</v>
      </c>
      <c r="E621" s="1">
        <v>12</v>
      </c>
      <c r="F621" s="92">
        <v>19.840759797704202</v>
      </c>
      <c r="G621" s="92">
        <v>14.769614084666571</v>
      </c>
      <c r="H621" s="92">
        <v>9.1834280884115049</v>
      </c>
      <c r="I621" s="92">
        <v>8.4750940924147837</v>
      </c>
      <c r="J621" s="92">
        <v>9.0521344548432232</v>
      </c>
      <c r="K621" s="92">
        <v>7.6159389121642738</v>
      </c>
    </row>
    <row r="622" spans="2:11" ht="13.5" thickBot="1">
      <c r="B622" s="202" t="s">
        <v>122</v>
      </c>
      <c r="C622" s="203" t="s">
        <v>72</v>
      </c>
      <c r="D622" s="203" t="s">
        <v>68</v>
      </c>
      <c r="E622" s="204" t="s">
        <v>139</v>
      </c>
      <c r="F622" s="93">
        <v>0.91186633325910726</v>
      </c>
      <c r="G622" s="93">
        <v>0.93125944702024044</v>
      </c>
      <c r="H622" s="93">
        <v>0.93125944702024044</v>
      </c>
      <c r="I622" s="93">
        <v>0.941022313525536</v>
      </c>
      <c r="J622" s="93">
        <v>0.941022313525536</v>
      </c>
      <c r="K622" s="93">
        <v>0.94495966411219445</v>
      </c>
    </row>
    <row r="623" spans="2:11">
      <c r="B623" s="197" t="s">
        <v>124</v>
      </c>
      <c r="C623" s="198" t="s">
        <v>67</v>
      </c>
      <c r="D623" s="198" t="s">
        <v>71</v>
      </c>
      <c r="E623" s="198">
        <v>3.1</v>
      </c>
      <c r="F623" s="91">
        <v>89.678104856558136</v>
      </c>
      <c r="G623" s="91">
        <v>69.353516800997156</v>
      </c>
      <c r="H623" s="91">
        <v>44.244772495755633</v>
      </c>
      <c r="I623" s="91">
        <v>40.69157540275706</v>
      </c>
      <c r="J623" s="91">
        <v>42.25795773481822</v>
      </c>
      <c r="K623" s="91">
        <v>38.487720961107826</v>
      </c>
    </row>
    <row r="624" spans="2:11">
      <c r="B624" s="192" t="s">
        <v>124</v>
      </c>
      <c r="C624" s="1" t="s">
        <v>67</v>
      </c>
      <c r="D624" s="1" t="s">
        <v>71</v>
      </c>
      <c r="E624" s="199" t="s">
        <v>139</v>
      </c>
      <c r="F624" s="92">
        <v>5.9757070597640158</v>
      </c>
      <c r="G624" s="92">
        <v>6.623536644562189</v>
      </c>
      <c r="H624" s="92">
        <v>6.623536644562189</v>
      </c>
      <c r="I624" s="92">
        <v>6.638017951911638</v>
      </c>
      <c r="J624" s="92">
        <v>6.638017951911638</v>
      </c>
      <c r="K624" s="92">
        <v>7.8599111933030876</v>
      </c>
    </row>
    <row r="625" spans="2:11">
      <c r="B625" s="192" t="s">
        <v>124</v>
      </c>
      <c r="C625" s="1" t="s">
        <v>72</v>
      </c>
      <c r="D625" s="1" t="s">
        <v>71</v>
      </c>
      <c r="E625" s="1">
        <v>12</v>
      </c>
      <c r="F625" s="92">
        <v>82.697846744648771</v>
      </c>
      <c r="G625" s="92">
        <v>62.435501386511305</v>
      </c>
      <c r="H625" s="92">
        <v>38.868903486616418</v>
      </c>
      <c r="I625" s="92">
        <v>35.880635204759152</v>
      </c>
      <c r="J625" s="92">
        <v>38.315011396757988</v>
      </c>
      <c r="K625" s="92">
        <v>31.465712530920712</v>
      </c>
    </row>
    <row r="626" spans="2:11">
      <c r="B626" s="192" t="s">
        <v>124</v>
      </c>
      <c r="C626" s="1" t="s">
        <v>72</v>
      </c>
      <c r="D626" s="1" t="s">
        <v>71</v>
      </c>
      <c r="E626" s="199" t="s">
        <v>139</v>
      </c>
      <c r="F626" s="92">
        <v>3.8469158078115133</v>
      </c>
      <c r="G626" s="92">
        <v>3.9287300750668344</v>
      </c>
      <c r="H626" s="92">
        <v>3.9287300750668344</v>
      </c>
      <c r="I626" s="92">
        <v>3.969916950948678</v>
      </c>
      <c r="J626" s="92">
        <v>3.969916950948678</v>
      </c>
      <c r="K626" s="92">
        <v>3.9865275611447761</v>
      </c>
    </row>
    <row r="627" spans="2:11">
      <c r="B627" s="192" t="s">
        <v>124</v>
      </c>
      <c r="C627" s="1" t="s">
        <v>67</v>
      </c>
      <c r="D627" s="1" t="s">
        <v>68</v>
      </c>
      <c r="E627" s="1">
        <v>3.1</v>
      </c>
      <c r="F627" s="92">
        <v>22.332291843554952</v>
      </c>
      <c r="G627" s="92">
        <v>17.27091557135526</v>
      </c>
      <c r="H627" s="92">
        <v>11.018154024411782</v>
      </c>
      <c r="I627" s="92">
        <v>10.133311123400004</v>
      </c>
      <c r="J627" s="92">
        <v>10.523383008105091</v>
      </c>
      <c r="K627" s="92">
        <v>9.5844913122504583</v>
      </c>
    </row>
    <row r="628" spans="2:11">
      <c r="B628" s="192" t="s">
        <v>124</v>
      </c>
      <c r="C628" s="1" t="s">
        <v>67</v>
      </c>
      <c r="D628" s="1" t="s">
        <v>68</v>
      </c>
      <c r="E628" s="199" t="s">
        <v>139</v>
      </c>
      <c r="F628" s="92">
        <v>1.4881138962927403</v>
      </c>
      <c r="G628" s="92">
        <v>1.649441116306398</v>
      </c>
      <c r="H628" s="92">
        <v>1.649441116306398</v>
      </c>
      <c r="I628" s="92">
        <v>1.6530473564529913</v>
      </c>
      <c r="J628" s="92">
        <v>1.6530473564529913</v>
      </c>
      <c r="K628" s="92">
        <v>1.957332070230879</v>
      </c>
    </row>
    <row r="629" spans="2:11">
      <c r="B629" s="192" t="s">
        <v>124</v>
      </c>
      <c r="C629" s="1" t="s">
        <v>72</v>
      </c>
      <c r="D629" s="1" t="s">
        <v>68</v>
      </c>
      <c r="E629" s="1">
        <v>12</v>
      </c>
      <c r="F629" s="92">
        <v>19.6025559296985</v>
      </c>
      <c r="G629" s="92">
        <v>14.7996042957074</v>
      </c>
      <c r="H629" s="92">
        <v>9.2134182994523321</v>
      </c>
      <c r="I629" s="92">
        <v>8.5050843048693174</v>
      </c>
      <c r="J629" s="92">
        <v>9.0821246672977534</v>
      </c>
      <c r="K629" s="92">
        <v>7.4585785970914751</v>
      </c>
    </row>
    <row r="630" spans="2:11" ht="13.5" thickBot="1">
      <c r="B630" s="202" t="s">
        <v>124</v>
      </c>
      <c r="C630" s="203" t="s">
        <v>72</v>
      </c>
      <c r="D630" s="203" t="s">
        <v>68</v>
      </c>
      <c r="E630" s="204" t="s">
        <v>139</v>
      </c>
      <c r="F630" s="93">
        <v>0.91186633325910726</v>
      </c>
      <c r="G630" s="93">
        <v>0.93125944702024044</v>
      </c>
      <c r="H630" s="93">
        <v>0.93125944702024044</v>
      </c>
      <c r="I630" s="93">
        <v>0.941022313525536</v>
      </c>
      <c r="J630" s="93">
        <v>0.941022313525536</v>
      </c>
      <c r="K630" s="93">
        <v>0.94495966411219445</v>
      </c>
    </row>
    <row r="631" spans="2:11">
      <c r="B631" s="197" t="s">
        <v>126</v>
      </c>
      <c r="C631" s="198" t="s">
        <v>67</v>
      </c>
      <c r="D631" s="198" t="s">
        <v>71</v>
      </c>
      <c r="E631" s="198">
        <v>3.1</v>
      </c>
      <c r="F631" s="91">
        <v>88.808097103068363</v>
      </c>
      <c r="G631" s="91">
        <v>68.600878341505805</v>
      </c>
      <c r="H631" s="91">
        <v>43.508862627246778</v>
      </c>
      <c r="I631" s="91">
        <v>39.968455311137468</v>
      </c>
      <c r="J631" s="91">
        <v>41.533222517065035</v>
      </c>
      <c r="K631" s="91">
        <v>37.416493756749233</v>
      </c>
    </row>
    <row r="632" spans="2:11">
      <c r="B632" s="192" t="s">
        <v>126</v>
      </c>
      <c r="C632" s="1" t="s">
        <v>67</v>
      </c>
      <c r="D632" s="1" t="s">
        <v>71</v>
      </c>
      <c r="E632" s="199" t="s">
        <v>139</v>
      </c>
      <c r="F632" s="92">
        <v>5.4325670800802301</v>
      </c>
      <c r="G632" s="92">
        <v>6.1084901121034259</v>
      </c>
      <c r="H632" s="92">
        <v>6.1084901121034259</v>
      </c>
      <c r="I632" s="92">
        <v>6.1229714194528757</v>
      </c>
      <c r="J632" s="92">
        <v>6.1229714194528757</v>
      </c>
      <c r="K632" s="92">
        <v>6.8454255990661323</v>
      </c>
    </row>
    <row r="633" spans="2:11">
      <c r="B633" s="192" t="s">
        <v>126</v>
      </c>
      <c r="C633" s="1" t="s">
        <v>72</v>
      </c>
      <c r="D633" s="1" t="s">
        <v>71</v>
      </c>
      <c r="E633" s="1">
        <v>12</v>
      </c>
      <c r="F633" s="92">
        <v>82.764444024454093</v>
      </c>
      <c r="G633" s="92">
        <v>61.780989278862648</v>
      </c>
      <c r="H633" s="92">
        <v>38.214391378967768</v>
      </c>
      <c r="I633" s="92">
        <v>35.226123098202009</v>
      </c>
      <c r="J633" s="92">
        <v>37.660499290200832</v>
      </c>
      <c r="K633" s="92">
        <v>31.435685866584478</v>
      </c>
    </row>
    <row r="634" spans="2:11">
      <c r="B634" s="192" t="s">
        <v>126</v>
      </c>
      <c r="C634" s="1" t="s">
        <v>72</v>
      </c>
      <c r="D634" s="1" t="s">
        <v>71</v>
      </c>
      <c r="E634" s="199" t="s">
        <v>139</v>
      </c>
      <c r="F634" s="92">
        <v>3.8469158078115133</v>
      </c>
      <c r="G634" s="92">
        <v>3.9287300750668344</v>
      </c>
      <c r="H634" s="92">
        <v>3.9287300750668344</v>
      </c>
      <c r="I634" s="92">
        <v>3.969916950948678</v>
      </c>
      <c r="J634" s="92">
        <v>3.969916950948678</v>
      </c>
      <c r="K634" s="92">
        <v>3.9865275611447761</v>
      </c>
    </row>
    <row r="635" spans="2:11">
      <c r="B635" s="192" t="s">
        <v>126</v>
      </c>
      <c r="C635" s="1" t="s">
        <v>67</v>
      </c>
      <c r="D635" s="1" t="s">
        <v>68</v>
      </c>
      <c r="E635" s="1">
        <v>3.1</v>
      </c>
      <c r="F635" s="92">
        <v>22.115636205167327</v>
      </c>
      <c r="G635" s="92">
        <v>17.083488085494253</v>
      </c>
      <c r="H635" s="92">
        <v>10.834892413560622</v>
      </c>
      <c r="I635" s="92">
        <v>9.953234515516538</v>
      </c>
      <c r="J635" s="92">
        <v>10.342904189802066</v>
      </c>
      <c r="K635" s="92">
        <v>9.3177265473531978</v>
      </c>
    </row>
    <row r="636" spans="2:11">
      <c r="B636" s="192" t="s">
        <v>126</v>
      </c>
      <c r="C636" s="1" t="s">
        <v>67</v>
      </c>
      <c r="D636" s="1" t="s">
        <v>68</v>
      </c>
      <c r="E636" s="199" t="s">
        <v>139</v>
      </c>
      <c r="F636" s="92">
        <v>1.3528572407512092</v>
      </c>
      <c r="G636" s="92">
        <v>1.5211804946721872</v>
      </c>
      <c r="H636" s="92">
        <v>1.5211804946721872</v>
      </c>
      <c r="I636" s="92">
        <v>1.5247867348187805</v>
      </c>
      <c r="J636" s="92">
        <v>1.5247867348187805</v>
      </c>
      <c r="K636" s="92">
        <v>1.7046975124665247</v>
      </c>
    </row>
    <row r="637" spans="2:11">
      <c r="B637" s="192" t="s">
        <v>126</v>
      </c>
      <c r="C637" s="1" t="s">
        <v>72</v>
      </c>
      <c r="D637" s="1" t="s">
        <v>68</v>
      </c>
      <c r="E637" s="1">
        <v>12</v>
      </c>
      <c r="F637" s="92">
        <v>19.618342034821417</v>
      </c>
      <c r="G637" s="92">
        <v>14.64445986689943</v>
      </c>
      <c r="H637" s="92">
        <v>9.0582738706443617</v>
      </c>
      <c r="I637" s="92">
        <v>8.3499398763200734</v>
      </c>
      <c r="J637" s="92">
        <v>8.9269802387485111</v>
      </c>
      <c r="K637" s="92">
        <v>7.4514611280133414</v>
      </c>
    </row>
    <row r="638" spans="2:11" ht="13.5" thickBot="1">
      <c r="B638" s="202" t="s">
        <v>126</v>
      </c>
      <c r="C638" s="203" t="s">
        <v>72</v>
      </c>
      <c r="D638" s="203" t="s">
        <v>68</v>
      </c>
      <c r="E638" s="204" t="s">
        <v>139</v>
      </c>
      <c r="F638" s="93">
        <v>0.91186633325910726</v>
      </c>
      <c r="G638" s="93">
        <v>0.93125944702024044</v>
      </c>
      <c r="H638" s="93">
        <v>0.93125944702024044</v>
      </c>
      <c r="I638" s="93">
        <v>0.941022313525536</v>
      </c>
      <c r="J638" s="93">
        <v>0.941022313525536</v>
      </c>
      <c r="K638" s="93">
        <v>0.94495966411219445</v>
      </c>
    </row>
    <row r="639" spans="2:11">
      <c r="B639" s="197" t="s">
        <v>153</v>
      </c>
      <c r="C639" s="198" t="s">
        <v>67</v>
      </c>
      <c r="D639" s="198" t="s">
        <v>71</v>
      </c>
      <c r="E639" s="198">
        <v>3.1</v>
      </c>
      <c r="F639" s="91">
        <v>86.950490717423733</v>
      </c>
      <c r="G639" s="91">
        <v>67.62731827773915</v>
      </c>
      <c r="H639" s="91">
        <v>42.952931340069227</v>
      </c>
      <c r="I639" s="91">
        <v>39.495661704104762</v>
      </c>
      <c r="J639" s="91">
        <v>41.028805739940488</v>
      </c>
      <c r="K639" s="91">
        <v>36.440414545607581</v>
      </c>
    </row>
    <row r="640" spans="2:11">
      <c r="B640" s="192" t="s">
        <v>153</v>
      </c>
      <c r="C640" s="1" t="s">
        <v>67</v>
      </c>
      <c r="D640" s="1" t="s">
        <v>71</v>
      </c>
      <c r="E640" s="199" t="s">
        <v>139</v>
      </c>
      <c r="F640" s="92">
        <v>6.4236414682963323</v>
      </c>
      <c r="G640" s="92">
        <v>7.0730318001625632</v>
      </c>
      <c r="H640" s="92">
        <v>7.0730318001625632</v>
      </c>
      <c r="I640" s="92">
        <v>7.0875131075120121</v>
      </c>
      <c r="J640" s="92">
        <v>7.0875131075120121</v>
      </c>
      <c r="K640" s="92">
        <v>7.6897897628848906</v>
      </c>
    </row>
    <row r="641" spans="2:11">
      <c r="B641" s="192" t="s">
        <v>153</v>
      </c>
      <c r="C641" s="1" t="s">
        <v>72</v>
      </c>
      <c r="D641" s="1" t="s">
        <v>71</v>
      </c>
      <c r="E641" s="1">
        <v>12</v>
      </c>
      <c r="F641" s="92">
        <v>82.425522716870574</v>
      </c>
      <c r="G641" s="92">
        <v>61.688334994232484</v>
      </c>
      <c r="H641" s="92">
        <v>38.12173709433759</v>
      </c>
      <c r="I641" s="92">
        <v>35.133468811859672</v>
      </c>
      <c r="J641" s="92">
        <v>37.567845003858494</v>
      </c>
      <c r="K641" s="92">
        <v>31.128969227437935</v>
      </c>
    </row>
    <row r="642" spans="2:11">
      <c r="B642" s="192" t="s">
        <v>153</v>
      </c>
      <c r="C642" s="1" t="s">
        <v>72</v>
      </c>
      <c r="D642" s="1" t="s">
        <v>71</v>
      </c>
      <c r="E642" s="199" t="s">
        <v>139</v>
      </c>
      <c r="F642" s="92">
        <v>3.8469158078115133</v>
      </c>
      <c r="G642" s="92">
        <v>3.9287300750668344</v>
      </c>
      <c r="H642" s="92">
        <v>3.9287300750668344</v>
      </c>
      <c r="I642" s="92">
        <v>3.969916950948678</v>
      </c>
      <c r="J642" s="92">
        <v>3.969916950948678</v>
      </c>
      <c r="K642" s="92">
        <v>3.9865275611447761</v>
      </c>
    </row>
    <row r="643" spans="2:11">
      <c r="B643" s="192" t="s">
        <v>153</v>
      </c>
      <c r="C643" s="1" t="s">
        <v>67</v>
      </c>
      <c r="D643" s="1" t="s">
        <v>68</v>
      </c>
      <c r="E643" s="1">
        <v>3.1</v>
      </c>
      <c r="F643" s="92">
        <v>21.653041595245295</v>
      </c>
      <c r="G643" s="92">
        <v>16.841045100040407</v>
      </c>
      <c r="H643" s="92">
        <v>10.696450373889173</v>
      </c>
      <c r="I643" s="92">
        <v>9.835496023708421</v>
      </c>
      <c r="J643" s="92">
        <v>10.217290666907608</v>
      </c>
      <c r="K643" s="92">
        <v>9.0746562255560477</v>
      </c>
    </row>
    <row r="644" spans="2:11">
      <c r="B644" s="192" t="s">
        <v>153</v>
      </c>
      <c r="C644" s="1" t="s">
        <v>67</v>
      </c>
      <c r="D644" s="1" t="s">
        <v>68</v>
      </c>
      <c r="E644" s="199" t="s">
        <v>139</v>
      </c>
      <c r="F644" s="92">
        <v>1.5996617702594627</v>
      </c>
      <c r="G644" s="92">
        <v>1.7613776588235275</v>
      </c>
      <c r="H644" s="92">
        <v>1.7613776588235275</v>
      </c>
      <c r="I644" s="92">
        <v>1.7649838989701208</v>
      </c>
      <c r="J644" s="92">
        <v>1.7649838989701208</v>
      </c>
      <c r="K644" s="92">
        <v>1.9149671982365488</v>
      </c>
    </row>
    <row r="645" spans="2:11">
      <c r="B645" s="192" t="s">
        <v>153</v>
      </c>
      <c r="C645" s="1" t="s">
        <v>72</v>
      </c>
      <c r="D645" s="1" t="s">
        <v>68</v>
      </c>
      <c r="E645" s="1">
        <v>12</v>
      </c>
      <c r="F645" s="92">
        <v>19.538004708649108</v>
      </c>
      <c r="G645" s="92">
        <v>14.622497253988875</v>
      </c>
      <c r="H645" s="92">
        <v>9.0363112577338054</v>
      </c>
      <c r="I645" s="92">
        <v>8.327977263003671</v>
      </c>
      <c r="J645" s="92">
        <v>8.9050176254321087</v>
      </c>
      <c r="K645" s="92">
        <v>7.378757541280252</v>
      </c>
    </row>
    <row r="646" spans="2:11" ht="13.5" thickBot="1">
      <c r="B646" s="202" t="s">
        <v>153</v>
      </c>
      <c r="C646" s="203" t="s">
        <v>72</v>
      </c>
      <c r="D646" s="203" t="s">
        <v>68</v>
      </c>
      <c r="E646" s="204" t="s">
        <v>139</v>
      </c>
      <c r="F646" s="93">
        <v>0.91186633325910726</v>
      </c>
      <c r="G646" s="93">
        <v>0.93125944702024044</v>
      </c>
      <c r="H646" s="93">
        <v>0.93125944702024044</v>
      </c>
      <c r="I646" s="93">
        <v>0.941022313525536</v>
      </c>
      <c r="J646" s="93">
        <v>0.941022313525536</v>
      </c>
      <c r="K646" s="93">
        <v>0.94495966411219445</v>
      </c>
    </row>
    <row r="647" spans="2:11">
      <c r="B647" s="197" t="s">
        <v>130</v>
      </c>
      <c r="C647" s="198" t="s">
        <v>67</v>
      </c>
      <c r="D647" s="198" t="s">
        <v>71</v>
      </c>
      <c r="E647" s="198">
        <v>3.1</v>
      </c>
      <c r="F647" s="91">
        <v>88.680540529592818</v>
      </c>
      <c r="G647" s="91">
        <v>68.656009660026157</v>
      </c>
      <c r="H647" s="91">
        <v>43.635348843618488</v>
      </c>
      <c r="I647" s="91">
        <v>40.143432746663294</v>
      </c>
      <c r="J647" s="91">
        <v>41.693291927099786</v>
      </c>
      <c r="K647" s="91">
        <v>37.476205846747717</v>
      </c>
    </row>
    <row r="648" spans="2:11">
      <c r="B648" s="192" t="s">
        <v>130</v>
      </c>
      <c r="C648" s="1" t="s">
        <v>67</v>
      </c>
      <c r="D648" s="1" t="s">
        <v>71</v>
      </c>
      <c r="E648" s="199" t="s">
        <v>139</v>
      </c>
      <c r="F648" s="92">
        <v>6.9137160476661856</v>
      </c>
      <c r="G648" s="92">
        <v>7.6036858033018939</v>
      </c>
      <c r="H648" s="92">
        <v>7.6036858033018939</v>
      </c>
      <c r="I648" s="92">
        <v>7.6181671106513411</v>
      </c>
      <c r="J648" s="92">
        <v>7.6181671106513411</v>
      </c>
      <c r="K648" s="92">
        <v>8.6371632331954018</v>
      </c>
    </row>
    <row r="649" spans="2:11">
      <c r="B649" s="192" t="s">
        <v>130</v>
      </c>
      <c r="C649" s="1" t="s">
        <v>72</v>
      </c>
      <c r="D649" s="1" t="s">
        <v>71</v>
      </c>
      <c r="E649" s="1">
        <v>12</v>
      </c>
      <c r="F649" s="92">
        <v>82.879726973455035</v>
      </c>
      <c r="G649" s="92">
        <v>61.935353038387568</v>
      </c>
      <c r="H649" s="92">
        <v>38.368755138492673</v>
      </c>
      <c r="I649" s="92">
        <v>35.380486856055775</v>
      </c>
      <c r="J649" s="92">
        <v>37.814863048054605</v>
      </c>
      <c r="K649" s="92">
        <v>31.611237320079269</v>
      </c>
    </row>
    <row r="650" spans="2:11">
      <c r="B650" s="192" t="s">
        <v>130</v>
      </c>
      <c r="C650" s="1" t="s">
        <v>72</v>
      </c>
      <c r="D650" s="1" t="s">
        <v>71</v>
      </c>
      <c r="E650" s="199" t="s">
        <v>139</v>
      </c>
      <c r="F650" s="92">
        <v>3.8469158078115133</v>
      </c>
      <c r="G650" s="92">
        <v>3.9287300750668344</v>
      </c>
      <c r="H650" s="92">
        <v>3.9287300750668344</v>
      </c>
      <c r="I650" s="92">
        <v>3.969916950948678</v>
      </c>
      <c r="J650" s="92">
        <v>3.969916950948678</v>
      </c>
      <c r="K650" s="92">
        <v>3.9865275611447761</v>
      </c>
    </row>
    <row r="651" spans="2:11">
      <c r="B651" s="192" t="s">
        <v>130</v>
      </c>
      <c r="C651" s="1" t="s">
        <v>67</v>
      </c>
      <c r="D651" s="1" t="s">
        <v>68</v>
      </c>
      <c r="E651" s="1">
        <v>3.1</v>
      </c>
      <c r="F651" s="92">
        <v>22.083871142446878</v>
      </c>
      <c r="G651" s="92">
        <v>17.097217286137884</v>
      </c>
      <c r="H651" s="92">
        <v>10.866390928194916</v>
      </c>
      <c r="I651" s="92">
        <v>9.9968086651091266</v>
      </c>
      <c r="J651" s="92">
        <v>10.382765834802701</v>
      </c>
      <c r="K651" s="92">
        <v>9.3325964849212113</v>
      </c>
    </row>
    <row r="652" spans="2:11">
      <c r="B652" s="192" t="s">
        <v>130</v>
      </c>
      <c r="C652" s="1" t="s">
        <v>67</v>
      </c>
      <c r="D652" s="1" t="s">
        <v>68</v>
      </c>
      <c r="E652" s="199" t="s">
        <v>139</v>
      </c>
      <c r="F652" s="92">
        <v>1.7217036950871663</v>
      </c>
      <c r="G652" s="92">
        <v>1.893524965961805</v>
      </c>
      <c r="H652" s="92">
        <v>1.893524965961805</v>
      </c>
      <c r="I652" s="92">
        <v>1.8971312061083978</v>
      </c>
      <c r="J652" s="92">
        <v>1.8971312061083978</v>
      </c>
      <c r="K652" s="92">
        <v>2.1508890083334151</v>
      </c>
    </row>
    <row r="653" spans="2:11">
      <c r="B653" s="192" t="s">
        <v>130</v>
      </c>
      <c r="C653" s="1" t="s">
        <v>72</v>
      </c>
      <c r="D653" s="1" t="s">
        <v>68</v>
      </c>
      <c r="E653" s="1">
        <v>12</v>
      </c>
      <c r="F653" s="92">
        <v>19.64566850757118</v>
      </c>
      <c r="G653" s="92">
        <v>14.681049988029777</v>
      </c>
      <c r="H653" s="92">
        <v>9.0948639917747087</v>
      </c>
      <c r="I653" s="92">
        <v>8.3865299970542964</v>
      </c>
      <c r="J653" s="92">
        <v>8.9635703594827358</v>
      </c>
      <c r="K653" s="92">
        <v>7.4930735438274709</v>
      </c>
    </row>
    <row r="654" spans="2:11" ht="13.5" thickBot="1">
      <c r="B654" s="202" t="s">
        <v>130</v>
      </c>
      <c r="C654" s="203" t="s">
        <v>72</v>
      </c>
      <c r="D654" s="203" t="s">
        <v>68</v>
      </c>
      <c r="E654" s="204" t="s">
        <v>139</v>
      </c>
      <c r="F654" s="93">
        <v>0.91186633325910726</v>
      </c>
      <c r="G654" s="93">
        <v>0.93125944702024044</v>
      </c>
      <c r="H654" s="93">
        <v>0.93125944702024044</v>
      </c>
      <c r="I654" s="93">
        <v>0.941022313525536</v>
      </c>
      <c r="J654" s="93">
        <v>0.941022313525536</v>
      </c>
      <c r="K654" s="93">
        <v>0.94495966411219445</v>
      </c>
    </row>
    <row r="655" spans="2:11">
      <c r="B655" s="197" t="s">
        <v>140</v>
      </c>
      <c r="C655" s="198" t="s">
        <v>67</v>
      </c>
      <c r="D655" s="198" t="s">
        <v>71</v>
      </c>
      <c r="E655" s="198">
        <v>3.1</v>
      </c>
      <c r="F655" s="91">
        <v>89.042275773219529</v>
      </c>
      <c r="G655" s="91">
        <v>69.267180981823742</v>
      </c>
      <c r="H655" s="91">
        <v>44.685815665298968</v>
      </c>
      <c r="I655" s="91">
        <v>41.190453350472175</v>
      </c>
      <c r="J655" s="91">
        <v>42.702139517227423</v>
      </c>
      <c r="K655" s="91">
        <v>38.635080488672521</v>
      </c>
    </row>
    <row r="656" spans="2:11">
      <c r="B656" s="192" t="s">
        <v>140</v>
      </c>
      <c r="C656" s="1" t="s">
        <v>67</v>
      </c>
      <c r="D656" s="1" t="s">
        <v>71</v>
      </c>
      <c r="E656" s="199" t="s">
        <v>139</v>
      </c>
      <c r="F656" s="92">
        <v>7.4209588447846633</v>
      </c>
      <c r="G656" s="92">
        <v>8.229545377592693</v>
      </c>
      <c r="H656" s="92">
        <v>8.229545377592693</v>
      </c>
      <c r="I656" s="92">
        <v>8.2440266849421402</v>
      </c>
      <c r="J656" s="92">
        <v>8.2440266849421402</v>
      </c>
      <c r="K656" s="92">
        <v>9.3301349314126458</v>
      </c>
    </row>
    <row r="657" spans="2:11">
      <c r="B657" s="192" t="s">
        <v>140</v>
      </c>
      <c r="C657" s="1" t="s">
        <v>72</v>
      </c>
      <c r="D657" s="1" t="s">
        <v>71</v>
      </c>
      <c r="E657" s="1">
        <v>12</v>
      </c>
      <c r="F657" s="92">
        <v>83.310704831867497</v>
      </c>
      <c r="G657" s="92">
        <v>63.254464273294055</v>
      </c>
      <c r="H657" s="92">
        <v>39.687866373399174</v>
      </c>
      <c r="I657" s="92">
        <v>36.699598085898899</v>
      </c>
      <c r="J657" s="92">
        <v>39.133974277897735</v>
      </c>
      <c r="K657" s="92">
        <v>33.140414549196798</v>
      </c>
    </row>
    <row r="658" spans="2:11">
      <c r="B658" s="192" t="s">
        <v>140</v>
      </c>
      <c r="C658" s="1" t="s">
        <v>72</v>
      </c>
      <c r="D658" s="1" t="s">
        <v>71</v>
      </c>
      <c r="E658" s="199" t="s">
        <v>139</v>
      </c>
      <c r="F658" s="92">
        <v>3.8469158078115133</v>
      </c>
      <c r="G658" s="92">
        <v>3.9287300750668344</v>
      </c>
      <c r="H658" s="92">
        <v>3.9287300750668344</v>
      </c>
      <c r="I658" s="92">
        <v>3.969916950948678</v>
      </c>
      <c r="J658" s="92">
        <v>3.969916950948678</v>
      </c>
      <c r="K658" s="92">
        <v>3.9865275611447761</v>
      </c>
    </row>
    <row r="659" spans="2:11">
      <c r="B659" s="192" t="s">
        <v>140</v>
      </c>
      <c r="C659" s="1" t="s">
        <v>67</v>
      </c>
      <c r="D659" s="1" t="s">
        <v>68</v>
      </c>
      <c r="E659" s="1">
        <v>3.1</v>
      </c>
      <c r="F659" s="92">
        <v>22.173953075419181</v>
      </c>
      <c r="G659" s="92">
        <v>17.249415599724315</v>
      </c>
      <c r="H659" s="92">
        <v>11.127985792083528</v>
      </c>
      <c r="I659" s="92">
        <v>10.257545326838047</v>
      </c>
      <c r="J659" s="92">
        <v>10.63399637590785</v>
      </c>
      <c r="K659" s="92">
        <v>9.6211878501709123</v>
      </c>
    </row>
    <row r="660" spans="2:11">
      <c r="B660" s="192" t="s">
        <v>140</v>
      </c>
      <c r="C660" s="1" t="s">
        <v>67</v>
      </c>
      <c r="D660" s="1" t="s">
        <v>68</v>
      </c>
      <c r="E660" s="199" t="s">
        <v>139</v>
      </c>
      <c r="F660" s="92">
        <v>1.8480209739693436</v>
      </c>
      <c r="G660" s="92">
        <v>2.0493810546748916</v>
      </c>
      <c r="H660" s="92">
        <v>2.0493810546748916</v>
      </c>
      <c r="I660" s="92">
        <v>2.0529872948214845</v>
      </c>
      <c r="J660" s="92">
        <v>2.0529872948214845</v>
      </c>
      <c r="K660" s="92">
        <v>2.3234578447139893</v>
      </c>
    </row>
    <row r="661" spans="2:11">
      <c r="B661" s="192" t="s">
        <v>140</v>
      </c>
      <c r="C661" s="1" t="s">
        <v>72</v>
      </c>
      <c r="D661" s="1" t="s">
        <v>68</v>
      </c>
      <c r="E661" s="1">
        <v>12</v>
      </c>
      <c r="F661" s="92">
        <v>19.747826760857723</v>
      </c>
      <c r="G661" s="92">
        <v>14.993729855494662</v>
      </c>
      <c r="H661" s="92">
        <v>9.4075438592395955</v>
      </c>
      <c r="I661" s="92">
        <v>8.6992098633189716</v>
      </c>
      <c r="J661" s="92">
        <v>9.2762502257474093</v>
      </c>
      <c r="K661" s="92">
        <v>7.8555470947139385</v>
      </c>
    </row>
    <row r="662" spans="2:11" ht="13.5" thickBot="1">
      <c r="B662" s="202" t="s">
        <v>140</v>
      </c>
      <c r="C662" s="203" t="s">
        <v>72</v>
      </c>
      <c r="D662" s="203" t="s">
        <v>68</v>
      </c>
      <c r="E662" s="204" t="s">
        <v>139</v>
      </c>
      <c r="F662" s="93">
        <v>0.91186633325910726</v>
      </c>
      <c r="G662" s="93">
        <v>0.93125944702024044</v>
      </c>
      <c r="H662" s="93">
        <v>0.93125944702024044</v>
      </c>
      <c r="I662" s="93">
        <v>0.941022313525536</v>
      </c>
      <c r="J662" s="93">
        <v>0.941022313525536</v>
      </c>
      <c r="K662" s="93">
        <v>0.94495966411219445</v>
      </c>
    </row>
    <row r="663" spans="2:11">
      <c r="B663" s="197" t="s">
        <v>134</v>
      </c>
      <c r="C663" s="198" t="s">
        <v>67</v>
      </c>
      <c r="D663" s="198" t="s">
        <v>71</v>
      </c>
      <c r="E663" s="198">
        <v>3.1</v>
      </c>
      <c r="F663" s="91">
        <v>88.859385028480119</v>
      </c>
      <c r="G663" s="91">
        <v>69.221753847447104</v>
      </c>
      <c r="H663" s="91">
        <v>44.375277485347354</v>
      </c>
      <c r="I663" s="91">
        <v>40.861458272708056</v>
      </c>
      <c r="J663" s="216">
        <v>42.396767345717073</v>
      </c>
      <c r="K663" s="216">
        <v>38.365208486773049</v>
      </c>
    </row>
    <row r="664" spans="2:11">
      <c r="B664" s="192" t="s">
        <v>134</v>
      </c>
      <c r="C664" s="1" t="s">
        <v>67</v>
      </c>
      <c r="D664" s="1" t="s">
        <v>71</v>
      </c>
      <c r="E664" s="199" t="s">
        <v>139</v>
      </c>
      <c r="F664" s="92">
        <v>6.9168375418022983</v>
      </c>
      <c r="G664" s="92">
        <v>7.5833960914171543</v>
      </c>
      <c r="H664" s="92">
        <v>7.5833960914171543</v>
      </c>
      <c r="I664" s="92">
        <v>7.5978773987666033</v>
      </c>
      <c r="J664" s="217">
        <v>7.5978773987666033</v>
      </c>
      <c r="K664" s="217">
        <v>8.6902286335093333</v>
      </c>
    </row>
    <row r="665" spans="2:11">
      <c r="B665" s="192" t="s">
        <v>134</v>
      </c>
      <c r="C665" s="1" t="s">
        <v>72</v>
      </c>
      <c r="D665" s="1" t="s">
        <v>71</v>
      </c>
      <c r="E665" s="1">
        <v>12</v>
      </c>
      <c r="F665" s="92">
        <v>83.16217048264096</v>
      </c>
      <c r="G665" s="92">
        <v>63.023952240580073</v>
      </c>
      <c r="H665" s="92">
        <v>39.457354340685178</v>
      </c>
      <c r="I665" s="92">
        <v>36.469086054897076</v>
      </c>
      <c r="J665" s="217">
        <v>38.903462246895899</v>
      </c>
      <c r="K665" s="217">
        <v>32.775596947937807</v>
      </c>
    </row>
    <row r="666" spans="2:11">
      <c r="B666" s="192" t="s">
        <v>134</v>
      </c>
      <c r="C666" s="1" t="s">
        <v>72</v>
      </c>
      <c r="D666" s="1" t="s">
        <v>71</v>
      </c>
      <c r="E666" s="199" t="s">
        <v>139</v>
      </c>
      <c r="F666" s="92">
        <v>3.8469158078115133</v>
      </c>
      <c r="G666" s="92">
        <v>3.9287300750668344</v>
      </c>
      <c r="H666" s="92">
        <v>3.9287300750668344</v>
      </c>
      <c r="I666" s="92">
        <v>3.969916950948678</v>
      </c>
      <c r="J666" s="217">
        <v>3.969916950948678</v>
      </c>
      <c r="K666" s="217">
        <v>3.9865275611447761</v>
      </c>
    </row>
    <row r="667" spans="2:11">
      <c r="B667" s="192" t="s">
        <v>134</v>
      </c>
      <c r="C667" s="1" t="s">
        <v>67</v>
      </c>
      <c r="D667" s="1" t="s">
        <v>68</v>
      </c>
      <c r="E667" s="1">
        <v>3.1</v>
      </c>
      <c r="F667" s="92">
        <v>22.128408296194209</v>
      </c>
      <c r="G667" s="92">
        <v>17.238103005372125</v>
      </c>
      <c r="H667" s="92">
        <v>11.050653323089692</v>
      </c>
      <c r="I667" s="92">
        <v>10.175616587337212</v>
      </c>
      <c r="J667" s="217">
        <v>10.557950383789958</v>
      </c>
      <c r="K667" s="217">
        <v>9.5539823676680928</v>
      </c>
    </row>
    <row r="668" spans="2:11">
      <c r="B668" s="192" t="s">
        <v>134</v>
      </c>
      <c r="C668" s="1" t="s">
        <v>67</v>
      </c>
      <c r="D668" s="1" t="s">
        <v>68</v>
      </c>
      <c r="E668" s="199" t="s">
        <v>139</v>
      </c>
      <c r="F668" s="92">
        <v>1.7224810321879795</v>
      </c>
      <c r="G668" s="92">
        <v>1.8884722748065179</v>
      </c>
      <c r="H668" s="92">
        <v>1.8884722748065179</v>
      </c>
      <c r="I668" s="92">
        <v>1.892078514953111</v>
      </c>
      <c r="J668" s="217">
        <v>1.892078514953111</v>
      </c>
      <c r="K668" s="217">
        <v>2.1641037390472424</v>
      </c>
    </row>
    <row r="669" spans="2:11">
      <c r="B669" s="192" t="s">
        <v>134</v>
      </c>
      <c r="C669" s="1" t="s">
        <v>72</v>
      </c>
      <c r="D669" s="1" t="s">
        <v>68</v>
      </c>
      <c r="E669" s="1">
        <v>12</v>
      </c>
      <c r="F669" s="92">
        <v>19.712618433158635</v>
      </c>
      <c r="G669" s="92">
        <v>14.939089678130712</v>
      </c>
      <c r="H669" s="92">
        <v>9.3529036818756435</v>
      </c>
      <c r="I669" s="92">
        <v>8.6445696863608674</v>
      </c>
      <c r="J669" s="217">
        <v>9.2216100487893051</v>
      </c>
      <c r="K669" s="217">
        <v>7.769071355449535</v>
      </c>
    </row>
    <row r="670" spans="2:11" ht="13.5" thickBot="1">
      <c r="B670" s="202" t="s">
        <v>134</v>
      </c>
      <c r="C670" s="203" t="s">
        <v>72</v>
      </c>
      <c r="D670" s="203" t="s">
        <v>68</v>
      </c>
      <c r="E670" s="204" t="s">
        <v>139</v>
      </c>
      <c r="F670" s="93">
        <v>0.91186633325910726</v>
      </c>
      <c r="G670" s="93">
        <v>0.93125944702024044</v>
      </c>
      <c r="H670" s="93">
        <v>0.93125944702024044</v>
      </c>
      <c r="I670" s="93">
        <v>0.941022313525536</v>
      </c>
      <c r="J670" s="218">
        <v>0.941022313525536</v>
      </c>
      <c r="K670" s="218">
        <v>0.94495966411219445</v>
      </c>
    </row>
    <row r="671" spans="2:11">
      <c r="E671" s="206"/>
      <c r="F671" s="136"/>
      <c r="G671" s="136"/>
      <c r="H671" s="136"/>
      <c r="I671" s="136"/>
      <c r="J671" s="136"/>
      <c r="K671" s="136"/>
    </row>
    <row r="672" spans="2:11" s="195" customFormat="1">
      <c r="B672" s="3" t="s">
        <v>154</v>
      </c>
    </row>
    <row r="673" spans="2:17" ht="13.5" thickBot="1"/>
    <row r="674" spans="2:17" ht="38.25">
      <c r="B674" s="197"/>
      <c r="C674" s="198"/>
      <c r="D674" s="198"/>
      <c r="E674" s="198"/>
      <c r="F674" s="208" t="s">
        <v>146</v>
      </c>
      <c r="G674" s="208" t="s">
        <v>147</v>
      </c>
      <c r="H674" s="208" t="s">
        <v>148</v>
      </c>
      <c r="I674" s="208" t="s">
        <v>149</v>
      </c>
      <c r="J674" s="209" t="s">
        <v>136</v>
      </c>
      <c r="K674" s="209" t="s">
        <v>137</v>
      </c>
    </row>
    <row r="675" spans="2:17" ht="13.5" thickBot="1">
      <c r="B675" s="200"/>
      <c r="C675" s="21" t="s">
        <v>62</v>
      </c>
      <c r="D675" s="21" t="s">
        <v>63</v>
      </c>
      <c r="E675" s="89" t="s">
        <v>64</v>
      </c>
      <c r="F675" s="21" t="s">
        <v>49</v>
      </c>
      <c r="G675" s="21" t="s">
        <v>51</v>
      </c>
      <c r="H675" s="21" t="s">
        <v>53</v>
      </c>
      <c r="I675" s="21" t="s">
        <v>55</v>
      </c>
      <c r="J675" s="90" t="s">
        <v>57</v>
      </c>
      <c r="K675" s="90" t="s">
        <v>65</v>
      </c>
    </row>
    <row r="676" spans="2:17">
      <c r="B676" s="197" t="s">
        <v>101</v>
      </c>
      <c r="C676" s="198" t="s">
        <v>67</v>
      </c>
      <c r="D676" s="198" t="s">
        <v>71</v>
      </c>
      <c r="E676" s="224" t="s">
        <v>155</v>
      </c>
      <c r="F676" s="91">
        <f>(('Regional Cap levels'!F559-'Regional Cap levels'!F560)*1.05)/INDEX('TDCV Values'!$C$5:$C$6,MATCH($C676,'TDCV Values'!$B$5:$B$6,0))</f>
        <v>2.7491514089145706E-2</v>
      </c>
      <c r="G676" s="91">
        <f>(('Regional Cap levels'!G559-'Regional Cap levels'!G560)*1.05)/INDEX('TDCV Values'!$C$5:$C$6,MATCH($C676,'TDCV Values'!$B$5:$B$6,0))</f>
        <v>2.0645501537504943E-2</v>
      </c>
      <c r="H676" s="91">
        <f>(('Regional Cap levels'!H559-'Regional Cap levels'!H560)*1.05)/INDEX('TDCV Values'!$C$5:$C$6,MATCH($C676,'TDCV Values'!$B$5:$B$6,0))</f>
        <v>1.2343628684709767E-2</v>
      </c>
      <c r="I676" s="91">
        <f>(('Regional Cap levels'!I559-'Regional Cap levels'!I560)*1.05)/INDEX('TDCV Values'!$C$5:$C$6,MATCH($C676,'TDCV Values'!$B$5:$B$6,0))</f>
        <v>1.1168376226995628E-2</v>
      </c>
      <c r="J676" s="91">
        <f>(('Regional Cap levels'!J559-'Regional Cap levels'!J560)*1.05)/INDEX('TDCV Values'!$C$5:$C$6,MATCH($C676,'TDCV Values'!$B$5:$B$6,0))</f>
        <v>1.1675828802428264E-2</v>
      </c>
      <c r="K676" s="91">
        <f>(('Regional Cap levels'!K559-'Regional Cap levels'!K560)*1.05)/INDEX('TDCV Values'!$C$5:$C$6,MATCH($C676,'TDCV Values'!$B$5:$B$6,0))</f>
        <v>1.0111056934571408E-2</v>
      </c>
    </row>
    <row r="677" spans="2:17">
      <c r="B677" s="192" t="s">
        <v>101</v>
      </c>
      <c r="C677" s="1" t="s">
        <v>67</v>
      </c>
      <c r="D677" s="1" t="s">
        <v>71</v>
      </c>
      <c r="E677" s="14" t="s">
        <v>73</v>
      </c>
      <c r="F677" s="92">
        <f>(('Regional Cap levels'!F560*1.05)/365)</f>
        <v>1.7432840469893261E-2</v>
      </c>
      <c r="G677" s="92">
        <f>(('Regional Cap levels'!G560*1.05)/365)</f>
        <v>2.0809529275564495E-2</v>
      </c>
      <c r="H677" s="92">
        <f>(('Regional Cap levels'!H560*1.05)/365)</f>
        <v>2.0809529275564495E-2</v>
      </c>
      <c r="I677" s="92">
        <f>('Regional Cap levels'!I560*1.05)/365</f>
        <v>2.085118783095332E-2</v>
      </c>
      <c r="J677" s="92">
        <f>('Regional Cap levels'!J560*1.05)/365</f>
        <v>2.085118783095332E-2</v>
      </c>
      <c r="K677" s="92">
        <f>('Regional Cap levels'!K560*1.05)/365</f>
        <v>2.0020077100783552E-2</v>
      </c>
      <c r="M677" s="178"/>
      <c r="Q677" s="136"/>
    </row>
    <row r="678" spans="2:17">
      <c r="B678" s="192" t="s">
        <v>101</v>
      </c>
      <c r="C678" s="1" t="s">
        <v>72</v>
      </c>
      <c r="D678" s="1" t="s">
        <v>71</v>
      </c>
      <c r="E678" s="14" t="s">
        <v>155</v>
      </c>
      <c r="F678" s="92">
        <f>(('Regional Cap levels'!F561-'Regional Cap levels'!F562)*1.05)/INDEX('TDCV Values'!$C$5:$C$6,MATCH($C678,'TDCV Values'!$B$5:$B$6,0))</f>
        <v>6.9125627592643204E-3</v>
      </c>
      <c r="G678" s="92">
        <f>(('Regional Cap levels'!G561-'Regional Cap levels'!G562)*1.05)/INDEX('TDCV Values'!$C$5:$C$6,MATCH($C678,'TDCV Values'!$B$5:$B$6,0))</f>
        <v>5.1089001570104372E-3</v>
      </c>
      <c r="H678" s="92">
        <f>(('Regional Cap levels'!H561-'Regional Cap levels'!H562)*1.05)/INDEX('TDCV Values'!$C$5:$C$6,MATCH($C678,'TDCV Values'!$B$5:$B$6,0))</f>
        <v>3.046822840769636E-3</v>
      </c>
      <c r="I678" s="92">
        <f>(('Regional Cap levels'!I561-'Regional Cap levels'!I562)*1.05)/INDEX('TDCV Values'!$C$5:$C$6,MATCH($C678,'TDCV Values'!$B$5:$B$6,0))</f>
        <v>2.781745514033158E-3</v>
      </c>
      <c r="J678" s="92">
        <f>(('Regional Cap levels'!J561-'Regional Cap levels'!J562)*1.05)/INDEX('TDCV Values'!$C$5:$C$6,MATCH($C678,'TDCV Values'!$B$5:$B$6,0))</f>
        <v>2.9947534308330556E-3</v>
      </c>
      <c r="K678" s="92">
        <f>(('Regional Cap levels'!K561-'Regional Cap levels'!K562)*1.05)/INDEX('TDCV Values'!$C$5:$C$6,MATCH($C678,'TDCV Values'!$B$5:$B$6,0))</f>
        <v>2.4006132868941103E-3</v>
      </c>
      <c r="M678" s="178"/>
      <c r="Q678" s="136"/>
    </row>
    <row r="679" spans="2:17">
      <c r="B679" s="192" t="s">
        <v>101</v>
      </c>
      <c r="C679" s="1" t="s">
        <v>72</v>
      </c>
      <c r="D679" s="1" t="s">
        <v>71</v>
      </c>
      <c r="E679" s="14" t="s">
        <v>73</v>
      </c>
      <c r="F679" s="92">
        <f>(('Regional Cap levels'!F562*1.05)/365)</f>
        <v>1.1066470132060519E-2</v>
      </c>
      <c r="G679" s="92">
        <f>(('Regional Cap levels'!G562*1.05)/365)</f>
        <v>1.1301826243342947E-2</v>
      </c>
      <c r="H679" s="92">
        <f>(('Regional Cap levels'!H562*1.05)/365)</f>
        <v>1.1301826243342947E-2</v>
      </c>
      <c r="I679" s="92">
        <f>(('Regional Cap levels'!I562*1.05)/365)</f>
        <v>1.1420309036975648E-2</v>
      </c>
      <c r="J679" s="92">
        <f>(('Regional Cap levels'!J562*1.05)/365)</f>
        <v>1.1420309036975648E-2</v>
      </c>
      <c r="K679" s="92">
        <f>(('Regional Cap levels'!K562*1.05)/365)</f>
        <v>1.1468092984115111E-2</v>
      </c>
      <c r="M679" s="178"/>
      <c r="Q679" s="136"/>
    </row>
    <row r="680" spans="2:17">
      <c r="B680" s="192" t="s">
        <v>101</v>
      </c>
      <c r="C680" s="1" t="s">
        <v>67</v>
      </c>
      <c r="D680" s="1" t="s">
        <v>68</v>
      </c>
      <c r="E680" s="14" t="s">
        <v>155</v>
      </c>
      <c r="F680" s="92">
        <f>(('Regional Cap levels'!F563-'Regional Cap levels'!F564)*1.05)/INDEX('TDCV Values'!$C$5:$C$6,MATCH($C680,'TDCV Values'!$B$5:$B$6,0))</f>
        <v>6.8461361537693853E-3</v>
      </c>
      <c r="G680" s="92">
        <f>(('Regional Cap levels'!G563-'Regional Cap levels'!G564)*1.05)/INDEX('TDCV Values'!$C$5:$C$6,MATCH($C680,'TDCV Values'!$B$5:$B$6,0))</f>
        <v>5.1412924741172815E-3</v>
      </c>
      <c r="H680" s="92">
        <f>(('Regional Cap levels'!H563-'Regional Cap levels'!H564)*1.05)/INDEX('TDCV Values'!$C$5:$C$6,MATCH($C680,'TDCV Values'!$B$5:$B$6,0))</f>
        <v>3.073899907188502E-3</v>
      </c>
      <c r="I680" s="92">
        <f>(('Regional Cap levels'!I563-'Regional Cap levels'!I564)*1.05)/INDEX('TDCV Values'!$C$5:$C$6,MATCH($C680,'TDCV Values'!$B$5:$B$6,0))</f>
        <v>2.7812300195106973E-3</v>
      </c>
      <c r="J680" s="92">
        <f>(('Regional Cap levels'!J563-'Regional Cap levels'!J564)*1.05)/INDEX('TDCV Values'!$C$5:$C$6,MATCH($C680,'TDCV Values'!$B$5:$B$6,0))</f>
        <v>2.9075995389095718E-3</v>
      </c>
      <c r="K680" s="92">
        <f>(('Regional Cap levels'!K563-'Regional Cap levels'!K564)*1.05)/INDEX('TDCV Values'!$C$5:$C$6,MATCH($C680,'TDCV Values'!$B$5:$B$6,0))</f>
        <v>2.5179287036766126E-3</v>
      </c>
      <c r="M680" s="178"/>
      <c r="Q680" s="136"/>
    </row>
    <row r="681" spans="2:17">
      <c r="B681" s="192" t="s">
        <v>101</v>
      </c>
      <c r="C681" s="1" t="s">
        <v>67</v>
      </c>
      <c r="D681" s="1" t="s">
        <v>68</v>
      </c>
      <c r="E681" s="14" t="s">
        <v>73</v>
      </c>
      <c r="F681" s="92">
        <f>(('Regional Cap levels'!F564*1.05)/365)</f>
        <v>4.3412523230559929E-3</v>
      </c>
      <c r="G681" s="92">
        <f>(('Regional Cap levels'!G564*1.05)/365)</f>
        <v>5.1821398506607906E-3</v>
      </c>
      <c r="H681" s="92">
        <f>(('Regional Cap levels'!H564*1.05)/365)</f>
        <v>5.1821398506607906E-3</v>
      </c>
      <c r="I681" s="92">
        <f>(('Regional Cap levels'!I564*1.05)/365)</f>
        <v>5.1925139661509892E-3</v>
      </c>
      <c r="J681" s="92">
        <f>(('Regional Cap levels'!J564*1.05)/365)</f>
        <v>5.1925139661509892E-3</v>
      </c>
      <c r="K681" s="92">
        <f>(('Regional Cap levels'!K564*1.05)/365)</f>
        <v>4.9855447465165046E-3</v>
      </c>
      <c r="M681" s="178"/>
      <c r="Q681" s="136"/>
    </row>
    <row r="682" spans="2:17">
      <c r="B682" s="192" t="s">
        <v>101</v>
      </c>
      <c r="C682" s="1" t="s">
        <v>72</v>
      </c>
      <c r="D682" s="1" t="s">
        <v>68</v>
      </c>
      <c r="E682" s="14" t="s">
        <v>155</v>
      </c>
      <c r="F682" s="92">
        <f>(('Regional Cap levels'!F565-'Regional Cap levels'!F566)*1.05)/INDEX('TDCV Values'!$C$5:$C$6,MATCH($C682,'TDCV Values'!$B$5:$B$6,0))</f>
        <v>1.6385420351322276E-3</v>
      </c>
      <c r="G682" s="92">
        <f>(('Regional Cap levels'!G565-'Regional Cap levels'!G566)*1.05)/INDEX('TDCV Values'!$C$5:$C$6,MATCH($C682,'TDCV Values'!$B$5:$B$6,0))</f>
        <v>1.2110049415950837E-3</v>
      </c>
      <c r="H682" s="92">
        <f>(('Regional Cap levels'!H565-'Regional Cap levels'!H566)*1.05)/INDEX('TDCV Values'!$C$5:$C$6,MATCH($C682,'TDCV Values'!$B$5:$B$6,0))</f>
        <v>7.2221366692276526E-4</v>
      </c>
      <c r="I682" s="92">
        <f>(('Regional Cap levels'!I565-'Regional Cap levels'!I566)*1.05)/INDEX('TDCV Values'!$C$5:$C$6,MATCH($C682,'TDCV Values'!$B$5:$B$6,0))</f>
        <v>6.5938019147459084E-4</v>
      </c>
      <c r="J682" s="92">
        <f>(('Regional Cap levels'!J565-'Regional Cap levels'!J566)*1.05)/INDEX('TDCV Values'!$C$5:$C$6,MATCH($C682,'TDCV Values'!$B$5:$B$6,0))</f>
        <v>7.0987122318707933E-4</v>
      </c>
      <c r="K682" s="92">
        <f>(('Regional Cap levels'!K565-'Regional Cap levels'!K566)*1.05)/INDEX('TDCV Values'!$C$5:$C$6,MATCH($C682,'TDCV Values'!$B$5:$B$6,0))</f>
        <v>5.6903726123877822E-4</v>
      </c>
      <c r="M682" s="178"/>
      <c r="Q682" s="136"/>
    </row>
    <row r="683" spans="2:17" ht="13.5" thickBot="1">
      <c r="B683" s="202" t="s">
        <v>101</v>
      </c>
      <c r="C683" s="203" t="s">
        <v>72</v>
      </c>
      <c r="D683" s="203" t="s">
        <v>68</v>
      </c>
      <c r="E683" s="225" t="s">
        <v>73</v>
      </c>
      <c r="F683" s="93">
        <f>(('Regional Cap levels'!F566*1.05)/365)</f>
        <v>2.6231771230741442E-3</v>
      </c>
      <c r="G683" s="93">
        <f>(('Regional Cap levels'!G566*1.05)/365)</f>
        <v>2.6789655325239795E-3</v>
      </c>
      <c r="H683" s="93">
        <f>(('Regional Cap levels'!H566*1.05)/365)</f>
        <v>2.6789655325239795E-3</v>
      </c>
      <c r="I683" s="93">
        <f>(('Regional Cap levels'!I566*1.05)/365)</f>
        <v>2.707050490963871E-3</v>
      </c>
      <c r="J683" s="93">
        <f>(('Regional Cap levels'!J566*1.05)/365)</f>
        <v>2.707050490963871E-3</v>
      </c>
      <c r="K683" s="93">
        <f>(('Regional Cap levels'!K566*1.05)/365)</f>
        <v>2.7183771159391898E-3</v>
      </c>
      <c r="M683" s="178"/>
      <c r="Q683" s="136"/>
    </row>
    <row r="684" spans="2:17">
      <c r="B684" s="197" t="s">
        <v>108</v>
      </c>
      <c r="C684" s="198" t="s">
        <v>67</v>
      </c>
      <c r="D684" s="198" t="s">
        <v>71</v>
      </c>
      <c r="E684" s="224" t="s">
        <v>155</v>
      </c>
      <c r="F684" s="91">
        <f>(('Regional Cap levels'!F567-'Regional Cap levels'!F568)*1.05)/INDEX('TDCV Values'!$C$5:$C$6,MATCH($C684,'TDCV Values'!$B$5:$B$6,0))</f>
        <v>2.688786025736372E-2</v>
      </c>
      <c r="G684" s="91">
        <f>(('Regional Cap levels'!G567-'Regional Cap levels'!G568)*1.05)/INDEX('TDCV Values'!$C$5:$C$6,MATCH($C684,'TDCV Values'!$B$5:$B$6,0))</f>
        <v>2.0315132643110946E-2</v>
      </c>
      <c r="H684" s="91">
        <f>(('Regional Cap levels'!H567-'Regional Cap levels'!H568)*1.05)/INDEX('TDCV Values'!$C$5:$C$6,MATCH($C684,'TDCV Values'!$B$5:$B$6,0))</f>
        <v>1.2073189085251785E-2</v>
      </c>
      <c r="I684" s="91">
        <f>(('Regional Cap levels'!I567-'Regional Cap levels'!I568)*1.05)/INDEX('TDCV Values'!$C$5:$C$6,MATCH($C684,'TDCV Values'!$B$5:$B$6,0))</f>
        <v>1.0904581706552167E-2</v>
      </c>
      <c r="J684" s="91">
        <f>(('Regional Cap levels'!J567-'Regional Cap levels'!J568)*1.05)/INDEX('TDCV Values'!$C$5:$C$6,MATCH($C684,'TDCV Values'!$B$5:$B$6,0))</f>
        <v>1.1411767479697327E-2</v>
      </c>
      <c r="K684" s="91">
        <f>(('Regional Cap levels'!K567-'Regional Cap levels'!K568)*1.05)/INDEX('TDCV Values'!$C$5:$C$6,MATCH($C684,'TDCV Values'!$B$5:$B$6,0))</f>
        <v>9.5713135329242877E-3</v>
      </c>
      <c r="M684" s="178"/>
      <c r="Q684" s="136"/>
    </row>
    <row r="685" spans="2:17">
      <c r="B685" s="192" t="s">
        <v>108</v>
      </c>
      <c r="C685" s="1" t="s">
        <v>67</v>
      </c>
      <c r="D685" s="1" t="s">
        <v>71</v>
      </c>
      <c r="E685" s="14" t="s">
        <v>73</v>
      </c>
      <c r="F685" s="92">
        <f>(('Regional Cap levels'!F568*1.05)/365)</f>
        <v>2.0216529076208363E-2</v>
      </c>
      <c r="G685" s="92">
        <f>(('Regional Cap levels'!G568*1.05)/365)</f>
        <v>2.3153215489268499E-2</v>
      </c>
      <c r="H685" s="92">
        <f>(('Regional Cap levels'!H568*1.05)/365)</f>
        <v>2.3153215489268499E-2</v>
      </c>
      <c r="I685" s="92">
        <f>('Regional Cap levels'!I568*1.05)/365</f>
        <v>2.3194874044657324E-2</v>
      </c>
      <c r="J685" s="92">
        <f>('Regional Cap levels'!J568*1.05)/365</f>
        <v>2.3194874044657324E-2</v>
      </c>
      <c r="K685" s="92">
        <f>('Regional Cap levels'!K568*1.05)/365</f>
        <v>2.8366653099396091E-2</v>
      </c>
      <c r="Q685" s="215"/>
    </row>
    <row r="686" spans="2:17">
      <c r="B686" s="192" t="s">
        <v>108</v>
      </c>
      <c r="C686" s="1" t="s">
        <v>72</v>
      </c>
      <c r="D686" s="1" t="s">
        <v>71</v>
      </c>
      <c r="E686" s="14" t="s">
        <v>155</v>
      </c>
      <c r="F686" s="92">
        <f>(('Regional Cap levels'!F569-'Regional Cap levels'!F570)*1.05)/INDEX('TDCV Values'!$C$5:$C$6,MATCH($C686,'TDCV Values'!$B$5:$B$6,0))</f>
        <v>6.860400782261915E-3</v>
      </c>
      <c r="G686" s="92">
        <f>(('Regional Cap levels'!G569-'Regional Cap levels'!G570)*1.05)/INDEX('TDCV Values'!$C$5:$C$6,MATCH($C686,'TDCV Values'!$B$5:$B$6,0))</f>
        <v>5.0749369091875503E-3</v>
      </c>
      <c r="H686" s="92">
        <f>(('Regional Cap levels'!H569-'Regional Cap levels'!H570)*1.05)/INDEX('TDCV Values'!$C$5:$C$6,MATCH($C686,'TDCV Values'!$B$5:$B$6,0))</f>
        <v>3.0128595929467482E-3</v>
      </c>
      <c r="I686" s="92">
        <f>(('Regional Cap levels'!I569-'Regional Cap levels'!I570)*1.05)/INDEX('TDCV Values'!$C$5:$C$6,MATCH($C686,'TDCV Values'!$B$5:$B$6,0))</f>
        <v>2.7477822665802802E-3</v>
      </c>
      <c r="J686" s="92">
        <f>(('Regional Cap levels'!J569-'Regional Cap levels'!J570)*1.05)/INDEX('TDCV Values'!$C$5:$C$6,MATCH($C686,'TDCV Values'!$B$5:$B$6,0))</f>
        <v>2.9607901833801787E-3</v>
      </c>
      <c r="K686" s="92">
        <f>(('Regional Cap levels'!K569-'Regional Cap levels'!K570)*1.05)/INDEX('TDCV Values'!$C$5:$C$6,MATCH($C686,'TDCV Values'!$B$5:$B$6,0))</f>
        <v>2.4280828812442341E-3</v>
      </c>
      <c r="Q686" s="136"/>
    </row>
    <row r="687" spans="2:17">
      <c r="B687" s="192" t="s">
        <v>108</v>
      </c>
      <c r="C687" s="1" t="s">
        <v>72</v>
      </c>
      <c r="D687" s="1" t="s">
        <v>71</v>
      </c>
      <c r="E687" s="14" t="s">
        <v>73</v>
      </c>
      <c r="F687" s="92">
        <f>(('Regional Cap levels'!F570*1.05)/365)</f>
        <v>1.1066470132060519E-2</v>
      </c>
      <c r="G687" s="92">
        <f>(('Regional Cap levels'!G570*1.05)/365)</f>
        <v>1.1301826243342947E-2</v>
      </c>
      <c r="H687" s="92">
        <f>(('Regional Cap levels'!H570*1.05)/365)</f>
        <v>1.1301826243342947E-2</v>
      </c>
      <c r="I687" s="92">
        <f>(('Regional Cap levels'!I570*1.05)/365)</f>
        <v>1.1420309036975648E-2</v>
      </c>
      <c r="J687" s="92">
        <f>(('Regional Cap levels'!J570*1.05)/365)</f>
        <v>1.1420309036975648E-2</v>
      </c>
      <c r="K687" s="92">
        <f>(('Regional Cap levels'!K570*1.05)/365)</f>
        <v>1.1468092984115111E-2</v>
      </c>
      <c r="Q687" s="215"/>
    </row>
    <row r="688" spans="2:17">
      <c r="B688" s="192" t="s">
        <v>108</v>
      </c>
      <c r="C688" s="1" t="s">
        <v>67</v>
      </c>
      <c r="D688" s="1" t="s">
        <v>68</v>
      </c>
      <c r="E688" s="14" t="s">
        <v>155</v>
      </c>
      <c r="F688" s="92">
        <f>(('Regional Cap levels'!F571-'Regional Cap levels'!F572)*1.05)/INDEX('TDCV Values'!$C$5:$C$6,MATCH($C688,'TDCV Values'!$B$5:$B$6,0))</f>
        <v>6.6958099000489421E-3</v>
      </c>
      <c r="G688" s="92">
        <f>(('Regional Cap levels'!G571-'Regional Cap levels'!G572)*1.05)/INDEX('TDCV Values'!$C$5:$C$6,MATCH($C688,'TDCV Values'!$B$5:$B$6,0))</f>
        <v>5.0590216168390142E-3</v>
      </c>
      <c r="H688" s="92">
        <f>(('Regional Cap levels'!H571-'Regional Cap levels'!H572)*1.05)/INDEX('TDCV Values'!$C$5:$C$6,MATCH($C688,'TDCV Values'!$B$5:$B$6,0))</f>
        <v>3.0065530774265421E-3</v>
      </c>
      <c r="I688" s="92">
        <f>(('Regional Cap levels'!I571-'Regional Cap levels'!I572)*1.05)/INDEX('TDCV Values'!$C$5:$C$6,MATCH($C688,'TDCV Values'!$B$5:$B$6,0))</f>
        <v>2.7155379955021938E-3</v>
      </c>
      <c r="J688" s="92">
        <f>(('Regional Cap levels'!J571-'Regional Cap levels'!J572)*1.05)/INDEX('TDCV Values'!$C$5:$C$6,MATCH($C688,'TDCV Values'!$B$5:$B$6,0))</f>
        <v>2.8418410738611072E-3</v>
      </c>
      <c r="K688" s="92">
        <f>(('Regional Cap levels'!K571-'Regional Cap levels'!K572)*1.05)/INDEX('TDCV Values'!$C$5:$C$6,MATCH($C688,'TDCV Values'!$B$5:$B$6,0))</f>
        <v>2.3835178886231875E-3</v>
      </c>
      <c r="Q688" s="136"/>
    </row>
    <row r="689" spans="2:11">
      <c r="B689" s="192" t="s">
        <v>108</v>
      </c>
      <c r="C689" s="1" t="s">
        <v>67</v>
      </c>
      <c r="D689" s="1" t="s">
        <v>68</v>
      </c>
      <c r="E689" s="14" t="s">
        <v>73</v>
      </c>
      <c r="F689" s="92">
        <f>(('Regional Cap levels'!F572*1.05)/365)</f>
        <v>5.0344666417265708E-3</v>
      </c>
      <c r="G689" s="92">
        <f>(('Regional Cap levels'!G572*1.05)/365)</f>
        <v>5.7657815834769865E-3</v>
      </c>
      <c r="H689" s="92">
        <f>(('Regional Cap levels'!H572*1.05)/365)</f>
        <v>5.7657815834769865E-3</v>
      </c>
      <c r="I689" s="92">
        <f>(('Regional Cap levels'!I572*1.05)/365)</f>
        <v>5.776155698967186E-3</v>
      </c>
      <c r="J689" s="92">
        <f>(('Regional Cap levels'!J572*1.05)/365)</f>
        <v>5.776155698967186E-3</v>
      </c>
      <c r="K689" s="92">
        <f>(('Regional Cap levels'!K572*1.05)/365)</f>
        <v>7.0640696149174799E-3</v>
      </c>
    </row>
    <row r="690" spans="2:11">
      <c r="B690" s="192" t="s">
        <v>108</v>
      </c>
      <c r="C690" s="1" t="s">
        <v>72</v>
      </c>
      <c r="D690" s="1" t="s">
        <v>68</v>
      </c>
      <c r="E690" s="14" t="s">
        <v>155</v>
      </c>
      <c r="F690" s="92">
        <f>(('Regional Cap levels'!F573-'Regional Cap levels'!F574)*1.05)/INDEX('TDCV Values'!$C$5:$C$6,MATCH($C690,'TDCV Values'!$B$5:$B$6,0))</f>
        <v>1.6261776494578266E-3</v>
      </c>
      <c r="G690" s="92">
        <f>(('Regional Cap levels'!G573-'Regional Cap levels'!G574)*1.05)/INDEX('TDCV Values'!$C$5:$C$6,MATCH($C690,'TDCV Values'!$B$5:$B$6,0))</f>
        <v>1.2029543515106999E-3</v>
      </c>
      <c r="H690" s="92">
        <f>(('Regional Cap levels'!H573-'Regional Cap levels'!H574)*1.05)/INDEX('TDCV Values'!$C$5:$C$6,MATCH($C690,'TDCV Values'!$B$5:$B$6,0))</f>
        <v>7.1416307683838144E-4</v>
      </c>
      <c r="I690" s="92">
        <f>(('Regional Cap levels'!I573-'Regional Cap levels'!I574)*1.05)/INDEX('TDCV Values'!$C$5:$C$6,MATCH($C690,'TDCV Values'!$B$5:$B$6,0))</f>
        <v>6.5132960147791389E-4</v>
      </c>
      <c r="J690" s="92">
        <f>(('Regional Cap levels'!J573-'Regional Cap levels'!J574)*1.05)/INDEX('TDCV Values'!$C$5:$C$6,MATCH($C690,'TDCV Values'!$B$5:$B$6,0))</f>
        <v>7.0182063319040216E-4</v>
      </c>
      <c r="K690" s="92">
        <f>(('Regional Cap levels'!K573-'Regional Cap levels'!K574)*1.05)/INDEX('TDCV Values'!$C$5:$C$6,MATCH($C690,'TDCV Values'!$B$5:$B$6,0))</f>
        <v>5.7554860682770413E-4</v>
      </c>
    </row>
    <row r="691" spans="2:11" ht="13.5" thickBot="1">
      <c r="B691" s="202" t="s">
        <v>108</v>
      </c>
      <c r="C691" s="203" t="s">
        <v>72</v>
      </c>
      <c r="D691" s="203" t="s">
        <v>68</v>
      </c>
      <c r="E691" s="225" t="s">
        <v>73</v>
      </c>
      <c r="F691" s="93">
        <f>(('Regional Cap levels'!F574*1.05)/365)</f>
        <v>2.6231771230741442E-3</v>
      </c>
      <c r="G691" s="93">
        <f>(('Regional Cap levels'!G574*1.05)/365)</f>
        <v>2.6789655325239795E-3</v>
      </c>
      <c r="H691" s="93">
        <f>(('Regional Cap levels'!H574*1.05)/365)</f>
        <v>2.6789655325239795E-3</v>
      </c>
      <c r="I691" s="93">
        <f>(('Regional Cap levels'!I574*1.05)/365)</f>
        <v>2.707050490963871E-3</v>
      </c>
      <c r="J691" s="93">
        <f>(('Regional Cap levels'!J574*1.05)/365)</f>
        <v>2.707050490963871E-3</v>
      </c>
      <c r="K691" s="93">
        <f>(('Regional Cap levels'!K574*1.05)/365)</f>
        <v>2.7183771159391898E-3</v>
      </c>
    </row>
    <row r="692" spans="2:11">
      <c r="B692" s="197" t="s">
        <v>112</v>
      </c>
      <c r="C692" s="198" t="s">
        <v>67</v>
      </c>
      <c r="D692" s="198" t="s">
        <v>71</v>
      </c>
      <c r="E692" s="224" t="s">
        <v>155</v>
      </c>
      <c r="F692" s="91">
        <f>(('Regional Cap levels'!F575-'Regional Cap levels'!F576)*1.05)/INDEX('TDCV Values'!$C$5:$C$6,MATCH($C692,'TDCV Values'!$B$5:$B$6,0))</f>
        <v>2.7354165444157093E-2</v>
      </c>
      <c r="G692" s="91">
        <f>(('Regional Cap levels'!G575-'Regional Cap levels'!G576)*1.05)/INDEX('TDCV Values'!$C$5:$C$6,MATCH($C692,'TDCV Values'!$B$5:$B$6,0))</f>
        <v>2.0493604512561468E-2</v>
      </c>
      <c r="H692" s="91">
        <f>(('Regional Cap levels'!H575-'Regional Cap levels'!H576)*1.05)/INDEX('TDCV Values'!$C$5:$C$6,MATCH($C692,'TDCV Values'!$B$5:$B$6,0))</f>
        <v>1.2060597108661799E-2</v>
      </c>
      <c r="I692" s="91">
        <f>(('Regional Cap levels'!I575-'Regional Cap levels'!I576)*1.05)/INDEX('TDCV Values'!$C$5:$C$6,MATCH($C692,'TDCV Values'!$B$5:$B$6,0))</f>
        <v>1.0878397533968024E-2</v>
      </c>
      <c r="J692" s="91">
        <f>(('Regional Cap levels'!J575-'Regional Cap levels'!J576)*1.05)/INDEX('TDCV Values'!$C$5:$C$6,MATCH($C692,'TDCV Values'!$B$5:$B$6,0))</f>
        <v>1.1401937285627174E-2</v>
      </c>
      <c r="K692" s="91">
        <f>(('Regional Cap levels'!K575-'Regional Cap levels'!K576)*1.05)/INDEX('TDCV Values'!$C$5:$C$6,MATCH($C692,'TDCV Values'!$B$5:$B$6,0))</f>
        <v>9.5678735606085502E-3</v>
      </c>
    </row>
    <row r="693" spans="2:11">
      <c r="B693" s="192" t="s">
        <v>112</v>
      </c>
      <c r="C693" s="1" t="s">
        <v>67</v>
      </c>
      <c r="D693" s="1" t="s">
        <v>71</v>
      </c>
      <c r="E693" s="14" t="s">
        <v>73</v>
      </c>
      <c r="F693" s="92">
        <f>(('Regional Cap levels'!F576*1.05)/365)</f>
        <v>2.005489554422878E-2</v>
      </c>
      <c r="G693" s="92">
        <f>(('Regional Cap levels'!G576*1.05)/365)</f>
        <v>2.2556069385010584E-2</v>
      </c>
      <c r="H693" s="92">
        <f>(('Regional Cap levels'!H576*1.05)/365)</f>
        <v>2.2556069385010584E-2</v>
      </c>
      <c r="I693" s="92">
        <f>('Regional Cap levels'!I576*1.05)/365</f>
        <v>2.2597727940399406E-2</v>
      </c>
      <c r="J693" s="92">
        <f>('Regional Cap levels'!J576*1.05)/365</f>
        <v>2.2597727940399406E-2</v>
      </c>
      <c r="K693" s="92">
        <f>('Regional Cap levels'!K576*1.05)/365</f>
        <v>2.6786236342262359E-2</v>
      </c>
    </row>
    <row r="694" spans="2:11">
      <c r="B694" s="192" t="s">
        <v>112</v>
      </c>
      <c r="C694" s="1" t="s">
        <v>72</v>
      </c>
      <c r="D694" s="1" t="s">
        <v>71</v>
      </c>
      <c r="E694" s="14" t="s">
        <v>155</v>
      </c>
      <c r="F694" s="92">
        <f>(('Regional Cap levels'!F577-'Regional Cap levels'!F578)*1.05)/INDEX('TDCV Values'!$C$5:$C$6,MATCH($C694,'TDCV Values'!$B$5:$B$6,0))</f>
        <v>6.8782519487809463E-3</v>
      </c>
      <c r="G694" s="92">
        <f>(('Regional Cap levels'!G577-'Regional Cap levels'!G578)*1.05)/INDEX('TDCV Values'!$C$5:$C$6,MATCH($C694,'TDCV Values'!$B$5:$B$6,0))</f>
        <v>5.078702180809024E-3</v>
      </c>
      <c r="H694" s="92">
        <f>(('Regional Cap levels'!H577-'Regional Cap levels'!H578)*1.05)/INDEX('TDCV Values'!$C$5:$C$6,MATCH($C694,'TDCV Values'!$B$5:$B$6,0))</f>
        <v>3.0166248645682233E-3</v>
      </c>
      <c r="I694" s="92">
        <f>(('Regional Cap levels'!I577-'Regional Cap levels'!I578)*1.05)/INDEX('TDCV Values'!$C$5:$C$6,MATCH($C694,'TDCV Values'!$B$5:$B$6,0))</f>
        <v>2.7515475378721639E-3</v>
      </c>
      <c r="J694" s="92">
        <f>(('Regional Cap levels'!J577-'Regional Cap levels'!J578)*1.05)/INDEX('TDCV Values'!$C$5:$C$6,MATCH($C694,'TDCV Values'!$B$5:$B$6,0))</f>
        <v>2.9645554546720615E-3</v>
      </c>
      <c r="K694" s="92">
        <f>(('Regional Cap levels'!K577-'Regional Cap levels'!K578)*1.05)/INDEX('TDCV Values'!$C$5:$C$6,MATCH($C694,'TDCV Values'!$B$5:$B$6,0))</f>
        <v>2.4228689172779956E-3</v>
      </c>
    </row>
    <row r="695" spans="2:11">
      <c r="B695" s="192" t="s">
        <v>112</v>
      </c>
      <c r="C695" s="1" t="s">
        <v>72</v>
      </c>
      <c r="D695" s="1" t="s">
        <v>71</v>
      </c>
      <c r="E695" s="14" t="s">
        <v>73</v>
      </c>
      <c r="F695" s="92">
        <f>(('Regional Cap levels'!F578*1.05)/365)</f>
        <v>1.1066470132060519E-2</v>
      </c>
      <c r="G695" s="92">
        <f>(('Regional Cap levels'!G578*1.05)/365)</f>
        <v>1.1301826243342947E-2</v>
      </c>
      <c r="H695" s="92">
        <f>(('Regional Cap levels'!H578*1.05)/365)</f>
        <v>1.1301826243342947E-2</v>
      </c>
      <c r="I695" s="92">
        <f>(('Regional Cap levels'!I578*1.05)/365)</f>
        <v>1.1420309036975648E-2</v>
      </c>
      <c r="J695" s="92">
        <f>(('Regional Cap levels'!J578*1.05)/365)</f>
        <v>1.1420309036975648E-2</v>
      </c>
      <c r="K695" s="92">
        <f>(('Regional Cap levels'!K578*1.05)/365)</f>
        <v>1.1468092984115111E-2</v>
      </c>
    </row>
    <row r="696" spans="2:11">
      <c r="B696" s="192" t="s">
        <v>112</v>
      </c>
      <c r="C696" s="1" t="s">
        <v>67</v>
      </c>
      <c r="D696" s="1" t="s">
        <v>68</v>
      </c>
      <c r="E696" s="14" t="s">
        <v>155</v>
      </c>
      <c r="F696" s="92">
        <f>(('Regional Cap levels'!F579-'Regional Cap levels'!F580)*1.05)/INDEX('TDCV Values'!$C$5:$C$6,MATCH($C696,'TDCV Values'!$B$5:$B$6,0))</f>
        <v>6.8119325984075853E-3</v>
      </c>
      <c r="G696" s="92">
        <f>(('Regional Cap levels'!G579-'Regional Cap levels'!G580)*1.05)/INDEX('TDCV Values'!$C$5:$C$6,MATCH($C696,'TDCV Values'!$B$5:$B$6,0))</f>
        <v>5.1034659757024066E-3</v>
      </c>
      <c r="H696" s="92">
        <f>(('Regional Cap levels'!H579-'Regional Cap levels'!H580)*1.05)/INDEX('TDCV Values'!$C$5:$C$6,MATCH($C696,'TDCV Values'!$B$5:$B$6,0))</f>
        <v>3.0034173321234437E-3</v>
      </c>
      <c r="I696" s="92">
        <f>(('Regional Cap levels'!I579-'Regional Cap levels'!I580)*1.05)/INDEX('TDCV Values'!$C$5:$C$6,MATCH($C696,'TDCV Values'!$B$5:$B$6,0))</f>
        <v>2.7090174230083122E-3</v>
      </c>
      <c r="J696" s="92">
        <f>(('Regional Cap levels'!J579-'Regional Cap levels'!J580)*1.05)/INDEX('TDCV Values'!$C$5:$C$6,MATCH($C696,'TDCV Values'!$B$5:$B$6,0))</f>
        <v>2.8393930876642018E-3</v>
      </c>
      <c r="K696" s="92">
        <f>(('Regional Cap levels'!K579-'Regional Cap levels'!K580)*1.05)/INDEX('TDCV Values'!$C$5:$C$6,MATCH($C696,'TDCV Values'!$B$5:$B$6,0))</f>
        <v>2.3826612417770952E-3</v>
      </c>
    </row>
    <row r="697" spans="2:11">
      <c r="B697" s="192" t="s">
        <v>112</v>
      </c>
      <c r="C697" s="1" t="s">
        <v>67</v>
      </c>
      <c r="D697" s="1" t="s">
        <v>68</v>
      </c>
      <c r="E697" s="14" t="s">
        <v>73</v>
      </c>
      <c r="F697" s="92">
        <f>(('Regional Cap levels'!F580*1.05)/365)</f>
        <v>4.9942154877392463E-3</v>
      </c>
      <c r="G697" s="92">
        <f>(('Regional Cap levels'!G580*1.05)/365)</f>
        <v>5.6170759312460395E-3</v>
      </c>
      <c r="H697" s="92">
        <f>(('Regional Cap levels'!H580*1.05)/365)</f>
        <v>5.6170759312460395E-3</v>
      </c>
      <c r="I697" s="92">
        <f>(('Regional Cap levels'!I580*1.05)/365)</f>
        <v>5.6274500467362381E-3</v>
      </c>
      <c r="J697" s="92">
        <f>(('Regional Cap levels'!J580*1.05)/365)</f>
        <v>5.6274500467362381E-3</v>
      </c>
      <c r="K697" s="92">
        <f>(('Regional Cap levels'!K580*1.05)/365)</f>
        <v>6.670502775930314E-3</v>
      </c>
    </row>
    <row r="698" spans="2:11">
      <c r="B698" s="192" t="s">
        <v>112</v>
      </c>
      <c r="C698" s="1" t="s">
        <v>72</v>
      </c>
      <c r="D698" s="1" t="s">
        <v>68</v>
      </c>
      <c r="E698" s="14" t="s">
        <v>155</v>
      </c>
      <c r="F698" s="92">
        <f>(('Regional Cap levels'!F581-'Regional Cap levels'!F582)*1.05)/INDEX('TDCV Values'!$C$5:$C$6,MATCH($C698,'TDCV Values'!$B$5:$B$6,0))</f>
        <v>1.6304090593901816E-3</v>
      </c>
      <c r="G698" s="92">
        <f>(('Regional Cap levels'!G581-'Regional Cap levels'!G582)*1.05)/INDEX('TDCV Values'!$C$5:$C$6,MATCH($C698,'TDCV Values'!$B$5:$B$6,0))</f>
        <v>1.2038468650458873E-3</v>
      </c>
      <c r="H698" s="92">
        <f>(('Regional Cap levels'!H581-'Regional Cap levels'!H582)*1.05)/INDEX('TDCV Values'!$C$5:$C$6,MATCH($C698,'TDCV Values'!$B$5:$B$6,0))</f>
        <v>7.1505559037356886E-4</v>
      </c>
      <c r="I698" s="92">
        <f>(('Regional Cap levels'!I581-'Regional Cap levels'!I582)*1.05)/INDEX('TDCV Values'!$C$5:$C$6,MATCH($C698,'TDCV Values'!$B$5:$B$6,0))</f>
        <v>6.5222211493497532E-4</v>
      </c>
      <c r="J698" s="92">
        <f>(('Regional Cap levels'!J581-'Regional Cap levels'!J582)*1.05)/INDEX('TDCV Values'!$C$5:$C$6,MATCH($C698,'TDCV Values'!$B$5:$B$6,0))</f>
        <v>7.027131466474638E-4</v>
      </c>
      <c r="K698" s="92">
        <f>(('Regional Cap levels'!K581-'Regional Cap levels'!K582)*1.05)/INDEX('TDCV Values'!$C$5:$C$6,MATCH($C698,'TDCV Values'!$B$5:$B$6,0))</f>
        <v>5.7431269774074539E-4</v>
      </c>
    </row>
    <row r="699" spans="2:11" ht="13.5" thickBot="1">
      <c r="B699" s="202" t="s">
        <v>112</v>
      </c>
      <c r="C699" s="203" t="s">
        <v>72</v>
      </c>
      <c r="D699" s="203" t="s">
        <v>68</v>
      </c>
      <c r="E699" s="225" t="s">
        <v>73</v>
      </c>
      <c r="F699" s="93">
        <f>(('Regional Cap levels'!F582*1.05)/365)</f>
        <v>2.6231771230741442E-3</v>
      </c>
      <c r="G699" s="93">
        <f>(('Regional Cap levels'!G582*1.05)/365)</f>
        <v>2.6789655325239795E-3</v>
      </c>
      <c r="H699" s="93">
        <f>(('Regional Cap levels'!H582*1.05)/365)</f>
        <v>2.6789655325239795E-3</v>
      </c>
      <c r="I699" s="93">
        <f>(('Regional Cap levels'!I582*1.05)/365)</f>
        <v>2.707050490963871E-3</v>
      </c>
      <c r="J699" s="93">
        <f>(('Regional Cap levels'!J582*1.05)/365)</f>
        <v>2.707050490963871E-3</v>
      </c>
      <c r="K699" s="93">
        <f>(('Regional Cap levels'!K582*1.05)/365)</f>
        <v>2.7183771159391898E-3</v>
      </c>
    </row>
    <row r="700" spans="2:11">
      <c r="B700" s="197" t="s">
        <v>150</v>
      </c>
      <c r="C700" s="198" t="s">
        <v>67</v>
      </c>
      <c r="D700" s="198" t="s">
        <v>71</v>
      </c>
      <c r="E700" s="224" t="s">
        <v>155</v>
      </c>
      <c r="F700" s="91">
        <f>(('Regional Cap levels'!F583-'Regional Cap levels'!F584)*1.05)/INDEX('TDCV Values'!$C$5:$C$6,MATCH($C700,'TDCV Values'!$B$5:$B$6,0))</f>
        <v>2.7260357928012586E-2</v>
      </c>
      <c r="G700" s="91">
        <f>(('Regional Cap levels'!G583-'Regional Cap levels'!G584)*1.05)/INDEX('TDCV Values'!$C$5:$C$6,MATCH($C700,'TDCV Values'!$B$5:$B$6,0))</f>
        <v>2.0580994631229796E-2</v>
      </c>
      <c r="H700" s="91">
        <f>(('Regional Cap levels'!H583-'Regional Cap levels'!H584)*1.05)/INDEX('TDCV Values'!$C$5:$C$6,MATCH($C700,'TDCV Values'!$B$5:$B$6,0))</f>
        <v>1.2358312428761066E-2</v>
      </c>
      <c r="I700" s="91">
        <f>(('Regional Cap levels'!I583-'Regional Cap levels'!I584)*1.05)/INDEX('TDCV Values'!$C$5:$C$6,MATCH($C700,'TDCV Values'!$B$5:$B$6,0))</f>
        <v>1.1193453423354476E-2</v>
      </c>
      <c r="J700" s="91">
        <f>(('Regional Cap levels'!J583-'Regional Cap levels'!J584)*1.05)/INDEX('TDCV Values'!$C$5:$C$6,MATCH($C700,'TDCV Values'!$B$5:$B$6,0))</f>
        <v>1.1694605315158127E-2</v>
      </c>
      <c r="K700" s="91">
        <f>(('Regional Cap levels'!K583-'Regional Cap levels'!K584)*1.05)/INDEX('TDCV Values'!$C$5:$C$6,MATCH($C700,'TDCV Values'!$B$5:$B$6,0))</f>
        <v>1.0238199739389917E-2</v>
      </c>
    </row>
    <row r="701" spans="2:11">
      <c r="B701" s="192" t="s">
        <v>150</v>
      </c>
      <c r="C701" s="1" t="s">
        <v>67</v>
      </c>
      <c r="D701" s="1" t="s">
        <v>71</v>
      </c>
      <c r="E701" s="14" t="s">
        <v>73</v>
      </c>
      <c r="F701" s="92">
        <f>(('Regional Cap levels'!F584*1.05)/365)</f>
        <v>2.0692450031481596E-2</v>
      </c>
      <c r="G701" s="92">
        <f>(('Regional Cap levels'!G584*1.05)/365)</f>
        <v>2.3965872969499199E-2</v>
      </c>
      <c r="H701" s="92">
        <f>(('Regional Cap levels'!H584*1.05)/365)</f>
        <v>2.3965872969499199E-2</v>
      </c>
      <c r="I701" s="92">
        <f>('Regional Cap levels'!I584*1.05)/365</f>
        <v>2.4007531524888024E-2</v>
      </c>
      <c r="J701" s="92">
        <f>('Regional Cap levels'!J584*1.05)/365</f>
        <v>2.4007531524888024E-2</v>
      </c>
      <c r="K701" s="92">
        <f>('Regional Cap levels'!K584*1.05)/365</f>
        <v>2.4141732166263013E-2</v>
      </c>
    </row>
    <row r="702" spans="2:11">
      <c r="B702" s="192" t="s">
        <v>150</v>
      </c>
      <c r="C702" s="1" t="s">
        <v>72</v>
      </c>
      <c r="D702" s="1" t="s">
        <v>71</v>
      </c>
      <c r="E702" s="14" t="s">
        <v>155</v>
      </c>
      <c r="F702" s="92">
        <f>(('Regional Cap levels'!F585-'Regional Cap levels'!F586)*1.05)/INDEX('TDCV Values'!$C$5:$C$6,MATCH($C702,'TDCV Values'!$B$5:$B$6,0))</f>
        <v>6.8919137681908871E-3</v>
      </c>
      <c r="G702" s="92">
        <f>(('Regional Cap levels'!G585-'Regional Cap levels'!G586)*1.05)/INDEX('TDCV Values'!$C$5:$C$6,MATCH($C702,'TDCV Values'!$B$5:$B$6,0))</f>
        <v>5.0885892976245033E-3</v>
      </c>
      <c r="H702" s="92">
        <f>(('Regional Cap levels'!H585-'Regional Cap levels'!H586)*1.05)/INDEX('TDCV Values'!$C$5:$C$6,MATCH($C702,'TDCV Values'!$B$5:$B$6,0))</f>
        <v>3.0265119813837013E-3</v>
      </c>
      <c r="I702" s="92">
        <f>(('Regional Cap levels'!I585-'Regional Cap levels'!I586)*1.05)/INDEX('TDCV Values'!$C$5:$C$6,MATCH($C702,'TDCV Values'!$B$5:$B$6,0))</f>
        <v>2.7614346550172341E-3</v>
      </c>
      <c r="J702" s="92">
        <f>(('Regional Cap levels'!J585-'Regional Cap levels'!J586)*1.05)/INDEX('TDCV Values'!$C$5:$C$6,MATCH($C702,'TDCV Values'!$B$5:$B$6,0))</f>
        <v>2.9744425718171309E-3</v>
      </c>
      <c r="K702" s="92">
        <f>(('Regional Cap levels'!K585-'Regional Cap levels'!K586)*1.05)/INDEX('TDCV Values'!$C$5:$C$6,MATCH($C702,'TDCV Values'!$B$5:$B$6,0))</f>
        <v>2.3997049711948193E-3</v>
      </c>
    </row>
    <row r="703" spans="2:11">
      <c r="B703" s="192" t="s">
        <v>150</v>
      </c>
      <c r="C703" s="1" t="s">
        <v>72</v>
      </c>
      <c r="D703" s="1" t="s">
        <v>71</v>
      </c>
      <c r="E703" s="14" t="s">
        <v>73</v>
      </c>
      <c r="F703" s="92">
        <f>(('Regional Cap levels'!F586*1.05)/365)</f>
        <v>1.1066470132060519E-2</v>
      </c>
      <c r="G703" s="92">
        <f>(('Regional Cap levels'!G586*1.05)/365)</f>
        <v>1.1301826243342947E-2</v>
      </c>
      <c r="H703" s="92">
        <f>(('Regional Cap levels'!H586*1.05)/365)</f>
        <v>1.1301826243342947E-2</v>
      </c>
      <c r="I703" s="92">
        <f>(('Regional Cap levels'!I586*1.05)/365)</f>
        <v>1.1420309036975648E-2</v>
      </c>
      <c r="J703" s="92">
        <f>(('Regional Cap levels'!J586*1.05)/365)</f>
        <v>1.1420309036975648E-2</v>
      </c>
      <c r="K703" s="92">
        <f>(('Regional Cap levels'!K586*1.05)/365)</f>
        <v>1.1468092984115111E-2</v>
      </c>
    </row>
    <row r="704" spans="2:11">
      <c r="B704" s="192" t="s">
        <v>150</v>
      </c>
      <c r="C704" s="1" t="s">
        <v>67</v>
      </c>
      <c r="D704" s="1" t="s">
        <v>68</v>
      </c>
      <c r="E704" s="14" t="s">
        <v>155</v>
      </c>
      <c r="F704" s="92">
        <f>(('Regional Cap levels'!F587-'Regional Cap levels'!F588)*1.05)/INDEX('TDCV Values'!$C$5:$C$6,MATCH($C704,'TDCV Values'!$B$5:$B$6,0))</f>
        <v>6.788571970626601E-3</v>
      </c>
      <c r="G704" s="92">
        <f>(('Regional Cap levels'!G587-'Regional Cap levels'!G588)*1.05)/INDEX('TDCV Values'!$C$5:$C$6,MATCH($C704,'TDCV Values'!$B$5:$B$6,0))</f>
        <v>5.1252284966373206E-3</v>
      </c>
      <c r="H704" s="92">
        <f>(('Regional Cap levels'!H587-'Regional Cap levels'!H588)*1.05)/INDEX('TDCV Values'!$C$5:$C$6,MATCH($C704,'TDCV Values'!$B$5:$B$6,0))</f>
        <v>3.077556559590269E-3</v>
      </c>
      <c r="I704" s="92">
        <f>(('Regional Cap levels'!I587-'Regional Cap levels'!I588)*1.05)/INDEX('TDCV Values'!$C$5:$C$6,MATCH($C704,'TDCV Values'!$B$5:$B$6,0))</f>
        <v>2.7874749247593037E-3</v>
      </c>
      <c r="J704" s="92">
        <f>(('Regional Cap levels'!J587-'Regional Cap levels'!J588)*1.05)/INDEX('TDCV Values'!$C$5:$C$6,MATCH($C704,'TDCV Values'!$B$5:$B$6,0))</f>
        <v>2.912275402240518E-3</v>
      </c>
      <c r="K704" s="92">
        <f>(('Regional Cap levels'!K587-'Regional Cap levels'!K588)*1.05)/INDEX('TDCV Values'!$C$5:$C$6,MATCH($C704,'TDCV Values'!$B$5:$B$6,0))</f>
        <v>2.5495907267262387E-3</v>
      </c>
    </row>
    <row r="705" spans="2:11">
      <c r="B705" s="192" t="s">
        <v>150</v>
      </c>
      <c r="C705" s="1" t="s">
        <v>67</v>
      </c>
      <c r="D705" s="1" t="s">
        <v>68</v>
      </c>
      <c r="E705" s="14" t="s">
        <v>73</v>
      </c>
      <c r="F705" s="92">
        <f>(('Regional Cap levels'!F588*1.05)/365)</f>
        <v>5.1529839284670254E-3</v>
      </c>
      <c r="G705" s="92">
        <f>(('Regional Cap levels'!G588*1.05)/365)</f>
        <v>5.9681554410243648E-3</v>
      </c>
      <c r="H705" s="92">
        <f>(('Regional Cap levels'!H588*1.05)/365)</f>
        <v>5.9681554410243648E-3</v>
      </c>
      <c r="I705" s="92">
        <f>(('Regional Cap levels'!I588*1.05)/365)</f>
        <v>5.9785295565145625E-3</v>
      </c>
      <c r="J705" s="92">
        <f>(('Regional Cap levels'!J588*1.05)/365)</f>
        <v>5.9785295565145625E-3</v>
      </c>
      <c r="K705" s="92">
        <f>(('Regional Cap levels'!K588*1.05)/365)</f>
        <v>6.0119491731932626E-3</v>
      </c>
    </row>
    <row r="706" spans="2:11">
      <c r="B706" s="192" t="s">
        <v>150</v>
      </c>
      <c r="C706" s="1" t="s">
        <v>72</v>
      </c>
      <c r="D706" s="1" t="s">
        <v>68</v>
      </c>
      <c r="E706" s="14" t="s">
        <v>155</v>
      </c>
      <c r="F706" s="92">
        <f>(('Regional Cap levels'!F589-'Regional Cap levels'!F590)*1.05)/INDEX('TDCV Values'!$C$5:$C$6,MATCH($C706,'TDCV Values'!$B$5:$B$6,0))</f>
        <v>1.6336474336602128E-3</v>
      </c>
      <c r="G706" s="92">
        <f>(('Regional Cap levels'!G589-'Regional Cap levels'!G590)*1.05)/INDEX('TDCV Values'!$C$5:$C$6,MATCH($C706,'TDCV Values'!$B$5:$B$6,0))</f>
        <v>1.2061904902790487E-3</v>
      </c>
      <c r="H706" s="92">
        <f>(('Regional Cap levels'!H589-'Regional Cap levels'!H590)*1.05)/INDEX('TDCV Values'!$C$5:$C$6,MATCH($C706,'TDCV Values'!$B$5:$B$6,0))</f>
        <v>7.1739921560673024E-4</v>
      </c>
      <c r="I706" s="92">
        <f>(('Regional Cap levels'!I589-'Regional Cap levels'!I590)*1.05)/INDEX('TDCV Values'!$C$5:$C$6,MATCH($C706,'TDCV Values'!$B$5:$B$6,0))</f>
        <v>6.5456574024626258E-4</v>
      </c>
      <c r="J706" s="92">
        <f>(('Regional Cap levels'!J589-'Regional Cap levels'!J590)*1.05)/INDEX('TDCV Values'!$C$5:$C$6,MATCH($C706,'TDCV Values'!$B$5:$B$6,0))</f>
        <v>7.0505677195875085E-4</v>
      </c>
      <c r="K706" s="92">
        <f>(('Regional Cap levels'!K589-'Regional Cap levels'!K590)*1.05)/INDEX('TDCV Values'!$C$5:$C$6,MATCH($C706,'TDCV Values'!$B$5:$B$6,0))</f>
        <v>5.6882195564137675E-4</v>
      </c>
    </row>
    <row r="707" spans="2:11" ht="13.5" thickBot="1">
      <c r="B707" s="202" t="s">
        <v>150</v>
      </c>
      <c r="C707" s="203" t="s">
        <v>72</v>
      </c>
      <c r="D707" s="203" t="s">
        <v>68</v>
      </c>
      <c r="E707" s="225" t="s">
        <v>73</v>
      </c>
      <c r="F707" s="93">
        <f>(('Regional Cap levels'!F590*1.05)/365)</f>
        <v>2.6231771230741442E-3</v>
      </c>
      <c r="G707" s="93">
        <f>(('Regional Cap levels'!G590*1.05)/365)</f>
        <v>2.6789655325239795E-3</v>
      </c>
      <c r="H707" s="93">
        <f>(('Regional Cap levels'!H590*1.05)/365)</f>
        <v>2.6789655325239795E-3</v>
      </c>
      <c r="I707" s="93">
        <f>(('Regional Cap levels'!I590*1.05)/365)</f>
        <v>2.707050490963871E-3</v>
      </c>
      <c r="J707" s="93">
        <f>(('Regional Cap levels'!J590*1.05)/365)</f>
        <v>2.707050490963871E-3</v>
      </c>
      <c r="K707" s="93">
        <f>(('Regional Cap levels'!K590*1.05)/365)</f>
        <v>2.7183771159391898E-3</v>
      </c>
    </row>
    <row r="708" spans="2:11">
      <c r="B708" s="197" t="s">
        <v>118</v>
      </c>
      <c r="C708" s="198" t="s">
        <v>67</v>
      </c>
      <c r="D708" s="198" t="s">
        <v>71</v>
      </c>
      <c r="E708" s="224" t="s">
        <v>155</v>
      </c>
      <c r="F708" s="91">
        <f>(('Regional Cap levels'!F591-'Regional Cap levels'!F592)*1.05)/INDEX('TDCV Values'!$C$5:$C$6,MATCH($C708,'TDCV Values'!$B$5:$B$6,0))</f>
        <v>2.7883689855299536E-2</v>
      </c>
      <c r="G708" s="91">
        <f>(('Regional Cap levels'!G591-'Regional Cap levels'!G592)*1.05)/INDEX('TDCV Values'!$C$5:$C$6,MATCH($C708,'TDCV Values'!$B$5:$B$6,0))</f>
        <v>2.09735826166004E-2</v>
      </c>
      <c r="H708" s="91">
        <f>(('Regional Cap levels'!H591-'Regional Cap levels'!H592)*1.05)/INDEX('TDCV Values'!$C$5:$C$6,MATCH($C708,'TDCV Values'!$B$5:$B$6,0))</f>
        <v>1.2490789175088678E-2</v>
      </c>
      <c r="I708" s="91">
        <f>(('Regional Cap levels'!I591-'Regional Cap levels'!I592)*1.05)/INDEX('TDCV Values'!$C$5:$C$6,MATCH($C708,'TDCV Values'!$B$5:$B$6,0))</f>
        <v>1.129020499335346E-2</v>
      </c>
      <c r="J708" s="91">
        <f>(('Regional Cap levels'!J591-'Regional Cap levels'!J592)*1.05)/INDEX('TDCV Values'!$C$5:$C$6,MATCH($C708,'TDCV Values'!$B$5:$B$6,0))</f>
        <v>1.1818638912497344E-2</v>
      </c>
      <c r="K708" s="91">
        <f>(('Regional Cap levels'!K591-'Regional Cap levels'!K592)*1.05)/INDEX('TDCV Values'!$C$5:$C$6,MATCH($C708,'TDCV Values'!$B$5:$B$6,0))</f>
        <v>1.0110500301423804E-2</v>
      </c>
    </row>
    <row r="709" spans="2:11">
      <c r="B709" s="192" t="s">
        <v>118</v>
      </c>
      <c r="C709" s="1" t="s">
        <v>67</v>
      </c>
      <c r="D709" s="1" t="s">
        <v>71</v>
      </c>
      <c r="E709" s="14" t="s">
        <v>73</v>
      </c>
      <c r="F709" s="92">
        <f>(('Regional Cap levels'!F592*1.05)/365)</f>
        <v>1.7913251245499258E-2</v>
      </c>
      <c r="G709" s="92">
        <f>(('Regional Cap levels'!G592*1.05)/365)</f>
        <v>2.0050749639326987E-2</v>
      </c>
      <c r="H709" s="92">
        <f>(('Regional Cap levels'!H592*1.05)/365)</f>
        <v>2.0050749639326987E-2</v>
      </c>
      <c r="I709" s="92">
        <f>('Regional Cap levels'!I592*1.05)/365</f>
        <v>2.0092408194715812E-2</v>
      </c>
      <c r="J709" s="92">
        <f>('Regional Cap levels'!J592*1.05)/365</f>
        <v>2.0092408194715812E-2</v>
      </c>
      <c r="K709" s="92">
        <f>('Regional Cap levels'!K592*1.05)/365</f>
        <v>2.5286636351118417E-2</v>
      </c>
    </row>
    <row r="710" spans="2:11">
      <c r="B710" s="192" t="s">
        <v>118</v>
      </c>
      <c r="C710" s="1" t="s">
        <v>72</v>
      </c>
      <c r="D710" s="1" t="s">
        <v>71</v>
      </c>
      <c r="E710" s="14" t="s">
        <v>155</v>
      </c>
      <c r="F710" s="92">
        <f>(('Regional Cap levels'!F593-'Regional Cap levels'!F594)*1.05)/INDEX('TDCV Values'!$C$5:$C$6,MATCH($C710,'TDCV Values'!$B$5:$B$6,0))</f>
        <v>6.9659136137323685E-3</v>
      </c>
      <c r="G710" s="92">
        <f>(('Regional Cap levels'!G593-'Regional Cap levels'!G594)*1.05)/INDEX('TDCV Values'!$C$5:$C$6,MATCH($C710,'TDCV Values'!$B$5:$B$6,0))</f>
        <v>5.1475907931856505E-3</v>
      </c>
      <c r="H710" s="92">
        <f>(('Regional Cap levels'!H593-'Regional Cap levels'!H594)*1.05)/INDEX('TDCV Values'!$C$5:$C$6,MATCH($C710,'TDCV Values'!$B$5:$B$6,0))</f>
        <v>3.0855134769448489E-3</v>
      </c>
      <c r="I710" s="92">
        <f>(('Regional Cap levels'!I593-'Regional Cap levels'!I594)*1.05)/INDEX('TDCV Values'!$C$5:$C$6,MATCH($C710,'TDCV Values'!$B$5:$B$6,0))</f>
        <v>2.8204361505983554E-3</v>
      </c>
      <c r="J710" s="92">
        <f>(('Regional Cap levels'!J593-'Regional Cap levels'!J594)*1.05)/INDEX('TDCV Values'!$C$5:$C$6,MATCH($C710,'TDCV Values'!$B$5:$B$6,0))</f>
        <v>3.0334440673982542E-3</v>
      </c>
      <c r="K710" s="92">
        <f>(('Regional Cap levels'!K593-'Regional Cap levels'!K594)*1.05)/INDEX('TDCV Values'!$C$5:$C$6,MATCH($C710,'TDCV Values'!$B$5:$B$6,0))</f>
        <v>2.4664741188506175E-3</v>
      </c>
    </row>
    <row r="711" spans="2:11">
      <c r="B711" s="192" t="s">
        <v>118</v>
      </c>
      <c r="C711" s="1" t="s">
        <v>72</v>
      </c>
      <c r="D711" s="1" t="s">
        <v>71</v>
      </c>
      <c r="E711" s="14" t="s">
        <v>73</v>
      </c>
      <c r="F711" s="92">
        <f>(('Regional Cap levels'!F594*1.05)/365)</f>
        <v>1.1066470132060519E-2</v>
      </c>
      <c r="G711" s="92">
        <f>(('Regional Cap levels'!G594*1.05)/365)</f>
        <v>1.1301826243342947E-2</v>
      </c>
      <c r="H711" s="92">
        <f>(('Regional Cap levels'!H594*1.05)/365)</f>
        <v>1.1301826243342947E-2</v>
      </c>
      <c r="I711" s="92">
        <f>(('Regional Cap levels'!I594*1.05)/365)</f>
        <v>1.1420309036975648E-2</v>
      </c>
      <c r="J711" s="92">
        <f>(('Regional Cap levels'!J594*1.05)/365)</f>
        <v>1.1420309036975648E-2</v>
      </c>
      <c r="K711" s="92">
        <f>(('Regional Cap levels'!K594*1.05)/365)</f>
        <v>1.1468092984115111E-2</v>
      </c>
    </row>
    <row r="712" spans="2:11">
      <c r="B712" s="192" t="s">
        <v>118</v>
      </c>
      <c r="C712" s="1" t="s">
        <v>67</v>
      </c>
      <c r="D712" s="1" t="s">
        <v>68</v>
      </c>
      <c r="E712" s="14" t="s">
        <v>155</v>
      </c>
      <c r="F712" s="92">
        <f>(('Regional Cap levels'!F595-'Regional Cap levels'!F596)*1.05)/INDEX('TDCV Values'!$C$5:$C$6,MATCH($C712,'TDCV Values'!$B$5:$B$6,0))</f>
        <v>6.9437986063571825E-3</v>
      </c>
      <c r="G712" s="92">
        <f>(('Regional Cap levels'!G595-'Regional Cap levels'!G596)*1.05)/INDEX('TDCV Values'!$C$5:$C$6,MATCH($C712,'TDCV Values'!$B$5:$B$6,0))</f>
        <v>5.2229936030430933E-3</v>
      </c>
      <c r="H712" s="92">
        <f>(('Regional Cap levels'!H595-'Regional Cap levels'!H596)*1.05)/INDEX('TDCV Values'!$C$5:$C$6,MATCH($C712,'TDCV Values'!$B$5:$B$6,0))</f>
        <v>3.1105468794259193E-3</v>
      </c>
      <c r="I712" s="92">
        <f>(('Regional Cap levels'!I595-'Regional Cap levels'!I596)*1.05)/INDEX('TDCV Values'!$C$5:$C$6,MATCH($C712,'TDCV Values'!$B$5:$B$6,0))</f>
        <v>2.8115687021757155E-3</v>
      </c>
      <c r="J712" s="92">
        <f>(('Regional Cap levels'!J595-'Regional Cap levels'!J596)*1.05)/INDEX('TDCV Values'!$C$5:$C$6,MATCH($C712,'TDCV Values'!$B$5:$B$6,0))</f>
        <v>2.9431631479016913E-3</v>
      </c>
      <c r="K712" s="92">
        <f>(('Regional Cap levels'!K595-'Regional Cap levels'!K596)*1.05)/INDEX('TDCV Values'!$C$5:$C$6,MATCH($C712,'TDCV Values'!$B$5:$B$6,0))</f>
        <v>2.5177900868545693E-3</v>
      </c>
    </row>
    <row r="713" spans="2:11">
      <c r="B713" s="192" t="s">
        <v>118</v>
      </c>
      <c r="C713" s="1" t="s">
        <v>67</v>
      </c>
      <c r="D713" s="1" t="s">
        <v>68</v>
      </c>
      <c r="E713" s="14" t="s">
        <v>73</v>
      </c>
      <c r="F713" s="92">
        <f>(('Regional Cap levels'!F596*1.05)/365)</f>
        <v>4.4608876974072051E-3</v>
      </c>
      <c r="G713" s="92">
        <f>(('Regional Cap levels'!G596*1.05)/365)</f>
        <v>4.9931830444425191E-3</v>
      </c>
      <c r="H713" s="92">
        <f>(('Regional Cap levels'!H596*1.05)/365)</f>
        <v>4.9931830444425191E-3</v>
      </c>
      <c r="I713" s="92">
        <f>(('Regional Cap levels'!I596*1.05)/365)</f>
        <v>5.0035571599327186E-3</v>
      </c>
      <c r="J713" s="92">
        <f>(('Regional Cap levels'!J596*1.05)/365)</f>
        <v>5.0035571599327186E-3</v>
      </c>
      <c r="K713" s="92">
        <f>(('Regional Cap levels'!K596*1.05)/365)</f>
        <v>6.2970615139368077E-3</v>
      </c>
    </row>
    <row r="714" spans="2:11">
      <c r="B714" s="192" t="s">
        <v>118</v>
      </c>
      <c r="C714" s="1" t="s">
        <v>72</v>
      </c>
      <c r="D714" s="1" t="s">
        <v>68</v>
      </c>
      <c r="E714" s="14" t="s">
        <v>155</v>
      </c>
      <c r="F714" s="92">
        <f>(('Regional Cap levels'!F597-'Regional Cap levels'!F598)*1.05)/INDEX('TDCV Values'!$C$5:$C$6,MATCH($C714,'TDCV Values'!$B$5:$B$6,0))</f>
        <v>1.6511882302845189E-3</v>
      </c>
      <c r="G714" s="92">
        <f>(('Regional Cap levels'!G597-'Regional Cap levels'!G598)*1.05)/INDEX('TDCV Values'!$C$5:$C$6,MATCH($C714,'TDCV Values'!$B$5:$B$6,0))</f>
        <v>1.2201761037164153E-3</v>
      </c>
      <c r="H714" s="92">
        <f>(('Regional Cap levels'!H597-'Regional Cap levels'!H598)*1.05)/INDEX('TDCV Values'!$C$5:$C$6,MATCH($C714,'TDCV Values'!$B$5:$B$6,0))</f>
        <v>7.313848290440969E-4</v>
      </c>
      <c r="I714" s="92">
        <f>(('Regional Cap levels'!I597-'Regional Cap levels'!I598)*1.05)/INDEX('TDCV Values'!$C$5:$C$6,MATCH($C714,'TDCV Values'!$B$5:$B$6,0))</f>
        <v>6.6855135368836416E-4</v>
      </c>
      <c r="J714" s="92">
        <f>(('Regional Cap levels'!J597-'Regional Cap levels'!J598)*1.05)/INDEX('TDCV Values'!$C$5:$C$6,MATCH($C714,'TDCV Values'!$B$5:$B$6,0))</f>
        <v>7.1904238540085232E-4</v>
      </c>
      <c r="K714" s="92">
        <f>(('Regional Cap levels'!K597-'Regional Cap levels'!K598)*1.05)/INDEX('TDCV Values'!$C$5:$C$6,MATCH($C714,'TDCV Values'!$B$5:$B$6,0))</f>
        <v>5.8464880002515474E-4</v>
      </c>
    </row>
    <row r="715" spans="2:11" ht="13.5" thickBot="1">
      <c r="B715" s="202" t="s">
        <v>118</v>
      </c>
      <c r="C715" s="203" t="s">
        <v>72</v>
      </c>
      <c r="D715" s="203" t="s">
        <v>68</v>
      </c>
      <c r="E715" s="225" t="s">
        <v>73</v>
      </c>
      <c r="F715" s="93">
        <f>(('Regional Cap levels'!F598*1.05)/365)</f>
        <v>2.6231771230741442E-3</v>
      </c>
      <c r="G715" s="93">
        <f>(('Regional Cap levels'!G598*1.05)/365)</f>
        <v>2.6789655325239795E-3</v>
      </c>
      <c r="H715" s="93">
        <f>(('Regional Cap levels'!H598*1.05)/365)</f>
        <v>2.6789655325239795E-3</v>
      </c>
      <c r="I715" s="93">
        <f>(('Regional Cap levels'!I598*1.05)/365)</f>
        <v>2.707050490963871E-3</v>
      </c>
      <c r="J715" s="93">
        <f>(('Regional Cap levels'!J598*1.05)/365)</f>
        <v>2.707050490963871E-3</v>
      </c>
      <c r="K715" s="93">
        <f>(('Regional Cap levels'!K598*1.05)/365)</f>
        <v>2.7183771159391898E-3</v>
      </c>
    </row>
    <row r="716" spans="2:11">
      <c r="B716" s="197" t="s">
        <v>151</v>
      </c>
      <c r="C716" s="198" t="s">
        <v>67</v>
      </c>
      <c r="D716" s="198" t="s">
        <v>71</v>
      </c>
      <c r="E716" s="224" t="s">
        <v>155</v>
      </c>
      <c r="F716" s="91">
        <f>(('Regional Cap levels'!F599-'Regional Cap levels'!F600)*1.05)/INDEX('TDCV Values'!$C$5:$C$6,MATCH($C716,'TDCV Values'!$B$5:$B$6,0))</f>
        <v>2.7729032662972775E-2</v>
      </c>
      <c r="G716" s="91">
        <f>(('Regional Cap levels'!G599-'Regional Cap levels'!G600)*1.05)/INDEX('TDCV Values'!$C$5:$C$6,MATCH($C716,'TDCV Values'!$B$5:$B$6,0))</f>
        <v>2.0719648631545146E-2</v>
      </c>
      <c r="H716" s="91">
        <f>(('Regional Cap levels'!H599-'Regional Cap levels'!H600)*1.05)/INDEX('TDCV Values'!$C$5:$C$6,MATCH($C716,'TDCV Values'!$B$5:$B$6,0))</f>
        <v>1.2228985655781382E-2</v>
      </c>
      <c r="I716" s="91">
        <f>(('Regional Cap levels'!I599-'Regional Cap levels'!I600)*1.05)/INDEX('TDCV Values'!$C$5:$C$6,MATCH($C716,'TDCV Values'!$B$5:$B$6,0))</f>
        <v>1.1032827879131542E-2</v>
      </c>
      <c r="J716" s="91">
        <f>(('Regional Cap levels'!J599-'Regional Cap levels'!J600)*1.05)/INDEX('TDCV Values'!$C$5:$C$6,MATCH($C716,'TDCV Values'!$B$5:$B$6,0))</f>
        <v>1.1558343075573572E-2</v>
      </c>
      <c r="K716" s="91">
        <f>(('Regional Cap levels'!K599-'Regional Cap levels'!K600)*1.05)/INDEX('TDCV Values'!$C$5:$C$6,MATCH($C716,'TDCV Values'!$B$5:$B$6,0))</f>
        <v>9.8252345377401046E-3</v>
      </c>
    </row>
    <row r="717" spans="2:11">
      <c r="B717" s="192" t="s">
        <v>151</v>
      </c>
      <c r="C717" s="1" t="s">
        <v>67</v>
      </c>
      <c r="D717" s="1" t="s">
        <v>71</v>
      </c>
      <c r="E717" s="14" t="s">
        <v>73</v>
      </c>
      <c r="F717" s="92">
        <f>(('Regional Cap levels'!F600*1.05)/365)</f>
        <v>2.0521836858836472E-2</v>
      </c>
      <c r="G717" s="92">
        <f>(('Regional Cap levels'!G600*1.05)/365)</f>
        <v>2.5088328052690779E-2</v>
      </c>
      <c r="H717" s="92">
        <f>(('Regional Cap levels'!H600*1.05)/365)</f>
        <v>2.5088328052690779E-2</v>
      </c>
      <c r="I717" s="92">
        <f>('Regional Cap levels'!I600*1.05)/365</f>
        <v>2.5129986608079597E-2</v>
      </c>
      <c r="J717" s="92">
        <f>('Regional Cap levels'!J600*1.05)/365</f>
        <v>2.5129986608079597E-2</v>
      </c>
      <c r="K717" s="92">
        <f>('Regional Cap levels'!K600*1.05)/365</f>
        <v>2.4985818388823078E-2</v>
      </c>
    </row>
    <row r="718" spans="2:11">
      <c r="B718" s="192" t="s">
        <v>151</v>
      </c>
      <c r="C718" s="1" t="s">
        <v>72</v>
      </c>
      <c r="D718" s="1" t="s">
        <v>71</v>
      </c>
      <c r="E718" s="14" t="s">
        <v>155</v>
      </c>
      <c r="F718" s="92">
        <f>(('Regional Cap levels'!F601-'Regional Cap levels'!F602)*1.05)/INDEX('TDCV Values'!$C$5:$C$6,MATCH($C718,'TDCV Values'!$B$5:$B$6,0))</f>
        <v>6.8918344607305183E-3</v>
      </c>
      <c r="G718" s="92">
        <f>(('Regional Cap levels'!G601-'Regional Cap levels'!G602)*1.05)/INDEX('TDCV Values'!$C$5:$C$6,MATCH($C718,'TDCV Values'!$B$5:$B$6,0))</f>
        <v>5.0885490599114798E-3</v>
      </c>
      <c r="H718" s="92">
        <f>(('Regional Cap levels'!H601-'Regional Cap levels'!H602)*1.05)/INDEX('TDCV Values'!$C$5:$C$6,MATCH($C718,'TDCV Values'!$B$5:$B$6,0))</f>
        <v>3.0264717436706773E-3</v>
      </c>
      <c r="I718" s="92">
        <f>(('Regional Cap levels'!I601-'Regional Cap levels'!I602)*1.05)/INDEX('TDCV Values'!$C$5:$C$6,MATCH($C718,'TDCV Values'!$B$5:$B$6,0))</f>
        <v>2.7613944175713789E-3</v>
      </c>
      <c r="J718" s="92">
        <f>(('Regional Cap levels'!J601-'Regional Cap levels'!J602)*1.05)/INDEX('TDCV Values'!$C$5:$C$6,MATCH($C718,'TDCV Values'!$B$5:$B$6,0))</f>
        <v>2.9744023343712769E-3</v>
      </c>
      <c r="K718" s="92">
        <f>(('Regional Cap levels'!K601-'Regional Cap levels'!K602)*1.05)/INDEX('TDCV Values'!$C$5:$C$6,MATCH($C718,'TDCV Values'!$B$5:$B$6,0))</f>
        <v>2.3997507290084009E-3</v>
      </c>
    </row>
    <row r="719" spans="2:11">
      <c r="B719" s="192" t="s">
        <v>151</v>
      </c>
      <c r="C719" s="1" t="s">
        <v>72</v>
      </c>
      <c r="D719" s="1" t="s">
        <v>71</v>
      </c>
      <c r="E719" s="14" t="s">
        <v>73</v>
      </c>
      <c r="F719" s="92">
        <f>(('Regional Cap levels'!F602*1.05)/365)</f>
        <v>1.1066470132060519E-2</v>
      </c>
      <c r="G719" s="92">
        <f>(('Regional Cap levels'!G602*1.05)/365)</f>
        <v>1.1301826243342947E-2</v>
      </c>
      <c r="H719" s="92">
        <f>(('Regional Cap levels'!H602*1.05)/365)</f>
        <v>1.1301826243342947E-2</v>
      </c>
      <c r="I719" s="92">
        <f>(('Regional Cap levels'!I602*1.05)/365)</f>
        <v>1.1420309036975648E-2</v>
      </c>
      <c r="J719" s="92">
        <f>(('Regional Cap levels'!J602*1.05)/365)</f>
        <v>1.1420309036975648E-2</v>
      </c>
      <c r="K719" s="92">
        <f>(('Regional Cap levels'!K602*1.05)/365)</f>
        <v>1.1468092984115111E-2</v>
      </c>
    </row>
    <row r="720" spans="2:11">
      <c r="B720" s="192" t="s">
        <v>151</v>
      </c>
      <c r="C720" s="1" t="s">
        <v>67</v>
      </c>
      <c r="D720" s="1" t="s">
        <v>68</v>
      </c>
      <c r="E720" s="14" t="s">
        <v>155</v>
      </c>
      <c r="F720" s="92">
        <f>(('Regional Cap levels'!F603-'Regional Cap levels'!F604)*1.05)/INDEX('TDCV Values'!$C$5:$C$6,MATCH($C720,'TDCV Values'!$B$5:$B$6,0))</f>
        <v>6.9052847510491259E-3</v>
      </c>
      <c r="G720" s="92">
        <f>(('Regional Cap levels'!G603-'Regional Cap levels'!G604)*1.05)/INDEX('TDCV Values'!$C$5:$C$6,MATCH($C720,'TDCV Values'!$B$5:$B$6,0))</f>
        <v>5.1597571210464949E-3</v>
      </c>
      <c r="H720" s="92">
        <f>(('Regional Cap levels'!H603-'Regional Cap levels'!H604)*1.05)/INDEX('TDCV Values'!$C$5:$C$6,MATCH($C720,'TDCV Values'!$B$5:$B$6,0))</f>
        <v>3.0453506689552346E-3</v>
      </c>
      <c r="I720" s="92">
        <f>(('Regional Cap levels'!I603-'Regional Cap levels'!I604)*1.05)/INDEX('TDCV Values'!$C$5:$C$6,MATCH($C720,'TDCV Values'!$B$5:$B$6,0))</f>
        <v>2.7474747871911198E-3</v>
      </c>
      <c r="J720" s="92">
        <f>(('Regional Cap levels'!J603-'Regional Cap levels'!J604)*1.05)/INDEX('TDCV Values'!$C$5:$C$6,MATCH($C720,'TDCV Values'!$B$5:$B$6,0))</f>
        <v>2.8783423914289477E-3</v>
      </c>
      <c r="K720" s="92">
        <f>(('Regional Cap levels'!K603-'Regional Cap levels'!K604)*1.05)/INDEX('TDCV Values'!$C$5:$C$6,MATCH($C720,'TDCV Values'!$B$5:$B$6,0))</f>
        <v>2.4467511381864532E-3</v>
      </c>
    </row>
    <row r="721" spans="2:11">
      <c r="B721" s="192" t="s">
        <v>151</v>
      </c>
      <c r="C721" s="1" t="s">
        <v>67</v>
      </c>
      <c r="D721" s="1" t="s">
        <v>68</v>
      </c>
      <c r="E721" s="14" t="s">
        <v>73</v>
      </c>
      <c r="F721" s="92">
        <f>(('Regional Cap levels'!F604*1.05)/365)</f>
        <v>5.1104965992581821E-3</v>
      </c>
      <c r="G721" s="92">
        <f>(('Regional Cap levels'!G604*1.05)/365)</f>
        <v>6.2476773437141137E-3</v>
      </c>
      <c r="H721" s="92">
        <f>(('Regional Cap levels'!H604*1.05)/365)</f>
        <v>6.2476773437141137E-3</v>
      </c>
      <c r="I721" s="92">
        <f>(('Regional Cap levels'!I604*1.05)/365)</f>
        <v>6.2580514592043132E-3</v>
      </c>
      <c r="J721" s="92">
        <f>(('Regional Cap levels'!J604*1.05)/365)</f>
        <v>6.2580514592043132E-3</v>
      </c>
      <c r="K721" s="92">
        <f>(('Regional Cap levels'!K604*1.05)/365)</f>
        <v>6.2221496440159566E-3</v>
      </c>
    </row>
    <row r="722" spans="2:11">
      <c r="B722" s="192" t="s">
        <v>151</v>
      </c>
      <c r="C722" s="1" t="s">
        <v>72</v>
      </c>
      <c r="D722" s="1" t="s">
        <v>68</v>
      </c>
      <c r="E722" s="14" t="s">
        <v>155</v>
      </c>
      <c r="F722" s="92">
        <f>(('Regional Cap levels'!F605-'Regional Cap levels'!F606)*1.05)/INDEX('TDCV Values'!$C$5:$C$6,MATCH($C722,'TDCV Values'!$B$5:$B$6,0))</f>
        <v>1.6336286347556615E-3</v>
      </c>
      <c r="G722" s="92">
        <f>(('Regional Cap levels'!G605-'Regional Cap levels'!G606)*1.05)/INDEX('TDCV Values'!$C$5:$C$6,MATCH($C722,'TDCV Values'!$B$5:$B$6,0))</f>
        <v>1.2061809524004815E-3</v>
      </c>
      <c r="H722" s="92">
        <f>(('Regional Cap levels'!H605-'Regional Cap levels'!H606)*1.05)/INDEX('TDCV Values'!$C$5:$C$6,MATCH($C722,'TDCV Values'!$B$5:$B$6,0))</f>
        <v>7.17389677728163E-4</v>
      </c>
      <c r="I722" s="92">
        <f>(('Regional Cap levels'!I605-'Regional Cap levels'!I606)*1.05)/INDEX('TDCV Values'!$C$5:$C$6,MATCH($C722,'TDCV Values'!$B$5:$B$6,0))</f>
        <v>6.5455620243102457E-4</v>
      </c>
      <c r="J722" s="92">
        <f>(('Regional Cap levels'!J605-'Regional Cap levels'!J606)*1.05)/INDEX('TDCV Values'!$C$5:$C$6,MATCH($C722,'TDCV Values'!$B$5:$B$6,0))</f>
        <v>7.0504723414351305E-4</v>
      </c>
      <c r="K722" s="92">
        <f>(('Regional Cap levels'!K605-'Regional Cap levels'!K606)*1.05)/INDEX('TDCV Values'!$C$5:$C$6,MATCH($C722,'TDCV Values'!$B$5:$B$6,0))</f>
        <v>5.688328019951243E-4</v>
      </c>
    </row>
    <row r="723" spans="2:11" ht="13.5" thickBot="1">
      <c r="B723" s="202" t="s">
        <v>151</v>
      </c>
      <c r="C723" s="203" t="s">
        <v>72</v>
      </c>
      <c r="D723" s="203" t="s">
        <v>68</v>
      </c>
      <c r="E723" s="225" t="s">
        <v>73</v>
      </c>
      <c r="F723" s="93">
        <f>(('Regional Cap levels'!F606*1.05)/365)</f>
        <v>2.6231771230741442E-3</v>
      </c>
      <c r="G723" s="93">
        <f>(('Regional Cap levels'!G606*1.05)/365)</f>
        <v>2.6789655325239795E-3</v>
      </c>
      <c r="H723" s="93">
        <f>(('Regional Cap levels'!H606*1.05)/365)</f>
        <v>2.6789655325239795E-3</v>
      </c>
      <c r="I723" s="93">
        <f>(('Regional Cap levels'!I606*1.05)/365)</f>
        <v>2.707050490963871E-3</v>
      </c>
      <c r="J723" s="93">
        <f>(('Regional Cap levels'!J606*1.05)/365)</f>
        <v>2.707050490963871E-3</v>
      </c>
      <c r="K723" s="93">
        <f>(('Regional Cap levels'!K606*1.05)/365)</f>
        <v>2.7183771159391898E-3</v>
      </c>
    </row>
    <row r="724" spans="2:11">
      <c r="B724" s="197" t="s">
        <v>152</v>
      </c>
      <c r="C724" s="198" t="s">
        <v>67</v>
      </c>
      <c r="D724" s="198" t="s">
        <v>71</v>
      </c>
      <c r="E724" s="224" t="s">
        <v>155</v>
      </c>
      <c r="F724" s="91">
        <f>(('Regional Cap levels'!F607-'Regional Cap levels'!F608)*1.05)/INDEX('TDCV Values'!$C$5:$C$6,MATCH($C724,'TDCV Values'!$B$5:$B$6,0))</f>
        <v>2.8779875335287506E-2</v>
      </c>
      <c r="G724" s="91">
        <f>(('Regional Cap levels'!G607-'Regional Cap levels'!G608)*1.05)/INDEX('TDCV Values'!$C$5:$C$6,MATCH($C724,'TDCV Values'!$B$5:$B$6,0))</f>
        <v>2.1488474789388774E-2</v>
      </c>
      <c r="H724" s="91">
        <f>(('Regional Cap levels'!H607-'Regional Cap levels'!H608)*1.05)/INDEX('TDCV Values'!$C$5:$C$6,MATCH($C724,'TDCV Values'!$B$5:$B$6,0))</f>
        <v>1.2823290070630407E-2</v>
      </c>
      <c r="I724" s="91">
        <f>(('Regional Cap levels'!I607-'Regional Cap levels'!I608)*1.05)/INDEX('TDCV Values'!$C$5:$C$6,MATCH($C724,'TDCV Values'!$B$5:$B$6,0))</f>
        <v>1.1606574704309886E-2</v>
      </c>
      <c r="J724" s="91">
        <f>(('Regional Cap levels'!J607-'Regional Cap levels'!J608)*1.05)/INDEX('TDCV Values'!$C$5:$C$6,MATCH($C724,'TDCV Values'!$B$5:$B$6,0))</f>
        <v>1.2147085850028678E-2</v>
      </c>
      <c r="K724" s="91">
        <f>(('Regional Cap levels'!K607-'Regional Cap levels'!K608)*1.05)/INDEX('TDCV Values'!$C$5:$C$6,MATCH($C724,'TDCV Values'!$B$5:$B$6,0))</f>
        <v>1.0430061986903673E-2</v>
      </c>
    </row>
    <row r="725" spans="2:11">
      <c r="B725" s="192" t="s">
        <v>152</v>
      </c>
      <c r="C725" s="1" t="s">
        <v>67</v>
      </c>
      <c r="D725" s="1" t="s">
        <v>71</v>
      </c>
      <c r="E725" s="14" t="s">
        <v>73</v>
      </c>
      <c r="F725" s="92">
        <f>(('Regional Cap levels'!F608*1.05)/365)</f>
        <v>1.9659791354945343E-2</v>
      </c>
      <c r="G725" s="92">
        <f>(('Regional Cap levels'!G608*1.05)/365)</f>
        <v>2.5151185537349494E-2</v>
      </c>
      <c r="H725" s="92">
        <f>(('Regional Cap levels'!H608*1.05)/365)</f>
        <v>2.5151185537349494E-2</v>
      </c>
      <c r="I725" s="92">
        <f>('Regional Cap levels'!I608*1.05)/365</f>
        <v>2.5192844092738323E-2</v>
      </c>
      <c r="J725" s="92">
        <f>('Regional Cap levels'!J608*1.05)/365</f>
        <v>2.5192844092738323E-2</v>
      </c>
      <c r="K725" s="92">
        <f>('Regional Cap levels'!K608*1.05)/365</f>
        <v>2.6507867481630847E-2</v>
      </c>
    </row>
    <row r="726" spans="2:11">
      <c r="B726" s="192" t="s">
        <v>152</v>
      </c>
      <c r="C726" s="1" t="s">
        <v>72</v>
      </c>
      <c r="D726" s="1" t="s">
        <v>71</v>
      </c>
      <c r="E726" s="14" t="s">
        <v>155</v>
      </c>
      <c r="F726" s="92">
        <f>(('Regional Cap levels'!F609-'Regional Cap levels'!F610)*1.05)/INDEX('TDCV Values'!$C$5:$C$6,MATCH($C726,'TDCV Values'!$B$5:$B$6,0))</f>
        <v>6.9191533905298133E-3</v>
      </c>
      <c r="G726" s="92">
        <f>(('Regional Cap levels'!G609-'Regional Cap levels'!G610)*1.05)/INDEX('TDCV Values'!$C$5:$C$6,MATCH($C726,'TDCV Values'!$B$5:$B$6,0))</f>
        <v>5.1215619997901102E-3</v>
      </c>
      <c r="H726" s="92">
        <f>(('Regional Cap levels'!H609-'Regional Cap levels'!H610)*1.05)/INDEX('TDCV Values'!$C$5:$C$6,MATCH($C726,'TDCV Values'!$B$5:$B$6,0))</f>
        <v>3.0594846835493078E-3</v>
      </c>
      <c r="I726" s="92">
        <f>(('Regional Cap levels'!I609-'Regional Cap levels'!I610)*1.05)/INDEX('TDCV Values'!$C$5:$C$6,MATCH($C726,'TDCV Values'!$B$5:$B$6,0))</f>
        <v>2.7944073573076852E-3</v>
      </c>
      <c r="J726" s="92">
        <f>(('Regional Cap levels'!J609-'Regional Cap levels'!J610)*1.05)/INDEX('TDCV Values'!$C$5:$C$6,MATCH($C726,'TDCV Values'!$B$5:$B$6,0))</f>
        <v>3.0074152741075832E-3</v>
      </c>
      <c r="K726" s="92">
        <f>(('Regional Cap levels'!K609-'Regional Cap levels'!K610)*1.05)/INDEX('TDCV Values'!$C$5:$C$6,MATCH($C726,'TDCV Values'!$B$5:$B$6,0))</f>
        <v>2.4224643658957547E-3</v>
      </c>
    </row>
    <row r="727" spans="2:11">
      <c r="B727" s="192" t="s">
        <v>152</v>
      </c>
      <c r="C727" s="1" t="s">
        <v>72</v>
      </c>
      <c r="D727" s="1" t="s">
        <v>71</v>
      </c>
      <c r="E727" s="14" t="s">
        <v>73</v>
      </c>
      <c r="F727" s="92">
        <f>(('Regional Cap levels'!F610*1.05)/365)</f>
        <v>1.1066470132060519E-2</v>
      </c>
      <c r="G727" s="92">
        <f>(('Regional Cap levels'!G610*1.05)/365)</f>
        <v>1.1301826243342947E-2</v>
      </c>
      <c r="H727" s="92">
        <f>(('Regional Cap levels'!H610*1.05)/365)</f>
        <v>1.1301826243342947E-2</v>
      </c>
      <c r="I727" s="92">
        <f>(('Regional Cap levels'!I610*1.05)/365)</f>
        <v>1.1420309036975648E-2</v>
      </c>
      <c r="J727" s="92">
        <f>(('Regional Cap levels'!J610*1.05)/365)</f>
        <v>1.1420309036975648E-2</v>
      </c>
      <c r="K727" s="92">
        <f>(('Regional Cap levels'!K610*1.05)/365)</f>
        <v>1.1468092984115111E-2</v>
      </c>
    </row>
    <row r="728" spans="2:11">
      <c r="B728" s="192" t="s">
        <v>152</v>
      </c>
      <c r="C728" s="1" t="s">
        <v>67</v>
      </c>
      <c r="D728" s="1" t="s">
        <v>68</v>
      </c>
      <c r="E728" s="14" t="s">
        <v>155</v>
      </c>
      <c r="F728" s="92">
        <f>(('Regional Cap levels'!F611-'Regional Cap levels'!F612)*1.05)/INDEX('TDCV Values'!$C$5:$C$6,MATCH($C728,'TDCV Values'!$B$5:$B$6,0))</f>
        <v>7.166973211987622E-3</v>
      </c>
      <c r="G728" s="92">
        <f>(('Regional Cap levels'!G611-'Regional Cap levels'!G612)*1.05)/INDEX('TDCV Values'!$C$5:$C$6,MATCH($C728,'TDCV Values'!$B$5:$B$6,0))</f>
        <v>5.3512157849130671E-3</v>
      </c>
      <c r="H728" s="92">
        <f>(('Regional Cap levels'!H611-'Regional Cap levels'!H612)*1.05)/INDEX('TDCV Values'!$C$5:$C$6,MATCH($C728,'TDCV Values'!$B$5:$B$6,0))</f>
        <v>3.1933486630871424E-3</v>
      </c>
      <c r="I728" s="92">
        <f>(('Regional Cap levels'!I611-'Regional Cap levels'!I612)*1.05)/INDEX('TDCV Values'!$C$5:$C$6,MATCH($C728,'TDCV Values'!$B$5:$B$6,0))</f>
        <v>2.8903533812993545E-3</v>
      </c>
      <c r="J728" s="92">
        <f>(('Regional Cap levels'!J611-'Regional Cap levels'!J612)*1.05)/INDEX('TDCV Values'!$C$5:$C$6,MATCH($C728,'TDCV Values'!$B$5:$B$6,0))</f>
        <v>3.0249553855477038E-3</v>
      </c>
      <c r="K728" s="92">
        <f>(('Regional Cap levels'!K611-'Regional Cap levels'!K612)*1.05)/INDEX('TDCV Values'!$C$5:$C$6,MATCH($C728,'TDCV Values'!$B$5:$B$6,0))</f>
        <v>2.5973696546160614E-3</v>
      </c>
    </row>
    <row r="729" spans="2:11">
      <c r="B729" s="192" t="s">
        <v>152</v>
      </c>
      <c r="C729" s="1" t="s">
        <v>67</v>
      </c>
      <c r="D729" s="1" t="s">
        <v>68</v>
      </c>
      <c r="E729" s="14" t="s">
        <v>73</v>
      </c>
      <c r="F729" s="92">
        <f>(('Regional Cap levels'!F612*1.05)/365)</f>
        <v>4.895823777992454E-3</v>
      </c>
      <c r="G729" s="92">
        <f>(('Regional Cap levels'!G612*1.05)/365)</f>
        <v>6.2633305702647392E-3</v>
      </c>
      <c r="H729" s="92">
        <f>(('Regional Cap levels'!H612*1.05)/365)</f>
        <v>6.2633305702647392E-3</v>
      </c>
      <c r="I729" s="92">
        <f>(('Regional Cap levels'!I612*1.05)/365)</f>
        <v>6.2737046857549378E-3</v>
      </c>
      <c r="J729" s="92">
        <f>(('Regional Cap levels'!J612*1.05)/365)</f>
        <v>6.2737046857549378E-3</v>
      </c>
      <c r="K729" s="92">
        <f>(('Regional Cap levels'!K612*1.05)/365)</f>
        <v>6.6011813440632564E-3</v>
      </c>
    </row>
    <row r="730" spans="2:11">
      <c r="B730" s="192" t="s">
        <v>152</v>
      </c>
      <c r="C730" s="1" t="s">
        <v>72</v>
      </c>
      <c r="D730" s="1" t="s">
        <v>68</v>
      </c>
      <c r="E730" s="14" t="s">
        <v>155</v>
      </c>
      <c r="F730" s="92">
        <f>(('Regional Cap levels'!F613-'Regional Cap levels'!F614)*1.05)/INDEX('TDCV Values'!$C$5:$C$6,MATCH($C730,'TDCV Values'!$B$5:$B$6,0))</f>
        <v>1.6401042670775494E-3</v>
      </c>
      <c r="G730" s="92">
        <f>(('Regional Cap levels'!G613-'Regional Cap levels'!G614)*1.05)/INDEX('TDCV Values'!$C$5:$C$6,MATCH($C730,'TDCV Values'!$B$5:$B$6,0))</f>
        <v>1.2140062831176505E-3</v>
      </c>
      <c r="H730" s="92">
        <f>(('Regional Cap levels'!H613-'Regional Cap levels'!H614)*1.05)/INDEX('TDCV Values'!$C$5:$C$6,MATCH($C730,'TDCV Values'!$B$5:$B$6,0))</f>
        <v>7.2521500844533208E-4</v>
      </c>
      <c r="I730" s="92">
        <f>(('Regional Cap levels'!I613-'Regional Cap levels'!I614)*1.05)/INDEX('TDCV Values'!$C$5:$C$6,MATCH($C730,'TDCV Values'!$B$5:$B$6,0))</f>
        <v>6.6238153311445728E-4</v>
      </c>
      <c r="J730" s="92">
        <f>(('Regional Cap levels'!J613-'Regional Cap levels'!J614)*1.05)/INDEX('TDCV Values'!$C$5:$C$6,MATCH($C730,'TDCV Values'!$B$5:$B$6,0))</f>
        <v>7.1287256482694577E-4</v>
      </c>
      <c r="K730" s="92">
        <f>(('Regional Cap levels'!K613-'Regional Cap levels'!K614)*1.05)/INDEX('TDCV Values'!$C$5:$C$6,MATCH($C730,'TDCV Values'!$B$5:$B$6,0))</f>
        <v>5.742168035741018E-4</v>
      </c>
    </row>
    <row r="731" spans="2:11" ht="13.5" thickBot="1">
      <c r="B731" s="202" t="s">
        <v>152</v>
      </c>
      <c r="C731" s="203" t="s">
        <v>72</v>
      </c>
      <c r="D731" s="203" t="s">
        <v>68</v>
      </c>
      <c r="E731" s="225" t="s">
        <v>73</v>
      </c>
      <c r="F731" s="93">
        <f>(('Regional Cap levels'!F614*1.05)/365)</f>
        <v>2.6231771230741442E-3</v>
      </c>
      <c r="G731" s="93">
        <f>(('Regional Cap levels'!G614*1.05)/365)</f>
        <v>2.6789655325239795E-3</v>
      </c>
      <c r="H731" s="93">
        <f>(('Regional Cap levels'!H614*1.05)/365)</f>
        <v>2.6789655325239795E-3</v>
      </c>
      <c r="I731" s="93">
        <f>(('Regional Cap levels'!I614*1.05)/365)</f>
        <v>2.707050490963871E-3</v>
      </c>
      <c r="J731" s="93">
        <f>(('Regional Cap levels'!J614*1.05)/365)</f>
        <v>2.707050490963871E-3</v>
      </c>
      <c r="K731" s="93">
        <f>(('Regional Cap levels'!K614*1.05)/365)</f>
        <v>2.7183771159391898E-3</v>
      </c>
    </row>
    <row r="732" spans="2:11">
      <c r="B732" s="197" t="s">
        <v>122</v>
      </c>
      <c r="C732" s="198" t="s">
        <v>67</v>
      </c>
      <c r="D732" s="198" t="s">
        <v>71</v>
      </c>
      <c r="E732" s="224" t="s">
        <v>155</v>
      </c>
      <c r="F732" s="91">
        <f>(('Regional Cap levels'!F615-'Regional Cap levels'!F616)*1.05)/INDEX('TDCV Values'!$C$5:$C$6,MATCH($C732,'TDCV Values'!$B$5:$B$6,0))</f>
        <v>2.8629316060665985E-2</v>
      </c>
      <c r="G732" s="91">
        <f>(('Regional Cap levels'!G615-'Regional Cap levels'!G616)*1.05)/INDEX('TDCV Values'!$C$5:$C$6,MATCH($C732,'TDCV Values'!$B$5:$B$6,0))</f>
        <v>2.1457771708620319E-2</v>
      </c>
      <c r="H732" s="91">
        <f>(('Regional Cap levels'!H615-'Regional Cap levels'!H616)*1.05)/INDEX('TDCV Values'!$C$5:$C$6,MATCH($C732,'TDCV Values'!$B$5:$B$6,0))</f>
        <v>1.2863624959636499E-2</v>
      </c>
      <c r="I732" s="91">
        <f>(('Regional Cap levels'!I615-'Regional Cap levels'!I616)*1.05)/INDEX('TDCV Values'!$C$5:$C$6,MATCH($C732,'TDCV Values'!$B$5:$B$6,0))</f>
        <v>1.1668292593923177E-2</v>
      </c>
      <c r="J732" s="91">
        <f>(('Regional Cap levels'!J615-'Regional Cap levels'!J616)*1.05)/INDEX('TDCV Values'!$C$5:$C$6,MATCH($C732,'TDCV Values'!$B$5:$B$6,0))</f>
        <v>1.2205142784035573E-2</v>
      </c>
      <c r="K732" s="91">
        <f>(('Regional Cap levels'!K615-'Regional Cap levels'!K616)*1.05)/INDEX('TDCV Values'!$C$5:$C$6,MATCH($C732,'TDCV Values'!$B$5:$B$6,0))</f>
        <v>1.0544633594556811E-2</v>
      </c>
    </row>
    <row r="733" spans="2:11">
      <c r="B733" s="192" t="s">
        <v>122</v>
      </c>
      <c r="C733" s="1" t="s">
        <v>67</v>
      </c>
      <c r="D733" s="1" t="s">
        <v>71</v>
      </c>
      <c r="E733" s="14" t="s">
        <v>73</v>
      </c>
      <c r="F733" s="92">
        <f>(('Regional Cap levels'!F616*1.05)/365)</f>
        <v>1.321689917742571E-2</v>
      </c>
      <c r="G733" s="92">
        <f>(('Regional Cap levels'!G616*1.05)/365)</f>
        <v>1.5287050266261953E-2</v>
      </c>
      <c r="H733" s="92">
        <f>(('Regional Cap levels'!H616*1.05)/365)</f>
        <v>1.5287050266261953E-2</v>
      </c>
      <c r="I733" s="92">
        <f>('Regional Cap levels'!I616*1.05)/365</f>
        <v>1.5328708821650773E-2</v>
      </c>
      <c r="J733" s="92">
        <f>('Regional Cap levels'!J616*1.05)/365</f>
        <v>1.5328708821650773E-2</v>
      </c>
      <c r="K733" s="92">
        <f>('Regional Cap levels'!K616*1.05)/365</f>
        <v>1.5552705869681091E-2</v>
      </c>
    </row>
    <row r="734" spans="2:11">
      <c r="B734" s="192" t="s">
        <v>122</v>
      </c>
      <c r="C734" s="1" t="s">
        <v>72</v>
      </c>
      <c r="D734" s="1" t="s">
        <v>71</v>
      </c>
      <c r="E734" s="14" t="s">
        <v>155</v>
      </c>
      <c r="F734" s="92">
        <f>(('Regional Cap levels'!F617-'Regional Cap levels'!F618)*1.05)/INDEX('TDCV Values'!$C$5:$C$6,MATCH($C734,'TDCV Values'!$B$5:$B$6,0))</f>
        <v>6.9873867180108738E-3</v>
      </c>
      <c r="G734" s="92">
        <f>(('Regional Cap levels'!G617-'Regional Cap levels'!G618)*1.05)/INDEX('TDCV Values'!$C$5:$C$6,MATCH($C734,'TDCV Values'!$B$5:$B$6,0))</f>
        <v>5.1082719428813044E-3</v>
      </c>
      <c r="H734" s="92">
        <f>(('Regional Cap levels'!H617-'Regional Cap levels'!H618)*1.05)/INDEX('TDCV Values'!$C$5:$C$6,MATCH($C734,'TDCV Values'!$B$5:$B$6,0))</f>
        <v>3.0461946266405015E-3</v>
      </c>
      <c r="I734" s="92">
        <f>(('Regional Cap levels'!I617-'Regional Cap levels'!I618)*1.05)/INDEX('TDCV Values'!$C$5:$C$6,MATCH($C734,'TDCV Values'!$B$5:$B$6,0))</f>
        <v>2.7811172998164768E-3</v>
      </c>
      <c r="J734" s="92">
        <f>(('Regional Cap levels'!J617-'Regional Cap levels'!J618)*1.05)/INDEX('TDCV Values'!$C$5:$C$6,MATCH($C734,'TDCV Values'!$B$5:$B$6,0))</f>
        <v>2.9941252166163748E-3</v>
      </c>
      <c r="K734" s="92">
        <f>(('Regional Cap levels'!K617-'Regional Cap levels'!K618)*1.05)/INDEX('TDCV Values'!$C$5:$C$6,MATCH($C734,'TDCV Values'!$B$5:$B$6,0))</f>
        <v>2.4625164636020492E-3</v>
      </c>
    </row>
    <row r="735" spans="2:11">
      <c r="B735" s="192" t="s">
        <v>122</v>
      </c>
      <c r="C735" s="1" t="s">
        <v>72</v>
      </c>
      <c r="D735" s="1" t="s">
        <v>71</v>
      </c>
      <c r="E735" s="14" t="s">
        <v>73</v>
      </c>
      <c r="F735" s="92">
        <f>(('Regional Cap levels'!F618*1.05)/365)</f>
        <v>1.1066470132060519E-2</v>
      </c>
      <c r="G735" s="92">
        <f>(('Regional Cap levels'!G618*1.05)/365)</f>
        <v>1.1301826243342947E-2</v>
      </c>
      <c r="H735" s="92">
        <f>(('Regional Cap levels'!H618*1.05)/365)</f>
        <v>1.1301826243342947E-2</v>
      </c>
      <c r="I735" s="92">
        <f>(('Regional Cap levels'!I618*1.05)/365)</f>
        <v>1.1420309036975648E-2</v>
      </c>
      <c r="J735" s="92">
        <f>(('Regional Cap levels'!J618*1.05)/365)</f>
        <v>1.1420309036975648E-2</v>
      </c>
      <c r="K735" s="92">
        <f>(('Regional Cap levels'!K618*1.05)/365)</f>
        <v>1.1468092984115111E-2</v>
      </c>
    </row>
    <row r="736" spans="2:11">
      <c r="B736" s="192" t="s">
        <v>122</v>
      </c>
      <c r="C736" s="1" t="s">
        <v>67</v>
      </c>
      <c r="D736" s="1" t="s">
        <v>68</v>
      </c>
      <c r="E736" s="14" t="s">
        <v>155</v>
      </c>
      <c r="F736" s="92">
        <f>(('Regional Cap levels'!F619-'Regional Cap levels'!F620)*1.05)/INDEX('TDCV Values'!$C$5:$C$6,MATCH($C736,'TDCV Values'!$B$5:$B$6,0))</f>
        <v>7.1294798498567008E-3</v>
      </c>
      <c r="G736" s="92">
        <f>(('Regional Cap levels'!G619-'Regional Cap levels'!G620)*1.05)/INDEX('TDCV Values'!$C$5:$C$6,MATCH($C736,'TDCV Values'!$B$5:$B$6,0))</f>
        <v>5.3435698811407466E-3</v>
      </c>
      <c r="H736" s="92">
        <f>(('Regional Cap levels'!H619-'Regional Cap levels'!H620)*1.05)/INDEX('TDCV Values'!$C$5:$C$6,MATCH($C736,'TDCV Values'!$B$5:$B$6,0))</f>
        <v>3.2033931495780454E-3</v>
      </c>
      <c r="I736" s="92">
        <f>(('Regional Cap levels'!I619-'Regional Cap levels'!I620)*1.05)/INDEX('TDCV Values'!$C$5:$C$6,MATCH($C736,'TDCV Values'!$B$5:$B$6,0))</f>
        <v>2.9057228176296262E-3</v>
      </c>
      <c r="J736" s="92">
        <f>(('Regional Cap levels'!J619-'Regional Cap levels'!J620)*1.05)/INDEX('TDCV Values'!$C$5:$C$6,MATCH($C736,'TDCV Values'!$B$5:$B$6,0))</f>
        <v>3.0394131441707005E-3</v>
      </c>
      <c r="K736" s="92">
        <f>(('Regional Cap levels'!K619-'Regional Cap levels'!K620)*1.05)/INDEX('TDCV Values'!$C$5:$C$6,MATCH($C736,'TDCV Values'!$B$5:$B$6,0))</f>
        <v>2.6259011070055589E-3</v>
      </c>
    </row>
    <row r="737" spans="2:11">
      <c r="B737" s="192" t="s">
        <v>122</v>
      </c>
      <c r="C737" s="1" t="s">
        <v>67</v>
      </c>
      <c r="D737" s="1" t="s">
        <v>68</v>
      </c>
      <c r="E737" s="14" t="s">
        <v>73</v>
      </c>
      <c r="F737" s="92">
        <f>(('Regional Cap levels'!F620*1.05)/365)</f>
        <v>3.2913680565532935E-3</v>
      </c>
      <c r="G737" s="92">
        <f>(('Regional Cap levels'!G620*1.05)/365)</f>
        <v>3.806892089427224E-3</v>
      </c>
      <c r="H737" s="92">
        <f>(('Regional Cap levels'!H620*1.05)/365)</f>
        <v>3.806892089427224E-3</v>
      </c>
      <c r="I737" s="92">
        <f>(('Regional Cap levels'!I620*1.05)/365)</f>
        <v>3.817266204917423E-3</v>
      </c>
      <c r="J737" s="92">
        <f>(('Regional Cap levels'!J620*1.05)/365)</f>
        <v>3.817266204917423E-3</v>
      </c>
      <c r="K737" s="92">
        <f>(('Regional Cap levels'!K620*1.05)/365)</f>
        <v>3.8730475738113037E-3</v>
      </c>
    </row>
    <row r="738" spans="2:11">
      <c r="B738" s="192" t="s">
        <v>122</v>
      </c>
      <c r="C738" s="1" t="s">
        <v>72</v>
      </c>
      <c r="D738" s="1" t="s">
        <v>68</v>
      </c>
      <c r="E738" s="14" t="s">
        <v>155</v>
      </c>
      <c r="F738" s="92">
        <f>(('Regional Cap levels'!F621-'Regional Cap levels'!F622)*1.05)/INDEX('TDCV Values'!$C$5:$C$6,MATCH($C738,'TDCV Values'!$B$5:$B$6,0))</f>
        <v>1.656278178138946E-3</v>
      </c>
      <c r="G738" s="92">
        <f>(('Regional Cap levels'!G621-'Regional Cap levels'!G622)*1.05)/INDEX('TDCV Values'!$C$5:$C$6,MATCH($C738,'TDCV Values'!$B$5:$B$6,0))</f>
        <v>1.2108560307940539E-3</v>
      </c>
      <c r="H738" s="92">
        <f>(('Regional Cap levels'!H621-'Regional Cap levels'!H622)*1.05)/INDEX('TDCV Values'!$C$5:$C$6,MATCH($C738,'TDCV Values'!$B$5:$B$6,0))</f>
        <v>7.2206475612173566E-4</v>
      </c>
      <c r="I738" s="92">
        <f>(('Regional Cap levels'!I621-'Regional Cap levels'!I622)*1.05)/INDEX('TDCV Values'!$C$5:$C$6,MATCH($C738,'TDCV Values'!$B$5:$B$6,0))</f>
        <v>6.5923128065280918E-4</v>
      </c>
      <c r="J738" s="92">
        <f>(('Regional Cap levels'!J621-'Regional Cap levels'!J622)*1.05)/INDEX('TDCV Values'!$C$5:$C$6,MATCH($C738,'TDCV Values'!$B$5:$B$6,0))</f>
        <v>7.0972231236529767E-4</v>
      </c>
      <c r="K738" s="92">
        <f>(('Regional Cap levels'!K621-'Regional Cap levels'!K622)*1.05)/INDEX('TDCV Values'!$C$5:$C$6,MATCH($C738,'TDCV Values'!$B$5:$B$6,0))</f>
        <v>5.8371068420455692E-4</v>
      </c>
    </row>
    <row r="739" spans="2:11" ht="13.5" thickBot="1">
      <c r="B739" s="202" t="s">
        <v>122</v>
      </c>
      <c r="C739" s="203" t="s">
        <v>72</v>
      </c>
      <c r="D739" s="203" t="s">
        <v>68</v>
      </c>
      <c r="E739" s="225" t="s">
        <v>73</v>
      </c>
      <c r="F739" s="93">
        <f>(('Regional Cap levels'!F622*1.05)/365)</f>
        <v>2.6231771230741442E-3</v>
      </c>
      <c r="G739" s="93">
        <f>(('Regional Cap levels'!G622*1.05)/365)</f>
        <v>2.6789655325239795E-3</v>
      </c>
      <c r="H739" s="93">
        <f>(('Regional Cap levels'!H622*1.05)/365)</f>
        <v>2.6789655325239795E-3</v>
      </c>
      <c r="I739" s="93">
        <f>(('Regional Cap levels'!I622*1.05)/365)</f>
        <v>2.707050490963871E-3</v>
      </c>
      <c r="J739" s="93">
        <f>(('Regional Cap levels'!J622*1.05)/365)</f>
        <v>2.707050490963871E-3</v>
      </c>
      <c r="K739" s="93">
        <f>(('Regional Cap levels'!K622*1.05)/365)</f>
        <v>2.7183771159391898E-3</v>
      </c>
    </row>
    <row r="740" spans="2:11">
      <c r="B740" s="197" t="s">
        <v>124</v>
      </c>
      <c r="C740" s="198" t="s">
        <v>67</v>
      </c>
      <c r="D740" s="198" t="s">
        <v>71</v>
      </c>
      <c r="E740" s="224" t="s">
        <v>155</v>
      </c>
      <c r="F740" s="91">
        <f>(('Regional Cap levels'!F623-'Regional Cap levels'!F624)*1.05)/INDEX('TDCV Values'!$C$5:$C$6,MATCH($C740,'TDCV Values'!$B$5:$B$6,0))</f>
        <v>2.8350812156978655E-2</v>
      </c>
      <c r="G740" s="91">
        <f>(('Regional Cap levels'!G623-'Regional Cap levels'!G624)*1.05)/INDEX('TDCV Values'!$C$5:$C$6,MATCH($C740,'TDCV Values'!$B$5:$B$6,0))</f>
        <v>2.1247251343308619E-2</v>
      </c>
      <c r="H740" s="91">
        <f>(('Regional Cap levels'!H623-'Regional Cap levels'!H624)*1.05)/INDEX('TDCV Values'!$C$5:$C$6,MATCH($C740,'TDCV Values'!$B$5:$B$6,0))</f>
        <v>1.2742676659275202E-2</v>
      </c>
      <c r="I740" s="91">
        <f>(('Regional Cap levels'!I623-'Regional Cap levels'!I624)*1.05)/INDEX('TDCV Values'!$C$5:$C$6,MATCH($C740,'TDCV Values'!$B$5:$B$6,0))</f>
        <v>1.1534269459157323E-2</v>
      </c>
      <c r="J740" s="91">
        <f>(('Regional Cap levels'!J623-'Regional Cap levels'!J624)*1.05)/INDEX('TDCV Values'!$C$5:$C$6,MATCH($C740,'TDCV Values'!$B$5:$B$6,0))</f>
        <v>1.2064818313565134E-2</v>
      </c>
      <c r="K740" s="91">
        <f>(('Regional Cap levels'!K623-'Regional Cap levels'!K624)*1.05)/INDEX('TDCV Values'!$C$5:$C$6,MATCH($C740,'TDCV Values'!$B$5:$B$6,0))</f>
        <v>1.037393556651451E-2</v>
      </c>
    </row>
    <row r="741" spans="2:11">
      <c r="B741" s="192" t="s">
        <v>124</v>
      </c>
      <c r="C741" s="1" t="s">
        <v>67</v>
      </c>
      <c r="D741" s="1" t="s">
        <v>71</v>
      </c>
      <c r="E741" s="14" t="s">
        <v>73</v>
      </c>
      <c r="F741" s="92">
        <f>(('Regional Cap levels'!F624*1.05)/365)</f>
        <v>1.7190390171923881E-2</v>
      </c>
      <c r="G741" s="92">
        <f>(('Regional Cap levels'!G624*1.05)/365)</f>
        <v>1.9054009525452872E-2</v>
      </c>
      <c r="H741" s="92">
        <f>(('Regional Cap levels'!H624*1.05)/365)</f>
        <v>1.9054009525452872E-2</v>
      </c>
      <c r="I741" s="92">
        <f>('Regional Cap levels'!I624*1.05)/365</f>
        <v>1.9095668080841698E-2</v>
      </c>
      <c r="J741" s="92">
        <f>('Regional Cap levels'!J624*1.05)/365</f>
        <v>1.9095668080841698E-2</v>
      </c>
      <c r="K741" s="92">
        <f>('Regional Cap levels'!K624*1.05)/365</f>
        <v>2.2610703432789703E-2</v>
      </c>
    </row>
    <row r="742" spans="2:11">
      <c r="B742" s="192" t="s">
        <v>124</v>
      </c>
      <c r="C742" s="1" t="s">
        <v>72</v>
      </c>
      <c r="D742" s="1" t="s">
        <v>71</v>
      </c>
      <c r="E742" s="14" t="s">
        <v>155</v>
      </c>
      <c r="F742" s="92">
        <f>(('Regional Cap levels'!F625-'Regional Cap levels'!F626)*1.05)/INDEX('TDCV Values'!$C$5:$C$6,MATCH($C742,'TDCV Values'!$B$5:$B$6,0))</f>
        <v>6.8994564569732604E-3</v>
      </c>
      <c r="G742" s="92">
        <f>(('Regional Cap levels'!G625-'Regional Cap levels'!G626)*1.05)/INDEX('TDCV Values'!$C$5:$C$6,MATCH($C742,'TDCV Values'!$B$5:$B$6,0))</f>
        <v>5.1193424897513912E-3</v>
      </c>
      <c r="H742" s="92">
        <f>(('Regional Cap levels'!H625-'Regional Cap levels'!H626)*1.05)/INDEX('TDCV Values'!$C$5:$C$6,MATCH($C742,'TDCV Values'!$B$5:$B$6,0))</f>
        <v>3.0572651735105883E-3</v>
      </c>
      <c r="I742" s="92">
        <f>(('Regional Cap levels'!I625-'Regional Cap levels'!I626)*1.05)/INDEX('TDCV Values'!$C$5:$C$6,MATCH($C742,'TDCV Values'!$B$5:$B$6,0))</f>
        <v>2.7921878472084161E-3</v>
      </c>
      <c r="J742" s="92">
        <f>(('Regional Cap levels'!J625-'Regional Cap levels'!J626)*1.05)/INDEX('TDCV Values'!$C$5:$C$6,MATCH($C742,'TDCV Values'!$B$5:$B$6,0))</f>
        <v>3.0051957640083149E-3</v>
      </c>
      <c r="K742" s="92">
        <f>(('Regional Cap levels'!K625-'Regional Cap levels'!K626)*1.05)/INDEX('TDCV Values'!$C$5:$C$6,MATCH($C742,'TDCV Values'!$B$5:$B$6,0))</f>
        <v>2.4044286848553947E-3</v>
      </c>
    </row>
    <row r="743" spans="2:11">
      <c r="B743" s="192" t="s">
        <v>124</v>
      </c>
      <c r="C743" s="1" t="s">
        <v>72</v>
      </c>
      <c r="D743" s="1" t="s">
        <v>71</v>
      </c>
      <c r="E743" s="14" t="s">
        <v>73</v>
      </c>
      <c r="F743" s="92">
        <f>(('Regional Cap levels'!F626*1.05)/365)</f>
        <v>1.1066470132060519E-2</v>
      </c>
      <c r="G743" s="92">
        <f>(('Regional Cap levels'!G626*1.05)/365)</f>
        <v>1.1301826243342947E-2</v>
      </c>
      <c r="H743" s="92">
        <f>(('Regional Cap levels'!H626*1.05)/365)</f>
        <v>1.1301826243342947E-2</v>
      </c>
      <c r="I743" s="92">
        <f>(('Regional Cap levels'!I626*1.05)/365)</f>
        <v>1.1420309036975648E-2</v>
      </c>
      <c r="J743" s="92">
        <f>(('Regional Cap levels'!J626*1.05)/365)</f>
        <v>1.1420309036975648E-2</v>
      </c>
      <c r="K743" s="92">
        <f>(('Regional Cap levels'!K626*1.05)/365)</f>
        <v>1.1468092984115111E-2</v>
      </c>
    </row>
    <row r="744" spans="2:11">
      <c r="B744" s="192" t="s">
        <v>124</v>
      </c>
      <c r="C744" s="1" t="s">
        <v>67</v>
      </c>
      <c r="D744" s="1" t="s">
        <v>68</v>
      </c>
      <c r="E744" s="14" t="s">
        <v>155</v>
      </c>
      <c r="F744" s="92">
        <f>(('Regional Cap levels'!F627-'Regional Cap levels'!F628)*1.05)/INDEX('TDCV Values'!$C$5:$C$6,MATCH($C744,'TDCV Values'!$B$5:$B$6,0))</f>
        <v>7.0601247885888133E-3</v>
      </c>
      <c r="G744" s="92">
        <f>(('Regional Cap levels'!G627-'Regional Cap levels'!G628)*1.05)/INDEX('TDCV Values'!$C$5:$C$6,MATCH($C744,'TDCV Values'!$B$5:$B$6,0))</f>
        <v>5.2911445734842915E-3</v>
      </c>
      <c r="H744" s="92">
        <f>(('Regional Cap levels'!H627-'Regional Cap levels'!H628)*1.05)/INDEX('TDCV Values'!$C$5:$C$6,MATCH($C744,'TDCV Values'!$B$5:$B$6,0))</f>
        <v>3.1732737269389204E-3</v>
      </c>
      <c r="I744" s="92">
        <f>(('Regional Cap levels'!I627-'Regional Cap levels'!I628)*1.05)/INDEX('TDCV Values'!$C$5:$C$6,MATCH($C744,'TDCV Values'!$B$5:$B$6,0))</f>
        <v>2.8723474049336659E-3</v>
      </c>
      <c r="J744" s="92">
        <f>(('Regional Cap levels'!J627-'Regional Cap levels'!J628)*1.05)/INDEX('TDCV Values'!$C$5:$C$6,MATCH($C744,'TDCV Values'!$B$5:$B$6,0))</f>
        <v>3.0044685271724859E-3</v>
      </c>
      <c r="K744" s="92">
        <f>(('Regional Cap levels'!K627-'Regional Cap levels'!K628)*1.05)/INDEX('TDCV Values'!$C$5:$C$6,MATCH($C744,'TDCV Values'!$B$5:$B$6,0))</f>
        <v>2.5833926464905025E-3</v>
      </c>
    </row>
    <row r="745" spans="2:11">
      <c r="B745" s="192" t="s">
        <v>124</v>
      </c>
      <c r="C745" s="1" t="s">
        <v>67</v>
      </c>
      <c r="D745" s="1" t="s">
        <v>68</v>
      </c>
      <c r="E745" s="14" t="s">
        <v>73</v>
      </c>
      <c r="F745" s="92">
        <f>(('Regional Cap levels'!F628*1.05)/365)</f>
        <v>4.2808755920750062E-3</v>
      </c>
      <c r="G745" s="92">
        <f>(('Regional Cap levels'!G628*1.05)/365)</f>
        <v>4.7449675948540221E-3</v>
      </c>
      <c r="H745" s="92">
        <f>(('Regional Cap levels'!H628*1.05)/365)</f>
        <v>4.7449675948540221E-3</v>
      </c>
      <c r="I745" s="92">
        <f>(('Regional Cap levels'!I628*1.05)/365)</f>
        <v>4.7553417103442215E-3</v>
      </c>
      <c r="J745" s="92">
        <f>(('Regional Cap levels'!J628*1.05)/365)</f>
        <v>4.7553417103442215E-3</v>
      </c>
      <c r="K745" s="92">
        <f>(('Regional Cap levels'!K628*1.05)/365)</f>
        <v>5.6306812979244466E-3</v>
      </c>
    </row>
    <row r="746" spans="2:11">
      <c r="B746" s="192" t="s">
        <v>124</v>
      </c>
      <c r="C746" s="1" t="s">
        <v>72</v>
      </c>
      <c r="D746" s="1" t="s">
        <v>68</v>
      </c>
      <c r="E746" s="14" t="s">
        <v>155</v>
      </c>
      <c r="F746" s="92">
        <f>(('Regional Cap levels'!F629-'Regional Cap levels'!F630)*1.05)/INDEX('TDCV Values'!$C$5:$C$6,MATCH($C746,'TDCV Values'!$B$5:$B$6,0))</f>
        <v>1.6354353396884468E-3</v>
      </c>
      <c r="G746" s="92">
        <f>(('Regional Cap levels'!G629-'Regional Cap levels'!G630)*1.05)/INDEX('TDCV Values'!$C$5:$C$6,MATCH($C746,'TDCV Values'!$B$5:$B$6,0))</f>
        <v>1.2134801742601266E-3</v>
      </c>
      <c r="H746" s="92">
        <f>(('Regional Cap levels'!H629-'Regional Cap levels'!H630)*1.05)/INDEX('TDCV Values'!$C$5:$C$6,MATCH($C746,'TDCV Values'!$B$5:$B$6,0))</f>
        <v>7.2468889958780813E-4</v>
      </c>
      <c r="I746" s="92">
        <f>(('Regional Cap levels'!I629-'Regional Cap levels'!I630)*1.05)/INDEX('TDCV Values'!$C$5:$C$6,MATCH($C746,'TDCV Values'!$B$5:$B$6,0))</f>
        <v>6.6185542424258088E-4</v>
      </c>
      <c r="J746" s="92">
        <f>(('Regional Cap levels'!J629-'Regional Cap levels'!J630)*1.05)/INDEX('TDCV Values'!$C$5:$C$6,MATCH($C746,'TDCV Values'!$B$5:$B$6,0))</f>
        <v>7.1234645595506893E-4</v>
      </c>
      <c r="K746" s="92">
        <f>(('Regional Cap levels'!K629-'Regional Cap levels'!K630)*1.05)/INDEX('TDCV Values'!$C$5:$C$6,MATCH($C746,'TDCV Values'!$B$5:$B$6,0))</f>
        <v>5.6994165663568715E-4</v>
      </c>
    </row>
    <row r="747" spans="2:11" ht="13.5" thickBot="1">
      <c r="B747" s="202" t="s">
        <v>124</v>
      </c>
      <c r="C747" s="203" t="s">
        <v>72</v>
      </c>
      <c r="D747" s="203" t="s">
        <v>68</v>
      </c>
      <c r="E747" s="225" t="s">
        <v>73</v>
      </c>
      <c r="F747" s="93">
        <f>(('Regional Cap levels'!F630*1.05)/365)</f>
        <v>2.6231771230741442E-3</v>
      </c>
      <c r="G747" s="93">
        <f>(('Regional Cap levels'!G630*1.05)/365)</f>
        <v>2.6789655325239795E-3</v>
      </c>
      <c r="H747" s="93">
        <f>(('Regional Cap levels'!H630*1.05)/365)</f>
        <v>2.6789655325239795E-3</v>
      </c>
      <c r="I747" s="93">
        <f>(('Regional Cap levels'!I630*1.05)/365)</f>
        <v>2.707050490963871E-3</v>
      </c>
      <c r="J747" s="93">
        <f>(('Regional Cap levels'!J630*1.05)/365)</f>
        <v>2.707050490963871E-3</v>
      </c>
      <c r="K747" s="93">
        <f>(('Regional Cap levels'!K630*1.05)/365)</f>
        <v>2.7183771159391898E-3</v>
      </c>
    </row>
    <row r="748" spans="2:11">
      <c r="B748" s="197" t="s">
        <v>126</v>
      </c>
      <c r="C748" s="198" t="s">
        <v>67</v>
      </c>
      <c r="D748" s="198" t="s">
        <v>71</v>
      </c>
      <c r="E748" s="224" t="s">
        <v>155</v>
      </c>
      <c r="F748" s="91">
        <f>(('Regional Cap levels'!F631-'Regional Cap levels'!F632)*1.05)/INDEX('TDCV Values'!$C$5:$C$6,MATCH($C748,'TDCV Values'!$B$5:$B$6,0))</f>
        <v>2.8240098878754043E-2</v>
      </c>
      <c r="G748" s="91">
        <f>(('Regional Cap levels'!G631-'Regional Cap levels'!G632)*1.05)/INDEX('TDCV Values'!$C$5:$C$6,MATCH($C748,'TDCV Values'!$B$5:$B$6,0))</f>
        <v>2.116677665834597E-2</v>
      </c>
      <c r="H748" s="91">
        <f>(('Regional Cap levels'!H631-'Regional Cap levels'!H632)*1.05)/INDEX('TDCV Values'!$C$5:$C$6,MATCH($C748,'TDCV Values'!$B$5:$B$6,0))</f>
        <v>1.266786810996791E-2</v>
      </c>
      <c r="I748" s="91">
        <f>(('Regional Cap levels'!I631-'Regional Cap levels'!I632)*1.05)/INDEX('TDCV Values'!$C$5:$C$6,MATCH($C748,'TDCV Values'!$B$5:$B$6,0))</f>
        <v>1.146379293105446E-2</v>
      </c>
      <c r="J748" s="91">
        <f>(('Regional Cap levels'!J631-'Regional Cap levels'!J632)*1.05)/INDEX('TDCV Values'!$C$5:$C$6,MATCH($C748,'TDCV Values'!$B$5:$B$6,0))</f>
        <v>1.1993794726610571E-2</v>
      </c>
      <c r="K748" s="91">
        <f>(('Regional Cap levels'!K631-'Regional Cap levels'!K632)*1.05)/INDEX('TDCV Values'!$C$5:$C$6,MATCH($C748,'TDCV Values'!$B$5:$B$6,0))</f>
        <v>1.0354716634053953E-2</v>
      </c>
    </row>
    <row r="749" spans="2:11">
      <c r="B749" s="192" t="s">
        <v>126</v>
      </c>
      <c r="C749" s="1" t="s">
        <v>67</v>
      </c>
      <c r="D749" s="1" t="s">
        <v>71</v>
      </c>
      <c r="E749" s="14" t="s">
        <v>73</v>
      </c>
      <c r="F749" s="92">
        <f>(('Regional Cap levels'!F632*1.05)/365)</f>
        <v>1.562793269612121E-2</v>
      </c>
      <c r="G749" s="92">
        <f>(('Regional Cap levels'!G632*1.05)/365)</f>
        <v>1.7572368815639991E-2</v>
      </c>
      <c r="H749" s="92">
        <f>(('Regional Cap levels'!H632*1.05)/365)</f>
        <v>1.7572368815639991E-2</v>
      </c>
      <c r="I749" s="92">
        <f>('Regional Cap levels'!I632*1.05)/365</f>
        <v>1.761402737102882E-2</v>
      </c>
      <c r="J749" s="92">
        <f>('Regional Cap levels'!J632*1.05)/365</f>
        <v>1.761402737102882E-2</v>
      </c>
      <c r="K749" s="92">
        <f>('Regional Cap levels'!K632*1.05)/365</f>
        <v>1.9692320216491616E-2</v>
      </c>
    </row>
    <row r="750" spans="2:11">
      <c r="B750" s="192" t="s">
        <v>126</v>
      </c>
      <c r="C750" s="1" t="s">
        <v>72</v>
      </c>
      <c r="D750" s="1" t="s">
        <v>71</v>
      </c>
      <c r="E750" s="14" t="s">
        <v>155</v>
      </c>
      <c r="F750" s="92">
        <f>(('Regional Cap levels'!F633-'Regional Cap levels'!F634)*1.05)/INDEX('TDCV Values'!$C$5:$C$6,MATCH($C750,'TDCV Values'!$B$5:$B$6,0))</f>
        <v>6.9052837189562261E-3</v>
      </c>
      <c r="G750" s="92">
        <f>(('Regional Cap levels'!G633-'Regional Cap levels'!G634)*1.05)/INDEX('TDCV Values'!$C$5:$C$6,MATCH($C750,'TDCV Values'!$B$5:$B$6,0))</f>
        <v>5.0620726803321334E-3</v>
      </c>
      <c r="H750" s="92">
        <f>(('Regional Cap levels'!H633-'Regional Cap levels'!H634)*1.05)/INDEX('TDCV Values'!$C$5:$C$6,MATCH($C750,'TDCV Values'!$B$5:$B$6,0))</f>
        <v>2.9999953640913323E-3</v>
      </c>
      <c r="I750" s="92">
        <f>(('Regional Cap levels'!I633-'Regional Cap levels'!I634)*1.05)/INDEX('TDCV Values'!$C$5:$C$6,MATCH($C750,'TDCV Values'!$B$5:$B$6,0))</f>
        <v>2.7349180378846666E-3</v>
      </c>
      <c r="J750" s="92">
        <f>(('Regional Cap levels'!J633-'Regional Cap levels'!J634)*1.05)/INDEX('TDCV Values'!$C$5:$C$6,MATCH($C750,'TDCV Values'!$B$5:$B$6,0))</f>
        <v>2.9479259546845633E-3</v>
      </c>
      <c r="K750" s="92">
        <f>(('Regional Cap levels'!K633-'Regional Cap levels'!K634)*1.05)/INDEX('TDCV Values'!$C$5:$C$6,MATCH($C750,'TDCV Values'!$B$5:$B$6,0))</f>
        <v>2.4018013517259741E-3</v>
      </c>
    </row>
    <row r="751" spans="2:11">
      <c r="B751" s="192" t="s">
        <v>126</v>
      </c>
      <c r="C751" s="1" t="s">
        <v>72</v>
      </c>
      <c r="D751" s="1" t="s">
        <v>71</v>
      </c>
      <c r="E751" s="14" t="s">
        <v>73</v>
      </c>
      <c r="F751" s="92">
        <f>(('Regional Cap levels'!F634*1.05)/365)</f>
        <v>1.1066470132060519E-2</v>
      </c>
      <c r="G751" s="92">
        <f>(('Regional Cap levels'!G634*1.05)/365)</f>
        <v>1.1301826243342947E-2</v>
      </c>
      <c r="H751" s="92">
        <f>(('Regional Cap levels'!H634*1.05)/365)</f>
        <v>1.1301826243342947E-2</v>
      </c>
      <c r="I751" s="92">
        <f>(('Regional Cap levels'!I634*1.05)/365)</f>
        <v>1.1420309036975648E-2</v>
      </c>
      <c r="J751" s="92">
        <f>(('Regional Cap levels'!J634*1.05)/365)</f>
        <v>1.1420309036975648E-2</v>
      </c>
      <c r="K751" s="92">
        <f>(('Regional Cap levels'!K634*1.05)/365)</f>
        <v>1.1468092984115111E-2</v>
      </c>
    </row>
    <row r="752" spans="2:11">
      <c r="B752" s="192" t="s">
        <v>126</v>
      </c>
      <c r="C752" s="1" t="s">
        <v>67</v>
      </c>
      <c r="D752" s="1" t="s">
        <v>68</v>
      </c>
      <c r="E752" s="14" t="s">
        <v>155</v>
      </c>
      <c r="F752" s="92">
        <f>(('Regional Cap levels'!F635-'Regional Cap levels'!F636)*1.05)/INDEX('TDCV Values'!$C$5:$C$6,MATCH($C752,'TDCV Values'!$B$5:$B$6,0))</f>
        <v>7.0325541653667506E-3</v>
      </c>
      <c r="G752" s="92">
        <f>(('Regional Cap levels'!G635-'Regional Cap levels'!G636)*1.05)/INDEX('TDCV Values'!$C$5:$C$6,MATCH($C752,'TDCV Values'!$B$5:$B$6,0))</f>
        <v>5.2711041839881186E-3</v>
      </c>
      <c r="H752" s="92">
        <f>(('Regional Cap levels'!H635-'Regional Cap levels'!H636)*1.05)/INDEX('TDCV Values'!$C$5:$C$6,MATCH($C752,'TDCV Values'!$B$5:$B$6,0))</f>
        <v>3.1546443596235023E-3</v>
      </c>
      <c r="I752" s="92">
        <f>(('Regional Cap levels'!I635-'Regional Cap levels'!I636)*1.05)/INDEX('TDCV Values'!$C$5:$C$6,MATCH($C752,'TDCV Values'!$B$5:$B$6,0))</f>
        <v>2.8547968289460144E-3</v>
      </c>
      <c r="J752" s="92">
        <f>(('Regional Cap levels'!J635-'Regional Cap levels'!J636)*1.05)/INDEX('TDCV Values'!$C$5:$C$6,MATCH($C752,'TDCV Values'!$B$5:$B$6,0))</f>
        <v>2.9867817186233709E-3</v>
      </c>
      <c r="K752" s="92">
        <f>(('Regional Cap levels'!K635-'Regional Cap levels'!K636)*1.05)/INDEX('TDCV Values'!$C$5:$C$6,MATCH($C752,'TDCV Values'!$B$5:$B$6,0))</f>
        <v>2.5786066085906473E-3</v>
      </c>
    </row>
    <row r="753" spans="2:11">
      <c r="B753" s="192" t="s">
        <v>126</v>
      </c>
      <c r="C753" s="1" t="s">
        <v>67</v>
      </c>
      <c r="D753" s="1" t="s">
        <v>68</v>
      </c>
      <c r="E753" s="14" t="s">
        <v>73</v>
      </c>
      <c r="F753" s="92">
        <f>(('Regional Cap levels'!F636*1.05)/365)</f>
        <v>3.8917811035308757E-3</v>
      </c>
      <c r="G753" s="92">
        <f>(('Regional Cap levels'!G636*1.05)/365)</f>
        <v>4.3759986833035525E-3</v>
      </c>
      <c r="H753" s="92">
        <f>(('Regional Cap levels'!H636*1.05)/365)</f>
        <v>4.3759986833035525E-3</v>
      </c>
      <c r="I753" s="92">
        <f>(('Regional Cap levels'!I636*1.05)/365)</f>
        <v>4.386372798793752E-3</v>
      </c>
      <c r="J753" s="92">
        <f>(('Regional Cap levels'!J636*1.05)/365)</f>
        <v>4.386372798793752E-3</v>
      </c>
      <c r="K753" s="92">
        <f>(('Regional Cap levels'!K636*1.05)/365)</f>
        <v>4.9039243509310989E-3</v>
      </c>
    </row>
    <row r="754" spans="2:11">
      <c r="B754" s="192" t="s">
        <v>126</v>
      </c>
      <c r="C754" s="1" t="s">
        <v>72</v>
      </c>
      <c r="D754" s="1" t="s">
        <v>68</v>
      </c>
      <c r="E754" s="14" t="s">
        <v>155</v>
      </c>
      <c r="F754" s="92">
        <f>(('Regional Cap levels'!F637-'Regional Cap levels'!F638)*1.05)/INDEX('TDCV Values'!$C$5:$C$6,MATCH($C754,'TDCV Values'!$B$5:$B$6,0))</f>
        <v>1.6368166238867022E-3</v>
      </c>
      <c r="G754" s="92">
        <f>(('Regional Cap levels'!G637-'Regional Cap levels'!G638)*1.05)/INDEX('TDCV Values'!$C$5:$C$6,MATCH($C754,'TDCV Values'!$B$5:$B$6,0))</f>
        <v>1.1999050367394292E-3</v>
      </c>
      <c r="H754" s="92">
        <f>(('Regional Cap levels'!H637-'Regional Cap levels'!H638)*1.05)/INDEX('TDCV Values'!$C$5:$C$6,MATCH($C754,'TDCV Values'!$B$5:$B$6,0))</f>
        <v>7.1111376206711068E-4</v>
      </c>
      <c r="I754" s="92">
        <f>(('Regional Cap levels'!I637-'Regional Cap levels'!I638)*1.05)/INDEX('TDCV Values'!$C$5:$C$6,MATCH($C754,'TDCV Values'!$B$5:$B$6,0))</f>
        <v>6.48280286744522E-4</v>
      </c>
      <c r="J754" s="92">
        <f>(('Regional Cap levels'!J637-'Regional Cap levels'!J638)*1.05)/INDEX('TDCV Values'!$C$5:$C$6,MATCH($C754,'TDCV Values'!$B$5:$B$6,0))</f>
        <v>6.9877131845701038E-4</v>
      </c>
      <c r="K754" s="92">
        <f>(('Regional Cap levels'!K637-'Regional Cap levels'!K638)*1.05)/INDEX('TDCV Values'!$C$5:$C$6,MATCH($C754,'TDCV Values'!$B$5:$B$6,0))</f>
        <v>5.6931887809135036E-4</v>
      </c>
    </row>
    <row r="755" spans="2:11" ht="13.5" thickBot="1">
      <c r="B755" s="202" t="s">
        <v>126</v>
      </c>
      <c r="C755" s="203" t="s">
        <v>72</v>
      </c>
      <c r="D755" s="203" t="s">
        <v>68</v>
      </c>
      <c r="E755" s="225" t="s">
        <v>73</v>
      </c>
      <c r="F755" s="93">
        <f>(('Regional Cap levels'!F638*1.05)/365)</f>
        <v>2.6231771230741442E-3</v>
      </c>
      <c r="G755" s="93">
        <f>(('Regional Cap levels'!G638*1.05)/365)</f>
        <v>2.6789655325239795E-3</v>
      </c>
      <c r="H755" s="93">
        <f>(('Regional Cap levels'!H638*1.05)/365)</f>
        <v>2.6789655325239795E-3</v>
      </c>
      <c r="I755" s="93">
        <f>(('Regional Cap levels'!I638*1.05)/365)</f>
        <v>2.707050490963871E-3</v>
      </c>
      <c r="J755" s="93">
        <f>(('Regional Cap levels'!J638*1.05)/365)</f>
        <v>2.707050490963871E-3</v>
      </c>
      <c r="K755" s="93">
        <f>(('Regional Cap levels'!K638*1.05)/365)</f>
        <v>2.7183771159391898E-3</v>
      </c>
    </row>
    <row r="756" spans="2:11">
      <c r="B756" s="197" t="s">
        <v>153</v>
      </c>
      <c r="C756" s="198" t="s">
        <v>67</v>
      </c>
      <c r="D756" s="198" t="s">
        <v>71</v>
      </c>
      <c r="E756" s="224" t="s">
        <v>155</v>
      </c>
      <c r="F756" s="91">
        <f>(('Regional Cap levels'!F639-'Regional Cap levels'!F640)*1.05)/INDEX('TDCV Values'!$C$5:$C$6,MATCH($C756,'TDCV Values'!$B$5:$B$6,0))</f>
        <v>2.7275223132768957E-2</v>
      </c>
      <c r="G756" s="91">
        <f>(('Regional Cap levels'!G639-'Regional Cap levels'!G640)*1.05)/INDEX('TDCV Values'!$C$5:$C$6,MATCH($C756,'TDCV Values'!$B$5:$B$6,0))</f>
        <v>2.0510322839179168E-2</v>
      </c>
      <c r="H756" s="91">
        <f>(('Regional Cap levels'!H639-'Regional Cap levels'!H640)*1.05)/INDEX('TDCV Values'!$C$5:$C$6,MATCH($C756,'TDCV Values'!$B$5:$B$6,0))</f>
        <v>1.2152869199000646E-2</v>
      </c>
      <c r="I756" s="91">
        <f>(('Regional Cap levels'!I639-'Regional Cap levels'!I640)*1.05)/INDEX('TDCV Values'!$C$5:$C$6,MATCH($C756,'TDCV Values'!$B$5:$B$6,0))</f>
        <v>1.0976953556910449E-2</v>
      </c>
      <c r="J756" s="91">
        <f>(('Regional Cap levels'!J639-'Regional Cap levels'!J640)*1.05)/INDEX('TDCV Values'!$C$5:$C$6,MATCH($C756,'TDCV Values'!$B$5:$B$6,0))</f>
        <v>1.1496244278725774E-2</v>
      </c>
      <c r="K756" s="91">
        <f>(('Regional Cap levels'!K639-'Regional Cap levels'!K640)*1.05)/INDEX('TDCV Values'!$C$5:$C$6,MATCH($C756,'TDCV Values'!$B$5:$B$6,0))</f>
        <v>9.7381148457609101E-3</v>
      </c>
    </row>
    <row r="757" spans="2:11">
      <c r="B757" s="192" t="s">
        <v>153</v>
      </c>
      <c r="C757" s="1" t="s">
        <v>67</v>
      </c>
      <c r="D757" s="1" t="s">
        <v>71</v>
      </c>
      <c r="E757" s="14" t="s">
        <v>73</v>
      </c>
      <c r="F757" s="92">
        <f>(('Regional Cap levels'!F640*1.05)/365)</f>
        <v>1.8478968607427804E-2</v>
      </c>
      <c r="G757" s="92">
        <f>(('Regional Cap levels'!G640*1.05)/365)</f>
        <v>2.0347077781289566E-2</v>
      </c>
      <c r="H757" s="92">
        <f>(('Regional Cap levels'!H640*1.05)/365)</f>
        <v>2.0347077781289566E-2</v>
      </c>
      <c r="I757" s="92">
        <f>('Regional Cap levels'!I640*1.05)/365</f>
        <v>2.0388736336678391E-2</v>
      </c>
      <c r="J757" s="92">
        <f>('Regional Cap levels'!J640*1.05)/365</f>
        <v>2.0388736336678391E-2</v>
      </c>
      <c r="K757" s="92">
        <f>('Regional Cap levels'!K640*1.05)/365</f>
        <v>2.2121313016518179E-2</v>
      </c>
    </row>
    <row r="758" spans="2:11">
      <c r="B758" s="192" t="s">
        <v>153</v>
      </c>
      <c r="C758" s="1" t="s">
        <v>72</v>
      </c>
      <c r="D758" s="1" t="s">
        <v>71</v>
      </c>
      <c r="E758" s="14" t="s">
        <v>155</v>
      </c>
      <c r="F758" s="92">
        <f>(('Regional Cap levels'!F641-'Regional Cap levels'!F642)*1.05)/INDEX('TDCV Values'!$C$5:$C$6,MATCH($C758,'TDCV Values'!$B$5:$B$6,0))</f>
        <v>6.8756281045426679E-3</v>
      </c>
      <c r="G758" s="92">
        <f>(('Regional Cap levels'!G641-'Regional Cap levels'!G642)*1.05)/INDEX('TDCV Values'!$C$5:$C$6,MATCH($C758,'TDCV Values'!$B$5:$B$6,0))</f>
        <v>5.0539654304269949E-3</v>
      </c>
      <c r="H758" s="92">
        <f>(('Regional Cap levels'!H641-'Regional Cap levels'!H642)*1.05)/INDEX('TDCV Values'!$C$5:$C$6,MATCH($C758,'TDCV Values'!$B$5:$B$6,0))</f>
        <v>2.9918881141861912E-3</v>
      </c>
      <c r="I758" s="92">
        <f>(('Regional Cap levels'!I641-'Regional Cap levels'!I642)*1.05)/INDEX('TDCV Values'!$C$5:$C$6,MATCH($C758,'TDCV Values'!$B$5:$B$6,0))</f>
        <v>2.7268107878297117E-3</v>
      </c>
      <c r="J758" s="92">
        <f>(('Regional Cap levels'!J641-'Regional Cap levels'!J642)*1.05)/INDEX('TDCV Values'!$C$5:$C$6,MATCH($C758,'TDCV Values'!$B$5:$B$6,0))</f>
        <v>2.9398187046296089E-3</v>
      </c>
      <c r="K758" s="92">
        <f>(('Regional Cap levels'!K641-'Regional Cap levels'!K642)*1.05)/INDEX('TDCV Values'!$C$5:$C$6,MATCH($C758,'TDCV Values'!$B$5:$B$6,0))</f>
        <v>2.3749636458006516E-3</v>
      </c>
    </row>
    <row r="759" spans="2:11">
      <c r="B759" s="192" t="s">
        <v>153</v>
      </c>
      <c r="C759" s="1" t="s">
        <v>72</v>
      </c>
      <c r="D759" s="1" t="s">
        <v>71</v>
      </c>
      <c r="E759" s="14" t="s">
        <v>73</v>
      </c>
      <c r="F759" s="92">
        <f>(('Regional Cap levels'!F642*1.05)/365)</f>
        <v>1.1066470132060519E-2</v>
      </c>
      <c r="G759" s="92">
        <f>(('Regional Cap levels'!G642*1.05)/365)</f>
        <v>1.1301826243342947E-2</v>
      </c>
      <c r="H759" s="92">
        <f>(('Regional Cap levels'!H642*1.05)/365)</f>
        <v>1.1301826243342947E-2</v>
      </c>
      <c r="I759" s="92">
        <f>(('Regional Cap levels'!I642*1.05)/365)</f>
        <v>1.1420309036975648E-2</v>
      </c>
      <c r="J759" s="92">
        <f>(('Regional Cap levels'!J642*1.05)/365)</f>
        <v>1.1420309036975648E-2</v>
      </c>
      <c r="K759" s="92">
        <f>(('Regional Cap levels'!K642*1.05)/365)</f>
        <v>1.1468092984115111E-2</v>
      </c>
    </row>
    <row r="760" spans="2:11">
      <c r="B760" s="192" t="s">
        <v>153</v>
      </c>
      <c r="C760" s="1" t="s">
        <v>67</v>
      </c>
      <c r="D760" s="1" t="s">
        <v>68</v>
      </c>
      <c r="E760" s="14" t="s">
        <v>155</v>
      </c>
      <c r="F760" s="92">
        <f>(('Regional Cap levels'!F643-'Regional Cap levels'!F644)*1.05)/INDEX('TDCV Values'!$C$5:$C$6,MATCH($C760,'TDCV Values'!$B$5:$B$6,0))</f>
        <v>6.7922738116887506E-3</v>
      </c>
      <c r="G760" s="92">
        <f>(('Regional Cap levels'!G643-'Regional Cap levels'!G644)*1.05)/INDEX('TDCV Values'!$C$5:$C$6,MATCH($C760,'TDCV Values'!$B$5:$B$6,0))</f>
        <v>5.1076292946057172E-3</v>
      </c>
      <c r="H760" s="92">
        <f>(('Regional Cap levels'!H643-'Regional Cap levels'!H644)*1.05)/INDEX('TDCV Values'!$C$5:$C$6,MATCH($C760,'TDCV Values'!$B$5:$B$6,0))</f>
        <v>3.0263955970383639E-3</v>
      </c>
      <c r="I760" s="92">
        <f>(('Regional Cap levels'!I643-'Regional Cap levels'!I644)*1.05)/INDEX('TDCV Values'!$C$5:$C$6,MATCH($C760,'TDCV Values'!$B$5:$B$6,0))</f>
        <v>2.733560558379102E-3</v>
      </c>
      <c r="J760" s="92">
        <f>(('Regional Cap levels'!J643-'Regional Cap levels'!J644)*1.05)/INDEX('TDCV Values'!$C$5:$C$6,MATCH($C760,'TDCV Values'!$B$5:$B$6,0))</f>
        <v>2.8628780988175367E-3</v>
      </c>
      <c r="K760" s="92">
        <f>(('Regional Cap levels'!K643-'Regional Cap levels'!K644)*1.05)/INDEX('TDCV Values'!$C$5:$C$6,MATCH($C760,'TDCV Values'!$B$5:$B$6,0))</f>
        <v>2.4250559608662817E-3</v>
      </c>
    </row>
    <row r="761" spans="2:11">
      <c r="B761" s="192" t="s">
        <v>153</v>
      </c>
      <c r="C761" s="1" t="s">
        <v>67</v>
      </c>
      <c r="D761" s="1" t="s">
        <v>68</v>
      </c>
      <c r="E761" s="14" t="s">
        <v>73</v>
      </c>
      <c r="F761" s="92">
        <f>(('Regional Cap levels'!F644*1.05)/365)</f>
        <v>4.6017667363628381E-3</v>
      </c>
      <c r="G761" s="92">
        <f>(('Regional Cap levels'!G644*1.05)/365)</f>
        <v>5.0669768267526134E-3</v>
      </c>
      <c r="H761" s="92">
        <f>(('Regional Cap levels'!H644*1.05)/365)</f>
        <v>5.0669768267526134E-3</v>
      </c>
      <c r="I761" s="92">
        <f>(('Regional Cap levels'!I644*1.05)/365)</f>
        <v>5.0773509422428129E-3</v>
      </c>
      <c r="J761" s="92">
        <f>(('Regional Cap levels'!J644*1.05)/365)</f>
        <v>5.0773509422428129E-3</v>
      </c>
      <c r="K761" s="92">
        <f>(('Regional Cap levels'!K644*1.05)/365)</f>
        <v>5.5088097483517156E-3</v>
      </c>
    </row>
    <row r="762" spans="2:11">
      <c r="B762" s="192" t="s">
        <v>153</v>
      </c>
      <c r="C762" s="1" t="s">
        <v>72</v>
      </c>
      <c r="D762" s="1" t="s">
        <v>68</v>
      </c>
      <c r="E762" s="14" t="s">
        <v>155</v>
      </c>
      <c r="F762" s="92">
        <f>(('Regional Cap levels'!F645-'Regional Cap levels'!F646)*1.05)/INDEX('TDCV Values'!$C$5:$C$6,MATCH($C762,'TDCV Values'!$B$5:$B$6,0))</f>
        <v>1.629787107846625E-3</v>
      </c>
      <c r="G762" s="92">
        <f>(('Regional Cap levels'!G645-'Regional Cap levels'!G646)*1.05)/INDEX('TDCV Values'!$C$5:$C$6,MATCH($C762,'TDCV Values'!$B$5:$B$6,0))</f>
        <v>1.1979833081097555E-3</v>
      </c>
      <c r="H762" s="92">
        <f>(('Regional Cap levels'!H645-'Regional Cap levels'!H646)*1.05)/INDEX('TDCV Values'!$C$5:$C$6,MATCH($C762,'TDCV Values'!$B$5:$B$6,0))</f>
        <v>7.0919203343743694E-4</v>
      </c>
      <c r="I762" s="92">
        <f>(('Regional Cap levels'!I645-'Regional Cap levels'!I646)*1.05)/INDEX('TDCV Values'!$C$5:$C$6,MATCH($C762,'TDCV Values'!$B$5:$B$6,0))</f>
        <v>6.4635855807933685E-4</v>
      </c>
      <c r="J762" s="92">
        <f>(('Regional Cap levels'!J645-'Regional Cap levels'!J646)*1.05)/INDEX('TDCV Values'!$C$5:$C$6,MATCH($C762,'TDCV Values'!$B$5:$B$6,0))</f>
        <v>6.9684958979182512E-4</v>
      </c>
      <c r="K762" s="92">
        <f>(('Regional Cap levels'!K645-'Regional Cap levels'!K646)*1.05)/INDEX('TDCV Values'!$C$5:$C$6,MATCH($C762,'TDCV Values'!$B$5:$B$6,0))</f>
        <v>5.6295731425220509E-4</v>
      </c>
    </row>
    <row r="763" spans="2:11" ht="13.5" thickBot="1">
      <c r="B763" s="202" t="s">
        <v>153</v>
      </c>
      <c r="C763" s="203" t="s">
        <v>72</v>
      </c>
      <c r="D763" s="203" t="s">
        <v>68</v>
      </c>
      <c r="E763" s="225" t="s">
        <v>73</v>
      </c>
      <c r="F763" s="93">
        <f>(('Regional Cap levels'!F646*1.05)/365)</f>
        <v>2.6231771230741442E-3</v>
      </c>
      <c r="G763" s="93">
        <f>(('Regional Cap levels'!G646*1.05)/365)</f>
        <v>2.6789655325239795E-3</v>
      </c>
      <c r="H763" s="93">
        <f>(('Regional Cap levels'!H646*1.05)/365)</f>
        <v>2.6789655325239795E-3</v>
      </c>
      <c r="I763" s="93">
        <f>(('Regional Cap levels'!I646*1.05)/365)</f>
        <v>2.707050490963871E-3</v>
      </c>
      <c r="J763" s="93">
        <f>(('Regional Cap levels'!J646*1.05)/365)</f>
        <v>2.707050490963871E-3</v>
      </c>
      <c r="K763" s="93">
        <f>(('Regional Cap levels'!K646*1.05)/365)</f>
        <v>2.7183771159391898E-3</v>
      </c>
    </row>
    <row r="764" spans="2:11">
      <c r="B764" s="197" t="s">
        <v>130</v>
      </c>
      <c r="C764" s="198" t="s">
        <v>67</v>
      </c>
      <c r="D764" s="198" t="s">
        <v>71</v>
      </c>
      <c r="E764" s="224" t="s">
        <v>155</v>
      </c>
      <c r="F764" s="91">
        <f>(('Regional Cap levels'!F647-'Regional Cap levels'!F648)*1.05)/INDEX('TDCV Values'!$C$5:$C$6,MATCH($C764,'TDCV Values'!$B$5:$B$6,0))</f>
        <v>2.7695214743878378E-2</v>
      </c>
      <c r="G764" s="91">
        <f>(('Regional Cap levels'!G647-'Regional Cap levels'!G648)*1.05)/INDEX('TDCV Values'!$C$5:$C$6,MATCH($C764,'TDCV Values'!$B$5:$B$6,0))</f>
        <v>2.067901291921306E-2</v>
      </c>
      <c r="H764" s="91">
        <f>(('Regional Cap levels'!H647-'Regional Cap levels'!H648)*1.05)/INDEX('TDCV Values'!$C$5:$C$6,MATCH($C764,'TDCV Values'!$B$5:$B$6,0))</f>
        <v>1.2204272965268523E-2</v>
      </c>
      <c r="I764" s="91">
        <f>(('Regional Cap levels'!I647-'Regional Cap levels'!I648)*1.05)/INDEX('TDCV Values'!$C$5:$C$6,MATCH($C764,'TDCV Values'!$B$5:$B$6,0))</f>
        <v>1.1016622231552435E-2</v>
      </c>
      <c r="J764" s="91">
        <f>(('Regional Cap levels'!J647-'Regional Cap levels'!J648)*1.05)/INDEX('TDCV Values'!$C$5:$C$6,MATCH($C764,'TDCV Values'!$B$5:$B$6,0))</f>
        <v>1.1541574534603504E-2</v>
      </c>
      <c r="K764" s="91">
        <f>(('Regional Cap levels'!K647-'Regional Cap levels'!K648)*1.05)/INDEX('TDCV Values'!$C$5:$C$6,MATCH($C764,'TDCV Values'!$B$5:$B$6,0))</f>
        <v>9.7680628207193337E-3</v>
      </c>
    </row>
    <row r="765" spans="2:11">
      <c r="B765" s="192" t="s">
        <v>130</v>
      </c>
      <c r="C765" s="1" t="s">
        <v>67</v>
      </c>
      <c r="D765" s="1" t="s">
        <v>71</v>
      </c>
      <c r="E765" s="14" t="s">
        <v>73</v>
      </c>
      <c r="F765" s="92">
        <f>(('Regional Cap levels'!F648*1.05)/365)</f>
        <v>1.9888772191916426E-2</v>
      </c>
      <c r="G765" s="92">
        <f>(('Regional Cap levels'!G648*1.05)/365)</f>
        <v>2.1873616694430109E-2</v>
      </c>
      <c r="H765" s="92">
        <f>(('Regional Cap levels'!H648*1.05)/365)</f>
        <v>2.1873616694430109E-2</v>
      </c>
      <c r="I765" s="92">
        <f>('Regional Cap levels'!I648*1.05)/365</f>
        <v>2.1915275249818927E-2</v>
      </c>
      <c r="J765" s="92">
        <f>('Regional Cap levels'!J648*1.05)/365</f>
        <v>2.1915275249818927E-2</v>
      </c>
      <c r="K765" s="92">
        <f>('Regional Cap levels'!K648*1.05)/365</f>
        <v>2.4846633958507319E-2</v>
      </c>
    </row>
    <row r="766" spans="2:11">
      <c r="B766" s="192" t="s">
        <v>130</v>
      </c>
      <c r="C766" s="1" t="s">
        <v>72</v>
      </c>
      <c r="D766" s="1" t="s">
        <v>71</v>
      </c>
      <c r="E766" s="14" t="s">
        <v>155</v>
      </c>
      <c r="F766" s="92">
        <f>(('Regional Cap levels'!F649-'Regional Cap levels'!F650)*1.05)/INDEX('TDCV Values'!$C$5:$C$6,MATCH($C766,'TDCV Values'!$B$5:$B$6,0))</f>
        <v>6.9153709769938084E-3</v>
      </c>
      <c r="G766" s="92">
        <f>(('Regional Cap levels'!G649-'Regional Cap levels'!G650)*1.05)/INDEX('TDCV Values'!$C$5:$C$6,MATCH($C766,'TDCV Values'!$B$5:$B$6,0))</f>
        <v>5.0755795092905648E-3</v>
      </c>
      <c r="H766" s="92">
        <f>(('Regional Cap levels'!H649-'Regional Cap levels'!H650)*1.05)/INDEX('TDCV Values'!$C$5:$C$6,MATCH($C766,'TDCV Values'!$B$5:$B$6,0))</f>
        <v>3.0135021930497606E-3</v>
      </c>
      <c r="I766" s="92">
        <f>(('Regional Cap levels'!I649-'Regional Cap levels'!I650)*1.05)/INDEX('TDCV Values'!$C$5:$C$6,MATCH($C766,'TDCV Values'!$B$5:$B$6,0))</f>
        <v>2.7484248666968707E-3</v>
      </c>
      <c r="J766" s="92">
        <f>(('Regional Cap levels'!J649-'Regional Cap levels'!J650)*1.05)/INDEX('TDCV Values'!$C$5:$C$6,MATCH($C766,'TDCV Values'!$B$5:$B$6,0))</f>
        <v>2.9614327834967687E-3</v>
      </c>
      <c r="K766" s="92">
        <f>(('Regional Cap levels'!K649-'Regional Cap levels'!K650)*1.05)/INDEX('TDCV Values'!$C$5:$C$6,MATCH($C766,'TDCV Values'!$B$5:$B$6,0))</f>
        <v>2.4171621039067682E-3</v>
      </c>
    </row>
    <row r="767" spans="2:11">
      <c r="B767" s="192" t="s">
        <v>130</v>
      </c>
      <c r="C767" s="1" t="s">
        <v>72</v>
      </c>
      <c r="D767" s="1" t="s">
        <v>71</v>
      </c>
      <c r="E767" s="14" t="s">
        <v>73</v>
      </c>
      <c r="F767" s="92">
        <f>(('Regional Cap levels'!F650*1.05)/365)</f>
        <v>1.1066470132060519E-2</v>
      </c>
      <c r="G767" s="92">
        <f>(('Regional Cap levels'!G650*1.05)/365)</f>
        <v>1.1301826243342947E-2</v>
      </c>
      <c r="H767" s="92">
        <f>(('Regional Cap levels'!H650*1.05)/365)</f>
        <v>1.1301826243342947E-2</v>
      </c>
      <c r="I767" s="92">
        <f>(('Regional Cap levels'!I650*1.05)/365)</f>
        <v>1.1420309036975648E-2</v>
      </c>
      <c r="J767" s="92">
        <f>(('Regional Cap levels'!J650*1.05)/365)</f>
        <v>1.1420309036975648E-2</v>
      </c>
      <c r="K767" s="92">
        <f>(('Regional Cap levels'!K650*1.05)/365)</f>
        <v>1.1468092984115111E-2</v>
      </c>
    </row>
    <row r="768" spans="2:11">
      <c r="B768" s="192" t="s">
        <v>130</v>
      </c>
      <c r="C768" s="1" t="s">
        <v>67</v>
      </c>
      <c r="D768" s="1" t="s">
        <v>68</v>
      </c>
      <c r="E768" s="14" t="s">
        <v>155</v>
      </c>
      <c r="F768" s="92">
        <f>(('Regional Cap levels'!F651-'Regional Cap levels'!F652)*1.05)/INDEX('TDCV Values'!$C$5:$C$6,MATCH($C768,'TDCV Values'!$B$5:$B$6,0))</f>
        <v>6.8968631676540959E-3</v>
      </c>
      <c r="G768" s="92">
        <f>(('Regional Cap levels'!G651-'Regional Cap levels'!G652)*1.05)/INDEX('TDCV Values'!$C$5:$C$6,MATCH($C768,'TDCV Values'!$B$5:$B$6,0))</f>
        <v>5.1496377213499618E-3</v>
      </c>
      <c r="H768" s="92">
        <f>(('Regional Cap levels'!H651-'Regional Cap levels'!H652)*1.05)/INDEX('TDCV Values'!$C$5:$C$6,MATCH($C768,'TDCV Values'!$B$5:$B$6,0))</f>
        <v>3.0391965355950866E-3</v>
      </c>
      <c r="I768" s="92">
        <f>(('Regional Cap levels'!I651-'Regional Cap levels'!I652)*1.05)/INDEX('TDCV Values'!$C$5:$C$6,MATCH($C768,'TDCV Values'!$B$5:$B$6,0))</f>
        <v>2.7434391393389569E-3</v>
      </c>
      <c r="J768" s="92">
        <f>(('Regional Cap levels'!J651-'Regional Cap levels'!J652)*1.05)/INDEX('TDCV Values'!$C$5:$C$6,MATCH($C768,'TDCV Values'!$B$5:$B$6,0))</f>
        <v>2.8741665677835546E-3</v>
      </c>
      <c r="K768" s="92">
        <f>(('Regional Cap levels'!K651-'Regional Cap levels'!K652)*1.05)/INDEX('TDCV Values'!$C$5:$C$6,MATCH($C768,'TDCV Values'!$B$5:$B$6,0))</f>
        <v>2.4325138227152213E-3</v>
      </c>
    </row>
    <row r="769" spans="2:11">
      <c r="B769" s="192" t="s">
        <v>130</v>
      </c>
      <c r="C769" s="1" t="s">
        <v>67</v>
      </c>
      <c r="D769" s="1" t="s">
        <v>68</v>
      </c>
      <c r="E769" s="14" t="s">
        <v>73</v>
      </c>
      <c r="F769" s="92">
        <f>(('Regional Cap levels'!F652*1.05)/365)</f>
        <v>4.9528462461411633E-3</v>
      </c>
      <c r="G769" s="92">
        <f>(('Regional Cap levels'!G652*1.05)/365)</f>
        <v>5.4471266144106717E-3</v>
      </c>
      <c r="H769" s="92">
        <f>(('Regional Cap levels'!H652*1.05)/365)</f>
        <v>5.4471266144106717E-3</v>
      </c>
      <c r="I769" s="92">
        <f>(('Regional Cap levels'!I652*1.05)/365)</f>
        <v>5.4575007299008703E-3</v>
      </c>
      <c r="J769" s="92">
        <f>(('Regional Cap levels'!J652*1.05)/365)</f>
        <v>5.4575007299008703E-3</v>
      </c>
      <c r="K769" s="92">
        <f>(('Regional Cap levels'!K652*1.05)/365)</f>
        <v>6.1874889280824274E-3</v>
      </c>
    </row>
    <row r="770" spans="2:11">
      <c r="B770" s="192" t="s">
        <v>130</v>
      </c>
      <c r="C770" s="1" t="s">
        <v>72</v>
      </c>
      <c r="D770" s="1" t="s">
        <v>68</v>
      </c>
      <c r="E770" s="14" t="s">
        <v>155</v>
      </c>
      <c r="F770" s="92">
        <f>(('Regional Cap levels'!F653-'Regional Cap levels'!F654)*1.05)/INDEX('TDCV Values'!$C$5:$C$6,MATCH($C770,'TDCV Values'!$B$5:$B$6,0))</f>
        <v>1.6392076902523066E-3</v>
      </c>
      <c r="G770" s="92">
        <f>(('Regional Cap levels'!G653-'Regional Cap levels'!G654)*1.05)/INDEX('TDCV Values'!$C$5:$C$6,MATCH($C770,'TDCV Values'!$B$5:$B$6,0))</f>
        <v>1.2031066723383345E-3</v>
      </c>
      <c r="H770" s="92">
        <f>(('Regional Cap levels'!H653-'Regional Cap levels'!H654)*1.05)/INDEX('TDCV Values'!$C$5:$C$6,MATCH($C770,'TDCV Values'!$B$5:$B$6,0))</f>
        <v>7.1431539766601598E-4</v>
      </c>
      <c r="I770" s="92">
        <f>(('Regional Cap levels'!I653-'Regional Cap levels'!I654)*1.05)/INDEX('TDCV Values'!$C$5:$C$6,MATCH($C770,'TDCV Values'!$B$5:$B$6,0))</f>
        <v>6.5148192230876656E-4</v>
      </c>
      <c r="J770" s="92">
        <f>(('Regional Cap levels'!J653-'Regional Cap levels'!J654)*1.05)/INDEX('TDCV Values'!$C$5:$C$6,MATCH($C770,'TDCV Values'!$B$5:$B$6,0))</f>
        <v>7.0197295402125493E-4</v>
      </c>
      <c r="K770" s="92">
        <f>(('Regional Cap levels'!K653-'Regional Cap levels'!K654)*1.05)/INDEX('TDCV Values'!$C$5:$C$6,MATCH($C770,'TDCV Values'!$B$5:$B$6,0))</f>
        <v>5.7295996447508666E-4</v>
      </c>
    </row>
    <row r="771" spans="2:11" ht="13.5" thickBot="1">
      <c r="B771" s="202" t="s">
        <v>130</v>
      </c>
      <c r="C771" s="203" t="s">
        <v>72</v>
      </c>
      <c r="D771" s="203" t="s">
        <v>68</v>
      </c>
      <c r="E771" s="225" t="s">
        <v>73</v>
      </c>
      <c r="F771" s="93">
        <f>(('Regional Cap levels'!F654*1.05)/365)</f>
        <v>2.6231771230741442E-3</v>
      </c>
      <c r="G771" s="93">
        <f>(('Regional Cap levels'!G654*1.05)/365)</f>
        <v>2.6789655325239795E-3</v>
      </c>
      <c r="H771" s="93">
        <f>(('Regional Cap levels'!H654*1.05)/365)</f>
        <v>2.6789655325239795E-3</v>
      </c>
      <c r="I771" s="93">
        <f>(('Regional Cap levels'!I654*1.05)/365)</f>
        <v>2.707050490963871E-3</v>
      </c>
      <c r="J771" s="93">
        <f>(('Regional Cap levels'!J654*1.05)/365)</f>
        <v>2.707050490963871E-3</v>
      </c>
      <c r="K771" s="93">
        <f>(('Regional Cap levels'!K654*1.05)/365)</f>
        <v>2.7183771159391898E-3</v>
      </c>
    </row>
    <row r="772" spans="2:11">
      <c r="B772" s="197" t="s">
        <v>140</v>
      </c>
      <c r="C772" s="198" t="s">
        <v>67</v>
      </c>
      <c r="D772" s="198" t="s">
        <v>71</v>
      </c>
      <c r="E772" s="224" t="s">
        <v>155</v>
      </c>
      <c r="F772" s="91">
        <f>(('Regional Cap levels'!F655-'Regional Cap levels'!F656)*1.05)/INDEX('TDCV Values'!$C$5:$C$6,MATCH($C772,'TDCV Values'!$B$5:$B$6,0))</f>
        <v>2.7645929927373102E-2</v>
      </c>
      <c r="G772" s="91">
        <f>(('Regional Cap levels'!G655-'Regional Cap levels'!G656)*1.05)/INDEX('TDCV Values'!$C$5:$C$6,MATCH($C772,'TDCV Values'!$B$5:$B$6,0))</f>
        <v>2.0674037865949225E-2</v>
      </c>
      <c r="H772" s="91">
        <f>(('Regional Cap levels'!H655-'Regional Cap levels'!H656)*1.05)/INDEX('TDCV Values'!$C$5:$C$6,MATCH($C772,'TDCV Values'!$B$5:$B$6,0))</f>
        <v>1.2348091549061803E-2</v>
      </c>
      <c r="I772" s="91">
        <f>(('Regional Cap levels'!I655-'Regional Cap levels'!I656)*1.05)/INDEX('TDCV Values'!$C$5:$C$6,MATCH($C772,'TDCV Values'!$B$5:$B$6,0))</f>
        <v>1.1159273548002108E-2</v>
      </c>
      <c r="J772" s="91">
        <f>(('Regional Cap levels'!J655-'Regional Cap levels'!J656)*1.05)/INDEX('TDCV Values'!$C$5:$C$6,MATCH($C772,'TDCV Values'!$B$5:$B$6,0))</f>
        <v>1.167129628190308E-2</v>
      </c>
      <c r="K772" s="91">
        <f>(('Regional Cap levels'!K655-'Regional Cap levels'!K656)*1.05)/INDEX('TDCV Values'!$C$5:$C$6,MATCH($C772,'TDCV Values'!$B$5:$B$6,0))</f>
        <v>9.9258686564912494E-3</v>
      </c>
    </row>
    <row r="773" spans="2:11">
      <c r="B773" s="192" t="s">
        <v>140</v>
      </c>
      <c r="C773" s="1" t="s">
        <v>67</v>
      </c>
      <c r="D773" s="1" t="s">
        <v>71</v>
      </c>
      <c r="E773" s="14" t="s">
        <v>73</v>
      </c>
      <c r="F773" s="92">
        <f>(('Regional Cap levels'!F656*1.05)/365)</f>
        <v>2.134796380006547E-2</v>
      </c>
      <c r="G773" s="92">
        <f>(('Regional Cap levels'!G656*1.05)/365)</f>
        <v>2.367403464786939E-2</v>
      </c>
      <c r="H773" s="92">
        <f>(('Regional Cap levels'!H656*1.05)/365)</f>
        <v>2.367403464786939E-2</v>
      </c>
      <c r="I773" s="92">
        <f>('Regional Cap levels'!I656*1.05)/365</f>
        <v>2.3715693203258215E-2</v>
      </c>
      <c r="J773" s="92">
        <f>('Regional Cap levels'!J656*1.05)/365</f>
        <v>2.3715693203258215E-2</v>
      </c>
      <c r="K773" s="92">
        <f>('Regional Cap levels'!K656*1.05)/365</f>
        <v>2.6840114186255554E-2</v>
      </c>
    </row>
    <row r="774" spans="2:11">
      <c r="B774" s="192" t="s">
        <v>140</v>
      </c>
      <c r="C774" s="1" t="s">
        <v>72</v>
      </c>
      <c r="D774" s="1" t="s">
        <v>71</v>
      </c>
      <c r="E774" s="14" t="s">
        <v>155</v>
      </c>
      <c r="F774" s="92">
        <f>(('Regional Cap levels'!F657-'Regional Cap levels'!F658)*1.05)/INDEX('TDCV Values'!$C$5:$C$6,MATCH($C774,'TDCV Values'!$B$5:$B$6,0))</f>
        <v>6.9530815396048988E-3</v>
      </c>
      <c r="G774" s="92">
        <f>(('Regional Cap levels'!G657-'Regional Cap levels'!G658)*1.05)/INDEX('TDCV Values'!$C$5:$C$6,MATCH($C774,'TDCV Values'!$B$5:$B$6,0))</f>
        <v>5.1910017423448824E-3</v>
      </c>
      <c r="H774" s="92">
        <f>(('Regional Cap levels'!H657-'Regional Cap levels'!H658)*1.05)/INDEX('TDCV Values'!$C$5:$C$6,MATCH($C774,'TDCV Values'!$B$5:$B$6,0))</f>
        <v>3.1289244261040795E-3</v>
      </c>
      <c r="I774" s="92">
        <f>(('Regional Cap levels'!I657-'Regional Cap levels'!I658)*1.05)/INDEX('TDCV Values'!$C$5:$C$6,MATCH($C774,'TDCV Values'!$B$5:$B$6,0))</f>
        <v>2.8638470993081443E-3</v>
      </c>
      <c r="J774" s="92">
        <f>(('Regional Cap levels'!J657-'Regional Cap levels'!J658)*1.05)/INDEX('TDCV Values'!$C$5:$C$6,MATCH($C774,'TDCV Values'!$B$5:$B$6,0))</f>
        <v>3.0768550161080423E-3</v>
      </c>
      <c r="K774" s="92">
        <f>(('Regional Cap levels'!K657-'Regional Cap levels'!K658)*1.05)/INDEX('TDCV Values'!$C$5:$C$6,MATCH($C774,'TDCV Values'!$B$5:$B$6,0))</f>
        <v>2.5509651114545518E-3</v>
      </c>
    </row>
    <row r="775" spans="2:11">
      <c r="B775" s="192" t="s">
        <v>140</v>
      </c>
      <c r="C775" s="1" t="s">
        <v>72</v>
      </c>
      <c r="D775" s="1" t="s">
        <v>71</v>
      </c>
      <c r="E775" s="14" t="s">
        <v>73</v>
      </c>
      <c r="F775" s="92">
        <f>(('Regional Cap levels'!F658*1.05)/365)</f>
        <v>1.1066470132060519E-2</v>
      </c>
      <c r="G775" s="92">
        <f>(('Regional Cap levels'!G658*1.05)/365)</f>
        <v>1.1301826243342947E-2</v>
      </c>
      <c r="H775" s="92">
        <f>(('Regional Cap levels'!H658*1.05)/365)</f>
        <v>1.1301826243342947E-2</v>
      </c>
      <c r="I775" s="92">
        <f>(('Regional Cap levels'!I658*1.05)/365)</f>
        <v>1.1420309036975648E-2</v>
      </c>
      <c r="J775" s="92">
        <f>(('Regional Cap levels'!J658*1.05)/365)</f>
        <v>1.1420309036975648E-2</v>
      </c>
      <c r="K775" s="92">
        <f>(('Regional Cap levels'!K658*1.05)/365)</f>
        <v>1.1468092984115111E-2</v>
      </c>
    </row>
    <row r="776" spans="2:11">
      <c r="B776" s="192" t="s">
        <v>140</v>
      </c>
      <c r="C776" s="1" t="s">
        <v>67</v>
      </c>
      <c r="D776" s="1" t="s">
        <v>68</v>
      </c>
      <c r="E776" s="14" t="s">
        <v>155</v>
      </c>
      <c r="F776" s="92">
        <f>(('Regional Cap levels'!F659-'Regional Cap levels'!F660)*1.05)/INDEX('TDCV Values'!$C$5:$C$6,MATCH($C776,'TDCV Values'!$B$5:$B$6,0))</f>
        <v>6.8845899053297842E-3</v>
      </c>
      <c r="G776" s="92">
        <f>(('Regional Cap levels'!G659-'Regional Cap levels'!G660)*1.05)/INDEX('TDCV Values'!$C$5:$C$6,MATCH($C776,'TDCV Values'!$B$5:$B$6,0))</f>
        <v>5.1483987975167404E-3</v>
      </c>
      <c r="H776" s="92">
        <f>(('Regional Cap levels'!H659-'Regional Cap levels'!H660)*1.05)/INDEX('TDCV Values'!$C$5:$C$6,MATCH($C776,'TDCV Values'!$B$5:$B$6,0))</f>
        <v>3.0750112820255057E-3</v>
      </c>
      <c r="I776" s="92">
        <f>(('Regional Cap levels'!I659-'Regional Cap levels'!I660)*1.05)/INDEX('TDCV Values'!$C$5:$C$6,MATCH($C776,'TDCV Values'!$B$5:$B$6,0))</f>
        <v>2.7789632043927069E-3</v>
      </c>
      <c r="J776" s="92">
        <f>(('Regional Cap levels'!J659-'Regional Cap levels'!J660)*1.05)/INDEX('TDCV Values'!$C$5:$C$6,MATCH($C776,'TDCV Values'!$B$5:$B$6,0))</f>
        <v>2.9064708177873174E-3</v>
      </c>
      <c r="K776" s="92">
        <f>(('Regional Cap levels'!K659-'Regional Cap levels'!K660)*1.05)/INDEX('TDCV Values'!$C$5:$C$6,MATCH($C776,'TDCV Values'!$B$5:$B$6,0))</f>
        <v>2.4718117760418614E-3</v>
      </c>
    </row>
    <row r="777" spans="2:11">
      <c r="B777" s="192" t="s">
        <v>140</v>
      </c>
      <c r="C777" s="1" t="s">
        <v>67</v>
      </c>
      <c r="D777" s="1" t="s">
        <v>68</v>
      </c>
      <c r="E777" s="14" t="s">
        <v>73</v>
      </c>
      <c r="F777" s="92">
        <f>(('Regional Cap levels'!F660*1.05)/365)</f>
        <v>5.3162247196378376E-3</v>
      </c>
      <c r="G777" s="92">
        <f>(('Regional Cap levels'!G660*1.05)/365)</f>
        <v>5.8954797463250308E-3</v>
      </c>
      <c r="H777" s="92">
        <f>(('Regional Cap levels'!H660*1.05)/365)</f>
        <v>5.8954797463250308E-3</v>
      </c>
      <c r="I777" s="92">
        <f>(('Regional Cap levels'!I660*1.05)/365)</f>
        <v>5.9058538618152294E-3</v>
      </c>
      <c r="J777" s="92">
        <f>(('Regional Cap levels'!J660*1.05)/365)</f>
        <v>5.9058538618152294E-3</v>
      </c>
      <c r="K777" s="92">
        <f>(('Regional Cap levels'!K660*1.05)/365)</f>
        <v>6.6839198272594224E-3</v>
      </c>
    </row>
    <row r="778" spans="2:11">
      <c r="B778" s="192" t="s">
        <v>140</v>
      </c>
      <c r="C778" s="1" t="s">
        <v>72</v>
      </c>
      <c r="D778" s="1" t="s">
        <v>68</v>
      </c>
      <c r="E778" s="14" t="s">
        <v>155</v>
      </c>
      <c r="F778" s="92">
        <f>(('Regional Cap levels'!F661-'Regional Cap levels'!F662)*1.05)/INDEX('TDCV Values'!$C$5:$C$6,MATCH($C778,'TDCV Values'!$B$5:$B$6,0))</f>
        <v>1.6481465374148787E-3</v>
      </c>
      <c r="G778" s="92">
        <f>(('Regional Cap levels'!G661-'Regional Cap levels'!G662)*1.05)/INDEX('TDCV Values'!$C$5:$C$6,MATCH($C778,'TDCV Values'!$B$5:$B$6,0))</f>
        <v>1.2304661607415118E-3</v>
      </c>
      <c r="H778" s="92">
        <f>(('Regional Cap levels'!H661-'Regional Cap levels'!H662)*1.05)/INDEX('TDCV Values'!$C$5:$C$6,MATCH($C778,'TDCV Values'!$B$5:$B$6,0))</f>
        <v>7.416748860691936E-4</v>
      </c>
      <c r="I778" s="92">
        <f>(('Regional Cap levels'!I661-'Regional Cap levels'!I662)*1.05)/INDEX('TDCV Values'!$C$5:$C$6,MATCH($C778,'TDCV Values'!$B$5:$B$6,0))</f>
        <v>6.7884141060692565E-4</v>
      </c>
      <c r="J778" s="92">
        <f>(('Regional Cap levels'!J661-'Regional Cap levels'!J662)*1.05)/INDEX('TDCV Values'!$C$5:$C$6,MATCH($C778,'TDCV Values'!$B$5:$B$6,0))</f>
        <v>7.2933244231941381E-4</v>
      </c>
      <c r="K778" s="92">
        <f>(('Regional Cap levels'!K661-'Regional Cap levels'!K662)*1.05)/INDEX('TDCV Values'!$C$5:$C$6,MATCH($C778,'TDCV Values'!$B$5:$B$6,0))</f>
        <v>6.0467640017765269E-4</v>
      </c>
    </row>
    <row r="779" spans="2:11" ht="13.5" thickBot="1">
      <c r="B779" s="202" t="s">
        <v>140</v>
      </c>
      <c r="C779" s="203" t="s">
        <v>72</v>
      </c>
      <c r="D779" s="203" t="s">
        <v>68</v>
      </c>
      <c r="E779" s="225" t="s">
        <v>73</v>
      </c>
      <c r="F779" s="93">
        <f>(('Regional Cap levels'!F662*1.05)/365)</f>
        <v>2.6231771230741442E-3</v>
      </c>
      <c r="G779" s="93">
        <f>(('Regional Cap levels'!G662*1.05)/365)</f>
        <v>2.6789655325239795E-3</v>
      </c>
      <c r="H779" s="93">
        <f>(('Regional Cap levels'!H662*1.05)/365)</f>
        <v>2.6789655325239795E-3</v>
      </c>
      <c r="I779" s="93">
        <f>(('Regional Cap levels'!I662*1.05)/365)</f>
        <v>2.707050490963871E-3</v>
      </c>
      <c r="J779" s="93">
        <f>(('Regional Cap levels'!J662*1.05)/365)</f>
        <v>2.707050490963871E-3</v>
      </c>
      <c r="K779" s="93">
        <f>(('Regional Cap levels'!K662*1.05)/365)</f>
        <v>2.7183771159391898E-3</v>
      </c>
    </row>
    <row r="780" spans="2:11">
      <c r="B780" s="205" t="s">
        <v>134</v>
      </c>
      <c r="C780" s="22" t="s">
        <v>67</v>
      </c>
      <c r="D780" s="22" t="s">
        <v>71</v>
      </c>
      <c r="E780" s="224" t="s">
        <v>155</v>
      </c>
      <c r="F780" s="91">
        <f>(('Regional Cap levels'!F663-'Regional Cap levels'!F664)*1.05)/INDEX('TDCV Values'!$C$5:$C$6,MATCH($C780,'TDCV Values'!$B$5:$B$6,0))</f>
        <v>2.7754733826132812E-2</v>
      </c>
      <c r="G780" s="91">
        <f>(('Regional Cap levels'!G663-'Regional Cap levels'!G664)*1.05)/INDEX('TDCV Values'!$C$5:$C$6,MATCH($C780,'TDCV Values'!$B$5:$B$6,0))</f>
        <v>2.087750827220369E-2</v>
      </c>
      <c r="H780" s="91">
        <f>(('Regional Cap levels'!H663-'Regional Cap levels'!H664)*1.05)/INDEX('TDCV Values'!$C$5:$C$6,MATCH($C780,'TDCV Values'!$B$5:$B$6,0))</f>
        <v>1.246176627858926E-2</v>
      </c>
      <c r="I780" s="91">
        <f>(('Regional Cap levels'!I663-'Regional Cap levels'!I664)*1.05)/INDEX('TDCV Values'!$C$5:$C$6,MATCH($C780,'TDCV Values'!$B$5:$B$6,0))</f>
        <v>1.1266696747625331E-2</v>
      </c>
      <c r="J780" s="91">
        <f>(('Regional Cap levels'!J663-'Regional Cap levels'!J664)*1.05)/INDEX('TDCV Values'!$C$5:$C$6,MATCH($C780,'TDCV Values'!$B$5:$B$6,0))</f>
        <v>1.1786720788483222E-2</v>
      </c>
      <c r="K780" s="91">
        <f>(('Regional Cap levels'!K663-'Regional Cap levels'!K664)*1.05)/INDEX('TDCV Values'!$C$5:$C$6,MATCH($C780,'TDCV Values'!$B$5:$B$6,0))</f>
        <v>1.0051202853524807E-2</v>
      </c>
    </row>
    <row r="781" spans="2:11">
      <c r="B781" s="192" t="s">
        <v>134</v>
      </c>
      <c r="C781" s="1" t="s">
        <v>67</v>
      </c>
      <c r="D781" s="1" t="s">
        <v>71</v>
      </c>
      <c r="E781" s="14" t="s">
        <v>73</v>
      </c>
      <c r="F781" s="92">
        <f>(('Regional Cap levels'!F664*1.05)/365)</f>
        <v>1.9897751832581956E-2</v>
      </c>
      <c r="G781" s="92">
        <f>(('Regional Cap levels'!G664*1.05)/365)</f>
        <v>2.1815249030104143E-2</v>
      </c>
      <c r="H781" s="92">
        <f>(('Regional Cap levels'!H664*1.05)/365)</f>
        <v>2.1815249030104143E-2</v>
      </c>
      <c r="I781" s="92">
        <f>('Regional Cap levels'!I664*1.05)/365</f>
        <v>2.1856907585492968E-2</v>
      </c>
      <c r="J781" s="92">
        <f>('Regional Cap levels'!J664*1.05)/365</f>
        <v>2.1856907585492968E-2</v>
      </c>
      <c r="K781" s="92">
        <f>('Regional Cap levels'!K664*1.05)/365</f>
        <v>2.4999287849821372E-2</v>
      </c>
    </row>
    <row r="782" spans="2:11">
      <c r="B782" s="192" t="s">
        <v>134</v>
      </c>
      <c r="C782" s="1" t="s">
        <v>72</v>
      </c>
      <c r="D782" s="1" t="s">
        <v>71</v>
      </c>
      <c r="E782" s="14" t="s">
        <v>155</v>
      </c>
      <c r="F782" s="92">
        <f>(('Regional Cap levels'!F665-'Regional Cap levels'!F666)*1.05)/INDEX('TDCV Values'!$C$5:$C$6,MATCH($C782,'TDCV Values'!$B$5:$B$6,0))</f>
        <v>6.9400847840475769E-3</v>
      </c>
      <c r="G782" s="92">
        <f>(('Regional Cap levels'!G665-'Regional Cap levels'!G666)*1.05)/INDEX('TDCV Values'!$C$5:$C$6,MATCH($C782,'TDCV Values'!$B$5:$B$6,0))</f>
        <v>5.1708319394824084E-3</v>
      </c>
      <c r="H782" s="92">
        <f>(('Regional Cap levels'!H665-'Regional Cap levels'!H666)*1.05)/INDEX('TDCV Values'!$C$5:$C$6,MATCH($C782,'TDCV Values'!$B$5:$B$6,0))</f>
        <v>3.1087546232416059E-3</v>
      </c>
      <c r="I782" s="92">
        <f>(('Regional Cap levels'!I665-'Regional Cap levels'!I666)*1.05)/INDEX('TDCV Values'!$C$5:$C$6,MATCH($C782,'TDCV Values'!$B$5:$B$6,0))</f>
        <v>2.8436772965954849E-3</v>
      </c>
      <c r="J782" s="92">
        <f>(('Regional Cap levels'!J665-'Regional Cap levels'!J666)*1.05)/INDEX('TDCV Values'!$C$5:$C$6,MATCH($C782,'TDCV Values'!$B$5:$B$6,0))</f>
        <v>3.0566852133953816E-3</v>
      </c>
      <c r="K782" s="92">
        <f>(('Regional Cap levels'!K665-'Regional Cap levels'!K666)*1.05)/INDEX('TDCV Values'!$C$5:$C$6,MATCH($C782,'TDCV Values'!$B$5:$B$6,0))</f>
        <v>2.5190435713443905E-3</v>
      </c>
    </row>
    <row r="783" spans="2:11">
      <c r="B783" s="192" t="s">
        <v>134</v>
      </c>
      <c r="C783" s="1" t="s">
        <v>72</v>
      </c>
      <c r="D783" s="1" t="s">
        <v>71</v>
      </c>
      <c r="E783" s="14" t="s">
        <v>73</v>
      </c>
      <c r="F783" s="92">
        <f>(('Regional Cap levels'!F666*1.05)/365)</f>
        <v>1.1066470132060519E-2</v>
      </c>
      <c r="G783" s="92">
        <f>(('Regional Cap levels'!G666*1.05)/365)</f>
        <v>1.1301826243342947E-2</v>
      </c>
      <c r="H783" s="92">
        <f>(('Regional Cap levels'!H666*1.05)/365)</f>
        <v>1.1301826243342947E-2</v>
      </c>
      <c r="I783" s="92">
        <f>(('Regional Cap levels'!I666*1.05)/365)</f>
        <v>1.1420309036975648E-2</v>
      </c>
      <c r="J783" s="92">
        <f>(('Regional Cap levels'!J666*1.05)/365)</f>
        <v>1.1420309036975648E-2</v>
      </c>
      <c r="K783" s="92">
        <f>(('Regional Cap levels'!K666*1.05)/365)</f>
        <v>1.1468092984115111E-2</v>
      </c>
    </row>
    <row r="784" spans="2:11">
      <c r="B784" s="192" t="s">
        <v>134</v>
      </c>
      <c r="C784" s="1" t="s">
        <v>67</v>
      </c>
      <c r="D784" s="1" t="s">
        <v>68</v>
      </c>
      <c r="E784" s="14" t="s">
        <v>155</v>
      </c>
      <c r="F784" s="92">
        <f>(('Regional Cap levels'!F667-'Regional Cap levels'!F668)*1.05)/INDEX('TDCV Values'!$C$5:$C$6,MATCH($C784,'TDCV Values'!$B$5:$B$6,0))</f>
        <v>6.9116850410343685E-3</v>
      </c>
      <c r="G784" s="92">
        <f>(('Regional Cap levels'!G667-'Regional Cap levels'!G668)*1.05)/INDEX('TDCV Values'!$C$5:$C$6,MATCH($C784,'TDCV Values'!$B$5:$B$6,0))</f>
        <v>5.1990684732560926E-3</v>
      </c>
      <c r="H784" s="92">
        <f>(('Regional Cap levels'!H667-'Regional Cap levels'!H668)*1.05)/INDEX('TDCV Values'!$C$5:$C$6,MATCH($C784,'TDCV Values'!$B$5:$B$6,0))</f>
        <v>3.1033193873217205E-3</v>
      </c>
      <c r="I784" s="92">
        <f>(('Regional Cap levels'!I667-'Regional Cap levels'!I668)*1.05)/INDEX('TDCV Values'!$C$5:$C$6,MATCH($C784,'TDCV Values'!$B$5:$B$6,0))</f>
        <v>2.8057145083881631E-3</v>
      </c>
      <c r="J784" s="92">
        <f>(('Regional Cap levels'!J667-'Regional Cap levels'!J668)*1.05)/INDEX('TDCV Values'!$C$5:$C$6,MATCH($C784,'TDCV Values'!$B$5:$B$6,0))</f>
        <v>2.9352146652511903E-3</v>
      </c>
      <c r="K784" s="92">
        <f>(('Regional Cap levels'!K667-'Regional Cap levels'!K668)*1.05)/INDEX('TDCV Values'!$C$5:$C$6,MATCH($C784,'TDCV Values'!$B$5:$B$6,0))</f>
        <v>2.503023406468353E-3</v>
      </c>
    </row>
    <row r="785" spans="2:11">
      <c r="B785" s="192" t="s">
        <v>134</v>
      </c>
      <c r="C785" s="1" t="s">
        <v>67</v>
      </c>
      <c r="D785" s="1" t="s">
        <v>68</v>
      </c>
      <c r="E785" s="14" t="s">
        <v>73</v>
      </c>
      <c r="F785" s="92">
        <f>(('Regional Cap levels'!F668*1.05)/365)</f>
        <v>4.9550824213626813E-3</v>
      </c>
      <c r="G785" s="92">
        <f>(('Regional Cap levels'!G668*1.05)/365)</f>
        <v>5.4325914754708056E-3</v>
      </c>
      <c r="H785" s="92">
        <f>(('Regional Cap levels'!H668*1.05)/365)</f>
        <v>5.4325914754708056E-3</v>
      </c>
      <c r="I785" s="92">
        <f>(('Regional Cap levels'!I668*1.05)/365)</f>
        <v>5.4429655909610042E-3</v>
      </c>
      <c r="J785" s="92">
        <f>(('Regional Cap levels'!J668*1.05)/365)</f>
        <v>5.4429655909610042E-3</v>
      </c>
      <c r="K785" s="92">
        <f>(('Regional Cap levels'!K668*1.05)/365)</f>
        <v>6.2255039068482322E-3</v>
      </c>
    </row>
    <row r="786" spans="2:11">
      <c r="B786" s="192" t="s">
        <v>134</v>
      </c>
      <c r="C786" s="1" t="s">
        <v>72</v>
      </c>
      <c r="D786" s="1" t="s">
        <v>68</v>
      </c>
      <c r="E786" s="14" t="s">
        <v>155</v>
      </c>
      <c r="F786" s="92">
        <f>(('Regional Cap levels'!F669-'Regional Cap levels'!F670)*1.05)/INDEX('TDCV Values'!$C$5:$C$6,MATCH($C786,'TDCV Values'!$B$5:$B$6,0))</f>
        <v>1.6450658087412086E-3</v>
      </c>
      <c r="G786" s="92">
        <f>(('Regional Cap levels'!G669-'Regional Cap levels'!G670)*1.05)/INDEX('TDCV Values'!$C$5:$C$6,MATCH($C786,'TDCV Values'!$B$5:$B$6,0))</f>
        <v>1.2256851452221663E-3</v>
      </c>
      <c r="H786" s="92">
        <f>(('Regional Cap levels'!H669-'Regional Cap levels'!H670)*1.05)/INDEX('TDCV Values'!$C$5:$C$6,MATCH($C786,'TDCV Values'!$B$5:$B$6,0))</f>
        <v>7.3689387054984789E-4</v>
      </c>
      <c r="I786" s="92">
        <f>(('Regional Cap levels'!I669-'Regional Cap levels'!I670)*1.05)/INDEX('TDCV Values'!$C$5:$C$6,MATCH($C786,'TDCV Values'!$B$5:$B$6,0))</f>
        <v>6.7406039512309145E-4</v>
      </c>
      <c r="J786" s="92">
        <f>(('Regional Cap levels'!J669-'Regional Cap levels'!J670)*1.05)/INDEX('TDCV Values'!$C$5:$C$6,MATCH($C786,'TDCV Values'!$B$5:$B$6,0))</f>
        <v>7.2455142683557983E-4</v>
      </c>
      <c r="K786" s="92">
        <f>(('Regional Cap levels'!K669-'Regional Cap levels'!K670)*1.05)/INDEX('TDCV Values'!$C$5:$C$6,MATCH($C786,'TDCV Values'!$B$5:$B$6,0))</f>
        <v>5.9710977299201736E-4</v>
      </c>
    </row>
    <row r="787" spans="2:11" ht="13.5" thickBot="1">
      <c r="B787" s="202" t="s">
        <v>134</v>
      </c>
      <c r="C787" s="203" t="s">
        <v>72</v>
      </c>
      <c r="D787" s="203" t="s">
        <v>68</v>
      </c>
      <c r="E787" s="225" t="s">
        <v>73</v>
      </c>
      <c r="F787" s="93">
        <f>(('Regional Cap levels'!F670*1.05)/365)</f>
        <v>2.6231771230741442E-3</v>
      </c>
      <c r="G787" s="93">
        <f>(('Regional Cap levels'!G670*1.05)/365)</f>
        <v>2.6789655325239795E-3</v>
      </c>
      <c r="H787" s="93">
        <f>(('Regional Cap levels'!H670*1.05)/365)</f>
        <v>2.6789655325239795E-3</v>
      </c>
      <c r="I787" s="93">
        <f>(('Regional Cap levels'!I670*1.05)/365)</f>
        <v>2.707050490963871E-3</v>
      </c>
      <c r="J787" s="93">
        <f>(('Regional Cap levels'!J670*1.05)/365)</f>
        <v>2.707050490963871E-3</v>
      </c>
      <c r="K787" s="93">
        <f>(('Regional Cap levels'!K670*1.05)/365)</f>
        <v>2.7183771159391898E-3</v>
      </c>
    </row>
  </sheetData>
  <conditionalFormatting sqref="O200 O203 O206 O209 O212 O215 O218 O221 O224 O227 O230 O233 O236 O239">
    <cfRule type="top10" dxfId="5" priority="5" bottom="1" rank="1"/>
    <cfRule type="top10" dxfId="4" priority="6" rank="1"/>
  </conditionalFormatting>
  <conditionalFormatting sqref="O201 O204 O207 O210 O213 O216 O219 O222 O225 O228 O231 O234 O237 O240">
    <cfRule type="top10" dxfId="3" priority="3" bottom="1" rank="1"/>
    <cfRule type="top10" dxfId="2" priority="4" rank="1"/>
  </conditionalFormatting>
  <conditionalFormatting sqref="O202 O205 O208 O211 O214 O217 O220 O223 O226 O229 O232 O235 O238 O241">
    <cfRule type="top10" dxfId="1" priority="1" bottom="1" rank="1"/>
    <cfRule type="top10" dxfId="0" priority="2" rank="1"/>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3EF15-C223-4255-A895-710D7293E78F}">
  <sheetPr>
    <tabColor theme="7" tint="0.79998168889431442"/>
  </sheetPr>
  <dimension ref="B2:N39"/>
  <sheetViews>
    <sheetView workbookViewId="0">
      <selection activeCell="I18" sqref="I18"/>
    </sheetView>
  </sheetViews>
  <sheetFormatPr defaultColWidth="9" defaultRowHeight="12.75"/>
  <cols>
    <col min="1" max="1" width="3.625" style="229" customWidth="1"/>
    <col min="2" max="2" width="24.625" style="229" bestFit="1" customWidth="1"/>
    <col min="3" max="9" width="15.625" style="229" customWidth="1"/>
    <col min="10" max="11" width="9" style="229"/>
    <col min="12" max="12" width="11" style="229" bestFit="1" customWidth="1"/>
    <col min="13" max="16384" width="9" style="229"/>
  </cols>
  <sheetData>
    <row r="2" spans="2:9">
      <c r="B2" s="280" t="s">
        <v>156</v>
      </c>
      <c r="C2" s="238" t="s">
        <v>67</v>
      </c>
      <c r="D2" s="238" t="s">
        <v>67</v>
      </c>
      <c r="E2" s="238" t="s">
        <v>67</v>
      </c>
      <c r="F2" s="238" t="s">
        <v>72</v>
      </c>
      <c r="G2" s="238" t="s">
        <v>72</v>
      </c>
      <c r="H2" s="238" t="s">
        <v>72</v>
      </c>
      <c r="I2" s="237" t="s">
        <v>157</v>
      </c>
    </row>
    <row r="3" spans="2:9">
      <c r="B3" s="281"/>
      <c r="C3" s="236" t="s">
        <v>68</v>
      </c>
      <c r="D3" s="236" t="s">
        <v>70</v>
      </c>
      <c r="E3" s="236" t="s">
        <v>71</v>
      </c>
      <c r="F3" s="236" t="s">
        <v>68</v>
      </c>
      <c r="G3" s="236" t="s">
        <v>70</v>
      </c>
      <c r="H3" s="236" t="s">
        <v>71</v>
      </c>
      <c r="I3" s="235"/>
    </row>
    <row r="4" spans="2:9">
      <c r="B4" s="234" t="s">
        <v>126</v>
      </c>
      <c r="C4" s="261">
        <v>2156021</v>
      </c>
      <c r="D4" s="261">
        <v>287135</v>
      </c>
      <c r="E4" s="261">
        <v>534232</v>
      </c>
      <c r="F4" s="261">
        <v>2096023</v>
      </c>
      <c r="G4" s="261">
        <v>292179</v>
      </c>
      <c r="H4" s="261">
        <v>498719</v>
      </c>
      <c r="I4" s="233">
        <f t="shared" ref="I4:I17" si="0">SUM(C4:H4)</f>
        <v>5864309</v>
      </c>
    </row>
    <row r="5" spans="2:9">
      <c r="B5" s="234" t="s">
        <v>153</v>
      </c>
      <c r="C5" s="261">
        <v>1511217</v>
      </c>
      <c r="D5" s="261">
        <v>261662</v>
      </c>
      <c r="E5" s="261">
        <v>356043</v>
      </c>
      <c r="F5" s="261">
        <v>1695507</v>
      </c>
      <c r="G5" s="261">
        <v>257486</v>
      </c>
      <c r="H5" s="261">
        <v>375744</v>
      </c>
      <c r="I5" s="233">
        <f t="shared" si="0"/>
        <v>4457659</v>
      </c>
    </row>
    <row r="6" spans="2:9">
      <c r="B6" s="234" t="s">
        <v>122</v>
      </c>
      <c r="C6" s="261">
        <v>1204664</v>
      </c>
      <c r="D6" s="261">
        <v>364719</v>
      </c>
      <c r="E6" s="261">
        <v>536174</v>
      </c>
      <c r="F6" s="261">
        <v>1014201</v>
      </c>
      <c r="G6" s="261">
        <v>297863</v>
      </c>
      <c r="H6" s="261">
        <v>424149</v>
      </c>
      <c r="I6" s="233">
        <f t="shared" si="0"/>
        <v>3841770</v>
      </c>
    </row>
    <row r="7" spans="2:9">
      <c r="B7" s="234" t="s">
        <v>158</v>
      </c>
      <c r="C7" s="261">
        <v>903155</v>
      </c>
      <c r="D7" s="261">
        <v>260648</v>
      </c>
      <c r="E7" s="261">
        <v>218838</v>
      </c>
      <c r="F7" s="261">
        <v>818774</v>
      </c>
      <c r="G7" s="261">
        <v>219152</v>
      </c>
      <c r="H7" s="261">
        <v>194999</v>
      </c>
      <c r="I7" s="233">
        <f t="shared" si="0"/>
        <v>2615566</v>
      </c>
    </row>
    <row r="8" spans="2:9">
      <c r="B8" s="234" t="s">
        <v>130</v>
      </c>
      <c r="C8" s="261">
        <v>1517854</v>
      </c>
      <c r="D8" s="261">
        <v>317277</v>
      </c>
      <c r="E8" s="261">
        <v>374112</v>
      </c>
      <c r="F8" s="261">
        <v>1431285</v>
      </c>
      <c r="G8" s="261">
        <v>286659</v>
      </c>
      <c r="H8" s="261">
        <v>346834</v>
      </c>
      <c r="I8" s="233">
        <f t="shared" si="0"/>
        <v>4274021</v>
      </c>
    </row>
    <row r="9" spans="2:9">
      <c r="B9" s="234" t="s">
        <v>108</v>
      </c>
      <c r="C9" s="261">
        <v>1034722</v>
      </c>
      <c r="D9" s="261">
        <v>219108</v>
      </c>
      <c r="E9" s="261">
        <v>238325</v>
      </c>
      <c r="F9" s="261">
        <v>957358</v>
      </c>
      <c r="G9" s="261">
        <v>210129</v>
      </c>
      <c r="H9" s="261">
        <v>215530</v>
      </c>
      <c r="I9" s="233">
        <f t="shared" si="0"/>
        <v>2875172</v>
      </c>
    </row>
    <row r="10" spans="2:9">
      <c r="B10" s="234" t="s">
        <v>150</v>
      </c>
      <c r="C10" s="261">
        <v>415200</v>
      </c>
      <c r="D10" s="261">
        <v>94190</v>
      </c>
      <c r="E10" s="261">
        <v>105272</v>
      </c>
      <c r="F10" s="261">
        <v>288713</v>
      </c>
      <c r="G10" s="261">
        <v>63221</v>
      </c>
      <c r="H10" s="261">
        <v>75129</v>
      </c>
      <c r="I10" s="233">
        <f t="shared" si="0"/>
        <v>1041725</v>
      </c>
    </row>
    <row r="11" spans="2:9">
      <c r="B11" s="234" t="s">
        <v>101</v>
      </c>
      <c r="C11" s="261">
        <v>1476064</v>
      </c>
      <c r="D11" s="261">
        <v>330760</v>
      </c>
      <c r="E11" s="261">
        <v>376771</v>
      </c>
      <c r="F11" s="261">
        <v>1392544</v>
      </c>
      <c r="G11" s="261">
        <v>313302</v>
      </c>
      <c r="H11" s="261">
        <v>336543</v>
      </c>
      <c r="I11" s="233">
        <f t="shared" si="0"/>
        <v>4225984</v>
      </c>
    </row>
    <row r="12" spans="2:9">
      <c r="B12" s="234" t="s">
        <v>124</v>
      </c>
      <c r="C12" s="261">
        <v>1401983</v>
      </c>
      <c r="D12" s="261">
        <v>180015</v>
      </c>
      <c r="E12" s="261">
        <v>322547</v>
      </c>
      <c r="F12" s="261">
        <v>1425688</v>
      </c>
      <c r="G12" s="261">
        <v>185635</v>
      </c>
      <c r="H12" s="261">
        <v>307837</v>
      </c>
      <c r="I12" s="233">
        <f t="shared" si="0"/>
        <v>3823705</v>
      </c>
    </row>
    <row r="13" spans="2:9">
      <c r="B13" s="234" t="s">
        <v>151</v>
      </c>
      <c r="C13" s="261">
        <v>1195694</v>
      </c>
      <c r="D13" s="261">
        <v>314084</v>
      </c>
      <c r="E13" s="261">
        <v>316198</v>
      </c>
      <c r="F13" s="261">
        <v>1139301</v>
      </c>
      <c r="G13" s="261">
        <v>264249</v>
      </c>
      <c r="H13" s="261">
        <v>311403</v>
      </c>
      <c r="I13" s="233">
        <f t="shared" si="0"/>
        <v>3540929</v>
      </c>
    </row>
    <row r="14" spans="2:9">
      <c r="B14" s="234" t="s">
        <v>134</v>
      </c>
      <c r="C14" s="261">
        <v>686712</v>
      </c>
      <c r="D14" s="261">
        <v>169558</v>
      </c>
      <c r="E14" s="261">
        <v>169983</v>
      </c>
      <c r="F14" s="261">
        <v>606352</v>
      </c>
      <c r="G14" s="261">
        <v>149462</v>
      </c>
      <c r="H14" s="261">
        <v>146517</v>
      </c>
      <c r="I14" s="233">
        <f t="shared" si="0"/>
        <v>1928584</v>
      </c>
    </row>
    <row r="15" spans="2:9">
      <c r="B15" s="234" t="s">
        <v>140</v>
      </c>
      <c r="C15" s="261">
        <v>1010754</v>
      </c>
      <c r="D15" s="261">
        <v>148145</v>
      </c>
      <c r="E15" s="261">
        <v>220771</v>
      </c>
      <c r="F15" s="261">
        <v>831532</v>
      </c>
      <c r="G15" s="261">
        <v>113926</v>
      </c>
      <c r="H15" s="261">
        <v>171743</v>
      </c>
      <c r="I15" s="233">
        <f t="shared" si="0"/>
        <v>2496871</v>
      </c>
    </row>
    <row r="16" spans="2:9">
      <c r="B16" s="234" t="s">
        <v>118</v>
      </c>
      <c r="C16" s="261">
        <v>2041744</v>
      </c>
      <c r="D16" s="261">
        <v>256441</v>
      </c>
      <c r="E16" s="261">
        <v>433818</v>
      </c>
      <c r="F16" s="261">
        <v>1853110</v>
      </c>
      <c r="G16" s="261">
        <v>204699</v>
      </c>
      <c r="H16" s="261">
        <v>378522</v>
      </c>
      <c r="I16" s="233">
        <f t="shared" si="0"/>
        <v>5168334</v>
      </c>
    </row>
    <row r="17" spans="2:9">
      <c r="B17" s="234" t="s">
        <v>112</v>
      </c>
      <c r="C17" s="261">
        <v>1431628</v>
      </c>
      <c r="D17" s="261">
        <v>311269</v>
      </c>
      <c r="E17" s="261">
        <v>364051</v>
      </c>
      <c r="F17" s="261">
        <v>1358185</v>
      </c>
      <c r="G17" s="261">
        <v>293762</v>
      </c>
      <c r="H17" s="261">
        <v>329623</v>
      </c>
      <c r="I17" s="233">
        <f t="shared" si="0"/>
        <v>4088518</v>
      </c>
    </row>
    <row r="18" spans="2:9">
      <c r="B18" s="232" t="s">
        <v>159</v>
      </c>
      <c r="C18" s="231">
        <f t="shared" ref="C18:H18" si="1">SUM(C4:C17)</f>
        <v>17987412</v>
      </c>
      <c r="D18" s="231">
        <f t="shared" si="1"/>
        <v>3515011</v>
      </c>
      <c r="E18" s="231">
        <f t="shared" si="1"/>
        <v>4567135</v>
      </c>
      <c r="F18" s="231">
        <f t="shared" si="1"/>
        <v>16908573</v>
      </c>
      <c r="G18" s="231">
        <f t="shared" si="1"/>
        <v>3151724</v>
      </c>
      <c r="H18" s="231">
        <f t="shared" si="1"/>
        <v>4113292</v>
      </c>
      <c r="I18" s="230">
        <f>SUM(C18:H18)</f>
        <v>50243147</v>
      </c>
    </row>
    <row r="21" spans="2:9" customFormat="1">
      <c r="B21" s="33" t="s">
        <v>160</v>
      </c>
      <c r="C21" s="34"/>
      <c r="D21" s="34"/>
      <c r="E21" s="34"/>
      <c r="F21" s="34"/>
      <c r="G21" s="34"/>
      <c r="H21" s="34"/>
    </row>
    <row r="22" spans="2:9" customFormat="1">
      <c r="I22" s="52"/>
    </row>
    <row r="23" spans="2:9" customFormat="1">
      <c r="B23" s="239" t="s">
        <v>100</v>
      </c>
      <c r="C23" s="240" t="s">
        <v>67</v>
      </c>
      <c r="D23" s="240" t="s">
        <v>67</v>
      </c>
      <c r="E23" s="240" t="s">
        <v>67</v>
      </c>
      <c r="F23" s="240" t="s">
        <v>72</v>
      </c>
      <c r="G23" s="240" t="s">
        <v>72</v>
      </c>
      <c r="H23" s="241" t="s">
        <v>72</v>
      </c>
    </row>
    <row r="24" spans="2:9" customFormat="1">
      <c r="B24" s="242"/>
      <c r="C24" s="243" t="s">
        <v>68</v>
      </c>
      <c r="D24" s="243" t="s">
        <v>70</v>
      </c>
      <c r="E24" s="243" t="s">
        <v>71</v>
      </c>
      <c r="F24" s="243" t="s">
        <v>68</v>
      </c>
      <c r="G24" s="243" t="s">
        <v>70</v>
      </c>
      <c r="H24" s="244" t="s">
        <v>71</v>
      </c>
    </row>
    <row r="25" spans="2:9" customFormat="1">
      <c r="B25" s="245" t="s">
        <v>126</v>
      </c>
      <c r="C25" s="246">
        <f t="shared" ref="C25:H38" si="2">C4/C$18</f>
        <v>0.11986276847386383</v>
      </c>
      <c r="D25" s="246">
        <f t="shared" si="2"/>
        <v>8.1688222312817804E-2</v>
      </c>
      <c r="E25" s="246">
        <f t="shared" si="2"/>
        <v>0.11697311334129602</v>
      </c>
      <c r="F25" s="246">
        <f t="shared" si="2"/>
        <v>0.12396214630294349</v>
      </c>
      <c r="G25" s="246">
        <f t="shared" si="2"/>
        <v>9.2704500774814041E-2</v>
      </c>
      <c r="H25" s="247">
        <f t="shared" si="2"/>
        <v>0.12124570781748537</v>
      </c>
    </row>
    <row r="26" spans="2:9" customFormat="1">
      <c r="B26" s="248" t="s">
        <v>153</v>
      </c>
      <c r="C26" s="249">
        <f t="shared" si="2"/>
        <v>8.4015254668097894E-2</v>
      </c>
      <c r="D26" s="249">
        <f t="shared" si="2"/>
        <v>7.4441303313133297E-2</v>
      </c>
      <c r="E26" s="249">
        <f t="shared" si="2"/>
        <v>7.7957625513587842E-2</v>
      </c>
      <c r="F26" s="249">
        <f t="shared" si="2"/>
        <v>0.10027499068076295</v>
      </c>
      <c r="G26" s="249">
        <f t="shared" si="2"/>
        <v>8.1696874472510922E-2</v>
      </c>
      <c r="H26" s="250">
        <f t="shared" si="2"/>
        <v>9.1348729922407654E-2</v>
      </c>
      <c r="I26" s="52"/>
    </row>
    <row r="27" spans="2:9" customFormat="1">
      <c r="B27" s="248" t="s">
        <v>122</v>
      </c>
      <c r="C27" s="249">
        <f t="shared" si="2"/>
        <v>6.6972613959139865E-2</v>
      </c>
      <c r="D27" s="249">
        <f t="shared" si="2"/>
        <v>0.10376041497451928</v>
      </c>
      <c r="E27" s="249">
        <f t="shared" si="2"/>
        <v>0.11739832520825419</v>
      </c>
      <c r="F27" s="249">
        <f t="shared" si="2"/>
        <v>5.9981466206521387E-2</v>
      </c>
      <c r="G27" s="249">
        <f t="shared" si="2"/>
        <v>9.4507958184155721E-2</v>
      </c>
      <c r="H27" s="250">
        <f t="shared" si="2"/>
        <v>0.10311667637503003</v>
      </c>
      <c r="I27" s="52"/>
    </row>
    <row r="28" spans="2:9" customFormat="1">
      <c r="B28" s="248" t="s">
        <v>158</v>
      </c>
      <c r="C28" s="249">
        <f t="shared" si="2"/>
        <v>5.0210391578288195E-2</v>
      </c>
      <c r="D28" s="249">
        <f t="shared" si="2"/>
        <v>7.4152826264270583E-2</v>
      </c>
      <c r="E28" s="249">
        <f t="shared" si="2"/>
        <v>4.7915815932745583E-2</v>
      </c>
      <c r="F28" s="249">
        <f t="shared" si="2"/>
        <v>4.842360144762068E-2</v>
      </c>
      <c r="G28" s="249">
        <f t="shared" si="2"/>
        <v>6.9534007419431401E-2</v>
      </c>
      <c r="H28" s="250">
        <f t="shared" si="2"/>
        <v>4.7407040394895378E-2</v>
      </c>
    </row>
    <row r="29" spans="2:9" customFormat="1">
      <c r="B29" s="248" t="s">
        <v>130</v>
      </c>
      <c r="C29" s="249">
        <f t="shared" si="2"/>
        <v>8.4384234930516958E-2</v>
      </c>
      <c r="D29" s="249">
        <f t="shared" si="2"/>
        <v>9.0263444410273536E-2</v>
      </c>
      <c r="E29" s="249">
        <f t="shared" si="2"/>
        <v>8.1913935103735708E-2</v>
      </c>
      <c r="F29" s="249">
        <f t="shared" si="2"/>
        <v>8.4648479797792511E-2</v>
      </c>
      <c r="G29" s="249">
        <f t="shared" si="2"/>
        <v>9.0953078378690516E-2</v>
      </c>
      <c r="H29" s="250">
        <f t="shared" si="2"/>
        <v>8.4320296249330226E-2</v>
      </c>
    </row>
    <row r="30" spans="2:9" customFormat="1">
      <c r="B30" s="248" t="s">
        <v>108</v>
      </c>
      <c r="C30" s="249">
        <f t="shared" si="2"/>
        <v>5.7524784554887604E-2</v>
      </c>
      <c r="D30" s="249">
        <f t="shared" si="2"/>
        <v>6.2334940061354004E-2</v>
      </c>
      <c r="E30" s="249">
        <f t="shared" si="2"/>
        <v>5.2182604630692984E-2</v>
      </c>
      <c r="F30" s="249">
        <f t="shared" si="2"/>
        <v>5.6619680442577855E-2</v>
      </c>
      <c r="G30" s="249">
        <f t="shared" si="2"/>
        <v>6.6671129832434561E-2</v>
      </c>
      <c r="H30" s="250">
        <f t="shared" si="2"/>
        <v>5.2398419562724945E-2</v>
      </c>
    </row>
    <row r="31" spans="2:9" customFormat="1">
      <c r="B31" s="248" t="s">
        <v>150</v>
      </c>
      <c r="C31" s="249">
        <f t="shared" si="2"/>
        <v>2.3082809244598389E-2</v>
      </c>
      <c r="D31" s="249">
        <f t="shared" si="2"/>
        <v>2.6796502201557833E-2</v>
      </c>
      <c r="E31" s="249">
        <f t="shared" si="2"/>
        <v>2.3049898897229883E-2</v>
      </c>
      <c r="F31" s="249">
        <f t="shared" si="2"/>
        <v>1.7074947720307324E-2</v>
      </c>
      <c r="G31" s="249">
        <f t="shared" si="2"/>
        <v>2.0059180308935682E-2</v>
      </c>
      <c r="H31" s="250">
        <f t="shared" si="2"/>
        <v>1.8264932321848292E-2</v>
      </c>
    </row>
    <row r="32" spans="2:9" customFormat="1">
      <c r="B32" s="248" t="s">
        <v>101</v>
      </c>
      <c r="C32" s="249">
        <f t="shared" si="2"/>
        <v>8.2060943508715983E-2</v>
      </c>
      <c r="D32" s="249">
        <f t="shared" si="2"/>
        <v>9.409927877892843E-2</v>
      </c>
      <c r="E32" s="249">
        <f t="shared" si="2"/>
        <v>8.2496138169771638E-2</v>
      </c>
      <c r="F32" s="249">
        <f t="shared" si="2"/>
        <v>8.2357275211811187E-2</v>
      </c>
      <c r="G32" s="249">
        <f t="shared" si="2"/>
        <v>9.9406547019980182E-2</v>
      </c>
      <c r="H32" s="250">
        <f t="shared" si="2"/>
        <v>8.181840725141809E-2</v>
      </c>
    </row>
    <row r="33" spans="2:14" customFormat="1">
      <c r="B33" s="248" t="s">
        <v>124</v>
      </c>
      <c r="C33" s="249">
        <f t="shared" si="2"/>
        <v>7.7942452199349185E-2</v>
      </c>
      <c r="D33" s="249">
        <f t="shared" si="2"/>
        <v>5.1213210997063739E-2</v>
      </c>
      <c r="E33" s="249">
        <f t="shared" si="2"/>
        <v>7.0623487153324782E-2</v>
      </c>
      <c r="F33" s="249">
        <f t="shared" si="2"/>
        <v>8.4317464282763543E-2</v>
      </c>
      <c r="G33" s="249">
        <f t="shared" si="2"/>
        <v>5.8899510236302417E-2</v>
      </c>
      <c r="H33" s="250">
        <f t="shared" si="2"/>
        <v>7.483956889031948E-2</v>
      </c>
    </row>
    <row r="34" spans="2:14" customFormat="1">
      <c r="B34" s="248" t="s">
        <v>151</v>
      </c>
      <c r="C34" s="249">
        <f t="shared" si="2"/>
        <v>6.6473931880806428E-2</v>
      </c>
      <c r="D34" s="249">
        <f t="shared" si="2"/>
        <v>8.9355054649900095E-2</v>
      </c>
      <c r="E34" s="249">
        <f t="shared" si="2"/>
        <v>6.9233337748938889E-2</v>
      </c>
      <c r="F34" s="249">
        <f t="shared" si="2"/>
        <v>6.7380079915673546E-2</v>
      </c>
      <c r="G34" s="249">
        <f t="shared" si="2"/>
        <v>8.3842684194428196E-2</v>
      </c>
      <c r="H34" s="250">
        <f t="shared" si="2"/>
        <v>7.5706514392851268E-2</v>
      </c>
    </row>
    <row r="35" spans="2:14" customFormat="1">
      <c r="B35" s="248" t="s">
        <v>134</v>
      </c>
      <c r="C35" s="249">
        <f t="shared" si="2"/>
        <v>3.8177365370849349E-2</v>
      </c>
      <c r="D35" s="249">
        <f t="shared" si="2"/>
        <v>4.8238255868900549E-2</v>
      </c>
      <c r="E35" s="249">
        <f t="shared" si="2"/>
        <v>3.7218737786380303E-2</v>
      </c>
      <c r="F35" s="249">
        <f t="shared" si="2"/>
        <v>3.5860625257968251E-2</v>
      </c>
      <c r="G35" s="249">
        <f t="shared" si="2"/>
        <v>4.7422299668371977E-2</v>
      </c>
      <c r="H35" s="250">
        <f t="shared" si="2"/>
        <v>3.5620374143143743E-2</v>
      </c>
    </row>
    <row r="36" spans="2:14" customFormat="1">
      <c r="B36" s="248" t="s">
        <v>140</v>
      </c>
      <c r="C36" s="249">
        <f t="shared" si="2"/>
        <v>5.6192297146471101E-2</v>
      </c>
      <c r="D36" s="249">
        <f t="shared" si="2"/>
        <v>4.2146383041191053E-2</v>
      </c>
      <c r="E36" s="249">
        <f t="shared" si="2"/>
        <v>4.8339057198878509E-2</v>
      </c>
      <c r="F36" s="249">
        <f t="shared" si="2"/>
        <v>4.9178129934442129E-2</v>
      </c>
      <c r="G36" s="249">
        <f t="shared" si="2"/>
        <v>3.6147200706660859E-2</v>
      </c>
      <c r="H36" s="250">
        <f t="shared" si="2"/>
        <v>4.1753174829309465E-2</v>
      </c>
      <c r="N36" s="251"/>
    </row>
    <row r="37" spans="2:14" customFormat="1">
      <c r="B37" s="248" t="s">
        <v>118</v>
      </c>
      <c r="C37" s="249">
        <f t="shared" si="2"/>
        <v>0.11350960327144338</v>
      </c>
      <c r="D37" s="249">
        <f t="shared" si="2"/>
        <v>7.2955959455034428E-2</v>
      </c>
      <c r="E37" s="249">
        <f t="shared" si="2"/>
        <v>9.4986900978403316E-2</v>
      </c>
      <c r="F37" s="249">
        <f t="shared" si="2"/>
        <v>0.10959588369757756</v>
      </c>
      <c r="G37" s="249">
        <f t="shared" si="2"/>
        <v>6.4948263236247847E-2</v>
      </c>
      <c r="H37" s="250">
        <f t="shared" si="2"/>
        <v>9.2024101376707509E-2</v>
      </c>
      <c r="N37" s="251"/>
    </row>
    <row r="38" spans="2:14" customFormat="1">
      <c r="B38" s="252" t="s">
        <v>112</v>
      </c>
      <c r="C38" s="253">
        <f t="shared" si="2"/>
        <v>7.9590549212971831E-2</v>
      </c>
      <c r="D38" s="253">
        <f t="shared" si="2"/>
        <v>8.8554203671055362E-2</v>
      </c>
      <c r="E38" s="253">
        <f t="shared" si="2"/>
        <v>7.9711022336760348E-2</v>
      </c>
      <c r="F38" s="253">
        <f t="shared" si="2"/>
        <v>8.0325229101237586E-2</v>
      </c>
      <c r="G38" s="253">
        <f t="shared" si="2"/>
        <v>9.3206765567035693E-2</v>
      </c>
      <c r="H38" s="254">
        <f t="shared" si="2"/>
        <v>8.0136056472528569E-2</v>
      </c>
    </row>
    <row r="39" spans="2:14" customFormat="1">
      <c r="B39" s="255" t="s">
        <v>159</v>
      </c>
      <c r="C39" s="256">
        <f t="shared" ref="C39:H39" si="3">SUM(C25:C38)</f>
        <v>1</v>
      </c>
      <c r="D39" s="256">
        <f t="shared" si="3"/>
        <v>1</v>
      </c>
      <c r="E39" s="256">
        <f t="shared" si="3"/>
        <v>1.0000000000000002</v>
      </c>
      <c r="F39" s="256">
        <f t="shared" si="3"/>
        <v>1</v>
      </c>
      <c r="G39" s="256">
        <f t="shared" si="3"/>
        <v>1</v>
      </c>
      <c r="H39" s="257">
        <f t="shared" si="3"/>
        <v>1.0000000000000002</v>
      </c>
    </row>
  </sheetData>
  <mergeCells count="1">
    <mergeCell ref="B2:B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6EC7A-9E3B-4E95-BB24-8EE7DB16D7AC}">
  <sheetPr>
    <tabColor theme="7" tint="0.79998168889431442"/>
    <pageSetUpPr autoPageBreaks="0"/>
  </sheetPr>
  <dimension ref="A1:F27"/>
  <sheetViews>
    <sheetView zoomScale="96" zoomScaleNormal="96" workbookViewId="0">
      <selection activeCell="C5" sqref="C5"/>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161</v>
      </c>
    </row>
    <row r="3" spans="1:6">
      <c r="B3" s="4" t="s">
        <v>67</v>
      </c>
    </row>
    <row r="4" spans="1:6">
      <c r="B4" s="2" t="s">
        <v>100</v>
      </c>
      <c r="C4" s="13" t="s">
        <v>68</v>
      </c>
      <c r="D4" s="13" t="s">
        <v>70</v>
      </c>
      <c r="E4" s="13" t="s">
        <v>71</v>
      </c>
    </row>
    <row r="5" spans="1:6">
      <c r="B5" s="1" t="s">
        <v>101</v>
      </c>
      <c r="C5" s="32" cm="1">
        <f t="array" ref="C5">INDEX('Customer Numbers - All'!$C$4:$H$17,MATCH($B$5,'Customer Numbers - All'!$B$4:$B$17,0),MATCH(C$4&amp;$B3,'Customer Numbers - All'!$C$3:$H$3&amp;'Customer Numbers - All'!$C$2:$H$2,0))</f>
        <v>1476064</v>
      </c>
      <c r="D5" s="32" cm="1">
        <f t="array" ref="D5">INDEX('Customer Numbers - All'!$C$4:$H$17,MATCH($B$5,'Customer Numbers - All'!$B$4:$B$17,0),MATCH(D$4&amp;$B3,'Customer Numbers - All'!$C$3:$H$3&amp;'Customer Numbers - All'!$C$2:$H$2,0))</f>
        <v>330760</v>
      </c>
      <c r="E5" s="32" cm="1">
        <f t="array" ref="E5">INDEX('Customer Numbers - All'!$C$4:$H$17,MATCH($B$5,'Customer Numbers - All'!$B$4:$B$17,0),MATCH(E$4&amp;$B3,'Customer Numbers - All'!$C$3:$H$3&amp;'Customer Numbers - All'!$C$2:$H$2,0))</f>
        <v>376771</v>
      </c>
    </row>
    <row r="6" spans="1:6">
      <c r="B6" s="2" t="s">
        <v>159</v>
      </c>
      <c r="C6" s="29">
        <f>SUM(C5:C5)</f>
        <v>1476064</v>
      </c>
      <c r="D6" s="29">
        <f>SUM(D5:D5)</f>
        <v>330760</v>
      </c>
      <c r="E6" s="29">
        <f>SUM(E5:E5)</f>
        <v>376771</v>
      </c>
    </row>
    <row r="7" spans="1:6">
      <c r="B7" s="4"/>
      <c r="C7" s="86"/>
      <c r="D7" s="86"/>
      <c r="E7" s="86"/>
    </row>
    <row r="8" spans="1:6">
      <c r="B8" s="4" t="s">
        <v>72</v>
      </c>
      <c r="C8" s="87"/>
      <c r="D8" s="87"/>
      <c r="E8" s="87"/>
    </row>
    <row r="9" spans="1:6">
      <c r="B9" s="2" t="s">
        <v>100</v>
      </c>
      <c r="C9" s="29" t="s">
        <v>68</v>
      </c>
      <c r="D9" s="29" t="s">
        <v>70</v>
      </c>
      <c r="E9" s="29" t="s">
        <v>71</v>
      </c>
    </row>
    <row r="10" spans="1:6">
      <c r="B10" s="1" t="s">
        <v>101</v>
      </c>
      <c r="C10" s="32" cm="1">
        <f t="array" ref="C10">INDEX('Customer Numbers - All'!$C$4:$H$17,MATCH($B$10,'Customer Numbers - All'!$B$4:$B$17,0),MATCH(C$9&amp;$B8,'Customer Numbers - All'!$C$3:$H$3&amp;'Customer Numbers - All'!$C$2:$H$2,0))</f>
        <v>1392544</v>
      </c>
      <c r="D10" s="32" cm="1">
        <f t="array" ref="D10">INDEX('Customer Numbers - All'!$C$4:$H$17,MATCH($B$10,'Customer Numbers - All'!$B$4:$B$17,0),MATCH(D$9&amp;$B8,'Customer Numbers - All'!$C$3:$H$3&amp;'Customer Numbers - All'!$C$2:$H$2,0))</f>
        <v>313302</v>
      </c>
      <c r="E10" s="32" cm="1">
        <f t="array" ref="E10">INDEX('Customer Numbers - All'!$C$4:$H$17,MATCH($B$10,'Customer Numbers - All'!$B$4:$B$17,0),MATCH(E$9&amp;$B8,'Customer Numbers - All'!$C$3:$H$3&amp;'Customer Numbers - All'!$C$2:$H$2,0))</f>
        <v>336543</v>
      </c>
      <c r="F10" s="5"/>
    </row>
    <row r="11" spans="1:6">
      <c r="B11" s="2" t="s">
        <v>159</v>
      </c>
      <c r="C11" s="29">
        <f>SUM(C10:C10)</f>
        <v>1392544</v>
      </c>
      <c r="D11" s="29">
        <f>SUM(D10:D10)</f>
        <v>313302</v>
      </c>
      <c r="E11" s="29">
        <f>SUM(E10:E10)</f>
        <v>336543</v>
      </c>
    </row>
    <row r="12" spans="1:6">
      <c r="B12" s="4"/>
      <c r="C12" s="15"/>
      <c r="D12" s="15"/>
      <c r="E12" s="15"/>
    </row>
    <row r="13" spans="1:6" s="34" customFormat="1">
      <c r="A13" s="33" t="s">
        <v>162</v>
      </c>
    </row>
    <row r="15" spans="1:6">
      <c r="B15" s="2" t="s">
        <v>163</v>
      </c>
      <c r="C15" s="13" t="s">
        <v>164</v>
      </c>
      <c r="D15" s="13" t="s">
        <v>165</v>
      </c>
    </row>
    <row r="16" spans="1:6">
      <c r="B16" s="282" t="s">
        <v>67</v>
      </c>
      <c r="C16" s="11" t="s">
        <v>166</v>
      </c>
      <c r="D16" s="12">
        <f>C6/SUM(C6:E6)</f>
        <v>0.67597883307115103</v>
      </c>
      <c r="E16" s="7"/>
    </row>
    <row r="17" spans="2:5">
      <c r="B17" s="283"/>
      <c r="C17" s="11" t="s">
        <v>167</v>
      </c>
      <c r="D17" s="12">
        <f>D6/SUM(C6:E6)</f>
        <v>0.15147497589983491</v>
      </c>
    </row>
    <row r="18" spans="2:5">
      <c r="B18" s="283"/>
      <c r="C18" s="11" t="s">
        <v>168</v>
      </c>
      <c r="D18" s="12">
        <f>E6/SUM(C6:E6)</f>
        <v>0.17254619102901408</v>
      </c>
    </row>
    <row r="19" spans="2:5">
      <c r="B19" s="283"/>
      <c r="C19" s="11" t="s">
        <v>169</v>
      </c>
      <c r="D19" s="12">
        <f>D6/(C6+D6)</f>
        <v>0.18306154888356585</v>
      </c>
    </row>
    <row r="20" spans="2:5">
      <c r="B20" s="283"/>
      <c r="C20" s="11" t="s">
        <v>170</v>
      </c>
      <c r="D20" s="12">
        <f>E6/(C6+E6)</f>
        <v>0.20334838234381367</v>
      </c>
    </row>
    <row r="21" spans="2:5">
      <c r="B21" s="283"/>
      <c r="C21" s="134" t="s">
        <v>171</v>
      </c>
      <c r="D21" s="135">
        <f>C5/(C5+E5)</f>
        <v>0.79665161765618631</v>
      </c>
    </row>
    <row r="22" spans="2:5">
      <c r="B22" s="284" t="s">
        <v>72</v>
      </c>
      <c r="C22" s="131" t="s">
        <v>166</v>
      </c>
      <c r="D22" s="132">
        <f>C11/SUM(C11:E11)</f>
        <v>0.68182114180990983</v>
      </c>
      <c r="E22" s="7"/>
    </row>
    <row r="23" spans="2:5">
      <c r="B23" s="284"/>
      <c r="C23" s="131" t="s">
        <v>167</v>
      </c>
      <c r="D23" s="132">
        <f>D11/SUM(C11:E11)</f>
        <v>0.15339976860431584</v>
      </c>
    </row>
    <row r="24" spans="2:5">
      <c r="B24" s="284"/>
      <c r="C24" s="131" t="s">
        <v>168</v>
      </c>
      <c r="D24" s="132">
        <f>E11/SUM(C11:E11)</f>
        <v>0.16477908958577431</v>
      </c>
    </row>
    <row r="25" spans="2:5">
      <c r="B25" s="284"/>
      <c r="C25" s="131" t="s">
        <v>169</v>
      </c>
      <c r="D25" s="132">
        <f>D11/(C11+D11)</f>
        <v>0.18366370704037763</v>
      </c>
    </row>
    <row r="26" spans="2:5">
      <c r="B26" s="284"/>
      <c r="C26" s="131" t="s">
        <v>170</v>
      </c>
      <c r="D26" s="132">
        <f>E11/(C11+E11)</f>
        <v>0.19463624444576821</v>
      </c>
    </row>
    <row r="27" spans="2:5">
      <c r="B27" s="284"/>
      <c r="C27" s="131" t="s">
        <v>171</v>
      </c>
      <c r="D27" s="133">
        <f>C10/(C10+E10)</f>
        <v>0.80536375555423179</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F59EE-2160-4603-A621-5C0748673372}">
  <sheetPr>
    <tabColor theme="7" tint="0.79998168889431442"/>
    <pageSetUpPr autoPageBreaks="0"/>
  </sheetPr>
  <dimension ref="A1:F27"/>
  <sheetViews>
    <sheetView zoomScale="96" zoomScaleNormal="96" workbookViewId="0">
      <selection activeCell="F23" sqref="F23"/>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161</v>
      </c>
    </row>
    <row r="3" spans="1:6">
      <c r="B3" s="4" t="s">
        <v>67</v>
      </c>
    </row>
    <row r="4" spans="1:6">
      <c r="B4" s="2" t="s">
        <v>100</v>
      </c>
      <c r="C4" s="13" t="s">
        <v>68</v>
      </c>
      <c r="D4" s="13" t="s">
        <v>70</v>
      </c>
      <c r="E4" s="13" t="s">
        <v>71</v>
      </c>
    </row>
    <row r="5" spans="1:6">
      <c r="B5" s="1" t="s">
        <v>108</v>
      </c>
      <c r="C5" s="32" cm="1">
        <f t="array" ref="C5">INDEX('Customer Numbers - All'!$C$4:$H$17,MATCH($B$5,'Customer Numbers - All'!$B$4:$B$17,0),MATCH(C$4&amp;$B3,'Customer Numbers - All'!$C$3:$H$3&amp;'Customer Numbers - All'!$C$2:$H$2,0))</f>
        <v>1034722</v>
      </c>
      <c r="D5" s="32" cm="1">
        <f t="array" ref="D5">INDEX('Customer Numbers - All'!$C$4:$H$17,MATCH($B$5,'Customer Numbers - All'!$B$4:$B$17,0),MATCH(D$4&amp;$B3,'Customer Numbers - All'!$C$3:$H$3&amp;'Customer Numbers - All'!$C$2:$H$2,0))</f>
        <v>219108</v>
      </c>
      <c r="E5" s="32" cm="1">
        <f t="array" ref="E5">INDEX('Customer Numbers - All'!$C$4:$H$17,MATCH($B$5,'Customer Numbers - All'!$B$4:$B$17,0),MATCH(E$4&amp;$B3,'Customer Numbers - All'!$C$3:$H$3&amp;'Customer Numbers - All'!$C$2:$H$2,0))</f>
        <v>238325</v>
      </c>
    </row>
    <row r="6" spans="1:6">
      <c r="B6" s="2" t="s">
        <v>159</v>
      </c>
      <c r="C6" s="29">
        <f>SUM(C5:C5)</f>
        <v>1034722</v>
      </c>
      <c r="D6" s="29">
        <f>SUM(D5:D5)</f>
        <v>219108</v>
      </c>
      <c r="E6" s="29">
        <f>SUM(E5:E5)</f>
        <v>238325</v>
      </c>
    </row>
    <row r="7" spans="1:6">
      <c r="B7" s="4"/>
      <c r="C7" s="30"/>
      <c r="D7" s="30"/>
      <c r="E7" s="30"/>
    </row>
    <row r="8" spans="1:6">
      <c r="B8" s="4" t="s">
        <v>72</v>
      </c>
      <c r="C8" s="31"/>
      <c r="D8" s="31"/>
      <c r="E8" s="31"/>
    </row>
    <row r="9" spans="1:6">
      <c r="B9" s="2" t="s">
        <v>100</v>
      </c>
      <c r="C9" s="29" t="s">
        <v>68</v>
      </c>
      <c r="D9" s="29" t="s">
        <v>70</v>
      </c>
      <c r="E9" s="29" t="s">
        <v>71</v>
      </c>
    </row>
    <row r="10" spans="1:6">
      <c r="B10" s="1" t="s">
        <v>108</v>
      </c>
      <c r="C10" s="32" cm="1">
        <f t="array" ref="C10">INDEX('Customer Numbers - All'!$C$4:$H$17,MATCH($B$10,'Customer Numbers - All'!$B$4:$B$17,0),MATCH(C$9&amp;$B8,'Customer Numbers - All'!$C$3:$H$3&amp;'Customer Numbers - All'!$C$2:$H$2,0))</f>
        <v>957358</v>
      </c>
      <c r="D10" s="32" cm="1">
        <f t="array" ref="D10">INDEX('Customer Numbers - All'!$C$4:$H$17,MATCH($B$10,'Customer Numbers - All'!$B$4:$B$17,0),MATCH(D$9&amp;$B8,'Customer Numbers - All'!$C$3:$H$3&amp;'Customer Numbers - All'!$C$2:$H$2,0))</f>
        <v>210129</v>
      </c>
      <c r="E10" s="32" cm="1">
        <f t="array" ref="E10">INDEX('Customer Numbers - All'!$C$4:$H$17,MATCH($B$10,'Customer Numbers - All'!$B$4:$B$17,0),MATCH(E$9&amp;$B8,'Customer Numbers - All'!$C$3:$H$3&amp;'Customer Numbers - All'!$C$2:$H$2,0))</f>
        <v>215530</v>
      </c>
      <c r="F10" s="5"/>
    </row>
    <row r="11" spans="1:6">
      <c r="B11" s="2" t="s">
        <v>159</v>
      </c>
      <c r="C11" s="29">
        <f>SUM(C10:C10)</f>
        <v>957358</v>
      </c>
      <c r="D11" s="29">
        <f>SUM(D10:D10)</f>
        <v>210129</v>
      </c>
      <c r="E11" s="29">
        <f>SUM(E10:E10)</f>
        <v>215530</v>
      </c>
    </row>
    <row r="12" spans="1:6">
      <c r="B12" s="4"/>
      <c r="C12" s="15"/>
      <c r="D12" s="15"/>
      <c r="E12" s="15"/>
    </row>
    <row r="13" spans="1:6" s="34" customFormat="1">
      <c r="A13" s="33" t="s">
        <v>162</v>
      </c>
    </row>
    <row r="15" spans="1:6">
      <c r="B15" s="2" t="s">
        <v>163</v>
      </c>
      <c r="C15" s="13" t="s">
        <v>164</v>
      </c>
      <c r="D15" s="13" t="s">
        <v>165</v>
      </c>
    </row>
    <row r="16" spans="1:6">
      <c r="B16" s="282" t="s">
        <v>67</v>
      </c>
      <c r="C16" s="11" t="s">
        <v>166</v>
      </c>
      <c r="D16" s="12">
        <f>C6/SUM(C6:E6)</f>
        <v>0.69344136500564624</v>
      </c>
      <c r="E16" s="7"/>
    </row>
    <row r="17" spans="2:5">
      <c r="B17" s="283"/>
      <c r="C17" s="11" t="s">
        <v>167</v>
      </c>
      <c r="D17" s="12">
        <f>D6/SUM(C6:E6)</f>
        <v>0.1468399730590991</v>
      </c>
    </row>
    <row r="18" spans="2:5">
      <c r="B18" s="283"/>
      <c r="C18" s="11" t="s">
        <v>168</v>
      </c>
      <c r="D18" s="12">
        <f>E6/SUM(C6:E6)</f>
        <v>0.15971866193525472</v>
      </c>
    </row>
    <row r="19" spans="2:5">
      <c r="B19" s="283"/>
      <c r="C19" s="11" t="s">
        <v>169</v>
      </c>
      <c r="D19" s="12">
        <f>D6/(C6+D6)</f>
        <v>0.1747509630492172</v>
      </c>
    </row>
    <row r="20" spans="2:5">
      <c r="B20" s="283"/>
      <c r="C20" s="11" t="s">
        <v>170</v>
      </c>
      <c r="D20" s="12">
        <f>E6/(C6+E6)</f>
        <v>0.18720832773652504</v>
      </c>
    </row>
    <row r="21" spans="2:5">
      <c r="B21" s="283"/>
      <c r="C21" s="134" t="s">
        <v>171</v>
      </c>
      <c r="D21" s="135">
        <f>C5/(C5+E5)</f>
        <v>0.81279167226347493</v>
      </c>
      <c r="E21" s="7"/>
    </row>
    <row r="22" spans="2:5">
      <c r="B22" s="284" t="s">
        <v>72</v>
      </c>
      <c r="C22" s="131" t="s">
        <v>166</v>
      </c>
      <c r="D22" s="132">
        <f>C11/SUM(C11:E11)</f>
        <v>0.69222431828386777</v>
      </c>
    </row>
    <row r="23" spans="2:5">
      <c r="B23" s="284"/>
      <c r="C23" s="131" t="s">
        <v>167</v>
      </c>
      <c r="D23" s="132">
        <f>D11/SUM(C11:E11)</f>
        <v>0.15193522566967724</v>
      </c>
    </row>
    <row r="24" spans="2:5">
      <c r="B24" s="284"/>
      <c r="C24" s="131" t="s">
        <v>168</v>
      </c>
      <c r="D24" s="132">
        <f>E11/SUM(C11:E11)</f>
        <v>0.15584045604645497</v>
      </c>
    </row>
    <row r="25" spans="2:5">
      <c r="B25" s="284"/>
      <c r="C25" s="131" t="s">
        <v>169</v>
      </c>
      <c r="D25" s="132">
        <f>D11/(C11+D11)</f>
        <v>0.17998401695265129</v>
      </c>
    </row>
    <row r="26" spans="2:5">
      <c r="B26" s="284"/>
      <c r="C26" s="131" t="s">
        <v>170</v>
      </c>
      <c r="D26" s="132">
        <f>E11/(C11+E11)</f>
        <v>0.18376008621454051</v>
      </c>
    </row>
    <row r="27" spans="2:5">
      <c r="B27" s="284"/>
      <c r="C27" s="131" t="s">
        <v>171</v>
      </c>
      <c r="D27" s="133">
        <f>C10/(C10+E10)</f>
        <v>0.81623991378545946</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D4996-E7D6-4B6A-A6BB-A7126ACDCE9B}">
  <sheetPr>
    <tabColor theme="7" tint="0.79998168889431442"/>
    <pageSetUpPr autoPageBreaks="0"/>
  </sheetPr>
  <dimension ref="A1:F27"/>
  <sheetViews>
    <sheetView zoomScale="96" zoomScaleNormal="96" workbookViewId="0">
      <selection activeCell="A2" sqref="A2"/>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161</v>
      </c>
    </row>
    <row r="3" spans="1:6">
      <c r="B3" s="4" t="s">
        <v>67</v>
      </c>
    </row>
    <row r="4" spans="1:6">
      <c r="B4" s="2" t="s">
        <v>100</v>
      </c>
      <c r="C4" s="13" t="s">
        <v>68</v>
      </c>
      <c r="D4" s="13" t="s">
        <v>70</v>
      </c>
      <c r="E4" s="13" t="s">
        <v>71</v>
      </c>
    </row>
    <row r="5" spans="1:6">
      <c r="B5" s="1" t="s">
        <v>112</v>
      </c>
      <c r="C5" s="32" cm="1">
        <f t="array" ref="C5">INDEX('Customer Numbers - All'!$C$4:$H$17,MATCH($B$5,'Customer Numbers - All'!$B$4:$B$17,0),MATCH(C$4&amp;$B3,'Customer Numbers - All'!$C$3:$H$3&amp;'Customer Numbers - All'!$C$2:$H$2,0))</f>
        <v>1431628</v>
      </c>
      <c r="D5" s="32" cm="1">
        <f t="array" ref="D5">INDEX('Customer Numbers - All'!$C$4:$H$17,MATCH($B$5,'Customer Numbers - All'!$B$4:$B$17,0),MATCH(D$4&amp;$B3,'Customer Numbers - All'!$C$3:$H$3&amp;'Customer Numbers - All'!$C$2:$H$2,0))</f>
        <v>311269</v>
      </c>
      <c r="E5" s="32" cm="1">
        <f t="array" ref="E5">INDEX('Customer Numbers - All'!$C$4:$H$17,MATCH($B$5,'Customer Numbers - All'!$B$4:$B$17,0),MATCH(E$4&amp;$B3,'Customer Numbers - All'!$C$3:$H$3&amp;'Customer Numbers - All'!$C$2:$H$2,0))</f>
        <v>364051</v>
      </c>
    </row>
    <row r="6" spans="1:6">
      <c r="B6" s="2" t="s">
        <v>159</v>
      </c>
      <c r="C6" s="29">
        <f>SUM(C5:C5)</f>
        <v>1431628</v>
      </c>
      <c r="D6" s="29">
        <f>SUM(D5:D5)</f>
        <v>311269</v>
      </c>
      <c r="E6" s="29">
        <f>SUM(E5:E5)</f>
        <v>364051</v>
      </c>
    </row>
    <row r="7" spans="1:6">
      <c r="B7" s="4"/>
      <c r="C7" s="30"/>
      <c r="D7" s="30"/>
      <c r="E7" s="30"/>
    </row>
    <row r="8" spans="1:6">
      <c r="B8" s="4" t="s">
        <v>72</v>
      </c>
      <c r="C8" s="31"/>
      <c r="D8" s="31"/>
      <c r="E8" s="31"/>
    </row>
    <row r="9" spans="1:6">
      <c r="B9" s="2" t="s">
        <v>100</v>
      </c>
      <c r="C9" s="29" t="s">
        <v>68</v>
      </c>
      <c r="D9" s="29" t="s">
        <v>70</v>
      </c>
      <c r="E9" s="29" t="s">
        <v>71</v>
      </c>
    </row>
    <row r="10" spans="1:6">
      <c r="B10" s="1" t="s">
        <v>112</v>
      </c>
      <c r="C10" s="32" cm="1">
        <f t="array" ref="C10">INDEX('Customer Numbers - All'!$C$4:$H$17,MATCH($B$10,'Customer Numbers - All'!$B$4:$B$17,0),MATCH(C$9&amp;$B8,'Customer Numbers - All'!$C$3:$H$3&amp;'Customer Numbers - All'!$C$2:$H$2,0))</f>
        <v>1358185</v>
      </c>
      <c r="D10" s="32" cm="1">
        <f t="array" ref="D10">INDEX('Customer Numbers - All'!$C$4:$H$17,MATCH($B$10,'Customer Numbers - All'!$B$4:$B$17,0),MATCH(D$9&amp;$B8,'Customer Numbers - All'!$C$3:$H$3&amp;'Customer Numbers - All'!$C$2:$H$2,0))</f>
        <v>293762</v>
      </c>
      <c r="E10" s="32" cm="1">
        <f t="array" ref="E10">INDEX('Customer Numbers - All'!$C$4:$H$17,MATCH($B$10,'Customer Numbers - All'!$B$4:$B$17,0),MATCH(E$9&amp;$B8,'Customer Numbers - All'!$C$3:$H$3&amp;'Customer Numbers - All'!$C$2:$H$2,0))</f>
        <v>329623</v>
      </c>
      <c r="F10" s="5"/>
    </row>
    <row r="11" spans="1:6">
      <c r="B11" s="2" t="s">
        <v>159</v>
      </c>
      <c r="C11" s="29">
        <f>SUM(C10:C10)</f>
        <v>1358185</v>
      </c>
      <c r="D11" s="29">
        <f>SUM(D10:D10)</f>
        <v>293762</v>
      </c>
      <c r="E11" s="29">
        <f>SUM(E10:E10)</f>
        <v>329623</v>
      </c>
    </row>
    <row r="12" spans="1:6">
      <c r="B12" s="4"/>
      <c r="C12" s="15"/>
      <c r="D12" s="15"/>
      <c r="E12" s="15"/>
    </row>
    <row r="13" spans="1:6" s="34" customFormat="1">
      <c r="A13" s="33" t="s">
        <v>162</v>
      </c>
    </row>
    <row r="15" spans="1:6">
      <c r="B15" s="2" t="s">
        <v>163</v>
      </c>
      <c r="C15" s="13" t="s">
        <v>164</v>
      </c>
      <c r="D15" s="13" t="s">
        <v>165</v>
      </c>
    </row>
    <row r="16" spans="1:6">
      <c r="B16" s="282" t="s">
        <v>67</v>
      </c>
      <c r="C16" s="11" t="s">
        <v>166</v>
      </c>
      <c r="D16" s="12">
        <f>C6/SUM(C6:E6)</f>
        <v>0.67947951254610939</v>
      </c>
      <c r="E16" s="7"/>
    </row>
    <row r="17" spans="2:5">
      <c r="B17" s="283"/>
      <c r="C17" s="11" t="s">
        <v>167</v>
      </c>
      <c r="D17" s="12">
        <f>D6/SUM(C6:E6)</f>
        <v>0.14773454304520092</v>
      </c>
    </row>
    <row r="18" spans="2:5">
      <c r="B18" s="283"/>
      <c r="C18" s="11" t="s">
        <v>168</v>
      </c>
      <c r="D18" s="12">
        <f>E6/SUM(C6:E6)</f>
        <v>0.17278594440868972</v>
      </c>
    </row>
    <row r="19" spans="2:5">
      <c r="B19" s="283"/>
      <c r="C19" s="11" t="s">
        <v>169</v>
      </c>
      <c r="D19" s="12">
        <f>D6/(C6+D6)</f>
        <v>0.17859288299882323</v>
      </c>
    </row>
    <row r="20" spans="2:5">
      <c r="B20" s="283"/>
      <c r="C20" s="11" t="s">
        <v>170</v>
      </c>
      <c r="D20" s="12">
        <f>E6/(C6+E6)</f>
        <v>0.20273723755749218</v>
      </c>
    </row>
    <row r="21" spans="2:5">
      <c r="B21" s="283"/>
      <c r="C21" s="134" t="s">
        <v>171</v>
      </c>
      <c r="D21" s="135">
        <f>C5/(C5+E5)</f>
        <v>0.79726276244250782</v>
      </c>
      <c r="E21" s="7"/>
    </row>
    <row r="22" spans="2:5">
      <c r="B22" s="284" t="s">
        <v>72</v>
      </c>
      <c r="C22" s="131" t="s">
        <v>166</v>
      </c>
      <c r="D22" s="132">
        <f>C11/SUM(C11:E11)</f>
        <v>0.68540853969327353</v>
      </c>
    </row>
    <row r="23" spans="2:5">
      <c r="B23" s="284"/>
      <c r="C23" s="131" t="s">
        <v>167</v>
      </c>
      <c r="D23" s="132">
        <f>D11/SUM(C11:E11)</f>
        <v>0.14824709699884436</v>
      </c>
    </row>
    <row r="24" spans="2:5">
      <c r="B24" s="284"/>
      <c r="C24" s="131" t="s">
        <v>168</v>
      </c>
      <c r="D24" s="132">
        <f>E11/SUM(C11:E11)</f>
        <v>0.16634436330788213</v>
      </c>
    </row>
    <row r="25" spans="2:5">
      <c r="B25" s="284"/>
      <c r="C25" s="131" t="s">
        <v>169</v>
      </c>
      <c r="D25" s="132">
        <f>D11/(C11+D11)</f>
        <v>0.17782773902552565</v>
      </c>
    </row>
    <row r="26" spans="2:5">
      <c r="B26" s="284"/>
      <c r="C26" s="131" t="s">
        <v>170</v>
      </c>
      <c r="D26" s="132">
        <f>E11/(C11+E11)</f>
        <v>0.19529650291976339</v>
      </c>
    </row>
    <row r="27" spans="2:5">
      <c r="B27" s="284"/>
      <c r="C27" s="131" t="s">
        <v>171</v>
      </c>
      <c r="D27" s="133">
        <f>C10/(C10+E10)</f>
        <v>0.80470349708023658</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A601C-E540-41CC-A496-6823E0BCC17E}">
  <sheetPr>
    <tabColor theme="7" tint="0.79998168889431442"/>
    <pageSetUpPr autoPageBreaks="0"/>
  </sheetPr>
  <dimension ref="A1:F27"/>
  <sheetViews>
    <sheetView zoomScale="96" zoomScaleNormal="96" workbookViewId="0">
      <selection activeCell="A2" sqref="A2"/>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161</v>
      </c>
    </row>
    <row r="3" spans="1:6">
      <c r="B3" s="4" t="s">
        <v>67</v>
      </c>
    </row>
    <row r="4" spans="1:6">
      <c r="B4" s="2" t="s">
        <v>100</v>
      </c>
      <c r="C4" s="13" t="s">
        <v>68</v>
      </c>
      <c r="D4" s="13" t="s">
        <v>70</v>
      </c>
      <c r="E4" s="13" t="s">
        <v>71</v>
      </c>
    </row>
    <row r="5" spans="1:6">
      <c r="B5" s="1" t="s">
        <v>150</v>
      </c>
      <c r="C5" s="32" cm="1">
        <f t="array" ref="C5">INDEX('Customer Numbers - All'!$C$4:$H$17,MATCH($B$5,'Customer Numbers - All'!$B$4:$B$17,0),MATCH(C$4&amp;$B3,'Customer Numbers - All'!$C$3:$H$3&amp;'Customer Numbers - All'!$C$2:$H$2,0))</f>
        <v>415200</v>
      </c>
      <c r="D5" s="32" cm="1">
        <f t="array" ref="D5">INDEX('Customer Numbers - All'!$C$4:$H$17,MATCH($B$5,'Customer Numbers - All'!$B$4:$B$17,0),MATCH(D$4&amp;$B3,'Customer Numbers - All'!$C$3:$H$3&amp;'Customer Numbers - All'!$C$2:$H$2,0))</f>
        <v>94190</v>
      </c>
      <c r="E5" s="32" cm="1">
        <f t="array" ref="E5">INDEX('Customer Numbers - All'!$C$4:$H$17,MATCH($B$5,'Customer Numbers - All'!$B$4:$B$17,0),MATCH(E$4&amp;$B3,'Customer Numbers - All'!$C$3:$H$3&amp;'Customer Numbers - All'!$C$2:$H$2,0))</f>
        <v>105272</v>
      </c>
    </row>
    <row r="6" spans="1:6">
      <c r="B6" s="2" t="s">
        <v>159</v>
      </c>
      <c r="C6" s="29">
        <f>SUM(C5:C5)</f>
        <v>415200</v>
      </c>
      <c r="D6" s="29">
        <f>SUM(D5:D5)</f>
        <v>94190</v>
      </c>
      <c r="E6" s="29">
        <f>SUM(E5:E5)</f>
        <v>105272</v>
      </c>
    </row>
    <row r="7" spans="1:6">
      <c r="B7" s="4"/>
      <c r="C7" s="30"/>
      <c r="D7" s="30"/>
      <c r="E7" s="30"/>
    </row>
    <row r="8" spans="1:6">
      <c r="B8" s="4" t="s">
        <v>72</v>
      </c>
      <c r="C8" s="31"/>
      <c r="D8" s="31"/>
      <c r="E8" s="31"/>
    </row>
    <row r="9" spans="1:6">
      <c r="B9" s="2" t="s">
        <v>100</v>
      </c>
      <c r="C9" s="29" t="s">
        <v>68</v>
      </c>
      <c r="D9" s="29" t="s">
        <v>70</v>
      </c>
      <c r="E9" s="29" t="s">
        <v>71</v>
      </c>
    </row>
    <row r="10" spans="1:6">
      <c r="B10" s="1" t="s">
        <v>150</v>
      </c>
      <c r="C10" s="32" cm="1">
        <f t="array" ref="C10">INDEX('Customer Numbers - All'!$C$4:$H$17,MATCH($B$10,'Customer Numbers - All'!$B$4:$B$17,0),MATCH(C$9&amp;$B8,'Customer Numbers - All'!$C$3:$H$3&amp;'Customer Numbers - All'!$C$2:$H$2,0))</f>
        <v>288713</v>
      </c>
      <c r="D10" s="32" cm="1">
        <f t="array" ref="D10">INDEX('Customer Numbers - All'!$C$4:$H$17,MATCH($B$10,'Customer Numbers - All'!$B$4:$B$17,0),MATCH(D$9&amp;$B8,'Customer Numbers - All'!$C$3:$H$3&amp;'Customer Numbers - All'!$C$2:$H$2,0))</f>
        <v>63221</v>
      </c>
      <c r="E10" s="32" cm="1">
        <f t="array" ref="E10">INDEX('Customer Numbers - All'!$C$4:$H$17,MATCH($B$10,'Customer Numbers - All'!$B$4:$B$17,0),MATCH(E$9&amp;$B8,'Customer Numbers - All'!$C$3:$H$3&amp;'Customer Numbers - All'!$C$2:$H$2,0))</f>
        <v>75129</v>
      </c>
      <c r="F10" s="5"/>
    </row>
    <row r="11" spans="1:6">
      <c r="B11" s="2" t="s">
        <v>159</v>
      </c>
      <c r="C11" s="29">
        <f>SUM(C10:C10)</f>
        <v>288713</v>
      </c>
      <c r="D11" s="29">
        <f>SUM(D10:D10)</f>
        <v>63221</v>
      </c>
      <c r="E11" s="29">
        <f>SUM(E10:E10)</f>
        <v>75129</v>
      </c>
    </row>
    <row r="12" spans="1:6">
      <c r="B12" s="4"/>
      <c r="C12" s="15"/>
      <c r="D12" s="15"/>
      <c r="E12" s="15"/>
    </row>
    <row r="13" spans="1:6" s="34" customFormat="1">
      <c r="A13" s="33" t="s">
        <v>162</v>
      </c>
    </row>
    <row r="15" spans="1:6">
      <c r="B15" s="2" t="s">
        <v>163</v>
      </c>
      <c r="C15" s="13" t="s">
        <v>164</v>
      </c>
      <c r="D15" s="13" t="s">
        <v>165</v>
      </c>
    </row>
    <row r="16" spans="1:6">
      <c r="B16" s="282" t="s">
        <v>67</v>
      </c>
      <c r="C16" s="11" t="s">
        <v>166</v>
      </c>
      <c r="D16" s="12">
        <f>C6/SUM(C6:E6)</f>
        <v>0.67549319788761952</v>
      </c>
      <c r="E16" s="7"/>
    </row>
    <row r="17" spans="2:5">
      <c r="B17" s="283"/>
      <c r="C17" s="11" t="s">
        <v>167</v>
      </c>
      <c r="D17" s="12">
        <f>D6/SUM(C6:E6)</f>
        <v>0.15323869053235761</v>
      </c>
    </row>
    <row r="18" spans="2:5">
      <c r="B18" s="283"/>
      <c r="C18" s="11" t="s">
        <v>168</v>
      </c>
      <c r="D18" s="12">
        <f>E6/SUM(C6:E6)</f>
        <v>0.17126811158002284</v>
      </c>
    </row>
    <row r="19" spans="2:5">
      <c r="B19" s="283"/>
      <c r="C19" s="11" t="s">
        <v>169</v>
      </c>
      <c r="D19" s="12">
        <f>D6/(C6+D6)</f>
        <v>0.18490743830856515</v>
      </c>
    </row>
    <row r="20" spans="2:5">
      <c r="B20" s="283"/>
      <c r="C20" s="11" t="s">
        <v>170</v>
      </c>
      <c r="D20" s="12">
        <f>E6/(C6+E6)</f>
        <v>0.20226256167478751</v>
      </c>
    </row>
    <row r="21" spans="2:5">
      <c r="B21" s="283"/>
      <c r="C21" s="134" t="s">
        <v>171</v>
      </c>
      <c r="D21" s="135">
        <f>C5/(C5+E5)</f>
        <v>0.79773743832521249</v>
      </c>
      <c r="E21" s="7"/>
    </row>
    <row r="22" spans="2:5">
      <c r="B22" s="284" t="s">
        <v>72</v>
      </c>
      <c r="C22" s="131" t="s">
        <v>166</v>
      </c>
      <c r="D22" s="132">
        <f>C11/SUM(C11:E11)</f>
        <v>0.67604311307699327</v>
      </c>
    </row>
    <row r="23" spans="2:5">
      <c r="B23" s="284"/>
      <c r="C23" s="131" t="s">
        <v>167</v>
      </c>
      <c r="D23" s="132">
        <f>D11/SUM(C11:E11)</f>
        <v>0.14803670652807666</v>
      </c>
    </row>
    <row r="24" spans="2:5">
      <c r="B24" s="284"/>
      <c r="C24" s="131" t="s">
        <v>168</v>
      </c>
      <c r="D24" s="132">
        <f>E11/SUM(C11:E11)</f>
        <v>0.17592018039493001</v>
      </c>
    </row>
    <row r="25" spans="2:5">
      <c r="B25" s="284"/>
      <c r="C25" s="131" t="s">
        <v>169</v>
      </c>
      <c r="D25" s="132">
        <f>D11/(C11+D11)</f>
        <v>0.17963879591059687</v>
      </c>
    </row>
    <row r="26" spans="2:5">
      <c r="B26" s="284"/>
      <c r="C26" s="131" t="s">
        <v>170</v>
      </c>
      <c r="D26" s="132">
        <f>E11/(C11+E11)</f>
        <v>0.20648798104671809</v>
      </c>
    </row>
    <row r="27" spans="2:5">
      <c r="B27" s="284"/>
      <c r="C27" s="131" t="s">
        <v>171</v>
      </c>
      <c r="D27" s="133">
        <f>C10/(C10+E10)</f>
        <v>0.79351201895328194</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EA340-9D28-4D81-AF53-A06D1822A16C}">
  <sheetPr>
    <tabColor theme="7" tint="0.79998168889431442"/>
    <pageSetUpPr autoPageBreaks="0"/>
  </sheetPr>
  <dimension ref="A1:F27"/>
  <sheetViews>
    <sheetView zoomScale="96" zoomScaleNormal="96" workbookViewId="0">
      <selection activeCell="A2" sqref="A2"/>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161</v>
      </c>
    </row>
    <row r="3" spans="1:6">
      <c r="B3" s="4" t="s">
        <v>67</v>
      </c>
    </row>
    <row r="4" spans="1:6">
      <c r="B4" s="2" t="s">
        <v>100</v>
      </c>
      <c r="C4" s="13" t="s">
        <v>68</v>
      </c>
      <c r="D4" s="13" t="s">
        <v>70</v>
      </c>
      <c r="E4" s="13" t="s">
        <v>71</v>
      </c>
    </row>
    <row r="5" spans="1:6">
      <c r="B5" s="1" t="s">
        <v>118</v>
      </c>
      <c r="C5" s="32" cm="1">
        <f t="array" ref="C5">INDEX('Customer Numbers - All'!$C$4:$H$17,MATCH($B$5,'Customer Numbers - All'!$B$4:$B$17,0),MATCH(C$4&amp;$B3,'Customer Numbers - All'!$C$3:$H$3&amp;'Customer Numbers - All'!$C$2:$H$2,0))</f>
        <v>2041744</v>
      </c>
      <c r="D5" s="32" cm="1">
        <f t="array" ref="D5">INDEX('Customer Numbers - All'!$C$4:$H$17,MATCH($B$5,'Customer Numbers - All'!$B$4:$B$17,0),MATCH(D$4&amp;$B3,'Customer Numbers - All'!$C$3:$H$3&amp;'Customer Numbers - All'!$C$2:$H$2,0))</f>
        <v>256441</v>
      </c>
      <c r="E5" s="32" cm="1">
        <f t="array" ref="E5">INDEX('Customer Numbers - All'!$C$4:$H$17,MATCH($B$5,'Customer Numbers - All'!$B$4:$B$17,0),MATCH(E$4&amp;$B3,'Customer Numbers - All'!$C$3:$H$3&amp;'Customer Numbers - All'!$C$2:$H$2,0))</f>
        <v>433818</v>
      </c>
    </row>
    <row r="6" spans="1:6">
      <c r="B6" s="2" t="s">
        <v>159</v>
      </c>
      <c r="C6" s="29">
        <f>SUM(C5:C5)</f>
        <v>2041744</v>
      </c>
      <c r="D6" s="29">
        <f>SUM(D5:D5)</f>
        <v>256441</v>
      </c>
      <c r="E6" s="29">
        <f>SUM(E5:E5)</f>
        <v>433818</v>
      </c>
    </row>
    <row r="7" spans="1:6">
      <c r="B7" s="4"/>
      <c r="C7" s="30"/>
      <c r="D7" s="30"/>
      <c r="E7" s="30"/>
    </row>
    <row r="8" spans="1:6">
      <c r="B8" s="4" t="s">
        <v>72</v>
      </c>
      <c r="C8" s="31"/>
      <c r="D8" s="31"/>
      <c r="E8" s="31"/>
    </row>
    <row r="9" spans="1:6">
      <c r="B9" s="2" t="s">
        <v>100</v>
      </c>
      <c r="C9" s="29" t="s">
        <v>68</v>
      </c>
      <c r="D9" s="29" t="s">
        <v>70</v>
      </c>
      <c r="E9" s="29" t="s">
        <v>71</v>
      </c>
    </row>
    <row r="10" spans="1:6">
      <c r="B10" s="1" t="s">
        <v>118</v>
      </c>
      <c r="C10" s="32" cm="1">
        <f t="array" ref="C10">INDEX('Customer Numbers - All'!$C$4:$H$17,MATCH($B$10,'Customer Numbers - All'!$B$4:$B$17,0),MATCH(C$9&amp;$B8,'Customer Numbers - All'!$C$3:$H$3&amp;'Customer Numbers - All'!$C$2:$H$2,0))</f>
        <v>1853110</v>
      </c>
      <c r="D10" s="32" cm="1">
        <f t="array" ref="D10">INDEX('Customer Numbers - All'!$C$4:$H$17,MATCH($B$10,'Customer Numbers - All'!$B$4:$B$17,0),MATCH(D$9&amp;$B8,'Customer Numbers - All'!$C$3:$H$3&amp;'Customer Numbers - All'!$C$2:$H$2,0))</f>
        <v>204699</v>
      </c>
      <c r="E10" s="32" cm="1">
        <f t="array" ref="E10">INDEX('Customer Numbers - All'!$C$4:$H$17,MATCH($B$10,'Customer Numbers - All'!$B$4:$B$17,0),MATCH(E$9&amp;$B8,'Customer Numbers - All'!$C$3:$H$3&amp;'Customer Numbers - All'!$C$2:$H$2,0))</f>
        <v>378522</v>
      </c>
      <c r="F10" s="5"/>
    </row>
    <row r="11" spans="1:6">
      <c r="B11" s="2" t="s">
        <v>159</v>
      </c>
      <c r="C11" s="29">
        <f>SUM(C10:C10)</f>
        <v>1853110</v>
      </c>
      <c r="D11" s="29">
        <f>SUM(D10:D10)</f>
        <v>204699</v>
      </c>
      <c r="E11" s="29">
        <f>SUM(E10:E10)</f>
        <v>378522</v>
      </c>
    </row>
    <row r="12" spans="1:6">
      <c r="B12" s="4"/>
      <c r="C12" s="15"/>
      <c r="D12" s="15"/>
      <c r="E12" s="15"/>
    </row>
    <row r="13" spans="1:6" s="34" customFormat="1">
      <c r="A13" s="33" t="s">
        <v>162</v>
      </c>
    </row>
    <row r="15" spans="1:6">
      <c r="B15" s="2" t="s">
        <v>163</v>
      </c>
      <c r="C15" s="13" t="s">
        <v>164</v>
      </c>
      <c r="D15" s="13" t="s">
        <v>165</v>
      </c>
    </row>
    <row r="16" spans="1:6">
      <c r="B16" s="282" t="s">
        <v>67</v>
      </c>
      <c r="C16" s="11" t="s">
        <v>166</v>
      </c>
      <c r="D16" s="12">
        <f>C6/SUM(C6:E6)</f>
        <v>0.74734324962307874</v>
      </c>
      <c r="E16" s="7"/>
    </row>
    <row r="17" spans="2:5">
      <c r="B17" s="283"/>
      <c r="C17" s="11" t="s">
        <v>167</v>
      </c>
      <c r="D17" s="12">
        <f>D6/SUM(C6:E6)</f>
        <v>9.3865563105164959E-2</v>
      </c>
    </row>
    <row r="18" spans="2:5">
      <c r="B18" s="283"/>
      <c r="C18" s="11" t="s">
        <v>168</v>
      </c>
      <c r="D18" s="12">
        <f>E6/SUM(C6:E6)</f>
        <v>0.15879118727175628</v>
      </c>
    </row>
    <row r="19" spans="2:5">
      <c r="B19" s="283"/>
      <c r="C19" s="11" t="s">
        <v>169</v>
      </c>
      <c r="D19" s="12">
        <f>D6/(C6+D6)</f>
        <v>0.11158414139853841</v>
      </c>
    </row>
    <row r="20" spans="2:5">
      <c r="B20" s="283"/>
      <c r="C20" s="11" t="s">
        <v>170</v>
      </c>
      <c r="D20" s="12">
        <f>E6/(C6+E6)</f>
        <v>0.1752402080820436</v>
      </c>
    </row>
    <row r="21" spans="2:5">
      <c r="B21" s="283"/>
      <c r="C21" s="134" t="s">
        <v>171</v>
      </c>
      <c r="D21" s="135">
        <f>C5/(C5+E5)</f>
        <v>0.82475979191795645</v>
      </c>
      <c r="E21" s="7"/>
    </row>
    <row r="22" spans="2:5">
      <c r="B22" s="284" t="s">
        <v>72</v>
      </c>
      <c r="C22" s="131" t="s">
        <v>166</v>
      </c>
      <c r="D22" s="132">
        <f>C11/SUM(C11:E11)</f>
        <v>0.76061503958206012</v>
      </c>
    </row>
    <row r="23" spans="2:5">
      <c r="B23" s="284"/>
      <c r="C23" s="131" t="s">
        <v>167</v>
      </c>
      <c r="D23" s="132">
        <f>D11/SUM(C11:E11)</f>
        <v>8.4019371752032057E-2</v>
      </c>
    </row>
    <row r="24" spans="2:5">
      <c r="B24" s="284"/>
      <c r="C24" s="131" t="s">
        <v>168</v>
      </c>
      <c r="D24" s="132">
        <f>E11/SUM(C11:E11)</f>
        <v>0.15536558866590788</v>
      </c>
    </row>
    <row r="25" spans="2:5">
      <c r="B25" s="284"/>
      <c r="C25" s="131" t="s">
        <v>169</v>
      </c>
      <c r="D25" s="132">
        <f>D11/(C11+D11)</f>
        <v>9.9474246638050476E-2</v>
      </c>
    </row>
    <row r="26" spans="2:5">
      <c r="B26" s="284"/>
      <c r="C26" s="131" t="s">
        <v>170</v>
      </c>
      <c r="D26" s="132">
        <f>E11/(C11+E11)</f>
        <v>0.16961667515074169</v>
      </c>
    </row>
    <row r="27" spans="2:5">
      <c r="B27" s="284"/>
      <c r="C27" s="131" t="s">
        <v>171</v>
      </c>
      <c r="D27" s="133">
        <f>C10/(C10+E10)</f>
        <v>0.83038332484925825</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D5C43-FF3A-4B30-82D4-3E665839ED1D}">
  <sheetPr>
    <tabColor theme="7" tint="0.79998168889431442"/>
    <pageSetUpPr autoPageBreaks="0"/>
  </sheetPr>
  <dimension ref="A1:F27"/>
  <sheetViews>
    <sheetView zoomScale="96" zoomScaleNormal="96" workbookViewId="0">
      <selection activeCell="A2" sqref="A2"/>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161</v>
      </c>
    </row>
    <row r="3" spans="1:6">
      <c r="B3" s="4" t="s">
        <v>67</v>
      </c>
    </row>
    <row r="4" spans="1:6">
      <c r="B4" s="2" t="s">
        <v>100</v>
      </c>
      <c r="C4" s="13" t="s">
        <v>68</v>
      </c>
      <c r="D4" s="13" t="s">
        <v>70</v>
      </c>
      <c r="E4" s="13" t="s">
        <v>71</v>
      </c>
    </row>
    <row r="5" spans="1:6">
      <c r="B5" s="1" t="s">
        <v>151</v>
      </c>
      <c r="C5" s="32" cm="1">
        <f t="array" ref="C5">INDEX('Customer Numbers - All'!$C$4:$H$17,MATCH($B$5,'Customer Numbers - All'!$B$4:$B$17,0),MATCH(C$4&amp;$B3,'Customer Numbers - All'!$C$3:$H$3&amp;'Customer Numbers - All'!$C$2:$H$2,0))</f>
        <v>1195694</v>
      </c>
      <c r="D5" s="32" cm="1">
        <f t="array" ref="D5">INDEX('Customer Numbers - All'!$C$4:$H$17,MATCH($B$5,'Customer Numbers - All'!$B$4:$B$17,0),MATCH(D$4&amp;$B3,'Customer Numbers - All'!$C$3:$H$3&amp;'Customer Numbers - All'!$C$2:$H$2,0))</f>
        <v>314084</v>
      </c>
      <c r="E5" s="32" cm="1">
        <f t="array" ref="E5">INDEX('Customer Numbers - All'!$C$4:$H$17,MATCH($B$5,'Customer Numbers - All'!$B$4:$B$17,0),MATCH(E$4&amp;$B3,'Customer Numbers - All'!$C$3:$H$3&amp;'Customer Numbers - All'!$C$2:$H$2,0))</f>
        <v>316198</v>
      </c>
    </row>
    <row r="6" spans="1:6">
      <c r="B6" s="2" t="s">
        <v>159</v>
      </c>
      <c r="C6" s="29">
        <f>SUM(C5:C5)</f>
        <v>1195694</v>
      </c>
      <c r="D6" s="29">
        <f>SUM(D5:D5)</f>
        <v>314084</v>
      </c>
      <c r="E6" s="29">
        <f>SUM(E5:E5)</f>
        <v>316198</v>
      </c>
    </row>
    <row r="7" spans="1:6">
      <c r="B7" s="4"/>
      <c r="C7" s="30"/>
      <c r="D7" s="30"/>
      <c r="E7" s="30"/>
    </row>
    <row r="8" spans="1:6">
      <c r="B8" s="4" t="s">
        <v>72</v>
      </c>
      <c r="C8" s="31"/>
      <c r="D8" s="31"/>
      <c r="E8" s="31"/>
    </row>
    <row r="9" spans="1:6">
      <c r="B9" s="2" t="s">
        <v>100</v>
      </c>
      <c r="C9" s="29" t="s">
        <v>68</v>
      </c>
      <c r="D9" s="29" t="s">
        <v>70</v>
      </c>
      <c r="E9" s="29" t="s">
        <v>71</v>
      </c>
    </row>
    <row r="10" spans="1:6">
      <c r="B10" s="1" t="s">
        <v>151</v>
      </c>
      <c r="C10" s="32" cm="1">
        <f t="array" ref="C10">INDEX('Customer Numbers - All'!$C$4:$H$17,MATCH($B$10,'Customer Numbers - All'!$B$4:$B$17,0),MATCH(C$9&amp;$B8,'Customer Numbers - All'!$C$3:$H$3&amp;'Customer Numbers - All'!$C$2:$H$2,0))</f>
        <v>1139301</v>
      </c>
      <c r="D10" s="32" cm="1">
        <f t="array" ref="D10">INDEX('Customer Numbers - All'!$C$4:$H$17,MATCH($B$10,'Customer Numbers - All'!$B$4:$B$17,0),MATCH(D$9&amp;$B8,'Customer Numbers - All'!$C$3:$H$3&amp;'Customer Numbers - All'!$C$2:$H$2,0))</f>
        <v>264249</v>
      </c>
      <c r="E10" s="32" cm="1">
        <f t="array" ref="E10">INDEX('Customer Numbers - All'!$C$4:$H$17,MATCH($B$10,'Customer Numbers - All'!$B$4:$B$17,0),MATCH(E$9&amp;$B8,'Customer Numbers - All'!$C$3:$H$3&amp;'Customer Numbers - All'!$C$2:$H$2,0))</f>
        <v>311403</v>
      </c>
      <c r="F10" s="5"/>
    </row>
    <row r="11" spans="1:6">
      <c r="B11" s="2" t="s">
        <v>159</v>
      </c>
      <c r="C11" s="29">
        <f>SUM(C10:C10)</f>
        <v>1139301</v>
      </c>
      <c r="D11" s="29">
        <f>SUM(D10:D10)</f>
        <v>264249</v>
      </c>
      <c r="E11" s="29">
        <f>SUM(E10:E10)</f>
        <v>311403</v>
      </c>
    </row>
    <row r="12" spans="1:6">
      <c r="B12" s="4"/>
      <c r="C12" s="15"/>
      <c r="D12" s="15"/>
      <c r="E12" s="15"/>
    </row>
    <row r="13" spans="1:6" s="34" customFormat="1">
      <c r="A13" s="33" t="s">
        <v>162</v>
      </c>
    </row>
    <row r="15" spans="1:6">
      <c r="B15" s="2" t="s">
        <v>163</v>
      </c>
      <c r="C15" s="13" t="s">
        <v>164</v>
      </c>
      <c r="D15" s="13" t="s">
        <v>165</v>
      </c>
    </row>
    <row r="16" spans="1:6">
      <c r="B16" s="282" t="s">
        <v>67</v>
      </c>
      <c r="C16" s="11" t="s">
        <v>166</v>
      </c>
      <c r="D16" s="12">
        <f>C6/SUM(C6:E6)</f>
        <v>0.65482459791366365</v>
      </c>
      <c r="E16" s="7"/>
    </row>
    <row r="17" spans="2:5">
      <c r="B17" s="283"/>
      <c r="C17" s="11" t="s">
        <v>167</v>
      </c>
      <c r="D17" s="12">
        <f>D6/SUM(C6:E6)</f>
        <v>0.17200883253668175</v>
      </c>
    </row>
    <row r="18" spans="2:5">
      <c r="B18" s="283"/>
      <c r="C18" s="11" t="s">
        <v>168</v>
      </c>
      <c r="D18" s="12">
        <f>E6/SUM(C6:E6)</f>
        <v>0.17316656954965454</v>
      </c>
    </row>
    <row r="19" spans="2:5">
      <c r="B19" s="283"/>
      <c r="C19" s="11" t="s">
        <v>169</v>
      </c>
      <c r="D19" s="12">
        <f>D6/(C6+D6)</f>
        <v>0.20803323402513482</v>
      </c>
    </row>
    <row r="20" spans="2:5">
      <c r="B20" s="283"/>
      <c r="C20" s="11" t="s">
        <v>170</v>
      </c>
      <c r="D20" s="12">
        <f>E6/(C6+E6)</f>
        <v>0.20914059998994639</v>
      </c>
    </row>
    <row r="21" spans="2:5">
      <c r="B21" s="283"/>
      <c r="C21" s="134" t="s">
        <v>171</v>
      </c>
      <c r="D21" s="135">
        <f>C5/(C5+E5)</f>
        <v>0.79085940001005361</v>
      </c>
      <c r="E21" s="7"/>
    </row>
    <row r="22" spans="2:5">
      <c r="B22" s="284" t="s">
        <v>72</v>
      </c>
      <c r="C22" s="131" t="s">
        <v>166</v>
      </c>
      <c r="D22" s="132">
        <f>C11/SUM(C11:E11)</f>
        <v>0.66433365812357537</v>
      </c>
    </row>
    <row r="23" spans="2:5">
      <c r="B23" s="284"/>
      <c r="C23" s="131" t="s">
        <v>167</v>
      </c>
      <c r="D23" s="132">
        <f>D11/SUM(C11:E11)</f>
        <v>0.15408527230775421</v>
      </c>
    </row>
    <row r="24" spans="2:5">
      <c r="B24" s="284"/>
      <c r="C24" s="131" t="s">
        <v>168</v>
      </c>
      <c r="D24" s="132">
        <f>E11/SUM(C11:E11)</f>
        <v>0.1815810695686704</v>
      </c>
    </row>
    <row r="25" spans="2:5">
      <c r="B25" s="284"/>
      <c r="C25" s="131" t="s">
        <v>169</v>
      </c>
      <c r="D25" s="132">
        <f>D11/(C11+D11)</f>
        <v>0.18827188201346584</v>
      </c>
    </row>
    <row r="26" spans="2:5">
      <c r="B26" s="284"/>
      <c r="C26" s="131" t="s">
        <v>170</v>
      </c>
      <c r="D26" s="132">
        <f>E11/(C11+E11)</f>
        <v>0.2146564702378983</v>
      </c>
    </row>
    <row r="27" spans="2:5">
      <c r="B27" s="284"/>
      <c r="C27" s="131" t="s">
        <v>171</v>
      </c>
      <c r="D27" s="133">
        <f>C10/(C10+E10)</f>
        <v>0.78534352976210176</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17F3D-F1FA-4030-89D4-CBBF1A212ABD}">
  <sheetPr>
    <tabColor theme="7" tint="0.79998168889431442"/>
    <pageSetUpPr autoPageBreaks="0"/>
  </sheetPr>
  <dimension ref="A1:F27"/>
  <sheetViews>
    <sheetView zoomScale="96" zoomScaleNormal="96" workbookViewId="0">
      <selection activeCell="A2" sqref="A2"/>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161</v>
      </c>
    </row>
    <row r="3" spans="1:6">
      <c r="B3" s="4" t="s">
        <v>67</v>
      </c>
    </row>
    <row r="4" spans="1:6">
      <c r="B4" s="2" t="s">
        <v>100</v>
      </c>
      <c r="C4" s="13" t="s">
        <v>68</v>
      </c>
      <c r="D4" s="13" t="s">
        <v>70</v>
      </c>
      <c r="E4" s="13" t="s">
        <v>71</v>
      </c>
    </row>
    <row r="5" spans="1:6">
      <c r="B5" s="1" t="s">
        <v>158</v>
      </c>
      <c r="C5" s="32" cm="1">
        <f t="array" ref="C5">INDEX('Customer Numbers - All'!$C$4:$H$17,MATCH($B$5,'Customer Numbers - All'!$B$4:$B$17,0),MATCH(C$4&amp;$B3,'Customer Numbers - All'!$C$3:$H$3&amp;'Customer Numbers - All'!$C$2:$H$2,0))</f>
        <v>903155</v>
      </c>
      <c r="D5" s="32" cm="1">
        <f t="array" ref="D5">INDEX('Customer Numbers - All'!$C$4:$H$17,MATCH($B$5,'Customer Numbers - All'!$B$4:$B$17,0),MATCH(D$4&amp;$B3,'Customer Numbers - All'!$C$3:$H$3&amp;'Customer Numbers - All'!$C$2:$H$2,0))</f>
        <v>260648</v>
      </c>
      <c r="E5" s="32" cm="1">
        <f t="array" ref="E5">INDEX('Customer Numbers - All'!$C$4:$H$17,MATCH($B$5,'Customer Numbers - All'!$B$4:$B$17,0),MATCH(E$4&amp;$B3,'Customer Numbers - All'!$C$3:$H$3&amp;'Customer Numbers - All'!$C$2:$H$2,0))</f>
        <v>218838</v>
      </c>
    </row>
    <row r="6" spans="1:6">
      <c r="B6" s="2" t="s">
        <v>159</v>
      </c>
      <c r="C6" s="29">
        <f>SUM(C5:C5)</f>
        <v>903155</v>
      </c>
      <c r="D6" s="29">
        <f>SUM(D5:D5)</f>
        <v>260648</v>
      </c>
      <c r="E6" s="29">
        <f>SUM(E5:E5)</f>
        <v>218838</v>
      </c>
    </row>
    <row r="7" spans="1:6">
      <c r="B7" s="4"/>
      <c r="C7" s="30"/>
      <c r="D7" s="30"/>
      <c r="E7" s="30"/>
    </row>
    <row r="8" spans="1:6">
      <c r="B8" s="4" t="s">
        <v>72</v>
      </c>
      <c r="C8" s="31"/>
      <c r="D8" s="31"/>
      <c r="E8" s="31"/>
    </row>
    <row r="9" spans="1:6">
      <c r="B9" s="2" t="s">
        <v>100</v>
      </c>
      <c r="C9" s="29" t="s">
        <v>68</v>
      </c>
      <c r="D9" s="29" t="s">
        <v>70</v>
      </c>
      <c r="E9" s="29" t="s">
        <v>71</v>
      </c>
    </row>
    <row r="10" spans="1:6">
      <c r="B10" s="1" t="s">
        <v>158</v>
      </c>
      <c r="C10" s="32" cm="1">
        <f t="array" ref="C10">INDEX('Customer Numbers - All'!$C$4:$H$17,MATCH($B$10,'Customer Numbers - All'!$B$4:$B$17,0),MATCH(C$9&amp;$B8,'Customer Numbers - All'!$C$3:$H$3&amp;'Customer Numbers - All'!$C$2:$H$2,0))</f>
        <v>818774</v>
      </c>
      <c r="D10" s="32" cm="1">
        <f t="array" ref="D10">INDEX('Customer Numbers - All'!$C$4:$H$17,MATCH($B$10,'Customer Numbers - All'!$B$4:$B$17,0),MATCH(D$9&amp;$B8,'Customer Numbers - All'!$C$3:$H$3&amp;'Customer Numbers - All'!$C$2:$H$2,0))</f>
        <v>219152</v>
      </c>
      <c r="E10" s="32" cm="1">
        <f t="array" ref="E10">INDEX('Customer Numbers - All'!$C$4:$H$17,MATCH($B$10,'Customer Numbers - All'!$B$4:$B$17,0),MATCH(E$9&amp;$B8,'Customer Numbers - All'!$C$3:$H$3&amp;'Customer Numbers - All'!$C$2:$H$2,0))</f>
        <v>194999</v>
      </c>
      <c r="F10" s="5"/>
    </row>
    <row r="11" spans="1:6">
      <c r="B11" s="2" t="s">
        <v>159</v>
      </c>
      <c r="C11" s="29">
        <f>SUM(C10:C10)</f>
        <v>818774</v>
      </c>
      <c r="D11" s="29">
        <f>SUM(D10:D10)</f>
        <v>219152</v>
      </c>
      <c r="E11" s="29">
        <f>SUM(E10:E10)</f>
        <v>194999</v>
      </c>
    </row>
    <row r="12" spans="1:6">
      <c r="B12" s="4"/>
      <c r="C12" s="15"/>
      <c r="D12" s="15"/>
      <c r="E12" s="15"/>
    </row>
    <row r="13" spans="1:6" s="34" customFormat="1">
      <c r="A13" s="33" t="s">
        <v>162</v>
      </c>
    </row>
    <row r="15" spans="1:6">
      <c r="B15" s="2" t="s">
        <v>163</v>
      </c>
      <c r="C15" s="13" t="s">
        <v>164</v>
      </c>
      <c r="D15" s="13" t="s">
        <v>165</v>
      </c>
    </row>
    <row r="16" spans="1:6">
      <c r="B16" s="282" t="s">
        <v>67</v>
      </c>
      <c r="C16" s="11" t="s">
        <v>166</v>
      </c>
      <c r="D16" s="12">
        <f>C6/SUM(C6:E6)</f>
        <v>0.6532100523563239</v>
      </c>
      <c r="E16" s="7"/>
    </row>
    <row r="17" spans="2:5">
      <c r="B17" s="283"/>
      <c r="C17" s="11" t="s">
        <v>167</v>
      </c>
      <c r="D17" s="12">
        <f>D6/SUM(C6:E6)</f>
        <v>0.18851458910881422</v>
      </c>
    </row>
    <row r="18" spans="2:5">
      <c r="B18" s="283"/>
      <c r="C18" s="11" t="s">
        <v>168</v>
      </c>
      <c r="D18" s="12">
        <f>E6/SUM(C6:E6)</f>
        <v>0.15827535853486191</v>
      </c>
    </row>
    <row r="19" spans="2:5">
      <c r="B19" s="283"/>
      <c r="C19" s="11" t="s">
        <v>169</v>
      </c>
      <c r="D19" s="12">
        <f>D6/(C6+D6)</f>
        <v>0.22396230289834276</v>
      </c>
    </row>
    <row r="20" spans="2:5">
      <c r="B20" s="283"/>
      <c r="C20" s="11" t="s">
        <v>170</v>
      </c>
      <c r="D20" s="12">
        <f>E6/(C6+E6)</f>
        <v>0.19504399760069804</v>
      </c>
    </row>
    <row r="21" spans="2:5">
      <c r="B21" s="283"/>
      <c r="C21" s="134" t="s">
        <v>171</v>
      </c>
      <c r="D21" s="135">
        <f>C5/(C5+E5)</f>
        <v>0.80495600239930198</v>
      </c>
      <c r="E21" s="7"/>
    </row>
    <row r="22" spans="2:5">
      <c r="B22" s="284" t="s">
        <v>72</v>
      </c>
      <c r="C22" s="131" t="s">
        <v>166</v>
      </c>
      <c r="D22" s="132">
        <f>C11/SUM(C11:E11)</f>
        <v>0.66409067867064098</v>
      </c>
    </row>
    <row r="23" spans="2:5">
      <c r="B23" s="284"/>
      <c r="C23" s="131" t="s">
        <v>167</v>
      </c>
      <c r="D23" s="132">
        <f>D11/SUM(C11:E11)</f>
        <v>0.17774966036052478</v>
      </c>
    </row>
    <row r="24" spans="2:5">
      <c r="B24" s="284"/>
      <c r="C24" s="131" t="s">
        <v>168</v>
      </c>
      <c r="D24" s="132">
        <f>E11/SUM(C11:E11)</f>
        <v>0.15815966096883427</v>
      </c>
    </row>
    <row r="25" spans="2:5">
      <c r="B25" s="284"/>
      <c r="C25" s="131" t="s">
        <v>169</v>
      </c>
      <c r="D25" s="132">
        <f>D11/(C11+D11)</f>
        <v>0.2111441470779227</v>
      </c>
    </row>
    <row r="26" spans="2:5">
      <c r="B26" s="284"/>
      <c r="C26" s="131" t="s">
        <v>170</v>
      </c>
      <c r="D26" s="132">
        <f>E11/(C11+E11)</f>
        <v>0.19234976666374032</v>
      </c>
    </row>
    <row r="27" spans="2:5">
      <c r="B27" s="284"/>
      <c r="C27" s="131" t="s">
        <v>171</v>
      </c>
      <c r="D27" s="133">
        <f>C10/(C10+E10)</f>
        <v>0.80765023333625974</v>
      </c>
    </row>
  </sheetData>
  <mergeCells count="2">
    <mergeCell ref="B16:B21"/>
    <mergeCell ref="B22:B27"/>
  </mergeCells>
  <phoneticPr fontId="11"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F55D-BA70-41AE-852B-0F0B24B268AE}">
  <sheetPr>
    <tabColor theme="7" tint="0.79998168889431442"/>
    <pageSetUpPr autoPageBreaks="0"/>
  </sheetPr>
  <dimension ref="A1:F27"/>
  <sheetViews>
    <sheetView zoomScale="96" zoomScaleNormal="96" workbookViewId="0">
      <selection activeCell="A2" sqref="A2"/>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161</v>
      </c>
    </row>
    <row r="3" spans="1:6">
      <c r="B3" s="4" t="s">
        <v>67</v>
      </c>
    </row>
    <row r="4" spans="1:6">
      <c r="B4" s="2" t="s">
        <v>100</v>
      </c>
      <c r="C4" s="13" t="s">
        <v>68</v>
      </c>
      <c r="D4" s="13" t="s">
        <v>70</v>
      </c>
      <c r="E4" s="13" t="s">
        <v>71</v>
      </c>
    </row>
    <row r="5" spans="1:6">
      <c r="B5" s="1" t="s">
        <v>122</v>
      </c>
      <c r="C5" s="32" cm="1">
        <f t="array" ref="C5">INDEX('Customer Numbers - All'!$C$4:$H$17,MATCH($B$5,'Customer Numbers - All'!$B$4:$B$17,0),MATCH(C$4&amp;$B3,'Customer Numbers - All'!$C$3:$H$3&amp;'Customer Numbers - All'!$C$2:$H$2,0))</f>
        <v>1204664</v>
      </c>
      <c r="D5" s="32" cm="1">
        <f t="array" ref="D5">INDEX('Customer Numbers - All'!$C$4:$H$17,MATCH($B$5,'Customer Numbers - All'!$B$4:$B$17,0),MATCH(D$4&amp;$B3,'Customer Numbers - All'!$C$3:$H$3&amp;'Customer Numbers - All'!$C$2:$H$2,0))</f>
        <v>364719</v>
      </c>
      <c r="E5" s="32" cm="1">
        <f t="array" ref="E5">INDEX('Customer Numbers - All'!$C$4:$H$17,MATCH($B$5,'Customer Numbers - All'!$B$4:$B$17,0),MATCH(E$4&amp;$B3,'Customer Numbers - All'!$C$3:$H$3&amp;'Customer Numbers - All'!$C$2:$H$2,0))</f>
        <v>536174</v>
      </c>
    </row>
    <row r="6" spans="1:6">
      <c r="B6" s="2" t="s">
        <v>159</v>
      </c>
      <c r="C6" s="29">
        <f>SUM(C5:C5)</f>
        <v>1204664</v>
      </c>
      <c r="D6" s="29">
        <f>SUM(D5:D5)</f>
        <v>364719</v>
      </c>
      <c r="E6" s="29">
        <f>SUM(E5:E5)</f>
        <v>536174</v>
      </c>
    </row>
    <row r="7" spans="1:6">
      <c r="B7" s="4"/>
      <c r="C7" s="30"/>
      <c r="D7" s="30"/>
      <c r="E7" s="30"/>
    </row>
    <row r="8" spans="1:6">
      <c r="B8" s="4" t="s">
        <v>72</v>
      </c>
      <c r="C8" s="31"/>
      <c r="D8" s="31"/>
      <c r="E8" s="31"/>
    </row>
    <row r="9" spans="1:6">
      <c r="B9" s="2" t="s">
        <v>100</v>
      </c>
      <c r="C9" s="29" t="s">
        <v>68</v>
      </c>
      <c r="D9" s="29" t="s">
        <v>70</v>
      </c>
      <c r="E9" s="29" t="s">
        <v>71</v>
      </c>
    </row>
    <row r="10" spans="1:6">
      <c r="B10" s="1" t="s">
        <v>122</v>
      </c>
      <c r="C10" s="32" cm="1">
        <f t="array" ref="C10">INDEX('Customer Numbers - All'!$C$4:$H$17,MATCH($B$10,'Customer Numbers - All'!$B$4:$B$17,0),MATCH(C$9&amp;$B8,'Customer Numbers - All'!$C$3:$H$3&amp;'Customer Numbers - All'!$C$2:$H$2,0))</f>
        <v>1014201</v>
      </c>
      <c r="D10" s="32" cm="1">
        <f t="array" ref="D10">INDEX('Customer Numbers - All'!$C$4:$H$17,MATCH($B$10,'Customer Numbers - All'!$B$4:$B$17,0),MATCH(D$9&amp;$B8,'Customer Numbers - All'!$C$3:$H$3&amp;'Customer Numbers - All'!$C$2:$H$2,0))</f>
        <v>297863</v>
      </c>
      <c r="E10" s="32" cm="1">
        <f t="array" ref="E10">INDEX('Customer Numbers - All'!$C$4:$H$17,MATCH($B$10,'Customer Numbers - All'!$B$4:$B$17,0),MATCH(E$9&amp;$B8,'Customer Numbers - All'!$C$3:$H$3&amp;'Customer Numbers - All'!$C$2:$H$2,0))</f>
        <v>424149</v>
      </c>
      <c r="F10" s="5"/>
    </row>
    <row r="11" spans="1:6">
      <c r="B11" s="2" t="s">
        <v>159</v>
      </c>
      <c r="C11" s="29">
        <f>SUM(C10:C10)</f>
        <v>1014201</v>
      </c>
      <c r="D11" s="29">
        <f>SUM(D10:D10)</f>
        <v>297863</v>
      </c>
      <c r="E11" s="29">
        <f>SUM(E10:E10)</f>
        <v>424149</v>
      </c>
    </row>
    <row r="12" spans="1:6">
      <c r="B12" s="4"/>
      <c r="C12" s="15"/>
      <c r="D12" s="15"/>
      <c r="E12" s="15"/>
    </row>
    <row r="13" spans="1:6" s="34" customFormat="1">
      <c r="A13" s="33" t="s">
        <v>162</v>
      </c>
    </row>
    <row r="15" spans="1:6">
      <c r="B15" s="2" t="s">
        <v>163</v>
      </c>
      <c r="C15" s="13" t="s">
        <v>164</v>
      </c>
      <c r="D15" s="13" t="s">
        <v>165</v>
      </c>
    </row>
    <row r="16" spans="1:6">
      <c r="B16" s="282" t="s">
        <v>67</v>
      </c>
      <c r="C16" s="11" t="s">
        <v>166</v>
      </c>
      <c r="D16" s="12">
        <f>C6/SUM(C6:E6)</f>
        <v>0.57213554418142087</v>
      </c>
      <c r="E16" s="7"/>
    </row>
    <row r="17" spans="2:5">
      <c r="B17" s="283"/>
      <c r="C17" s="11" t="s">
        <v>167</v>
      </c>
      <c r="D17" s="12">
        <f>D6/SUM(C6:E6)</f>
        <v>0.17321734818862658</v>
      </c>
    </row>
    <row r="18" spans="2:5">
      <c r="B18" s="283"/>
      <c r="C18" s="11" t="s">
        <v>168</v>
      </c>
      <c r="D18" s="12">
        <f>E6/SUM(C6:E6)</f>
        <v>0.25464710762995257</v>
      </c>
    </row>
    <row r="19" spans="2:5">
      <c r="B19" s="283"/>
      <c r="C19" s="11" t="s">
        <v>169</v>
      </c>
      <c r="D19" s="12">
        <f>D6/(C6+D6)</f>
        <v>0.23239642585653089</v>
      </c>
    </row>
    <row r="20" spans="2:5">
      <c r="B20" s="283"/>
      <c r="C20" s="11" t="s">
        <v>170</v>
      </c>
      <c r="D20" s="12">
        <f>E6/(C6+E6)</f>
        <v>0.30799764251469697</v>
      </c>
    </row>
    <row r="21" spans="2:5">
      <c r="B21" s="283"/>
      <c r="C21" s="134" t="s">
        <v>171</v>
      </c>
      <c r="D21" s="135">
        <f>C5/(C5+E5)</f>
        <v>0.69200235748530303</v>
      </c>
      <c r="E21" s="7"/>
    </row>
    <row r="22" spans="2:5">
      <c r="B22" s="284" t="s">
        <v>72</v>
      </c>
      <c r="C22" s="131" t="s">
        <v>166</v>
      </c>
      <c r="D22" s="132">
        <f>C11/SUM(C11:E11)</f>
        <v>0.58414549366926749</v>
      </c>
    </row>
    <row r="23" spans="2:5">
      <c r="B23" s="284"/>
      <c r="C23" s="131" t="s">
        <v>167</v>
      </c>
      <c r="D23" s="132">
        <f>D11/SUM(C11:E11)</f>
        <v>0.17155901954426098</v>
      </c>
    </row>
    <row r="24" spans="2:5">
      <c r="B24" s="284"/>
      <c r="C24" s="131" t="s">
        <v>168</v>
      </c>
      <c r="D24" s="132">
        <f>E11/SUM(C11:E11)</f>
        <v>0.24429548678647148</v>
      </c>
    </row>
    <row r="25" spans="2:5">
      <c r="B25" s="284"/>
      <c r="C25" s="131" t="s">
        <v>169</v>
      </c>
      <c r="D25" s="132">
        <f>D11/(C11+D11)</f>
        <v>0.2270186515291937</v>
      </c>
    </row>
    <row r="26" spans="2:5">
      <c r="B26" s="284"/>
      <c r="C26" s="131" t="s">
        <v>170</v>
      </c>
      <c r="D26" s="132">
        <f>E11/(C11+E11)</f>
        <v>0.29488580665345709</v>
      </c>
    </row>
    <row r="27" spans="2:5">
      <c r="B27" s="284"/>
      <c r="C27" s="131" t="s">
        <v>171</v>
      </c>
      <c r="D27" s="133">
        <f>C10/(C10+E10)</f>
        <v>0.70511419334654291</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22134-2155-4152-B993-20B306599304}">
  <sheetPr>
    <tabColor theme="7" tint="0.79998168889431442"/>
    <pageSetUpPr autoPageBreaks="0"/>
  </sheetPr>
  <dimension ref="A1:F27"/>
  <sheetViews>
    <sheetView zoomScale="96" zoomScaleNormal="96" workbookViewId="0">
      <selection activeCell="A2" sqref="A2"/>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161</v>
      </c>
    </row>
    <row r="3" spans="1:6">
      <c r="B3" s="4" t="s">
        <v>67</v>
      </c>
    </row>
    <row r="4" spans="1:6">
      <c r="B4" s="2" t="s">
        <v>100</v>
      </c>
      <c r="C4" s="13" t="s">
        <v>68</v>
      </c>
      <c r="D4" s="13" t="s">
        <v>70</v>
      </c>
      <c r="E4" s="13" t="s">
        <v>71</v>
      </c>
    </row>
    <row r="5" spans="1:6">
      <c r="B5" s="1" t="s">
        <v>124</v>
      </c>
      <c r="C5" s="32" cm="1">
        <f t="array" ref="C5">INDEX('Customer Numbers - All'!$C$4:$H$17,MATCH($B$5,'Customer Numbers - All'!$B$4:$B$17,0),MATCH(C$4&amp;$B3,'Customer Numbers - All'!$C$3:$H$3&amp;'Customer Numbers - All'!$C$2:$H$2,0))</f>
        <v>1401983</v>
      </c>
      <c r="D5" s="32" cm="1">
        <f t="array" ref="D5">INDEX('Customer Numbers - All'!$C$4:$H$17,MATCH($B$5,'Customer Numbers - All'!$B$4:$B$17,0),MATCH(D$4&amp;$B3,'Customer Numbers - All'!$C$3:$H$3&amp;'Customer Numbers - All'!$C$2:$H$2,0))</f>
        <v>180015</v>
      </c>
      <c r="E5" s="32" cm="1">
        <f t="array" ref="E5">INDEX('Customer Numbers - All'!$C$4:$H$17,MATCH($B$5,'Customer Numbers - All'!$B$4:$B$17,0),MATCH(E$4&amp;$B3,'Customer Numbers - All'!$C$3:$H$3&amp;'Customer Numbers - All'!$C$2:$H$2,0))</f>
        <v>322547</v>
      </c>
    </row>
    <row r="6" spans="1:6">
      <c r="B6" s="2" t="s">
        <v>159</v>
      </c>
      <c r="C6" s="29">
        <f>SUM(C5:C5)</f>
        <v>1401983</v>
      </c>
      <c r="D6" s="29">
        <f>SUM(D5:D5)</f>
        <v>180015</v>
      </c>
      <c r="E6" s="29">
        <f>SUM(E5:E5)</f>
        <v>322547</v>
      </c>
    </row>
    <row r="7" spans="1:6">
      <c r="B7" s="4"/>
      <c r="C7" s="30"/>
      <c r="D7" s="30"/>
      <c r="E7" s="30"/>
    </row>
    <row r="8" spans="1:6">
      <c r="B8" s="4" t="s">
        <v>72</v>
      </c>
      <c r="C8" s="31"/>
      <c r="D8" s="31"/>
      <c r="E8" s="31"/>
    </row>
    <row r="9" spans="1:6">
      <c r="B9" s="2" t="s">
        <v>100</v>
      </c>
      <c r="C9" s="29" t="s">
        <v>68</v>
      </c>
      <c r="D9" s="29" t="s">
        <v>70</v>
      </c>
      <c r="E9" s="29" t="s">
        <v>71</v>
      </c>
    </row>
    <row r="10" spans="1:6">
      <c r="B10" s="1" t="s">
        <v>124</v>
      </c>
      <c r="C10" s="32" cm="1">
        <f t="array" ref="C10">INDEX('Customer Numbers - All'!$C$4:$H$17,MATCH($B$10,'Customer Numbers - All'!$B$4:$B$17,0),MATCH(C$9&amp;$B8,'Customer Numbers - All'!$C$3:$H$3&amp;'Customer Numbers - All'!$C$2:$H$2,0))</f>
        <v>1425688</v>
      </c>
      <c r="D10" s="32" cm="1">
        <f t="array" ref="D10">INDEX('Customer Numbers - All'!$C$4:$H$17,MATCH($B$10,'Customer Numbers - All'!$B$4:$B$17,0),MATCH(D$9&amp;$B8,'Customer Numbers - All'!$C$3:$H$3&amp;'Customer Numbers - All'!$C$2:$H$2,0))</f>
        <v>185635</v>
      </c>
      <c r="E10" s="32" cm="1">
        <f t="array" ref="E10">INDEX('Customer Numbers - All'!$C$4:$H$17,MATCH($B$10,'Customer Numbers - All'!$B$4:$B$17,0),MATCH(E$9&amp;$B8,'Customer Numbers - All'!$C$3:$H$3&amp;'Customer Numbers - All'!$C$2:$H$2,0))</f>
        <v>307837</v>
      </c>
      <c r="F10" s="5"/>
    </row>
    <row r="11" spans="1:6">
      <c r="B11" s="2" t="s">
        <v>159</v>
      </c>
      <c r="C11" s="29">
        <f>SUM(C10:C10)</f>
        <v>1425688</v>
      </c>
      <c r="D11" s="29">
        <f>SUM(D10:D10)</f>
        <v>185635</v>
      </c>
      <c r="E11" s="29">
        <f>SUM(E10:E10)</f>
        <v>307837</v>
      </c>
    </row>
    <row r="12" spans="1:6">
      <c r="B12" s="4"/>
      <c r="C12" s="15"/>
      <c r="D12" s="15"/>
      <c r="E12" s="15"/>
    </row>
    <row r="13" spans="1:6" s="34" customFormat="1">
      <c r="A13" s="33" t="s">
        <v>162</v>
      </c>
    </row>
    <row r="15" spans="1:6">
      <c r="B15" s="2" t="s">
        <v>163</v>
      </c>
      <c r="C15" s="13" t="s">
        <v>164</v>
      </c>
      <c r="D15" s="13" t="s">
        <v>165</v>
      </c>
    </row>
    <row r="16" spans="1:6">
      <c r="B16" s="282" t="s">
        <v>67</v>
      </c>
      <c r="C16" s="11" t="s">
        <v>166</v>
      </c>
      <c r="D16" s="12">
        <f>C6/SUM(C6:E6)</f>
        <v>0.73612490122312679</v>
      </c>
      <c r="E16" s="7"/>
    </row>
    <row r="17" spans="2:5">
      <c r="B17" s="283"/>
      <c r="C17" s="11" t="s">
        <v>167</v>
      </c>
      <c r="D17" s="12">
        <f>D6/SUM(C6:E6)</f>
        <v>9.451863830993755E-2</v>
      </c>
    </row>
    <row r="18" spans="2:5">
      <c r="B18" s="283"/>
      <c r="C18" s="11" t="s">
        <v>168</v>
      </c>
      <c r="D18" s="12">
        <f>E6/SUM(C6:E6)</f>
        <v>0.16935646046693567</v>
      </c>
    </row>
    <row r="19" spans="2:5">
      <c r="B19" s="283"/>
      <c r="C19" s="11" t="s">
        <v>169</v>
      </c>
      <c r="D19" s="12">
        <f>D6/(C6+D6)</f>
        <v>0.11378965080866095</v>
      </c>
    </row>
    <row r="20" spans="2:5">
      <c r="B20" s="283"/>
      <c r="C20" s="11" t="s">
        <v>170</v>
      </c>
      <c r="D20" s="12">
        <f>E6/(C6+E6)</f>
        <v>0.18703472830278395</v>
      </c>
    </row>
    <row r="21" spans="2:5">
      <c r="B21" s="283"/>
      <c r="C21" s="134" t="s">
        <v>171</v>
      </c>
      <c r="D21" s="135">
        <f>C5/(C5+E5)</f>
        <v>0.81296527169721611</v>
      </c>
      <c r="E21" s="7"/>
    </row>
    <row r="22" spans="2:5">
      <c r="B22" s="284" t="s">
        <v>72</v>
      </c>
      <c r="C22" s="131" t="s">
        <v>166</v>
      </c>
      <c r="D22" s="132">
        <f>C11/SUM(C11:E11)</f>
        <v>0.74287083932553821</v>
      </c>
    </row>
    <row r="23" spans="2:5">
      <c r="B23" s="284"/>
      <c r="C23" s="131" t="s">
        <v>167</v>
      </c>
      <c r="D23" s="132">
        <f>D11/SUM(C11:E11)</f>
        <v>9.672721398945372E-2</v>
      </c>
    </row>
    <row r="24" spans="2:5">
      <c r="B24" s="284"/>
      <c r="C24" s="131" t="s">
        <v>168</v>
      </c>
      <c r="D24" s="132">
        <f>E11/SUM(C11:E11)</f>
        <v>0.16040194668500801</v>
      </c>
    </row>
    <row r="25" spans="2:5">
      <c r="B25" s="284"/>
      <c r="C25" s="131" t="s">
        <v>169</v>
      </c>
      <c r="D25" s="132">
        <f>D11/(C11+D11)</f>
        <v>0.11520657248732874</v>
      </c>
    </row>
    <row r="26" spans="2:5">
      <c r="B26" s="284"/>
      <c r="C26" s="131" t="s">
        <v>170</v>
      </c>
      <c r="D26" s="132">
        <f>E11/(C11+E11)</f>
        <v>0.1775786331319133</v>
      </c>
    </row>
    <row r="27" spans="2:5">
      <c r="B27" s="284"/>
      <c r="C27" s="131" t="s">
        <v>171</v>
      </c>
      <c r="D27" s="133">
        <f>C10/(C10+E10)</f>
        <v>0.82242136686808676</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3BF4F-77B3-4E1D-9BDD-1F1D64148AA7}">
  <sheetPr>
    <tabColor theme="7" tint="0.79998168889431442"/>
    <pageSetUpPr autoPageBreaks="0"/>
  </sheetPr>
  <dimension ref="A1:F27"/>
  <sheetViews>
    <sheetView zoomScale="96" zoomScaleNormal="96" workbookViewId="0">
      <selection activeCell="A3" sqref="A3"/>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161</v>
      </c>
    </row>
    <row r="3" spans="1:6">
      <c r="B3" s="4" t="s">
        <v>67</v>
      </c>
    </row>
    <row r="4" spans="1:6">
      <c r="B4" s="2" t="s">
        <v>100</v>
      </c>
      <c r="C4" s="13" t="s">
        <v>68</v>
      </c>
      <c r="D4" s="13" t="s">
        <v>70</v>
      </c>
      <c r="E4" s="13" t="s">
        <v>71</v>
      </c>
    </row>
    <row r="5" spans="1:6">
      <c r="B5" s="1" t="s">
        <v>126</v>
      </c>
      <c r="C5" s="32" cm="1">
        <f t="array" ref="C5">INDEX('Customer Numbers - All'!$C$4:$H$17,MATCH($B$5,'Customer Numbers - All'!$B$4:$B$17,0),MATCH(C$4&amp;$B3,'Customer Numbers - All'!$C$3:$H$3&amp;'Customer Numbers - All'!$C$2:$H$2,0))</f>
        <v>2156021</v>
      </c>
      <c r="D5" s="32" cm="1">
        <f t="array" ref="D5">INDEX('Customer Numbers - All'!$C$4:$H$17,MATCH($B$5,'Customer Numbers - All'!$B$4:$B$17,0),MATCH(D$4&amp;$B3,'Customer Numbers - All'!$C$3:$H$3&amp;'Customer Numbers - All'!$C$2:$H$2,0))</f>
        <v>287135</v>
      </c>
      <c r="E5" s="32" cm="1">
        <f t="array" ref="E5">INDEX('Customer Numbers - All'!$C$4:$H$17,MATCH($B$5,'Customer Numbers - All'!$B$4:$B$17,0),MATCH(E$4&amp;$B3,'Customer Numbers - All'!$C$3:$H$3&amp;'Customer Numbers - All'!$C$2:$H$2,0))</f>
        <v>534232</v>
      </c>
    </row>
    <row r="6" spans="1:6">
      <c r="B6" s="2" t="s">
        <v>159</v>
      </c>
      <c r="C6" s="29">
        <f>SUM(C5:C5)</f>
        <v>2156021</v>
      </c>
      <c r="D6" s="29">
        <f>SUM(D5:D5)</f>
        <v>287135</v>
      </c>
      <c r="E6" s="29">
        <f>SUM(E5:E5)</f>
        <v>534232</v>
      </c>
    </row>
    <row r="7" spans="1:6">
      <c r="B7" s="4"/>
      <c r="C7" s="30"/>
      <c r="D7" s="30"/>
      <c r="E7" s="30"/>
    </row>
    <row r="8" spans="1:6">
      <c r="B8" s="4" t="s">
        <v>72</v>
      </c>
      <c r="C8" s="31"/>
      <c r="D8" s="31"/>
      <c r="E8" s="31"/>
    </row>
    <row r="9" spans="1:6">
      <c r="B9" s="2" t="s">
        <v>100</v>
      </c>
      <c r="C9" s="29" t="s">
        <v>68</v>
      </c>
      <c r="D9" s="29" t="s">
        <v>70</v>
      </c>
      <c r="E9" s="29" t="s">
        <v>71</v>
      </c>
    </row>
    <row r="10" spans="1:6">
      <c r="B10" s="1" t="s">
        <v>126</v>
      </c>
      <c r="C10" s="32" cm="1">
        <f t="array" ref="C10">INDEX('Customer Numbers - All'!$C$4:$H$17,MATCH($B$10,'Customer Numbers - All'!$B$4:$B$17,0),MATCH(C$9&amp;$B8,'Customer Numbers - All'!$C$3:$H$3&amp;'Customer Numbers - All'!$C$2:$H$2,0))</f>
        <v>2096023</v>
      </c>
      <c r="D10" s="32" cm="1">
        <f t="array" ref="D10">INDEX('Customer Numbers - All'!$C$4:$H$17,MATCH($B$10,'Customer Numbers - All'!$B$4:$B$17,0),MATCH(D$9&amp;$B8,'Customer Numbers - All'!$C$3:$H$3&amp;'Customer Numbers - All'!$C$2:$H$2,0))</f>
        <v>292179</v>
      </c>
      <c r="E10" s="32" cm="1">
        <f t="array" ref="E10">INDEX('Customer Numbers - All'!$C$4:$H$17,MATCH($B$10,'Customer Numbers - All'!$B$4:$B$17,0),MATCH(E$9&amp;$B8,'Customer Numbers - All'!$C$3:$H$3&amp;'Customer Numbers - All'!$C$2:$H$2,0))</f>
        <v>498719</v>
      </c>
      <c r="F10" s="5"/>
    </row>
    <row r="11" spans="1:6">
      <c r="B11" s="2" t="s">
        <v>159</v>
      </c>
      <c r="C11" s="29">
        <f>SUM(C10:C10)</f>
        <v>2096023</v>
      </c>
      <c r="D11" s="29">
        <f>SUM(D10:D10)</f>
        <v>292179</v>
      </c>
      <c r="E11" s="29">
        <f>SUM(E10:E10)</f>
        <v>498719</v>
      </c>
    </row>
    <row r="12" spans="1:6">
      <c r="B12" s="4"/>
      <c r="C12" s="15"/>
      <c r="D12" s="15"/>
      <c r="E12" s="15"/>
    </row>
    <row r="13" spans="1:6" s="34" customFormat="1">
      <c r="A13" s="33" t="s">
        <v>162</v>
      </c>
    </row>
    <row r="15" spans="1:6">
      <c r="B15" s="2" t="s">
        <v>163</v>
      </c>
      <c r="C15" s="13" t="s">
        <v>164</v>
      </c>
      <c r="D15" s="13" t="s">
        <v>165</v>
      </c>
    </row>
    <row r="16" spans="1:6">
      <c r="B16" s="282" t="s">
        <v>67</v>
      </c>
      <c r="C16" s="11" t="s">
        <v>166</v>
      </c>
      <c r="D16" s="12">
        <f>C6/SUM(C6:E6)</f>
        <v>0.72413168858072918</v>
      </c>
      <c r="E16" s="7"/>
    </row>
    <row r="17" spans="2:5">
      <c r="B17" s="283"/>
      <c r="C17" s="11" t="s">
        <v>167</v>
      </c>
      <c r="D17" s="12">
        <f>D6/SUM(C6:E6)</f>
        <v>9.6438556211014492E-2</v>
      </c>
    </row>
    <row r="18" spans="2:5">
      <c r="B18" s="283"/>
      <c r="C18" s="11" t="s">
        <v>168</v>
      </c>
      <c r="D18" s="12">
        <f>E6/SUM(C6:E6)</f>
        <v>0.17942975520825635</v>
      </c>
    </row>
    <row r="19" spans="2:5">
      <c r="B19" s="283"/>
      <c r="C19" s="11" t="s">
        <v>169</v>
      </c>
      <c r="D19" s="12">
        <f>D6/(C6+D6)</f>
        <v>0.11752626520778861</v>
      </c>
    </row>
    <row r="20" spans="2:5">
      <c r="B20" s="283"/>
      <c r="C20" s="11" t="s">
        <v>170</v>
      </c>
      <c r="D20" s="12">
        <f>E6/(C6+E6)</f>
        <v>0.19858057959604541</v>
      </c>
    </row>
    <row r="21" spans="2:5">
      <c r="B21" s="283"/>
      <c r="C21" s="134" t="s">
        <v>171</v>
      </c>
      <c r="D21" s="135">
        <f>C5/(C5+E5)</f>
        <v>0.80141942040395453</v>
      </c>
      <c r="E21" s="7"/>
    </row>
    <row r="22" spans="2:5">
      <c r="B22" s="284" t="s">
        <v>72</v>
      </c>
      <c r="C22" s="131" t="s">
        <v>166</v>
      </c>
      <c r="D22" s="132">
        <f>C11/SUM(C11:E11)</f>
        <v>0.7260409966188891</v>
      </c>
    </row>
    <row r="23" spans="2:5">
      <c r="B23" s="284"/>
      <c r="C23" s="131" t="s">
        <v>167</v>
      </c>
      <c r="D23" s="132">
        <f>D11/SUM(C11:E11)</f>
        <v>0.10120782660834848</v>
      </c>
    </row>
    <row r="24" spans="2:5">
      <c r="B24" s="284"/>
      <c r="C24" s="131" t="s">
        <v>168</v>
      </c>
      <c r="D24" s="132">
        <f>E11/SUM(C11:E11)</f>
        <v>0.17275117677276239</v>
      </c>
    </row>
    <row r="25" spans="2:5">
      <c r="B25" s="284"/>
      <c r="C25" s="131" t="s">
        <v>169</v>
      </c>
      <c r="D25" s="132">
        <f>D11/(C11+D11)</f>
        <v>0.12234266615638041</v>
      </c>
    </row>
    <row r="26" spans="2:5">
      <c r="B26" s="284"/>
      <c r="C26" s="131" t="s">
        <v>170</v>
      </c>
      <c r="D26" s="132">
        <f>E11/(C11+E11)</f>
        <v>0.19220369501091053</v>
      </c>
    </row>
    <row r="27" spans="2:5">
      <c r="B27" s="284"/>
      <c r="C27" s="131" t="s">
        <v>171</v>
      </c>
      <c r="D27" s="133">
        <f>C10/(C10+E10)</f>
        <v>0.8077963049890895</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3324B-4F60-4781-B943-789BE05D6153}">
  <sheetPr>
    <tabColor theme="7" tint="0.79998168889431442"/>
    <pageSetUpPr autoPageBreaks="0"/>
  </sheetPr>
  <dimension ref="A1:F27"/>
  <sheetViews>
    <sheetView zoomScaleNormal="100" workbookViewId="0">
      <selection activeCell="A2" sqref="A2"/>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161</v>
      </c>
    </row>
    <row r="3" spans="1:6">
      <c r="B3" s="4" t="s">
        <v>67</v>
      </c>
    </row>
    <row r="4" spans="1:6">
      <c r="B4" s="2" t="s">
        <v>100</v>
      </c>
      <c r="C4" s="13" t="s">
        <v>68</v>
      </c>
      <c r="D4" s="13" t="s">
        <v>70</v>
      </c>
      <c r="E4" s="13" t="s">
        <v>71</v>
      </c>
    </row>
    <row r="5" spans="1:6">
      <c r="B5" s="1" t="s">
        <v>153</v>
      </c>
      <c r="C5" s="32" cm="1">
        <f t="array" ref="C5">INDEX('Customer Numbers - All'!$C$4:$H$17,MATCH($B$5,'Customer Numbers - All'!$B$4:$B$17,0),MATCH(C$4&amp;$B3,'Customer Numbers - All'!$C$3:$H$3&amp;'Customer Numbers - All'!$C$2:$H$2,0))</f>
        <v>1511217</v>
      </c>
      <c r="D5" s="32" cm="1">
        <f t="array" ref="D5">INDEX('Customer Numbers - All'!$C$4:$H$17,MATCH($B$5,'Customer Numbers - All'!$B$4:$B$17,0),MATCH(D$4&amp;$B3,'Customer Numbers - All'!$C$3:$H$3&amp;'Customer Numbers - All'!$C$2:$H$2,0))</f>
        <v>261662</v>
      </c>
      <c r="E5" s="32" cm="1">
        <f t="array" ref="E5">INDEX('Customer Numbers - All'!$C$4:$H$17,MATCH($B$5,'Customer Numbers - All'!$B$4:$B$17,0),MATCH(E$4&amp;$B3,'Customer Numbers - All'!$C$3:$H$3&amp;'Customer Numbers - All'!$C$2:$H$2,0))</f>
        <v>356043</v>
      </c>
    </row>
    <row r="6" spans="1:6">
      <c r="B6" s="2" t="s">
        <v>159</v>
      </c>
      <c r="C6" s="29">
        <f>SUM(C5:C5)</f>
        <v>1511217</v>
      </c>
      <c r="D6" s="29">
        <f>SUM(D5:D5)</f>
        <v>261662</v>
      </c>
      <c r="E6" s="29">
        <f>SUM(E5:E5)</f>
        <v>356043</v>
      </c>
    </row>
    <row r="7" spans="1:6">
      <c r="B7" s="4"/>
      <c r="C7" s="30"/>
      <c r="D7" s="30"/>
      <c r="E7" s="30"/>
    </row>
    <row r="8" spans="1:6">
      <c r="B8" s="4" t="s">
        <v>72</v>
      </c>
      <c r="C8" s="31"/>
      <c r="D8" s="31"/>
      <c r="E8" s="31"/>
    </row>
    <row r="9" spans="1:6">
      <c r="B9" s="2" t="s">
        <v>100</v>
      </c>
      <c r="C9" s="29" t="s">
        <v>68</v>
      </c>
      <c r="D9" s="29" t="s">
        <v>70</v>
      </c>
      <c r="E9" s="29" t="s">
        <v>71</v>
      </c>
    </row>
    <row r="10" spans="1:6">
      <c r="B10" s="1" t="s">
        <v>153</v>
      </c>
      <c r="C10" s="32" cm="1">
        <f t="array" ref="C10">INDEX('Customer Numbers - All'!$C$4:$H$17,MATCH($B$10,'Customer Numbers - All'!$B$4:$B$17,0),MATCH(C$9&amp;$B8,'Customer Numbers - All'!$C$3:$H$3&amp;'Customer Numbers - All'!$C$2:$H$2,0))</f>
        <v>1695507</v>
      </c>
      <c r="D10" s="32" cm="1">
        <f t="array" ref="D10">INDEX('Customer Numbers - All'!$C$4:$H$17,MATCH($B$10,'Customer Numbers - All'!$B$4:$B$17,0),MATCH(D$9&amp;$B8,'Customer Numbers - All'!$C$3:$H$3&amp;'Customer Numbers - All'!$C$2:$H$2,0))</f>
        <v>257486</v>
      </c>
      <c r="E10" s="32" cm="1">
        <f t="array" ref="E10">INDEX('Customer Numbers - All'!$C$4:$H$17,MATCH($B$10,'Customer Numbers - All'!$B$4:$B$17,0),MATCH(E$9&amp;$B8,'Customer Numbers - All'!$C$3:$H$3&amp;'Customer Numbers - All'!$C$2:$H$2,0))</f>
        <v>375744</v>
      </c>
      <c r="F10" s="5"/>
    </row>
    <row r="11" spans="1:6">
      <c r="B11" s="2" t="s">
        <v>159</v>
      </c>
      <c r="C11" s="29">
        <f>SUM(C10:C10)</f>
        <v>1695507</v>
      </c>
      <c r="D11" s="29">
        <f>SUM(D10:D10)</f>
        <v>257486</v>
      </c>
      <c r="E11" s="29">
        <f>SUM(E10:E10)</f>
        <v>375744</v>
      </c>
    </row>
    <row r="12" spans="1:6">
      <c r="B12" s="4"/>
      <c r="C12" s="15"/>
      <c r="D12" s="15"/>
      <c r="E12" s="15"/>
    </row>
    <row r="13" spans="1:6" s="34" customFormat="1">
      <c r="A13" s="33" t="s">
        <v>162</v>
      </c>
    </row>
    <row r="15" spans="1:6">
      <c r="B15" s="2" t="s">
        <v>163</v>
      </c>
      <c r="C15" s="13" t="s">
        <v>164</v>
      </c>
      <c r="D15" s="13" t="s">
        <v>165</v>
      </c>
    </row>
    <row r="16" spans="1:6">
      <c r="B16" s="282" t="s">
        <v>67</v>
      </c>
      <c r="C16" s="11" t="s">
        <v>166</v>
      </c>
      <c r="D16" s="12">
        <f>C6/SUM(C6:E6)</f>
        <v>0.70985080712210213</v>
      </c>
      <c r="E16" s="7"/>
    </row>
    <row r="17" spans="2:5">
      <c r="B17" s="283"/>
      <c r="C17" s="11" t="s">
        <v>167</v>
      </c>
      <c r="D17" s="12">
        <f>D6/SUM(C6:E6)</f>
        <v>0.12290821364051853</v>
      </c>
    </row>
    <row r="18" spans="2:5">
      <c r="B18" s="283"/>
      <c r="C18" s="11" t="s">
        <v>168</v>
      </c>
      <c r="D18" s="12">
        <f>E6/SUM(C6:E6)</f>
        <v>0.16724097923737929</v>
      </c>
    </row>
    <row r="19" spans="2:5">
      <c r="B19" s="283"/>
      <c r="C19" s="11" t="s">
        <v>169</v>
      </c>
      <c r="D19" s="12">
        <f>D6/(C6+D6)</f>
        <v>0.14759157280333288</v>
      </c>
    </row>
    <row r="20" spans="2:5">
      <c r="B20" s="283"/>
      <c r="C20" s="11" t="s">
        <v>170</v>
      </c>
      <c r="D20" s="12">
        <f>E6/(C6+E6)</f>
        <v>0.19067671347321744</v>
      </c>
    </row>
    <row r="21" spans="2:5">
      <c r="B21" s="283"/>
      <c r="C21" s="134" t="s">
        <v>171</v>
      </c>
      <c r="D21" s="135">
        <f>C5/(C5+E5)</f>
        <v>0.80932328652678254</v>
      </c>
      <c r="E21" s="7"/>
    </row>
    <row r="22" spans="2:5">
      <c r="B22" s="284" t="s">
        <v>72</v>
      </c>
      <c r="C22" s="131" t="s">
        <v>166</v>
      </c>
      <c r="D22" s="132">
        <f>C11/SUM(C11:E11)</f>
        <v>0.72808007087103443</v>
      </c>
    </row>
    <row r="23" spans="2:5">
      <c r="B23" s="284"/>
      <c r="C23" s="131" t="s">
        <v>167</v>
      </c>
      <c r="D23" s="132">
        <f>D11/SUM(C11:E11)</f>
        <v>0.11056894788892005</v>
      </c>
    </row>
    <row r="24" spans="2:5">
      <c r="B24" s="284"/>
      <c r="C24" s="131" t="s">
        <v>168</v>
      </c>
      <c r="D24" s="132">
        <f>E11/SUM(C11:E11)</f>
        <v>0.16135098124004557</v>
      </c>
    </row>
    <row r="25" spans="2:5">
      <c r="B25" s="284"/>
      <c r="C25" s="131" t="s">
        <v>169</v>
      </c>
      <c r="D25" s="132">
        <f>D11/(C11+D11)</f>
        <v>0.13184174239231783</v>
      </c>
    </row>
    <row r="26" spans="2:5">
      <c r="B26" s="284"/>
      <c r="C26" s="131" t="s">
        <v>170</v>
      </c>
      <c r="D26" s="132">
        <f>E11/(C11+E11)</f>
        <v>0.18140920632023835</v>
      </c>
    </row>
    <row r="27" spans="2:5">
      <c r="B27" s="284"/>
      <c r="C27" s="131" t="s">
        <v>171</v>
      </c>
      <c r="D27" s="133">
        <f>C10/(C10+E10)</f>
        <v>0.81859079367976162</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E60D-A2F9-4AF0-A06F-DC3B75CB6D16}">
  <sheetPr>
    <tabColor theme="7" tint="0.79998168889431442"/>
    <pageSetUpPr autoPageBreaks="0"/>
  </sheetPr>
  <dimension ref="A1:F27"/>
  <sheetViews>
    <sheetView zoomScale="96" zoomScaleNormal="96" workbookViewId="0">
      <selection activeCell="A2" sqref="A2"/>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161</v>
      </c>
    </row>
    <row r="3" spans="1:6">
      <c r="B3" s="4" t="s">
        <v>67</v>
      </c>
    </row>
    <row r="4" spans="1:6">
      <c r="B4" s="2" t="s">
        <v>100</v>
      </c>
      <c r="C4" s="13" t="s">
        <v>68</v>
      </c>
      <c r="D4" s="13" t="s">
        <v>70</v>
      </c>
      <c r="E4" s="13" t="s">
        <v>71</v>
      </c>
    </row>
    <row r="5" spans="1:6">
      <c r="B5" s="1" t="s">
        <v>130</v>
      </c>
      <c r="C5" s="32" cm="1">
        <f t="array" ref="C5">INDEX('Customer Numbers - All'!$C$4:$H$17,MATCH($B$5,'Customer Numbers - All'!$B$4:$B$17,0),MATCH(C$4&amp;$B3,'Customer Numbers - All'!$C$3:$H$3&amp;'Customer Numbers - All'!$C$2:$H$2,0))</f>
        <v>1517854</v>
      </c>
      <c r="D5" s="32" cm="1">
        <f t="array" ref="D5">INDEX('Customer Numbers - All'!$C$4:$H$17,MATCH($B$5,'Customer Numbers - All'!$B$4:$B$17,0),MATCH(D$4&amp;$B3,'Customer Numbers - All'!$C$3:$H$3&amp;'Customer Numbers - All'!$C$2:$H$2,0))</f>
        <v>317277</v>
      </c>
      <c r="E5" s="32" cm="1">
        <f t="array" ref="E5">INDEX('Customer Numbers - All'!$C$4:$H$17,MATCH($B$5,'Customer Numbers - All'!$B$4:$B$17,0),MATCH(E$4&amp;$B3,'Customer Numbers - All'!$C$3:$H$3&amp;'Customer Numbers - All'!$C$2:$H$2,0))</f>
        <v>374112</v>
      </c>
    </row>
    <row r="6" spans="1:6">
      <c r="B6" s="2" t="s">
        <v>159</v>
      </c>
      <c r="C6" s="29">
        <f>SUM(C5:C5)</f>
        <v>1517854</v>
      </c>
      <c r="D6" s="29">
        <f>SUM(D5:D5)</f>
        <v>317277</v>
      </c>
      <c r="E6" s="29">
        <f>SUM(E5:E5)</f>
        <v>374112</v>
      </c>
    </row>
    <row r="7" spans="1:6">
      <c r="B7" s="4"/>
      <c r="C7" s="30"/>
      <c r="D7" s="30"/>
      <c r="E7" s="30"/>
    </row>
    <row r="8" spans="1:6">
      <c r="B8" s="4" t="s">
        <v>72</v>
      </c>
      <c r="C8" s="31"/>
      <c r="D8" s="31"/>
      <c r="E8" s="31"/>
    </row>
    <row r="9" spans="1:6">
      <c r="B9" s="2" t="s">
        <v>100</v>
      </c>
      <c r="C9" s="29" t="s">
        <v>68</v>
      </c>
      <c r="D9" s="29" t="s">
        <v>70</v>
      </c>
      <c r="E9" s="29" t="s">
        <v>71</v>
      </c>
    </row>
    <row r="10" spans="1:6">
      <c r="B10" s="1" t="s">
        <v>130</v>
      </c>
      <c r="C10" s="32" cm="1">
        <f t="array" ref="C10">INDEX('Customer Numbers - All'!$C$4:$H$17,MATCH($B$10,'Customer Numbers - All'!$B$4:$B$17,0),MATCH(C$9&amp;$B8,'Customer Numbers - All'!$C$3:$H$3&amp;'Customer Numbers - All'!$C$2:$H$2,0))</f>
        <v>1431285</v>
      </c>
      <c r="D10" s="32" cm="1">
        <f t="array" ref="D10">INDEX('Customer Numbers - All'!$C$4:$H$17,MATCH($B$10,'Customer Numbers - All'!$B$4:$B$17,0),MATCH(D$9&amp;$B8,'Customer Numbers - All'!$C$3:$H$3&amp;'Customer Numbers - All'!$C$2:$H$2,0))</f>
        <v>286659</v>
      </c>
      <c r="E10" s="32" cm="1">
        <f t="array" ref="E10">INDEX('Customer Numbers - All'!$C$4:$H$17,MATCH($B$10,'Customer Numbers - All'!$B$4:$B$17,0),MATCH(E$9&amp;$B8,'Customer Numbers - All'!$C$3:$H$3&amp;'Customer Numbers - All'!$C$2:$H$2,0))</f>
        <v>346834</v>
      </c>
      <c r="F10" s="5"/>
    </row>
    <row r="11" spans="1:6">
      <c r="B11" s="2" t="s">
        <v>159</v>
      </c>
      <c r="C11" s="29">
        <f>SUM(C10:C10)</f>
        <v>1431285</v>
      </c>
      <c r="D11" s="29">
        <f>SUM(D10:D10)</f>
        <v>286659</v>
      </c>
      <c r="E11" s="29">
        <f>SUM(E10:E10)</f>
        <v>346834</v>
      </c>
    </row>
    <row r="12" spans="1:6">
      <c r="B12" s="4"/>
      <c r="C12" s="15"/>
      <c r="D12" s="15"/>
      <c r="E12" s="15"/>
    </row>
    <row r="13" spans="1:6" s="34" customFormat="1">
      <c r="A13" s="33" t="s">
        <v>162</v>
      </c>
    </row>
    <row r="15" spans="1:6">
      <c r="B15" s="2" t="s">
        <v>163</v>
      </c>
      <c r="C15" s="13" t="s">
        <v>164</v>
      </c>
      <c r="D15" s="13" t="s">
        <v>165</v>
      </c>
    </row>
    <row r="16" spans="1:6">
      <c r="B16" s="282" t="s">
        <v>67</v>
      </c>
      <c r="C16" s="11" t="s">
        <v>166</v>
      </c>
      <c r="D16" s="12">
        <f>C6/SUM(C6:E6)</f>
        <v>0.68704710165427707</v>
      </c>
      <c r="E16" s="7"/>
    </row>
    <row r="17" spans="2:5">
      <c r="B17" s="283"/>
      <c r="C17" s="11" t="s">
        <v>167</v>
      </c>
      <c r="D17" s="12">
        <f>D6/SUM(C6:E6)</f>
        <v>0.14361344587263603</v>
      </c>
    </row>
    <row r="18" spans="2:5">
      <c r="B18" s="283"/>
      <c r="C18" s="11" t="s">
        <v>168</v>
      </c>
      <c r="D18" s="12">
        <f>E6/SUM(C6:E6)</f>
        <v>0.16933945247308693</v>
      </c>
    </row>
    <row r="19" spans="2:5">
      <c r="B19" s="283"/>
      <c r="C19" s="11" t="s">
        <v>169</v>
      </c>
      <c r="D19" s="12">
        <f>D6/(C6+D6)</f>
        <v>0.1728906546726092</v>
      </c>
    </row>
    <row r="20" spans="2:5">
      <c r="B20" s="283"/>
      <c r="C20" s="11" t="s">
        <v>170</v>
      </c>
      <c r="D20" s="12">
        <f>E6/(C6+E6)</f>
        <v>0.19773716863833704</v>
      </c>
    </row>
    <row r="21" spans="2:5">
      <c r="B21" s="283"/>
      <c r="C21" s="134" t="s">
        <v>171</v>
      </c>
      <c r="D21" s="135">
        <f>C5/(C5+E5)</f>
        <v>0.80226283136166299</v>
      </c>
      <c r="E21" s="7"/>
    </row>
    <row r="22" spans="2:5">
      <c r="B22" s="284" t="s">
        <v>72</v>
      </c>
      <c r="C22" s="131" t="s">
        <v>166</v>
      </c>
      <c r="D22" s="132">
        <f>C11/SUM(C11:E11)</f>
        <v>0.69319074496144384</v>
      </c>
    </row>
    <row r="23" spans="2:5">
      <c r="B23" s="284"/>
      <c r="C23" s="131" t="s">
        <v>167</v>
      </c>
      <c r="D23" s="132">
        <f>D11/SUM(C11:E11)</f>
        <v>0.13883284304656482</v>
      </c>
    </row>
    <row r="24" spans="2:5">
      <c r="B24" s="284"/>
      <c r="C24" s="131" t="s">
        <v>168</v>
      </c>
      <c r="D24" s="132">
        <f>E11/SUM(C11:E11)</f>
        <v>0.1679764119919914</v>
      </c>
    </row>
    <row r="25" spans="2:5">
      <c r="B25" s="284"/>
      <c r="C25" s="131" t="s">
        <v>169</v>
      </c>
      <c r="D25" s="132">
        <f>D11/(C11+D11)</f>
        <v>0.16686166720219053</v>
      </c>
    </row>
    <row r="26" spans="2:5">
      <c r="B26" s="284"/>
      <c r="C26" s="131" t="s">
        <v>170</v>
      </c>
      <c r="D26" s="132">
        <f>E11/(C11+E11)</f>
        <v>0.19505668630727191</v>
      </c>
    </row>
    <row r="27" spans="2:5">
      <c r="B27" s="284"/>
      <c r="C27" s="131" t="s">
        <v>171</v>
      </c>
      <c r="D27" s="133">
        <f>C10/(C10+E10)</f>
        <v>0.80494331369272809</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0E4D-F602-4FC8-9F5C-0D4D8316058A}">
  <sheetPr>
    <tabColor theme="7" tint="0.79998168889431442"/>
    <pageSetUpPr autoPageBreaks="0"/>
  </sheetPr>
  <dimension ref="A1:F27"/>
  <sheetViews>
    <sheetView zoomScale="80" zoomScaleNormal="80" workbookViewId="0">
      <selection activeCell="A2" sqref="A2"/>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161</v>
      </c>
    </row>
    <row r="3" spans="1:6">
      <c r="B3" s="4" t="s">
        <v>67</v>
      </c>
    </row>
    <row r="4" spans="1:6">
      <c r="B4" s="2" t="s">
        <v>100</v>
      </c>
      <c r="C4" s="13" t="s">
        <v>68</v>
      </c>
      <c r="D4" s="13" t="s">
        <v>70</v>
      </c>
      <c r="E4" s="13" t="s">
        <v>71</v>
      </c>
    </row>
    <row r="5" spans="1:6">
      <c r="B5" s="1" t="s">
        <v>140</v>
      </c>
      <c r="C5" s="32" cm="1">
        <f t="array" ref="C5">INDEX('Customer Numbers - All'!$C$4:$H$17,MATCH($B$5,'Customer Numbers - All'!$B$4:$B$17,0),MATCH(C$4&amp;$B3,'Customer Numbers - All'!$C$3:$H$3&amp;'Customer Numbers - All'!$C$2:$H$2,0))</f>
        <v>1010754</v>
      </c>
      <c r="D5" s="32" cm="1">
        <f t="array" ref="D5">INDEX('Customer Numbers - All'!$C$4:$H$17,MATCH($B$5,'Customer Numbers - All'!$B$4:$B$17,0),MATCH(D$4&amp;$B3,'Customer Numbers - All'!$C$3:$H$3&amp;'Customer Numbers - All'!$C$2:$H$2,0))</f>
        <v>148145</v>
      </c>
      <c r="E5" s="32" cm="1">
        <f t="array" ref="E5">INDEX('Customer Numbers - All'!$C$4:$H$17,MATCH($B$5,'Customer Numbers - All'!$B$4:$B$17,0),MATCH(E$4&amp;$B3,'Customer Numbers - All'!$C$3:$H$3&amp;'Customer Numbers - All'!$C$2:$H$2,0))</f>
        <v>220771</v>
      </c>
    </row>
    <row r="6" spans="1:6">
      <c r="B6" s="2" t="s">
        <v>159</v>
      </c>
      <c r="C6" s="29">
        <f>SUM(C5:C5)</f>
        <v>1010754</v>
      </c>
      <c r="D6" s="29">
        <f>SUM(D5:D5)</f>
        <v>148145</v>
      </c>
      <c r="E6" s="29">
        <f>SUM(E5:E5)</f>
        <v>220771</v>
      </c>
    </row>
    <row r="7" spans="1:6">
      <c r="B7" s="4"/>
      <c r="C7" s="30"/>
      <c r="D7" s="30"/>
      <c r="E7" s="30"/>
    </row>
    <row r="8" spans="1:6">
      <c r="B8" s="4" t="s">
        <v>72</v>
      </c>
      <c r="C8" s="31"/>
      <c r="D8" s="31"/>
      <c r="E8" s="31"/>
    </row>
    <row r="9" spans="1:6">
      <c r="B9" s="2" t="s">
        <v>100</v>
      </c>
      <c r="C9" s="29" t="s">
        <v>68</v>
      </c>
      <c r="D9" s="29" t="s">
        <v>70</v>
      </c>
      <c r="E9" s="29" t="s">
        <v>71</v>
      </c>
    </row>
    <row r="10" spans="1:6">
      <c r="B10" s="1" t="s">
        <v>140</v>
      </c>
      <c r="C10" s="32" cm="1">
        <f t="array" ref="C10">INDEX('Customer Numbers - All'!$C$4:$H$17,MATCH($B$10,'Customer Numbers - All'!$B$4:$B$17,0),MATCH(C$9&amp;$B8,'Customer Numbers - All'!$C$3:$H$3&amp;'Customer Numbers - All'!$C$2:$H$2,0))</f>
        <v>831532</v>
      </c>
      <c r="D10" s="32" cm="1">
        <f t="array" ref="D10">INDEX('Customer Numbers - All'!$C$4:$H$17,MATCH($B$10,'Customer Numbers - All'!$B$4:$B$17,0),MATCH(D$9&amp;$B8,'Customer Numbers - All'!$C$3:$H$3&amp;'Customer Numbers - All'!$C$2:$H$2,0))</f>
        <v>113926</v>
      </c>
      <c r="E10" s="32" cm="1">
        <f t="array" ref="E10">INDEX('Customer Numbers - All'!$C$4:$H$17,MATCH($B$10,'Customer Numbers - All'!$B$4:$B$17,0),MATCH(E$9&amp;$B8,'Customer Numbers - All'!$C$3:$H$3&amp;'Customer Numbers - All'!$C$2:$H$2,0))</f>
        <v>171743</v>
      </c>
      <c r="F10" s="5"/>
    </row>
    <row r="11" spans="1:6">
      <c r="B11" s="2" t="s">
        <v>159</v>
      </c>
      <c r="C11" s="29">
        <f>SUM(C10:C10)</f>
        <v>831532</v>
      </c>
      <c r="D11" s="29">
        <f>SUM(D10:D10)</f>
        <v>113926</v>
      </c>
      <c r="E11" s="29">
        <f>SUM(E10:E10)</f>
        <v>171743</v>
      </c>
    </row>
    <row r="12" spans="1:6">
      <c r="B12" s="4"/>
      <c r="C12" s="15"/>
      <c r="D12" s="15"/>
      <c r="E12" s="15"/>
    </row>
    <row r="13" spans="1:6" s="34" customFormat="1">
      <c r="A13" s="33" t="s">
        <v>162</v>
      </c>
    </row>
    <row r="15" spans="1:6">
      <c r="B15" s="2" t="s">
        <v>163</v>
      </c>
      <c r="C15" s="13" t="s">
        <v>164</v>
      </c>
      <c r="D15" s="13" t="s">
        <v>165</v>
      </c>
    </row>
    <row r="16" spans="1:6">
      <c r="B16" s="282" t="s">
        <v>67</v>
      </c>
      <c r="C16" s="11" t="s">
        <v>166</v>
      </c>
      <c r="D16" s="12">
        <f>C6/SUM(C6:E6)</f>
        <v>0.73260562308378085</v>
      </c>
      <c r="E16" s="7"/>
    </row>
    <row r="17" spans="2:5">
      <c r="B17" s="283"/>
      <c r="C17" s="11" t="s">
        <v>167</v>
      </c>
      <c r="D17" s="12">
        <f>D6/SUM(C6:E6)</f>
        <v>0.10737712641428747</v>
      </c>
    </row>
    <row r="18" spans="2:5">
      <c r="B18" s="283"/>
      <c r="C18" s="11" t="s">
        <v>168</v>
      </c>
      <c r="D18" s="12">
        <f>E6/SUM(C6:E6)</f>
        <v>0.16001725050193163</v>
      </c>
    </row>
    <row r="19" spans="2:5">
      <c r="B19" s="283"/>
      <c r="C19" s="11" t="s">
        <v>169</v>
      </c>
      <c r="D19" s="12">
        <f>D6/(C6+D6)</f>
        <v>0.12783253760681473</v>
      </c>
    </row>
    <row r="20" spans="2:5">
      <c r="B20" s="283"/>
      <c r="C20" s="11" t="s">
        <v>170</v>
      </c>
      <c r="D20" s="12">
        <f>E6/(C6+E6)</f>
        <v>0.17926635675280647</v>
      </c>
    </row>
    <row r="21" spans="2:5">
      <c r="B21" s="283"/>
      <c r="C21" s="134" t="s">
        <v>171</v>
      </c>
      <c r="D21" s="135">
        <f>C5/(C5+E5)</f>
        <v>0.82073364324719356</v>
      </c>
      <c r="E21" s="7"/>
    </row>
    <row r="22" spans="2:5">
      <c r="B22" s="284" t="s">
        <v>72</v>
      </c>
      <c r="C22" s="131" t="s">
        <v>166</v>
      </c>
      <c r="D22" s="132">
        <f>C11/SUM(C11:E11)</f>
        <v>0.74429936958524023</v>
      </c>
    </row>
    <row r="23" spans="2:5">
      <c r="B23" s="284"/>
      <c r="C23" s="131" t="s">
        <v>167</v>
      </c>
      <c r="D23" s="132">
        <f>D11/SUM(C11:E11)</f>
        <v>0.10197448802856424</v>
      </c>
    </row>
    <row r="24" spans="2:5">
      <c r="B24" s="284"/>
      <c r="C24" s="131" t="s">
        <v>168</v>
      </c>
      <c r="D24" s="132">
        <f>E11/SUM(C11:E11)</f>
        <v>0.1537261423861955</v>
      </c>
    </row>
    <row r="25" spans="2:5">
      <c r="B25" s="284"/>
      <c r="C25" s="131" t="s">
        <v>169</v>
      </c>
      <c r="D25" s="132">
        <f>D11/(C11+D11)</f>
        <v>0.12049821356421966</v>
      </c>
    </row>
    <row r="26" spans="2:5">
      <c r="B26" s="284"/>
      <c r="C26" s="131" t="s">
        <v>170</v>
      </c>
      <c r="D26" s="132">
        <f>E11/(C11+E11)</f>
        <v>0.17118237771298997</v>
      </c>
    </row>
    <row r="27" spans="2:5">
      <c r="B27" s="284"/>
      <c r="C27" s="131" t="s">
        <v>171</v>
      </c>
      <c r="D27" s="133">
        <f>C10/(C10+E10)</f>
        <v>0.82881762228701006</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8B3A2-FC63-43BD-8A5D-50DDA1742FF2}">
  <sheetPr>
    <tabColor theme="7" tint="0.79998168889431442"/>
    <pageSetUpPr autoPageBreaks="0"/>
  </sheetPr>
  <dimension ref="A1:F27"/>
  <sheetViews>
    <sheetView zoomScale="96" zoomScaleNormal="96" workbookViewId="0">
      <selection activeCell="A2" sqref="A2"/>
    </sheetView>
  </sheetViews>
  <sheetFormatPr defaultRowHeight="12.75"/>
  <cols>
    <col min="1" max="1" width="5.875" customWidth="1"/>
    <col min="2" max="2" width="30.875" customWidth="1"/>
    <col min="3" max="3" width="16.625" bestFit="1" customWidth="1"/>
    <col min="4" max="4" width="15.375" bestFit="1" customWidth="1"/>
    <col min="5" max="8" width="20.625" customWidth="1"/>
  </cols>
  <sheetData>
    <row r="1" spans="1:6" s="34" customFormat="1">
      <c r="A1" s="33" t="s">
        <v>161</v>
      </c>
    </row>
    <row r="3" spans="1:6">
      <c r="B3" s="4" t="s">
        <v>67</v>
      </c>
    </row>
    <row r="4" spans="1:6">
      <c r="B4" s="2" t="s">
        <v>100</v>
      </c>
      <c r="C4" s="13" t="s">
        <v>68</v>
      </c>
      <c r="D4" s="13" t="s">
        <v>70</v>
      </c>
      <c r="E4" s="13" t="s">
        <v>71</v>
      </c>
    </row>
    <row r="5" spans="1:6">
      <c r="B5" s="1" t="s">
        <v>134</v>
      </c>
      <c r="C5" s="32" cm="1">
        <f t="array" ref="C5">INDEX('Customer Numbers - All'!$C$4:$H$17,MATCH($B$5,'Customer Numbers - All'!$B$4:$B$17,0),MATCH(C$4&amp;$B3,'Customer Numbers - All'!$C$3:$H$3&amp;'Customer Numbers - All'!$C$2:$H$2,0))</f>
        <v>686712</v>
      </c>
      <c r="D5" s="32" cm="1">
        <f t="array" ref="D5">INDEX('Customer Numbers - All'!$C$4:$H$17,MATCH($B$5,'Customer Numbers - All'!$B$4:$B$17,0),MATCH(D$4&amp;$B3,'Customer Numbers - All'!$C$3:$H$3&amp;'Customer Numbers - All'!$C$2:$H$2,0))</f>
        <v>169558</v>
      </c>
      <c r="E5" s="32" cm="1">
        <f t="array" ref="E5">INDEX('Customer Numbers - All'!$C$4:$H$17,MATCH($B$5,'Customer Numbers - All'!$B$4:$B$17,0),MATCH(E$4&amp;$B3,'Customer Numbers - All'!$C$3:$H$3&amp;'Customer Numbers - All'!$C$2:$H$2,0))</f>
        <v>169983</v>
      </c>
    </row>
    <row r="6" spans="1:6">
      <c r="B6" s="2" t="s">
        <v>159</v>
      </c>
      <c r="C6" s="29">
        <f>SUM(C5:C5)</f>
        <v>686712</v>
      </c>
      <c r="D6" s="29">
        <f>SUM(D5:D5)</f>
        <v>169558</v>
      </c>
      <c r="E6" s="29">
        <f>SUM(E5:E5)</f>
        <v>169983</v>
      </c>
    </row>
    <row r="7" spans="1:6">
      <c r="B7" s="4"/>
      <c r="C7" s="30"/>
      <c r="D7" s="30"/>
      <c r="E7" s="30"/>
    </row>
    <row r="8" spans="1:6">
      <c r="B8" s="4" t="s">
        <v>72</v>
      </c>
      <c r="C8" s="31"/>
      <c r="D8" s="31"/>
      <c r="E8" s="31"/>
    </row>
    <row r="9" spans="1:6">
      <c r="B9" s="2" t="s">
        <v>100</v>
      </c>
      <c r="C9" s="29" t="s">
        <v>68</v>
      </c>
      <c r="D9" s="29" t="s">
        <v>70</v>
      </c>
      <c r="E9" s="29" t="s">
        <v>71</v>
      </c>
    </row>
    <row r="10" spans="1:6">
      <c r="B10" s="1" t="s">
        <v>134</v>
      </c>
      <c r="C10" s="32" cm="1">
        <f t="array" ref="C10">INDEX('Customer Numbers - All'!$C$4:$H$17,MATCH($B$10,'Customer Numbers - All'!$B$4:$B$17,0),MATCH(C$9&amp;$B8,'Customer Numbers - All'!$C$3:$H$3&amp;'Customer Numbers - All'!$C$2:$H$2,0))</f>
        <v>606352</v>
      </c>
      <c r="D10" s="32" cm="1">
        <f t="array" ref="D10">INDEX('Customer Numbers - All'!$C$4:$H$17,MATCH($B$10,'Customer Numbers - All'!$B$4:$B$17,0),MATCH(D$9&amp;$B8,'Customer Numbers - All'!$C$3:$H$3&amp;'Customer Numbers - All'!$C$2:$H$2,0))</f>
        <v>149462</v>
      </c>
      <c r="E10" s="32" cm="1">
        <f t="array" ref="E10">INDEX('Customer Numbers - All'!$C$4:$H$17,MATCH($B$10,'Customer Numbers - All'!$B$4:$B$17,0),MATCH(E$9&amp;$B8,'Customer Numbers - All'!$C$3:$H$3&amp;'Customer Numbers - All'!$C$2:$H$2,0))</f>
        <v>146517</v>
      </c>
      <c r="F10" s="5"/>
    </row>
    <row r="11" spans="1:6">
      <c r="B11" s="2" t="s">
        <v>159</v>
      </c>
      <c r="C11" s="29">
        <f>SUM(C10:C10)</f>
        <v>606352</v>
      </c>
      <c r="D11" s="29">
        <f>SUM(D10:D10)</f>
        <v>149462</v>
      </c>
      <c r="E11" s="29">
        <f>SUM(E10:E10)</f>
        <v>146517</v>
      </c>
    </row>
    <row r="12" spans="1:6">
      <c r="B12" s="4"/>
      <c r="C12" s="15"/>
      <c r="D12" s="15"/>
      <c r="E12" s="15"/>
    </row>
    <row r="13" spans="1:6" s="34" customFormat="1">
      <c r="A13" s="33" t="s">
        <v>162</v>
      </c>
    </row>
    <row r="15" spans="1:6">
      <c r="B15" s="2" t="s">
        <v>163</v>
      </c>
      <c r="C15" s="13" t="s">
        <v>164</v>
      </c>
      <c r="D15" s="13" t="s">
        <v>165</v>
      </c>
    </row>
    <row r="16" spans="1:6">
      <c r="B16" s="282" t="s">
        <v>67</v>
      </c>
      <c r="C16" s="11" t="s">
        <v>166</v>
      </c>
      <c r="D16" s="12">
        <f>C6/SUM(C6:E6)</f>
        <v>0.6691449379441522</v>
      </c>
      <c r="E16" s="7"/>
    </row>
    <row r="17" spans="2:5">
      <c r="B17" s="283"/>
      <c r="C17" s="11" t="s">
        <v>167</v>
      </c>
      <c r="D17" s="12">
        <f>D6/SUM(C6:E6)</f>
        <v>0.16522046707780635</v>
      </c>
    </row>
    <row r="18" spans="2:5">
      <c r="B18" s="283"/>
      <c r="C18" s="11" t="s">
        <v>168</v>
      </c>
      <c r="D18" s="12">
        <f>E6/SUM(C6:E6)</f>
        <v>0.16563459497804148</v>
      </c>
    </row>
    <row r="19" spans="2:5">
      <c r="B19" s="283"/>
      <c r="C19" s="11" t="s">
        <v>169</v>
      </c>
      <c r="D19" s="12">
        <f>D6/(C6+D6)</f>
        <v>0.19801931633713665</v>
      </c>
    </row>
    <row r="20" spans="2:5">
      <c r="B20" s="283"/>
      <c r="C20" s="11" t="s">
        <v>170</v>
      </c>
      <c r="D20" s="12">
        <f>E6/(C6+E6)</f>
        <v>0.19841717297287834</v>
      </c>
    </row>
    <row r="21" spans="2:5">
      <c r="B21" s="283"/>
      <c r="C21" s="134" t="s">
        <v>171</v>
      </c>
      <c r="D21" s="135">
        <f>C5/(C5+E5)</f>
        <v>0.80158282702712169</v>
      </c>
      <c r="E21" s="7"/>
    </row>
    <row r="22" spans="2:5">
      <c r="B22" s="284" t="s">
        <v>72</v>
      </c>
      <c r="C22" s="131" t="s">
        <v>166</v>
      </c>
      <c r="D22" s="132">
        <f>C11/SUM(C11:E11)</f>
        <v>0.67198400586924312</v>
      </c>
    </row>
    <row r="23" spans="2:5">
      <c r="B23" s="284"/>
      <c r="C23" s="131" t="s">
        <v>167</v>
      </c>
      <c r="D23" s="132">
        <f>D11/SUM(C11:E11)</f>
        <v>0.1656398815955564</v>
      </c>
    </row>
    <row r="24" spans="2:5">
      <c r="B24" s="284"/>
      <c r="C24" s="131" t="s">
        <v>168</v>
      </c>
      <c r="D24" s="132">
        <f>E11/SUM(C11:E11)</f>
        <v>0.16237611253520048</v>
      </c>
    </row>
    <row r="25" spans="2:5">
      <c r="B25" s="284"/>
      <c r="C25" s="131" t="s">
        <v>169</v>
      </c>
      <c r="D25" s="132">
        <f>D11/(C11+D11)</f>
        <v>0.1977497109077101</v>
      </c>
    </row>
    <row r="26" spans="2:5">
      <c r="B26" s="284"/>
      <c r="C26" s="131" t="s">
        <v>170</v>
      </c>
      <c r="D26" s="132">
        <f>E11/(C11+E11)</f>
        <v>0.19461154596616409</v>
      </c>
    </row>
    <row r="27" spans="2:5">
      <c r="B27" s="284"/>
      <c r="C27" s="131" t="s">
        <v>171</v>
      </c>
      <c r="D27" s="133">
        <f>C10/(C10+E10)</f>
        <v>0.80538845403383585</v>
      </c>
    </row>
  </sheetData>
  <mergeCells count="2">
    <mergeCell ref="B16:B21"/>
    <mergeCell ref="B22:B2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75222-6B4E-4DC7-BD07-A12C688F7ADD}">
  <sheetPr>
    <tabColor theme="7" tint="0.79998168889431442"/>
    <pageSetUpPr autoPageBreaks="0"/>
  </sheetPr>
  <dimension ref="A2:I148"/>
  <sheetViews>
    <sheetView workbookViewId="0">
      <selection activeCell="D11" sqref="D11:I16"/>
    </sheetView>
  </sheetViews>
  <sheetFormatPr defaultRowHeight="12.75"/>
  <sheetData>
    <row r="2" spans="1:9">
      <c r="A2" s="4" t="s">
        <v>172</v>
      </c>
    </row>
    <row r="3" spans="1:9">
      <c r="A3" s="4"/>
    </row>
    <row r="4" spans="1:9">
      <c r="C4" t="s">
        <v>173</v>
      </c>
    </row>
    <row r="5" spans="1:9">
      <c r="B5" t="s">
        <v>67</v>
      </c>
      <c r="C5">
        <v>3100</v>
      </c>
    </row>
    <row r="6" spans="1:9">
      <c r="B6" t="s">
        <v>72</v>
      </c>
      <c r="C6">
        <v>12000</v>
      </c>
    </row>
    <row r="8" spans="1:9">
      <c r="A8" s="4" t="s">
        <v>174</v>
      </c>
    </row>
    <row r="9" spans="1:9">
      <c r="A9" s="4"/>
    </row>
    <row r="10" spans="1:9">
      <c r="D10" s="145" t="s">
        <v>49</v>
      </c>
      <c r="E10" s="145" t="s">
        <v>51</v>
      </c>
      <c r="F10" s="145" t="s">
        <v>53</v>
      </c>
      <c r="G10" s="145" t="s">
        <v>55</v>
      </c>
      <c r="H10" s="145" t="s">
        <v>57</v>
      </c>
      <c r="I10" s="145" t="s">
        <v>65</v>
      </c>
    </row>
    <row r="11" spans="1:9">
      <c r="B11" s="144" t="s">
        <v>67</v>
      </c>
      <c r="C11" s="145" t="s">
        <v>68</v>
      </c>
      <c r="D11" s="145">
        <v>2900</v>
      </c>
      <c r="E11" s="145">
        <v>2900</v>
      </c>
      <c r="F11" s="145">
        <v>2900</v>
      </c>
      <c r="G11" s="145">
        <v>2700</v>
      </c>
      <c r="H11" s="145">
        <v>2700</v>
      </c>
      <c r="I11" s="145">
        <v>2700</v>
      </c>
    </row>
    <row r="12" spans="1:9">
      <c r="B12" s="144" t="s">
        <v>67</v>
      </c>
      <c r="C12" s="145" t="s">
        <v>70</v>
      </c>
      <c r="D12" s="145">
        <v>2900</v>
      </c>
      <c r="E12" s="145">
        <v>2900</v>
      </c>
      <c r="F12" s="145">
        <v>2900</v>
      </c>
      <c r="G12" s="145">
        <v>2700</v>
      </c>
      <c r="H12" s="145">
        <v>2700</v>
      </c>
      <c r="I12" s="145">
        <v>2700</v>
      </c>
    </row>
    <row r="13" spans="1:9">
      <c r="B13" s="144" t="s">
        <v>67</v>
      </c>
      <c r="C13" s="145" t="s">
        <v>71</v>
      </c>
      <c r="D13" s="145">
        <v>2900</v>
      </c>
      <c r="E13" s="145">
        <v>2900</v>
      </c>
      <c r="F13" s="145">
        <v>2900</v>
      </c>
      <c r="G13" s="145">
        <v>2700</v>
      </c>
      <c r="H13" s="145">
        <v>2700</v>
      </c>
      <c r="I13" s="145">
        <v>2700</v>
      </c>
    </row>
    <row r="14" spans="1:9">
      <c r="B14" s="144" t="s">
        <v>72</v>
      </c>
      <c r="C14" s="145" t="s">
        <v>68</v>
      </c>
      <c r="D14" s="145">
        <v>12000</v>
      </c>
      <c r="E14" s="145">
        <v>12000</v>
      </c>
      <c r="F14" s="145">
        <v>12000</v>
      </c>
      <c r="G14" s="145">
        <v>11500</v>
      </c>
      <c r="H14" s="145">
        <v>11500</v>
      </c>
      <c r="I14" s="145">
        <v>11500</v>
      </c>
    </row>
    <row r="15" spans="1:9">
      <c r="B15" s="144" t="s">
        <v>72</v>
      </c>
      <c r="C15" s="145" t="s">
        <v>70</v>
      </c>
      <c r="D15" s="145">
        <v>12000</v>
      </c>
      <c r="E15" s="145">
        <v>12000</v>
      </c>
      <c r="F15" s="145">
        <v>12000</v>
      </c>
      <c r="G15" s="145">
        <v>11500</v>
      </c>
      <c r="H15" s="145">
        <v>11500</v>
      </c>
      <c r="I15" s="145">
        <v>11500</v>
      </c>
    </row>
    <row r="16" spans="1:9">
      <c r="B16" s="144" t="s">
        <v>72</v>
      </c>
      <c r="C16" s="145" t="s">
        <v>71</v>
      </c>
      <c r="D16" s="145">
        <v>12000</v>
      </c>
      <c r="E16" s="145">
        <v>12000</v>
      </c>
      <c r="F16" s="145">
        <v>12000</v>
      </c>
      <c r="G16" s="145">
        <v>11500</v>
      </c>
      <c r="H16" s="145">
        <v>11500</v>
      </c>
      <c r="I16" s="145">
        <v>11500</v>
      </c>
    </row>
    <row r="148" spans="1:1">
      <c r="A148" t="s">
        <v>175</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63B5-9DF5-4E34-8345-C1CCB15AB209}">
  <sheetPr>
    <tabColor theme="0" tint="-0.249977111117893"/>
    <pageSetUpPr autoPageBreaks="0"/>
  </sheetPr>
  <dimension ref="B2:E13"/>
  <sheetViews>
    <sheetView showGridLines="0" workbookViewId="0">
      <selection activeCell="C3" sqref="C3:E3"/>
    </sheetView>
  </sheetViews>
  <sheetFormatPr defaultRowHeight="12.75"/>
  <cols>
    <col min="1" max="1" width="3.625" customWidth="1"/>
    <col min="2" max="2" width="8.75" bestFit="1" customWidth="1"/>
    <col min="3" max="6" width="42.25" customWidth="1"/>
  </cols>
  <sheetData>
    <row r="2" spans="2:5" ht="15.75">
      <c r="B2" s="85" t="s">
        <v>176</v>
      </c>
      <c r="C2" s="288" t="s">
        <v>177</v>
      </c>
      <c r="D2" s="289"/>
      <c r="E2" s="290"/>
    </row>
    <row r="3" spans="2:5" ht="30" customHeight="1">
      <c r="B3" s="84">
        <v>1</v>
      </c>
      <c r="C3" s="285" t="s">
        <v>178</v>
      </c>
      <c r="D3" s="286"/>
      <c r="E3" s="287"/>
    </row>
    <row r="4" spans="2:5" ht="30.75" customHeight="1">
      <c r="B4" s="84">
        <v>2</v>
      </c>
      <c r="C4" s="285" t="s">
        <v>179</v>
      </c>
      <c r="D4" s="286"/>
      <c r="E4" s="287"/>
    </row>
    <row r="5" spans="2:5" ht="28.5" customHeight="1">
      <c r="B5" s="84">
        <v>3</v>
      </c>
      <c r="C5" s="285" t="s">
        <v>180</v>
      </c>
      <c r="D5" s="286"/>
      <c r="E5" s="287"/>
    </row>
    <row r="6" spans="2:5">
      <c r="B6" s="84">
        <v>4</v>
      </c>
      <c r="C6" s="285" t="s">
        <v>181</v>
      </c>
      <c r="D6" s="286"/>
      <c r="E6" s="287"/>
    </row>
    <row r="8" spans="2:5" ht="15.75">
      <c r="B8" s="85" t="s">
        <v>176</v>
      </c>
      <c r="C8" s="288" t="s">
        <v>182</v>
      </c>
      <c r="D8" s="289"/>
      <c r="E8" s="290"/>
    </row>
    <row r="9" spans="2:5" ht="15" customHeight="1">
      <c r="B9" s="84">
        <v>1</v>
      </c>
      <c r="C9" s="285" t="s">
        <v>183</v>
      </c>
      <c r="D9" s="286"/>
      <c r="E9" s="287"/>
    </row>
    <row r="10" spans="2:5" ht="15" customHeight="1">
      <c r="B10" s="84">
        <v>2</v>
      </c>
      <c r="C10" s="285" t="s">
        <v>184</v>
      </c>
      <c r="D10" s="286"/>
      <c r="E10" s="287"/>
    </row>
    <row r="11" spans="2:5" ht="15" customHeight="1">
      <c r="B11" s="84">
        <v>3</v>
      </c>
      <c r="C11" s="285" t="s">
        <v>185</v>
      </c>
      <c r="D11" s="286"/>
      <c r="E11" s="287"/>
    </row>
    <row r="12" spans="2:5" ht="15" customHeight="1">
      <c r="B12" s="84">
        <v>4</v>
      </c>
      <c r="C12" s="285" t="s">
        <v>186</v>
      </c>
      <c r="D12" s="286"/>
      <c r="E12" s="287"/>
    </row>
    <row r="13" spans="2:5" ht="15" customHeight="1">
      <c r="B13" s="84">
        <v>5</v>
      </c>
      <c r="C13" s="285" t="s">
        <v>187</v>
      </c>
      <c r="D13" s="286"/>
      <c r="E13" s="287"/>
    </row>
  </sheetData>
  <mergeCells count="11">
    <mergeCell ref="C11:E11"/>
    <mergeCell ref="C12:E12"/>
    <mergeCell ref="C13:E13"/>
    <mergeCell ref="C6:E6"/>
    <mergeCell ref="C2:E2"/>
    <mergeCell ref="C3:E3"/>
    <mergeCell ref="C4:E4"/>
    <mergeCell ref="C5:E5"/>
    <mergeCell ref="C8:E8"/>
    <mergeCell ref="C9:E9"/>
    <mergeCell ref="C10:E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59dbf90-294d-4102-adfb-7c2574d48c90" xsi:nil="true"/>
    <lcf76f155ced4ddcb4097134ff3c332f xmlns="2d8e67d0-7f42-4e9b-a40f-4332ed482083">
      <Terms xmlns="http://schemas.microsoft.com/office/infopath/2007/PartnerControls"/>
    </lcf76f155ced4ddcb4097134ff3c332f>
    <SharedWithUsers xmlns="659dbf90-294d-4102-adfb-7c2574d48c90">
      <UserInfo>
        <DisplayName>Sabreena Juneja</DisplayName>
        <AccountId>15</AccountId>
        <AccountType/>
      </UserInfo>
      <UserInfo>
        <DisplayName>Jonathan Kiddle</DisplayName>
        <AccountId>296</AccountId>
        <AccountType/>
      </UserInfo>
      <UserInfo>
        <DisplayName>Ross McKenzie</DisplayName>
        <AccountId>13</AccountId>
        <AccountType/>
      </UserInfo>
      <UserInfo>
        <DisplayName>Nikki Duggan</DisplayName>
        <AccountId>111</AccountId>
        <AccountType/>
      </UserInfo>
      <UserInfo>
        <DisplayName>Beth Farnsworth</DisplayName>
        <AccountId>136</AccountId>
        <AccountType/>
      </UserInfo>
      <UserInfo>
        <DisplayName>Dale Winch</DisplayName>
        <AccountId>105</AccountId>
        <AccountType/>
      </UserInfo>
      <UserInfo>
        <DisplayName>Arin Bhatti</DisplayName>
        <AccountId>263</AccountId>
        <AccountType/>
      </UserInfo>
      <UserInfo>
        <DisplayName>Rishi Vashani</DisplayName>
        <AccountId>162</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30C77FE88CF934CAAE9B34489BB08F6" ma:contentTypeVersion="16" ma:contentTypeDescription="Create a new document." ma:contentTypeScope="" ma:versionID="4d4f918ec44d4ea2dd1fbf30d65e4c85">
  <xsd:schema xmlns:xsd="http://www.w3.org/2001/XMLSchema" xmlns:xs="http://www.w3.org/2001/XMLSchema" xmlns:p="http://schemas.microsoft.com/office/2006/metadata/properties" xmlns:ns1="http://schemas.microsoft.com/sharepoint/v3" xmlns:ns2="2d8e67d0-7f42-4e9b-a40f-4332ed482083" xmlns:ns3="659dbf90-294d-4102-adfb-7c2574d48c90" targetNamespace="http://schemas.microsoft.com/office/2006/metadata/properties" ma:root="true" ma:fieldsID="8372fa88cdb5b5030d933632343af30f" ns1:_="" ns2:_="" ns3:_="">
    <xsd:import namespace="http://schemas.microsoft.com/sharepoint/v3"/>
    <xsd:import namespace="2d8e67d0-7f42-4e9b-a40f-4332ed482083"/>
    <xsd:import namespace="659dbf90-294d-4102-adfb-7c2574d48c90"/>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8e67d0-7f42-4e9b-a40f-4332ed4820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9dbf90-294d-4102-adfb-7c2574d48c9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df66149-f390-4770-b255-53fa87d2c762}" ma:internalName="TaxCatchAll" ma:showField="CatchAllData" ma:web="659dbf90-294d-4102-adfb-7c2574d48c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F51ACFD8-34C1-4250-AA66-C64C1B08F84C}"/>
</file>

<file path=customXml/itemProps2.xml><?xml version="1.0" encoding="utf-8"?>
<ds:datastoreItem xmlns:ds="http://schemas.openxmlformats.org/officeDocument/2006/customXml" ds:itemID="{FF459D4C-56A7-4F35-9A63-43D2AEB38E38}"/>
</file>

<file path=customXml/itemProps3.xml><?xml version="1.0" encoding="utf-8"?>
<ds:datastoreItem xmlns:ds="http://schemas.openxmlformats.org/officeDocument/2006/customXml" ds:itemID="{98804EE7-A7D6-4245-9F9C-D4CB73293583}"/>
</file>

<file path=customXml/itemProps4.xml><?xml version="1.0" encoding="utf-8"?>
<ds:datastoreItem xmlns:ds="http://schemas.openxmlformats.org/officeDocument/2006/customXml" ds:itemID="{AF4A6828-E09B-46F6-B0F3-C0D0100F05F4}"/>
</file>

<file path=customXml/itemProps5.xml><?xml version="1.0" encoding="utf-8"?>
<ds:datastoreItem xmlns:ds="http://schemas.openxmlformats.org/officeDocument/2006/customXml" ds:itemID="{4D164DFD-80B5-4A31-BEE7-4222C0BCAB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Levelisation Analysis Model - Single Rate</dc:title>
  <dc:subject/>
  <dc:creator>Rishi Vashani</dc:creator>
  <cp:keywords>Regional Levelisation Analysis Model - Single Rate</cp:keywords>
  <dc:description/>
  <cp:lastModifiedBy>Mathew Toogood</cp:lastModifiedBy>
  <cp:revision/>
  <dcterms:created xsi:type="dcterms:W3CDTF">2023-02-14T14:36:21Z</dcterms:created>
  <dcterms:modified xsi:type="dcterms:W3CDTF">2024-02-22T09:33:39Z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57bc0ab9-e0ff-491b-b5f4-4fb26bed2bc2</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i6mOniwPPdYStM77dhuM+hHAAFspZDe5</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0x010100230C77FE88CF934CAAE9B34489BB08F6</vt:lpwstr>
  </property>
  <property fmtid="{D5CDD505-2E9C-101B-9397-08002B2CF9AE}" pid="15" name="MSIP_Label_38144ccb-b10a-4c0f-b070-7a3b00ac7463_Enabled">
    <vt:lpwstr>true</vt:lpwstr>
  </property>
  <property fmtid="{D5CDD505-2E9C-101B-9397-08002B2CF9AE}" pid="16" name="MSIP_Label_38144ccb-b10a-4c0f-b070-7a3b00ac7463_SetDate">
    <vt:lpwstr>2023-02-17T12:04:50Z</vt:lpwstr>
  </property>
  <property fmtid="{D5CDD505-2E9C-101B-9397-08002B2CF9AE}" pid="17" name="MSIP_Label_38144ccb-b10a-4c0f-b070-7a3b00ac7463_Method">
    <vt:lpwstr>Standard</vt:lpwstr>
  </property>
  <property fmtid="{D5CDD505-2E9C-101B-9397-08002B2CF9AE}" pid="18" name="MSIP_Label_38144ccb-b10a-4c0f-b070-7a3b00ac7463_Name">
    <vt:lpwstr>InternalOnly</vt:lpwstr>
  </property>
  <property fmtid="{D5CDD505-2E9C-101B-9397-08002B2CF9AE}" pid="19" name="MSIP_Label_38144ccb-b10a-4c0f-b070-7a3b00ac7463_SiteId">
    <vt:lpwstr>185562ad-39bc-4840-8e40-be6216340c52</vt:lpwstr>
  </property>
  <property fmtid="{D5CDD505-2E9C-101B-9397-08002B2CF9AE}" pid="20" name="MSIP_Label_38144ccb-b10a-4c0f-b070-7a3b00ac7463_ActionId">
    <vt:lpwstr>9b44b52d-1e43-49bc-a65e-9eed4e21146d</vt:lpwstr>
  </property>
  <property fmtid="{D5CDD505-2E9C-101B-9397-08002B2CF9AE}" pid="21" name="MSIP_Label_38144ccb-b10a-4c0f-b070-7a3b00ac7463_ContentBits">
    <vt:lpwstr>2</vt:lpwstr>
  </property>
  <property fmtid="{D5CDD505-2E9C-101B-9397-08002B2CF9AE}" pid="22" name="MediaServiceImageTags">
    <vt:lpwstr/>
  </property>
</Properties>
</file>