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hidePivotFieldList="1" defaultThemeVersion="166925"/>
  <mc:AlternateContent xmlns:mc="http://schemas.openxmlformats.org/markup-compatibility/2006">
    <mc:Choice Requires="x15">
      <x15ac:absPath xmlns:x15ac="http://schemas.microsoft.com/office/spreadsheetml/2010/11/ac" url="https://ofgemcloud.sharepoint.com/teams/GreenTariffPolicyandCapDerogations/Shared Documents/04. Levelisation/08 Publication/Statutory Consultation/Final Documents to Publish/"/>
    </mc:Choice>
  </mc:AlternateContent>
  <xr:revisionPtr revIDLastSave="9858" documentId="8_{11AFA6C6-3DE3-4534-A083-66B6BFDD33B3}" xr6:coauthVersionLast="47" xr6:coauthVersionMax="47" xr10:uidLastSave="{F3B67EA4-839B-476C-8469-5C44FAFFE536}"/>
  <bookViews>
    <workbookView xWindow="-120" yWindow="-120" windowWidth="22920" windowHeight="13800" tabRatio="959" activeTab="1" xr2:uid="{021AE6DA-4C22-493F-B780-CB560C02F14C}"/>
  </bookViews>
  <sheets>
    <sheet name="Cover sheet" sheetId="164" r:id="rId1"/>
    <sheet name="Notes" sheetId="165" r:id="rId2"/>
    <sheet name="Cap Periods" sheetId="168" state="hidden" r:id="rId3"/>
    <sheet name="Model calculations &gt;&gt;" sheetId="2" r:id="rId4"/>
    <sheet name="GB Average" sheetId="169" r:id="rId5"/>
    <sheet name="North West" sheetId="147" r:id="rId6"/>
    <sheet name="Northern" sheetId="149" r:id="rId7"/>
    <sheet name="Yorkshire" sheetId="150" r:id="rId8"/>
    <sheet name="Northern Scotland" sheetId="151" r:id="rId9"/>
    <sheet name="Southern Scotland" sheetId="153" r:id="rId10"/>
    <sheet name="Southern" sheetId="152" r:id="rId11"/>
    <sheet name="N Wales and Mersey" sheetId="154" r:id="rId12"/>
    <sheet name="London" sheetId="155" r:id="rId13"/>
    <sheet name="South East" sheetId="156" r:id="rId14"/>
    <sheet name="Eastern" sheetId="157" r:id="rId15"/>
    <sheet name="East Midlands" sheetId="158" r:id="rId16"/>
    <sheet name="Midlands" sheetId="159" r:id="rId17"/>
    <sheet name="Southern Western" sheetId="160" r:id="rId18"/>
    <sheet name="South Wales" sheetId="161" r:id="rId19"/>
    <sheet name="Inputs &gt;&gt;" sheetId="3" r:id="rId20"/>
    <sheet name="Regional Cap levels" sheetId="4" r:id="rId21"/>
    <sheet name="Customer Numbers - All" sheetId="146" r:id="rId22"/>
    <sheet name="Customer Numbers - North West" sheetId="5" r:id="rId23"/>
    <sheet name="Customer Numbers - Northern" sheetId="53" r:id="rId24"/>
    <sheet name="Customer Numbers - Yorkshire" sheetId="55" r:id="rId25"/>
    <sheet name="Customer Numbers - Northern Sco" sheetId="57" r:id="rId26"/>
    <sheet name="Customer Numbers - Southern" sheetId="58" r:id="rId27"/>
    <sheet name="Customer Numbers - Southern Sco" sheetId="60" r:id="rId28"/>
    <sheet name="Customer Numbers - N Wales &amp; M" sheetId="62" r:id="rId29"/>
    <sheet name="Customer Numbers - London" sheetId="64" r:id="rId30"/>
    <sheet name="Customer Numbers - South East" sheetId="66" r:id="rId31"/>
    <sheet name="Customer Numbers - Eastern" sheetId="68" r:id="rId32"/>
    <sheet name="Customer Numbers - East Midland" sheetId="70" r:id="rId33"/>
    <sheet name="Customer Numbers - Midlands" sheetId="72" r:id="rId34"/>
    <sheet name="Customer Numbers - Southern Wes" sheetId="74" r:id="rId35"/>
    <sheet name="Customer Numbers - South Wales" sheetId="76" r:id="rId36"/>
    <sheet name="TDCV Values" sheetId="49" r:id="rId37"/>
    <sheet name="Assumptions-Parameters" sheetId="162" r:id="rId38"/>
  </sheets>
  <externalReferences>
    <externalReference r:id="rId39"/>
  </externalReferences>
  <definedNames>
    <definedName name="Eng_Name">[1]Structure!$AA$2:$AA$12</definedName>
    <definedName name="Engineers_OUCs">[1]Structure!$AB$2:$AB$11</definedName>
    <definedName name="FBC_Names">[1]Structure!$X$2:$X$9</definedName>
    <definedName name="PMP_Names">[1]Structure!$Y$2:$Y$4</definedName>
    <definedName name="RMP_Names">[1]Structure!$Z$2:$Z$4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8" i="169" l="1"/>
  <c r="F148" i="169"/>
  <c r="G148" i="169"/>
  <c r="H148" i="169"/>
  <c r="I148" i="169"/>
  <c r="E151" i="169"/>
  <c r="F151" i="169"/>
  <c r="G151" i="169"/>
  <c r="H151" i="169"/>
  <c r="I151" i="169"/>
  <c r="E154" i="169"/>
  <c r="F154" i="169"/>
  <c r="G154" i="169"/>
  <c r="H154" i="169"/>
  <c r="I154" i="169"/>
  <c r="E157" i="169"/>
  <c r="F157" i="169"/>
  <c r="G157" i="169"/>
  <c r="H157" i="169"/>
  <c r="I157" i="169"/>
  <c r="E116" i="169"/>
  <c r="F116" i="169"/>
  <c r="G116" i="169"/>
  <c r="H116" i="169"/>
  <c r="I116" i="169"/>
  <c r="E117" i="169"/>
  <c r="F117" i="169"/>
  <c r="G117" i="169"/>
  <c r="H117" i="169"/>
  <c r="I117" i="169"/>
  <c r="E118" i="169"/>
  <c r="F118" i="169"/>
  <c r="G118" i="169"/>
  <c r="H118" i="169"/>
  <c r="I118" i="169"/>
  <c r="E119" i="169"/>
  <c r="F119" i="169"/>
  <c r="G119" i="169"/>
  <c r="H119" i="169"/>
  <c r="I119" i="169"/>
  <c r="E120" i="169"/>
  <c r="F120" i="169"/>
  <c r="G120" i="169"/>
  <c r="H120" i="169"/>
  <c r="I120" i="169"/>
  <c r="E121" i="169"/>
  <c r="F121" i="169"/>
  <c r="G121" i="169"/>
  <c r="H121" i="169"/>
  <c r="I121" i="169"/>
  <c r="E122" i="169"/>
  <c r="F122" i="169"/>
  <c r="G122" i="169"/>
  <c r="H122" i="169"/>
  <c r="I122" i="169"/>
  <c r="E123" i="169"/>
  <c r="F123" i="169"/>
  <c r="G123" i="169"/>
  <c r="H123" i="169"/>
  <c r="I123" i="169"/>
  <c r="E124" i="169"/>
  <c r="F124" i="169"/>
  <c r="G124" i="169"/>
  <c r="H124" i="169"/>
  <c r="I124" i="169"/>
  <c r="E125" i="169"/>
  <c r="F125" i="169"/>
  <c r="G125" i="169"/>
  <c r="H125" i="169"/>
  <c r="I125" i="169"/>
  <c r="E126" i="169"/>
  <c r="F126" i="169"/>
  <c r="G126" i="169"/>
  <c r="H126" i="169"/>
  <c r="I126" i="169"/>
  <c r="F115" i="169"/>
  <c r="G115" i="169"/>
  <c r="H115" i="169"/>
  <c r="I115" i="169"/>
  <c r="E115" i="169"/>
  <c r="J723" i="4"/>
  <c r="I723" i="4"/>
  <c r="F739" i="4"/>
  <c r="H747" i="4"/>
  <c r="G747" i="4"/>
  <c r="F747" i="4"/>
  <c r="H731" i="4"/>
  <c r="J747" i="4"/>
  <c r="J739" i="4"/>
  <c r="H739" i="4"/>
  <c r="I715" i="4"/>
  <c r="H723" i="4"/>
  <c r="I731" i="4"/>
  <c r="I699" i="4"/>
  <c r="H699" i="4"/>
  <c r="F731" i="4"/>
  <c r="J699" i="4"/>
  <c r="J731" i="4"/>
  <c r="J715" i="4"/>
  <c r="G723" i="4"/>
  <c r="H683" i="4"/>
  <c r="G683" i="4"/>
  <c r="H707" i="4"/>
  <c r="J683" i="4"/>
  <c r="I707" i="4"/>
  <c r="J691" i="4"/>
  <c r="I691" i="4"/>
  <c r="G707" i="4"/>
  <c r="F723" i="4"/>
  <c r="H691" i="4"/>
  <c r="G691" i="4"/>
  <c r="F691" i="4"/>
  <c r="J707" i="4"/>
  <c r="F707" i="4"/>
  <c r="I747" i="4"/>
  <c r="G715" i="4"/>
  <c r="H715" i="4"/>
  <c r="F715" i="4"/>
  <c r="I739" i="4"/>
  <c r="G739" i="4"/>
  <c r="J721" i="4"/>
  <c r="J679" i="4"/>
  <c r="J695" i="4"/>
  <c r="J735" i="4"/>
  <c r="J749" i="4"/>
  <c r="I741" i="4"/>
  <c r="G741" i="4"/>
  <c r="F709" i="4"/>
  <c r="H701" i="4"/>
  <c r="G701" i="4"/>
  <c r="J733" i="4"/>
  <c r="J685" i="4"/>
  <c r="I717" i="4"/>
  <c r="J701" i="4"/>
  <c r="I701" i="4"/>
  <c r="F701" i="4"/>
  <c r="I685" i="4"/>
  <c r="J725" i="4"/>
  <c r="H685" i="4"/>
  <c r="J677" i="4"/>
  <c r="F685" i="4"/>
  <c r="I677" i="4"/>
  <c r="G685" i="4"/>
  <c r="H677" i="4"/>
  <c r="F717" i="4"/>
  <c r="H717" i="4"/>
  <c r="J717" i="4"/>
  <c r="G717" i="4"/>
  <c r="H725" i="4"/>
  <c r="I725" i="4"/>
  <c r="F741" i="4"/>
  <c r="G725" i="4"/>
  <c r="H733" i="4"/>
  <c r="J709" i="4"/>
  <c r="G677" i="4"/>
  <c r="I693" i="4"/>
  <c r="F725" i="4"/>
  <c r="J693" i="4"/>
  <c r="F677" i="4"/>
  <c r="F693" i="4"/>
  <c r="H693" i="4"/>
  <c r="G693" i="4"/>
  <c r="F733" i="4"/>
  <c r="J741" i="4"/>
  <c r="I709" i="4"/>
  <c r="H709" i="4"/>
  <c r="G709" i="4"/>
  <c r="J705" i="4"/>
  <c r="I705" i="4"/>
  <c r="H705" i="4"/>
  <c r="G705" i="4"/>
  <c r="F705" i="4"/>
  <c r="J703" i="4"/>
  <c r="I703" i="4"/>
  <c r="H703" i="4"/>
  <c r="G703" i="4"/>
  <c r="F703" i="4"/>
  <c r="G699" i="4"/>
  <c r="F699" i="4"/>
  <c r="J697" i="4"/>
  <c r="I697" i="4"/>
  <c r="H697" i="4"/>
  <c r="G697" i="4"/>
  <c r="F697" i="4"/>
  <c r="I695" i="4"/>
  <c r="H695" i="4"/>
  <c r="G695" i="4"/>
  <c r="F695" i="4"/>
  <c r="J689" i="4"/>
  <c r="I689" i="4"/>
  <c r="H689" i="4"/>
  <c r="G689" i="4"/>
  <c r="F689" i="4"/>
  <c r="J687" i="4"/>
  <c r="I687" i="4"/>
  <c r="H687" i="4"/>
  <c r="G687" i="4"/>
  <c r="F687" i="4"/>
  <c r="I683" i="4"/>
  <c r="F683" i="4"/>
  <c r="J681" i="4"/>
  <c r="I681" i="4"/>
  <c r="H681" i="4"/>
  <c r="G681" i="4"/>
  <c r="F681" i="4"/>
  <c r="I679" i="4"/>
  <c r="H679" i="4"/>
  <c r="G679" i="4"/>
  <c r="F679" i="4"/>
  <c r="F711" i="4"/>
  <c r="G711" i="4"/>
  <c r="H711" i="4"/>
  <c r="I711" i="4"/>
  <c r="J711" i="4"/>
  <c r="F713" i="4"/>
  <c r="G713" i="4"/>
  <c r="H713" i="4"/>
  <c r="I713" i="4"/>
  <c r="J713" i="4"/>
  <c r="F719" i="4"/>
  <c r="G719" i="4"/>
  <c r="H719" i="4"/>
  <c r="I719" i="4"/>
  <c r="J719" i="4"/>
  <c r="F721" i="4"/>
  <c r="G721" i="4"/>
  <c r="H721" i="4"/>
  <c r="I721" i="4"/>
  <c r="F727" i="4"/>
  <c r="G727" i="4"/>
  <c r="H727" i="4"/>
  <c r="I727" i="4"/>
  <c r="J727" i="4"/>
  <c r="F729" i="4"/>
  <c r="G729" i="4"/>
  <c r="H729" i="4"/>
  <c r="I729" i="4"/>
  <c r="J729" i="4"/>
  <c r="G731" i="4"/>
  <c r="G733" i="4"/>
  <c r="I733" i="4"/>
  <c r="F735" i="4"/>
  <c r="G735" i="4"/>
  <c r="H735" i="4"/>
  <c r="I735" i="4"/>
  <c r="F737" i="4"/>
  <c r="G737" i="4"/>
  <c r="H737" i="4"/>
  <c r="I737" i="4"/>
  <c r="J737" i="4"/>
  <c r="H741" i="4"/>
  <c r="F743" i="4"/>
  <c r="G743" i="4"/>
  <c r="H743" i="4"/>
  <c r="I743" i="4"/>
  <c r="J743" i="4"/>
  <c r="F745" i="4"/>
  <c r="G745" i="4"/>
  <c r="H745" i="4"/>
  <c r="I745" i="4"/>
  <c r="J745" i="4"/>
  <c r="F749" i="4"/>
  <c r="G749" i="4"/>
  <c r="H749" i="4"/>
  <c r="I749" i="4"/>
  <c r="J748" i="4" l="1"/>
  <c r="I748" i="4"/>
  <c r="H748" i="4"/>
  <c r="G748" i="4"/>
  <c r="F748" i="4"/>
  <c r="J746" i="4"/>
  <c r="I746" i="4"/>
  <c r="H746" i="4"/>
  <c r="G746" i="4"/>
  <c r="F746" i="4"/>
  <c r="J744" i="4"/>
  <c r="I744" i="4"/>
  <c r="H744" i="4"/>
  <c r="G744" i="4"/>
  <c r="F744" i="4"/>
  <c r="E123" i="156" s="1"/>
  <c r="J742" i="4"/>
  <c r="I742" i="4"/>
  <c r="H742" i="4"/>
  <c r="G742" i="4"/>
  <c r="F742" i="4"/>
  <c r="E128" i="156" s="1"/>
  <c r="J740" i="4"/>
  <c r="I740" i="4"/>
  <c r="H740" i="4"/>
  <c r="G740" i="4"/>
  <c r="F740" i="4"/>
  <c r="J738" i="4"/>
  <c r="I738" i="4"/>
  <c r="H738" i="4"/>
  <c r="G738" i="4"/>
  <c r="F738" i="4"/>
  <c r="J736" i="4"/>
  <c r="I736" i="4"/>
  <c r="H736" i="4"/>
  <c r="G736" i="4"/>
  <c r="F736" i="4"/>
  <c r="J734" i="4"/>
  <c r="I734" i="4"/>
  <c r="H734" i="4"/>
  <c r="G734" i="4"/>
  <c r="F734" i="4"/>
  <c r="J732" i="4"/>
  <c r="I732" i="4"/>
  <c r="H732" i="4"/>
  <c r="G732" i="4"/>
  <c r="F732" i="4"/>
  <c r="J730" i="4"/>
  <c r="I730" i="4"/>
  <c r="H730" i="4"/>
  <c r="G730" i="4"/>
  <c r="F730" i="4"/>
  <c r="J728" i="4"/>
  <c r="I728" i="4"/>
  <c r="H728" i="4"/>
  <c r="G728" i="4"/>
  <c r="F728" i="4"/>
  <c r="J726" i="4"/>
  <c r="I726" i="4"/>
  <c r="H726" i="4"/>
  <c r="G726" i="4"/>
  <c r="F726" i="4"/>
  <c r="J724" i="4"/>
  <c r="I724" i="4"/>
  <c r="H724" i="4"/>
  <c r="G724" i="4"/>
  <c r="F724" i="4"/>
  <c r="J722" i="4"/>
  <c r="I722" i="4"/>
  <c r="H722" i="4"/>
  <c r="G722" i="4"/>
  <c r="F722" i="4"/>
  <c r="J720" i="4"/>
  <c r="I720" i="4"/>
  <c r="H720" i="4"/>
  <c r="G720" i="4"/>
  <c r="F720" i="4"/>
  <c r="J718" i="4"/>
  <c r="I718" i="4"/>
  <c r="H718" i="4"/>
  <c r="G718" i="4"/>
  <c r="F718" i="4"/>
  <c r="J716" i="4"/>
  <c r="I716" i="4"/>
  <c r="H716" i="4"/>
  <c r="G716" i="4"/>
  <c r="F716" i="4"/>
  <c r="J714" i="4"/>
  <c r="I714" i="4"/>
  <c r="H714" i="4"/>
  <c r="G714" i="4"/>
  <c r="F714" i="4"/>
  <c r="J712" i="4"/>
  <c r="I712" i="4"/>
  <c r="H712" i="4"/>
  <c r="G712" i="4"/>
  <c r="F712" i="4"/>
  <c r="J710" i="4"/>
  <c r="I710" i="4"/>
  <c r="H710" i="4"/>
  <c r="G710" i="4"/>
  <c r="F710" i="4"/>
  <c r="J708" i="4"/>
  <c r="I708" i="4"/>
  <c r="H708" i="4"/>
  <c r="G708" i="4"/>
  <c r="F708" i="4"/>
  <c r="J706" i="4"/>
  <c r="I706" i="4"/>
  <c r="H706" i="4"/>
  <c r="G706" i="4"/>
  <c r="F706" i="4"/>
  <c r="J704" i="4"/>
  <c r="I704" i="4"/>
  <c r="H704" i="4"/>
  <c r="G704" i="4"/>
  <c r="F704" i="4"/>
  <c r="J702" i="4"/>
  <c r="I702" i="4"/>
  <c r="H702" i="4"/>
  <c r="G702" i="4"/>
  <c r="F702" i="4"/>
  <c r="J700" i="4"/>
  <c r="I700" i="4"/>
  <c r="H700" i="4"/>
  <c r="G700" i="4"/>
  <c r="F700" i="4"/>
  <c r="J698" i="4"/>
  <c r="I698" i="4"/>
  <c r="H698" i="4"/>
  <c r="G698" i="4"/>
  <c r="F698" i="4"/>
  <c r="J696" i="4"/>
  <c r="I696" i="4"/>
  <c r="H696" i="4"/>
  <c r="G696" i="4"/>
  <c r="F696" i="4"/>
  <c r="J694" i="4"/>
  <c r="I694" i="4"/>
  <c r="H694" i="4"/>
  <c r="G694" i="4"/>
  <c r="F694" i="4"/>
  <c r="J692" i="4"/>
  <c r="I692" i="4"/>
  <c r="H692" i="4"/>
  <c r="G692" i="4"/>
  <c r="F692" i="4"/>
  <c r="J690" i="4"/>
  <c r="I690" i="4"/>
  <c r="H690" i="4"/>
  <c r="G690" i="4"/>
  <c r="F690" i="4"/>
  <c r="J688" i="4"/>
  <c r="I688" i="4"/>
  <c r="H688" i="4"/>
  <c r="G688" i="4"/>
  <c r="F688" i="4"/>
  <c r="J686" i="4"/>
  <c r="I686" i="4"/>
  <c r="H686" i="4"/>
  <c r="G686" i="4"/>
  <c r="F686" i="4"/>
  <c r="J684" i="4"/>
  <c r="I684" i="4"/>
  <c r="H684" i="4"/>
  <c r="G684" i="4"/>
  <c r="F684" i="4"/>
  <c r="J682" i="4"/>
  <c r="I682" i="4"/>
  <c r="H682" i="4"/>
  <c r="G682" i="4"/>
  <c r="F682" i="4"/>
  <c r="J680" i="4"/>
  <c r="I680" i="4"/>
  <c r="H680" i="4"/>
  <c r="G680" i="4"/>
  <c r="F680" i="4"/>
  <c r="J678" i="4"/>
  <c r="I678" i="4"/>
  <c r="H678" i="4"/>
  <c r="G678" i="4"/>
  <c r="F678" i="4"/>
  <c r="J676" i="4"/>
  <c r="I676" i="4"/>
  <c r="H676" i="4"/>
  <c r="G676" i="4"/>
  <c r="F676" i="4"/>
  <c r="D20" i="146"/>
  <c r="E20" i="146"/>
  <c r="F20" i="146"/>
  <c r="G20" i="146"/>
  <c r="H20" i="146"/>
  <c r="C20" i="146"/>
  <c r="I7" i="146"/>
  <c r="I8" i="146"/>
  <c r="I9" i="146"/>
  <c r="I10" i="146"/>
  <c r="I11" i="146"/>
  <c r="I12" i="146"/>
  <c r="I13" i="146"/>
  <c r="I14" i="146"/>
  <c r="I15" i="146"/>
  <c r="I16" i="146"/>
  <c r="I17" i="146"/>
  <c r="I18" i="146"/>
  <c r="I19" i="146"/>
  <c r="I6" i="146"/>
  <c r="J753" i="4"/>
  <c r="J755" i="4"/>
  <c r="J757" i="4"/>
  <c r="J759" i="4"/>
  <c r="J761" i="4"/>
  <c r="J763" i="4"/>
  <c r="J765" i="4"/>
  <c r="J767" i="4"/>
  <c r="J769" i="4"/>
  <c r="J771" i="4"/>
  <c r="J773" i="4"/>
  <c r="J775" i="4"/>
  <c r="J777" i="4"/>
  <c r="J779" i="4"/>
  <c r="J781" i="4"/>
  <c r="J783" i="4"/>
  <c r="J785" i="4"/>
  <c r="J787" i="4"/>
  <c r="J200" i="4"/>
  <c r="J201" i="4"/>
  <c r="J202" i="4"/>
  <c r="J203" i="4"/>
  <c r="J204" i="4"/>
  <c r="J205" i="4"/>
  <c r="J206" i="4"/>
  <c r="J392" i="4" s="1"/>
  <c r="J207" i="4"/>
  <c r="J393" i="4" s="1"/>
  <c r="J208" i="4"/>
  <c r="J394" i="4" s="1"/>
  <c r="J209" i="4"/>
  <c r="J395" i="4" s="1"/>
  <c r="J210" i="4"/>
  <c r="J396" i="4" s="1"/>
  <c r="J211" i="4"/>
  <c r="J397" i="4" s="1"/>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I787" i="4"/>
  <c r="H787" i="4"/>
  <c r="G787" i="4"/>
  <c r="F787" i="4"/>
  <c r="I786" i="4"/>
  <c r="H786" i="4"/>
  <c r="G786" i="4"/>
  <c r="F786" i="4"/>
  <c r="I785" i="4"/>
  <c r="H785" i="4"/>
  <c r="G785" i="4"/>
  <c r="F785" i="4"/>
  <c r="I784" i="4"/>
  <c r="H784" i="4"/>
  <c r="G784" i="4"/>
  <c r="F784" i="4"/>
  <c r="I783" i="4"/>
  <c r="H783" i="4"/>
  <c r="G783" i="4"/>
  <c r="F783" i="4"/>
  <c r="I782" i="4"/>
  <c r="H782" i="4"/>
  <c r="G782" i="4"/>
  <c r="F782" i="4"/>
  <c r="I781" i="4"/>
  <c r="H781" i="4"/>
  <c r="G781" i="4"/>
  <c r="F781" i="4"/>
  <c r="I780" i="4"/>
  <c r="H780" i="4"/>
  <c r="G780" i="4"/>
  <c r="F780" i="4"/>
  <c r="H779" i="4"/>
  <c r="G132" i="160" s="1"/>
  <c r="G779" i="4"/>
  <c r="F779" i="4"/>
  <c r="I778" i="4"/>
  <c r="H778" i="4"/>
  <c r="G778" i="4"/>
  <c r="F778" i="4"/>
  <c r="H777" i="4"/>
  <c r="G777" i="4"/>
  <c r="F129" i="160" s="1"/>
  <c r="F777" i="4"/>
  <c r="I776" i="4"/>
  <c r="H776" i="4"/>
  <c r="G776" i="4"/>
  <c r="F776" i="4"/>
  <c r="E123" i="160" s="1"/>
  <c r="H775" i="4"/>
  <c r="G134" i="160" s="1"/>
  <c r="G775" i="4"/>
  <c r="F775" i="4"/>
  <c r="I774" i="4"/>
  <c r="H774" i="4"/>
  <c r="G774" i="4"/>
  <c r="F774" i="4"/>
  <c r="I773" i="4"/>
  <c r="H131" i="160" s="1"/>
  <c r="H773" i="4"/>
  <c r="F773" i="4"/>
  <c r="I772" i="4"/>
  <c r="H772" i="4"/>
  <c r="G772" i="4"/>
  <c r="F772" i="4"/>
  <c r="H771" i="4"/>
  <c r="G132" i="159" s="1"/>
  <c r="G771" i="4"/>
  <c r="F771" i="4"/>
  <c r="I770" i="4"/>
  <c r="H770" i="4"/>
  <c r="G770" i="4"/>
  <c r="F770" i="4"/>
  <c r="H769" i="4"/>
  <c r="F769" i="4"/>
  <c r="I768" i="4"/>
  <c r="H768" i="4"/>
  <c r="G768" i="4"/>
  <c r="F768" i="4"/>
  <c r="H767" i="4"/>
  <c r="G134" i="159" s="1"/>
  <c r="G767" i="4"/>
  <c r="F767" i="4"/>
  <c r="I766" i="4"/>
  <c r="H766" i="4"/>
  <c r="G766" i="4"/>
  <c r="F766" i="4"/>
  <c r="I765" i="4"/>
  <c r="H765" i="4"/>
  <c r="G131" i="159" s="1"/>
  <c r="G765" i="4"/>
  <c r="F765" i="4"/>
  <c r="I764" i="4"/>
  <c r="H764" i="4"/>
  <c r="G764" i="4"/>
  <c r="F764" i="4"/>
  <c r="G763" i="4"/>
  <c r="F763" i="4"/>
  <c r="I762" i="4"/>
  <c r="H762" i="4"/>
  <c r="G762" i="4"/>
  <c r="F762" i="4"/>
  <c r="H761" i="4"/>
  <c r="G129" i="158" s="1"/>
  <c r="G761" i="4"/>
  <c r="F129" i="158" s="1"/>
  <c r="F761" i="4"/>
  <c r="I760" i="4"/>
  <c r="H760" i="4"/>
  <c r="G760" i="4"/>
  <c r="F760" i="4"/>
  <c r="G759" i="4"/>
  <c r="F759" i="4"/>
  <c r="I758" i="4"/>
  <c r="H758" i="4"/>
  <c r="G758" i="4"/>
  <c r="F758" i="4"/>
  <c r="H757" i="4"/>
  <c r="G131" i="158" s="1"/>
  <c r="G757" i="4"/>
  <c r="F131" i="158" s="1"/>
  <c r="F757" i="4"/>
  <c r="I756" i="4"/>
  <c r="H756" i="4"/>
  <c r="G756" i="4"/>
  <c r="F756" i="4"/>
  <c r="F755" i="4"/>
  <c r="I754" i="4"/>
  <c r="H754" i="4"/>
  <c r="G754" i="4"/>
  <c r="F754" i="4"/>
  <c r="H753" i="4"/>
  <c r="G129" i="157" s="1"/>
  <c r="G753" i="4"/>
  <c r="F129" i="157" s="1"/>
  <c r="F753" i="4"/>
  <c r="I752" i="4"/>
  <c r="H752" i="4"/>
  <c r="G752" i="4"/>
  <c r="F752" i="4"/>
  <c r="H131" i="157"/>
  <c r="H132" i="156"/>
  <c r="F132" i="156"/>
  <c r="H129" i="156"/>
  <c r="F134" i="156"/>
  <c r="H131" i="156"/>
  <c r="H132" i="155"/>
  <c r="H129" i="155"/>
  <c r="H131" i="155"/>
  <c r="H132" i="154"/>
  <c r="H129" i="154"/>
  <c r="G129" i="154"/>
  <c r="H134" i="154"/>
  <c r="G134" i="154"/>
  <c r="F134" i="154"/>
  <c r="H132" i="153"/>
  <c r="G132" i="153"/>
  <c r="H129" i="153"/>
  <c r="G129" i="153"/>
  <c r="F129" i="153"/>
  <c r="H134" i="153"/>
  <c r="G134" i="153"/>
  <c r="H131" i="153"/>
  <c r="G131" i="153"/>
  <c r="F131" i="153"/>
  <c r="H132" i="152"/>
  <c r="G132" i="152"/>
  <c r="F132" i="152"/>
  <c r="H129" i="152"/>
  <c r="G129" i="152"/>
  <c r="H134" i="152"/>
  <c r="G134" i="152"/>
  <c r="F134" i="152"/>
  <c r="H131" i="152"/>
  <c r="G131" i="152"/>
  <c r="H132" i="151"/>
  <c r="G132" i="151"/>
  <c r="H129" i="151"/>
  <c r="G129" i="151"/>
  <c r="G134" i="151"/>
  <c r="F134" i="151"/>
  <c r="H131" i="151"/>
  <c r="G131" i="151"/>
  <c r="H132" i="150"/>
  <c r="G132" i="150"/>
  <c r="H129" i="150"/>
  <c r="G129" i="150"/>
  <c r="F129" i="150"/>
  <c r="H134" i="150"/>
  <c r="G134" i="150"/>
  <c r="H132" i="149"/>
  <c r="H131" i="149"/>
  <c r="H131" i="159"/>
  <c r="H134" i="156"/>
  <c r="H134" i="155"/>
  <c r="H131" i="154"/>
  <c r="H134" i="151"/>
  <c r="G129" i="160"/>
  <c r="G131" i="160"/>
  <c r="G129" i="159"/>
  <c r="G131" i="157"/>
  <c r="G132" i="156"/>
  <c r="G129" i="156"/>
  <c r="G134" i="156"/>
  <c r="G131" i="156"/>
  <c r="G132" i="155"/>
  <c r="G129" i="155"/>
  <c r="G134" i="155"/>
  <c r="G131" i="155"/>
  <c r="G131" i="154"/>
  <c r="F131" i="159"/>
  <c r="F129" i="155"/>
  <c r="F131" i="155"/>
  <c r="F132" i="151"/>
  <c r="I20" i="146" l="1"/>
  <c r="F751" i="4"/>
  <c r="F750" i="4"/>
  <c r="G751" i="4"/>
  <c r="G750" i="4"/>
  <c r="H751" i="4"/>
  <c r="G134" i="157" s="1"/>
  <c r="H750" i="4"/>
  <c r="I751" i="4"/>
  <c r="H134" i="157" s="1"/>
  <c r="I750" i="4"/>
  <c r="I753" i="4"/>
  <c r="H129" i="157" s="1"/>
  <c r="G755" i="4"/>
  <c r="F132" i="157" s="1"/>
  <c r="H755" i="4"/>
  <c r="G132" i="157" s="1"/>
  <c r="I755" i="4"/>
  <c r="H132" i="157" s="1"/>
  <c r="I757" i="4"/>
  <c r="H131" i="158" s="1"/>
  <c r="H759" i="4"/>
  <c r="G134" i="158" s="1"/>
  <c r="I759" i="4"/>
  <c r="H134" i="158" s="1"/>
  <c r="I761" i="4"/>
  <c r="H129" i="158" s="1"/>
  <c r="H763" i="4"/>
  <c r="G132" i="158" s="1"/>
  <c r="I763" i="4"/>
  <c r="H132" i="158" s="1"/>
  <c r="I767" i="4"/>
  <c r="H134" i="159" s="1"/>
  <c r="G769" i="4"/>
  <c r="F129" i="159" s="1"/>
  <c r="I769" i="4"/>
  <c r="H129" i="159" s="1"/>
  <c r="I771" i="4"/>
  <c r="H132" i="159" s="1"/>
  <c r="G773" i="4"/>
  <c r="F131" i="160" s="1"/>
  <c r="I775" i="4"/>
  <c r="H134" i="160" s="1"/>
  <c r="I777" i="4"/>
  <c r="H129" i="160" s="1"/>
  <c r="I779" i="4"/>
  <c r="H132" i="160" s="1"/>
  <c r="J786" i="4"/>
  <c r="J784" i="4"/>
  <c r="J782" i="4"/>
  <c r="J780" i="4"/>
  <c r="J778" i="4"/>
  <c r="J776" i="4"/>
  <c r="J774" i="4"/>
  <c r="J772" i="4"/>
  <c r="J770" i="4"/>
  <c r="J768" i="4"/>
  <c r="J766" i="4"/>
  <c r="J764" i="4"/>
  <c r="J762" i="4"/>
  <c r="J760" i="4"/>
  <c r="J758" i="4"/>
  <c r="J756" i="4"/>
  <c r="J754" i="4"/>
  <c r="J752" i="4"/>
  <c r="J751" i="4"/>
  <c r="J750" i="4"/>
  <c r="J553" i="4"/>
  <c r="I18" i="161" s="1" a="1"/>
  <c r="I18" i="161" s="1"/>
  <c r="I72" i="161" s="1"/>
  <c r="J552" i="4"/>
  <c r="I17" i="161" s="1" a="1"/>
  <c r="I17" i="161" s="1"/>
  <c r="I35" i="161" s="1"/>
  <c r="J551" i="4"/>
  <c r="I16" i="161" s="1" a="1"/>
  <c r="I16" i="161" s="1"/>
  <c r="J550" i="4"/>
  <c r="I15" i="161" s="1" a="1"/>
  <c r="I15" i="161" s="1"/>
  <c r="I69" i="161" s="1"/>
  <c r="J549" i="4"/>
  <c r="I14" i="161" s="1" a="1"/>
  <c r="I14" i="161" s="1"/>
  <c r="J548" i="4"/>
  <c r="I13" i="161" s="1" a="1"/>
  <c r="I13" i="161" s="1"/>
  <c r="J547" i="4"/>
  <c r="J546" i="4"/>
  <c r="J545" i="4"/>
  <c r="J544" i="4"/>
  <c r="J543" i="4"/>
  <c r="J542" i="4"/>
  <c r="J541" i="4"/>
  <c r="I18" i="160" s="1" a="1"/>
  <c r="I18" i="160" s="1"/>
  <c r="I72" i="160" s="1"/>
  <c r="J540" i="4"/>
  <c r="I17" i="160" s="1" a="1"/>
  <c r="I17" i="160" s="1"/>
  <c r="J539" i="4"/>
  <c r="I16" i="160" s="1" a="1"/>
  <c r="I16" i="160" s="1"/>
  <c r="J538" i="4"/>
  <c r="I15" i="160" s="1" a="1"/>
  <c r="I15" i="160" s="1"/>
  <c r="I69" i="160" s="1"/>
  <c r="J537" i="4"/>
  <c r="I14" i="160" s="1" a="1"/>
  <c r="I14" i="160" s="1"/>
  <c r="I32" i="160" s="1"/>
  <c r="J536" i="4"/>
  <c r="I13" i="160" s="1" a="1"/>
  <c r="I13" i="160" s="1"/>
  <c r="J535" i="4"/>
  <c r="J534" i="4"/>
  <c r="J533" i="4"/>
  <c r="J532" i="4"/>
  <c r="J531" i="4"/>
  <c r="J530" i="4"/>
  <c r="J529" i="4"/>
  <c r="I18" i="159" s="1" a="1"/>
  <c r="I18" i="159" s="1"/>
  <c r="I72" i="159" s="1"/>
  <c r="J528" i="4"/>
  <c r="I17" i="159" s="1" a="1"/>
  <c r="I17" i="159" s="1"/>
  <c r="J527" i="4"/>
  <c r="I16" i="159" s="1" a="1"/>
  <c r="I16" i="159" s="1"/>
  <c r="I34" i="159" s="1"/>
  <c r="J526" i="4"/>
  <c r="I15" i="159" s="1" a="1"/>
  <c r="I15" i="159" s="1"/>
  <c r="I69" i="159" s="1"/>
  <c r="J525" i="4"/>
  <c r="I14" i="159" s="1" a="1"/>
  <c r="I14" i="159" s="1"/>
  <c r="J524" i="4"/>
  <c r="I13" i="159" s="1" a="1"/>
  <c r="I13" i="159" s="1"/>
  <c r="J523" i="4"/>
  <c r="J522" i="4"/>
  <c r="J521" i="4"/>
  <c r="J520" i="4"/>
  <c r="J519" i="4"/>
  <c r="J518" i="4"/>
  <c r="J517" i="4"/>
  <c r="I18" i="158" s="1" a="1"/>
  <c r="I18" i="158" s="1"/>
  <c r="I72" i="158" s="1"/>
  <c r="J516" i="4"/>
  <c r="I17" i="158" s="1" a="1"/>
  <c r="I17" i="158" s="1"/>
  <c r="J515" i="4"/>
  <c r="I16" i="158" s="1" a="1"/>
  <c r="I16" i="158" s="1"/>
  <c r="J514" i="4"/>
  <c r="I15" i="158" s="1" a="1"/>
  <c r="I15" i="158" s="1"/>
  <c r="I69" i="158" s="1"/>
  <c r="J513" i="4"/>
  <c r="I14" i="158" s="1" a="1"/>
  <c r="I14" i="158" s="1"/>
  <c r="I32" i="158" s="1"/>
  <c r="J512" i="4"/>
  <c r="I13" i="158" s="1" a="1"/>
  <c r="I13" i="158" s="1"/>
  <c r="J511" i="4"/>
  <c r="J510" i="4"/>
  <c r="J509" i="4"/>
  <c r="J508" i="4"/>
  <c r="J507" i="4"/>
  <c r="J506" i="4"/>
  <c r="J505" i="4"/>
  <c r="I18" i="157" s="1" a="1"/>
  <c r="I18" i="157" s="1"/>
  <c r="I72" i="157" s="1"/>
  <c r="J504" i="4"/>
  <c r="I17" i="157" s="1" a="1"/>
  <c r="I17" i="157" s="1"/>
  <c r="J503" i="4"/>
  <c r="I16" i="157" s="1" a="1"/>
  <c r="I16" i="157" s="1"/>
  <c r="J502" i="4"/>
  <c r="I15" i="157" s="1" a="1"/>
  <c r="I15" i="157" s="1"/>
  <c r="I69" i="157" s="1"/>
  <c r="J501" i="4"/>
  <c r="I14" i="157" s="1" a="1"/>
  <c r="I14" i="157" s="1"/>
  <c r="J500" i="4"/>
  <c r="I13" i="157" s="1" a="1"/>
  <c r="I13" i="157" s="1"/>
  <c r="J499" i="4"/>
  <c r="J498" i="4"/>
  <c r="J497" i="4"/>
  <c r="J496" i="4"/>
  <c r="J495" i="4"/>
  <c r="J494" i="4"/>
  <c r="J493" i="4"/>
  <c r="I18" i="156" s="1" a="1"/>
  <c r="I18" i="156" s="1"/>
  <c r="I72" i="156" s="1"/>
  <c r="J492" i="4"/>
  <c r="I17" i="156" s="1" a="1"/>
  <c r="I17" i="156" s="1"/>
  <c r="J491" i="4"/>
  <c r="I16" i="156" s="1" a="1"/>
  <c r="I16" i="156" s="1"/>
  <c r="J490" i="4"/>
  <c r="I15" i="156" s="1" a="1"/>
  <c r="I15" i="156" s="1"/>
  <c r="I69" i="156" s="1"/>
  <c r="J489" i="4"/>
  <c r="I14" i="156" s="1" a="1"/>
  <c r="I14" i="156" s="1"/>
  <c r="I32" i="156" s="1"/>
  <c r="J488" i="4"/>
  <c r="I13" i="156" s="1" a="1"/>
  <c r="I13" i="156" s="1"/>
  <c r="J487" i="4"/>
  <c r="J486" i="4"/>
  <c r="J485" i="4"/>
  <c r="J484" i="4"/>
  <c r="J483" i="4"/>
  <c r="J482" i="4"/>
  <c r="J481" i="4"/>
  <c r="I18" i="155" s="1" a="1"/>
  <c r="I18" i="155" s="1"/>
  <c r="I72" i="155" s="1"/>
  <c r="J480" i="4"/>
  <c r="I17" i="155" s="1" a="1"/>
  <c r="I17" i="155" s="1"/>
  <c r="J479" i="4"/>
  <c r="I16" i="155" s="1" a="1"/>
  <c r="I16" i="155" s="1"/>
  <c r="I34" i="155" s="1"/>
  <c r="J478" i="4"/>
  <c r="I15" i="155" s="1" a="1"/>
  <c r="I15" i="155" s="1"/>
  <c r="I69" i="155" s="1"/>
  <c r="J477" i="4"/>
  <c r="I14" i="155" s="1" a="1"/>
  <c r="I14" i="155" s="1"/>
  <c r="J476" i="4"/>
  <c r="I13" i="155" s="1" a="1"/>
  <c r="I13" i="155" s="1"/>
  <c r="J475" i="4"/>
  <c r="J474" i="4"/>
  <c r="J473" i="4"/>
  <c r="J472" i="4"/>
  <c r="J471" i="4"/>
  <c r="J470" i="4"/>
  <c r="J469" i="4"/>
  <c r="I18" i="154" s="1" a="1"/>
  <c r="I18" i="154" s="1"/>
  <c r="I72" i="154" s="1"/>
  <c r="J468" i="4"/>
  <c r="I17" i="154" s="1" a="1"/>
  <c r="I17" i="154" s="1"/>
  <c r="J467" i="4"/>
  <c r="I16" i="154" s="1" a="1"/>
  <c r="I16" i="154" s="1"/>
  <c r="J466" i="4"/>
  <c r="I15" i="154" s="1" a="1"/>
  <c r="I15" i="154" s="1"/>
  <c r="I69" i="154" s="1"/>
  <c r="J465" i="4"/>
  <c r="I14" i="154" s="1" a="1"/>
  <c r="I14" i="154" s="1"/>
  <c r="I32" i="154" s="1"/>
  <c r="J464" i="4"/>
  <c r="I13" i="154" s="1" a="1"/>
  <c r="I13" i="154" s="1"/>
  <c r="J463" i="4"/>
  <c r="J462" i="4"/>
  <c r="J461" i="4"/>
  <c r="J460" i="4"/>
  <c r="J459" i="4"/>
  <c r="J458" i="4"/>
  <c r="J457" i="4"/>
  <c r="I18" i="153" s="1" a="1"/>
  <c r="I18" i="153" s="1"/>
  <c r="I72" i="153" s="1"/>
  <c r="J456" i="4"/>
  <c r="I17" i="153" s="1" a="1"/>
  <c r="I17" i="153" s="1"/>
  <c r="J455" i="4"/>
  <c r="I16" i="153" s="1" a="1"/>
  <c r="I16" i="153" s="1"/>
  <c r="I34" i="153" s="1"/>
  <c r="J454" i="4"/>
  <c r="I15" i="153" s="1" a="1"/>
  <c r="I15" i="153" s="1"/>
  <c r="I69" i="153" s="1"/>
  <c r="J453" i="4"/>
  <c r="I14" i="153" s="1" a="1"/>
  <c r="I14" i="153" s="1"/>
  <c r="J452" i="4"/>
  <c r="I13" i="153" s="1" a="1"/>
  <c r="I13" i="153" s="1"/>
  <c r="J451" i="4"/>
  <c r="J450" i="4"/>
  <c r="J449" i="4"/>
  <c r="J448" i="4"/>
  <c r="J447" i="4"/>
  <c r="J446" i="4"/>
  <c r="J445" i="4"/>
  <c r="I18" i="152" s="1" a="1"/>
  <c r="I18" i="152" s="1"/>
  <c r="I72" i="152" s="1"/>
  <c r="J444" i="4"/>
  <c r="I17" i="152" s="1" a="1"/>
  <c r="I17" i="152" s="1"/>
  <c r="J443" i="4"/>
  <c r="I16" i="152" s="1" a="1"/>
  <c r="I16" i="152" s="1"/>
  <c r="J442" i="4"/>
  <c r="I15" i="152" s="1" a="1"/>
  <c r="I15" i="152" s="1"/>
  <c r="I69" i="152" s="1"/>
  <c r="J441" i="4"/>
  <c r="I14" i="152" s="1" a="1"/>
  <c r="I14" i="152" s="1"/>
  <c r="J440" i="4"/>
  <c r="I13" i="152" s="1" a="1"/>
  <c r="I13" i="152" s="1"/>
  <c r="J439" i="4"/>
  <c r="J438" i="4"/>
  <c r="J437" i="4"/>
  <c r="J436" i="4"/>
  <c r="J435" i="4"/>
  <c r="J434" i="4"/>
  <c r="J433" i="4"/>
  <c r="I18" i="151" s="1" a="1"/>
  <c r="I18" i="151" s="1"/>
  <c r="I72" i="151" s="1"/>
  <c r="J432" i="4"/>
  <c r="I17" i="151" s="1" a="1"/>
  <c r="I17" i="151" s="1"/>
  <c r="J431" i="4"/>
  <c r="I16" i="151" s="1" a="1"/>
  <c r="I16" i="151" s="1"/>
  <c r="I34" i="151" s="1"/>
  <c r="J430" i="4"/>
  <c r="I15" i="151" s="1" a="1"/>
  <c r="I15" i="151" s="1"/>
  <c r="I69" i="151" s="1"/>
  <c r="J429" i="4"/>
  <c r="I14" i="151" s="1" a="1"/>
  <c r="I14" i="151" s="1"/>
  <c r="J428" i="4"/>
  <c r="I13" i="151" s="1" a="1"/>
  <c r="I13" i="151" s="1"/>
  <c r="J427" i="4"/>
  <c r="J426" i="4"/>
  <c r="J425" i="4"/>
  <c r="J424" i="4"/>
  <c r="J423" i="4"/>
  <c r="J422" i="4"/>
  <c r="J421" i="4"/>
  <c r="I18" i="150" s="1" a="1"/>
  <c r="I18" i="150" s="1"/>
  <c r="I72" i="150" s="1"/>
  <c r="J420" i="4"/>
  <c r="I17" i="150" s="1" a="1"/>
  <c r="I17" i="150" s="1"/>
  <c r="I35" i="150" s="1"/>
  <c r="J419" i="4"/>
  <c r="I16" i="150" s="1" a="1"/>
  <c r="I16" i="150" s="1"/>
  <c r="J418" i="4"/>
  <c r="I15" i="150" s="1" a="1"/>
  <c r="I15" i="150" s="1"/>
  <c r="I69" i="150" s="1"/>
  <c r="J417" i="4"/>
  <c r="I14" i="150" s="1" a="1"/>
  <c r="I14" i="150" s="1"/>
  <c r="I32" i="150" s="1"/>
  <c r="J416" i="4"/>
  <c r="I13" i="150" s="1" a="1"/>
  <c r="I13" i="150" s="1"/>
  <c r="J415" i="4"/>
  <c r="J414" i="4"/>
  <c r="J413" i="4"/>
  <c r="J412" i="4"/>
  <c r="J411" i="4"/>
  <c r="J410" i="4"/>
  <c r="J409" i="4"/>
  <c r="I18" i="149" s="1" a="1"/>
  <c r="I18" i="149" s="1"/>
  <c r="I72" i="149" s="1"/>
  <c r="J408" i="4"/>
  <c r="I17" i="149" s="1" a="1"/>
  <c r="I17" i="149" s="1"/>
  <c r="J407" i="4"/>
  <c r="I16" i="149" s="1" a="1"/>
  <c r="I16" i="149" s="1"/>
  <c r="I34" i="149" s="1"/>
  <c r="J406" i="4"/>
  <c r="I15" i="149" s="1" a="1"/>
  <c r="I15" i="149" s="1"/>
  <c r="I69" i="149" s="1"/>
  <c r="J405" i="4"/>
  <c r="I14" i="149" s="1" a="1"/>
  <c r="I14" i="149" s="1"/>
  <c r="J404" i="4"/>
  <c r="I13" i="149" s="1" a="1"/>
  <c r="I13" i="149" s="1"/>
  <c r="J403" i="4"/>
  <c r="J402" i="4"/>
  <c r="J401" i="4"/>
  <c r="J400" i="4"/>
  <c r="J399" i="4"/>
  <c r="J398" i="4"/>
  <c r="J373" i="4"/>
  <c r="J391" i="4"/>
  <c r="J372" i="4"/>
  <c r="J390" i="4"/>
  <c r="J371" i="4"/>
  <c r="J389" i="4"/>
  <c r="J370" i="4"/>
  <c r="J388" i="4"/>
  <c r="J369" i="4"/>
  <c r="J387" i="4"/>
  <c r="J368" i="4"/>
  <c r="J386" i="4"/>
  <c r="F180" i="4"/>
  <c r="H180" i="4"/>
  <c r="F181" i="4"/>
  <c r="H181" i="4"/>
  <c r="F182" i="4"/>
  <c r="H182" i="4"/>
  <c r="F183" i="4"/>
  <c r="H183" i="4"/>
  <c r="F184" i="4"/>
  <c r="H184" i="4"/>
  <c r="F185" i="4"/>
  <c r="H185" i="4"/>
  <c r="F186" i="4"/>
  <c r="H186" i="4"/>
  <c r="F187" i="4"/>
  <c r="H187" i="4"/>
  <c r="F188" i="4"/>
  <c r="H188" i="4"/>
  <c r="F189" i="4"/>
  <c r="H189" i="4"/>
  <c r="F190" i="4"/>
  <c r="H190" i="4"/>
  <c r="F191" i="4"/>
  <c r="H191" i="4"/>
  <c r="G180" i="4"/>
  <c r="I180" i="4"/>
  <c r="G181" i="4"/>
  <c r="I181" i="4"/>
  <c r="G182" i="4"/>
  <c r="I182" i="4"/>
  <c r="G183" i="4"/>
  <c r="I183" i="4"/>
  <c r="G184" i="4"/>
  <c r="I184" i="4"/>
  <c r="G185" i="4"/>
  <c r="I185" i="4"/>
  <c r="G186" i="4"/>
  <c r="I186" i="4"/>
  <c r="G187" i="4"/>
  <c r="I187" i="4"/>
  <c r="G188" i="4"/>
  <c r="I188" i="4"/>
  <c r="G189" i="4"/>
  <c r="I189" i="4"/>
  <c r="G190" i="4"/>
  <c r="I190" i="4"/>
  <c r="G191" i="4"/>
  <c r="I191" i="4"/>
  <c r="J378" i="4"/>
  <c r="J376" i="4"/>
  <c r="J374" i="4"/>
  <c r="J379" i="4"/>
  <c r="J377" i="4"/>
  <c r="J375" i="4"/>
  <c r="J191" i="4"/>
  <c r="J190" i="4"/>
  <c r="J189" i="4"/>
  <c r="J188" i="4"/>
  <c r="J187" i="4"/>
  <c r="J186" i="4"/>
  <c r="J185" i="4"/>
  <c r="J184" i="4"/>
  <c r="J183" i="4"/>
  <c r="J182" i="4"/>
  <c r="J181" i="4"/>
  <c r="J180" i="4"/>
  <c r="I132" i="147"/>
  <c r="I132" i="161"/>
  <c r="I132" i="160"/>
  <c r="I132" i="159"/>
  <c r="I132" i="158"/>
  <c r="I132" i="157"/>
  <c r="I132" i="156"/>
  <c r="I132" i="155"/>
  <c r="I132" i="154"/>
  <c r="I132" i="153"/>
  <c r="I132" i="152"/>
  <c r="I132" i="151"/>
  <c r="I132" i="150"/>
  <c r="I132" i="149"/>
  <c r="I129" i="147"/>
  <c r="I129" i="161"/>
  <c r="I129" i="160"/>
  <c r="I129" i="159"/>
  <c r="I129" i="158"/>
  <c r="I129" i="157"/>
  <c r="I129" i="156"/>
  <c r="I129" i="155"/>
  <c r="I129" i="154"/>
  <c r="I129" i="153"/>
  <c r="I129" i="152"/>
  <c r="I129" i="151"/>
  <c r="I129" i="150"/>
  <c r="I129" i="149"/>
  <c r="I134" i="147"/>
  <c r="I134" i="158"/>
  <c r="I134" i="157"/>
  <c r="I134" i="156"/>
  <c r="I134" i="155"/>
  <c r="I134" i="154"/>
  <c r="I134" i="153"/>
  <c r="I134" i="152"/>
  <c r="I134" i="151"/>
  <c r="I134" i="150"/>
  <c r="I134" i="149"/>
  <c r="I134" i="161"/>
  <c r="I134" i="160"/>
  <c r="I134" i="159"/>
  <c r="I131" i="147"/>
  <c r="I131" i="161"/>
  <c r="I131" i="160"/>
  <c r="I131" i="159"/>
  <c r="I131" i="158"/>
  <c r="I131" i="157"/>
  <c r="I131" i="156"/>
  <c r="I131" i="155"/>
  <c r="I131" i="154"/>
  <c r="I131" i="153"/>
  <c r="I131" i="152"/>
  <c r="I131" i="151"/>
  <c r="I131" i="150"/>
  <c r="I131" i="149"/>
  <c r="I32" i="161"/>
  <c r="I34" i="161"/>
  <c r="I36" i="161"/>
  <c r="I34" i="160"/>
  <c r="I32" i="159"/>
  <c r="I36" i="159"/>
  <c r="I34" i="158"/>
  <c r="I32" i="157"/>
  <c r="I34" i="157"/>
  <c r="I36" i="157"/>
  <c r="I34" i="156"/>
  <c r="I32" i="155"/>
  <c r="I36" i="155"/>
  <c r="I34" i="154"/>
  <c r="I36" i="154"/>
  <c r="I32" i="153"/>
  <c r="I36" i="153"/>
  <c r="I32" i="152"/>
  <c r="I34" i="152"/>
  <c r="I36" i="152"/>
  <c r="I32" i="151"/>
  <c r="I36" i="151"/>
  <c r="I34" i="150"/>
  <c r="I32" i="149"/>
  <c r="I36" i="149"/>
  <c r="I12" i="161" a="1"/>
  <c r="I12" i="161" s="1"/>
  <c r="I29" i="161" s="1" a="1"/>
  <c r="I29" i="161" s="1"/>
  <c r="I11" i="161" a="1"/>
  <c r="I11" i="161" s="1"/>
  <c r="I28" i="161" s="1" a="1"/>
  <c r="I28" i="161" s="1"/>
  <c r="I10" i="161" a="1"/>
  <c r="I10" i="161" s="1"/>
  <c r="I27" i="161" s="1" a="1"/>
  <c r="I27" i="161" s="1"/>
  <c r="I9" i="161" a="1"/>
  <c r="I9" i="161" s="1"/>
  <c r="I26" i="161" s="1" a="1"/>
  <c r="I26" i="161" s="1"/>
  <c r="I8" i="161" a="1"/>
  <c r="I8" i="161" s="1"/>
  <c r="I25" i="161" s="1" a="1"/>
  <c r="I25" i="161" s="1"/>
  <c r="I7" i="161" a="1"/>
  <c r="I7" i="161" s="1"/>
  <c r="I24" i="161" s="1" a="1"/>
  <c r="I24" i="161" s="1"/>
  <c r="I12" i="160" a="1"/>
  <c r="I12" i="160" s="1"/>
  <c r="I29" i="160" s="1" a="1"/>
  <c r="I29" i="160" s="1"/>
  <c r="I11" i="160" a="1"/>
  <c r="I11" i="160" s="1"/>
  <c r="I28" i="160" s="1" a="1"/>
  <c r="I28" i="160" s="1"/>
  <c r="I10" i="160" a="1"/>
  <c r="I10" i="160" s="1"/>
  <c r="I27" i="160" s="1" a="1"/>
  <c r="I27" i="160" s="1"/>
  <c r="I9" i="160" a="1"/>
  <c r="I9" i="160" s="1"/>
  <c r="I26" i="160" s="1" a="1"/>
  <c r="I26" i="160" s="1"/>
  <c r="I8" i="160" a="1"/>
  <c r="I8" i="160" s="1"/>
  <c r="I25" i="160" s="1" a="1"/>
  <c r="I25" i="160" s="1"/>
  <c r="I7" i="160" a="1"/>
  <c r="I7" i="160" s="1"/>
  <c r="I24" i="160" s="1" a="1"/>
  <c r="I24" i="160" s="1"/>
  <c r="I12" i="159" a="1"/>
  <c r="I12" i="159" s="1"/>
  <c r="I29" i="159" s="1" a="1"/>
  <c r="I29" i="159" s="1"/>
  <c r="I11" i="159" a="1"/>
  <c r="I11" i="159" s="1"/>
  <c r="I28" i="159" s="1" a="1"/>
  <c r="I28" i="159" s="1"/>
  <c r="I10" i="159" a="1"/>
  <c r="I10" i="159" s="1"/>
  <c r="I27" i="159" s="1" a="1"/>
  <c r="I27" i="159" s="1"/>
  <c r="I9" i="159" a="1"/>
  <c r="I9" i="159" s="1"/>
  <c r="I26" i="159" s="1" a="1"/>
  <c r="I26" i="159" s="1"/>
  <c r="I8" i="159" a="1"/>
  <c r="I8" i="159" s="1"/>
  <c r="I25" i="159" s="1" a="1"/>
  <c r="I25" i="159" s="1"/>
  <c r="I7" i="159" a="1"/>
  <c r="I7" i="159" s="1"/>
  <c r="I24" i="159" s="1" a="1"/>
  <c r="I24" i="159" s="1"/>
  <c r="I12" i="158" a="1"/>
  <c r="I12" i="158" s="1"/>
  <c r="I29" i="158" s="1" a="1"/>
  <c r="I29" i="158" s="1"/>
  <c r="I11" i="158" a="1"/>
  <c r="I11" i="158" s="1"/>
  <c r="I28" i="158" s="1" a="1"/>
  <c r="I28" i="158" s="1"/>
  <c r="I10" i="158" a="1"/>
  <c r="I10" i="158" s="1"/>
  <c r="I27" i="158" s="1" a="1"/>
  <c r="I27" i="158" s="1"/>
  <c r="I9" i="158" a="1"/>
  <c r="I9" i="158" s="1"/>
  <c r="I26" i="158" s="1" a="1"/>
  <c r="I26" i="158" s="1"/>
  <c r="I8" i="158" a="1"/>
  <c r="I8" i="158" s="1"/>
  <c r="I25" i="158" s="1" a="1"/>
  <c r="I25" i="158" s="1"/>
  <c r="I7" i="158" a="1"/>
  <c r="I7" i="158" s="1"/>
  <c r="I24" i="158" s="1" a="1"/>
  <c r="I24" i="158" s="1"/>
  <c r="I12" i="157" a="1"/>
  <c r="I12" i="157" s="1"/>
  <c r="I29" i="157" s="1" a="1"/>
  <c r="I29" i="157" s="1"/>
  <c r="I11" i="157" a="1"/>
  <c r="I11" i="157" s="1"/>
  <c r="I28" i="157" s="1" a="1"/>
  <c r="I28" i="157" s="1"/>
  <c r="I10" i="157" a="1"/>
  <c r="I10" i="157" s="1"/>
  <c r="I27" i="157" s="1" a="1"/>
  <c r="I27" i="157" s="1"/>
  <c r="I9" i="157" a="1"/>
  <c r="I9" i="157" s="1"/>
  <c r="I26" i="157" s="1" a="1"/>
  <c r="I26" i="157" s="1"/>
  <c r="I8" i="157" a="1"/>
  <c r="I8" i="157" s="1"/>
  <c r="I25" i="157" s="1" a="1"/>
  <c r="I25" i="157" s="1"/>
  <c r="I7" i="157" a="1"/>
  <c r="I7" i="157" s="1"/>
  <c r="I24" i="157" s="1" a="1"/>
  <c r="I24" i="157" s="1"/>
  <c r="I12" i="156" a="1"/>
  <c r="I12" i="156" s="1"/>
  <c r="I29" i="156" s="1" a="1"/>
  <c r="I29" i="156" s="1"/>
  <c r="I11" i="156" a="1"/>
  <c r="I11" i="156" s="1"/>
  <c r="I28" i="156" s="1" a="1"/>
  <c r="I28" i="156" s="1"/>
  <c r="I10" i="156" a="1"/>
  <c r="I10" i="156" s="1"/>
  <c r="I27" i="156" s="1" a="1"/>
  <c r="I27" i="156" s="1"/>
  <c r="I9" i="156" a="1"/>
  <c r="I9" i="156" s="1"/>
  <c r="I26" i="156" s="1" a="1"/>
  <c r="I26" i="156" s="1"/>
  <c r="I8" i="156" a="1"/>
  <c r="I8" i="156" s="1"/>
  <c r="I25" i="156" s="1" a="1"/>
  <c r="I25" i="156" s="1"/>
  <c r="I7" i="156" a="1"/>
  <c r="I7" i="156" s="1"/>
  <c r="I24" i="156" s="1" a="1"/>
  <c r="I24" i="156" s="1"/>
  <c r="I12" i="155" a="1"/>
  <c r="I12" i="155" s="1"/>
  <c r="I29" i="155" s="1" a="1"/>
  <c r="I29" i="155" s="1"/>
  <c r="I11" i="155" a="1"/>
  <c r="I11" i="155" s="1"/>
  <c r="I28" i="155" s="1" a="1"/>
  <c r="I28" i="155" s="1"/>
  <c r="I10" i="155" a="1"/>
  <c r="I10" i="155" s="1"/>
  <c r="I27" i="155" s="1" a="1"/>
  <c r="I27" i="155" s="1"/>
  <c r="I9" i="155" a="1"/>
  <c r="I9" i="155" s="1"/>
  <c r="I26" i="155" s="1" a="1"/>
  <c r="I26" i="155" s="1"/>
  <c r="I8" i="155" a="1"/>
  <c r="I8" i="155" s="1"/>
  <c r="I25" i="155" s="1" a="1"/>
  <c r="I25" i="155" s="1"/>
  <c r="I7" i="155" a="1"/>
  <c r="I7" i="155" s="1"/>
  <c r="I24" i="155" s="1" a="1"/>
  <c r="I24" i="155" s="1"/>
  <c r="I12" i="154" a="1"/>
  <c r="I12" i="154" s="1"/>
  <c r="I29" i="154" s="1" a="1"/>
  <c r="I29" i="154" s="1"/>
  <c r="I11" i="154" a="1"/>
  <c r="I11" i="154" s="1"/>
  <c r="I28" i="154" s="1" a="1"/>
  <c r="I28" i="154" s="1"/>
  <c r="I10" i="154" a="1"/>
  <c r="I10" i="154" s="1"/>
  <c r="I27" i="154" s="1" a="1"/>
  <c r="I27" i="154" s="1"/>
  <c r="I9" i="154" a="1"/>
  <c r="I9" i="154" s="1"/>
  <c r="I26" i="154" s="1" a="1"/>
  <c r="I26" i="154" s="1"/>
  <c r="I8" i="154" a="1"/>
  <c r="I8" i="154" s="1"/>
  <c r="I25" i="154" s="1" a="1"/>
  <c r="I25" i="154" s="1"/>
  <c r="I7" i="154" a="1"/>
  <c r="I7" i="154" s="1"/>
  <c r="I24" i="154" s="1" a="1"/>
  <c r="I24" i="154" s="1"/>
  <c r="I12" i="153" a="1"/>
  <c r="I12" i="153" s="1"/>
  <c r="I29" i="153" s="1" a="1"/>
  <c r="I29" i="153" s="1"/>
  <c r="I11" i="153" a="1"/>
  <c r="I11" i="153" s="1"/>
  <c r="I28" i="153" s="1" a="1"/>
  <c r="I28" i="153" s="1"/>
  <c r="I10" i="153" a="1"/>
  <c r="I10" i="153" s="1"/>
  <c r="I27" i="153" s="1" a="1"/>
  <c r="I27" i="153" s="1"/>
  <c r="I9" i="153" a="1"/>
  <c r="I9" i="153" s="1"/>
  <c r="I26" i="153" s="1" a="1"/>
  <c r="I26" i="153" s="1"/>
  <c r="I8" i="153" a="1"/>
  <c r="I8" i="153" s="1"/>
  <c r="I25" i="153" s="1" a="1"/>
  <c r="I25" i="153" s="1"/>
  <c r="I7" i="153" a="1"/>
  <c r="I7" i="153" s="1"/>
  <c r="I24" i="153" s="1" a="1"/>
  <c r="I24" i="153" s="1"/>
  <c r="I12" i="152" a="1"/>
  <c r="I12" i="152" s="1"/>
  <c r="I29" i="152" s="1" a="1"/>
  <c r="I29" i="152" s="1"/>
  <c r="I11" i="152" a="1"/>
  <c r="I11" i="152" s="1"/>
  <c r="I28" i="152" s="1" a="1"/>
  <c r="I28" i="152" s="1"/>
  <c r="I10" i="152" a="1"/>
  <c r="I10" i="152" s="1"/>
  <c r="I27" i="152" s="1" a="1"/>
  <c r="I27" i="152" s="1"/>
  <c r="I9" i="152" a="1"/>
  <c r="I9" i="152" s="1"/>
  <c r="I26" i="152" s="1" a="1"/>
  <c r="I26" i="152" s="1"/>
  <c r="I8" i="152" a="1"/>
  <c r="I8" i="152" s="1"/>
  <c r="I25" i="152" s="1" a="1"/>
  <c r="I25" i="152" s="1"/>
  <c r="I7" i="152" a="1"/>
  <c r="I7" i="152" s="1"/>
  <c r="I24" i="152" s="1" a="1"/>
  <c r="I24" i="152" s="1"/>
  <c r="I12" i="151" a="1"/>
  <c r="I12" i="151" s="1"/>
  <c r="I29" i="151" s="1" a="1"/>
  <c r="I29" i="151" s="1"/>
  <c r="I11" i="151" a="1"/>
  <c r="I11" i="151" s="1"/>
  <c r="I28" i="151" s="1" a="1"/>
  <c r="I28" i="151" s="1"/>
  <c r="I10" i="151" a="1"/>
  <c r="I10" i="151" s="1"/>
  <c r="I27" i="151" s="1" a="1"/>
  <c r="I27" i="151" s="1"/>
  <c r="I9" i="151" a="1"/>
  <c r="I9" i="151" s="1"/>
  <c r="I26" i="151" s="1" a="1"/>
  <c r="I26" i="151" s="1"/>
  <c r="I8" i="151" a="1"/>
  <c r="I8" i="151" s="1"/>
  <c r="I25" i="151" s="1" a="1"/>
  <c r="I25" i="151" s="1"/>
  <c r="I7" i="151" a="1"/>
  <c r="I7" i="151" s="1"/>
  <c r="I24" i="151" s="1" a="1"/>
  <c r="I24" i="151" s="1"/>
  <c r="I12" i="150" a="1"/>
  <c r="I12" i="150" s="1"/>
  <c r="I29" i="150" s="1" a="1"/>
  <c r="I29" i="150" s="1"/>
  <c r="I11" i="150" a="1"/>
  <c r="I11" i="150" s="1"/>
  <c r="I28" i="150" s="1" a="1"/>
  <c r="I28" i="150" s="1"/>
  <c r="I10" i="150" a="1"/>
  <c r="I10" i="150" s="1"/>
  <c r="I27" i="150" s="1" a="1"/>
  <c r="I27" i="150" s="1"/>
  <c r="I9" i="150" a="1"/>
  <c r="I9" i="150" s="1"/>
  <c r="I26" i="150" s="1" a="1"/>
  <c r="I26" i="150" s="1"/>
  <c r="I8" i="150" a="1"/>
  <c r="I8" i="150" s="1"/>
  <c r="I25" i="150" s="1" a="1"/>
  <c r="I25" i="150" s="1"/>
  <c r="I7" i="150" a="1"/>
  <c r="I7" i="150" s="1"/>
  <c r="I24" i="150" s="1" a="1"/>
  <c r="I24" i="150" s="1"/>
  <c r="I12" i="149" a="1"/>
  <c r="I12" i="149" s="1"/>
  <c r="I29" i="149" s="1" a="1"/>
  <c r="I29" i="149" s="1"/>
  <c r="I11" i="149" a="1"/>
  <c r="I11" i="149" s="1"/>
  <c r="I28" i="149" s="1" a="1"/>
  <c r="I28" i="149" s="1"/>
  <c r="I10" i="149" a="1"/>
  <c r="I10" i="149" s="1"/>
  <c r="I27" i="149" s="1" a="1"/>
  <c r="I27" i="149" s="1"/>
  <c r="I9" i="149" a="1"/>
  <c r="I9" i="149" s="1"/>
  <c r="I26" i="149" s="1" a="1"/>
  <c r="I26" i="149" s="1"/>
  <c r="I8" i="149" a="1"/>
  <c r="I8" i="149" s="1"/>
  <c r="I25" i="149" s="1" a="1"/>
  <c r="I25" i="149" s="1"/>
  <c r="I7" i="149" a="1"/>
  <c r="I7" i="149" s="1"/>
  <c r="I24" i="149" s="1" a="1"/>
  <c r="I24" i="149" s="1"/>
  <c r="E126" i="154"/>
  <c r="F132" i="154"/>
  <c r="F126" i="154"/>
  <c r="G126" i="154"/>
  <c r="G132" i="154"/>
  <c r="H126" i="161"/>
  <c r="H123" i="161"/>
  <c r="H128" i="161"/>
  <c r="H125" i="161"/>
  <c r="F126" i="161"/>
  <c r="F128" i="161"/>
  <c r="F125" i="161"/>
  <c r="G132" i="161"/>
  <c r="E132" i="161"/>
  <c r="G126" i="161"/>
  <c r="E126" i="161"/>
  <c r="G129" i="161"/>
  <c r="E129" i="161"/>
  <c r="G123" i="161"/>
  <c r="E123" i="161"/>
  <c r="G134" i="161"/>
  <c r="E134" i="161"/>
  <c r="G128" i="161"/>
  <c r="E128" i="161"/>
  <c r="G131" i="161"/>
  <c r="E131" i="161"/>
  <c r="G125" i="161"/>
  <c r="E125" i="161"/>
  <c r="E131" i="149"/>
  <c r="E134" i="149"/>
  <c r="E129" i="149"/>
  <c r="E132" i="149"/>
  <c r="E131" i="150"/>
  <c r="E134" i="150"/>
  <c r="E129" i="150"/>
  <c r="E132" i="150"/>
  <c r="E131" i="151"/>
  <c r="E134" i="151"/>
  <c r="E129" i="151"/>
  <c r="E132" i="151"/>
  <c r="E131" i="152"/>
  <c r="E134" i="152"/>
  <c r="E129" i="152"/>
  <c r="E132" i="152"/>
  <c r="E131" i="153"/>
  <c r="E134" i="153"/>
  <c r="E129" i="153"/>
  <c r="E132" i="153"/>
  <c r="E131" i="154"/>
  <c r="E134" i="154"/>
  <c r="E129" i="154"/>
  <c r="E132" i="154"/>
  <c r="E131" i="155"/>
  <c r="E134" i="155"/>
  <c r="E129" i="155"/>
  <c r="E132" i="155"/>
  <c r="E131" i="156"/>
  <c r="E134" i="156"/>
  <c r="E129" i="156"/>
  <c r="E132" i="156"/>
  <c r="E131" i="157"/>
  <c r="E134" i="157"/>
  <c r="E129" i="157"/>
  <c r="E132" i="157"/>
  <c r="E131" i="158"/>
  <c r="E134" i="158"/>
  <c r="E129" i="158"/>
  <c r="E132" i="158"/>
  <c r="E131" i="159"/>
  <c r="E134" i="159"/>
  <c r="E129" i="159"/>
  <c r="E132" i="159"/>
  <c r="E131" i="160"/>
  <c r="E134" i="160"/>
  <c r="E129" i="160"/>
  <c r="E132" i="160"/>
  <c r="F134" i="159"/>
  <c r="F132" i="159"/>
  <c r="F134" i="160"/>
  <c r="F132" i="160"/>
  <c r="G131" i="149"/>
  <c r="G134" i="149"/>
  <c r="G129" i="149"/>
  <c r="G132" i="149"/>
  <c r="G131" i="150"/>
  <c r="H123" i="150"/>
  <c r="H125" i="151"/>
  <c r="H128" i="151"/>
  <c r="H123" i="151"/>
  <c r="H126" i="151"/>
  <c r="H125" i="152"/>
  <c r="H125" i="156"/>
  <c r="H125" i="157"/>
  <c r="H128" i="157"/>
  <c r="H123" i="157"/>
  <c r="H126" i="157"/>
  <c r="H125" i="158"/>
  <c r="H128" i="158"/>
  <c r="H123" i="158"/>
  <c r="H126" i="158"/>
  <c r="H125" i="159"/>
  <c r="H128" i="159"/>
  <c r="H123" i="159"/>
  <c r="H126" i="159"/>
  <c r="H125" i="160"/>
  <c r="H128" i="160"/>
  <c r="H123" i="160"/>
  <c r="H126" i="160"/>
  <c r="H128" i="152"/>
  <c r="H123" i="152"/>
  <c r="H126" i="152"/>
  <c r="H125" i="153"/>
  <c r="H128" i="153"/>
  <c r="H123" i="153"/>
  <c r="H126" i="153"/>
  <c r="H125" i="154"/>
  <c r="H128" i="154"/>
  <c r="H123" i="154"/>
  <c r="H126" i="154"/>
  <c r="H125" i="155"/>
  <c r="H128" i="155"/>
  <c r="H123" i="155"/>
  <c r="H126" i="155"/>
  <c r="H128" i="156"/>
  <c r="H123" i="156"/>
  <c r="H126" i="156"/>
  <c r="H132" i="161"/>
  <c r="F132" i="161"/>
  <c r="H129" i="161"/>
  <c r="F129" i="161"/>
  <c r="H134" i="161"/>
  <c r="F134" i="161"/>
  <c r="H131" i="161"/>
  <c r="F131" i="161"/>
  <c r="F134" i="158"/>
  <c r="F132" i="158"/>
  <c r="F131" i="157"/>
  <c r="F134" i="157"/>
  <c r="F131" i="156"/>
  <c r="F129" i="156"/>
  <c r="F134" i="155"/>
  <c r="F132" i="155"/>
  <c r="F131" i="154"/>
  <c r="F129" i="154"/>
  <c r="F134" i="153"/>
  <c r="F132" i="153"/>
  <c r="F131" i="152"/>
  <c r="F129" i="152"/>
  <c r="F131" i="151"/>
  <c r="F129" i="151"/>
  <c r="F131" i="150"/>
  <c r="F134" i="150"/>
  <c r="F132" i="150"/>
  <c r="H131" i="150"/>
  <c r="F131" i="149"/>
  <c r="F134" i="149"/>
  <c r="F129" i="149"/>
  <c r="F132" i="149"/>
  <c r="H134" i="149"/>
  <c r="H129" i="149"/>
  <c r="E128" i="152"/>
  <c r="G128" i="152"/>
  <c r="E123" i="152"/>
  <c r="G123" i="152"/>
  <c r="E126" i="152"/>
  <c r="G126" i="152"/>
  <c r="E125" i="157"/>
  <c r="E128" i="157"/>
  <c r="G128" i="157"/>
  <c r="E123" i="157"/>
  <c r="G123" i="157"/>
  <c r="E126" i="157"/>
  <c r="G126" i="157"/>
  <c r="E125" i="158"/>
  <c r="E128" i="158"/>
  <c r="G128" i="158"/>
  <c r="E123" i="158"/>
  <c r="G123" i="158"/>
  <c r="E126" i="158"/>
  <c r="G126" i="158"/>
  <c r="E125" i="147"/>
  <c r="E123" i="147"/>
  <c r="G123" i="147"/>
  <c r="E125" i="151"/>
  <c r="E128" i="151"/>
  <c r="G128" i="151"/>
  <c r="E123" i="151"/>
  <c r="G123" i="151"/>
  <c r="E126" i="151"/>
  <c r="G126" i="151"/>
  <c r="E125" i="152"/>
  <c r="E125" i="159"/>
  <c r="E128" i="159"/>
  <c r="G128" i="159"/>
  <c r="E123" i="159"/>
  <c r="G123" i="159"/>
  <c r="E126" i="159"/>
  <c r="G126" i="159"/>
  <c r="G128" i="156"/>
  <c r="G123" i="156"/>
  <c r="E126" i="156"/>
  <c r="G126" i="156"/>
  <c r="E125" i="155"/>
  <c r="E128" i="155"/>
  <c r="G128" i="155"/>
  <c r="E128" i="154"/>
  <c r="G128" i="154"/>
  <c r="E123" i="154"/>
  <c r="G123" i="154"/>
  <c r="E125" i="153"/>
  <c r="E128" i="153"/>
  <c r="G128" i="153"/>
  <c r="E123" i="153"/>
  <c r="G123" i="153"/>
  <c r="E126" i="153"/>
  <c r="G126" i="153"/>
  <c r="E125" i="150"/>
  <c r="E128" i="150"/>
  <c r="G128" i="150"/>
  <c r="E123" i="150"/>
  <c r="G123" i="150"/>
  <c r="E126" i="150"/>
  <c r="G126" i="150"/>
  <c r="E125" i="149"/>
  <c r="E128" i="149"/>
  <c r="G128" i="149"/>
  <c r="E123" i="149"/>
  <c r="G123" i="149"/>
  <c r="E126" i="149"/>
  <c r="G126" i="149"/>
  <c r="F125" i="147"/>
  <c r="F123" i="147"/>
  <c r="F125" i="149"/>
  <c r="F128" i="149"/>
  <c r="F123" i="149"/>
  <c r="F126" i="149"/>
  <c r="F125" i="150"/>
  <c r="F128" i="150"/>
  <c r="F123" i="150"/>
  <c r="F126" i="150"/>
  <c r="F125" i="151"/>
  <c r="F128" i="151"/>
  <c r="F123" i="151"/>
  <c r="F126" i="151"/>
  <c r="F125" i="152"/>
  <c r="F128" i="152"/>
  <c r="F123" i="152"/>
  <c r="F126" i="152"/>
  <c r="F125" i="153"/>
  <c r="F128" i="153"/>
  <c r="F123" i="153"/>
  <c r="F126" i="153"/>
  <c r="F125" i="154"/>
  <c r="F128" i="154"/>
  <c r="F123" i="154"/>
  <c r="F125" i="155"/>
  <c r="F128" i="155"/>
  <c r="F123" i="155"/>
  <c r="F126" i="155"/>
  <c r="F125" i="156"/>
  <c r="F128" i="156"/>
  <c r="H123" i="147"/>
  <c r="E125" i="154"/>
  <c r="E123" i="155"/>
  <c r="G123" i="155"/>
  <c r="E126" i="155"/>
  <c r="G126" i="155"/>
  <c r="E125" i="156"/>
  <c r="G125" i="147"/>
  <c r="G125" i="149"/>
  <c r="G125" i="150"/>
  <c r="G125" i="151"/>
  <c r="G125" i="152"/>
  <c r="G125" i="153"/>
  <c r="G125" i="154"/>
  <c r="G125" i="155"/>
  <c r="G125" i="156"/>
  <c r="G125" i="157"/>
  <c r="G125" i="158"/>
  <c r="G125" i="159"/>
  <c r="E125" i="160"/>
  <c r="G125" i="160"/>
  <c r="E128" i="160"/>
  <c r="G128" i="160"/>
  <c r="G123" i="160"/>
  <c r="E126" i="160"/>
  <c r="G126" i="160"/>
  <c r="H126" i="149"/>
  <c r="H123" i="149"/>
  <c r="H128" i="149"/>
  <c r="H125" i="149"/>
  <c r="F123" i="156"/>
  <c r="F126" i="156"/>
  <c r="F125" i="157"/>
  <c r="F128" i="157"/>
  <c r="F123" i="157"/>
  <c r="F126" i="157"/>
  <c r="F125" i="158"/>
  <c r="F128" i="158"/>
  <c r="F123" i="158"/>
  <c r="F126" i="158"/>
  <c r="F125" i="159"/>
  <c r="F128" i="159"/>
  <c r="F123" i="159"/>
  <c r="F126" i="159"/>
  <c r="F125" i="160"/>
  <c r="F128" i="160"/>
  <c r="F123" i="160"/>
  <c r="F126" i="160"/>
  <c r="F123" i="161"/>
  <c r="H126" i="147"/>
  <c r="H125" i="147"/>
  <c r="H128" i="150"/>
  <c r="H125" i="150"/>
  <c r="F202" i="4"/>
  <c r="H132" i="147"/>
  <c r="H129" i="147"/>
  <c r="H134" i="147"/>
  <c r="H131" i="147"/>
  <c r="C5" i="5" a="1"/>
  <c r="C5" i="5" s="1"/>
  <c r="D10" i="76" a="1"/>
  <c r="D10" i="76" s="1"/>
  <c r="C54" i="161" s="1"/>
  <c r="E10" i="76" a="1"/>
  <c r="E10" i="76" s="1"/>
  <c r="D5" i="76" a="1"/>
  <c r="D5" i="76" s="1"/>
  <c r="C53" i="161" s="1"/>
  <c r="E5" i="76" a="1"/>
  <c r="E5" i="76" s="1"/>
  <c r="C10" i="76" a="1"/>
  <c r="C10" i="76" s="1"/>
  <c r="C5" i="76" a="1"/>
  <c r="C5" i="76" s="1"/>
  <c r="E5" i="74" a="1"/>
  <c r="E5" i="74" s="1"/>
  <c r="D5" i="74" a="1"/>
  <c r="D5" i="74" s="1"/>
  <c r="C53" i="160" s="1"/>
  <c r="D10" i="74" a="1"/>
  <c r="D10" i="74" s="1"/>
  <c r="C54" i="160" s="1"/>
  <c r="E10" i="74" a="1"/>
  <c r="E10" i="74" s="1"/>
  <c r="C10" i="74" a="1"/>
  <c r="C10" i="74" s="1"/>
  <c r="C5" i="74" a="1"/>
  <c r="C5" i="74" s="1"/>
  <c r="D10" i="72" a="1"/>
  <c r="D10" i="72" s="1"/>
  <c r="C54" i="159" s="1"/>
  <c r="E10" i="72" a="1"/>
  <c r="E10" i="72" s="1"/>
  <c r="C10" i="72" a="1"/>
  <c r="C10" i="72" s="1"/>
  <c r="D5" i="72" a="1"/>
  <c r="D5" i="72" s="1"/>
  <c r="C53" i="159" s="1"/>
  <c r="E5" i="72" a="1"/>
  <c r="E5" i="72" s="1"/>
  <c r="C5" i="72" a="1"/>
  <c r="C5" i="72" s="1"/>
  <c r="D10" i="70" a="1"/>
  <c r="D10" i="70" s="1"/>
  <c r="C54" i="158" s="1"/>
  <c r="E10" i="70" a="1"/>
  <c r="E10" i="70" s="1"/>
  <c r="C10" i="70" a="1"/>
  <c r="C10" i="70" s="1"/>
  <c r="D5" i="70" a="1"/>
  <c r="D5" i="70" s="1"/>
  <c r="C53" i="158" s="1"/>
  <c r="E5" i="70" a="1"/>
  <c r="E5" i="70" s="1"/>
  <c r="C5" i="70" a="1"/>
  <c r="C5" i="70" s="1"/>
  <c r="D10" i="68" a="1"/>
  <c r="D10" i="68" s="1"/>
  <c r="C54" i="157" s="1"/>
  <c r="E10" i="68" a="1"/>
  <c r="E10" i="68" s="1"/>
  <c r="C10" i="68" a="1"/>
  <c r="C10" i="68" s="1"/>
  <c r="D5" i="68" a="1"/>
  <c r="D5" i="68" s="1"/>
  <c r="C53" i="157" s="1"/>
  <c r="E5" i="68" a="1"/>
  <c r="E5" i="68" s="1"/>
  <c r="C5" i="68" a="1"/>
  <c r="C5" i="68" s="1"/>
  <c r="D10" i="66" a="1"/>
  <c r="D10" i="66" s="1"/>
  <c r="C54" i="156" s="1"/>
  <c r="E10" i="66" a="1"/>
  <c r="E10" i="66" s="1"/>
  <c r="D5" i="66" a="1"/>
  <c r="D5" i="66" s="1"/>
  <c r="C53" i="156" s="1"/>
  <c r="E5" i="66" a="1"/>
  <c r="E5" i="66" s="1"/>
  <c r="C10" i="66" a="1"/>
  <c r="C10" i="66" s="1"/>
  <c r="C5" i="66" a="1"/>
  <c r="C5" i="66" s="1"/>
  <c r="D10" i="64" a="1"/>
  <c r="D10" i="64" s="1"/>
  <c r="C54" i="155" s="1"/>
  <c r="E10" i="64" a="1"/>
  <c r="E10" i="64" s="1"/>
  <c r="D5" i="64" a="1"/>
  <c r="D5" i="64" s="1"/>
  <c r="C53" i="155" s="1"/>
  <c r="E5" i="64" a="1"/>
  <c r="E5" i="64" s="1"/>
  <c r="C10" i="64" a="1"/>
  <c r="C10" i="64" s="1"/>
  <c r="C5" i="64" a="1"/>
  <c r="C5" i="64" s="1"/>
  <c r="D10" i="62" a="1"/>
  <c r="D10" i="62" s="1"/>
  <c r="C54" i="154" s="1"/>
  <c r="E10" i="62" a="1"/>
  <c r="E10" i="62" s="1"/>
  <c r="E5" i="62" a="1"/>
  <c r="E5" i="62" s="1"/>
  <c r="D5" i="62" a="1"/>
  <c r="D5" i="62" s="1"/>
  <c r="C53" i="154" s="1"/>
  <c r="C10" i="62" a="1"/>
  <c r="C10" i="62" s="1"/>
  <c r="C5" i="62" a="1"/>
  <c r="C5" i="62" s="1"/>
  <c r="D10" i="60" a="1"/>
  <c r="D10" i="60" s="1"/>
  <c r="C54" i="153" s="1"/>
  <c r="E10" i="60" a="1"/>
  <c r="E10" i="60" s="1"/>
  <c r="D5" i="60" a="1"/>
  <c r="D5" i="60" s="1"/>
  <c r="C53" i="153" s="1"/>
  <c r="E5" i="60" a="1"/>
  <c r="E5" i="60" s="1"/>
  <c r="C10" i="60" a="1"/>
  <c r="C10" i="60" s="1"/>
  <c r="C5" i="60" a="1"/>
  <c r="C5" i="60" s="1"/>
  <c r="D5" i="58" a="1"/>
  <c r="D5" i="58" s="1"/>
  <c r="C53" i="152" s="1"/>
  <c r="E5" i="58" a="1"/>
  <c r="E5" i="58" s="1"/>
  <c r="D10" i="58" a="1"/>
  <c r="D10" i="58" s="1"/>
  <c r="C54" i="152" s="1"/>
  <c r="E10" i="58" a="1"/>
  <c r="E10" i="58" s="1"/>
  <c r="C10" i="58" a="1"/>
  <c r="C10" i="58" s="1"/>
  <c r="C5" i="58" a="1"/>
  <c r="C5" i="58" s="1"/>
  <c r="D10" i="57" a="1"/>
  <c r="D10" i="57" s="1"/>
  <c r="C54" i="151" s="1"/>
  <c r="E10" i="57" a="1"/>
  <c r="E10" i="57" s="1"/>
  <c r="D5" i="57" a="1"/>
  <c r="D5" i="57" s="1"/>
  <c r="C53" i="151" s="1"/>
  <c r="E5" i="57" a="1"/>
  <c r="E5" i="57" s="1"/>
  <c r="C10" i="57" a="1"/>
  <c r="C10" i="57" s="1"/>
  <c r="C5" i="57" a="1"/>
  <c r="C5" i="57" s="1"/>
  <c r="D10" i="55" a="1"/>
  <c r="D10" i="55" s="1"/>
  <c r="C54" i="150" s="1"/>
  <c r="E10" i="55" a="1"/>
  <c r="E10" i="55" s="1"/>
  <c r="D5" i="55" a="1"/>
  <c r="D5" i="55" s="1"/>
  <c r="C53" i="150" s="1"/>
  <c r="E5" i="55" a="1"/>
  <c r="E5" i="55" s="1"/>
  <c r="C10" i="55" a="1"/>
  <c r="C10" i="55" s="1"/>
  <c r="C5" i="55" a="1"/>
  <c r="C5" i="55" s="1"/>
  <c r="D10" i="53" a="1"/>
  <c r="D10" i="53" s="1"/>
  <c r="C54" i="149" s="1"/>
  <c r="E10" i="53" a="1"/>
  <c r="E10" i="53" s="1"/>
  <c r="C10" i="53" a="1"/>
  <c r="C10" i="53" s="1"/>
  <c r="E5" i="53" a="1"/>
  <c r="E5" i="53" s="1"/>
  <c r="D5" i="53" a="1"/>
  <c r="D5" i="53" s="1"/>
  <c r="C53" i="149" s="1"/>
  <c r="C5" i="53" a="1"/>
  <c r="C5" i="53" s="1"/>
  <c r="D10" i="5" a="1"/>
  <c r="D10" i="5" s="1"/>
  <c r="C54" i="147" s="1"/>
  <c r="E10" i="5" a="1"/>
  <c r="E10" i="5" s="1"/>
  <c r="C10" i="5" a="1"/>
  <c r="C10" i="5" s="1"/>
  <c r="D5" i="5" a="1"/>
  <c r="D5" i="5" s="1"/>
  <c r="C53" i="147" s="1"/>
  <c r="E5" i="5" a="1"/>
  <c r="E5" i="5" s="1"/>
  <c r="I36" i="160" l="1"/>
  <c r="I36" i="158"/>
  <c r="I36" i="156"/>
  <c r="I36" i="150"/>
  <c r="E155" i="147" a="1"/>
  <c r="E155" i="147" s="1"/>
  <c r="I35" i="151"/>
  <c r="I33" i="151"/>
  <c r="I40" i="151" s="1"/>
  <c r="I31" i="151"/>
  <c r="I38" i="151" s="1"/>
  <c r="I35" i="152"/>
  <c r="I33" i="152"/>
  <c r="I40" i="152" s="1"/>
  <c r="I31" i="152"/>
  <c r="I35" i="153"/>
  <c r="I33" i="153"/>
  <c r="I31" i="153"/>
  <c r="I38" i="153" s="1"/>
  <c r="I35" i="154"/>
  <c r="I33" i="154"/>
  <c r="I31" i="154"/>
  <c r="I35" i="155"/>
  <c r="I42" i="155" s="1"/>
  <c r="I33" i="155"/>
  <c r="I31" i="155"/>
  <c r="I38" i="155" s="1"/>
  <c r="I35" i="156"/>
  <c r="I33" i="156"/>
  <c r="I31" i="156"/>
  <c r="I35" i="157"/>
  <c r="I33" i="157"/>
  <c r="I31" i="157"/>
  <c r="I35" i="158"/>
  <c r="I33" i="158"/>
  <c r="I31" i="158"/>
  <c r="I35" i="159"/>
  <c r="I33" i="159"/>
  <c r="I31" i="159"/>
  <c r="I35" i="160"/>
  <c r="I33" i="160"/>
  <c r="I31" i="160"/>
  <c r="I33" i="161"/>
  <c r="I31" i="161"/>
  <c r="E157" i="147" a="1"/>
  <c r="E157" i="147" s="1"/>
  <c r="D27" i="5"/>
  <c r="D53" i="149"/>
  <c r="D21" i="53"/>
  <c r="D53" i="150"/>
  <c r="D21" i="55"/>
  <c r="D53" i="151"/>
  <c r="D21" i="57"/>
  <c r="D53" i="152"/>
  <c r="D21" i="58"/>
  <c r="D53" i="153"/>
  <c r="D21" i="60"/>
  <c r="D53" i="154"/>
  <c r="D21" i="62"/>
  <c r="D53" i="155"/>
  <c r="D21" i="64"/>
  <c r="D53" i="156"/>
  <c r="D21" i="66"/>
  <c r="D53" i="157"/>
  <c r="D21" i="68"/>
  <c r="D53" i="158"/>
  <c r="D21" i="70"/>
  <c r="D53" i="159"/>
  <c r="D21" i="72"/>
  <c r="D53" i="160"/>
  <c r="E155" i="160" a="1"/>
  <c r="E155" i="160" s="1"/>
  <c r="D21" i="74"/>
  <c r="D53" i="161"/>
  <c r="D21" i="76"/>
  <c r="D53" i="147"/>
  <c r="D21" i="5"/>
  <c r="E53" i="149"/>
  <c r="D54" i="149"/>
  <c r="D27" i="53"/>
  <c r="D54" i="150"/>
  <c r="D27" i="55"/>
  <c r="D54" i="151"/>
  <c r="D27" i="57"/>
  <c r="D54" i="152"/>
  <c r="D27" i="58"/>
  <c r="D54" i="153"/>
  <c r="D27" i="60"/>
  <c r="D54" i="154"/>
  <c r="D27" i="62"/>
  <c r="D54" i="155"/>
  <c r="D27" i="64"/>
  <c r="D54" i="156"/>
  <c r="D27" i="66"/>
  <c r="D54" i="157"/>
  <c r="D27" i="68"/>
  <c r="D54" i="158"/>
  <c r="D27" i="70"/>
  <c r="D54" i="159"/>
  <c r="D27" i="72"/>
  <c r="D54" i="160"/>
  <c r="D27" i="74"/>
  <c r="D54" i="161"/>
  <c r="D27" i="76"/>
  <c r="F155" i="161" a="1"/>
  <c r="F155" i="161" s="1"/>
  <c r="F157" i="161" a="1"/>
  <c r="F157" i="161" s="1"/>
  <c r="F155" i="160" a="1"/>
  <c r="F155" i="160" s="1"/>
  <c r="F157" i="160" a="1"/>
  <c r="F157" i="160" s="1"/>
  <c r="F155" i="157" a="1"/>
  <c r="F155" i="157" s="1"/>
  <c r="F157" i="157" a="1"/>
  <c r="F157" i="157" s="1"/>
  <c r="H160" i="149" a="1"/>
  <c r="H160" i="149" s="1"/>
  <c r="H158" i="149" a="1"/>
  <c r="H158" i="149" s="1"/>
  <c r="F158" i="160" a="1"/>
  <c r="F158" i="160" s="1"/>
  <c r="F160" i="160" a="1"/>
  <c r="F160" i="160" s="1"/>
  <c r="F158" i="159" a="1"/>
  <c r="F158" i="159" s="1"/>
  <c r="F160" i="159" a="1"/>
  <c r="F160" i="159" s="1"/>
  <c r="F158" i="158" a="1"/>
  <c r="F158" i="158" s="1"/>
  <c r="F160" i="158" a="1"/>
  <c r="F160" i="158" s="1"/>
  <c r="F158" i="157" a="1"/>
  <c r="F158" i="157" s="1"/>
  <c r="F160" i="157" a="1"/>
  <c r="F160" i="157" s="1"/>
  <c r="F158" i="156" a="1"/>
  <c r="F158" i="156" s="1"/>
  <c r="F160" i="156" a="1"/>
  <c r="F160" i="156" s="1"/>
  <c r="H157" i="149" a="1"/>
  <c r="H157" i="149" s="1"/>
  <c r="H155" i="149" a="1"/>
  <c r="H155" i="149" s="1"/>
  <c r="G160" i="160" a="1"/>
  <c r="G160" i="160" s="1"/>
  <c r="G158" i="160" a="1"/>
  <c r="G158" i="160" s="1"/>
  <c r="G157" i="160" a="1"/>
  <c r="G157" i="160" s="1"/>
  <c r="G155" i="160" a="1"/>
  <c r="G155" i="160" s="1"/>
  <c r="E160" i="155" a="1"/>
  <c r="E160" i="155" s="1"/>
  <c r="E158" i="155" a="1"/>
  <c r="E158" i="155" s="1"/>
  <c r="E157" i="155" a="1"/>
  <c r="E157" i="155" s="1"/>
  <c r="E155" i="155" a="1"/>
  <c r="E155" i="155" s="1"/>
  <c r="H157" i="147" a="1"/>
  <c r="H157" i="147" s="1"/>
  <c r="H155" i="147" a="1"/>
  <c r="H155" i="147" s="1"/>
  <c r="F155" i="155" a="1"/>
  <c r="F155" i="155" s="1"/>
  <c r="F157" i="155" a="1"/>
  <c r="F157" i="155" s="1"/>
  <c r="F160" i="153" a="1"/>
  <c r="F160" i="153" s="1"/>
  <c r="F158" i="153" a="1"/>
  <c r="F158" i="153" s="1"/>
  <c r="F158" i="152" a="1"/>
  <c r="F158" i="152" s="1"/>
  <c r="F160" i="152" a="1"/>
  <c r="F160" i="152" s="1"/>
  <c r="F160" i="151" a="1"/>
  <c r="F160" i="151" s="1"/>
  <c r="F158" i="151" a="1"/>
  <c r="F158" i="151" s="1"/>
  <c r="F160" i="150" a="1"/>
  <c r="F160" i="150" s="1"/>
  <c r="F158" i="150" a="1"/>
  <c r="F158" i="150" s="1"/>
  <c r="F160" i="149" a="1"/>
  <c r="F160" i="149" s="1"/>
  <c r="F158" i="149" a="1"/>
  <c r="F158" i="149" s="1"/>
  <c r="F157" i="147" a="1"/>
  <c r="F157" i="147" s="1"/>
  <c r="F155" i="147" a="1"/>
  <c r="F155" i="147" s="1"/>
  <c r="G158" i="149" a="1"/>
  <c r="G158" i="149" s="1"/>
  <c r="G160" i="149" a="1"/>
  <c r="G160" i="149" s="1"/>
  <c r="G155" i="149" a="1"/>
  <c r="G155" i="149" s="1"/>
  <c r="G157" i="149" a="1"/>
  <c r="G157" i="149" s="1"/>
  <c r="E158" i="150" a="1"/>
  <c r="E158" i="150" s="1"/>
  <c r="E160" i="150" a="1"/>
  <c r="E160" i="150" s="1"/>
  <c r="E155" i="150" a="1"/>
  <c r="E155" i="150" s="1"/>
  <c r="E157" i="150" a="1"/>
  <c r="E157" i="150" s="1"/>
  <c r="G158" i="153" a="1"/>
  <c r="G158" i="153" s="1"/>
  <c r="G160" i="153" a="1"/>
  <c r="G160" i="153" s="1"/>
  <c r="G155" i="153" a="1"/>
  <c r="G155" i="153" s="1"/>
  <c r="G157" i="153" a="1"/>
  <c r="G157" i="153" s="1"/>
  <c r="E157" i="154" a="1"/>
  <c r="E157" i="154" s="1"/>
  <c r="E155" i="154" a="1"/>
  <c r="E155" i="154" s="1"/>
  <c r="G160" i="156" a="1"/>
  <c r="G160" i="156" s="1"/>
  <c r="G158" i="156" a="1"/>
  <c r="G158" i="156" s="1"/>
  <c r="G157" i="156" a="1"/>
  <c r="G157" i="156" s="1"/>
  <c r="G155" i="156" a="1"/>
  <c r="G155" i="156" s="1"/>
  <c r="G160" i="159" a="1"/>
  <c r="G160" i="159" s="1"/>
  <c r="G158" i="159" a="1"/>
  <c r="G158" i="159" s="1"/>
  <c r="G157" i="159" a="1"/>
  <c r="G157" i="159" s="1"/>
  <c r="G155" i="159" a="1"/>
  <c r="G155" i="159" s="1"/>
  <c r="G158" i="151" a="1"/>
  <c r="G158" i="151" s="1"/>
  <c r="G160" i="151" a="1"/>
  <c r="G160" i="151" s="1"/>
  <c r="G155" i="151" a="1"/>
  <c r="G155" i="151" s="1"/>
  <c r="G157" i="151" a="1"/>
  <c r="G157" i="151" s="1"/>
  <c r="G160" i="158" a="1"/>
  <c r="G160" i="158" s="1"/>
  <c r="G158" i="158" a="1"/>
  <c r="G158" i="158" s="1"/>
  <c r="G157" i="158" a="1"/>
  <c r="G157" i="158" s="1"/>
  <c r="G155" i="158" a="1"/>
  <c r="G155" i="158" s="1"/>
  <c r="E160" i="157" a="1"/>
  <c r="E160" i="157" s="1"/>
  <c r="E158" i="157" a="1"/>
  <c r="E158" i="157" s="1"/>
  <c r="E157" i="157" a="1"/>
  <c r="E157" i="157" s="1"/>
  <c r="E155" i="157" a="1"/>
  <c r="E155" i="157" s="1"/>
  <c r="G160" i="152" a="1"/>
  <c r="G160" i="152" s="1"/>
  <c r="G158" i="152" a="1"/>
  <c r="G158" i="152" s="1"/>
  <c r="G155" i="152" a="1"/>
  <c r="G155" i="152" s="1"/>
  <c r="G157" i="152" a="1"/>
  <c r="G157" i="152" s="1"/>
  <c r="H158" i="156" a="1"/>
  <c r="H158" i="156" s="1"/>
  <c r="H160" i="156" a="1"/>
  <c r="H160" i="156" s="1"/>
  <c r="H155" i="155" a="1"/>
  <c r="H155" i="155" s="1"/>
  <c r="H157" i="155" a="1"/>
  <c r="H157" i="155" s="1"/>
  <c r="H155" i="154" a="1"/>
  <c r="H155" i="154" s="1"/>
  <c r="H157" i="154" a="1"/>
  <c r="H157" i="154" s="1"/>
  <c r="H157" i="153" a="1"/>
  <c r="H157" i="153" s="1"/>
  <c r="H155" i="153" a="1"/>
  <c r="H155" i="153" s="1"/>
  <c r="H157" i="152" a="1"/>
  <c r="H157" i="152" s="1"/>
  <c r="H155" i="152" a="1"/>
  <c r="H155" i="152" s="1"/>
  <c r="H158" i="160" a="1"/>
  <c r="H158" i="160" s="1"/>
  <c r="H160" i="160" a="1"/>
  <c r="H160" i="160" s="1"/>
  <c r="H158" i="159" a="1"/>
  <c r="H158" i="159" s="1"/>
  <c r="H160" i="159" a="1"/>
  <c r="H160" i="159" s="1"/>
  <c r="H158" i="158" a="1"/>
  <c r="H158" i="158" s="1"/>
  <c r="H160" i="158" a="1"/>
  <c r="H160" i="158" s="1"/>
  <c r="H158" i="157" a="1"/>
  <c r="H158" i="157" s="1"/>
  <c r="H160" i="157" a="1"/>
  <c r="H160" i="157" s="1"/>
  <c r="H160" i="151" a="1"/>
  <c r="H160" i="151" s="1"/>
  <c r="H158" i="151" a="1"/>
  <c r="H158" i="151" s="1"/>
  <c r="H157" i="150" a="1"/>
  <c r="H157" i="150" s="1"/>
  <c r="H155" i="150" a="1"/>
  <c r="H155" i="150" s="1"/>
  <c r="E157" i="161" a="1"/>
  <c r="E157" i="161" s="1"/>
  <c r="E155" i="161" a="1"/>
  <c r="E155" i="161" s="1"/>
  <c r="E160" i="161" a="1"/>
  <c r="E160" i="161" s="1"/>
  <c r="E158" i="161" a="1"/>
  <c r="E158" i="161" s="1"/>
  <c r="F158" i="161" a="1"/>
  <c r="F158" i="161" s="1"/>
  <c r="F160" i="161" a="1"/>
  <c r="F160" i="161" s="1"/>
  <c r="H158" i="161" a="1"/>
  <c r="H158" i="161" s="1"/>
  <c r="H160" i="161" a="1"/>
  <c r="H160" i="161" s="1"/>
  <c r="G160" i="154" a="1"/>
  <c r="G160" i="154" s="1"/>
  <c r="G158" i="154" a="1"/>
  <c r="G158" i="154" s="1"/>
  <c r="I67" i="149"/>
  <c r="I68" i="149" s="1"/>
  <c r="F155" i="159" a="1"/>
  <c r="F155" i="159" s="1"/>
  <c r="F157" i="159" a="1"/>
  <c r="F157" i="159" s="1"/>
  <c r="F155" i="158" a="1"/>
  <c r="F155" i="158" s="1"/>
  <c r="F157" i="158" a="1"/>
  <c r="F157" i="158" s="1"/>
  <c r="F155" i="156" a="1"/>
  <c r="F155" i="156" s="1"/>
  <c r="F157" i="156" a="1"/>
  <c r="F157" i="156" s="1"/>
  <c r="E160" i="160" a="1"/>
  <c r="E160" i="160" s="1"/>
  <c r="E158" i="160" a="1"/>
  <c r="E158" i="160" s="1"/>
  <c r="E157" i="160" a="1"/>
  <c r="E157" i="160" s="1"/>
  <c r="G160" i="155" a="1"/>
  <c r="G160" i="155" s="1"/>
  <c r="G158" i="155" a="1"/>
  <c r="G158" i="155" s="1"/>
  <c r="G157" i="155" a="1"/>
  <c r="G157" i="155" s="1"/>
  <c r="G155" i="155" a="1"/>
  <c r="G155" i="155" s="1"/>
  <c r="F158" i="155" a="1"/>
  <c r="F158" i="155" s="1"/>
  <c r="F160" i="155" a="1"/>
  <c r="F160" i="155" s="1"/>
  <c r="F155" i="154" a="1"/>
  <c r="F155" i="154" s="1"/>
  <c r="F157" i="154" a="1"/>
  <c r="F157" i="154" s="1"/>
  <c r="F157" i="153" a="1"/>
  <c r="F157" i="153" s="1"/>
  <c r="F155" i="153" a="1"/>
  <c r="F155" i="153" s="1"/>
  <c r="F157" i="152" a="1"/>
  <c r="F157" i="152" s="1"/>
  <c r="F155" i="152" a="1"/>
  <c r="F155" i="152" s="1"/>
  <c r="F157" i="151" a="1"/>
  <c r="F157" i="151" s="1"/>
  <c r="F155" i="151" a="1"/>
  <c r="F155" i="151" s="1"/>
  <c r="F157" i="150" a="1"/>
  <c r="F157" i="150" s="1"/>
  <c r="F155" i="150" a="1"/>
  <c r="F155" i="150" s="1"/>
  <c r="F157" i="149" a="1"/>
  <c r="F157" i="149" s="1"/>
  <c r="F155" i="149" a="1"/>
  <c r="F155" i="149" s="1"/>
  <c r="E158" i="149" a="1"/>
  <c r="E158" i="149" s="1"/>
  <c r="E160" i="149" a="1"/>
  <c r="E160" i="149" s="1"/>
  <c r="E155" i="149" a="1"/>
  <c r="E155" i="149" s="1"/>
  <c r="E157" i="149" a="1"/>
  <c r="E157" i="149" s="1"/>
  <c r="G158" i="150" a="1"/>
  <c r="G158" i="150" s="1"/>
  <c r="G160" i="150" a="1"/>
  <c r="G160" i="150" s="1"/>
  <c r="G155" i="150" a="1"/>
  <c r="G155" i="150" s="1"/>
  <c r="G157" i="150" a="1"/>
  <c r="G157" i="150" s="1"/>
  <c r="E158" i="153" a="1"/>
  <c r="E158" i="153" s="1"/>
  <c r="E160" i="153" a="1"/>
  <c r="E160" i="153" s="1"/>
  <c r="E155" i="153" a="1"/>
  <c r="E155" i="153" s="1"/>
  <c r="E157" i="153" a="1"/>
  <c r="E157" i="153" s="1"/>
  <c r="G157" i="154" a="1"/>
  <c r="G157" i="154" s="1"/>
  <c r="G155" i="154" a="1"/>
  <c r="G155" i="154" s="1"/>
  <c r="E160" i="156" a="1"/>
  <c r="E160" i="156" s="1"/>
  <c r="E158" i="156" a="1"/>
  <c r="E158" i="156" s="1"/>
  <c r="E157" i="156" a="1"/>
  <c r="E157" i="156" s="1"/>
  <c r="E155" i="156" a="1"/>
  <c r="E155" i="156" s="1"/>
  <c r="E160" i="159" a="1"/>
  <c r="E160" i="159" s="1"/>
  <c r="E158" i="159" a="1"/>
  <c r="E158" i="159" s="1"/>
  <c r="E157" i="159" a="1"/>
  <c r="E157" i="159" s="1"/>
  <c r="E155" i="159" a="1"/>
  <c r="E155" i="159" s="1"/>
  <c r="E158" i="151" a="1"/>
  <c r="E158" i="151" s="1"/>
  <c r="E160" i="151" a="1"/>
  <c r="E160" i="151" s="1"/>
  <c r="E155" i="151" a="1"/>
  <c r="E155" i="151" s="1"/>
  <c r="E157" i="151" a="1"/>
  <c r="E157" i="151" s="1"/>
  <c r="G157" i="147" a="1"/>
  <c r="G157" i="147" s="1"/>
  <c r="G155" i="147" a="1"/>
  <c r="G155" i="147" s="1"/>
  <c r="E160" i="158" a="1"/>
  <c r="E160" i="158" s="1"/>
  <c r="E158" i="158" a="1"/>
  <c r="E158" i="158" s="1"/>
  <c r="E157" i="158" a="1"/>
  <c r="E157" i="158" s="1"/>
  <c r="E155" i="158" a="1"/>
  <c r="E155" i="158" s="1"/>
  <c r="G160" i="157" a="1"/>
  <c r="G160" i="157" s="1"/>
  <c r="G158" i="157" a="1"/>
  <c r="G158" i="157" s="1"/>
  <c r="G157" i="157" a="1"/>
  <c r="G157" i="157" s="1"/>
  <c r="G155" i="157" a="1"/>
  <c r="G155" i="157" s="1"/>
  <c r="E160" i="152" a="1"/>
  <c r="E160" i="152" s="1"/>
  <c r="E158" i="152" a="1"/>
  <c r="E158" i="152" s="1"/>
  <c r="E155" i="152" a="1"/>
  <c r="E155" i="152" s="1"/>
  <c r="E157" i="152" a="1"/>
  <c r="E157" i="152" s="1"/>
  <c r="H155" i="156" a="1"/>
  <c r="H155" i="156" s="1"/>
  <c r="H157" i="156" a="1"/>
  <c r="H157" i="156" s="1"/>
  <c r="H158" i="155" a="1"/>
  <c r="H158" i="155" s="1"/>
  <c r="H160" i="155" a="1"/>
  <c r="H160" i="155" s="1"/>
  <c r="H158" i="154" a="1"/>
  <c r="H158" i="154" s="1"/>
  <c r="H160" i="154" a="1"/>
  <c r="H160" i="154" s="1"/>
  <c r="H160" i="153" a="1"/>
  <c r="H160" i="153" s="1"/>
  <c r="H158" i="153" a="1"/>
  <c r="H158" i="153" s="1"/>
  <c r="H158" i="152" a="1"/>
  <c r="H158" i="152" s="1"/>
  <c r="H160" i="152" a="1"/>
  <c r="H160" i="152" s="1"/>
  <c r="H155" i="160" a="1"/>
  <c r="H155" i="160" s="1"/>
  <c r="H157" i="160" a="1"/>
  <c r="H157" i="160" s="1"/>
  <c r="H155" i="159" a="1"/>
  <c r="H155" i="159" s="1"/>
  <c r="H157" i="159" a="1"/>
  <c r="H157" i="159" s="1"/>
  <c r="H155" i="158" a="1"/>
  <c r="H155" i="158" s="1"/>
  <c r="H157" i="158" a="1"/>
  <c r="H157" i="158" s="1"/>
  <c r="H155" i="157" a="1"/>
  <c r="H155" i="157" s="1"/>
  <c r="H157" i="157" a="1"/>
  <c r="H157" i="157" s="1"/>
  <c r="H157" i="151" a="1"/>
  <c r="H157" i="151" s="1"/>
  <c r="H155" i="151" a="1"/>
  <c r="H155" i="151" s="1"/>
  <c r="G157" i="161" a="1"/>
  <c r="G157" i="161" s="1"/>
  <c r="G155" i="161" a="1"/>
  <c r="G155" i="161" s="1"/>
  <c r="G160" i="161" a="1"/>
  <c r="G160" i="161" s="1"/>
  <c r="G158" i="161" a="1"/>
  <c r="G158" i="161" s="1"/>
  <c r="H155" i="161" a="1"/>
  <c r="H155" i="161" s="1"/>
  <c r="H157" i="161" a="1"/>
  <c r="H157" i="161" s="1"/>
  <c r="F158" i="154" a="1"/>
  <c r="F158" i="154" s="1"/>
  <c r="F160" i="154" a="1"/>
  <c r="F160" i="154" s="1"/>
  <c r="E160" i="154" a="1"/>
  <c r="E160" i="154" s="1"/>
  <c r="E158" i="154" a="1"/>
  <c r="E158" i="154" s="1"/>
  <c r="I35" i="149"/>
  <c r="I42" i="149" s="1"/>
  <c r="I33" i="149"/>
  <c r="I31" i="149"/>
  <c r="I38" i="149" s="1"/>
  <c r="I33" i="150"/>
  <c r="I31" i="150"/>
  <c r="I38" i="150" s="1"/>
  <c r="I11" i="147" a="1"/>
  <c r="I11" i="147" s="1"/>
  <c r="I11" i="169" s="1"/>
  <c r="I28" i="169" s="1" a="1"/>
  <c r="I28" i="169" s="1"/>
  <c r="I61" i="149"/>
  <c r="I78" i="149" s="1" a="1"/>
  <c r="I78" i="149" s="1"/>
  <c r="I63" i="149"/>
  <c r="I80" i="149" s="1" a="1"/>
  <c r="I80" i="149" s="1"/>
  <c r="I65" i="149"/>
  <c r="I82" i="149" s="1" a="1"/>
  <c r="I82" i="149" s="1"/>
  <c r="I61" i="150"/>
  <c r="I78" i="150" s="1" a="1"/>
  <c r="I78" i="150" s="1"/>
  <c r="I63" i="150"/>
  <c r="I80" i="150" s="1" a="1"/>
  <c r="I80" i="150" s="1"/>
  <c r="I65" i="150"/>
  <c r="I82" i="150" s="1" a="1"/>
  <c r="I82" i="150" s="1"/>
  <c r="I61" i="151"/>
  <c r="I78" i="151" s="1" a="1"/>
  <c r="I78" i="151" s="1"/>
  <c r="I63" i="151"/>
  <c r="I80" i="151" s="1" a="1"/>
  <c r="I80" i="151" s="1"/>
  <c r="I65" i="151"/>
  <c r="I82" i="151" s="1" a="1"/>
  <c r="I82" i="151" s="1"/>
  <c r="I61" i="152"/>
  <c r="I78" i="152" s="1" a="1"/>
  <c r="I78" i="152" s="1"/>
  <c r="I63" i="152"/>
  <c r="I80" i="152" s="1" a="1"/>
  <c r="I80" i="152" s="1"/>
  <c r="I65" i="152"/>
  <c r="I82" i="152" s="1" a="1"/>
  <c r="I82" i="152" s="1"/>
  <c r="I61" i="153"/>
  <c r="I78" i="153" s="1" a="1"/>
  <c r="I78" i="153" s="1"/>
  <c r="I63" i="153"/>
  <c r="I80" i="153" s="1" a="1"/>
  <c r="I80" i="153" s="1"/>
  <c r="I65" i="153"/>
  <c r="I82" i="153" s="1" a="1"/>
  <c r="I82" i="153" s="1"/>
  <c r="I61" i="154"/>
  <c r="I78" i="154" s="1" a="1"/>
  <c r="I78" i="154" s="1"/>
  <c r="I63" i="154"/>
  <c r="I80" i="154" s="1" a="1"/>
  <c r="I80" i="154" s="1"/>
  <c r="I65" i="154"/>
  <c r="I82" i="154" s="1" a="1"/>
  <c r="I82" i="154" s="1"/>
  <c r="I61" i="155"/>
  <c r="I78" i="155" s="1" a="1"/>
  <c r="I78" i="155" s="1"/>
  <c r="I63" i="155"/>
  <c r="I80" i="155" s="1" a="1"/>
  <c r="I80" i="155" s="1"/>
  <c r="I65" i="155"/>
  <c r="I82" i="155" s="1" a="1"/>
  <c r="I82" i="155" s="1"/>
  <c r="I61" i="156"/>
  <c r="I78" i="156" s="1" a="1"/>
  <c r="I78" i="156" s="1"/>
  <c r="I63" i="156"/>
  <c r="I80" i="156" s="1" a="1"/>
  <c r="I80" i="156" s="1"/>
  <c r="I65" i="156"/>
  <c r="I82" i="156" s="1" a="1"/>
  <c r="I82" i="156" s="1"/>
  <c r="I61" i="157"/>
  <c r="I78" i="157" s="1" a="1"/>
  <c r="I78" i="157" s="1"/>
  <c r="I63" i="157"/>
  <c r="I80" i="157" s="1" a="1"/>
  <c r="I80" i="157" s="1"/>
  <c r="I65" i="157"/>
  <c r="I82" i="157" s="1" a="1"/>
  <c r="I82" i="157" s="1"/>
  <c r="I61" i="158"/>
  <c r="I78" i="158" s="1" a="1"/>
  <c r="I78" i="158" s="1"/>
  <c r="I63" i="158"/>
  <c r="I80" i="158" s="1" a="1"/>
  <c r="I80" i="158" s="1"/>
  <c r="I65" i="158"/>
  <c r="I82" i="158" s="1" a="1"/>
  <c r="I82" i="158" s="1"/>
  <c r="I61" i="159"/>
  <c r="I78" i="159" s="1" a="1"/>
  <c r="I78" i="159" s="1"/>
  <c r="I63" i="159"/>
  <c r="I80" i="159" s="1" a="1"/>
  <c r="I80" i="159" s="1"/>
  <c r="I65" i="159"/>
  <c r="I82" i="159" s="1" a="1"/>
  <c r="I82" i="159" s="1"/>
  <c r="I61" i="160"/>
  <c r="I78" i="160" s="1" a="1"/>
  <c r="I78" i="160" s="1"/>
  <c r="I63" i="160"/>
  <c r="I80" i="160" s="1" a="1"/>
  <c r="I80" i="160" s="1"/>
  <c r="I65" i="160"/>
  <c r="I82" i="160" s="1" a="1"/>
  <c r="I82" i="160" s="1"/>
  <c r="I61" i="161"/>
  <c r="I78" i="161" s="1" a="1"/>
  <c r="I78" i="161" s="1"/>
  <c r="I63" i="161"/>
  <c r="I80" i="161" s="1" a="1"/>
  <c r="I80" i="161" s="1"/>
  <c r="I65" i="161"/>
  <c r="I82" i="161" s="1" a="1"/>
  <c r="I82" i="161" s="1"/>
  <c r="I62" i="149"/>
  <c r="I79" i="149" s="1" a="1"/>
  <c r="I79" i="149" s="1"/>
  <c r="I64" i="149"/>
  <c r="I81" i="149" s="1" a="1"/>
  <c r="I81" i="149" s="1"/>
  <c r="I66" i="149"/>
  <c r="I83" i="149" s="1" a="1"/>
  <c r="I83" i="149" s="1"/>
  <c r="I62" i="150"/>
  <c r="I79" i="150" s="1" a="1"/>
  <c r="I79" i="150" s="1"/>
  <c r="I64" i="150"/>
  <c r="I81" i="150" s="1" a="1"/>
  <c r="I81" i="150" s="1"/>
  <c r="I66" i="150"/>
  <c r="I83" i="150" s="1" a="1"/>
  <c r="I83" i="150" s="1"/>
  <c r="I62" i="151"/>
  <c r="I79" i="151" s="1" a="1"/>
  <c r="I79" i="151" s="1"/>
  <c r="I64" i="151"/>
  <c r="I81" i="151" s="1" a="1"/>
  <c r="I81" i="151" s="1"/>
  <c r="I66" i="151"/>
  <c r="I83" i="151" s="1" a="1"/>
  <c r="I83" i="151" s="1"/>
  <c r="I62" i="152"/>
  <c r="I79" i="152" s="1" a="1"/>
  <c r="I79" i="152" s="1"/>
  <c r="I64" i="152"/>
  <c r="I81" i="152" s="1" a="1"/>
  <c r="I81" i="152" s="1"/>
  <c r="I66" i="152"/>
  <c r="I83" i="152" s="1" a="1"/>
  <c r="I83" i="152" s="1"/>
  <c r="I62" i="153"/>
  <c r="I79" i="153" s="1" a="1"/>
  <c r="I79" i="153" s="1"/>
  <c r="I64" i="153"/>
  <c r="I81" i="153" s="1" a="1"/>
  <c r="I81" i="153" s="1"/>
  <c r="I66" i="153"/>
  <c r="I83" i="153" s="1" a="1"/>
  <c r="I83" i="153" s="1"/>
  <c r="I62" i="154"/>
  <c r="I79" i="154" s="1" a="1"/>
  <c r="I79" i="154" s="1"/>
  <c r="I64" i="154"/>
  <c r="I81" i="154" s="1" a="1"/>
  <c r="I81" i="154" s="1"/>
  <c r="I66" i="154"/>
  <c r="I83" i="154" s="1" a="1"/>
  <c r="I83" i="154" s="1"/>
  <c r="I62" i="155"/>
  <c r="I79" i="155" s="1" a="1"/>
  <c r="I79" i="155" s="1"/>
  <c r="I64" i="155"/>
  <c r="I81" i="155" s="1" a="1"/>
  <c r="I81" i="155" s="1"/>
  <c r="I66" i="155"/>
  <c r="I83" i="155" s="1" a="1"/>
  <c r="I83" i="155" s="1"/>
  <c r="I62" i="156"/>
  <c r="I79" i="156" s="1" a="1"/>
  <c r="I79" i="156" s="1"/>
  <c r="I64" i="156"/>
  <c r="I81" i="156" s="1" a="1"/>
  <c r="I81" i="156" s="1"/>
  <c r="I66" i="156"/>
  <c r="I83" i="156" s="1" a="1"/>
  <c r="I83" i="156" s="1"/>
  <c r="I62" i="157"/>
  <c r="I79" i="157" s="1" a="1"/>
  <c r="I79" i="157" s="1"/>
  <c r="I64" i="157"/>
  <c r="I81" i="157" s="1" a="1"/>
  <c r="I81" i="157" s="1"/>
  <c r="I66" i="157"/>
  <c r="I83" i="157" s="1" a="1"/>
  <c r="I83" i="157" s="1"/>
  <c r="I62" i="158"/>
  <c r="I79" i="158" s="1" a="1"/>
  <c r="I79" i="158" s="1"/>
  <c r="I64" i="158"/>
  <c r="I81" i="158" s="1" a="1"/>
  <c r="I81" i="158" s="1"/>
  <c r="I66" i="158"/>
  <c r="I83" i="158" s="1" a="1"/>
  <c r="I83" i="158" s="1"/>
  <c r="I62" i="159"/>
  <c r="I79" i="159" s="1" a="1"/>
  <c r="I79" i="159" s="1"/>
  <c r="I64" i="159"/>
  <c r="I81" i="159" s="1" a="1"/>
  <c r="I81" i="159" s="1"/>
  <c r="I66" i="159"/>
  <c r="I83" i="159" s="1" a="1"/>
  <c r="I83" i="159" s="1"/>
  <c r="I62" i="160"/>
  <c r="I79" i="160" s="1" a="1"/>
  <c r="I79" i="160" s="1"/>
  <c r="I64" i="160"/>
  <c r="I81" i="160" s="1" a="1"/>
  <c r="I81" i="160" s="1"/>
  <c r="I66" i="160"/>
  <c r="I83" i="160" s="1" a="1"/>
  <c r="I83" i="160" s="1"/>
  <c r="I62" i="161"/>
  <c r="I79" i="161" s="1" a="1"/>
  <c r="I79" i="161" s="1"/>
  <c r="I64" i="161"/>
  <c r="I81" i="161" s="1" a="1"/>
  <c r="I81" i="161" s="1"/>
  <c r="I66" i="161"/>
  <c r="I83" i="161" s="1" a="1"/>
  <c r="I83" i="161" s="1"/>
  <c r="I17" i="147" a="1"/>
  <c r="I17" i="147" s="1"/>
  <c r="I17" i="169" s="1"/>
  <c r="I35" i="169" s="1"/>
  <c r="I8" i="147" a="1"/>
  <c r="I8" i="147" s="1"/>
  <c r="I8" i="169" s="1"/>
  <c r="I25" i="169" s="1" a="1"/>
  <c r="I25" i="169" s="1"/>
  <c r="I14" i="147" a="1"/>
  <c r="I14" i="147" s="1"/>
  <c r="I14" i="169" s="1"/>
  <c r="I32" i="169" s="1"/>
  <c r="I12" i="147" a="1"/>
  <c r="I12" i="147" s="1"/>
  <c r="I12" i="169" s="1"/>
  <c r="I29" i="169" s="1" a="1"/>
  <c r="I29" i="169" s="1"/>
  <c r="I18" i="147" a="1"/>
  <c r="I18" i="147" s="1"/>
  <c r="I18" i="169" s="1"/>
  <c r="I36" i="169" s="1"/>
  <c r="I10" i="147" a="1"/>
  <c r="I10" i="147" s="1"/>
  <c r="I10" i="169" s="1"/>
  <c r="I27" i="169" s="1" a="1"/>
  <c r="I27" i="169" s="1"/>
  <c r="I16" i="147" a="1"/>
  <c r="I16" i="147" s="1"/>
  <c r="I16" i="169" s="1"/>
  <c r="I34" i="169" s="1"/>
  <c r="I9" i="147" a="1"/>
  <c r="I9" i="147" s="1"/>
  <c r="I9" i="169" s="1"/>
  <c r="I26" i="169" s="1" a="1"/>
  <c r="I26" i="169" s="1"/>
  <c r="I15" i="147" a="1"/>
  <c r="I15" i="147" s="1"/>
  <c r="I15" i="169" s="1"/>
  <c r="I33" i="169" s="1"/>
  <c r="I7" i="147" a="1"/>
  <c r="I7" i="147" s="1"/>
  <c r="I7" i="169" s="1"/>
  <c r="I24" i="169" s="1" a="1"/>
  <c r="I24" i="169" s="1"/>
  <c r="I13" i="147" a="1"/>
  <c r="I13" i="147" s="1"/>
  <c r="I13" i="169" s="1"/>
  <c r="I31" i="169" s="1"/>
  <c r="I32" i="147"/>
  <c r="I39" i="149"/>
  <c r="I40" i="149"/>
  <c r="I43" i="149"/>
  <c r="I39" i="150"/>
  <c r="I40" i="150"/>
  <c r="I41" i="150"/>
  <c r="I42" i="150"/>
  <c r="I43" i="150"/>
  <c r="I39" i="151"/>
  <c r="I41" i="151"/>
  <c r="I42" i="151"/>
  <c r="I38" i="152"/>
  <c r="I41" i="152"/>
  <c r="I42" i="152"/>
  <c r="I39" i="153"/>
  <c r="I40" i="153"/>
  <c r="I42" i="153"/>
  <c r="I43" i="153"/>
  <c r="I38" i="154"/>
  <c r="I39" i="154"/>
  <c r="I40" i="154"/>
  <c r="I41" i="154"/>
  <c r="I43" i="154"/>
  <c r="I39" i="155"/>
  <c r="I40" i="155"/>
  <c r="I41" i="155"/>
  <c r="I38" i="156"/>
  <c r="I39" i="156"/>
  <c r="I40" i="156"/>
  <c r="I41" i="156"/>
  <c r="I42" i="156"/>
  <c r="I43" i="156"/>
  <c r="I38" i="157"/>
  <c r="I39" i="157"/>
  <c r="I40" i="157"/>
  <c r="I41" i="157"/>
  <c r="I42" i="157"/>
  <c r="I43" i="157"/>
  <c r="I38" i="158"/>
  <c r="I39" i="158"/>
  <c r="I40" i="158"/>
  <c r="I41" i="158"/>
  <c r="I42" i="158"/>
  <c r="I43" i="158"/>
  <c r="I38" i="159"/>
  <c r="I39" i="159"/>
  <c r="I40" i="159"/>
  <c r="I41" i="159"/>
  <c r="I42" i="159"/>
  <c r="I43" i="159"/>
  <c r="I38" i="160"/>
  <c r="I39" i="160"/>
  <c r="I40" i="160"/>
  <c r="I41" i="160"/>
  <c r="I42" i="160"/>
  <c r="I43" i="160"/>
  <c r="I38" i="161"/>
  <c r="I39" i="161"/>
  <c r="I40" i="161"/>
  <c r="I41" i="161"/>
  <c r="I42" i="161"/>
  <c r="I43" i="161"/>
  <c r="I125" i="147"/>
  <c r="I125" i="161"/>
  <c r="I125" i="160"/>
  <c r="I125" i="159"/>
  <c r="I125" i="158"/>
  <c r="I125" i="157"/>
  <c r="I125" i="156"/>
  <c r="I125" i="155"/>
  <c r="I125" i="154"/>
  <c r="I125" i="153"/>
  <c r="I125" i="152"/>
  <c r="I125" i="151"/>
  <c r="I125" i="150"/>
  <c r="I125" i="149"/>
  <c r="I123" i="147"/>
  <c r="I123" i="161"/>
  <c r="I123" i="160"/>
  <c r="I123" i="159"/>
  <c r="I123" i="158"/>
  <c r="I123" i="157"/>
  <c r="I123" i="156"/>
  <c r="I123" i="155"/>
  <c r="I123" i="154"/>
  <c r="I123" i="153"/>
  <c r="I123" i="152"/>
  <c r="I123" i="151"/>
  <c r="I123" i="150"/>
  <c r="I123" i="149"/>
  <c r="I43" i="151"/>
  <c r="I43" i="155"/>
  <c r="I128" i="147"/>
  <c r="I128" i="158"/>
  <c r="I128" i="157"/>
  <c r="I128" i="156"/>
  <c r="I128" i="155"/>
  <c r="I128" i="154"/>
  <c r="I128" i="153"/>
  <c r="I128" i="152"/>
  <c r="I128" i="151"/>
  <c r="I128" i="150"/>
  <c r="I128" i="149"/>
  <c r="I128" i="161"/>
  <c r="I128" i="160"/>
  <c r="I128" i="159"/>
  <c r="I126" i="147"/>
  <c r="I126" i="161"/>
  <c r="I126" i="160"/>
  <c r="I126" i="159"/>
  <c r="I126" i="158"/>
  <c r="I126" i="157"/>
  <c r="I126" i="156"/>
  <c r="I126" i="155"/>
  <c r="I126" i="154"/>
  <c r="I126" i="153"/>
  <c r="I126" i="152"/>
  <c r="I126" i="151"/>
  <c r="I126" i="150"/>
  <c r="I126" i="149"/>
  <c r="I42" i="154"/>
  <c r="I41" i="153"/>
  <c r="I43" i="152"/>
  <c r="I39" i="152"/>
  <c r="I41" i="149"/>
  <c r="H126" i="150"/>
  <c r="E53" i="147"/>
  <c r="E53" i="159"/>
  <c r="I67" i="159" s="1"/>
  <c r="I68" i="159" s="1"/>
  <c r="E53" i="157"/>
  <c r="I67" i="157" s="1"/>
  <c r="I68" i="157" s="1"/>
  <c r="E53" i="161"/>
  <c r="I67" i="161" s="1"/>
  <c r="I68" i="161" s="1"/>
  <c r="E53" i="154"/>
  <c r="I67" i="154" s="1"/>
  <c r="I68" i="154" s="1"/>
  <c r="E54" i="159"/>
  <c r="I70" i="159" s="1"/>
  <c r="I71" i="159" s="1"/>
  <c r="E54" i="160"/>
  <c r="I70" i="160" s="1"/>
  <c r="I71" i="160" s="1"/>
  <c r="E54" i="161"/>
  <c r="I70" i="161" s="1"/>
  <c r="I71" i="161" s="1"/>
  <c r="E54" i="149"/>
  <c r="I70" i="149" s="1"/>
  <c r="I71" i="149" s="1"/>
  <c r="E53" i="150"/>
  <c r="I67" i="150" s="1"/>
  <c r="I68" i="150" s="1"/>
  <c r="E54" i="150"/>
  <c r="I70" i="150" s="1"/>
  <c r="I71" i="150" s="1"/>
  <c r="E53" i="151"/>
  <c r="I67" i="151" s="1"/>
  <c r="I68" i="151" s="1"/>
  <c r="E54" i="151"/>
  <c r="I70" i="151" s="1"/>
  <c r="I71" i="151" s="1"/>
  <c r="E54" i="152"/>
  <c r="I70" i="152" s="1"/>
  <c r="I71" i="152" s="1"/>
  <c r="E53" i="152"/>
  <c r="I67" i="152" s="1"/>
  <c r="I68" i="152" s="1"/>
  <c r="E53" i="153"/>
  <c r="I67" i="153" s="1"/>
  <c r="I68" i="153" s="1"/>
  <c r="E54" i="153"/>
  <c r="I70" i="153" s="1"/>
  <c r="I71" i="153" s="1"/>
  <c r="E54" i="154"/>
  <c r="I70" i="154" s="1"/>
  <c r="I71" i="154" s="1"/>
  <c r="E53" i="155"/>
  <c r="I67" i="155" s="1"/>
  <c r="I68" i="155" s="1"/>
  <c r="E54" i="155"/>
  <c r="I70" i="155" s="1"/>
  <c r="I71" i="155" s="1"/>
  <c r="E53" i="156"/>
  <c r="I67" i="156" s="1"/>
  <c r="I68" i="156" s="1"/>
  <c r="E54" i="156"/>
  <c r="I70" i="156" s="1"/>
  <c r="I71" i="156" s="1"/>
  <c r="E54" i="157"/>
  <c r="I70" i="157" s="1"/>
  <c r="I71" i="157" s="1"/>
  <c r="E53" i="160"/>
  <c r="I67" i="160" s="1"/>
  <c r="I68" i="160" s="1"/>
  <c r="E53" i="158"/>
  <c r="I67" i="158" s="1"/>
  <c r="I68" i="158" s="1"/>
  <c r="E54" i="158"/>
  <c r="I70" i="158" s="1"/>
  <c r="I71" i="158" s="1"/>
  <c r="C11" i="5"/>
  <c r="D54" i="147"/>
  <c r="E54" i="147" s="1"/>
  <c r="H128" i="147"/>
  <c r="H160" i="147" s="1" a="1"/>
  <c r="H160" i="147" s="1"/>
  <c r="E132" i="147"/>
  <c r="G134" i="147"/>
  <c r="F134" i="147"/>
  <c r="G128" i="147"/>
  <c r="F131" i="147"/>
  <c r="E131" i="147"/>
  <c r="G132" i="147"/>
  <c r="F132" i="147"/>
  <c r="G129" i="147"/>
  <c r="F129" i="147"/>
  <c r="E129" i="147"/>
  <c r="E134" i="147"/>
  <c r="G147" i="169" l="1"/>
  <c r="E147" i="169"/>
  <c r="F147" i="169"/>
  <c r="G149" i="169"/>
  <c r="F149" i="169"/>
  <c r="E149" i="169"/>
  <c r="I38" i="169"/>
  <c r="I40" i="169"/>
  <c r="I41" i="169"/>
  <c r="I43" i="169"/>
  <c r="I39" i="169"/>
  <c r="I42" i="169"/>
  <c r="I47" i="169"/>
  <c r="I24" i="147" a="1"/>
  <c r="I24" i="147" s="1"/>
  <c r="I61" i="147"/>
  <c r="I53" i="169" s="1"/>
  <c r="I26" i="147" a="1"/>
  <c r="I26" i="147" s="1"/>
  <c r="I63" i="147"/>
  <c r="I55" i="169" s="1"/>
  <c r="I27" i="147" a="1"/>
  <c r="I27" i="147" s="1"/>
  <c r="I41" i="147" s="1"/>
  <c r="I64" i="147"/>
  <c r="I56" i="169" s="1"/>
  <c r="I29" i="147" a="1"/>
  <c r="I29" i="147" s="1"/>
  <c r="I66" i="147"/>
  <c r="I58" i="169" s="1"/>
  <c r="I62" i="147"/>
  <c r="I54" i="169" s="1"/>
  <c r="I65" i="147"/>
  <c r="I57" i="169" s="1"/>
  <c r="I33" i="147"/>
  <c r="I69" i="147"/>
  <c r="I61" i="169" s="1"/>
  <c r="I34" i="147"/>
  <c r="I72" i="147"/>
  <c r="I64" i="169" s="1"/>
  <c r="I67" i="147"/>
  <c r="I35" i="147"/>
  <c r="I70" i="147"/>
  <c r="I62" i="169" s="1"/>
  <c r="H160" i="150" a="1"/>
  <c r="H160" i="150" s="1"/>
  <c r="H158" i="150" a="1"/>
  <c r="H158" i="150" s="1"/>
  <c r="I158" i="150" a="1"/>
  <c r="I158" i="150" s="1"/>
  <c r="I160" i="150" a="1"/>
  <c r="I160" i="150" s="1"/>
  <c r="I160" i="154" a="1"/>
  <c r="I160" i="154" s="1"/>
  <c r="I158" i="154" a="1"/>
  <c r="I158" i="154" s="1"/>
  <c r="I160" i="156" a="1"/>
  <c r="I160" i="156" s="1"/>
  <c r="I158" i="156" a="1"/>
  <c r="I158" i="156" s="1"/>
  <c r="I160" i="147" a="1"/>
  <c r="I160" i="147" s="1"/>
  <c r="I158" i="147" a="1"/>
  <c r="I158" i="147" s="1"/>
  <c r="I155" i="150" a="1"/>
  <c r="I155" i="150" s="1"/>
  <c r="I157" i="150" a="1"/>
  <c r="I157" i="150" s="1"/>
  <c r="I157" i="154" a="1"/>
  <c r="I157" i="154" s="1"/>
  <c r="I155" i="154" a="1"/>
  <c r="I155" i="154" s="1"/>
  <c r="I157" i="158" a="1"/>
  <c r="I157" i="158" s="1"/>
  <c r="I155" i="158" a="1"/>
  <c r="I155" i="158" s="1"/>
  <c r="I155" i="147" a="1"/>
  <c r="I155" i="147" s="1"/>
  <c r="I157" i="147" a="1"/>
  <c r="I157" i="147" s="1"/>
  <c r="I158" i="149" a="1"/>
  <c r="I158" i="149" s="1"/>
  <c r="I160" i="149" a="1"/>
  <c r="I160" i="149" s="1"/>
  <c r="I158" i="151" a="1"/>
  <c r="I158" i="151" s="1"/>
  <c r="I160" i="151" a="1"/>
  <c r="I160" i="151" s="1"/>
  <c r="I158" i="153" a="1"/>
  <c r="I158" i="153" s="1"/>
  <c r="I160" i="153" a="1"/>
  <c r="I160" i="153" s="1"/>
  <c r="I160" i="155" a="1"/>
  <c r="I160" i="155" s="1"/>
  <c r="I158" i="155" a="1"/>
  <c r="I158" i="155" s="1"/>
  <c r="I160" i="157" a="1"/>
  <c r="I160" i="157" s="1"/>
  <c r="I158" i="157" a="1"/>
  <c r="I158" i="157" s="1"/>
  <c r="I160" i="159" a="1"/>
  <c r="I160" i="159" s="1"/>
  <c r="I158" i="159" a="1"/>
  <c r="I158" i="159" s="1"/>
  <c r="I160" i="161" a="1"/>
  <c r="I160" i="161" s="1"/>
  <c r="I158" i="161" a="1"/>
  <c r="I158" i="161" s="1"/>
  <c r="I155" i="149" a="1"/>
  <c r="I155" i="149" s="1"/>
  <c r="I157" i="149" a="1"/>
  <c r="I157" i="149" s="1"/>
  <c r="I155" i="151" a="1"/>
  <c r="I155" i="151" s="1"/>
  <c r="I157" i="151" a="1"/>
  <c r="I157" i="151" s="1"/>
  <c r="I155" i="153" a="1"/>
  <c r="I155" i="153" s="1"/>
  <c r="I157" i="153" a="1"/>
  <c r="I157" i="153" s="1"/>
  <c r="I157" i="155" a="1"/>
  <c r="I157" i="155" s="1"/>
  <c r="I155" i="155" a="1"/>
  <c r="I155" i="155" s="1"/>
  <c r="I157" i="157" a="1"/>
  <c r="I157" i="157" s="1"/>
  <c r="I155" i="157" a="1"/>
  <c r="I155" i="157" s="1"/>
  <c r="I157" i="159" a="1"/>
  <c r="I157" i="159" s="1"/>
  <c r="I155" i="159" a="1"/>
  <c r="I155" i="159" s="1"/>
  <c r="I157" i="161" a="1"/>
  <c r="I157" i="161" s="1"/>
  <c r="H149" i="169" s="1"/>
  <c r="I155" i="161" a="1"/>
  <c r="I155" i="161" s="1"/>
  <c r="H147" i="169" s="1"/>
  <c r="I40" i="147"/>
  <c r="H158" i="147" a="1"/>
  <c r="H158" i="147" s="1"/>
  <c r="H150" i="169" s="1"/>
  <c r="I160" i="152" a="1"/>
  <c r="I160" i="152" s="1"/>
  <c r="I158" i="152" a="1"/>
  <c r="I158" i="152" s="1"/>
  <c r="I160" i="158" a="1"/>
  <c r="I160" i="158" s="1"/>
  <c r="I158" i="158" a="1"/>
  <c r="I158" i="158" s="1"/>
  <c r="I160" i="160" a="1"/>
  <c r="I160" i="160" s="1"/>
  <c r="I158" i="160" a="1"/>
  <c r="I158" i="160" s="1"/>
  <c r="I155" i="152" a="1"/>
  <c r="I155" i="152" s="1"/>
  <c r="I157" i="152" a="1"/>
  <c r="I157" i="152" s="1"/>
  <c r="I157" i="156" a="1"/>
  <c r="I157" i="156" s="1"/>
  <c r="I155" i="156" a="1"/>
  <c r="I155" i="156" s="1"/>
  <c r="I157" i="160" a="1"/>
  <c r="I157" i="160" s="1"/>
  <c r="I155" i="160" a="1"/>
  <c r="I155" i="160" s="1"/>
  <c r="I79" i="147" a="1"/>
  <c r="I79" i="147" s="1"/>
  <c r="I25" i="147" a="1"/>
  <c r="I25" i="147" s="1"/>
  <c r="I82" i="147" a="1"/>
  <c r="I82" i="147" s="1"/>
  <c r="I28" i="147" a="1"/>
  <c r="I28" i="147" s="1"/>
  <c r="I36" i="147"/>
  <c r="I31" i="147"/>
  <c r="I83" i="147" a="1"/>
  <c r="I83" i="147" s="1"/>
  <c r="I141" i="161"/>
  <c r="I45" i="150"/>
  <c r="I47" i="149"/>
  <c r="I140" i="157"/>
  <c r="I142" i="161"/>
  <c r="I45" i="154"/>
  <c r="I47" i="153"/>
  <c r="I142" i="158"/>
  <c r="I47" i="159"/>
  <c r="I45" i="156"/>
  <c r="I47" i="155"/>
  <c r="I47" i="151"/>
  <c r="I46" i="161"/>
  <c r="I45" i="157"/>
  <c r="I45" i="158"/>
  <c r="I47" i="157"/>
  <c r="I47" i="158"/>
  <c r="I46" i="157"/>
  <c r="I47" i="154"/>
  <c r="I45" i="153"/>
  <c r="I46" i="153"/>
  <c r="I45" i="152"/>
  <c r="I47" i="150"/>
  <c r="I46" i="149"/>
  <c r="I45" i="149"/>
  <c r="I47" i="161"/>
  <c r="I45" i="160"/>
  <c r="I46" i="159"/>
  <c r="I46" i="155"/>
  <c r="I46" i="151"/>
  <c r="I45" i="151"/>
  <c r="I47" i="152"/>
  <c r="I45" i="155"/>
  <c r="I47" i="156"/>
  <c r="I45" i="159"/>
  <c r="I46" i="160"/>
  <c r="I46" i="150"/>
  <c r="I46" i="152"/>
  <c r="I46" i="154"/>
  <c r="I46" i="156"/>
  <c r="I46" i="158"/>
  <c r="I47" i="160"/>
  <c r="I45" i="161"/>
  <c r="I139" i="161"/>
  <c r="I140" i="161"/>
  <c r="I143" i="161"/>
  <c r="I144" i="161"/>
  <c r="I139" i="160"/>
  <c r="I140" i="160"/>
  <c r="I141" i="160"/>
  <c r="I142" i="160"/>
  <c r="I143" i="160"/>
  <c r="I144" i="160"/>
  <c r="I139" i="159"/>
  <c r="I140" i="159"/>
  <c r="I141" i="159"/>
  <c r="I142" i="159"/>
  <c r="I143" i="159"/>
  <c r="I144" i="159"/>
  <c r="I139" i="158"/>
  <c r="I140" i="158"/>
  <c r="I141" i="158"/>
  <c r="I143" i="158"/>
  <c r="I144" i="158"/>
  <c r="I139" i="157"/>
  <c r="I141" i="157"/>
  <c r="I142" i="157"/>
  <c r="I143" i="157"/>
  <c r="I144" i="157"/>
  <c r="I139" i="156"/>
  <c r="I140" i="156"/>
  <c r="I141" i="156"/>
  <c r="I142" i="156"/>
  <c r="I143" i="156"/>
  <c r="I144" i="156"/>
  <c r="I139" i="155"/>
  <c r="I140" i="155"/>
  <c r="I141" i="155"/>
  <c r="I142" i="155"/>
  <c r="I143" i="155"/>
  <c r="I144" i="155"/>
  <c r="I139" i="154"/>
  <c r="I140" i="154"/>
  <c r="I141" i="154"/>
  <c r="I142" i="154"/>
  <c r="I143" i="154"/>
  <c r="I144" i="154"/>
  <c r="I139" i="153"/>
  <c r="I140" i="153"/>
  <c r="I141" i="153"/>
  <c r="I142" i="153"/>
  <c r="I143" i="153"/>
  <c r="I144" i="153"/>
  <c r="I139" i="152"/>
  <c r="I140" i="152"/>
  <c r="I141" i="152"/>
  <c r="I142" i="152"/>
  <c r="I143" i="152"/>
  <c r="I144" i="152"/>
  <c r="I139" i="151"/>
  <c r="I140" i="151"/>
  <c r="I141" i="151"/>
  <c r="I142" i="151"/>
  <c r="I143" i="151"/>
  <c r="I144" i="151"/>
  <c r="I139" i="150"/>
  <c r="I140" i="150"/>
  <c r="I141" i="150"/>
  <c r="I142" i="150"/>
  <c r="I143" i="150"/>
  <c r="I144" i="150"/>
  <c r="I139" i="149"/>
  <c r="I140" i="149"/>
  <c r="I141" i="149"/>
  <c r="I142" i="149"/>
  <c r="I143" i="149"/>
  <c r="I144" i="149"/>
  <c r="I139" i="147"/>
  <c r="I141" i="147"/>
  <c r="I142" i="147"/>
  <c r="I143" i="147"/>
  <c r="I144" i="147"/>
  <c r="G131" i="147"/>
  <c r="F126" i="147"/>
  <c r="E126" i="147"/>
  <c r="E158" i="147" s="1" a="1"/>
  <c r="E158" i="147" s="1"/>
  <c r="E150" i="169" s="1"/>
  <c r="G126" i="147"/>
  <c r="F128" i="147"/>
  <c r="E128" i="147"/>
  <c r="H152" i="169" l="1"/>
  <c r="I149" i="169"/>
  <c r="I150" i="169"/>
  <c r="I147" i="169"/>
  <c r="I152" i="169"/>
  <c r="I46" i="169"/>
  <c r="I45" i="169"/>
  <c r="I80" i="169"/>
  <c r="I140" i="169"/>
  <c r="I68" i="147"/>
  <c r="I60" i="169" s="1"/>
  <c r="I59" i="169"/>
  <c r="I132" i="169"/>
  <c r="I164" i="169" s="1"/>
  <c r="I181" i="169" s="1" a="1"/>
  <c r="I181" i="169" s="1"/>
  <c r="I71" i="169" a="1"/>
  <c r="I71" i="169" s="1"/>
  <c r="I140" i="147"/>
  <c r="I82" i="169"/>
  <c r="I142" i="169"/>
  <c r="I139" i="169"/>
  <c r="I79" i="169"/>
  <c r="I135" i="169"/>
  <c r="I167" i="169" s="1"/>
  <c r="I184" i="169" s="1" a="1"/>
  <c r="I184" i="169" s="1"/>
  <c r="I74" i="169" a="1"/>
  <c r="I74" i="169" s="1"/>
  <c r="I75" i="169" a="1"/>
  <c r="I75" i="169" s="1"/>
  <c r="I89" i="169" s="1"/>
  <c r="I104" i="169" s="1"/>
  <c r="I136" i="169"/>
  <c r="I73" i="169" a="1"/>
  <c r="I73" i="169" s="1"/>
  <c r="I87" i="169" s="1"/>
  <c r="I102" i="169" s="1"/>
  <c r="I134" i="169"/>
  <c r="I72" i="169" a="1"/>
  <c r="I72" i="169" s="1"/>
  <c r="I86" i="169" s="1"/>
  <c r="I133" i="169"/>
  <c r="I165" i="169" s="1"/>
  <c r="I182" i="169" s="1" a="1"/>
  <c r="I182" i="169" s="1"/>
  <c r="I131" i="169"/>
  <c r="I163" i="169" s="1"/>
  <c r="I180" i="169" s="1" a="1"/>
  <c r="I180" i="169" s="1"/>
  <c r="I70" i="169" a="1"/>
  <c r="I70" i="169" s="1"/>
  <c r="I38" i="147"/>
  <c r="I45" i="147" s="1"/>
  <c r="I42" i="147"/>
  <c r="I39" i="147"/>
  <c r="I46" i="147" s="1"/>
  <c r="I71" i="147"/>
  <c r="I63" i="169" s="1"/>
  <c r="I81" i="147" a="1"/>
  <c r="I81" i="147" s="1"/>
  <c r="I80" i="147" a="1"/>
  <c r="I80" i="147" s="1"/>
  <c r="I43" i="147"/>
  <c r="I47" i="147" s="1"/>
  <c r="I78" i="147" a="1"/>
  <c r="I78" i="147" s="1"/>
  <c r="E160" i="147" a="1"/>
  <c r="E160" i="147" s="1"/>
  <c r="E152" i="169" s="1"/>
  <c r="G160" i="147" a="1"/>
  <c r="G160" i="147" s="1"/>
  <c r="G152" i="169" s="1"/>
  <c r="G158" i="147" a="1"/>
  <c r="G158" i="147" s="1"/>
  <c r="G150" i="169" s="1"/>
  <c r="F158" i="147" a="1"/>
  <c r="F158" i="147" s="1"/>
  <c r="F150" i="169" s="1"/>
  <c r="F160" i="147" a="1"/>
  <c r="F160" i="147" s="1"/>
  <c r="F152" i="169" s="1"/>
  <c r="E11" i="76"/>
  <c r="D11" i="76"/>
  <c r="C11" i="76"/>
  <c r="E6" i="76"/>
  <c r="D6" i="76"/>
  <c r="C6" i="76"/>
  <c r="E11" i="74"/>
  <c r="D11" i="74"/>
  <c r="C11" i="74"/>
  <c r="E6" i="74"/>
  <c r="D6" i="74"/>
  <c r="C6" i="74"/>
  <c r="E11" i="72"/>
  <c r="D11" i="72"/>
  <c r="C11" i="72"/>
  <c r="E6" i="72"/>
  <c r="D6" i="72"/>
  <c r="C6" i="72"/>
  <c r="E11" i="70"/>
  <c r="D11" i="70"/>
  <c r="C11" i="70"/>
  <c r="E6" i="70"/>
  <c r="D6" i="70"/>
  <c r="C6" i="70"/>
  <c r="E11" i="68"/>
  <c r="D11" i="68"/>
  <c r="C11" i="68"/>
  <c r="E6" i="68"/>
  <c r="D6" i="68"/>
  <c r="C6" i="68"/>
  <c r="E11" i="66"/>
  <c r="D11" i="66"/>
  <c r="C11" i="66"/>
  <c r="E6" i="66"/>
  <c r="D6" i="66"/>
  <c r="C6" i="66"/>
  <c r="E11" i="64"/>
  <c r="D11" i="64"/>
  <c r="C11" i="64"/>
  <c r="E6" i="64"/>
  <c r="D6" i="64"/>
  <c r="C6" i="64"/>
  <c r="E11" i="62"/>
  <c r="D11" i="62"/>
  <c r="C11" i="62"/>
  <c r="D22" i="62" s="1"/>
  <c r="E6" i="62"/>
  <c r="D6" i="62"/>
  <c r="C6" i="62"/>
  <c r="E11" i="60"/>
  <c r="D11" i="60"/>
  <c r="C11" i="60"/>
  <c r="D22" i="60" s="1"/>
  <c r="E6" i="60"/>
  <c r="D6" i="60"/>
  <c r="C6" i="60"/>
  <c r="E11" i="58"/>
  <c r="D11" i="58"/>
  <c r="C11" i="58"/>
  <c r="D22" i="58" s="1"/>
  <c r="E6" i="58"/>
  <c r="D6" i="58"/>
  <c r="C6" i="58"/>
  <c r="E11" i="57"/>
  <c r="D11" i="57"/>
  <c r="C11" i="57"/>
  <c r="D22" i="57" s="1"/>
  <c r="E6" i="57"/>
  <c r="D6" i="57"/>
  <c r="C6" i="57"/>
  <c r="E11" i="55"/>
  <c r="D11" i="55"/>
  <c r="C11" i="55"/>
  <c r="D22" i="55" s="1"/>
  <c r="E6" i="55"/>
  <c r="D6" i="55"/>
  <c r="C6" i="55"/>
  <c r="E11" i="53"/>
  <c r="D11" i="53"/>
  <c r="C11" i="53"/>
  <c r="D22" i="53" s="1"/>
  <c r="E6" i="53"/>
  <c r="D6" i="53"/>
  <c r="C6" i="53"/>
  <c r="I166" i="169" l="1"/>
  <c r="I183" i="169" s="1" a="1"/>
  <c r="I183" i="169" s="1"/>
  <c r="I168" i="169"/>
  <c r="I185" i="169" s="1" a="1"/>
  <c r="I185" i="169" s="1"/>
  <c r="I93" i="169"/>
  <c r="I101" i="169"/>
  <c r="I108" i="169" s="1"/>
  <c r="I77" i="169"/>
  <c r="I137" i="169"/>
  <c r="I141" i="169"/>
  <c r="I173" i="169" s="1"/>
  <c r="I191" i="169" s="1"/>
  <c r="I198" i="169" s="1"/>
  <c r="I213" i="169" s="1"/>
  <c r="I81" i="169"/>
  <c r="I84" i="169"/>
  <c r="I88" i="169"/>
  <c r="I103" i="169" s="1"/>
  <c r="I78" i="169"/>
  <c r="I85" i="169" s="1"/>
  <c r="I138" i="169"/>
  <c r="I170" i="169" s="1"/>
  <c r="I188" i="169" s="1"/>
  <c r="I195" i="169" s="1"/>
  <c r="D16" i="70"/>
  <c r="D16" i="72"/>
  <c r="D16" i="74"/>
  <c r="D16" i="76"/>
  <c r="D22" i="64"/>
  <c r="D22" i="66"/>
  <c r="D22" i="68"/>
  <c r="D22" i="70"/>
  <c r="D22" i="72"/>
  <c r="D16" i="53"/>
  <c r="D16" i="55"/>
  <c r="D16" i="57"/>
  <c r="D16" i="58"/>
  <c r="D19" i="53"/>
  <c r="D17" i="53"/>
  <c r="D24" i="53"/>
  <c r="D26" i="53"/>
  <c r="D19" i="55"/>
  <c r="D17" i="55"/>
  <c r="D24" i="55"/>
  <c r="D26" i="55"/>
  <c r="D19" i="57"/>
  <c r="D17" i="57"/>
  <c r="D24" i="57"/>
  <c r="D26" i="57"/>
  <c r="D19" i="58"/>
  <c r="D17" i="58"/>
  <c r="D26" i="58"/>
  <c r="D24" i="58"/>
  <c r="D19" i="60"/>
  <c r="D17" i="60"/>
  <c r="D26" i="60"/>
  <c r="D24" i="60"/>
  <c r="D19" i="62"/>
  <c r="D17" i="62"/>
  <c r="D26" i="62"/>
  <c r="D24" i="62"/>
  <c r="D19" i="64"/>
  <c r="D17" i="64"/>
  <c r="D26" i="64"/>
  <c r="D24" i="64"/>
  <c r="D19" i="66"/>
  <c r="D17" i="66"/>
  <c r="D26" i="66"/>
  <c r="D24" i="66"/>
  <c r="D19" i="68"/>
  <c r="D17" i="68"/>
  <c r="D26" i="68"/>
  <c r="D24" i="68"/>
  <c r="D19" i="70"/>
  <c r="D17" i="70"/>
  <c r="D26" i="70"/>
  <c r="D24" i="70"/>
  <c r="D19" i="72"/>
  <c r="D17" i="72"/>
  <c r="D26" i="72"/>
  <c r="D24" i="72"/>
  <c r="D19" i="74"/>
  <c r="D17" i="74"/>
  <c r="D22" i="74"/>
  <c r="D26" i="74"/>
  <c r="D24" i="74"/>
  <c r="D19" i="76"/>
  <c r="D17" i="76"/>
  <c r="D22" i="76"/>
  <c r="D26" i="76"/>
  <c r="D24" i="76"/>
  <c r="D20" i="53"/>
  <c r="D18" i="53"/>
  <c r="D25" i="53"/>
  <c r="D23" i="53"/>
  <c r="D20" i="55"/>
  <c r="D18" i="55"/>
  <c r="D25" i="55"/>
  <c r="D23" i="55"/>
  <c r="D20" i="57"/>
  <c r="D18" i="57"/>
  <c r="D25" i="57"/>
  <c r="D23" i="57"/>
  <c r="D20" i="58"/>
  <c r="D18" i="58"/>
  <c r="D25" i="58"/>
  <c r="D23" i="58"/>
  <c r="D16" i="60"/>
  <c r="D20" i="60"/>
  <c r="D18" i="60"/>
  <c r="D25" i="60"/>
  <c r="D23" i="60"/>
  <c r="D16" i="62"/>
  <c r="D20" i="62"/>
  <c r="D18" i="62"/>
  <c r="D25" i="62"/>
  <c r="D23" i="62"/>
  <c r="D16" i="64"/>
  <c r="D20" i="64"/>
  <c r="D18" i="64"/>
  <c r="D25" i="64"/>
  <c r="D23" i="64"/>
  <c r="D16" i="66"/>
  <c r="D20" i="66"/>
  <c r="D18" i="66"/>
  <c r="D25" i="66"/>
  <c r="D23" i="66"/>
  <c r="D16" i="68"/>
  <c r="D20" i="68"/>
  <c r="D18" i="68"/>
  <c r="D25" i="68"/>
  <c r="D23" i="68"/>
  <c r="D20" i="70"/>
  <c r="D18" i="70"/>
  <c r="D25" i="70"/>
  <c r="D23" i="70"/>
  <c r="D18" i="72"/>
  <c r="D20" i="72"/>
  <c r="D25" i="72"/>
  <c r="D23" i="72"/>
  <c r="D18" i="74"/>
  <c r="D20" i="74"/>
  <c r="D25" i="74"/>
  <c r="D23" i="74"/>
  <c r="D18" i="76"/>
  <c r="D20" i="76"/>
  <c r="D25" i="76"/>
  <c r="D23" i="76"/>
  <c r="F212" i="4"/>
  <c r="G212" i="4"/>
  <c r="I212" i="4"/>
  <c r="F213" i="4"/>
  <c r="G213" i="4"/>
  <c r="I213" i="4"/>
  <c r="F214" i="4"/>
  <c r="G214" i="4"/>
  <c r="I214" i="4"/>
  <c r="F215" i="4"/>
  <c r="G215" i="4"/>
  <c r="I215" i="4"/>
  <c r="F216" i="4"/>
  <c r="G216" i="4"/>
  <c r="I216" i="4"/>
  <c r="F217" i="4"/>
  <c r="G217" i="4"/>
  <c r="I217" i="4"/>
  <c r="F218" i="4"/>
  <c r="G218" i="4"/>
  <c r="I218" i="4"/>
  <c r="F219" i="4"/>
  <c r="G219" i="4"/>
  <c r="I219" i="4"/>
  <c r="F220" i="4"/>
  <c r="G220" i="4"/>
  <c r="I220" i="4"/>
  <c r="F221" i="4"/>
  <c r="G221" i="4"/>
  <c r="I221" i="4"/>
  <c r="F222" i="4"/>
  <c r="G222" i="4"/>
  <c r="I222" i="4"/>
  <c r="F223" i="4"/>
  <c r="G223" i="4"/>
  <c r="I223" i="4"/>
  <c r="F224" i="4"/>
  <c r="G224" i="4"/>
  <c r="I224" i="4"/>
  <c r="F225" i="4"/>
  <c r="G225" i="4"/>
  <c r="I225" i="4"/>
  <c r="F226" i="4"/>
  <c r="G226" i="4"/>
  <c r="I226" i="4"/>
  <c r="F227" i="4"/>
  <c r="G227" i="4"/>
  <c r="I227" i="4"/>
  <c r="F228" i="4"/>
  <c r="G228" i="4"/>
  <c r="I228" i="4"/>
  <c r="F229" i="4"/>
  <c r="G229" i="4"/>
  <c r="I229" i="4"/>
  <c r="F230" i="4"/>
  <c r="G230" i="4"/>
  <c r="I230" i="4"/>
  <c r="F231" i="4"/>
  <c r="G231" i="4"/>
  <c r="I231" i="4"/>
  <c r="F232" i="4"/>
  <c r="G232" i="4"/>
  <c r="I232" i="4"/>
  <c r="F233" i="4"/>
  <c r="G233" i="4"/>
  <c r="I233" i="4"/>
  <c r="F234" i="4"/>
  <c r="G234" i="4"/>
  <c r="I234" i="4"/>
  <c r="F235" i="4"/>
  <c r="G235" i="4"/>
  <c r="I235" i="4"/>
  <c r="F236" i="4"/>
  <c r="G236" i="4"/>
  <c r="I236" i="4"/>
  <c r="F237" i="4"/>
  <c r="G237" i="4"/>
  <c r="I237" i="4"/>
  <c r="F238" i="4"/>
  <c r="G238" i="4"/>
  <c r="I238" i="4"/>
  <c r="F239" i="4"/>
  <c r="G239" i="4"/>
  <c r="I239" i="4"/>
  <c r="F240" i="4"/>
  <c r="G240" i="4"/>
  <c r="I240" i="4"/>
  <c r="F241" i="4"/>
  <c r="G241" i="4"/>
  <c r="I241" i="4"/>
  <c r="F242" i="4"/>
  <c r="G242" i="4"/>
  <c r="I242" i="4"/>
  <c r="F243" i="4"/>
  <c r="G243" i="4"/>
  <c r="I243" i="4"/>
  <c r="F244" i="4"/>
  <c r="G244" i="4"/>
  <c r="I244" i="4"/>
  <c r="F245" i="4"/>
  <c r="G245" i="4"/>
  <c r="I245" i="4"/>
  <c r="F246" i="4"/>
  <c r="G246" i="4"/>
  <c r="I246" i="4"/>
  <c r="F247" i="4"/>
  <c r="G247" i="4"/>
  <c r="I247" i="4"/>
  <c r="F248" i="4"/>
  <c r="G248" i="4"/>
  <c r="I248" i="4"/>
  <c r="F249" i="4"/>
  <c r="G249" i="4"/>
  <c r="I249" i="4"/>
  <c r="F250" i="4"/>
  <c r="G250" i="4"/>
  <c r="I250" i="4"/>
  <c r="F251" i="4"/>
  <c r="G251" i="4"/>
  <c r="I251" i="4"/>
  <c r="F252" i="4"/>
  <c r="G252" i="4"/>
  <c r="I252" i="4"/>
  <c r="F253" i="4"/>
  <c r="G253" i="4"/>
  <c r="I253" i="4"/>
  <c r="F254" i="4"/>
  <c r="G254" i="4"/>
  <c r="I254" i="4"/>
  <c r="F255" i="4"/>
  <c r="G255" i="4"/>
  <c r="I255" i="4"/>
  <c r="F256" i="4"/>
  <c r="G256" i="4"/>
  <c r="I256" i="4"/>
  <c r="F257" i="4"/>
  <c r="G257" i="4"/>
  <c r="I257" i="4"/>
  <c r="F258" i="4"/>
  <c r="G258" i="4"/>
  <c r="I258" i="4"/>
  <c r="F259" i="4"/>
  <c r="G259" i="4"/>
  <c r="I259" i="4"/>
  <c r="F260" i="4"/>
  <c r="G260" i="4"/>
  <c r="I260" i="4"/>
  <c r="F261" i="4"/>
  <c r="G261" i="4"/>
  <c r="I261" i="4"/>
  <c r="F262" i="4"/>
  <c r="G262" i="4"/>
  <c r="I262" i="4"/>
  <c r="F263" i="4"/>
  <c r="G263" i="4"/>
  <c r="I263" i="4"/>
  <c r="F264" i="4"/>
  <c r="G264" i="4"/>
  <c r="I264" i="4"/>
  <c r="F265" i="4"/>
  <c r="G265" i="4"/>
  <c r="I265" i="4"/>
  <c r="F266" i="4"/>
  <c r="G266" i="4"/>
  <c r="I266" i="4"/>
  <c r="F267" i="4"/>
  <c r="G267" i="4"/>
  <c r="I267" i="4"/>
  <c r="F268" i="4"/>
  <c r="G268" i="4"/>
  <c r="I268" i="4"/>
  <c r="F269" i="4"/>
  <c r="G269" i="4"/>
  <c r="I269" i="4"/>
  <c r="F270" i="4"/>
  <c r="G270" i="4"/>
  <c r="I270" i="4"/>
  <c r="F271" i="4"/>
  <c r="G271" i="4"/>
  <c r="I271" i="4"/>
  <c r="F272" i="4"/>
  <c r="G272" i="4"/>
  <c r="I272" i="4"/>
  <c r="F273" i="4"/>
  <c r="G273" i="4"/>
  <c r="I273" i="4"/>
  <c r="F274" i="4"/>
  <c r="G274" i="4"/>
  <c r="I274" i="4"/>
  <c r="F275" i="4"/>
  <c r="G275" i="4"/>
  <c r="I275" i="4"/>
  <c r="F276" i="4"/>
  <c r="G276" i="4"/>
  <c r="I276" i="4"/>
  <c r="F277" i="4"/>
  <c r="G277" i="4"/>
  <c r="I277" i="4"/>
  <c r="F278" i="4"/>
  <c r="G278" i="4"/>
  <c r="I278" i="4"/>
  <c r="F279" i="4"/>
  <c r="G279" i="4"/>
  <c r="I279" i="4"/>
  <c r="F280" i="4"/>
  <c r="G280" i="4"/>
  <c r="I280" i="4"/>
  <c r="F281" i="4"/>
  <c r="G281" i="4"/>
  <c r="I281" i="4"/>
  <c r="F282" i="4"/>
  <c r="G282" i="4"/>
  <c r="I282" i="4"/>
  <c r="F283" i="4"/>
  <c r="G283" i="4"/>
  <c r="I283" i="4"/>
  <c r="F284" i="4"/>
  <c r="G284" i="4"/>
  <c r="I284" i="4"/>
  <c r="F285" i="4"/>
  <c r="G285" i="4"/>
  <c r="I285" i="4"/>
  <c r="F286" i="4"/>
  <c r="G286" i="4"/>
  <c r="I286" i="4"/>
  <c r="F287" i="4"/>
  <c r="G287" i="4"/>
  <c r="I287" i="4"/>
  <c r="F288" i="4"/>
  <c r="G288" i="4"/>
  <c r="I288" i="4"/>
  <c r="F289" i="4"/>
  <c r="G289" i="4"/>
  <c r="I289" i="4"/>
  <c r="F290" i="4"/>
  <c r="G290" i="4"/>
  <c r="I290" i="4"/>
  <c r="F291" i="4"/>
  <c r="G291" i="4"/>
  <c r="I291" i="4"/>
  <c r="F292" i="4"/>
  <c r="G292" i="4"/>
  <c r="I292" i="4"/>
  <c r="F293" i="4"/>
  <c r="G293" i="4"/>
  <c r="I293" i="4"/>
  <c r="F294" i="4"/>
  <c r="G294" i="4"/>
  <c r="I294" i="4"/>
  <c r="F295" i="4"/>
  <c r="G295" i="4"/>
  <c r="I295" i="4"/>
  <c r="F296" i="4"/>
  <c r="G296" i="4"/>
  <c r="I296" i="4"/>
  <c r="F297" i="4"/>
  <c r="G297" i="4"/>
  <c r="I297" i="4"/>
  <c r="F298" i="4"/>
  <c r="G298" i="4"/>
  <c r="I298" i="4"/>
  <c r="F299" i="4"/>
  <c r="G299" i="4"/>
  <c r="I299" i="4"/>
  <c r="F300" i="4"/>
  <c r="G300" i="4"/>
  <c r="I300" i="4"/>
  <c r="F301" i="4"/>
  <c r="G301" i="4"/>
  <c r="I301" i="4"/>
  <c r="F302" i="4"/>
  <c r="G302" i="4"/>
  <c r="I302" i="4"/>
  <c r="F303" i="4"/>
  <c r="G303" i="4"/>
  <c r="I303" i="4"/>
  <c r="F304" i="4"/>
  <c r="G304" i="4"/>
  <c r="I304" i="4"/>
  <c r="F305" i="4"/>
  <c r="G305" i="4"/>
  <c r="I305" i="4"/>
  <c r="F306" i="4"/>
  <c r="G306" i="4"/>
  <c r="I306" i="4"/>
  <c r="F307" i="4"/>
  <c r="G307" i="4"/>
  <c r="I307" i="4"/>
  <c r="F308" i="4"/>
  <c r="G308" i="4"/>
  <c r="I308" i="4"/>
  <c r="F309" i="4"/>
  <c r="G309" i="4"/>
  <c r="I309" i="4"/>
  <c r="F310" i="4"/>
  <c r="G310" i="4"/>
  <c r="I310" i="4"/>
  <c r="F311" i="4"/>
  <c r="G311" i="4"/>
  <c r="I311" i="4"/>
  <c r="F312" i="4"/>
  <c r="G312" i="4"/>
  <c r="I312" i="4"/>
  <c r="F313" i="4"/>
  <c r="G313" i="4"/>
  <c r="I313" i="4"/>
  <c r="F314" i="4"/>
  <c r="G314" i="4"/>
  <c r="I314" i="4"/>
  <c r="F315" i="4"/>
  <c r="G315" i="4"/>
  <c r="I315" i="4"/>
  <c r="F316" i="4"/>
  <c r="G316" i="4"/>
  <c r="I316" i="4"/>
  <c r="F317" i="4"/>
  <c r="G317" i="4"/>
  <c r="I317" i="4"/>
  <c r="F318" i="4"/>
  <c r="G318" i="4"/>
  <c r="I318" i="4"/>
  <c r="F319" i="4"/>
  <c r="G319" i="4"/>
  <c r="I319" i="4"/>
  <c r="F320" i="4"/>
  <c r="G320" i="4"/>
  <c r="I320" i="4"/>
  <c r="F321" i="4"/>
  <c r="G321" i="4"/>
  <c r="I321" i="4"/>
  <c r="F322" i="4"/>
  <c r="G322" i="4"/>
  <c r="I322" i="4"/>
  <c r="F323" i="4"/>
  <c r="G323" i="4"/>
  <c r="I323" i="4"/>
  <c r="F324" i="4"/>
  <c r="G324" i="4"/>
  <c r="I324" i="4"/>
  <c r="F325" i="4"/>
  <c r="G325" i="4"/>
  <c r="I325" i="4"/>
  <c r="F326" i="4"/>
  <c r="G326" i="4"/>
  <c r="I326" i="4"/>
  <c r="F327" i="4"/>
  <c r="G327" i="4"/>
  <c r="I327" i="4"/>
  <c r="F328" i="4"/>
  <c r="G328" i="4"/>
  <c r="I328" i="4"/>
  <c r="F329" i="4"/>
  <c r="G329" i="4"/>
  <c r="I329" i="4"/>
  <c r="F330" i="4"/>
  <c r="G330" i="4"/>
  <c r="I330" i="4"/>
  <c r="F331" i="4"/>
  <c r="G331" i="4"/>
  <c r="I331" i="4"/>
  <c r="F332" i="4"/>
  <c r="G332" i="4"/>
  <c r="I332" i="4"/>
  <c r="F333" i="4"/>
  <c r="G333" i="4"/>
  <c r="I333" i="4"/>
  <c r="F334" i="4"/>
  <c r="G334" i="4"/>
  <c r="I334" i="4"/>
  <c r="F335" i="4"/>
  <c r="G335" i="4"/>
  <c r="I335" i="4"/>
  <c r="F336" i="4"/>
  <c r="G336" i="4"/>
  <c r="I336" i="4"/>
  <c r="F337" i="4"/>
  <c r="G337" i="4"/>
  <c r="I337" i="4"/>
  <c r="F338" i="4"/>
  <c r="G338" i="4"/>
  <c r="I338" i="4"/>
  <c r="F339" i="4"/>
  <c r="G339" i="4"/>
  <c r="I339" i="4"/>
  <c r="F340" i="4"/>
  <c r="G340" i="4"/>
  <c r="I340" i="4"/>
  <c r="F341" i="4"/>
  <c r="G341" i="4"/>
  <c r="I341" i="4"/>
  <c r="F342" i="4"/>
  <c r="G342" i="4"/>
  <c r="I342" i="4"/>
  <c r="F343" i="4"/>
  <c r="G343" i="4"/>
  <c r="I343" i="4"/>
  <c r="F344" i="4"/>
  <c r="G344" i="4"/>
  <c r="I344" i="4"/>
  <c r="F345" i="4"/>
  <c r="G345" i="4"/>
  <c r="I345" i="4"/>
  <c r="F346" i="4"/>
  <c r="G346" i="4"/>
  <c r="I346" i="4"/>
  <c r="F347" i="4"/>
  <c r="G347" i="4"/>
  <c r="I347" i="4"/>
  <c r="F348" i="4"/>
  <c r="G348" i="4"/>
  <c r="I348" i="4"/>
  <c r="F349" i="4"/>
  <c r="G349" i="4"/>
  <c r="I349" i="4"/>
  <c r="F350" i="4"/>
  <c r="G350" i="4"/>
  <c r="I350" i="4"/>
  <c r="F351" i="4"/>
  <c r="G351" i="4"/>
  <c r="I351" i="4"/>
  <c r="F352" i="4"/>
  <c r="G352" i="4"/>
  <c r="I352" i="4"/>
  <c r="F353" i="4"/>
  <c r="G353" i="4"/>
  <c r="I353" i="4"/>
  <c r="F354" i="4"/>
  <c r="G354" i="4"/>
  <c r="I354" i="4"/>
  <c r="F355" i="4"/>
  <c r="G355" i="4"/>
  <c r="I355" i="4"/>
  <c r="F356" i="4"/>
  <c r="G356" i="4"/>
  <c r="I356" i="4"/>
  <c r="F357" i="4"/>
  <c r="G357" i="4"/>
  <c r="I357" i="4"/>
  <c r="F358" i="4"/>
  <c r="G358" i="4"/>
  <c r="I358" i="4"/>
  <c r="F359" i="4"/>
  <c r="G359" i="4"/>
  <c r="I359" i="4"/>
  <c r="F360" i="4"/>
  <c r="G360" i="4"/>
  <c r="I360" i="4"/>
  <c r="F361" i="4"/>
  <c r="G361" i="4"/>
  <c r="I361" i="4"/>
  <c r="F362" i="4"/>
  <c r="G362" i="4"/>
  <c r="I362" i="4"/>
  <c r="F363" i="4"/>
  <c r="G363" i="4"/>
  <c r="I363" i="4"/>
  <c r="F364" i="4"/>
  <c r="G364" i="4"/>
  <c r="I364" i="4"/>
  <c r="F365" i="4"/>
  <c r="G365" i="4"/>
  <c r="I365" i="4"/>
  <c r="F366" i="4"/>
  <c r="G366" i="4"/>
  <c r="I366" i="4"/>
  <c r="F367" i="4"/>
  <c r="G367" i="4"/>
  <c r="I367" i="4"/>
  <c r="I210" i="169" l="1"/>
  <c r="I217" i="169" s="1"/>
  <c r="I202" i="169"/>
  <c r="I92" i="169"/>
  <c r="I100" i="169"/>
  <c r="I107" i="169" s="1"/>
  <c r="I91" i="169"/>
  <c r="I99" i="169"/>
  <c r="I106" i="169" s="1"/>
  <c r="E166" i="156"/>
  <c r="I166" i="156"/>
  <c r="E164" i="156"/>
  <c r="I164" i="156"/>
  <c r="G166" i="156"/>
  <c r="H166" i="156"/>
  <c r="F164" i="156"/>
  <c r="F166" i="156"/>
  <c r="G164" i="156"/>
  <c r="H164" i="156"/>
  <c r="E166" i="154"/>
  <c r="G166" i="154"/>
  <c r="F166" i="154"/>
  <c r="I166" i="154"/>
  <c r="E164" i="154"/>
  <c r="G164" i="154"/>
  <c r="F164" i="154"/>
  <c r="I164" i="154"/>
  <c r="H166" i="154"/>
  <c r="H164" i="154"/>
  <c r="E166" i="152"/>
  <c r="I164" i="152"/>
  <c r="E164" i="152"/>
  <c r="I166" i="152"/>
  <c r="F166" i="152"/>
  <c r="H166" i="152"/>
  <c r="G164" i="152"/>
  <c r="G166" i="152"/>
  <c r="F164" i="152"/>
  <c r="H164" i="152"/>
  <c r="E166" i="151"/>
  <c r="I166" i="151"/>
  <c r="E164" i="151"/>
  <c r="I164" i="151"/>
  <c r="F166" i="151"/>
  <c r="H166" i="151"/>
  <c r="G164" i="151"/>
  <c r="G166" i="151"/>
  <c r="F164" i="151"/>
  <c r="H164" i="151"/>
  <c r="F166" i="150"/>
  <c r="E166" i="150"/>
  <c r="I166" i="150"/>
  <c r="F164" i="150"/>
  <c r="E164" i="150"/>
  <c r="I164" i="150"/>
  <c r="G166" i="150"/>
  <c r="G164" i="150"/>
  <c r="H166" i="150"/>
  <c r="H164" i="150"/>
  <c r="H166" i="149"/>
  <c r="F166" i="149"/>
  <c r="G166" i="149"/>
  <c r="E166" i="149"/>
  <c r="I166" i="149"/>
  <c r="H164" i="149"/>
  <c r="F164" i="149"/>
  <c r="G164" i="149"/>
  <c r="E164" i="149"/>
  <c r="I164" i="149"/>
  <c r="E163" i="160"/>
  <c r="I163" i="160"/>
  <c r="E161" i="160"/>
  <c r="I161" i="160"/>
  <c r="F163" i="160"/>
  <c r="H163" i="160"/>
  <c r="G161" i="160"/>
  <c r="G163" i="160"/>
  <c r="F161" i="160"/>
  <c r="H161" i="160"/>
  <c r="E163" i="159"/>
  <c r="I163" i="159"/>
  <c r="E161" i="159"/>
  <c r="I161" i="159"/>
  <c r="G163" i="159"/>
  <c r="H163" i="159"/>
  <c r="F161" i="159"/>
  <c r="F163" i="159"/>
  <c r="G161" i="159"/>
  <c r="H161" i="159"/>
  <c r="E163" i="158"/>
  <c r="I163" i="158"/>
  <c r="E161" i="158"/>
  <c r="I161" i="158"/>
  <c r="G163" i="158"/>
  <c r="H163" i="158"/>
  <c r="F161" i="158"/>
  <c r="F163" i="158"/>
  <c r="G161" i="158"/>
  <c r="H161" i="158"/>
  <c r="F163" i="157"/>
  <c r="E163" i="157"/>
  <c r="I163" i="157"/>
  <c r="F161" i="157"/>
  <c r="E161" i="157"/>
  <c r="I161" i="157"/>
  <c r="G163" i="157"/>
  <c r="G161" i="157"/>
  <c r="H163" i="157"/>
  <c r="H161" i="157"/>
  <c r="F163" i="156"/>
  <c r="E163" i="156"/>
  <c r="I163" i="156"/>
  <c r="F161" i="156"/>
  <c r="E161" i="156"/>
  <c r="I161" i="156"/>
  <c r="G163" i="156"/>
  <c r="G161" i="156"/>
  <c r="H163" i="156"/>
  <c r="H161" i="156"/>
  <c r="E163" i="155"/>
  <c r="I163" i="155"/>
  <c r="E161" i="155"/>
  <c r="I161" i="155"/>
  <c r="F163" i="155"/>
  <c r="H163" i="155"/>
  <c r="G161" i="155"/>
  <c r="G163" i="155"/>
  <c r="F161" i="155"/>
  <c r="H161" i="155"/>
  <c r="F163" i="154"/>
  <c r="E163" i="154"/>
  <c r="I163" i="154"/>
  <c r="F161" i="154"/>
  <c r="E161" i="154"/>
  <c r="I161" i="154"/>
  <c r="G163" i="154"/>
  <c r="G161" i="154"/>
  <c r="H163" i="154"/>
  <c r="H161" i="154"/>
  <c r="E163" i="153"/>
  <c r="I163" i="153"/>
  <c r="E161" i="153"/>
  <c r="I161" i="153"/>
  <c r="F163" i="153"/>
  <c r="H163" i="153"/>
  <c r="G161" i="153"/>
  <c r="G163" i="153"/>
  <c r="F161" i="153"/>
  <c r="H161" i="153"/>
  <c r="F163" i="152"/>
  <c r="E163" i="152"/>
  <c r="I161" i="152"/>
  <c r="F161" i="152"/>
  <c r="E161" i="152"/>
  <c r="I163" i="152"/>
  <c r="G163" i="152"/>
  <c r="G161" i="152"/>
  <c r="H163" i="152"/>
  <c r="H161" i="152"/>
  <c r="F163" i="151"/>
  <c r="E163" i="151"/>
  <c r="I163" i="151"/>
  <c r="F161" i="151"/>
  <c r="E161" i="151"/>
  <c r="I161" i="151"/>
  <c r="G163" i="151"/>
  <c r="G161" i="151"/>
  <c r="H163" i="151"/>
  <c r="H161" i="151"/>
  <c r="H163" i="150"/>
  <c r="F163" i="150"/>
  <c r="G163" i="150"/>
  <c r="E163" i="150"/>
  <c r="I163" i="150"/>
  <c r="H161" i="150"/>
  <c r="F161" i="150"/>
  <c r="G161" i="150"/>
  <c r="E161" i="150"/>
  <c r="I161" i="150"/>
  <c r="H163" i="149"/>
  <c r="F163" i="149"/>
  <c r="G163" i="149"/>
  <c r="E163" i="149"/>
  <c r="I163" i="149"/>
  <c r="H161" i="149"/>
  <c r="F161" i="149"/>
  <c r="G161" i="149"/>
  <c r="E161" i="149"/>
  <c r="I161" i="149"/>
  <c r="F166" i="161"/>
  <c r="H166" i="161"/>
  <c r="E166" i="161"/>
  <c r="G166" i="161"/>
  <c r="I166" i="161"/>
  <c r="F164" i="161"/>
  <c r="H164" i="161"/>
  <c r="E164" i="161"/>
  <c r="G164" i="161"/>
  <c r="I164" i="161"/>
  <c r="F166" i="160"/>
  <c r="E166" i="160"/>
  <c r="I166" i="160"/>
  <c r="F164" i="160"/>
  <c r="E164" i="160"/>
  <c r="I164" i="160"/>
  <c r="G166" i="160"/>
  <c r="G164" i="160"/>
  <c r="H166" i="160"/>
  <c r="H164" i="160"/>
  <c r="F166" i="159"/>
  <c r="E166" i="159"/>
  <c r="I166" i="159"/>
  <c r="F164" i="159"/>
  <c r="E164" i="159"/>
  <c r="I164" i="159"/>
  <c r="G166" i="159"/>
  <c r="G164" i="159"/>
  <c r="H166" i="159"/>
  <c r="H164" i="159"/>
  <c r="F166" i="158"/>
  <c r="E166" i="158"/>
  <c r="I166" i="158"/>
  <c r="F164" i="158"/>
  <c r="E164" i="158"/>
  <c r="I164" i="158"/>
  <c r="G166" i="158"/>
  <c r="G164" i="158"/>
  <c r="H166" i="158"/>
  <c r="H164" i="158"/>
  <c r="F166" i="157"/>
  <c r="E166" i="157"/>
  <c r="I166" i="157"/>
  <c r="F164" i="157"/>
  <c r="E164" i="157"/>
  <c r="I164" i="157"/>
  <c r="G166" i="157"/>
  <c r="G164" i="157"/>
  <c r="H166" i="157"/>
  <c r="H164" i="157"/>
  <c r="F166" i="155"/>
  <c r="E166" i="155"/>
  <c r="I166" i="155"/>
  <c r="F164" i="155"/>
  <c r="E164" i="155"/>
  <c r="I164" i="155"/>
  <c r="G166" i="155"/>
  <c r="G164" i="155"/>
  <c r="H166" i="155"/>
  <c r="H164" i="155"/>
  <c r="F166" i="153"/>
  <c r="E166" i="153"/>
  <c r="I166" i="153"/>
  <c r="F164" i="153"/>
  <c r="E164" i="153"/>
  <c r="I164" i="153"/>
  <c r="G166" i="153"/>
  <c r="G164" i="153"/>
  <c r="H166" i="153"/>
  <c r="H164" i="153"/>
  <c r="F163" i="161"/>
  <c r="H163" i="161"/>
  <c r="E163" i="161"/>
  <c r="G163" i="161"/>
  <c r="I163" i="161"/>
  <c r="F161" i="161"/>
  <c r="H161" i="161"/>
  <c r="E161" i="161"/>
  <c r="G161" i="161"/>
  <c r="I161" i="161"/>
  <c r="I553" i="4"/>
  <c r="H18" i="161" s="1" a="1"/>
  <c r="H18" i="161" s="1"/>
  <c r="H72" i="161" s="1"/>
  <c r="G553" i="4"/>
  <c r="F18" i="161" s="1" a="1"/>
  <c r="F18" i="161" s="1"/>
  <c r="F72" i="161" s="1"/>
  <c r="F553" i="4"/>
  <c r="E18" i="161" s="1" a="1"/>
  <c r="E18" i="161" s="1"/>
  <c r="E72" i="161" s="1"/>
  <c r="I552" i="4"/>
  <c r="H17" i="161" s="1" a="1"/>
  <c r="H17" i="161" s="1"/>
  <c r="G552" i="4"/>
  <c r="F17" i="161" s="1" a="1"/>
  <c r="F17" i="161" s="1"/>
  <c r="F35" i="161" s="1"/>
  <c r="F552" i="4"/>
  <c r="E17" i="161" s="1" a="1"/>
  <c r="E17" i="161" s="1"/>
  <c r="I551" i="4"/>
  <c r="H16" i="161" s="1" a="1"/>
  <c r="H16" i="161" s="1"/>
  <c r="G551" i="4"/>
  <c r="F16" i="161" s="1" a="1"/>
  <c r="F16" i="161" s="1"/>
  <c r="F551" i="4"/>
  <c r="E16" i="161" s="1" a="1"/>
  <c r="E16" i="161" s="1"/>
  <c r="E34" i="161" s="1"/>
  <c r="I550" i="4"/>
  <c r="H15" i="161" s="1" a="1"/>
  <c r="H15" i="161" s="1"/>
  <c r="H69" i="161" s="1"/>
  <c r="G550" i="4"/>
  <c r="F15" i="161" s="1" a="1"/>
  <c r="F15" i="161" s="1"/>
  <c r="F69" i="161" s="1"/>
  <c r="F550" i="4"/>
  <c r="E15" i="161" s="1" a="1"/>
  <c r="E15" i="161" s="1"/>
  <c r="E69" i="161" s="1"/>
  <c r="I549" i="4"/>
  <c r="H14" i="161" s="1" a="1"/>
  <c r="H14" i="161" s="1"/>
  <c r="H67" i="161" s="1"/>
  <c r="H68" i="161" s="1"/>
  <c r="G549" i="4"/>
  <c r="F14" i="161" s="1" a="1"/>
  <c r="F14" i="161" s="1"/>
  <c r="F549" i="4"/>
  <c r="E14" i="161" s="1" a="1"/>
  <c r="E14" i="161" s="1"/>
  <c r="I548" i="4"/>
  <c r="H13" i="161" s="1" a="1"/>
  <c r="H13" i="161" s="1"/>
  <c r="G548" i="4"/>
  <c r="F13" i="161" s="1" a="1"/>
  <c r="F13" i="161" s="1"/>
  <c r="F31" i="161" s="1"/>
  <c r="F548" i="4"/>
  <c r="E13" i="161" s="1" a="1"/>
  <c r="E13" i="161" s="1"/>
  <c r="I547" i="4"/>
  <c r="G547" i="4"/>
  <c r="F547" i="4"/>
  <c r="I546" i="4"/>
  <c r="G546" i="4"/>
  <c r="F546" i="4"/>
  <c r="I545" i="4"/>
  <c r="G545" i="4"/>
  <c r="F545" i="4"/>
  <c r="I544" i="4"/>
  <c r="G544" i="4"/>
  <c r="F544" i="4"/>
  <c r="I543" i="4"/>
  <c r="G543" i="4"/>
  <c r="F543" i="4"/>
  <c r="I542" i="4"/>
  <c r="G542" i="4"/>
  <c r="F542" i="4"/>
  <c r="I541" i="4"/>
  <c r="H18" i="160" s="1" a="1"/>
  <c r="H18" i="160" s="1"/>
  <c r="H72" i="160" s="1"/>
  <c r="G541" i="4"/>
  <c r="F18" i="160" s="1" a="1"/>
  <c r="F18" i="160" s="1"/>
  <c r="F72" i="160" s="1"/>
  <c r="F541" i="4"/>
  <c r="E18" i="160" s="1" a="1"/>
  <c r="E18" i="160" s="1"/>
  <c r="E72" i="160" s="1"/>
  <c r="I540" i="4"/>
  <c r="H17" i="160" s="1" a="1"/>
  <c r="H17" i="160" s="1"/>
  <c r="G540" i="4"/>
  <c r="F17" i="160" s="1" a="1"/>
  <c r="F17" i="160" s="1"/>
  <c r="F540" i="4"/>
  <c r="E17" i="160" s="1" a="1"/>
  <c r="E17" i="160" s="1"/>
  <c r="I539" i="4"/>
  <c r="H16" i="160" s="1" a="1"/>
  <c r="H16" i="160" s="1"/>
  <c r="G539" i="4"/>
  <c r="F16" i="160" s="1" a="1"/>
  <c r="F16" i="160" s="1"/>
  <c r="F539" i="4"/>
  <c r="E16" i="160" s="1" a="1"/>
  <c r="E16" i="160" s="1"/>
  <c r="I538" i="4"/>
  <c r="H15" i="160" s="1" a="1"/>
  <c r="H15" i="160" s="1"/>
  <c r="H69" i="160" s="1"/>
  <c r="G538" i="4"/>
  <c r="F15" i="160" s="1" a="1"/>
  <c r="F15" i="160" s="1"/>
  <c r="F69" i="160" s="1"/>
  <c r="F538" i="4"/>
  <c r="E15" i="160" s="1" a="1"/>
  <c r="E15" i="160" s="1"/>
  <c r="E69" i="160" s="1"/>
  <c r="I537" i="4"/>
  <c r="H14" i="160" s="1" a="1"/>
  <c r="H14" i="160" s="1"/>
  <c r="G537" i="4"/>
  <c r="F14" i="160" s="1" a="1"/>
  <c r="F14" i="160" s="1"/>
  <c r="F537" i="4"/>
  <c r="E14" i="160" s="1" a="1"/>
  <c r="E14" i="160" s="1"/>
  <c r="I536" i="4"/>
  <c r="H13" i="160" s="1" a="1"/>
  <c r="H13" i="160" s="1"/>
  <c r="G536" i="4"/>
  <c r="F13" i="160" s="1" a="1"/>
  <c r="F13" i="160" s="1"/>
  <c r="F536" i="4"/>
  <c r="E13" i="160" s="1" a="1"/>
  <c r="E13" i="160" s="1"/>
  <c r="I535" i="4"/>
  <c r="G535" i="4"/>
  <c r="F535" i="4"/>
  <c r="I534" i="4"/>
  <c r="G534" i="4"/>
  <c r="F534" i="4"/>
  <c r="I533" i="4"/>
  <c r="G533" i="4"/>
  <c r="F533" i="4"/>
  <c r="I532" i="4"/>
  <c r="G532" i="4"/>
  <c r="F532" i="4"/>
  <c r="I531" i="4"/>
  <c r="G531" i="4"/>
  <c r="F531" i="4"/>
  <c r="I530" i="4"/>
  <c r="G530" i="4"/>
  <c r="F530" i="4"/>
  <c r="I529" i="4"/>
  <c r="H18" i="159" s="1" a="1"/>
  <c r="H18" i="159" s="1"/>
  <c r="H72" i="159" s="1"/>
  <c r="G529" i="4"/>
  <c r="F18" i="159" s="1" a="1"/>
  <c r="F18" i="159" s="1"/>
  <c r="F72" i="159" s="1"/>
  <c r="F529" i="4"/>
  <c r="E18" i="159" s="1" a="1"/>
  <c r="E18" i="159" s="1"/>
  <c r="E72" i="159" s="1"/>
  <c r="I528" i="4"/>
  <c r="H17" i="159" s="1" a="1"/>
  <c r="H17" i="159" s="1"/>
  <c r="G528" i="4"/>
  <c r="F17" i="159" s="1" a="1"/>
  <c r="F17" i="159" s="1"/>
  <c r="F528" i="4"/>
  <c r="E17" i="159" s="1" a="1"/>
  <c r="E17" i="159" s="1"/>
  <c r="I527" i="4"/>
  <c r="H16" i="159" s="1" a="1"/>
  <c r="H16" i="159" s="1"/>
  <c r="G527" i="4"/>
  <c r="F16" i="159" s="1" a="1"/>
  <c r="F16" i="159" s="1"/>
  <c r="F527" i="4"/>
  <c r="E16" i="159" s="1" a="1"/>
  <c r="E16" i="159" s="1"/>
  <c r="I526" i="4"/>
  <c r="H15" i="159" s="1" a="1"/>
  <c r="H15" i="159" s="1"/>
  <c r="H69" i="159" s="1"/>
  <c r="G526" i="4"/>
  <c r="F15" i="159" s="1" a="1"/>
  <c r="F15" i="159" s="1"/>
  <c r="F69" i="159" s="1"/>
  <c r="F526" i="4"/>
  <c r="E15" i="159" s="1" a="1"/>
  <c r="E15" i="159" s="1"/>
  <c r="E69" i="159" s="1"/>
  <c r="I525" i="4"/>
  <c r="H14" i="159" s="1" a="1"/>
  <c r="H14" i="159" s="1"/>
  <c r="G525" i="4"/>
  <c r="F14" i="159" s="1" a="1"/>
  <c r="F14" i="159" s="1"/>
  <c r="F525" i="4"/>
  <c r="E14" i="159" s="1" a="1"/>
  <c r="E14" i="159" s="1"/>
  <c r="I524" i="4"/>
  <c r="H13" i="159" s="1" a="1"/>
  <c r="H13" i="159" s="1"/>
  <c r="G524" i="4"/>
  <c r="F13" i="159" s="1" a="1"/>
  <c r="F13" i="159" s="1"/>
  <c r="F524" i="4"/>
  <c r="E13" i="159" s="1" a="1"/>
  <c r="E13" i="159" s="1"/>
  <c r="I523" i="4"/>
  <c r="G523" i="4"/>
  <c r="F523" i="4"/>
  <c r="I522" i="4"/>
  <c r="G522" i="4"/>
  <c r="F522" i="4"/>
  <c r="I521" i="4"/>
  <c r="G521" i="4"/>
  <c r="F521" i="4"/>
  <c r="I520" i="4"/>
  <c r="G520" i="4"/>
  <c r="F520" i="4"/>
  <c r="I519" i="4"/>
  <c r="G519" i="4"/>
  <c r="F519" i="4"/>
  <c r="I518" i="4"/>
  <c r="G518" i="4"/>
  <c r="F518" i="4"/>
  <c r="I517" i="4"/>
  <c r="H18" i="158" s="1" a="1"/>
  <c r="H18" i="158" s="1"/>
  <c r="H72" i="158" s="1"/>
  <c r="G517" i="4"/>
  <c r="F18" i="158" s="1" a="1"/>
  <c r="F18" i="158" s="1"/>
  <c r="F72" i="158" s="1"/>
  <c r="F517" i="4"/>
  <c r="E18" i="158" s="1" a="1"/>
  <c r="E18" i="158" s="1"/>
  <c r="E72" i="158" s="1"/>
  <c r="I516" i="4"/>
  <c r="H17" i="158" s="1" a="1"/>
  <c r="H17" i="158" s="1"/>
  <c r="G516" i="4"/>
  <c r="F17" i="158" s="1" a="1"/>
  <c r="F17" i="158" s="1"/>
  <c r="F516" i="4"/>
  <c r="E17" i="158" s="1" a="1"/>
  <c r="E17" i="158" s="1"/>
  <c r="I515" i="4"/>
  <c r="H16" i="158" s="1" a="1"/>
  <c r="H16" i="158" s="1"/>
  <c r="G515" i="4"/>
  <c r="F16" i="158" s="1" a="1"/>
  <c r="F16" i="158" s="1"/>
  <c r="F515" i="4"/>
  <c r="E16" i="158" s="1" a="1"/>
  <c r="E16" i="158" s="1"/>
  <c r="I514" i="4"/>
  <c r="H15" i="158" s="1" a="1"/>
  <c r="H15" i="158" s="1"/>
  <c r="H69" i="158" s="1"/>
  <c r="G514" i="4"/>
  <c r="F15" i="158" s="1" a="1"/>
  <c r="F15" i="158" s="1"/>
  <c r="F69" i="158" s="1"/>
  <c r="F514" i="4"/>
  <c r="E15" i="158" s="1" a="1"/>
  <c r="E15" i="158" s="1"/>
  <c r="E69" i="158" s="1"/>
  <c r="I513" i="4"/>
  <c r="H14" i="158" s="1" a="1"/>
  <c r="H14" i="158" s="1"/>
  <c r="G513" i="4"/>
  <c r="F14" i="158" s="1" a="1"/>
  <c r="F14" i="158" s="1"/>
  <c r="F513" i="4"/>
  <c r="E14" i="158" s="1" a="1"/>
  <c r="E14" i="158" s="1"/>
  <c r="I512" i="4"/>
  <c r="H13" i="158" s="1" a="1"/>
  <c r="H13" i="158" s="1"/>
  <c r="G512" i="4"/>
  <c r="F13" i="158" s="1" a="1"/>
  <c r="F13" i="158" s="1"/>
  <c r="F512" i="4"/>
  <c r="E13" i="158" s="1" a="1"/>
  <c r="E13" i="158" s="1"/>
  <c r="I511" i="4"/>
  <c r="G511" i="4"/>
  <c r="F511" i="4"/>
  <c r="I510" i="4"/>
  <c r="G510" i="4"/>
  <c r="F510" i="4"/>
  <c r="I509" i="4"/>
  <c r="G509" i="4"/>
  <c r="F509" i="4"/>
  <c r="I508" i="4"/>
  <c r="G508" i="4"/>
  <c r="F508" i="4"/>
  <c r="I507" i="4"/>
  <c r="G507" i="4"/>
  <c r="F507" i="4"/>
  <c r="I506" i="4"/>
  <c r="G506" i="4"/>
  <c r="F506" i="4"/>
  <c r="I505" i="4"/>
  <c r="H18" i="157" s="1" a="1"/>
  <c r="H18" i="157" s="1"/>
  <c r="H72" i="157" s="1"/>
  <c r="G505" i="4"/>
  <c r="F18" i="157" s="1" a="1"/>
  <c r="F18" i="157" s="1"/>
  <c r="F72" i="157" s="1"/>
  <c r="F505" i="4"/>
  <c r="E18" i="157" s="1" a="1"/>
  <c r="E18" i="157" s="1"/>
  <c r="E72" i="157" s="1"/>
  <c r="I504" i="4"/>
  <c r="H17" i="157" s="1" a="1"/>
  <c r="H17" i="157" s="1"/>
  <c r="G504" i="4"/>
  <c r="F17" i="157" s="1" a="1"/>
  <c r="F17" i="157" s="1"/>
  <c r="F504" i="4"/>
  <c r="E17" i="157" s="1" a="1"/>
  <c r="E17" i="157" s="1"/>
  <c r="I503" i="4"/>
  <c r="H16" i="157" s="1" a="1"/>
  <c r="H16" i="157" s="1"/>
  <c r="G503" i="4"/>
  <c r="F16" i="157" s="1" a="1"/>
  <c r="F16" i="157" s="1"/>
  <c r="F503" i="4"/>
  <c r="E16" i="157" s="1" a="1"/>
  <c r="E16" i="157" s="1"/>
  <c r="I502" i="4"/>
  <c r="H15" i="157" s="1" a="1"/>
  <c r="H15" i="157" s="1"/>
  <c r="H69" i="157" s="1"/>
  <c r="G502" i="4"/>
  <c r="F15" i="157" s="1" a="1"/>
  <c r="F15" i="157" s="1"/>
  <c r="F69" i="157" s="1"/>
  <c r="F502" i="4"/>
  <c r="E15" i="157" s="1" a="1"/>
  <c r="E15" i="157" s="1"/>
  <c r="E69" i="157" s="1"/>
  <c r="I501" i="4"/>
  <c r="H14" i="157" s="1" a="1"/>
  <c r="H14" i="157" s="1"/>
  <c r="G501" i="4"/>
  <c r="F14" i="157" s="1" a="1"/>
  <c r="F14" i="157" s="1"/>
  <c r="F501" i="4"/>
  <c r="E14" i="157" s="1" a="1"/>
  <c r="E14" i="157" s="1"/>
  <c r="I500" i="4"/>
  <c r="H13" i="157" s="1" a="1"/>
  <c r="H13" i="157" s="1"/>
  <c r="G500" i="4"/>
  <c r="F13" i="157" s="1" a="1"/>
  <c r="F13" i="157" s="1"/>
  <c r="F500" i="4"/>
  <c r="E13" i="157" s="1" a="1"/>
  <c r="E13" i="157" s="1"/>
  <c r="I499" i="4"/>
  <c r="G499" i="4"/>
  <c r="F499" i="4"/>
  <c r="I498" i="4"/>
  <c r="G498" i="4"/>
  <c r="F498" i="4"/>
  <c r="I497" i="4"/>
  <c r="G497" i="4"/>
  <c r="F497" i="4"/>
  <c r="I496" i="4"/>
  <c r="G496" i="4"/>
  <c r="F496" i="4"/>
  <c r="I495" i="4"/>
  <c r="G495" i="4"/>
  <c r="F495" i="4"/>
  <c r="I494" i="4"/>
  <c r="G494" i="4"/>
  <c r="F494" i="4"/>
  <c r="I493" i="4"/>
  <c r="H18" i="156" s="1" a="1"/>
  <c r="H18" i="156" s="1"/>
  <c r="H72" i="156" s="1"/>
  <c r="G493" i="4"/>
  <c r="F18" i="156" s="1" a="1"/>
  <c r="F18" i="156" s="1"/>
  <c r="F72" i="156" s="1"/>
  <c r="F493" i="4"/>
  <c r="E18" i="156" s="1" a="1"/>
  <c r="E18" i="156" s="1"/>
  <c r="E72" i="156" s="1"/>
  <c r="I492" i="4"/>
  <c r="H17" i="156" s="1" a="1"/>
  <c r="H17" i="156" s="1"/>
  <c r="G492" i="4"/>
  <c r="F17" i="156" s="1" a="1"/>
  <c r="F17" i="156" s="1"/>
  <c r="F492" i="4"/>
  <c r="E17" i="156" s="1" a="1"/>
  <c r="E17" i="156" s="1"/>
  <c r="I491" i="4"/>
  <c r="H16" i="156" s="1" a="1"/>
  <c r="H16" i="156" s="1"/>
  <c r="G491" i="4"/>
  <c r="F16" i="156" s="1" a="1"/>
  <c r="F16" i="156" s="1"/>
  <c r="F491" i="4"/>
  <c r="E16" i="156" s="1" a="1"/>
  <c r="E16" i="156" s="1"/>
  <c r="I490" i="4"/>
  <c r="H15" i="156" s="1" a="1"/>
  <c r="H15" i="156" s="1"/>
  <c r="H69" i="156" s="1"/>
  <c r="G490" i="4"/>
  <c r="F15" i="156" s="1" a="1"/>
  <c r="F15" i="156" s="1"/>
  <c r="F69" i="156" s="1"/>
  <c r="F490" i="4"/>
  <c r="E15" i="156" s="1" a="1"/>
  <c r="E15" i="156" s="1"/>
  <c r="E69" i="156" s="1"/>
  <c r="I489" i="4"/>
  <c r="H14" i="156" s="1" a="1"/>
  <c r="H14" i="156" s="1"/>
  <c r="G489" i="4"/>
  <c r="F14" i="156" s="1" a="1"/>
  <c r="F14" i="156" s="1"/>
  <c r="F489" i="4"/>
  <c r="E14" i="156" s="1" a="1"/>
  <c r="E14" i="156" s="1"/>
  <c r="I488" i="4"/>
  <c r="H13" i="156" s="1" a="1"/>
  <c r="H13" i="156" s="1"/>
  <c r="G488" i="4"/>
  <c r="F13" i="156" s="1" a="1"/>
  <c r="F13" i="156" s="1"/>
  <c r="F488" i="4"/>
  <c r="E13" i="156" s="1" a="1"/>
  <c r="E13" i="156" s="1"/>
  <c r="I487" i="4"/>
  <c r="G487" i="4"/>
  <c r="F487" i="4"/>
  <c r="I486" i="4"/>
  <c r="G486" i="4"/>
  <c r="F486" i="4"/>
  <c r="I485" i="4"/>
  <c r="G485" i="4"/>
  <c r="F485" i="4"/>
  <c r="I484" i="4"/>
  <c r="G484" i="4"/>
  <c r="F484" i="4"/>
  <c r="I483" i="4"/>
  <c r="G483" i="4"/>
  <c r="F483" i="4"/>
  <c r="I482" i="4"/>
  <c r="G482" i="4"/>
  <c r="F482" i="4"/>
  <c r="I481" i="4"/>
  <c r="H18" i="155" s="1" a="1"/>
  <c r="H18" i="155" s="1"/>
  <c r="H72" i="155" s="1"/>
  <c r="G481" i="4"/>
  <c r="F18" i="155" s="1" a="1"/>
  <c r="F18" i="155" s="1"/>
  <c r="F72" i="155" s="1"/>
  <c r="F481" i="4"/>
  <c r="E18" i="155" s="1" a="1"/>
  <c r="E18" i="155" s="1"/>
  <c r="E72" i="155" s="1"/>
  <c r="I480" i="4"/>
  <c r="H17" i="155" s="1" a="1"/>
  <c r="H17" i="155" s="1"/>
  <c r="G480" i="4"/>
  <c r="F17" i="155" s="1" a="1"/>
  <c r="F17" i="155" s="1"/>
  <c r="F480" i="4"/>
  <c r="E17" i="155" s="1" a="1"/>
  <c r="E17" i="155" s="1"/>
  <c r="I479" i="4"/>
  <c r="H16" i="155" s="1" a="1"/>
  <c r="H16" i="155" s="1"/>
  <c r="G479" i="4"/>
  <c r="F16" i="155" s="1" a="1"/>
  <c r="F16" i="155" s="1"/>
  <c r="F479" i="4"/>
  <c r="E16" i="155" s="1" a="1"/>
  <c r="E16" i="155" s="1"/>
  <c r="I478" i="4"/>
  <c r="H15" i="155" s="1" a="1"/>
  <c r="H15" i="155" s="1"/>
  <c r="H69" i="155" s="1"/>
  <c r="G478" i="4"/>
  <c r="F15" i="155" s="1" a="1"/>
  <c r="F15" i="155" s="1"/>
  <c r="F69" i="155" s="1"/>
  <c r="F478" i="4"/>
  <c r="E15" i="155" s="1" a="1"/>
  <c r="E15" i="155" s="1"/>
  <c r="E69" i="155" s="1"/>
  <c r="I477" i="4"/>
  <c r="H14" i="155" s="1" a="1"/>
  <c r="H14" i="155" s="1"/>
  <c r="G477" i="4"/>
  <c r="F14" i="155" s="1" a="1"/>
  <c r="F14" i="155" s="1"/>
  <c r="F477" i="4"/>
  <c r="E14" i="155" s="1" a="1"/>
  <c r="E14" i="155" s="1"/>
  <c r="I476" i="4"/>
  <c r="H13" i="155" s="1" a="1"/>
  <c r="H13" i="155" s="1"/>
  <c r="G476" i="4"/>
  <c r="F13" i="155" s="1" a="1"/>
  <c r="F13" i="155" s="1"/>
  <c r="F476" i="4"/>
  <c r="E13" i="155" s="1" a="1"/>
  <c r="E13" i="155" s="1"/>
  <c r="I475" i="4"/>
  <c r="G475" i="4"/>
  <c r="F475" i="4"/>
  <c r="I474" i="4"/>
  <c r="G474" i="4"/>
  <c r="F474" i="4"/>
  <c r="I473" i="4"/>
  <c r="G473" i="4"/>
  <c r="F473" i="4"/>
  <c r="I472" i="4"/>
  <c r="G472" i="4"/>
  <c r="F472" i="4"/>
  <c r="I471" i="4"/>
  <c r="G471" i="4"/>
  <c r="F471" i="4"/>
  <c r="I470" i="4"/>
  <c r="G470" i="4"/>
  <c r="F470" i="4"/>
  <c r="I469" i="4"/>
  <c r="H18" i="154" s="1" a="1"/>
  <c r="H18" i="154" s="1"/>
  <c r="H72" i="154" s="1"/>
  <c r="G469" i="4"/>
  <c r="F18" i="154" s="1" a="1"/>
  <c r="F18" i="154" s="1"/>
  <c r="F72" i="154" s="1"/>
  <c r="F469" i="4"/>
  <c r="E18" i="154" s="1" a="1"/>
  <c r="E18" i="154" s="1"/>
  <c r="E72" i="154" s="1"/>
  <c r="I468" i="4"/>
  <c r="H17" i="154" s="1" a="1"/>
  <c r="H17" i="154" s="1"/>
  <c r="H35" i="154" s="1"/>
  <c r="G468" i="4"/>
  <c r="F17" i="154" s="1" a="1"/>
  <c r="F17" i="154" s="1"/>
  <c r="F468" i="4"/>
  <c r="E17" i="154" s="1" a="1"/>
  <c r="E17" i="154" s="1"/>
  <c r="I467" i="4"/>
  <c r="H16" i="154" s="1" a="1"/>
  <c r="H16" i="154" s="1"/>
  <c r="G467" i="4"/>
  <c r="F16" i="154" s="1" a="1"/>
  <c r="F16" i="154" s="1"/>
  <c r="F34" i="154" s="1"/>
  <c r="F467" i="4"/>
  <c r="E16" i="154" s="1" a="1"/>
  <c r="E16" i="154" s="1"/>
  <c r="I466" i="4"/>
  <c r="H15" i="154" s="1" a="1"/>
  <c r="H15" i="154" s="1"/>
  <c r="H69" i="154" s="1"/>
  <c r="G466" i="4"/>
  <c r="F15" i="154" s="1" a="1"/>
  <c r="F15" i="154" s="1"/>
  <c r="F69" i="154" s="1"/>
  <c r="F466" i="4"/>
  <c r="E15" i="154" s="1" a="1"/>
  <c r="E15" i="154" s="1"/>
  <c r="E69" i="154" s="1"/>
  <c r="I465" i="4"/>
  <c r="H14" i="154" s="1" a="1"/>
  <c r="H14" i="154" s="1"/>
  <c r="G465" i="4"/>
  <c r="F14" i="154" s="1" a="1"/>
  <c r="F14" i="154" s="1"/>
  <c r="F465" i="4"/>
  <c r="E14" i="154" s="1" a="1"/>
  <c r="E14" i="154" s="1"/>
  <c r="I464" i="4"/>
  <c r="H13" i="154" s="1" a="1"/>
  <c r="H13" i="154" s="1"/>
  <c r="H31" i="154" s="1"/>
  <c r="G464" i="4"/>
  <c r="F13" i="154" s="1" a="1"/>
  <c r="F13" i="154" s="1"/>
  <c r="F464" i="4"/>
  <c r="E13" i="154" s="1" a="1"/>
  <c r="E13" i="154" s="1"/>
  <c r="I463" i="4"/>
  <c r="G463" i="4"/>
  <c r="F463" i="4"/>
  <c r="I462" i="4"/>
  <c r="G462" i="4"/>
  <c r="F462" i="4"/>
  <c r="I461" i="4"/>
  <c r="G461" i="4"/>
  <c r="F461" i="4"/>
  <c r="I460" i="4"/>
  <c r="G460" i="4"/>
  <c r="F460" i="4"/>
  <c r="I459" i="4"/>
  <c r="G459" i="4"/>
  <c r="F459" i="4"/>
  <c r="I458" i="4"/>
  <c r="G458" i="4"/>
  <c r="F458" i="4"/>
  <c r="I457" i="4"/>
  <c r="H18" i="153" s="1" a="1"/>
  <c r="H18" i="153" s="1"/>
  <c r="H72" i="153" s="1"/>
  <c r="G457" i="4"/>
  <c r="F18" i="153" s="1" a="1"/>
  <c r="F18" i="153" s="1"/>
  <c r="F72" i="153" s="1"/>
  <c r="F457" i="4"/>
  <c r="E18" i="153" s="1" a="1"/>
  <c r="E18" i="153" s="1"/>
  <c r="E72" i="153" s="1"/>
  <c r="I456" i="4"/>
  <c r="H17" i="153" s="1" a="1"/>
  <c r="H17" i="153" s="1"/>
  <c r="G456" i="4"/>
  <c r="F17" i="153" s="1" a="1"/>
  <c r="F17" i="153" s="1"/>
  <c r="F456" i="4"/>
  <c r="E17" i="153" s="1" a="1"/>
  <c r="E17" i="153" s="1"/>
  <c r="I455" i="4"/>
  <c r="H16" i="153" s="1" a="1"/>
  <c r="H16" i="153" s="1"/>
  <c r="G455" i="4"/>
  <c r="F16" i="153" s="1" a="1"/>
  <c r="F16" i="153" s="1"/>
  <c r="F455" i="4"/>
  <c r="E16" i="153" s="1" a="1"/>
  <c r="E16" i="153" s="1"/>
  <c r="I454" i="4"/>
  <c r="H15" i="153" s="1" a="1"/>
  <c r="H15" i="153" s="1"/>
  <c r="H69" i="153" s="1"/>
  <c r="G454" i="4"/>
  <c r="F15" i="153" s="1" a="1"/>
  <c r="F15" i="153" s="1"/>
  <c r="F69" i="153" s="1"/>
  <c r="F454" i="4"/>
  <c r="E15" i="153" s="1" a="1"/>
  <c r="E15" i="153" s="1"/>
  <c r="E69" i="153" s="1"/>
  <c r="I453" i="4"/>
  <c r="H14" i="153" s="1" a="1"/>
  <c r="H14" i="153" s="1"/>
  <c r="G453" i="4"/>
  <c r="F14" i="153" s="1" a="1"/>
  <c r="F14" i="153" s="1"/>
  <c r="F453" i="4"/>
  <c r="E14" i="153" s="1" a="1"/>
  <c r="E14" i="153" s="1"/>
  <c r="I452" i="4"/>
  <c r="H13" i="153" s="1" a="1"/>
  <c r="H13" i="153" s="1"/>
  <c r="G452" i="4"/>
  <c r="F13" i="153" s="1" a="1"/>
  <c r="F13" i="153" s="1"/>
  <c r="F452" i="4"/>
  <c r="E13" i="153" s="1" a="1"/>
  <c r="E13" i="153" s="1"/>
  <c r="I451" i="4"/>
  <c r="G451" i="4"/>
  <c r="F451" i="4"/>
  <c r="I450" i="4"/>
  <c r="G450" i="4"/>
  <c r="F450" i="4"/>
  <c r="I449" i="4"/>
  <c r="G449" i="4"/>
  <c r="F449" i="4"/>
  <c r="I448" i="4"/>
  <c r="G448" i="4"/>
  <c r="F448" i="4"/>
  <c r="I447" i="4"/>
  <c r="G447" i="4"/>
  <c r="F447" i="4"/>
  <c r="I446" i="4"/>
  <c r="G446" i="4"/>
  <c r="F446" i="4"/>
  <c r="I445" i="4"/>
  <c r="H18" i="152" s="1" a="1"/>
  <c r="H18" i="152" s="1"/>
  <c r="H72" i="152" s="1"/>
  <c r="G445" i="4"/>
  <c r="F18" i="152" s="1" a="1"/>
  <c r="F18" i="152" s="1"/>
  <c r="F72" i="152" s="1"/>
  <c r="F445" i="4"/>
  <c r="E18" i="152" s="1" a="1"/>
  <c r="E18" i="152" s="1"/>
  <c r="E72" i="152" s="1"/>
  <c r="I444" i="4"/>
  <c r="H17" i="152" s="1" a="1"/>
  <c r="H17" i="152" s="1"/>
  <c r="G444" i="4"/>
  <c r="F17" i="152" s="1" a="1"/>
  <c r="F17" i="152" s="1"/>
  <c r="F444" i="4"/>
  <c r="E17" i="152" s="1" a="1"/>
  <c r="E17" i="152" s="1"/>
  <c r="I443" i="4"/>
  <c r="H16" i="152" s="1" a="1"/>
  <c r="H16" i="152" s="1"/>
  <c r="G443" i="4"/>
  <c r="F16" i="152" s="1" a="1"/>
  <c r="F16" i="152" s="1"/>
  <c r="F443" i="4"/>
  <c r="E16" i="152" s="1" a="1"/>
  <c r="E16" i="152" s="1"/>
  <c r="I442" i="4"/>
  <c r="H15" i="152" s="1" a="1"/>
  <c r="H15" i="152" s="1"/>
  <c r="H69" i="152" s="1"/>
  <c r="G442" i="4"/>
  <c r="F15" i="152" s="1" a="1"/>
  <c r="F15" i="152" s="1"/>
  <c r="F69" i="152" s="1"/>
  <c r="F442" i="4"/>
  <c r="E15" i="152" s="1" a="1"/>
  <c r="E15" i="152" s="1"/>
  <c r="E69" i="152" s="1"/>
  <c r="I441" i="4"/>
  <c r="H14" i="152" s="1" a="1"/>
  <c r="H14" i="152" s="1"/>
  <c r="G441" i="4"/>
  <c r="F14" i="152" s="1" a="1"/>
  <c r="F14" i="152" s="1"/>
  <c r="F441" i="4"/>
  <c r="E14" i="152" s="1" a="1"/>
  <c r="E14" i="152" s="1"/>
  <c r="I440" i="4"/>
  <c r="H13" i="152" s="1" a="1"/>
  <c r="H13" i="152" s="1"/>
  <c r="G440" i="4"/>
  <c r="F13" i="152" s="1" a="1"/>
  <c r="F13" i="152" s="1"/>
  <c r="F440" i="4"/>
  <c r="E13" i="152" s="1" a="1"/>
  <c r="E13" i="152" s="1"/>
  <c r="I439" i="4"/>
  <c r="G439" i="4"/>
  <c r="F439" i="4"/>
  <c r="I438" i="4"/>
  <c r="G438" i="4"/>
  <c r="F438" i="4"/>
  <c r="I437" i="4"/>
  <c r="G437" i="4"/>
  <c r="F437" i="4"/>
  <c r="I436" i="4"/>
  <c r="G436" i="4"/>
  <c r="F436" i="4"/>
  <c r="I435" i="4"/>
  <c r="G435" i="4"/>
  <c r="F435" i="4"/>
  <c r="I434" i="4"/>
  <c r="G434" i="4"/>
  <c r="F434" i="4"/>
  <c r="I433" i="4"/>
  <c r="H18" i="151" s="1" a="1"/>
  <c r="H18" i="151" s="1"/>
  <c r="H72" i="151" s="1"/>
  <c r="G433" i="4"/>
  <c r="F18" i="151" s="1" a="1"/>
  <c r="F18" i="151" s="1"/>
  <c r="F72" i="151" s="1"/>
  <c r="F433" i="4"/>
  <c r="E18" i="151" s="1" a="1"/>
  <c r="E18" i="151" s="1"/>
  <c r="E72" i="151" s="1"/>
  <c r="I432" i="4"/>
  <c r="H17" i="151" s="1" a="1"/>
  <c r="H17" i="151" s="1"/>
  <c r="G432" i="4"/>
  <c r="F17" i="151" s="1" a="1"/>
  <c r="F17" i="151" s="1"/>
  <c r="F432" i="4"/>
  <c r="E17" i="151" s="1" a="1"/>
  <c r="E17" i="151" s="1"/>
  <c r="E35" i="151" s="1"/>
  <c r="I431" i="4"/>
  <c r="H16" i="151" s="1" a="1"/>
  <c r="H16" i="151" s="1"/>
  <c r="G431" i="4"/>
  <c r="F16" i="151" s="1" a="1"/>
  <c r="F16" i="151" s="1"/>
  <c r="F431" i="4"/>
  <c r="E16" i="151" s="1" a="1"/>
  <c r="E16" i="151" s="1"/>
  <c r="I430" i="4"/>
  <c r="H15" i="151" s="1" a="1"/>
  <c r="H15" i="151" s="1"/>
  <c r="H69" i="151" s="1"/>
  <c r="G430" i="4"/>
  <c r="F15" i="151" s="1" a="1"/>
  <c r="F15" i="151" s="1"/>
  <c r="F69" i="151" s="1"/>
  <c r="F430" i="4"/>
  <c r="E15" i="151" s="1" a="1"/>
  <c r="E15" i="151" s="1"/>
  <c r="E69" i="151" s="1"/>
  <c r="I429" i="4"/>
  <c r="H14" i="151" s="1" a="1"/>
  <c r="H14" i="151" s="1"/>
  <c r="G429" i="4"/>
  <c r="F14" i="151" s="1" a="1"/>
  <c r="F14" i="151" s="1"/>
  <c r="F32" i="151" s="1"/>
  <c r="F429" i="4"/>
  <c r="E14" i="151" s="1" a="1"/>
  <c r="E14" i="151" s="1"/>
  <c r="I428" i="4"/>
  <c r="H13" i="151" s="1" a="1"/>
  <c r="H13" i="151" s="1"/>
  <c r="G428" i="4"/>
  <c r="F13" i="151" s="1" a="1"/>
  <c r="F13" i="151" s="1"/>
  <c r="F428" i="4"/>
  <c r="E13" i="151" s="1" a="1"/>
  <c r="E13" i="151" s="1"/>
  <c r="E31" i="151" s="1"/>
  <c r="I427" i="4"/>
  <c r="G427" i="4"/>
  <c r="F427" i="4"/>
  <c r="I426" i="4"/>
  <c r="G426" i="4"/>
  <c r="F426" i="4"/>
  <c r="I425" i="4"/>
  <c r="G425" i="4"/>
  <c r="F425" i="4"/>
  <c r="I424" i="4"/>
  <c r="G424" i="4"/>
  <c r="F424" i="4"/>
  <c r="I423" i="4"/>
  <c r="G423" i="4"/>
  <c r="F423" i="4"/>
  <c r="I422" i="4"/>
  <c r="G422" i="4"/>
  <c r="F422" i="4"/>
  <c r="I421" i="4"/>
  <c r="H18" i="150" s="1" a="1"/>
  <c r="H18" i="150" s="1"/>
  <c r="H72" i="150" s="1"/>
  <c r="G421" i="4"/>
  <c r="F18" i="150" s="1" a="1"/>
  <c r="F18" i="150" s="1"/>
  <c r="F72" i="150" s="1"/>
  <c r="F421" i="4"/>
  <c r="E18" i="150" s="1" a="1"/>
  <c r="E18" i="150" s="1"/>
  <c r="E72" i="150" s="1"/>
  <c r="I420" i="4"/>
  <c r="H17" i="150" s="1" a="1"/>
  <c r="H17" i="150" s="1"/>
  <c r="G420" i="4"/>
  <c r="F17" i="150" s="1" a="1"/>
  <c r="F17" i="150" s="1"/>
  <c r="F420" i="4"/>
  <c r="E17" i="150" s="1" a="1"/>
  <c r="E17" i="150" s="1"/>
  <c r="I419" i="4"/>
  <c r="H16" i="150" s="1" a="1"/>
  <c r="H16" i="150" s="1"/>
  <c r="G419" i="4"/>
  <c r="F16" i="150" s="1" a="1"/>
  <c r="F16" i="150" s="1"/>
  <c r="F419" i="4"/>
  <c r="E16" i="150" s="1" a="1"/>
  <c r="E16" i="150" s="1"/>
  <c r="E34" i="150" s="1"/>
  <c r="I418" i="4"/>
  <c r="H15" i="150" s="1" a="1"/>
  <c r="H15" i="150" s="1"/>
  <c r="H69" i="150" s="1"/>
  <c r="G418" i="4"/>
  <c r="F15" i="150" s="1" a="1"/>
  <c r="F15" i="150" s="1"/>
  <c r="F69" i="150" s="1"/>
  <c r="F418" i="4"/>
  <c r="E15" i="150" s="1" a="1"/>
  <c r="E15" i="150" s="1"/>
  <c r="E69" i="150" s="1"/>
  <c r="I417" i="4"/>
  <c r="H14" i="150" s="1" a="1"/>
  <c r="H14" i="150" s="1"/>
  <c r="H32" i="150" s="1"/>
  <c r="G417" i="4"/>
  <c r="F14" i="150" s="1" a="1"/>
  <c r="F14" i="150" s="1"/>
  <c r="F417" i="4"/>
  <c r="E14" i="150" s="1" a="1"/>
  <c r="E14" i="150" s="1"/>
  <c r="I416" i="4"/>
  <c r="H13" i="150" s="1" a="1"/>
  <c r="H13" i="150" s="1"/>
  <c r="G416" i="4"/>
  <c r="F13" i="150" s="1" a="1"/>
  <c r="F13" i="150" s="1"/>
  <c r="F31" i="150" s="1"/>
  <c r="F416" i="4"/>
  <c r="E13" i="150" s="1" a="1"/>
  <c r="E13" i="150" s="1"/>
  <c r="I415" i="4"/>
  <c r="G415" i="4"/>
  <c r="F415" i="4"/>
  <c r="I414" i="4"/>
  <c r="G414" i="4"/>
  <c r="F414" i="4"/>
  <c r="I413" i="4"/>
  <c r="G413" i="4"/>
  <c r="F413" i="4"/>
  <c r="I412" i="4"/>
  <c r="G412" i="4"/>
  <c r="F412" i="4"/>
  <c r="I411" i="4"/>
  <c r="G411" i="4"/>
  <c r="F411" i="4"/>
  <c r="I410" i="4"/>
  <c r="G410" i="4"/>
  <c r="F410" i="4"/>
  <c r="I409" i="4"/>
  <c r="H18" i="149" s="1" a="1"/>
  <c r="H18" i="149" s="1"/>
  <c r="H72" i="149" s="1"/>
  <c r="G409" i="4"/>
  <c r="F18" i="149" s="1" a="1"/>
  <c r="F18" i="149" s="1"/>
  <c r="F72" i="149" s="1"/>
  <c r="F409" i="4"/>
  <c r="E18" i="149" s="1" a="1"/>
  <c r="E18" i="149" s="1"/>
  <c r="E72" i="149" s="1"/>
  <c r="I408" i="4"/>
  <c r="H17" i="149" s="1" a="1"/>
  <c r="H17" i="149" s="1"/>
  <c r="G408" i="4"/>
  <c r="F17" i="149" s="1" a="1"/>
  <c r="F17" i="149" s="1"/>
  <c r="F408" i="4"/>
  <c r="E17" i="149" s="1" a="1"/>
  <c r="E17" i="149" s="1"/>
  <c r="I407" i="4"/>
  <c r="H16" i="149" s="1" a="1"/>
  <c r="H16" i="149" s="1"/>
  <c r="H34" i="149" s="1"/>
  <c r="G407" i="4"/>
  <c r="F16" i="149" s="1" a="1"/>
  <c r="F16" i="149" s="1"/>
  <c r="F407" i="4"/>
  <c r="E16" i="149" s="1" a="1"/>
  <c r="E16" i="149" s="1"/>
  <c r="I406" i="4"/>
  <c r="H15" i="149" s="1" a="1"/>
  <c r="H15" i="149" s="1"/>
  <c r="H69" i="149" s="1"/>
  <c r="G406" i="4"/>
  <c r="F15" i="149" s="1" a="1"/>
  <c r="F15" i="149" s="1"/>
  <c r="F69" i="149" s="1"/>
  <c r="F406" i="4"/>
  <c r="E15" i="149" s="1" a="1"/>
  <c r="E15" i="149" s="1"/>
  <c r="E69" i="149" s="1"/>
  <c r="I405" i="4"/>
  <c r="H14" i="149" s="1" a="1"/>
  <c r="H14" i="149" s="1"/>
  <c r="H32" i="149" s="1"/>
  <c r="G405" i="4"/>
  <c r="F14" i="149" s="1" a="1"/>
  <c r="F14" i="149" s="1"/>
  <c r="F405" i="4"/>
  <c r="E14" i="149" s="1" a="1"/>
  <c r="E14" i="149" s="1"/>
  <c r="I404" i="4"/>
  <c r="H13" i="149" s="1" a="1"/>
  <c r="H13" i="149" s="1"/>
  <c r="G404" i="4"/>
  <c r="F13" i="149" s="1" a="1"/>
  <c r="F13" i="149" s="1"/>
  <c r="F67" i="149" s="1"/>
  <c r="F404" i="4"/>
  <c r="E13" i="149" s="1" a="1"/>
  <c r="E13" i="149" s="1"/>
  <c r="I403" i="4"/>
  <c r="G403" i="4"/>
  <c r="F403" i="4"/>
  <c r="I402" i="4"/>
  <c r="G402" i="4"/>
  <c r="F402" i="4"/>
  <c r="I401" i="4"/>
  <c r="G401" i="4"/>
  <c r="F401" i="4"/>
  <c r="I400" i="4"/>
  <c r="G400" i="4"/>
  <c r="F400" i="4"/>
  <c r="I399" i="4"/>
  <c r="G399" i="4"/>
  <c r="F399" i="4"/>
  <c r="I398" i="4"/>
  <c r="G398" i="4"/>
  <c r="F398" i="4"/>
  <c r="F70" i="161"/>
  <c r="F71" i="161" s="1"/>
  <c r="E67" i="161"/>
  <c r="E68" i="161" s="1"/>
  <c r="F70" i="160"/>
  <c r="F71" i="160" s="1"/>
  <c r="H67" i="160"/>
  <c r="H68" i="160" s="1"/>
  <c r="F70" i="159"/>
  <c r="F71" i="159" s="1"/>
  <c r="H67" i="159"/>
  <c r="H68" i="159" s="1"/>
  <c r="E67" i="159"/>
  <c r="E68" i="159" s="1"/>
  <c r="F70" i="158"/>
  <c r="F71" i="158" s="1"/>
  <c r="H67" i="158"/>
  <c r="H68" i="158" s="1"/>
  <c r="E67" i="158"/>
  <c r="E68" i="158" s="1"/>
  <c r="F70" i="157"/>
  <c r="F71" i="157" s="1"/>
  <c r="H67" i="157"/>
  <c r="H68" i="157" s="1"/>
  <c r="E67" i="157"/>
  <c r="E68" i="157" s="1"/>
  <c r="F70" i="156"/>
  <c r="F71" i="156" s="1"/>
  <c r="H70" i="149"/>
  <c r="H71" i="149" s="1"/>
  <c r="F370" i="4"/>
  <c r="E36" i="161"/>
  <c r="H34" i="161"/>
  <c r="F33" i="161"/>
  <c r="E32" i="161"/>
  <c r="H36" i="160"/>
  <c r="E36" i="160"/>
  <c r="F35" i="160"/>
  <c r="H34" i="160"/>
  <c r="E34" i="160"/>
  <c r="F33" i="160"/>
  <c r="H32" i="160"/>
  <c r="E32" i="160"/>
  <c r="F31" i="160"/>
  <c r="H36" i="159"/>
  <c r="E36" i="159"/>
  <c r="F35" i="159"/>
  <c r="H34" i="159"/>
  <c r="E34" i="159"/>
  <c r="F33" i="159"/>
  <c r="H32" i="159"/>
  <c r="E32" i="159"/>
  <c r="F31" i="159"/>
  <c r="H36" i="158"/>
  <c r="E36" i="158"/>
  <c r="F35" i="158"/>
  <c r="H34" i="158"/>
  <c r="E34" i="158"/>
  <c r="F33" i="158"/>
  <c r="H32" i="158"/>
  <c r="E32" i="158"/>
  <c r="F31" i="158"/>
  <c r="H36" i="157"/>
  <c r="E36" i="157"/>
  <c r="F35" i="157"/>
  <c r="H34" i="157"/>
  <c r="E34" i="157"/>
  <c r="F33" i="157"/>
  <c r="H32" i="157"/>
  <c r="E32" i="157"/>
  <c r="F31" i="157"/>
  <c r="H36" i="156"/>
  <c r="E36" i="156"/>
  <c r="F35" i="156"/>
  <c r="H34" i="156"/>
  <c r="E34" i="156"/>
  <c r="F33" i="156"/>
  <c r="H32" i="156"/>
  <c r="E32" i="156"/>
  <c r="F31" i="156"/>
  <c r="H36" i="155"/>
  <c r="E36" i="155"/>
  <c r="F35" i="155"/>
  <c r="H34" i="155"/>
  <c r="E34" i="155"/>
  <c r="F33" i="155"/>
  <c r="H32" i="155"/>
  <c r="E32" i="155"/>
  <c r="F31" i="155"/>
  <c r="H36" i="154"/>
  <c r="E36" i="154"/>
  <c r="F35" i="154"/>
  <c r="H34" i="154"/>
  <c r="E34" i="154"/>
  <c r="F33" i="154"/>
  <c r="H32" i="154"/>
  <c r="E32" i="154"/>
  <c r="F31" i="154"/>
  <c r="H36" i="153"/>
  <c r="E36" i="153"/>
  <c r="F35" i="153"/>
  <c r="H34" i="153"/>
  <c r="E34" i="153"/>
  <c r="F33" i="153"/>
  <c r="H32" i="153"/>
  <c r="E32" i="153"/>
  <c r="F31" i="153"/>
  <c r="H36" i="152"/>
  <c r="E36" i="152"/>
  <c r="F35" i="152"/>
  <c r="H34" i="152"/>
  <c r="E34" i="152"/>
  <c r="F33" i="152"/>
  <c r="H32" i="152"/>
  <c r="E32" i="152"/>
  <c r="F31" i="152"/>
  <c r="H36" i="151"/>
  <c r="E36" i="151"/>
  <c r="F35" i="151"/>
  <c r="H34" i="151"/>
  <c r="E34" i="151"/>
  <c r="F33" i="151"/>
  <c r="H32" i="151"/>
  <c r="E32" i="151"/>
  <c r="F31" i="151"/>
  <c r="H36" i="150"/>
  <c r="E36" i="150"/>
  <c r="F35" i="150"/>
  <c r="H34" i="150"/>
  <c r="F33" i="150"/>
  <c r="E32" i="150"/>
  <c r="H36" i="149"/>
  <c r="F35" i="149"/>
  <c r="E34" i="149"/>
  <c r="F31" i="149"/>
  <c r="F36" i="161"/>
  <c r="H35" i="161"/>
  <c r="E35" i="161"/>
  <c r="F34" i="161"/>
  <c r="H33" i="161"/>
  <c r="E33" i="161"/>
  <c r="F32" i="161"/>
  <c r="H31" i="161"/>
  <c r="E31" i="161"/>
  <c r="F36" i="160"/>
  <c r="H35" i="160"/>
  <c r="E35" i="160"/>
  <c r="F34" i="160"/>
  <c r="H33" i="160"/>
  <c r="E33" i="160"/>
  <c r="F32" i="160"/>
  <c r="H31" i="160"/>
  <c r="E31" i="160"/>
  <c r="F36" i="159"/>
  <c r="H35" i="159"/>
  <c r="E35" i="159"/>
  <c r="F34" i="159"/>
  <c r="H33" i="159"/>
  <c r="E33" i="159"/>
  <c r="F32" i="159"/>
  <c r="H31" i="159"/>
  <c r="E31" i="159"/>
  <c r="F36" i="158"/>
  <c r="H35" i="158"/>
  <c r="E35" i="158"/>
  <c r="F34" i="158"/>
  <c r="H33" i="158"/>
  <c r="E33" i="158"/>
  <c r="F32" i="158"/>
  <c r="H31" i="158"/>
  <c r="E31" i="158"/>
  <c r="F36" i="157"/>
  <c r="H35" i="157"/>
  <c r="E35" i="157"/>
  <c r="F34" i="157"/>
  <c r="H33" i="157"/>
  <c r="E33" i="157"/>
  <c r="F32" i="157"/>
  <c r="H31" i="157"/>
  <c r="E31" i="157"/>
  <c r="F36" i="156"/>
  <c r="H35" i="156"/>
  <c r="E35" i="156"/>
  <c r="F34" i="156"/>
  <c r="H33" i="156"/>
  <c r="E33" i="156"/>
  <c r="F32" i="156"/>
  <c r="H31" i="156"/>
  <c r="E31" i="156"/>
  <c r="F36" i="155"/>
  <c r="H35" i="155"/>
  <c r="E35" i="155"/>
  <c r="F34" i="155"/>
  <c r="H33" i="155"/>
  <c r="E33" i="155"/>
  <c r="F32" i="155"/>
  <c r="H31" i="155"/>
  <c r="E31" i="155"/>
  <c r="F36" i="154"/>
  <c r="E35" i="154"/>
  <c r="H33" i="154"/>
  <c r="F32" i="154"/>
  <c r="E31" i="154"/>
  <c r="F36" i="153"/>
  <c r="H35" i="153"/>
  <c r="E35" i="153"/>
  <c r="F34" i="153"/>
  <c r="H33" i="153"/>
  <c r="E33" i="153"/>
  <c r="F32" i="153"/>
  <c r="H31" i="153"/>
  <c r="E31" i="153"/>
  <c r="F36" i="152"/>
  <c r="H35" i="152"/>
  <c r="E35" i="152"/>
  <c r="F34" i="152"/>
  <c r="H33" i="152"/>
  <c r="E33" i="152"/>
  <c r="F32" i="152"/>
  <c r="H31" i="152"/>
  <c r="E31" i="152"/>
  <c r="H35" i="151"/>
  <c r="F34" i="151"/>
  <c r="E33" i="151"/>
  <c r="H31" i="151"/>
  <c r="F36" i="150"/>
  <c r="H35" i="150"/>
  <c r="E35" i="150"/>
  <c r="F34" i="150"/>
  <c r="H33" i="150"/>
  <c r="E33" i="150"/>
  <c r="F32" i="150"/>
  <c r="H31" i="150"/>
  <c r="E31" i="150"/>
  <c r="F36" i="149"/>
  <c r="H35" i="149"/>
  <c r="E35" i="149"/>
  <c r="F34" i="149"/>
  <c r="H33" i="149"/>
  <c r="E33" i="149"/>
  <c r="F32" i="149"/>
  <c r="H31" i="149"/>
  <c r="E31" i="149"/>
  <c r="F12" i="160" a="1"/>
  <c r="F12" i="160" s="1"/>
  <c r="F29" i="160" s="1" a="1"/>
  <c r="F29" i="160" s="1"/>
  <c r="H11" i="160" a="1"/>
  <c r="H11" i="160" s="1"/>
  <c r="H28" i="160" s="1" a="1"/>
  <c r="H28" i="160" s="1"/>
  <c r="E11" i="160" a="1"/>
  <c r="E11" i="160" s="1"/>
  <c r="E28" i="160" s="1" a="1"/>
  <c r="E28" i="160" s="1"/>
  <c r="F10" i="160" a="1"/>
  <c r="F10" i="160" s="1"/>
  <c r="F27" i="160" s="1" a="1"/>
  <c r="F27" i="160" s="1"/>
  <c r="H9" i="160" a="1"/>
  <c r="H9" i="160" s="1"/>
  <c r="H26" i="160" s="1" a="1"/>
  <c r="H26" i="160" s="1"/>
  <c r="E9" i="160" a="1"/>
  <c r="E9" i="160" s="1"/>
  <c r="E26" i="160" s="1" a="1"/>
  <c r="E26" i="160" s="1"/>
  <c r="F8" i="160" a="1"/>
  <c r="F8" i="160" s="1"/>
  <c r="F25" i="160" s="1" a="1"/>
  <c r="F25" i="160" s="1"/>
  <c r="H7" i="160" a="1"/>
  <c r="H7" i="160" s="1"/>
  <c r="H24" i="160" s="1" a="1"/>
  <c r="H24" i="160" s="1"/>
  <c r="E7" i="160" a="1"/>
  <c r="E7" i="160" s="1"/>
  <c r="F12" i="159" a="1"/>
  <c r="F12" i="159" s="1"/>
  <c r="F29" i="159" s="1" a="1"/>
  <c r="F29" i="159" s="1"/>
  <c r="H11" i="159" a="1"/>
  <c r="H11" i="159" s="1"/>
  <c r="H28" i="159" s="1" a="1"/>
  <c r="H28" i="159" s="1"/>
  <c r="E11" i="159" a="1"/>
  <c r="E11" i="159" s="1"/>
  <c r="E28" i="159" s="1" a="1"/>
  <c r="E28" i="159" s="1"/>
  <c r="F10" i="159" a="1"/>
  <c r="F10" i="159" s="1"/>
  <c r="F27" i="159" s="1" a="1"/>
  <c r="F27" i="159" s="1"/>
  <c r="H9" i="159" a="1"/>
  <c r="H9" i="159" s="1"/>
  <c r="H26" i="159" s="1" a="1"/>
  <c r="H26" i="159" s="1"/>
  <c r="E9" i="159" a="1"/>
  <c r="E9" i="159" s="1"/>
  <c r="E26" i="159" s="1" a="1"/>
  <c r="E26" i="159" s="1"/>
  <c r="F8" i="159" a="1"/>
  <c r="F8" i="159" s="1"/>
  <c r="F25" i="159" s="1" a="1"/>
  <c r="F25" i="159" s="1"/>
  <c r="H7" i="159" a="1"/>
  <c r="H7" i="159" s="1"/>
  <c r="H24" i="159" s="1" a="1"/>
  <c r="H24" i="159" s="1"/>
  <c r="E7" i="159" a="1"/>
  <c r="E7" i="159" s="1"/>
  <c r="E24" i="159" s="1" a="1"/>
  <c r="E24" i="159" s="1"/>
  <c r="F12" i="158" a="1"/>
  <c r="F12" i="158" s="1"/>
  <c r="F29" i="158" s="1" a="1"/>
  <c r="F29" i="158" s="1"/>
  <c r="H11" i="158" a="1"/>
  <c r="H11" i="158" s="1"/>
  <c r="H28" i="158" s="1" a="1"/>
  <c r="H28" i="158" s="1"/>
  <c r="E11" i="158" a="1"/>
  <c r="E11" i="158" s="1"/>
  <c r="E28" i="158" s="1" a="1"/>
  <c r="E28" i="158" s="1"/>
  <c r="F10" i="158" a="1"/>
  <c r="F10" i="158" s="1"/>
  <c r="F27" i="158" s="1" a="1"/>
  <c r="F27" i="158" s="1"/>
  <c r="H9" i="158" a="1"/>
  <c r="H9" i="158" s="1"/>
  <c r="H26" i="158" s="1" a="1"/>
  <c r="H26" i="158" s="1"/>
  <c r="E9" i="158" a="1"/>
  <c r="E9" i="158" s="1"/>
  <c r="E26" i="158" s="1" a="1"/>
  <c r="E26" i="158" s="1"/>
  <c r="F8" i="158" a="1"/>
  <c r="F8" i="158" s="1"/>
  <c r="F25" i="158" s="1" a="1"/>
  <c r="F25" i="158" s="1"/>
  <c r="H7" i="158" a="1"/>
  <c r="H7" i="158" s="1"/>
  <c r="H24" i="158" s="1" a="1"/>
  <c r="H24" i="158" s="1"/>
  <c r="E7" i="158" a="1"/>
  <c r="E7" i="158" s="1"/>
  <c r="E24" i="158" s="1" a="1"/>
  <c r="E24" i="158" s="1"/>
  <c r="F12" i="157" a="1"/>
  <c r="F12" i="157" s="1"/>
  <c r="F29" i="157" s="1" a="1"/>
  <c r="F29" i="157" s="1"/>
  <c r="H11" i="157" a="1"/>
  <c r="H11" i="157" s="1"/>
  <c r="H28" i="157" s="1" a="1"/>
  <c r="H28" i="157" s="1"/>
  <c r="E11" i="157" a="1"/>
  <c r="E11" i="157" s="1"/>
  <c r="E28" i="157" s="1" a="1"/>
  <c r="E28" i="157" s="1"/>
  <c r="F10" i="157" a="1"/>
  <c r="F10" i="157" s="1"/>
  <c r="F27" i="157" s="1" a="1"/>
  <c r="F27" i="157" s="1"/>
  <c r="H9" i="157" a="1"/>
  <c r="H9" i="157" s="1"/>
  <c r="H26" i="157" s="1" a="1"/>
  <c r="H26" i="157" s="1"/>
  <c r="E9" i="157" a="1"/>
  <c r="E9" i="157" s="1"/>
  <c r="E26" i="157" s="1" a="1"/>
  <c r="E26" i="157" s="1"/>
  <c r="F8" i="157" a="1"/>
  <c r="F8" i="157" s="1"/>
  <c r="F25" i="157" s="1" a="1"/>
  <c r="F25" i="157" s="1"/>
  <c r="H7" i="157" a="1"/>
  <c r="H7" i="157" s="1"/>
  <c r="H24" i="157" s="1" a="1"/>
  <c r="H24" i="157" s="1"/>
  <c r="E7" i="157" a="1"/>
  <c r="E7" i="157" s="1"/>
  <c r="E24" i="157" s="1" a="1"/>
  <c r="E24" i="157" s="1"/>
  <c r="F12" i="156" a="1"/>
  <c r="F12" i="156" s="1"/>
  <c r="F29" i="156" s="1" a="1"/>
  <c r="F29" i="156" s="1"/>
  <c r="H11" i="156" a="1"/>
  <c r="H11" i="156" s="1"/>
  <c r="H28" i="156" s="1" a="1"/>
  <c r="H28" i="156" s="1"/>
  <c r="E11" i="156" a="1"/>
  <c r="E11" i="156" s="1"/>
  <c r="E28" i="156" s="1" a="1"/>
  <c r="E28" i="156" s="1"/>
  <c r="F10" i="156" a="1"/>
  <c r="F10" i="156" s="1"/>
  <c r="F27" i="156" s="1" a="1"/>
  <c r="F27" i="156" s="1"/>
  <c r="H9" i="156" a="1"/>
  <c r="H9" i="156" s="1"/>
  <c r="H26" i="156" s="1" a="1"/>
  <c r="H26" i="156" s="1"/>
  <c r="E9" i="156" a="1"/>
  <c r="E9" i="156" s="1"/>
  <c r="E26" i="156" s="1" a="1"/>
  <c r="E26" i="156" s="1"/>
  <c r="F8" i="156" a="1"/>
  <c r="F8" i="156" s="1"/>
  <c r="F25" i="156" s="1" a="1"/>
  <c r="F25" i="156" s="1"/>
  <c r="H7" i="156" a="1"/>
  <c r="H7" i="156" s="1"/>
  <c r="H24" i="156" s="1" a="1"/>
  <c r="H24" i="156" s="1"/>
  <c r="E7" i="156" a="1"/>
  <c r="E7" i="156" s="1"/>
  <c r="F12" i="155" a="1"/>
  <c r="F12" i="155" s="1"/>
  <c r="F29" i="155" s="1" a="1"/>
  <c r="F29" i="155" s="1"/>
  <c r="H11" i="155" a="1"/>
  <c r="H11" i="155" s="1"/>
  <c r="H28" i="155" s="1" a="1"/>
  <c r="H28" i="155" s="1"/>
  <c r="E11" i="155" a="1"/>
  <c r="E11" i="155" s="1"/>
  <c r="E28" i="155" s="1" a="1"/>
  <c r="E28" i="155" s="1"/>
  <c r="F10" i="155" a="1"/>
  <c r="F10" i="155" s="1"/>
  <c r="F27" i="155" s="1" a="1"/>
  <c r="F27" i="155" s="1"/>
  <c r="H9" i="155" a="1"/>
  <c r="H9" i="155" s="1"/>
  <c r="H26" i="155" s="1" a="1"/>
  <c r="H26" i="155" s="1"/>
  <c r="E9" i="155" a="1"/>
  <c r="E9" i="155" s="1"/>
  <c r="E26" i="155" s="1" a="1"/>
  <c r="E26" i="155" s="1"/>
  <c r="F8" i="155" a="1"/>
  <c r="F8" i="155" s="1"/>
  <c r="F25" i="155" s="1" a="1"/>
  <c r="F25" i="155" s="1"/>
  <c r="H7" i="155" a="1"/>
  <c r="H7" i="155" s="1"/>
  <c r="H24" i="155" s="1" a="1"/>
  <c r="H24" i="155" s="1"/>
  <c r="E7" i="155" a="1"/>
  <c r="E7" i="155" s="1"/>
  <c r="E24" i="155" s="1" a="1"/>
  <c r="E24" i="155" s="1"/>
  <c r="F12" i="154" a="1"/>
  <c r="F12" i="154" s="1"/>
  <c r="F29" i="154" s="1" a="1"/>
  <c r="F29" i="154" s="1"/>
  <c r="H11" i="154" a="1"/>
  <c r="H11" i="154" s="1"/>
  <c r="H28" i="154" s="1" a="1"/>
  <c r="H28" i="154" s="1"/>
  <c r="E11" i="154" a="1"/>
  <c r="E11" i="154" s="1"/>
  <c r="E28" i="154" s="1" a="1"/>
  <c r="E28" i="154" s="1"/>
  <c r="F10" i="154" a="1"/>
  <c r="F10" i="154" s="1"/>
  <c r="F27" i="154" s="1" a="1"/>
  <c r="F27" i="154" s="1"/>
  <c r="H9" i="154" a="1"/>
  <c r="H9" i="154" s="1"/>
  <c r="H26" i="154" s="1" a="1"/>
  <c r="H26" i="154" s="1"/>
  <c r="E9" i="154" a="1"/>
  <c r="E9" i="154" s="1"/>
  <c r="E26" i="154" s="1" a="1"/>
  <c r="E26" i="154" s="1"/>
  <c r="F8" i="154" a="1"/>
  <c r="F8" i="154" s="1"/>
  <c r="F25" i="154" s="1" a="1"/>
  <c r="F25" i="154" s="1"/>
  <c r="H7" i="154" a="1"/>
  <c r="H7" i="154" s="1"/>
  <c r="H24" i="154" s="1" a="1"/>
  <c r="H24" i="154" s="1"/>
  <c r="E7" i="154" a="1"/>
  <c r="E7" i="154" s="1"/>
  <c r="E24" i="154" s="1" a="1"/>
  <c r="E24" i="154" s="1"/>
  <c r="F12" i="153" a="1"/>
  <c r="F12" i="153" s="1"/>
  <c r="F29" i="153" s="1" a="1"/>
  <c r="F29" i="153" s="1"/>
  <c r="H11" i="153" a="1"/>
  <c r="H11" i="153" s="1"/>
  <c r="H28" i="153" s="1" a="1"/>
  <c r="H28" i="153" s="1"/>
  <c r="E11" i="153" a="1"/>
  <c r="E11" i="153" s="1"/>
  <c r="E28" i="153" s="1" a="1"/>
  <c r="E28" i="153" s="1"/>
  <c r="F10" i="153" a="1"/>
  <c r="F10" i="153" s="1"/>
  <c r="F27" i="153" s="1" a="1"/>
  <c r="F27" i="153" s="1"/>
  <c r="H9" i="153" a="1"/>
  <c r="H9" i="153" s="1"/>
  <c r="H26" i="153" s="1" a="1"/>
  <c r="H26" i="153" s="1"/>
  <c r="E9" i="153" a="1"/>
  <c r="E9" i="153" s="1"/>
  <c r="E26" i="153" s="1" a="1"/>
  <c r="E26" i="153" s="1"/>
  <c r="F8" i="153" a="1"/>
  <c r="F8" i="153" s="1"/>
  <c r="F25" i="153" s="1" a="1"/>
  <c r="F25" i="153" s="1"/>
  <c r="H7" i="153" a="1"/>
  <c r="H7" i="153" s="1"/>
  <c r="H24" i="153" s="1" a="1"/>
  <c r="H24" i="153" s="1"/>
  <c r="E7" i="153" a="1"/>
  <c r="E7" i="153" s="1"/>
  <c r="E24" i="153" s="1" a="1"/>
  <c r="E24" i="153" s="1"/>
  <c r="F12" i="152" a="1"/>
  <c r="F12" i="152" s="1"/>
  <c r="F29" i="152" s="1" a="1"/>
  <c r="F29" i="152" s="1"/>
  <c r="H11" i="152" a="1"/>
  <c r="H11" i="152" s="1"/>
  <c r="H28" i="152" s="1" a="1"/>
  <c r="H28" i="152" s="1"/>
  <c r="E11" i="152" a="1"/>
  <c r="E11" i="152" s="1"/>
  <c r="E28" i="152" s="1" a="1"/>
  <c r="E28" i="152" s="1"/>
  <c r="F10" i="152" a="1"/>
  <c r="F10" i="152" s="1"/>
  <c r="F27" i="152" s="1" a="1"/>
  <c r="F27" i="152" s="1"/>
  <c r="H9" i="152" a="1"/>
  <c r="H9" i="152" s="1"/>
  <c r="H26" i="152" s="1" a="1"/>
  <c r="H26" i="152" s="1"/>
  <c r="E9" i="152" a="1"/>
  <c r="E9" i="152" s="1"/>
  <c r="E26" i="152" s="1" a="1"/>
  <c r="E26" i="152" s="1"/>
  <c r="F8" i="152" a="1"/>
  <c r="F8" i="152" s="1"/>
  <c r="F25" i="152" s="1" a="1"/>
  <c r="F25" i="152" s="1"/>
  <c r="H7" i="152" a="1"/>
  <c r="H7" i="152" s="1"/>
  <c r="H24" i="152" s="1" a="1"/>
  <c r="H24" i="152" s="1"/>
  <c r="E7" i="152" a="1"/>
  <c r="E7" i="152" s="1"/>
  <c r="E24" i="152" s="1" a="1"/>
  <c r="E24" i="152" s="1"/>
  <c r="F12" i="151" a="1"/>
  <c r="F12" i="151" s="1"/>
  <c r="F29" i="151" s="1" a="1"/>
  <c r="F29" i="151" s="1"/>
  <c r="H11" i="151" a="1"/>
  <c r="H11" i="151" s="1"/>
  <c r="H28" i="151" s="1" a="1"/>
  <c r="H28" i="151" s="1"/>
  <c r="E11" i="151" a="1"/>
  <c r="E11" i="151" s="1"/>
  <c r="E28" i="151" s="1" a="1"/>
  <c r="E28" i="151" s="1"/>
  <c r="F10" i="151" a="1"/>
  <c r="F10" i="151" s="1"/>
  <c r="F27" i="151" s="1" a="1"/>
  <c r="F27" i="151" s="1"/>
  <c r="H9" i="151" a="1"/>
  <c r="H9" i="151" s="1"/>
  <c r="H26" i="151" s="1" a="1"/>
  <c r="H26" i="151" s="1"/>
  <c r="E9" i="151" a="1"/>
  <c r="E9" i="151" s="1"/>
  <c r="E26" i="151" s="1" a="1"/>
  <c r="E26" i="151" s="1"/>
  <c r="F8" i="151" a="1"/>
  <c r="F8" i="151" s="1"/>
  <c r="F25" i="151" s="1" a="1"/>
  <c r="F25" i="151" s="1"/>
  <c r="H7" i="151" a="1"/>
  <c r="H7" i="151" s="1"/>
  <c r="H24" i="151" s="1" a="1"/>
  <c r="H24" i="151" s="1"/>
  <c r="E7" i="151" a="1"/>
  <c r="E7" i="151" s="1"/>
  <c r="E24" i="151" s="1" a="1"/>
  <c r="E24" i="151" s="1"/>
  <c r="F12" i="150" a="1"/>
  <c r="F12" i="150" s="1"/>
  <c r="F29" i="150" s="1" a="1"/>
  <c r="F29" i="150" s="1"/>
  <c r="H11" i="150" a="1"/>
  <c r="H11" i="150" s="1"/>
  <c r="H28" i="150" s="1" a="1"/>
  <c r="H28" i="150" s="1"/>
  <c r="E11" i="150" a="1"/>
  <c r="E11" i="150" s="1"/>
  <c r="E28" i="150" s="1" a="1"/>
  <c r="E28" i="150" s="1"/>
  <c r="F10" i="150" a="1"/>
  <c r="F10" i="150" s="1"/>
  <c r="F27" i="150" s="1" a="1"/>
  <c r="F27" i="150" s="1"/>
  <c r="H9" i="150" a="1"/>
  <c r="H9" i="150" s="1"/>
  <c r="H26" i="150" s="1" a="1"/>
  <c r="H26" i="150" s="1"/>
  <c r="E9" i="150" a="1"/>
  <c r="E9" i="150" s="1"/>
  <c r="E26" i="150" s="1" a="1"/>
  <c r="E26" i="150" s="1"/>
  <c r="F8" i="150" a="1"/>
  <c r="F8" i="150" s="1"/>
  <c r="F25" i="150" s="1" a="1"/>
  <c r="F25" i="150" s="1"/>
  <c r="H7" i="150" a="1"/>
  <c r="H7" i="150" s="1"/>
  <c r="H24" i="150" s="1" a="1"/>
  <c r="H24" i="150" s="1"/>
  <c r="E7" i="150" a="1"/>
  <c r="E7" i="150" s="1"/>
  <c r="E24" i="150" s="1" a="1"/>
  <c r="E24" i="150" s="1"/>
  <c r="F12" i="149" a="1"/>
  <c r="F12" i="149" s="1"/>
  <c r="F29" i="149" s="1" a="1"/>
  <c r="F29" i="149" s="1"/>
  <c r="H11" i="149" a="1"/>
  <c r="H11" i="149" s="1"/>
  <c r="H28" i="149" s="1" a="1"/>
  <c r="H28" i="149" s="1"/>
  <c r="E11" i="149" a="1"/>
  <c r="E11" i="149" s="1"/>
  <c r="E28" i="149" s="1" a="1"/>
  <c r="E28" i="149" s="1"/>
  <c r="F10" i="149" a="1"/>
  <c r="F10" i="149" s="1"/>
  <c r="F27" i="149" s="1" a="1"/>
  <c r="F27" i="149" s="1"/>
  <c r="H9" i="149" a="1"/>
  <c r="H9" i="149" s="1"/>
  <c r="H26" i="149" s="1" a="1"/>
  <c r="H26" i="149" s="1"/>
  <c r="E9" i="149" a="1"/>
  <c r="E9" i="149" s="1"/>
  <c r="E26" i="149" s="1" a="1"/>
  <c r="E26" i="149" s="1"/>
  <c r="F8" i="149" a="1"/>
  <c r="F8" i="149" s="1"/>
  <c r="F25" i="149" s="1" a="1"/>
  <c r="F25" i="149" s="1"/>
  <c r="H7" i="149" a="1"/>
  <c r="H7" i="149" s="1"/>
  <c r="H24" i="149" s="1" a="1"/>
  <c r="H24" i="149" s="1"/>
  <c r="E7" i="149" a="1"/>
  <c r="E7" i="149" s="1"/>
  <c r="E24" i="149" s="1" a="1"/>
  <c r="E24" i="149" s="1"/>
  <c r="H12" i="160" a="1"/>
  <c r="H12" i="160" s="1"/>
  <c r="H29" i="160" s="1" a="1"/>
  <c r="H29" i="160" s="1"/>
  <c r="E12" i="160" a="1"/>
  <c r="E12" i="160" s="1"/>
  <c r="E29" i="160" s="1" a="1"/>
  <c r="E29" i="160" s="1"/>
  <c r="F11" i="160" a="1"/>
  <c r="F11" i="160" s="1"/>
  <c r="F28" i="160" s="1" a="1"/>
  <c r="F28" i="160" s="1"/>
  <c r="H10" i="160" a="1"/>
  <c r="H10" i="160" s="1"/>
  <c r="H27" i="160" s="1" a="1"/>
  <c r="H27" i="160" s="1"/>
  <c r="E10" i="160" a="1"/>
  <c r="E10" i="160" s="1"/>
  <c r="E27" i="160" s="1" a="1"/>
  <c r="E27" i="160" s="1"/>
  <c r="F9" i="160" a="1"/>
  <c r="F9" i="160" s="1"/>
  <c r="F26" i="160" s="1" a="1"/>
  <c r="F26" i="160" s="1"/>
  <c r="H8" i="160" a="1"/>
  <c r="H8" i="160" s="1"/>
  <c r="H25" i="160" s="1" a="1"/>
  <c r="H25" i="160" s="1"/>
  <c r="E8" i="160" a="1"/>
  <c r="E8" i="160" s="1"/>
  <c r="E25" i="160" s="1" a="1"/>
  <c r="E25" i="160" s="1"/>
  <c r="F7" i="160" a="1"/>
  <c r="F7" i="160" s="1"/>
  <c r="F24" i="160" s="1" a="1"/>
  <c r="F24" i="160" s="1"/>
  <c r="H12" i="159" a="1"/>
  <c r="H12" i="159" s="1"/>
  <c r="H29" i="159" s="1" a="1"/>
  <c r="H29" i="159" s="1"/>
  <c r="E12" i="159" a="1"/>
  <c r="E12" i="159" s="1"/>
  <c r="E29" i="159" s="1" a="1"/>
  <c r="E29" i="159" s="1"/>
  <c r="F11" i="159" a="1"/>
  <c r="F11" i="159" s="1"/>
  <c r="F28" i="159" s="1" a="1"/>
  <c r="F28" i="159" s="1"/>
  <c r="H10" i="159" a="1"/>
  <c r="H10" i="159" s="1"/>
  <c r="H27" i="159" s="1" a="1"/>
  <c r="H27" i="159" s="1"/>
  <c r="E10" i="159" a="1"/>
  <c r="E10" i="159" s="1"/>
  <c r="E27" i="159" s="1" a="1"/>
  <c r="E27" i="159" s="1"/>
  <c r="F9" i="159" a="1"/>
  <c r="F9" i="159" s="1"/>
  <c r="F26" i="159" s="1" a="1"/>
  <c r="F26" i="159" s="1"/>
  <c r="H8" i="159" a="1"/>
  <c r="H8" i="159" s="1"/>
  <c r="H25" i="159" s="1" a="1"/>
  <c r="H25" i="159" s="1"/>
  <c r="E8" i="159" a="1"/>
  <c r="E8" i="159" s="1"/>
  <c r="E25" i="159" s="1" a="1"/>
  <c r="E25" i="159" s="1"/>
  <c r="F7" i="159" a="1"/>
  <c r="F7" i="159" s="1"/>
  <c r="F24" i="159" s="1" a="1"/>
  <c r="F24" i="159" s="1"/>
  <c r="H12" i="158" a="1"/>
  <c r="H12" i="158" s="1"/>
  <c r="H29" i="158" s="1" a="1"/>
  <c r="H29" i="158" s="1"/>
  <c r="E12" i="158" a="1"/>
  <c r="E12" i="158" s="1"/>
  <c r="E29" i="158" s="1" a="1"/>
  <c r="E29" i="158" s="1"/>
  <c r="F11" i="158" a="1"/>
  <c r="F11" i="158" s="1"/>
  <c r="F28" i="158" s="1" a="1"/>
  <c r="F28" i="158" s="1"/>
  <c r="H10" i="158" a="1"/>
  <c r="H10" i="158" s="1"/>
  <c r="H27" i="158" s="1" a="1"/>
  <c r="H27" i="158" s="1"/>
  <c r="E10" i="158" a="1"/>
  <c r="E10" i="158" s="1"/>
  <c r="E27" i="158" s="1" a="1"/>
  <c r="E27" i="158" s="1"/>
  <c r="F9" i="158" a="1"/>
  <c r="F9" i="158" s="1"/>
  <c r="F26" i="158" s="1" a="1"/>
  <c r="F26" i="158" s="1"/>
  <c r="H8" i="158" a="1"/>
  <c r="H8" i="158" s="1"/>
  <c r="H25" i="158" s="1" a="1"/>
  <c r="H25" i="158" s="1"/>
  <c r="E8" i="158" a="1"/>
  <c r="E8" i="158" s="1"/>
  <c r="E25" i="158" s="1" a="1"/>
  <c r="E25" i="158" s="1"/>
  <c r="F7" i="158" a="1"/>
  <c r="F7" i="158" s="1"/>
  <c r="F24" i="158" s="1" a="1"/>
  <c r="F24" i="158" s="1"/>
  <c r="H12" i="157" a="1"/>
  <c r="H12" i="157" s="1"/>
  <c r="H29" i="157" s="1" a="1"/>
  <c r="H29" i="157" s="1"/>
  <c r="E12" i="157" a="1"/>
  <c r="E12" i="157" s="1"/>
  <c r="E29" i="157" s="1" a="1"/>
  <c r="E29" i="157" s="1"/>
  <c r="F11" i="157" a="1"/>
  <c r="F11" i="157" s="1"/>
  <c r="F28" i="157" s="1" a="1"/>
  <c r="F28" i="157" s="1"/>
  <c r="H10" i="157" a="1"/>
  <c r="H10" i="157" s="1"/>
  <c r="H27" i="157" s="1" a="1"/>
  <c r="H27" i="157" s="1"/>
  <c r="E10" i="157" a="1"/>
  <c r="E10" i="157" s="1"/>
  <c r="E27" i="157" s="1" a="1"/>
  <c r="E27" i="157" s="1"/>
  <c r="F9" i="157" a="1"/>
  <c r="F9" i="157" s="1"/>
  <c r="F26" i="157" s="1" a="1"/>
  <c r="F26" i="157" s="1"/>
  <c r="H8" i="157" a="1"/>
  <c r="H8" i="157" s="1"/>
  <c r="H25" i="157" s="1" a="1"/>
  <c r="H25" i="157" s="1"/>
  <c r="E8" i="157" a="1"/>
  <c r="E8" i="157" s="1"/>
  <c r="E25" i="157" s="1" a="1"/>
  <c r="E25" i="157" s="1"/>
  <c r="F7" i="157" a="1"/>
  <c r="F7" i="157" s="1"/>
  <c r="F24" i="157" s="1" a="1"/>
  <c r="F24" i="157" s="1"/>
  <c r="H12" i="156" a="1"/>
  <c r="H12" i="156" s="1"/>
  <c r="H29" i="156" s="1" a="1"/>
  <c r="H29" i="156" s="1"/>
  <c r="E12" i="156" a="1"/>
  <c r="E12" i="156" s="1"/>
  <c r="E29" i="156" s="1" a="1"/>
  <c r="E29" i="156" s="1"/>
  <c r="F11" i="156" a="1"/>
  <c r="F11" i="156" s="1"/>
  <c r="F28" i="156" s="1" a="1"/>
  <c r="F28" i="156" s="1"/>
  <c r="H10" i="156" a="1"/>
  <c r="H10" i="156" s="1"/>
  <c r="H27" i="156" s="1" a="1"/>
  <c r="H27" i="156" s="1"/>
  <c r="E10" i="156" a="1"/>
  <c r="E10" i="156" s="1"/>
  <c r="E27" i="156" s="1" a="1"/>
  <c r="E27" i="156" s="1"/>
  <c r="F9" i="156" a="1"/>
  <c r="F9" i="156" s="1"/>
  <c r="F26" i="156" s="1" a="1"/>
  <c r="F26" i="156" s="1"/>
  <c r="H8" i="156" a="1"/>
  <c r="H8" i="156" s="1"/>
  <c r="H25" i="156" s="1" a="1"/>
  <c r="H25" i="156" s="1"/>
  <c r="E8" i="156" a="1"/>
  <c r="E8" i="156" s="1"/>
  <c r="E25" i="156" s="1" a="1"/>
  <c r="E25" i="156" s="1"/>
  <c r="F7" i="156" a="1"/>
  <c r="F7" i="156" s="1"/>
  <c r="F24" i="156" s="1" a="1"/>
  <c r="F24" i="156" s="1"/>
  <c r="H12" i="155" a="1"/>
  <c r="H12" i="155" s="1"/>
  <c r="H29" i="155" s="1" a="1"/>
  <c r="H29" i="155" s="1"/>
  <c r="E12" i="155" a="1"/>
  <c r="E12" i="155" s="1"/>
  <c r="E29" i="155" s="1" a="1"/>
  <c r="E29" i="155" s="1"/>
  <c r="F11" i="155" a="1"/>
  <c r="F11" i="155" s="1"/>
  <c r="F28" i="155" s="1" a="1"/>
  <c r="F28" i="155" s="1"/>
  <c r="H10" i="155" a="1"/>
  <c r="H10" i="155" s="1"/>
  <c r="H27" i="155" s="1" a="1"/>
  <c r="H27" i="155" s="1"/>
  <c r="E10" i="155" a="1"/>
  <c r="E10" i="155" s="1"/>
  <c r="E27" i="155" s="1" a="1"/>
  <c r="E27" i="155" s="1"/>
  <c r="F9" i="155" a="1"/>
  <c r="F9" i="155" s="1"/>
  <c r="F26" i="155" s="1" a="1"/>
  <c r="F26" i="155" s="1"/>
  <c r="H8" i="155" a="1"/>
  <c r="H8" i="155" s="1"/>
  <c r="H25" i="155" s="1" a="1"/>
  <c r="H25" i="155" s="1"/>
  <c r="E8" i="155" a="1"/>
  <c r="E8" i="155" s="1"/>
  <c r="E25" i="155" s="1" a="1"/>
  <c r="E25" i="155" s="1"/>
  <c r="F7" i="155" a="1"/>
  <c r="F7" i="155" s="1"/>
  <c r="F24" i="155" s="1" a="1"/>
  <c r="F24" i="155" s="1"/>
  <c r="H12" i="154" a="1"/>
  <c r="H12" i="154" s="1"/>
  <c r="H29" i="154" s="1" a="1"/>
  <c r="H29" i="154" s="1"/>
  <c r="E12" i="154" a="1"/>
  <c r="E12" i="154" s="1"/>
  <c r="E29" i="154" s="1" a="1"/>
  <c r="E29" i="154" s="1"/>
  <c r="F11" i="154" a="1"/>
  <c r="F11" i="154" s="1"/>
  <c r="F28" i="154" s="1" a="1"/>
  <c r="F28" i="154" s="1"/>
  <c r="H10" i="154" a="1"/>
  <c r="H10" i="154" s="1"/>
  <c r="H27" i="154" s="1" a="1"/>
  <c r="H27" i="154" s="1"/>
  <c r="E10" i="154" a="1"/>
  <c r="E10" i="154" s="1"/>
  <c r="E27" i="154" s="1" a="1"/>
  <c r="E27" i="154" s="1"/>
  <c r="F9" i="154" a="1"/>
  <c r="F9" i="154" s="1"/>
  <c r="F26" i="154" s="1" a="1"/>
  <c r="F26" i="154" s="1"/>
  <c r="H8" i="154" a="1"/>
  <c r="H8" i="154" s="1"/>
  <c r="H25" i="154" s="1" a="1"/>
  <c r="H25" i="154" s="1"/>
  <c r="E8" i="154" a="1"/>
  <c r="E8" i="154" s="1"/>
  <c r="E25" i="154" s="1" a="1"/>
  <c r="E25" i="154" s="1"/>
  <c r="F7" i="154" a="1"/>
  <c r="F7" i="154" s="1"/>
  <c r="F24" i="154" s="1" a="1"/>
  <c r="F24" i="154" s="1"/>
  <c r="H12" i="153" a="1"/>
  <c r="H12" i="153" s="1"/>
  <c r="H29" i="153" s="1" a="1"/>
  <c r="H29" i="153" s="1"/>
  <c r="E12" i="153" a="1"/>
  <c r="E12" i="153" s="1"/>
  <c r="E29" i="153" s="1" a="1"/>
  <c r="E29" i="153" s="1"/>
  <c r="F11" i="153" a="1"/>
  <c r="F11" i="153" s="1"/>
  <c r="F28" i="153" s="1" a="1"/>
  <c r="F28" i="153" s="1"/>
  <c r="H10" i="153" a="1"/>
  <c r="H10" i="153" s="1"/>
  <c r="H27" i="153" s="1" a="1"/>
  <c r="H27" i="153" s="1"/>
  <c r="E10" i="153" a="1"/>
  <c r="E10" i="153" s="1"/>
  <c r="E27" i="153" s="1" a="1"/>
  <c r="E27" i="153" s="1"/>
  <c r="F9" i="153" a="1"/>
  <c r="F9" i="153" s="1"/>
  <c r="F26" i="153" s="1" a="1"/>
  <c r="F26" i="153" s="1"/>
  <c r="H8" i="153" a="1"/>
  <c r="H8" i="153" s="1"/>
  <c r="H25" i="153" s="1" a="1"/>
  <c r="H25" i="153" s="1"/>
  <c r="E8" i="153" a="1"/>
  <c r="E8" i="153" s="1"/>
  <c r="E25" i="153" s="1" a="1"/>
  <c r="E25" i="153" s="1"/>
  <c r="F7" i="153" a="1"/>
  <c r="F7" i="153" s="1"/>
  <c r="F24" i="153" s="1" a="1"/>
  <c r="F24" i="153" s="1"/>
  <c r="H12" i="152" a="1"/>
  <c r="H12" i="152" s="1"/>
  <c r="H29" i="152" s="1" a="1"/>
  <c r="H29" i="152" s="1"/>
  <c r="E12" i="152" a="1"/>
  <c r="E12" i="152" s="1"/>
  <c r="E29" i="152" s="1" a="1"/>
  <c r="E29" i="152" s="1"/>
  <c r="F11" i="152" a="1"/>
  <c r="F11" i="152" s="1"/>
  <c r="F28" i="152" s="1" a="1"/>
  <c r="F28" i="152" s="1"/>
  <c r="H10" i="152" a="1"/>
  <c r="H10" i="152" s="1"/>
  <c r="H27" i="152" s="1" a="1"/>
  <c r="H27" i="152" s="1"/>
  <c r="E10" i="152" a="1"/>
  <c r="E10" i="152" s="1"/>
  <c r="E27" i="152" s="1" a="1"/>
  <c r="E27" i="152" s="1"/>
  <c r="F9" i="152" a="1"/>
  <c r="F9" i="152" s="1"/>
  <c r="F26" i="152" s="1" a="1"/>
  <c r="F26" i="152" s="1"/>
  <c r="H8" i="152" a="1"/>
  <c r="H8" i="152" s="1"/>
  <c r="H25" i="152" s="1" a="1"/>
  <c r="H25" i="152" s="1"/>
  <c r="E8" i="152" a="1"/>
  <c r="E8" i="152" s="1"/>
  <c r="E25" i="152" s="1" a="1"/>
  <c r="E25" i="152" s="1"/>
  <c r="F7" i="152" a="1"/>
  <c r="F7" i="152" s="1"/>
  <c r="F24" i="152" s="1" a="1"/>
  <c r="F24" i="152" s="1"/>
  <c r="H12" i="151" a="1"/>
  <c r="H12" i="151" s="1"/>
  <c r="H29" i="151" s="1" a="1"/>
  <c r="H29" i="151" s="1"/>
  <c r="E12" i="151" a="1"/>
  <c r="E12" i="151" s="1"/>
  <c r="E29" i="151" s="1" a="1"/>
  <c r="E29" i="151" s="1"/>
  <c r="F11" i="151" a="1"/>
  <c r="F11" i="151" s="1"/>
  <c r="F28" i="151" s="1" a="1"/>
  <c r="F28" i="151" s="1"/>
  <c r="H10" i="151" a="1"/>
  <c r="H10" i="151" s="1"/>
  <c r="H27" i="151" s="1" a="1"/>
  <c r="H27" i="151" s="1"/>
  <c r="E10" i="151" a="1"/>
  <c r="E10" i="151" s="1"/>
  <c r="E27" i="151" s="1" a="1"/>
  <c r="E27" i="151" s="1"/>
  <c r="F9" i="151" a="1"/>
  <c r="F9" i="151" s="1"/>
  <c r="F26" i="151" s="1" a="1"/>
  <c r="F26" i="151" s="1"/>
  <c r="H8" i="151" a="1"/>
  <c r="H8" i="151" s="1"/>
  <c r="H25" i="151" s="1" a="1"/>
  <c r="H25" i="151" s="1"/>
  <c r="E8" i="151" a="1"/>
  <c r="E8" i="151" s="1"/>
  <c r="E25" i="151" s="1" a="1"/>
  <c r="E25" i="151" s="1"/>
  <c r="F7" i="151" a="1"/>
  <c r="F7" i="151" s="1"/>
  <c r="F24" i="151" s="1" a="1"/>
  <c r="F24" i="151" s="1"/>
  <c r="H12" i="150" a="1"/>
  <c r="H12" i="150" s="1"/>
  <c r="H29" i="150" s="1" a="1"/>
  <c r="H29" i="150" s="1"/>
  <c r="E12" i="150" a="1"/>
  <c r="E12" i="150" s="1"/>
  <c r="E29" i="150" s="1" a="1"/>
  <c r="E29" i="150" s="1"/>
  <c r="F11" i="150" a="1"/>
  <c r="F11" i="150" s="1"/>
  <c r="F28" i="150" s="1" a="1"/>
  <c r="F28" i="150" s="1"/>
  <c r="H10" i="150" a="1"/>
  <c r="H10" i="150" s="1"/>
  <c r="H27" i="150" s="1" a="1"/>
  <c r="H27" i="150" s="1"/>
  <c r="E10" i="150" a="1"/>
  <c r="E10" i="150" s="1"/>
  <c r="E27" i="150" s="1" a="1"/>
  <c r="E27" i="150" s="1"/>
  <c r="F9" i="150" a="1"/>
  <c r="F9" i="150" s="1"/>
  <c r="F26" i="150" s="1" a="1"/>
  <c r="F26" i="150" s="1"/>
  <c r="H8" i="150" a="1"/>
  <c r="H8" i="150" s="1"/>
  <c r="H25" i="150" s="1" a="1"/>
  <c r="H25" i="150" s="1"/>
  <c r="E8" i="150" a="1"/>
  <c r="E8" i="150" s="1"/>
  <c r="E25" i="150" s="1" a="1"/>
  <c r="E25" i="150" s="1"/>
  <c r="F7" i="150" a="1"/>
  <c r="F7" i="150" s="1"/>
  <c r="F24" i="150" s="1" a="1"/>
  <c r="F24" i="150" s="1"/>
  <c r="H12" i="149" a="1"/>
  <c r="H12" i="149" s="1"/>
  <c r="H29" i="149" s="1" a="1"/>
  <c r="H29" i="149" s="1"/>
  <c r="E12" i="149" a="1"/>
  <c r="E12" i="149" s="1"/>
  <c r="E29" i="149" s="1" a="1"/>
  <c r="E29" i="149" s="1"/>
  <c r="F11" i="149" a="1"/>
  <c r="F11" i="149" s="1"/>
  <c r="F28" i="149" s="1" a="1"/>
  <c r="F28" i="149" s="1"/>
  <c r="H10" i="149" a="1"/>
  <c r="H10" i="149" s="1"/>
  <c r="H27" i="149" s="1" a="1"/>
  <c r="H27" i="149" s="1"/>
  <c r="E10" i="149" a="1"/>
  <c r="E10" i="149" s="1"/>
  <c r="E27" i="149" s="1" a="1"/>
  <c r="E27" i="149" s="1"/>
  <c r="F9" i="149" a="1"/>
  <c r="F9" i="149" s="1"/>
  <c r="F26" i="149" s="1" a="1"/>
  <c r="F26" i="149" s="1"/>
  <c r="H8" i="149" a="1"/>
  <c r="H8" i="149" s="1"/>
  <c r="H25" i="149" s="1" a="1"/>
  <c r="H25" i="149" s="1"/>
  <c r="E8" i="149" a="1"/>
  <c r="E8" i="149" s="1"/>
  <c r="E25" i="149" s="1" a="1"/>
  <c r="E25" i="149" s="1"/>
  <c r="F7" i="149" a="1"/>
  <c r="F7" i="149" s="1"/>
  <c r="F24" i="149" s="1" a="1"/>
  <c r="F24" i="149" s="1"/>
  <c r="H12" i="161" a="1"/>
  <c r="H12" i="161" s="1"/>
  <c r="H29" i="161" s="1" a="1"/>
  <c r="H29" i="161" s="1"/>
  <c r="E12" i="161" a="1"/>
  <c r="E12" i="161" s="1"/>
  <c r="E29" i="161" s="1" a="1"/>
  <c r="E29" i="161" s="1"/>
  <c r="F11" i="161" a="1"/>
  <c r="F11" i="161" s="1"/>
  <c r="F28" i="161" s="1" a="1"/>
  <c r="F28" i="161" s="1"/>
  <c r="H10" i="161" a="1"/>
  <c r="H10" i="161" s="1"/>
  <c r="H27" i="161" s="1" a="1"/>
  <c r="H27" i="161" s="1"/>
  <c r="E10" i="161" a="1"/>
  <c r="E10" i="161" s="1"/>
  <c r="E27" i="161" s="1" a="1"/>
  <c r="E27" i="161" s="1"/>
  <c r="F9" i="161" a="1"/>
  <c r="F9" i="161" s="1"/>
  <c r="F26" i="161" s="1" a="1"/>
  <c r="F26" i="161" s="1"/>
  <c r="H8" i="161" a="1"/>
  <c r="H8" i="161" s="1"/>
  <c r="H25" i="161" s="1" a="1"/>
  <c r="H25" i="161" s="1"/>
  <c r="E8" i="161" a="1"/>
  <c r="E8" i="161" s="1"/>
  <c r="E25" i="161" s="1" a="1"/>
  <c r="E25" i="161" s="1"/>
  <c r="F7" i="161" a="1"/>
  <c r="F7" i="161" s="1"/>
  <c r="F24" i="161" s="1" a="1"/>
  <c r="F24" i="161" s="1"/>
  <c r="F12" i="161" a="1"/>
  <c r="F12" i="161" s="1"/>
  <c r="F29" i="161" s="1" a="1"/>
  <c r="F29" i="161" s="1"/>
  <c r="H11" i="161" a="1"/>
  <c r="H11" i="161" s="1"/>
  <c r="H28" i="161" s="1" a="1"/>
  <c r="H28" i="161" s="1"/>
  <c r="E11" i="161" a="1"/>
  <c r="E11" i="161" s="1"/>
  <c r="E28" i="161" s="1" a="1"/>
  <c r="E28" i="161" s="1"/>
  <c r="F10" i="161" a="1"/>
  <c r="F10" i="161" s="1"/>
  <c r="F27" i="161" s="1" a="1"/>
  <c r="F27" i="161" s="1"/>
  <c r="H9" i="161" a="1"/>
  <c r="H9" i="161" s="1"/>
  <c r="H26" i="161" s="1" a="1"/>
  <c r="H26" i="161" s="1"/>
  <c r="E9" i="161" a="1"/>
  <c r="E9" i="161" s="1"/>
  <c r="E26" i="161" s="1" a="1"/>
  <c r="E26" i="161" s="1"/>
  <c r="F8" i="161" a="1"/>
  <c r="F8" i="161" s="1"/>
  <c r="F25" i="161" s="1" a="1"/>
  <c r="F25" i="161" s="1"/>
  <c r="H7" i="161" a="1"/>
  <c r="H7" i="161" s="1"/>
  <c r="H24" i="161" s="1" a="1"/>
  <c r="H24" i="161" s="1"/>
  <c r="E7" i="161" a="1"/>
  <c r="E7" i="161" s="1"/>
  <c r="E24" i="161" s="1" a="1"/>
  <c r="E24" i="161" s="1"/>
  <c r="H32" i="161" l="1"/>
  <c r="H36" i="161"/>
  <c r="E33" i="154"/>
  <c r="H33" i="151"/>
  <c r="F36" i="151"/>
  <c r="F68" i="149"/>
  <c r="E67" i="149"/>
  <c r="E68" i="149" s="1"/>
  <c r="H67" i="149"/>
  <c r="H68" i="149" s="1"/>
  <c r="F70" i="149"/>
  <c r="F71" i="149" s="1"/>
  <c r="E67" i="156"/>
  <c r="E67" i="160"/>
  <c r="E68" i="160" s="1"/>
  <c r="E32" i="149"/>
  <c r="F33" i="149"/>
  <c r="E36" i="149"/>
  <c r="E70" i="149"/>
  <c r="E71" i="149" s="1"/>
  <c r="E24" i="156" a="1"/>
  <c r="E24" i="156" s="1"/>
  <c r="E61" i="156"/>
  <c r="E24" i="160" a="1"/>
  <c r="E24" i="160" s="1"/>
  <c r="E61" i="160"/>
  <c r="E139" i="160" s="1"/>
  <c r="E171" i="160" s="1"/>
  <c r="E67" i="150"/>
  <c r="E68" i="150" s="1"/>
  <c r="F67" i="150"/>
  <c r="F68" i="150" s="1"/>
  <c r="H67" i="150"/>
  <c r="H68" i="150" s="1"/>
  <c r="E70" i="150"/>
  <c r="E71" i="150" s="1"/>
  <c r="F70" i="150"/>
  <c r="F71" i="150" s="1"/>
  <c r="H70" i="150"/>
  <c r="H71" i="150" s="1"/>
  <c r="E67" i="151"/>
  <c r="E68" i="151" s="1"/>
  <c r="F67" i="151"/>
  <c r="F68" i="151" s="1"/>
  <c r="H67" i="151"/>
  <c r="H68" i="151" s="1"/>
  <c r="E70" i="151"/>
  <c r="E71" i="151" s="1"/>
  <c r="F70" i="151"/>
  <c r="F71" i="151" s="1"/>
  <c r="H70" i="151"/>
  <c r="H71" i="151" s="1"/>
  <c r="E67" i="152"/>
  <c r="E68" i="152" s="1"/>
  <c r="F67" i="152"/>
  <c r="F68" i="152" s="1"/>
  <c r="H67" i="152"/>
  <c r="H68" i="152" s="1"/>
  <c r="E70" i="152"/>
  <c r="E71" i="152" s="1"/>
  <c r="F70" i="152"/>
  <c r="F71" i="152" s="1"/>
  <c r="H70" i="152"/>
  <c r="H71" i="152" s="1"/>
  <c r="E67" i="153"/>
  <c r="E68" i="153" s="1"/>
  <c r="F67" i="153"/>
  <c r="F68" i="153" s="1"/>
  <c r="H67" i="153"/>
  <c r="H68" i="153" s="1"/>
  <c r="E70" i="153"/>
  <c r="E71" i="153" s="1"/>
  <c r="F70" i="153"/>
  <c r="F71" i="153" s="1"/>
  <c r="H70" i="153"/>
  <c r="H71" i="153" s="1"/>
  <c r="E67" i="154"/>
  <c r="E68" i="154" s="1"/>
  <c r="F67" i="154"/>
  <c r="F68" i="154" s="1"/>
  <c r="H67" i="154"/>
  <c r="H68" i="154" s="1"/>
  <c r="E70" i="154"/>
  <c r="E71" i="154" s="1"/>
  <c r="F70" i="154"/>
  <c r="F71" i="154" s="1"/>
  <c r="H70" i="154"/>
  <c r="H71" i="154" s="1"/>
  <c r="E67" i="155"/>
  <c r="E68" i="155" s="1"/>
  <c r="F67" i="155"/>
  <c r="F68" i="155" s="1"/>
  <c r="H67" i="155"/>
  <c r="H68" i="155" s="1"/>
  <c r="E70" i="155"/>
  <c r="E71" i="155" s="1"/>
  <c r="F70" i="155"/>
  <c r="F71" i="155" s="1"/>
  <c r="H70" i="155"/>
  <c r="H71" i="155" s="1"/>
  <c r="E68" i="156"/>
  <c r="F67" i="156"/>
  <c r="F68" i="156" s="1"/>
  <c r="H67" i="156"/>
  <c r="H68" i="156" s="1"/>
  <c r="E70" i="156"/>
  <c r="E71" i="156" s="1"/>
  <c r="H70" i="156"/>
  <c r="H71" i="156" s="1"/>
  <c r="F67" i="157"/>
  <c r="F68" i="157" s="1"/>
  <c r="E70" i="157"/>
  <c r="E71" i="157" s="1"/>
  <c r="H70" i="157"/>
  <c r="H71" i="157" s="1"/>
  <c r="F67" i="158"/>
  <c r="F68" i="158" s="1"/>
  <c r="E70" i="158"/>
  <c r="E71" i="158" s="1"/>
  <c r="H70" i="158"/>
  <c r="H71" i="158" s="1"/>
  <c r="F67" i="159"/>
  <c r="F68" i="159" s="1"/>
  <c r="E70" i="159"/>
  <c r="E71" i="159" s="1"/>
  <c r="H70" i="159"/>
  <c r="H71" i="159" s="1"/>
  <c r="F67" i="160"/>
  <c r="F68" i="160" s="1"/>
  <c r="E70" i="160"/>
  <c r="E71" i="160" s="1"/>
  <c r="H70" i="160"/>
  <c r="H71" i="160" s="1"/>
  <c r="F67" i="161"/>
  <c r="F68" i="161" s="1"/>
  <c r="E70" i="161"/>
  <c r="E71" i="161" s="1"/>
  <c r="H70" i="161"/>
  <c r="H71" i="161" s="1"/>
  <c r="H61" i="161"/>
  <c r="H78" i="161" s="1" a="1"/>
  <c r="H78" i="161" s="1"/>
  <c r="E63" i="161"/>
  <c r="E80" i="161" s="1" a="1"/>
  <c r="E80" i="161" s="1"/>
  <c r="F64" i="161"/>
  <c r="F81" i="161" s="1" a="1"/>
  <c r="F81" i="161" s="1"/>
  <c r="H65" i="161"/>
  <c r="H82" i="161" s="1" a="1"/>
  <c r="H82" i="161" s="1"/>
  <c r="F61" i="161"/>
  <c r="F78" i="161" s="1" a="1"/>
  <c r="F78" i="161" s="1"/>
  <c r="H62" i="161"/>
  <c r="H79" i="161" s="1" a="1"/>
  <c r="H79" i="161" s="1"/>
  <c r="E64" i="161"/>
  <c r="E81" i="161" s="1" a="1"/>
  <c r="E81" i="161" s="1"/>
  <c r="F65" i="161"/>
  <c r="F82" i="161" s="1" a="1"/>
  <c r="F82" i="161" s="1"/>
  <c r="H66" i="161"/>
  <c r="H83" i="161" s="1" a="1"/>
  <c r="H83" i="161" s="1"/>
  <c r="E62" i="149"/>
  <c r="E79" i="149" s="1" a="1"/>
  <c r="E79" i="149" s="1"/>
  <c r="F63" i="149"/>
  <c r="F80" i="149" s="1" a="1"/>
  <c r="F80" i="149" s="1"/>
  <c r="H64" i="149"/>
  <c r="H81" i="149" s="1" a="1"/>
  <c r="H81" i="149" s="1"/>
  <c r="E66" i="149"/>
  <c r="E83" i="149" s="1" a="1"/>
  <c r="E83" i="149" s="1"/>
  <c r="F61" i="150"/>
  <c r="F78" i="150" s="1" a="1"/>
  <c r="F78" i="150" s="1"/>
  <c r="H62" i="150"/>
  <c r="H79" i="150" s="1" a="1"/>
  <c r="H79" i="150" s="1"/>
  <c r="E64" i="150"/>
  <c r="E81" i="150" s="1" a="1"/>
  <c r="E81" i="150" s="1"/>
  <c r="F65" i="150"/>
  <c r="F82" i="150" s="1" a="1"/>
  <c r="F82" i="150" s="1"/>
  <c r="E62" i="151"/>
  <c r="E79" i="151" s="1" a="1"/>
  <c r="E79" i="151" s="1"/>
  <c r="F63" i="151"/>
  <c r="F80" i="151" s="1" a="1"/>
  <c r="F80" i="151" s="1"/>
  <c r="H64" i="151"/>
  <c r="H81" i="151" s="1" a="1"/>
  <c r="H81" i="151" s="1"/>
  <c r="E66" i="151"/>
  <c r="E83" i="151" s="1" a="1"/>
  <c r="E83" i="151" s="1"/>
  <c r="F61" i="152"/>
  <c r="F78" i="152" s="1" a="1"/>
  <c r="F78" i="152" s="1"/>
  <c r="H62" i="152"/>
  <c r="H79" i="152" s="1" a="1"/>
  <c r="H79" i="152" s="1"/>
  <c r="E64" i="152"/>
  <c r="E81" i="152" s="1" a="1"/>
  <c r="E81" i="152" s="1"/>
  <c r="F65" i="152"/>
  <c r="F82" i="152" s="1" a="1"/>
  <c r="F82" i="152" s="1"/>
  <c r="E62" i="153"/>
  <c r="E79" i="153" s="1" a="1"/>
  <c r="E79" i="153" s="1"/>
  <c r="F63" i="153"/>
  <c r="F80" i="153" s="1" a="1"/>
  <c r="F80" i="153" s="1"/>
  <c r="H64" i="153"/>
  <c r="H81" i="153" s="1" a="1"/>
  <c r="H81" i="153" s="1"/>
  <c r="E66" i="153"/>
  <c r="E83" i="153" s="1" a="1"/>
  <c r="E83" i="153" s="1"/>
  <c r="F61" i="154"/>
  <c r="F78" i="154" s="1" a="1"/>
  <c r="F78" i="154" s="1"/>
  <c r="H62" i="154"/>
  <c r="H79" i="154" s="1" a="1"/>
  <c r="H79" i="154" s="1"/>
  <c r="E64" i="154"/>
  <c r="E81" i="154" s="1" a="1"/>
  <c r="E81" i="154" s="1"/>
  <c r="F65" i="154"/>
  <c r="F82" i="154" s="1" a="1"/>
  <c r="F82" i="154" s="1"/>
  <c r="E62" i="155"/>
  <c r="E79" i="155" s="1" a="1"/>
  <c r="E79" i="155" s="1"/>
  <c r="F63" i="155"/>
  <c r="F80" i="155" s="1" a="1"/>
  <c r="F80" i="155" s="1"/>
  <c r="H64" i="155"/>
  <c r="H81" i="155" s="1" a="1"/>
  <c r="H81" i="155" s="1"/>
  <c r="E66" i="155"/>
  <c r="E83" i="155" s="1" a="1"/>
  <c r="E83" i="155" s="1"/>
  <c r="F61" i="156"/>
  <c r="F78" i="156" s="1" a="1"/>
  <c r="F78" i="156" s="1"/>
  <c r="H62" i="156"/>
  <c r="H79" i="156" s="1" a="1"/>
  <c r="H79" i="156" s="1"/>
  <c r="E64" i="156"/>
  <c r="E81" i="156" s="1" a="1"/>
  <c r="E81" i="156" s="1"/>
  <c r="F65" i="156"/>
  <c r="F82" i="156" s="1" a="1"/>
  <c r="F82" i="156" s="1"/>
  <c r="E62" i="157"/>
  <c r="E79" i="157" s="1" a="1"/>
  <c r="E79" i="157" s="1"/>
  <c r="F63" i="157"/>
  <c r="F80" i="157" s="1" a="1"/>
  <c r="F80" i="157" s="1"/>
  <c r="H64" i="157"/>
  <c r="H81" i="157" s="1" a="1"/>
  <c r="H81" i="157" s="1"/>
  <c r="E66" i="157"/>
  <c r="E83" i="157" s="1" a="1"/>
  <c r="E83" i="157" s="1"/>
  <c r="F61" i="158"/>
  <c r="F78" i="158" s="1" a="1"/>
  <c r="F78" i="158" s="1"/>
  <c r="H62" i="158"/>
  <c r="H79" i="158" s="1" a="1"/>
  <c r="H79" i="158" s="1"/>
  <c r="E64" i="158"/>
  <c r="E81" i="158" s="1" a="1"/>
  <c r="E81" i="158" s="1"/>
  <c r="F65" i="158"/>
  <c r="F82" i="158" s="1" a="1"/>
  <c r="F82" i="158" s="1"/>
  <c r="E62" i="159"/>
  <c r="E79" i="159" s="1" a="1"/>
  <c r="E79" i="159" s="1"/>
  <c r="F63" i="159"/>
  <c r="F80" i="159" s="1" a="1"/>
  <c r="F80" i="159" s="1"/>
  <c r="H64" i="159"/>
  <c r="H81" i="159" s="1" a="1"/>
  <c r="H81" i="159" s="1"/>
  <c r="E66" i="159"/>
  <c r="E83" i="159" s="1" a="1"/>
  <c r="E83" i="159" s="1"/>
  <c r="F61" i="160"/>
  <c r="F78" i="160" s="1" a="1"/>
  <c r="F78" i="160" s="1"/>
  <c r="H62" i="160"/>
  <c r="H79" i="160" s="1" a="1"/>
  <c r="H79" i="160" s="1"/>
  <c r="E64" i="160"/>
  <c r="E81" i="160" s="1" a="1"/>
  <c r="E81" i="160" s="1"/>
  <c r="F65" i="160"/>
  <c r="F82" i="160" s="1" a="1"/>
  <c r="F82" i="160" s="1"/>
  <c r="H61" i="149"/>
  <c r="H78" i="149" s="1" a="1"/>
  <c r="H78" i="149" s="1"/>
  <c r="E63" i="149"/>
  <c r="E80" i="149" s="1" a="1"/>
  <c r="E80" i="149" s="1"/>
  <c r="F64" i="149"/>
  <c r="F81" i="149" s="1" a="1"/>
  <c r="F81" i="149" s="1"/>
  <c r="H65" i="149"/>
  <c r="H82" i="149" s="1" a="1"/>
  <c r="H82" i="149" s="1"/>
  <c r="E61" i="150"/>
  <c r="E78" i="150" s="1" a="1"/>
  <c r="E78" i="150" s="1"/>
  <c r="F62" i="150"/>
  <c r="F79" i="150" s="1" a="1"/>
  <c r="F79" i="150" s="1"/>
  <c r="H63" i="150"/>
  <c r="H80" i="150" s="1" a="1"/>
  <c r="H80" i="150" s="1"/>
  <c r="E65" i="150"/>
  <c r="E82" i="150" s="1" a="1"/>
  <c r="E82" i="150" s="1"/>
  <c r="H61" i="151"/>
  <c r="H78" i="151" s="1" a="1"/>
  <c r="H78" i="151" s="1"/>
  <c r="E63" i="151"/>
  <c r="E80" i="151" s="1" a="1"/>
  <c r="E80" i="151" s="1"/>
  <c r="F64" i="151"/>
  <c r="F81" i="151" s="1" a="1"/>
  <c r="F81" i="151" s="1"/>
  <c r="H65" i="151"/>
  <c r="H82" i="151" s="1" a="1"/>
  <c r="H82" i="151" s="1"/>
  <c r="E61" i="152"/>
  <c r="E78" i="152" s="1" a="1"/>
  <c r="E78" i="152" s="1"/>
  <c r="F62" i="152"/>
  <c r="F79" i="152" s="1" a="1"/>
  <c r="F79" i="152" s="1"/>
  <c r="H63" i="152"/>
  <c r="H80" i="152" s="1" a="1"/>
  <c r="H80" i="152" s="1"/>
  <c r="E65" i="152"/>
  <c r="E82" i="152" s="1" a="1"/>
  <c r="E82" i="152" s="1"/>
  <c r="H61" i="153"/>
  <c r="H78" i="153" s="1" a="1"/>
  <c r="H78" i="153" s="1"/>
  <c r="E63" i="153"/>
  <c r="E80" i="153" s="1" a="1"/>
  <c r="E80" i="153" s="1"/>
  <c r="F64" i="153"/>
  <c r="F81" i="153" s="1" a="1"/>
  <c r="F81" i="153" s="1"/>
  <c r="H65" i="153"/>
  <c r="H82" i="153" s="1" a="1"/>
  <c r="H82" i="153" s="1"/>
  <c r="E61" i="154"/>
  <c r="E78" i="154" s="1" a="1"/>
  <c r="E78" i="154" s="1"/>
  <c r="F62" i="154"/>
  <c r="F79" i="154" s="1" a="1"/>
  <c r="F79" i="154" s="1"/>
  <c r="H63" i="154"/>
  <c r="H80" i="154" s="1" a="1"/>
  <c r="H80" i="154" s="1"/>
  <c r="E65" i="154"/>
  <c r="E82" i="154" s="1" a="1"/>
  <c r="E82" i="154" s="1"/>
  <c r="H61" i="155"/>
  <c r="H78" i="155" s="1" a="1"/>
  <c r="H78" i="155" s="1"/>
  <c r="E63" i="155"/>
  <c r="E80" i="155" s="1" a="1"/>
  <c r="E80" i="155" s="1"/>
  <c r="F64" i="155"/>
  <c r="F81" i="155" s="1" a="1"/>
  <c r="F81" i="155" s="1"/>
  <c r="H65" i="155"/>
  <c r="H82" i="155" s="1" a="1"/>
  <c r="H82" i="155" s="1"/>
  <c r="E78" i="156" a="1"/>
  <c r="E78" i="156" s="1"/>
  <c r="F62" i="156"/>
  <c r="F79" i="156" s="1" a="1"/>
  <c r="F79" i="156" s="1"/>
  <c r="H63" i="156"/>
  <c r="H80" i="156" s="1" a="1"/>
  <c r="H80" i="156" s="1"/>
  <c r="E65" i="156"/>
  <c r="E82" i="156" s="1" a="1"/>
  <c r="E82" i="156" s="1"/>
  <c r="H61" i="157"/>
  <c r="H78" i="157" s="1" a="1"/>
  <c r="H78" i="157" s="1"/>
  <c r="E63" i="157"/>
  <c r="E80" i="157" s="1" a="1"/>
  <c r="E80" i="157" s="1"/>
  <c r="F64" i="157"/>
  <c r="F81" i="157" s="1" a="1"/>
  <c r="F81" i="157" s="1"/>
  <c r="H65" i="157"/>
  <c r="H82" i="157" s="1" a="1"/>
  <c r="H82" i="157" s="1"/>
  <c r="E61" i="158"/>
  <c r="E78" i="158" s="1" a="1"/>
  <c r="E78" i="158" s="1"/>
  <c r="F62" i="158"/>
  <c r="F79" i="158" s="1" a="1"/>
  <c r="F79" i="158" s="1"/>
  <c r="H63" i="158"/>
  <c r="H80" i="158" s="1" a="1"/>
  <c r="H80" i="158" s="1"/>
  <c r="E65" i="158"/>
  <c r="E82" i="158" s="1" a="1"/>
  <c r="E82" i="158" s="1"/>
  <c r="H61" i="159"/>
  <c r="H78" i="159" s="1" a="1"/>
  <c r="H78" i="159" s="1"/>
  <c r="E63" i="159"/>
  <c r="E80" i="159" s="1" a="1"/>
  <c r="E80" i="159" s="1"/>
  <c r="F64" i="159"/>
  <c r="F81" i="159" s="1" a="1"/>
  <c r="F81" i="159" s="1"/>
  <c r="H65" i="159"/>
  <c r="H82" i="159" s="1" a="1"/>
  <c r="H82" i="159" s="1"/>
  <c r="E78" i="160" a="1"/>
  <c r="E78" i="160" s="1"/>
  <c r="F62" i="160"/>
  <c r="F79" i="160" s="1" a="1"/>
  <c r="F79" i="160" s="1"/>
  <c r="H63" i="160"/>
  <c r="H80" i="160" s="1" a="1"/>
  <c r="H80" i="160" s="1"/>
  <c r="E65" i="160"/>
  <c r="E82" i="160" s="1" a="1"/>
  <c r="E82" i="160" s="1"/>
  <c r="E61" i="161"/>
  <c r="E78" i="161" s="1" a="1"/>
  <c r="E78" i="161" s="1"/>
  <c r="F62" i="161"/>
  <c r="F79" i="161" s="1" a="1"/>
  <c r="F79" i="161" s="1"/>
  <c r="H63" i="161"/>
  <c r="H80" i="161" s="1" a="1"/>
  <c r="H80" i="161" s="1"/>
  <c r="E65" i="161"/>
  <c r="E82" i="161" s="1" a="1"/>
  <c r="E82" i="161" s="1"/>
  <c r="F66" i="161"/>
  <c r="F83" i="161" s="1" a="1"/>
  <c r="F83" i="161" s="1"/>
  <c r="E62" i="161"/>
  <c r="E79" i="161" s="1" a="1"/>
  <c r="E79" i="161" s="1"/>
  <c r="F63" i="161"/>
  <c r="F80" i="161" s="1" a="1"/>
  <c r="F80" i="161" s="1"/>
  <c r="H64" i="161"/>
  <c r="H81" i="161" s="1" a="1"/>
  <c r="H81" i="161" s="1"/>
  <c r="E66" i="161"/>
  <c r="E83" i="161" s="1" a="1"/>
  <c r="E83" i="161" s="1"/>
  <c r="F61" i="149"/>
  <c r="F78" i="149" s="1" a="1"/>
  <c r="F78" i="149" s="1"/>
  <c r="H62" i="149"/>
  <c r="H79" i="149" s="1" a="1"/>
  <c r="H79" i="149" s="1"/>
  <c r="E64" i="149"/>
  <c r="E81" i="149" s="1" a="1"/>
  <c r="E81" i="149" s="1"/>
  <c r="F65" i="149"/>
  <c r="F82" i="149" s="1" a="1"/>
  <c r="F82" i="149" s="1"/>
  <c r="E62" i="150"/>
  <c r="E79" i="150" s="1" a="1"/>
  <c r="E79" i="150" s="1"/>
  <c r="F63" i="150"/>
  <c r="F80" i="150" s="1" a="1"/>
  <c r="F80" i="150" s="1"/>
  <c r="H64" i="150"/>
  <c r="H81" i="150" s="1" a="1"/>
  <c r="H81" i="150" s="1"/>
  <c r="E66" i="150"/>
  <c r="E83" i="150" s="1" a="1"/>
  <c r="E83" i="150" s="1"/>
  <c r="F61" i="151"/>
  <c r="F78" i="151" s="1" a="1"/>
  <c r="F78" i="151" s="1"/>
  <c r="H62" i="151"/>
  <c r="H79" i="151" s="1" a="1"/>
  <c r="H79" i="151" s="1"/>
  <c r="E64" i="151"/>
  <c r="E81" i="151" s="1" a="1"/>
  <c r="E81" i="151" s="1"/>
  <c r="F65" i="151"/>
  <c r="F82" i="151" s="1" a="1"/>
  <c r="F82" i="151" s="1"/>
  <c r="E62" i="152"/>
  <c r="E79" i="152" s="1" a="1"/>
  <c r="E79" i="152" s="1"/>
  <c r="F63" i="152"/>
  <c r="F80" i="152" s="1" a="1"/>
  <c r="F80" i="152" s="1"/>
  <c r="H64" i="152"/>
  <c r="H81" i="152" s="1" a="1"/>
  <c r="H81" i="152" s="1"/>
  <c r="E66" i="152"/>
  <c r="E83" i="152" s="1" a="1"/>
  <c r="E83" i="152" s="1"/>
  <c r="F61" i="153"/>
  <c r="F78" i="153" s="1" a="1"/>
  <c r="F78" i="153" s="1"/>
  <c r="H62" i="153"/>
  <c r="H79" i="153" s="1" a="1"/>
  <c r="H79" i="153" s="1"/>
  <c r="E64" i="153"/>
  <c r="E81" i="153" s="1" a="1"/>
  <c r="E81" i="153" s="1"/>
  <c r="F65" i="153"/>
  <c r="F82" i="153" s="1" a="1"/>
  <c r="F82" i="153" s="1"/>
  <c r="E62" i="154"/>
  <c r="E79" i="154" s="1" a="1"/>
  <c r="E79" i="154" s="1"/>
  <c r="F63" i="154"/>
  <c r="F80" i="154" s="1" a="1"/>
  <c r="F80" i="154" s="1"/>
  <c r="H64" i="154"/>
  <c r="H81" i="154" s="1" a="1"/>
  <c r="H81" i="154" s="1"/>
  <c r="E66" i="154"/>
  <c r="E83" i="154" s="1" a="1"/>
  <c r="E83" i="154" s="1"/>
  <c r="F61" i="155"/>
  <c r="F78" i="155" s="1" a="1"/>
  <c r="F78" i="155" s="1"/>
  <c r="H62" i="155"/>
  <c r="H79" i="155" s="1" a="1"/>
  <c r="H79" i="155" s="1"/>
  <c r="E64" i="155"/>
  <c r="E81" i="155" s="1" a="1"/>
  <c r="E81" i="155" s="1"/>
  <c r="F65" i="155"/>
  <c r="F82" i="155" s="1" a="1"/>
  <c r="F82" i="155" s="1"/>
  <c r="E62" i="156"/>
  <c r="E79" i="156" s="1" a="1"/>
  <c r="E79" i="156" s="1"/>
  <c r="F63" i="156"/>
  <c r="F80" i="156" s="1" a="1"/>
  <c r="F80" i="156" s="1"/>
  <c r="H64" i="156"/>
  <c r="H81" i="156" s="1" a="1"/>
  <c r="H81" i="156" s="1"/>
  <c r="E66" i="156"/>
  <c r="E83" i="156" s="1" a="1"/>
  <c r="E83" i="156" s="1"/>
  <c r="F61" i="157"/>
  <c r="F78" i="157" s="1" a="1"/>
  <c r="F78" i="157" s="1"/>
  <c r="H62" i="157"/>
  <c r="H79" i="157" s="1" a="1"/>
  <c r="H79" i="157" s="1"/>
  <c r="E64" i="157"/>
  <c r="E81" i="157" s="1" a="1"/>
  <c r="E81" i="157" s="1"/>
  <c r="F65" i="157"/>
  <c r="F82" i="157" s="1" a="1"/>
  <c r="F82" i="157" s="1"/>
  <c r="E62" i="158"/>
  <c r="E79" i="158" s="1" a="1"/>
  <c r="E79" i="158" s="1"/>
  <c r="F63" i="158"/>
  <c r="F80" i="158" s="1" a="1"/>
  <c r="F80" i="158" s="1"/>
  <c r="H64" i="158"/>
  <c r="H81" i="158" s="1" a="1"/>
  <c r="H81" i="158" s="1"/>
  <c r="E66" i="158"/>
  <c r="E83" i="158" s="1" a="1"/>
  <c r="E83" i="158" s="1"/>
  <c r="F61" i="159"/>
  <c r="F78" i="159" s="1" a="1"/>
  <c r="F78" i="159" s="1"/>
  <c r="H62" i="159"/>
  <c r="H79" i="159" s="1" a="1"/>
  <c r="H79" i="159" s="1"/>
  <c r="E64" i="159"/>
  <c r="E81" i="159" s="1" a="1"/>
  <c r="E81" i="159" s="1"/>
  <c r="F65" i="159"/>
  <c r="F82" i="159" s="1" a="1"/>
  <c r="F82" i="159" s="1"/>
  <c r="E62" i="160"/>
  <c r="E79" i="160" s="1" a="1"/>
  <c r="E79" i="160" s="1"/>
  <c r="F63" i="160"/>
  <c r="F80" i="160" s="1" a="1"/>
  <c r="F80" i="160" s="1"/>
  <c r="H64" i="160"/>
  <c r="H81" i="160" s="1" a="1"/>
  <c r="H81" i="160" s="1"/>
  <c r="E66" i="160"/>
  <c r="E83" i="160" s="1" a="1"/>
  <c r="E83" i="160" s="1"/>
  <c r="E61" i="149"/>
  <c r="E78" i="149" s="1" a="1"/>
  <c r="E78" i="149" s="1"/>
  <c r="F62" i="149"/>
  <c r="F79" i="149" s="1" a="1"/>
  <c r="F79" i="149" s="1"/>
  <c r="H63" i="149"/>
  <c r="H80" i="149" s="1" a="1"/>
  <c r="H80" i="149" s="1"/>
  <c r="E65" i="149"/>
  <c r="E82" i="149" s="1" a="1"/>
  <c r="E82" i="149" s="1"/>
  <c r="H61" i="150"/>
  <c r="H78" i="150" s="1" a="1"/>
  <c r="H78" i="150" s="1"/>
  <c r="E63" i="150"/>
  <c r="E80" i="150" s="1" a="1"/>
  <c r="E80" i="150" s="1"/>
  <c r="F64" i="150"/>
  <c r="F81" i="150" s="1" a="1"/>
  <c r="F81" i="150" s="1"/>
  <c r="H65" i="150"/>
  <c r="H82" i="150" s="1" a="1"/>
  <c r="H82" i="150" s="1"/>
  <c r="E61" i="151"/>
  <c r="E78" i="151" s="1" a="1"/>
  <c r="E78" i="151" s="1"/>
  <c r="F62" i="151"/>
  <c r="F79" i="151" s="1" a="1"/>
  <c r="F79" i="151" s="1"/>
  <c r="H63" i="151"/>
  <c r="H80" i="151" s="1" a="1"/>
  <c r="H80" i="151" s="1"/>
  <c r="E65" i="151"/>
  <c r="E82" i="151" s="1" a="1"/>
  <c r="E82" i="151" s="1"/>
  <c r="H61" i="152"/>
  <c r="H78" i="152" s="1" a="1"/>
  <c r="H78" i="152" s="1"/>
  <c r="E63" i="152"/>
  <c r="E80" i="152" s="1" a="1"/>
  <c r="E80" i="152" s="1"/>
  <c r="F64" i="152"/>
  <c r="F81" i="152" s="1" a="1"/>
  <c r="F81" i="152" s="1"/>
  <c r="H65" i="152"/>
  <c r="H82" i="152" s="1" a="1"/>
  <c r="H82" i="152" s="1"/>
  <c r="E61" i="153"/>
  <c r="E78" i="153" s="1" a="1"/>
  <c r="E78" i="153" s="1"/>
  <c r="F62" i="153"/>
  <c r="F79" i="153" s="1" a="1"/>
  <c r="F79" i="153" s="1"/>
  <c r="H63" i="153"/>
  <c r="H80" i="153" s="1" a="1"/>
  <c r="H80" i="153" s="1"/>
  <c r="E65" i="153"/>
  <c r="E82" i="153" s="1" a="1"/>
  <c r="E82" i="153" s="1"/>
  <c r="H61" i="154"/>
  <c r="H78" i="154" s="1" a="1"/>
  <c r="H78" i="154" s="1"/>
  <c r="E63" i="154"/>
  <c r="E80" i="154" s="1" a="1"/>
  <c r="E80" i="154" s="1"/>
  <c r="F64" i="154"/>
  <c r="F81" i="154" s="1" a="1"/>
  <c r="F81" i="154" s="1"/>
  <c r="H65" i="154"/>
  <c r="H82" i="154" s="1" a="1"/>
  <c r="H82" i="154" s="1"/>
  <c r="E61" i="155"/>
  <c r="E78" i="155" s="1" a="1"/>
  <c r="E78" i="155" s="1"/>
  <c r="F62" i="155"/>
  <c r="F79" i="155" s="1" a="1"/>
  <c r="F79" i="155" s="1"/>
  <c r="H63" i="155"/>
  <c r="H80" i="155" s="1" a="1"/>
  <c r="H80" i="155" s="1"/>
  <c r="E65" i="155"/>
  <c r="E82" i="155" s="1" a="1"/>
  <c r="E82" i="155" s="1"/>
  <c r="H61" i="156"/>
  <c r="H78" i="156" s="1" a="1"/>
  <c r="H78" i="156" s="1"/>
  <c r="E63" i="156"/>
  <c r="E80" i="156" s="1" a="1"/>
  <c r="E80" i="156" s="1"/>
  <c r="F64" i="156"/>
  <c r="F81" i="156" s="1" a="1"/>
  <c r="F81" i="156" s="1"/>
  <c r="H65" i="156"/>
  <c r="H82" i="156" s="1" a="1"/>
  <c r="H82" i="156" s="1"/>
  <c r="E61" i="157"/>
  <c r="E78" i="157" s="1" a="1"/>
  <c r="E78" i="157" s="1"/>
  <c r="F62" i="157"/>
  <c r="F79" i="157" s="1" a="1"/>
  <c r="F79" i="157" s="1"/>
  <c r="H63" i="157"/>
  <c r="H80" i="157" s="1" a="1"/>
  <c r="H80" i="157" s="1"/>
  <c r="E65" i="157"/>
  <c r="E82" i="157" s="1" a="1"/>
  <c r="E82" i="157" s="1"/>
  <c r="H61" i="158"/>
  <c r="H78" i="158" s="1" a="1"/>
  <c r="H78" i="158" s="1"/>
  <c r="E63" i="158"/>
  <c r="E80" i="158" s="1" a="1"/>
  <c r="E80" i="158" s="1"/>
  <c r="F64" i="158"/>
  <c r="F81" i="158" s="1" a="1"/>
  <c r="F81" i="158" s="1"/>
  <c r="H65" i="158"/>
  <c r="H82" i="158" s="1" a="1"/>
  <c r="H82" i="158" s="1"/>
  <c r="E61" i="159"/>
  <c r="E78" i="159" s="1" a="1"/>
  <c r="E78" i="159" s="1"/>
  <c r="F62" i="159"/>
  <c r="F79" i="159" s="1" a="1"/>
  <c r="F79" i="159" s="1"/>
  <c r="H63" i="159"/>
  <c r="H80" i="159" s="1" a="1"/>
  <c r="H80" i="159" s="1"/>
  <c r="E65" i="159"/>
  <c r="E82" i="159" s="1" a="1"/>
  <c r="E82" i="159" s="1"/>
  <c r="H61" i="160"/>
  <c r="H78" i="160" s="1" a="1"/>
  <c r="H78" i="160" s="1"/>
  <c r="E63" i="160"/>
  <c r="E80" i="160" s="1" a="1"/>
  <c r="E80" i="160" s="1"/>
  <c r="F64" i="160"/>
  <c r="F81" i="160" s="1" a="1"/>
  <c r="F81" i="160" s="1"/>
  <c r="H65" i="160"/>
  <c r="H82" i="160" s="1" a="1"/>
  <c r="H82" i="160" s="1"/>
  <c r="H66" i="158"/>
  <c r="H83" i="158" s="1" a="1"/>
  <c r="H83" i="158" s="1"/>
  <c r="H66" i="159"/>
  <c r="H83" i="159" s="1" a="1"/>
  <c r="H83" i="159" s="1"/>
  <c r="H66" i="160"/>
  <c r="H83" i="160" s="1" a="1"/>
  <c r="H83" i="160" s="1"/>
  <c r="F66" i="158"/>
  <c r="F83" i="158" s="1" a="1"/>
  <c r="F83" i="158" s="1"/>
  <c r="F66" i="159"/>
  <c r="F83" i="159" s="1" a="1"/>
  <c r="F83" i="159" s="1"/>
  <c r="F66" i="160"/>
  <c r="F83" i="160" s="1" a="1"/>
  <c r="F83" i="160" s="1"/>
  <c r="H66" i="157"/>
  <c r="H83" i="157" s="1" a="1"/>
  <c r="H83" i="157" s="1"/>
  <c r="F66" i="157"/>
  <c r="F83" i="157" s="1" a="1"/>
  <c r="F83" i="157" s="1"/>
  <c r="H66" i="156"/>
  <c r="H83" i="156" s="1" a="1"/>
  <c r="H83" i="156" s="1"/>
  <c r="F66" i="156"/>
  <c r="F83" i="156" s="1" a="1"/>
  <c r="F83" i="156" s="1"/>
  <c r="H66" i="155"/>
  <c r="H83" i="155" s="1" a="1"/>
  <c r="H83" i="155" s="1"/>
  <c r="F66" i="155"/>
  <c r="F83" i="155" s="1" a="1"/>
  <c r="F83" i="155" s="1"/>
  <c r="H66" i="152"/>
  <c r="H83" i="152" s="1" a="1"/>
  <c r="H83" i="152" s="1"/>
  <c r="H66" i="153"/>
  <c r="H83" i="153" s="1" a="1"/>
  <c r="H83" i="153" s="1"/>
  <c r="H66" i="154"/>
  <c r="H83" i="154" s="1" a="1"/>
  <c r="H83" i="154" s="1"/>
  <c r="F66" i="152"/>
  <c r="F83" i="152" s="1" a="1"/>
  <c r="F83" i="152" s="1"/>
  <c r="F66" i="153"/>
  <c r="F83" i="153" s="1" a="1"/>
  <c r="F83" i="153" s="1"/>
  <c r="F66" i="154"/>
  <c r="F83" i="154" s="1" a="1"/>
  <c r="F83" i="154" s="1"/>
  <c r="H66" i="151"/>
  <c r="H83" i="151" s="1" a="1"/>
  <c r="H83" i="151" s="1"/>
  <c r="F66" i="151"/>
  <c r="F83" i="151" s="1" a="1"/>
  <c r="F83" i="151" s="1"/>
  <c r="H66" i="150"/>
  <c r="H83" i="150" s="1" a="1"/>
  <c r="H83" i="150" s="1"/>
  <c r="F66" i="150"/>
  <c r="F83" i="150" s="1" a="1"/>
  <c r="F83" i="150" s="1"/>
  <c r="H66" i="149"/>
  <c r="H83" i="149" s="1" a="1"/>
  <c r="H83" i="149" s="1"/>
  <c r="F66" i="149"/>
  <c r="F83" i="149" s="1" a="1"/>
  <c r="F83" i="149" s="1"/>
  <c r="E38" i="161"/>
  <c r="H40" i="161"/>
  <c r="F43" i="161"/>
  <c r="F40" i="161"/>
  <c r="E43" i="161"/>
  <c r="H39" i="149"/>
  <c r="F42" i="149"/>
  <c r="E39" i="150"/>
  <c r="H41" i="150"/>
  <c r="F38" i="151"/>
  <c r="E41" i="151"/>
  <c r="H43" i="151"/>
  <c r="F40" i="152"/>
  <c r="E43" i="152"/>
  <c r="H39" i="153"/>
  <c r="E41" i="153"/>
  <c r="F42" i="153"/>
  <c r="H43" i="153"/>
  <c r="E39" i="154"/>
  <c r="F40" i="154"/>
  <c r="H41" i="154"/>
  <c r="E43" i="154"/>
  <c r="F38" i="155"/>
  <c r="H39" i="155"/>
  <c r="E41" i="155"/>
  <c r="F42" i="155"/>
  <c r="H43" i="155"/>
  <c r="E39" i="156"/>
  <c r="F40" i="156"/>
  <c r="H41" i="156"/>
  <c r="E43" i="156"/>
  <c r="F38" i="157"/>
  <c r="H39" i="157"/>
  <c r="E41" i="157"/>
  <c r="F42" i="157"/>
  <c r="H43" i="157"/>
  <c r="E39" i="158"/>
  <c r="F40" i="158"/>
  <c r="H41" i="158"/>
  <c r="E43" i="158"/>
  <c r="F38" i="159"/>
  <c r="H39" i="159"/>
  <c r="E41" i="159"/>
  <c r="F42" i="159"/>
  <c r="H43" i="159"/>
  <c r="E39" i="160"/>
  <c r="F40" i="160"/>
  <c r="H41" i="160"/>
  <c r="E43" i="160"/>
  <c r="E38" i="149"/>
  <c r="F39" i="149"/>
  <c r="F46" i="149" s="1"/>
  <c r="H40" i="149"/>
  <c r="E42" i="149"/>
  <c r="F43" i="149"/>
  <c r="H38" i="150"/>
  <c r="E40" i="150"/>
  <c r="F41" i="150"/>
  <c r="H42" i="150"/>
  <c r="E38" i="151"/>
  <c r="F39" i="151"/>
  <c r="H40" i="151"/>
  <c r="E42" i="151"/>
  <c r="F43" i="151"/>
  <c r="H38" i="152"/>
  <c r="E40" i="152"/>
  <c r="F41" i="152"/>
  <c r="H42" i="152"/>
  <c r="E38" i="153"/>
  <c r="E45" i="153" s="1"/>
  <c r="F39" i="153"/>
  <c r="F46" i="153" s="1"/>
  <c r="H40" i="153"/>
  <c r="E42" i="153"/>
  <c r="F43" i="153"/>
  <c r="H38" i="154"/>
  <c r="H45" i="154" s="1"/>
  <c r="F41" i="154"/>
  <c r="H42" i="154"/>
  <c r="E38" i="155"/>
  <c r="F39" i="155"/>
  <c r="H40" i="155"/>
  <c r="E42" i="155"/>
  <c r="F43" i="155"/>
  <c r="H38" i="156"/>
  <c r="E40" i="156"/>
  <c r="F41" i="156"/>
  <c r="H42" i="156"/>
  <c r="E38" i="157"/>
  <c r="F39" i="157"/>
  <c r="H40" i="157"/>
  <c r="E42" i="157"/>
  <c r="F43" i="157"/>
  <c r="H38" i="158"/>
  <c r="E40" i="158"/>
  <c r="F41" i="158"/>
  <c r="H42" i="158"/>
  <c r="E38" i="159"/>
  <c r="F39" i="159"/>
  <c r="H40" i="159"/>
  <c r="E42" i="159"/>
  <c r="F43" i="159"/>
  <c r="H38" i="160"/>
  <c r="E40" i="160"/>
  <c r="F41" i="160"/>
  <c r="H42" i="160"/>
  <c r="F39" i="161"/>
  <c r="E42" i="161"/>
  <c r="E39" i="161"/>
  <c r="H41" i="161"/>
  <c r="F38" i="149"/>
  <c r="E41" i="149"/>
  <c r="H43" i="149"/>
  <c r="F40" i="150"/>
  <c r="E43" i="150"/>
  <c r="H39" i="151"/>
  <c r="F42" i="151"/>
  <c r="E39" i="152"/>
  <c r="H41" i="152"/>
  <c r="F38" i="153"/>
  <c r="H38" i="161"/>
  <c r="E40" i="161"/>
  <c r="F41" i="161"/>
  <c r="H42" i="161"/>
  <c r="F38" i="161"/>
  <c r="H39" i="161"/>
  <c r="H46" i="161" s="1"/>
  <c r="E41" i="161"/>
  <c r="F42" i="161"/>
  <c r="H43" i="161"/>
  <c r="E39" i="149"/>
  <c r="F40" i="149"/>
  <c r="H41" i="149"/>
  <c r="E43" i="149"/>
  <c r="F38" i="150"/>
  <c r="H39" i="150"/>
  <c r="E41" i="150"/>
  <c r="F42" i="150"/>
  <c r="H43" i="150"/>
  <c r="E39" i="151"/>
  <c r="F40" i="151"/>
  <c r="H41" i="151"/>
  <c r="E43" i="151"/>
  <c r="F38" i="152"/>
  <c r="H39" i="152"/>
  <c r="E41" i="152"/>
  <c r="F42" i="152"/>
  <c r="H43" i="152"/>
  <c r="E39" i="153"/>
  <c r="F40" i="153"/>
  <c r="H41" i="153"/>
  <c r="E43" i="153"/>
  <c r="F38" i="154"/>
  <c r="H39" i="154"/>
  <c r="H46" i="154" s="1"/>
  <c r="E41" i="154"/>
  <c r="F42" i="154"/>
  <c r="H43" i="154"/>
  <c r="E39" i="155"/>
  <c r="F40" i="155"/>
  <c r="H41" i="155"/>
  <c r="E43" i="155"/>
  <c r="F38" i="156"/>
  <c r="H39" i="156"/>
  <c r="H46" i="156" s="1"/>
  <c r="E41" i="156"/>
  <c r="F42" i="156"/>
  <c r="H43" i="156"/>
  <c r="E39" i="157"/>
  <c r="E46" i="157" s="1"/>
  <c r="F40" i="157"/>
  <c r="H41" i="157"/>
  <c r="E43" i="157"/>
  <c r="F38" i="158"/>
  <c r="H39" i="158"/>
  <c r="H46" i="158" s="1"/>
  <c r="E41" i="158"/>
  <c r="F42" i="158"/>
  <c r="H43" i="158"/>
  <c r="E39" i="159"/>
  <c r="F40" i="159"/>
  <c r="H41" i="159"/>
  <c r="E43" i="159"/>
  <c r="F38" i="160"/>
  <c r="H39" i="160"/>
  <c r="H46" i="160" s="1"/>
  <c r="E41" i="160"/>
  <c r="F42" i="160"/>
  <c r="H43" i="160"/>
  <c r="H38" i="149"/>
  <c r="H45" i="149" s="1"/>
  <c r="E40" i="149"/>
  <c r="F41" i="149"/>
  <c r="H42" i="149"/>
  <c r="E38" i="150"/>
  <c r="F39" i="150"/>
  <c r="H40" i="150"/>
  <c r="H47" i="150" s="1"/>
  <c r="E42" i="150"/>
  <c r="F43" i="150"/>
  <c r="H38" i="151"/>
  <c r="H45" i="151" s="1"/>
  <c r="E40" i="151"/>
  <c r="E47" i="151" s="1"/>
  <c r="F41" i="151"/>
  <c r="H42" i="151"/>
  <c r="E38" i="152"/>
  <c r="E45" i="152" s="1"/>
  <c r="F39" i="152"/>
  <c r="F46" i="152" s="1"/>
  <c r="H40" i="152"/>
  <c r="E42" i="152"/>
  <c r="F43" i="152"/>
  <c r="H38" i="153"/>
  <c r="H45" i="153" s="1"/>
  <c r="F41" i="153"/>
  <c r="H42" i="153"/>
  <c r="E38" i="154"/>
  <c r="F39" i="154"/>
  <c r="H40" i="154"/>
  <c r="E42" i="154"/>
  <c r="F43" i="154"/>
  <c r="H38" i="155"/>
  <c r="E40" i="155"/>
  <c r="F41" i="155"/>
  <c r="H42" i="155"/>
  <c r="E38" i="156"/>
  <c r="F39" i="156"/>
  <c r="H40" i="156"/>
  <c r="E42" i="156"/>
  <c r="F43" i="156"/>
  <c r="H38" i="157"/>
  <c r="E40" i="157"/>
  <c r="F41" i="157"/>
  <c r="H42" i="157"/>
  <c r="E38" i="158"/>
  <c r="F39" i="158"/>
  <c r="H40" i="158"/>
  <c r="E42" i="158"/>
  <c r="F43" i="158"/>
  <c r="H38" i="159"/>
  <c r="E40" i="159"/>
  <c r="F41" i="159"/>
  <c r="H42" i="159"/>
  <c r="E38" i="160"/>
  <c r="F39" i="160"/>
  <c r="H40" i="160"/>
  <c r="E42" i="160"/>
  <c r="F43" i="160"/>
  <c r="E40" i="153"/>
  <c r="E40" i="154"/>
  <c r="E47" i="154" s="1"/>
  <c r="I211" i="4"/>
  <c r="I397" i="4" s="1"/>
  <c r="I205" i="4"/>
  <c r="I210" i="4"/>
  <c r="I396" i="4" s="1"/>
  <c r="I204" i="4"/>
  <c r="I209" i="4"/>
  <c r="I395" i="4" s="1"/>
  <c r="I203" i="4"/>
  <c r="I207" i="4"/>
  <c r="I393" i="4" s="1"/>
  <c r="I201" i="4"/>
  <c r="I202" i="4"/>
  <c r="I208" i="4"/>
  <c r="I394" i="4" s="1"/>
  <c r="I206" i="4"/>
  <c r="I392" i="4" s="1"/>
  <c r="I200" i="4"/>
  <c r="E46" i="161" l="1"/>
  <c r="E47" i="152"/>
  <c r="I368" i="4"/>
  <c r="I386" i="4"/>
  <c r="I370" i="4"/>
  <c r="I388" i="4"/>
  <c r="I369" i="4"/>
  <c r="I387" i="4"/>
  <c r="I371" i="4"/>
  <c r="I389" i="4"/>
  <c r="I372" i="4"/>
  <c r="I390" i="4"/>
  <c r="I373" i="4"/>
  <c r="I391" i="4"/>
  <c r="F47" i="161"/>
  <c r="I376" i="4"/>
  <c r="I374" i="4"/>
  <c r="I375" i="4"/>
  <c r="I377" i="4"/>
  <c r="I378" i="4"/>
  <c r="I379" i="4"/>
  <c r="H47" i="160"/>
  <c r="E47" i="159"/>
  <c r="H47" i="156"/>
  <c r="H47" i="154"/>
  <c r="H46" i="152"/>
  <c r="H45" i="152"/>
  <c r="E47" i="160"/>
  <c r="H47" i="159"/>
  <c r="H47" i="157"/>
  <c r="E45" i="157"/>
  <c r="E47" i="156"/>
  <c r="H47" i="155"/>
  <c r="F46" i="155"/>
  <c r="E45" i="155"/>
  <c r="E45" i="160"/>
  <c r="F46" i="158"/>
  <c r="E47" i="158"/>
  <c r="H45" i="157"/>
  <c r="E45" i="156"/>
  <c r="E45" i="154"/>
  <c r="E47" i="153"/>
  <c r="F47" i="160"/>
  <c r="F46" i="160"/>
  <c r="F47" i="156"/>
  <c r="F46" i="156"/>
  <c r="F47" i="154"/>
  <c r="F46" i="154"/>
  <c r="F45" i="151"/>
  <c r="F46" i="150"/>
  <c r="E45" i="150"/>
  <c r="E47" i="149"/>
  <c r="F47" i="155"/>
  <c r="E46" i="155"/>
  <c r="E46" i="151"/>
  <c r="E47" i="161"/>
  <c r="F45" i="159"/>
  <c r="F47" i="153"/>
  <c r="E46" i="153"/>
  <c r="F47" i="151"/>
  <c r="F45" i="150"/>
  <c r="F47" i="149"/>
  <c r="E46" i="149"/>
  <c r="F46" i="159"/>
  <c r="E45" i="159"/>
  <c r="F46" i="157"/>
  <c r="H47" i="153"/>
  <c r="H47" i="151"/>
  <c r="E45" i="151"/>
  <c r="H45" i="150"/>
  <c r="H47" i="158"/>
  <c r="E45" i="158"/>
  <c r="E47" i="155"/>
  <c r="H45" i="155"/>
  <c r="H47" i="152"/>
  <c r="E46" i="159"/>
  <c r="F45" i="158"/>
  <c r="F47" i="157"/>
  <c r="H46" i="150"/>
  <c r="H45" i="158"/>
  <c r="H45" i="161"/>
  <c r="H45" i="159"/>
  <c r="E46" i="152"/>
  <c r="H46" i="151"/>
  <c r="F46" i="161"/>
  <c r="F47" i="159"/>
  <c r="F45" i="152"/>
  <c r="F46" i="151"/>
  <c r="H47" i="149"/>
  <c r="E46" i="160"/>
  <c r="H46" i="159"/>
  <c r="E46" i="158"/>
  <c r="H46" i="157"/>
  <c r="E46" i="156"/>
  <c r="H46" i="155"/>
  <c r="F45" i="155"/>
  <c r="E46" i="154"/>
  <c r="H46" i="153"/>
  <c r="E46" i="150"/>
  <c r="E45" i="161"/>
  <c r="F45" i="161"/>
  <c r="F45" i="153"/>
  <c r="F47" i="150"/>
  <c r="F45" i="149"/>
  <c r="E47" i="157"/>
  <c r="F45" i="160"/>
  <c r="F45" i="156"/>
  <c r="F45" i="154"/>
  <c r="E47" i="150"/>
  <c r="E45" i="149"/>
  <c r="H45" i="160"/>
  <c r="F47" i="158"/>
  <c r="F45" i="157"/>
  <c r="H45" i="156"/>
  <c r="F47" i="152"/>
  <c r="H46" i="149"/>
  <c r="H47" i="161"/>
  <c r="H17" i="147" l="1" a="1"/>
  <c r="H17" i="147" s="1"/>
  <c r="H11" i="147" a="1"/>
  <c r="H11" i="147" s="1"/>
  <c r="H8" i="147" a="1"/>
  <c r="H8" i="147" s="1"/>
  <c r="H14" i="147" a="1"/>
  <c r="H14" i="147" s="1"/>
  <c r="H12" i="147" a="1"/>
  <c r="H12" i="147" s="1"/>
  <c r="H18" i="147" a="1"/>
  <c r="H18" i="147" s="1"/>
  <c r="H18" i="169" s="1"/>
  <c r="H36" i="169" s="1"/>
  <c r="H10" i="147" a="1"/>
  <c r="H10" i="147" s="1"/>
  <c r="H16" i="147" a="1"/>
  <c r="H16" i="147" s="1"/>
  <c r="H16" i="169" s="1"/>
  <c r="H34" i="169" s="1"/>
  <c r="H9" i="147" a="1"/>
  <c r="H9" i="147" s="1"/>
  <c r="H15" i="147" a="1"/>
  <c r="H15" i="147" s="1"/>
  <c r="H15" i="169" s="1"/>
  <c r="H33" i="169" s="1"/>
  <c r="H7" i="147" a="1"/>
  <c r="H7" i="147" s="1"/>
  <c r="H7" i="169" s="1"/>
  <c r="H24" i="169" s="1" a="1"/>
  <c r="H24" i="169" s="1"/>
  <c r="H13" i="147" a="1"/>
  <c r="H13" i="147" s="1"/>
  <c r="H13" i="169" s="1"/>
  <c r="H31" i="169" s="1"/>
  <c r="E145" i="151"/>
  <c r="E177" i="151" s="1"/>
  <c r="E195" i="151" s="1"/>
  <c r="F143" i="149"/>
  <c r="F175" i="149" s="1"/>
  <c r="F192" i="149" s="1" a="1"/>
  <c r="F192" i="149" s="1"/>
  <c r="H140" i="153"/>
  <c r="H172" i="153" s="1"/>
  <c r="H189" i="153" s="1" a="1"/>
  <c r="H189" i="153" s="1"/>
  <c r="H142" i="158"/>
  <c r="H174" i="158" s="1"/>
  <c r="H191" i="158" s="1" a="1"/>
  <c r="H191" i="158" s="1"/>
  <c r="H143" i="150"/>
  <c r="H175" i="150" s="1"/>
  <c r="H192" i="150" s="1" a="1"/>
  <c r="H192" i="150" s="1"/>
  <c r="F140" i="151"/>
  <c r="F172" i="151" s="1"/>
  <c r="F189" i="151" s="1" a="1"/>
  <c r="F189" i="151" s="1"/>
  <c r="F142" i="152"/>
  <c r="F174" i="152" s="1"/>
  <c r="F191" i="152" s="1" a="1"/>
  <c r="F191" i="152" s="1"/>
  <c r="H143" i="152"/>
  <c r="H175" i="152" s="1"/>
  <c r="H192" i="152" s="1" a="1"/>
  <c r="H192" i="152" s="1"/>
  <c r="H141" i="153"/>
  <c r="H173" i="153" s="1"/>
  <c r="H190" i="153" s="1" a="1"/>
  <c r="H190" i="153" s="1"/>
  <c r="F142" i="154"/>
  <c r="F174" i="154" s="1"/>
  <c r="F191" i="154" s="1" a="1"/>
  <c r="F191" i="154" s="1"/>
  <c r="F140" i="155"/>
  <c r="F172" i="155" s="1"/>
  <c r="F189" i="155" s="1" a="1"/>
  <c r="F189" i="155" s="1"/>
  <c r="H141" i="155"/>
  <c r="H173" i="155" s="1"/>
  <c r="H190" i="155" s="1" a="1"/>
  <c r="H190" i="155" s="1"/>
  <c r="F144" i="155"/>
  <c r="F176" i="155" s="1"/>
  <c r="F193" i="155" s="1" a="1"/>
  <c r="F193" i="155" s="1"/>
  <c r="F140" i="157"/>
  <c r="F172" i="157" s="1"/>
  <c r="F189" i="157" s="1" a="1"/>
  <c r="F189" i="157" s="1"/>
  <c r="F144" i="157"/>
  <c r="F176" i="157" s="1"/>
  <c r="F193" i="157" s="1" a="1"/>
  <c r="F193" i="157" s="1"/>
  <c r="F142" i="158"/>
  <c r="F174" i="158" s="1"/>
  <c r="F191" i="158" s="1" a="1"/>
  <c r="F191" i="158" s="1"/>
  <c r="F142" i="160"/>
  <c r="F174" i="160" s="1"/>
  <c r="F191" i="160" s="1" a="1"/>
  <c r="F191" i="160" s="1"/>
  <c r="H147" i="151"/>
  <c r="H179" i="151" s="1"/>
  <c r="H197" i="151" s="1"/>
  <c r="H87" i="151"/>
  <c r="E87" i="156"/>
  <c r="E147" i="156"/>
  <c r="E179" i="156" s="1"/>
  <c r="E197" i="156" s="1"/>
  <c r="H147" i="156"/>
  <c r="H179" i="156" s="1"/>
  <c r="H197" i="156" s="1"/>
  <c r="H87" i="156"/>
  <c r="H87" i="158"/>
  <c r="H147" i="158"/>
  <c r="H179" i="158" s="1"/>
  <c r="H197" i="158" s="1"/>
  <c r="H85" i="150"/>
  <c r="H145" i="150"/>
  <c r="H177" i="150" s="1"/>
  <c r="H195" i="150" s="1"/>
  <c r="F87" i="151"/>
  <c r="F147" i="151"/>
  <c r="F179" i="151" s="1"/>
  <c r="F197" i="151" s="1"/>
  <c r="F147" i="154"/>
  <c r="F179" i="154" s="1"/>
  <c r="F197" i="154" s="1"/>
  <c r="F87" i="154"/>
  <c r="F147" i="156"/>
  <c r="F179" i="156" s="1"/>
  <c r="F197" i="156" s="1"/>
  <c r="F87" i="156"/>
  <c r="H145" i="159"/>
  <c r="H177" i="159" s="1"/>
  <c r="H195" i="159" s="1"/>
  <c r="H85" i="159"/>
  <c r="F140" i="161"/>
  <c r="F172" i="161" s="1"/>
  <c r="F189" i="161" s="1" a="1"/>
  <c r="F189" i="161" s="1"/>
  <c r="H142" i="161"/>
  <c r="H174" i="161" s="1"/>
  <c r="H191" i="161" s="1" a="1"/>
  <c r="H191" i="161" s="1"/>
  <c r="F139" i="149"/>
  <c r="F171" i="149" s="1"/>
  <c r="F188" i="149" s="1" a="1"/>
  <c r="F188" i="149" s="1"/>
  <c r="F139" i="153"/>
  <c r="F171" i="153" s="1"/>
  <c r="F188" i="153" s="1" a="1"/>
  <c r="F188" i="153" s="1"/>
  <c r="F142" i="161"/>
  <c r="F174" i="161" s="1"/>
  <c r="F191" i="161" s="1" a="1"/>
  <c r="F191" i="161" s="1"/>
  <c r="F143" i="150"/>
  <c r="F175" i="150" s="1"/>
  <c r="F192" i="150" s="1" a="1"/>
  <c r="F192" i="150" s="1"/>
  <c r="F139" i="152"/>
  <c r="F171" i="152" s="1"/>
  <c r="F188" i="152" s="1" a="1"/>
  <c r="F188" i="152" s="1"/>
  <c r="F143" i="152"/>
  <c r="F175" i="152" s="1"/>
  <c r="F192" i="152" s="1" a="1"/>
  <c r="F192" i="152" s="1"/>
  <c r="F141" i="153"/>
  <c r="F173" i="153" s="1"/>
  <c r="F190" i="153" s="1" a="1"/>
  <c r="F190" i="153" s="1"/>
  <c r="F141" i="155"/>
  <c r="F173" i="155" s="1"/>
  <c r="F190" i="155" s="1" a="1"/>
  <c r="F190" i="155" s="1"/>
  <c r="F141" i="159"/>
  <c r="F173" i="159" s="1"/>
  <c r="F190" i="159" s="1" a="1"/>
  <c r="F190" i="159" s="1"/>
  <c r="H140" i="160"/>
  <c r="H172" i="160" s="1"/>
  <c r="H189" i="160" s="1" a="1"/>
  <c r="H189" i="160" s="1"/>
  <c r="F144" i="150"/>
  <c r="F176" i="150" s="1"/>
  <c r="F193" i="150" s="1" a="1"/>
  <c r="F193" i="150" s="1"/>
  <c r="H143" i="151"/>
  <c r="H175" i="151" s="1"/>
  <c r="H192" i="151" s="1" a="1"/>
  <c r="H192" i="151" s="1"/>
  <c r="F140" i="154"/>
  <c r="F172" i="154" s="1"/>
  <c r="F189" i="154" s="1" a="1"/>
  <c r="F189" i="154" s="1"/>
  <c r="F144" i="154"/>
  <c r="F176" i="154" s="1"/>
  <c r="F193" i="154" s="1" a="1"/>
  <c r="F193" i="154" s="1"/>
  <c r="F140" i="156"/>
  <c r="F172" i="156" s="1"/>
  <c r="F189" i="156" s="1" a="1"/>
  <c r="F189" i="156" s="1"/>
  <c r="H139" i="157"/>
  <c r="H171" i="157" s="1"/>
  <c r="H188" i="157" s="1" a="1"/>
  <c r="H188" i="157" s="1"/>
  <c r="H141" i="158"/>
  <c r="H173" i="158" s="1"/>
  <c r="H190" i="158" s="1" a="1"/>
  <c r="H190" i="158" s="1"/>
  <c r="F140" i="160"/>
  <c r="F172" i="160" s="1"/>
  <c r="F189" i="160" s="1" a="1"/>
  <c r="F189" i="160" s="1"/>
  <c r="F144" i="160"/>
  <c r="F176" i="160" s="1"/>
  <c r="F193" i="160" s="1" a="1"/>
  <c r="F193" i="160" s="1"/>
  <c r="H147" i="153"/>
  <c r="H179" i="153" s="1"/>
  <c r="H197" i="153" s="1"/>
  <c r="H87" i="153"/>
  <c r="F150" i="157"/>
  <c r="F182" i="157" s="1"/>
  <c r="F200" i="157" s="1"/>
  <c r="F90" i="157"/>
  <c r="E87" i="158"/>
  <c r="E147" i="158"/>
  <c r="E179" i="158" s="1"/>
  <c r="E197" i="158" s="1"/>
  <c r="E87" i="159"/>
  <c r="E147" i="159"/>
  <c r="E179" i="159" s="1"/>
  <c r="E197" i="159" s="1"/>
  <c r="H87" i="159"/>
  <c r="H147" i="159"/>
  <c r="H179" i="159" s="1"/>
  <c r="H197" i="159" s="1"/>
  <c r="F90" i="159"/>
  <c r="F150" i="159"/>
  <c r="F182" i="159" s="1"/>
  <c r="F200" i="159" s="1"/>
  <c r="E87" i="161"/>
  <c r="E147" i="161"/>
  <c r="E179" i="161" s="1"/>
  <c r="E197" i="161" s="1"/>
  <c r="H90" i="149"/>
  <c r="H150" i="149"/>
  <c r="H182" i="149" s="1"/>
  <c r="H200" i="149" s="1"/>
  <c r="H90" i="152"/>
  <c r="H150" i="152"/>
  <c r="H182" i="152" s="1"/>
  <c r="F141" i="161"/>
  <c r="F173" i="161" s="1"/>
  <c r="F190" i="161" s="1" a="1"/>
  <c r="F190" i="161" s="1"/>
  <c r="H140" i="149"/>
  <c r="H172" i="149" s="1"/>
  <c r="H189" i="149" s="1" a="1"/>
  <c r="H189" i="149" s="1"/>
  <c r="H142" i="150"/>
  <c r="H174" i="150" s="1"/>
  <c r="H191" i="150" s="1" a="1"/>
  <c r="H191" i="150" s="1"/>
  <c r="F139" i="151"/>
  <c r="F171" i="151" s="1"/>
  <c r="F188" i="151" s="1" a="1"/>
  <c r="F188" i="151" s="1"/>
  <c r="H144" i="151"/>
  <c r="H176" i="151" s="1"/>
  <c r="H193" i="151" s="1" a="1"/>
  <c r="H193" i="151" s="1"/>
  <c r="F139" i="157"/>
  <c r="F171" i="157" s="1"/>
  <c r="F188" i="157" s="1" a="1"/>
  <c r="F188" i="157" s="1"/>
  <c r="H140" i="157"/>
  <c r="H172" i="157" s="1"/>
  <c r="H189" i="157" s="1" a="1"/>
  <c r="H189" i="157" s="1"/>
  <c r="H140" i="159"/>
  <c r="H172" i="159" s="1"/>
  <c r="H189" i="159" s="1" a="1"/>
  <c r="H189" i="159" s="1"/>
  <c r="H144" i="159"/>
  <c r="H176" i="159" s="1"/>
  <c r="H193" i="159" s="1" a="1"/>
  <c r="H193" i="159" s="1"/>
  <c r="H142" i="160"/>
  <c r="H174" i="160" s="1"/>
  <c r="H191" i="160" s="1" a="1"/>
  <c r="H191" i="160" s="1"/>
  <c r="F140" i="153"/>
  <c r="F172" i="153" s="1"/>
  <c r="F189" i="153" s="1" a="1"/>
  <c r="F189" i="153" s="1"/>
  <c r="H139" i="154"/>
  <c r="H171" i="154" s="1"/>
  <c r="H188" i="154" s="1" a="1"/>
  <c r="H188" i="154" s="1"/>
  <c r="H143" i="156"/>
  <c r="H175" i="156" s="1"/>
  <c r="H192" i="156" s="1" a="1"/>
  <c r="H192" i="156" s="1"/>
  <c r="H141" i="157"/>
  <c r="H173" i="157" s="1"/>
  <c r="H190" i="157" s="1" a="1"/>
  <c r="H190" i="157" s="1"/>
  <c r="H139" i="158"/>
  <c r="H171" i="158" s="1"/>
  <c r="H188" i="158" s="1" a="1"/>
  <c r="H188" i="158" s="1"/>
  <c r="H143" i="158"/>
  <c r="H175" i="158" s="1"/>
  <c r="H192" i="158" s="1" a="1"/>
  <c r="H192" i="158" s="1"/>
  <c r="H143" i="160"/>
  <c r="H175" i="160" s="1"/>
  <c r="H192" i="160" s="1" a="1"/>
  <c r="H192" i="160" s="1"/>
  <c r="E87" i="154"/>
  <c r="E147" i="154"/>
  <c r="E179" i="154" s="1"/>
  <c r="E197" i="154" s="1"/>
  <c r="H147" i="154"/>
  <c r="H179" i="154" s="1"/>
  <c r="H197" i="154" s="1"/>
  <c r="H87" i="154"/>
  <c r="H87" i="161"/>
  <c r="H147" i="161"/>
  <c r="H179" i="161" s="1"/>
  <c r="H197" i="161" s="1"/>
  <c r="E85" i="150"/>
  <c r="E145" i="150"/>
  <c r="E177" i="150" s="1"/>
  <c r="E195" i="150" s="1"/>
  <c r="F148" i="150"/>
  <c r="F180" i="150" s="1"/>
  <c r="F198" i="150" s="1"/>
  <c r="F88" i="150"/>
  <c r="E90" i="151"/>
  <c r="E150" i="151"/>
  <c r="E182" i="151" s="1"/>
  <c r="E200" i="151" s="1"/>
  <c r="E150" i="152"/>
  <c r="E182" i="152" s="1"/>
  <c r="E200" i="152" s="1"/>
  <c r="E90" i="152"/>
  <c r="F88" i="156"/>
  <c r="F148" i="156"/>
  <c r="F180" i="156" s="1"/>
  <c r="F198" i="156" s="1"/>
  <c r="F87" i="160"/>
  <c r="F147" i="160"/>
  <c r="F179" i="160" s="1"/>
  <c r="F197" i="160" s="1"/>
  <c r="E90" i="161"/>
  <c r="E150" i="161"/>
  <c r="E182" i="161" s="1"/>
  <c r="E200" i="161" s="1"/>
  <c r="H144" i="149"/>
  <c r="H176" i="149" s="1"/>
  <c r="H193" i="149" s="1" a="1"/>
  <c r="H193" i="149" s="1"/>
  <c r="H139" i="161"/>
  <c r="H171" i="161" s="1"/>
  <c r="H188" i="161" s="1" a="1"/>
  <c r="H188" i="161" s="1"/>
  <c r="H143" i="161"/>
  <c r="H175" i="161" s="1"/>
  <c r="H192" i="161" s="1" a="1"/>
  <c r="H192" i="161" s="1"/>
  <c r="F143" i="161"/>
  <c r="F175" i="161" s="1"/>
  <c r="F192" i="161" s="1" a="1"/>
  <c r="F192" i="161" s="1"/>
  <c r="H142" i="149"/>
  <c r="H174" i="149" s="1"/>
  <c r="H191" i="149" s="1" a="1"/>
  <c r="H191" i="149" s="1"/>
  <c r="H140" i="150"/>
  <c r="H172" i="150" s="1"/>
  <c r="H189" i="150" s="1" a="1"/>
  <c r="H189" i="150" s="1"/>
  <c r="H144" i="150"/>
  <c r="H176" i="150" s="1"/>
  <c r="H193" i="150" s="1" a="1"/>
  <c r="H193" i="150" s="1"/>
  <c r="F141" i="151"/>
  <c r="F173" i="151" s="1"/>
  <c r="F190" i="151" s="1" a="1"/>
  <c r="F190" i="151" s="1"/>
  <c r="F139" i="154"/>
  <c r="F171" i="154" s="1"/>
  <c r="F188" i="154" s="1" a="1"/>
  <c r="F188" i="154" s="1"/>
  <c r="F143" i="154"/>
  <c r="F175" i="154" s="1"/>
  <c r="F192" i="154" s="1" a="1"/>
  <c r="F192" i="154" s="1"/>
  <c r="F143" i="156"/>
  <c r="F175" i="156" s="1"/>
  <c r="F192" i="156" s="1" a="1"/>
  <c r="F192" i="156" s="1"/>
  <c r="H144" i="156"/>
  <c r="H176" i="156" s="1"/>
  <c r="H193" i="156" s="1" a="1"/>
  <c r="H193" i="156" s="1"/>
  <c r="F141" i="157"/>
  <c r="F173" i="157" s="1"/>
  <c r="F190" i="157" s="1" a="1"/>
  <c r="F190" i="157" s="1"/>
  <c r="F139" i="158"/>
  <c r="F171" i="158" s="1"/>
  <c r="F188" i="158" s="1" a="1"/>
  <c r="F188" i="158" s="1"/>
  <c r="H140" i="158"/>
  <c r="H172" i="158" s="1"/>
  <c r="H189" i="158" s="1" a="1"/>
  <c r="H189" i="158" s="1"/>
  <c r="H144" i="158"/>
  <c r="H176" i="158" s="1"/>
  <c r="H193" i="158" s="1" a="1"/>
  <c r="H193" i="158" s="1"/>
  <c r="F139" i="160"/>
  <c r="F171" i="160" s="1"/>
  <c r="F188" i="160" s="1" a="1"/>
  <c r="F188" i="160" s="1"/>
  <c r="F143" i="160"/>
  <c r="F175" i="160" s="1"/>
  <c r="F192" i="160" s="1" a="1"/>
  <c r="F192" i="160" s="1"/>
  <c r="H139" i="149"/>
  <c r="H171" i="149" s="1"/>
  <c r="H188" i="149" s="1" a="1"/>
  <c r="H188" i="149" s="1"/>
  <c r="F142" i="149"/>
  <c r="F174" i="149" s="1"/>
  <c r="F191" i="149" s="1" a="1"/>
  <c r="F191" i="149" s="1"/>
  <c r="H143" i="149"/>
  <c r="H175" i="149" s="1"/>
  <c r="H192" i="149" s="1" a="1"/>
  <c r="H192" i="149" s="1"/>
  <c r="H141" i="150"/>
  <c r="H173" i="150" s="1"/>
  <c r="H190" i="150" s="1" a="1"/>
  <c r="H190" i="150" s="1"/>
  <c r="F140" i="152"/>
  <c r="F172" i="152" s="1"/>
  <c r="F189" i="152" s="1" a="1"/>
  <c r="F189" i="152" s="1"/>
  <c r="H139" i="153"/>
  <c r="H171" i="153" s="1"/>
  <c r="H188" i="153" s="1" a="1"/>
  <c r="H188" i="153" s="1"/>
  <c r="F142" i="153"/>
  <c r="F174" i="153" s="1"/>
  <c r="F191" i="153" s="1" a="1"/>
  <c r="F191" i="153" s="1"/>
  <c r="F140" i="158"/>
  <c r="F172" i="158" s="1"/>
  <c r="F189" i="158" s="1" a="1"/>
  <c r="F189" i="158" s="1"/>
  <c r="H139" i="159"/>
  <c r="H171" i="159" s="1"/>
  <c r="H188" i="159" s="1" a="1"/>
  <c r="H188" i="159" s="1"/>
  <c r="F142" i="159"/>
  <c r="F174" i="159" s="1"/>
  <c r="F191" i="159" s="1" a="1"/>
  <c r="F191" i="159" s="1"/>
  <c r="F150" i="150"/>
  <c r="F182" i="150" s="1"/>
  <c r="F200" i="150" s="1"/>
  <c r="F90" i="150"/>
  <c r="F150" i="152"/>
  <c r="F182" i="152" s="1"/>
  <c r="F200" i="152" s="1"/>
  <c r="F90" i="152"/>
  <c r="E90" i="150"/>
  <c r="E150" i="150"/>
  <c r="E182" i="150" s="1"/>
  <c r="E200" i="150" s="1"/>
  <c r="H90" i="151"/>
  <c r="H150" i="151"/>
  <c r="H182" i="151" s="1"/>
  <c r="H200" i="151" s="1"/>
  <c r="F87" i="152"/>
  <c r="F147" i="152"/>
  <c r="F179" i="152" s="1"/>
  <c r="F197" i="152" s="1"/>
  <c r="H150" i="153"/>
  <c r="H182" i="153" s="1"/>
  <c r="H200" i="153" s="1"/>
  <c r="H90" i="153"/>
  <c r="H90" i="156"/>
  <c r="H150" i="156"/>
  <c r="H182" i="156" s="1"/>
  <c r="H200" i="156" s="1"/>
  <c r="H207" i="156" s="1"/>
  <c r="H222" i="156" s="1"/>
  <c r="H141" i="161"/>
  <c r="H173" i="161" s="1"/>
  <c r="H190" i="161" s="1" a="1"/>
  <c r="H190" i="161" s="1"/>
  <c r="F141" i="152"/>
  <c r="F173" i="152" s="1"/>
  <c r="F190" i="152" s="1" a="1"/>
  <c r="F190" i="152" s="1"/>
  <c r="F143" i="153"/>
  <c r="F175" i="153" s="1"/>
  <c r="F192" i="153" s="1" a="1"/>
  <c r="F192" i="153" s="1"/>
  <c r="F139" i="155"/>
  <c r="F171" i="155" s="1"/>
  <c r="F188" i="155" s="1" a="1"/>
  <c r="F188" i="155" s="1"/>
  <c r="H140" i="155"/>
  <c r="H172" i="155" s="1"/>
  <c r="H189" i="155" s="1" a="1"/>
  <c r="H189" i="155" s="1"/>
  <c r="F143" i="155"/>
  <c r="F175" i="155" s="1"/>
  <c r="F192" i="155" s="1" a="1"/>
  <c r="F192" i="155" s="1"/>
  <c r="F139" i="159"/>
  <c r="F171" i="159" s="1"/>
  <c r="F188" i="159" s="1" a="1"/>
  <c r="F188" i="159" s="1"/>
  <c r="F143" i="159"/>
  <c r="F175" i="159" s="1"/>
  <c r="F192" i="159" s="1" a="1"/>
  <c r="F192" i="159" s="1"/>
  <c r="H141" i="149"/>
  <c r="H173" i="149" s="1"/>
  <c r="H190" i="149" s="1" a="1"/>
  <c r="H190" i="149" s="1"/>
  <c r="H139" i="150"/>
  <c r="H171" i="150" s="1"/>
  <c r="H188" i="150" s="1" a="1"/>
  <c r="H188" i="150" s="1"/>
  <c r="F142" i="150"/>
  <c r="F174" i="150" s="1"/>
  <c r="F191" i="150" s="1" a="1"/>
  <c r="F191" i="150" s="1"/>
  <c r="H139" i="152"/>
  <c r="H171" i="152" s="1"/>
  <c r="H188" i="152" s="1" a="1"/>
  <c r="H188" i="152" s="1"/>
  <c r="F142" i="156"/>
  <c r="F174" i="156" s="1"/>
  <c r="F191" i="156" s="1" a="1"/>
  <c r="F191" i="156" s="1"/>
  <c r="F140" i="159"/>
  <c r="F172" i="159" s="1"/>
  <c r="F189" i="159" s="1" a="1"/>
  <c r="F189" i="159" s="1"/>
  <c r="H141" i="159"/>
  <c r="H173" i="159" s="1"/>
  <c r="H190" i="159" s="1" a="1"/>
  <c r="H190" i="159" s="1"/>
  <c r="F144" i="159"/>
  <c r="F176" i="159" s="1"/>
  <c r="F193" i="159" s="1" a="1"/>
  <c r="F193" i="159" s="1"/>
  <c r="H87" i="155"/>
  <c r="H147" i="155"/>
  <c r="H179" i="155" s="1"/>
  <c r="H197" i="155" s="1"/>
  <c r="F90" i="155"/>
  <c r="F150" i="155"/>
  <c r="F182" i="155" s="1"/>
  <c r="F200" i="155" s="1"/>
  <c r="H147" i="157"/>
  <c r="H179" i="157" s="1"/>
  <c r="H197" i="157" s="1"/>
  <c r="H87" i="157"/>
  <c r="H87" i="160"/>
  <c r="H147" i="160"/>
  <c r="H179" i="160" s="1"/>
  <c r="H197" i="160" s="1"/>
  <c r="E90" i="153"/>
  <c r="E150" i="153"/>
  <c r="E182" i="153" s="1"/>
  <c r="E200" i="153" s="1"/>
  <c r="E90" i="154"/>
  <c r="E150" i="154"/>
  <c r="E182" i="154" s="1"/>
  <c r="E200" i="154" s="1"/>
  <c r="F87" i="155"/>
  <c r="F147" i="155"/>
  <c r="F179" i="155" s="1"/>
  <c r="F197" i="155" s="1"/>
  <c r="F88" i="155"/>
  <c r="F148" i="155"/>
  <c r="F180" i="155" s="1"/>
  <c r="F198" i="155" s="1"/>
  <c r="E150" i="155"/>
  <c r="E182" i="155" s="1"/>
  <c r="E200" i="155" s="1"/>
  <c r="E90" i="155"/>
  <c r="E90" i="157"/>
  <c r="E150" i="157"/>
  <c r="E182" i="157" s="1"/>
  <c r="E200" i="157" s="1"/>
  <c r="E150" i="158"/>
  <c r="E182" i="158" s="1"/>
  <c r="E200" i="158" s="1"/>
  <c r="E90" i="158"/>
  <c r="E150" i="159"/>
  <c r="E182" i="159" s="1"/>
  <c r="E200" i="159" s="1"/>
  <c r="E90" i="159"/>
  <c r="F141" i="150"/>
  <c r="F173" i="150" s="1"/>
  <c r="F190" i="150" s="1" a="1"/>
  <c r="F190" i="150" s="1"/>
  <c r="H142" i="152"/>
  <c r="H174" i="152" s="1"/>
  <c r="H191" i="152" s="1" a="1"/>
  <c r="H191" i="152" s="1"/>
  <c r="F141" i="149"/>
  <c r="F173" i="149" s="1"/>
  <c r="F190" i="149" s="1" a="1"/>
  <c r="F190" i="149" s="1"/>
  <c r="F139" i="150"/>
  <c r="F171" i="150" s="1"/>
  <c r="F188" i="150" s="1" a="1"/>
  <c r="F188" i="150" s="1"/>
  <c r="H140" i="154"/>
  <c r="H172" i="154" s="1"/>
  <c r="H189" i="154" s="1" a="1"/>
  <c r="H189" i="154" s="1"/>
  <c r="H140" i="156"/>
  <c r="H172" i="156" s="1"/>
  <c r="H189" i="156" s="1" a="1"/>
  <c r="H189" i="156" s="1"/>
  <c r="H142" i="157"/>
  <c r="H174" i="157" s="1"/>
  <c r="H191" i="157" s="1" a="1"/>
  <c r="H191" i="157" s="1"/>
  <c r="H142" i="159"/>
  <c r="H174" i="159" s="1"/>
  <c r="H191" i="159" s="1" a="1"/>
  <c r="H191" i="159" s="1"/>
  <c r="F140" i="150"/>
  <c r="F172" i="150" s="1"/>
  <c r="F189" i="150" s="1" a="1"/>
  <c r="F189" i="150" s="1"/>
  <c r="H139" i="151"/>
  <c r="H171" i="151" s="1"/>
  <c r="H188" i="151" s="1" a="1"/>
  <c r="H188" i="151" s="1"/>
  <c r="H141" i="154"/>
  <c r="H173" i="154" s="1"/>
  <c r="H190" i="154" s="1" a="1"/>
  <c r="H190" i="154" s="1"/>
  <c r="H141" i="156"/>
  <c r="H173" i="156" s="1"/>
  <c r="H190" i="156" s="1" a="1"/>
  <c r="H190" i="156" s="1"/>
  <c r="F144" i="156"/>
  <c r="F176" i="156" s="1"/>
  <c r="F193" i="156" s="1" a="1"/>
  <c r="F193" i="156" s="1"/>
  <c r="H143" i="157"/>
  <c r="H175" i="157" s="1"/>
  <c r="H192" i="157" s="1" a="1"/>
  <c r="H192" i="157" s="1"/>
  <c r="H141" i="160"/>
  <c r="H173" i="160" s="1"/>
  <c r="H190" i="160" s="1" a="1"/>
  <c r="H190" i="160" s="1"/>
  <c r="H87" i="149"/>
  <c r="H147" i="149"/>
  <c r="H179" i="149" s="1"/>
  <c r="H197" i="149" s="1"/>
  <c r="H147" i="150"/>
  <c r="H179" i="150" s="1"/>
  <c r="H197" i="150" s="1"/>
  <c r="H87" i="150"/>
  <c r="F90" i="151"/>
  <c r="F150" i="151"/>
  <c r="F182" i="151" s="1"/>
  <c r="F200" i="151" s="1"/>
  <c r="F90" i="153"/>
  <c r="F150" i="153"/>
  <c r="F182" i="153" s="1"/>
  <c r="F200" i="153" s="1"/>
  <c r="F150" i="156"/>
  <c r="F182" i="156" s="1"/>
  <c r="F200" i="156" s="1"/>
  <c r="F90" i="156"/>
  <c r="E87" i="157"/>
  <c r="E147" i="157"/>
  <c r="E179" i="157" s="1"/>
  <c r="E197" i="157" s="1"/>
  <c r="F150" i="158"/>
  <c r="F182" i="158" s="1"/>
  <c r="F200" i="158" s="1"/>
  <c r="F90" i="158"/>
  <c r="F87" i="149"/>
  <c r="F147" i="149"/>
  <c r="F179" i="149" s="1"/>
  <c r="F197" i="149" s="1"/>
  <c r="F147" i="150"/>
  <c r="F179" i="150" s="1"/>
  <c r="F197" i="150" s="1"/>
  <c r="F87" i="150"/>
  <c r="H150" i="150"/>
  <c r="H182" i="150" s="1"/>
  <c r="H200" i="150" s="1"/>
  <c r="H90" i="150"/>
  <c r="H90" i="158"/>
  <c r="H150" i="158"/>
  <c r="H182" i="158" s="1"/>
  <c r="H200" i="158" s="1"/>
  <c r="H150" i="160"/>
  <c r="H182" i="160" s="1"/>
  <c r="H200" i="160" s="1"/>
  <c r="H90" i="160"/>
  <c r="H97" i="160" s="1"/>
  <c r="H112" i="160" s="1"/>
  <c r="F144" i="161"/>
  <c r="F176" i="161" s="1"/>
  <c r="F193" i="161" s="1" a="1"/>
  <c r="F193" i="161" s="1"/>
  <c r="H144" i="153"/>
  <c r="H176" i="153" s="1"/>
  <c r="H193" i="153" s="1" a="1"/>
  <c r="H193" i="153" s="1"/>
  <c r="F141" i="154"/>
  <c r="F173" i="154" s="1"/>
  <c r="F190" i="154" s="1" a="1"/>
  <c r="F190" i="154" s="1"/>
  <c r="H142" i="154"/>
  <c r="H174" i="154" s="1"/>
  <c r="H191" i="154" s="1" a="1"/>
  <c r="H191" i="154" s="1"/>
  <c r="H144" i="155"/>
  <c r="H176" i="155" s="1"/>
  <c r="H193" i="155" s="1" a="1"/>
  <c r="H193" i="155" s="1"/>
  <c r="F141" i="156"/>
  <c r="F173" i="156" s="1"/>
  <c r="F190" i="156" s="1" a="1"/>
  <c r="F190" i="156" s="1"/>
  <c r="H142" i="156"/>
  <c r="H174" i="156" s="1"/>
  <c r="H191" i="156" s="1" a="1"/>
  <c r="H191" i="156" s="1"/>
  <c r="F143" i="157"/>
  <c r="F175" i="157" s="1"/>
  <c r="F192" i="157" s="1" a="1"/>
  <c r="F192" i="157" s="1"/>
  <c r="H144" i="157"/>
  <c r="H176" i="157" s="1"/>
  <c r="H193" i="157" s="1" a="1"/>
  <c r="H193" i="157" s="1"/>
  <c r="F141" i="158"/>
  <c r="F173" i="158" s="1"/>
  <c r="F190" i="158" s="1" a="1"/>
  <c r="F190" i="158" s="1"/>
  <c r="F141" i="160"/>
  <c r="F173" i="160" s="1"/>
  <c r="F190" i="160" s="1" a="1"/>
  <c r="F190" i="160" s="1"/>
  <c r="F140" i="149"/>
  <c r="F172" i="149" s="1"/>
  <c r="F189" i="149" s="1" a="1"/>
  <c r="F189" i="149" s="1"/>
  <c r="F144" i="149"/>
  <c r="F176" i="149" s="1"/>
  <c r="F193" i="149" s="1" a="1"/>
  <c r="F193" i="149" s="1"/>
  <c r="H141" i="151"/>
  <c r="H173" i="151" s="1"/>
  <c r="H190" i="151" s="1" a="1"/>
  <c r="H190" i="151" s="1"/>
  <c r="F144" i="151"/>
  <c r="F176" i="151" s="1"/>
  <c r="F193" i="151" s="1" a="1"/>
  <c r="F193" i="151" s="1"/>
  <c r="F144" i="153"/>
  <c r="F176" i="153" s="1"/>
  <c r="F193" i="153" s="1" a="1"/>
  <c r="F193" i="153" s="1"/>
  <c r="H143" i="154"/>
  <c r="H175" i="154" s="1"/>
  <c r="H192" i="154" s="1" a="1"/>
  <c r="H192" i="154" s="1"/>
  <c r="H139" i="156"/>
  <c r="H171" i="156" s="1"/>
  <c r="H188" i="156" s="1" a="1"/>
  <c r="H188" i="156" s="1"/>
  <c r="H139" i="160"/>
  <c r="H171" i="160" s="1"/>
  <c r="H188" i="160" s="1" a="1"/>
  <c r="H188" i="160" s="1"/>
  <c r="E87" i="149"/>
  <c r="E147" i="149"/>
  <c r="E179" i="149" s="1"/>
  <c r="E197" i="149" s="1"/>
  <c r="E87" i="150"/>
  <c r="E147" i="150"/>
  <c r="E179" i="150" s="1"/>
  <c r="E197" i="150" s="1"/>
  <c r="E87" i="151"/>
  <c r="E147" i="151"/>
  <c r="E179" i="151" s="1"/>
  <c r="E197" i="151" s="1"/>
  <c r="E87" i="153"/>
  <c r="E147" i="153"/>
  <c r="E179" i="153" s="1"/>
  <c r="E197" i="153" s="1"/>
  <c r="E147" i="160"/>
  <c r="E179" i="160" s="1"/>
  <c r="E197" i="160" s="1"/>
  <c r="E87" i="160"/>
  <c r="E85" i="149"/>
  <c r="E145" i="149"/>
  <c r="E177" i="149" s="1"/>
  <c r="E195" i="149" s="1"/>
  <c r="H85" i="149"/>
  <c r="H145" i="149"/>
  <c r="H177" i="149" s="1"/>
  <c r="H195" i="149" s="1"/>
  <c r="F148" i="149"/>
  <c r="F180" i="149" s="1"/>
  <c r="F198" i="149" s="1"/>
  <c r="F88" i="149"/>
  <c r="F148" i="151"/>
  <c r="F180" i="151" s="1"/>
  <c r="F198" i="151" s="1"/>
  <c r="F88" i="151"/>
  <c r="E85" i="155"/>
  <c r="E145" i="155"/>
  <c r="E177" i="155" s="1"/>
  <c r="E195" i="155" s="1"/>
  <c r="E90" i="156"/>
  <c r="E150" i="156"/>
  <c r="E182" i="156" s="1"/>
  <c r="E200" i="156" s="1"/>
  <c r="F147" i="157"/>
  <c r="F179" i="157" s="1"/>
  <c r="F197" i="157" s="1"/>
  <c r="F87" i="157"/>
  <c r="F147" i="158"/>
  <c r="F179" i="158" s="1"/>
  <c r="F197" i="158" s="1"/>
  <c r="F87" i="158"/>
  <c r="E90" i="160"/>
  <c r="E150" i="160"/>
  <c r="E182" i="160" s="1"/>
  <c r="E200" i="160" s="1"/>
  <c r="F87" i="161"/>
  <c r="F147" i="161"/>
  <c r="F179" i="161" s="1"/>
  <c r="F197" i="161" s="1"/>
  <c r="H140" i="151"/>
  <c r="H172" i="151" s="1"/>
  <c r="H189" i="151" s="1" a="1"/>
  <c r="H189" i="151" s="1"/>
  <c r="F143" i="151"/>
  <c r="F175" i="151" s="1"/>
  <c r="F192" i="151" s="1" a="1"/>
  <c r="F192" i="151" s="1"/>
  <c r="F139" i="161"/>
  <c r="F171" i="161" s="1"/>
  <c r="F188" i="161" s="1" a="1"/>
  <c r="F188" i="161" s="1"/>
  <c r="H140" i="161"/>
  <c r="H172" i="161" s="1"/>
  <c r="H189" i="161" s="1" a="1"/>
  <c r="H189" i="161" s="1"/>
  <c r="H144" i="161"/>
  <c r="H176" i="161" s="1"/>
  <c r="H193" i="161" s="1" a="1"/>
  <c r="H193" i="161" s="1"/>
  <c r="H142" i="151"/>
  <c r="H174" i="151" s="1"/>
  <c r="H191" i="151" s="1" a="1"/>
  <c r="H191" i="151" s="1"/>
  <c r="H140" i="152"/>
  <c r="H172" i="152" s="1"/>
  <c r="H189" i="152" s="1" a="1"/>
  <c r="H189" i="152" s="1"/>
  <c r="H144" i="152"/>
  <c r="H176" i="152" s="1"/>
  <c r="H193" i="152" s="1" a="1"/>
  <c r="H193" i="152" s="1"/>
  <c r="H142" i="153"/>
  <c r="H174" i="153" s="1"/>
  <c r="H191" i="153" s="1" a="1"/>
  <c r="H191" i="153" s="1"/>
  <c r="H144" i="154"/>
  <c r="H176" i="154" s="1"/>
  <c r="H193" i="154" s="1" a="1"/>
  <c r="H193" i="154" s="1"/>
  <c r="H142" i="155"/>
  <c r="H174" i="155" s="1"/>
  <c r="H191" i="155" s="1" a="1"/>
  <c r="H191" i="155" s="1"/>
  <c r="F139" i="156"/>
  <c r="F171" i="156" s="1"/>
  <c r="F188" i="156" s="1" a="1"/>
  <c r="F188" i="156" s="1"/>
  <c r="F143" i="158"/>
  <c r="F175" i="158" s="1"/>
  <c r="F192" i="158" s="1" a="1"/>
  <c r="F192" i="158" s="1"/>
  <c r="H144" i="160"/>
  <c r="H176" i="160" s="1"/>
  <c r="H193" i="160" s="1" a="1"/>
  <c r="H193" i="160" s="1"/>
  <c r="F142" i="151"/>
  <c r="F174" i="151" s="1"/>
  <c r="F191" i="151" s="1" a="1"/>
  <c r="F191" i="151" s="1"/>
  <c r="H141" i="152"/>
  <c r="H173" i="152" s="1"/>
  <c r="H190" i="152" s="1" a="1"/>
  <c r="H190" i="152" s="1"/>
  <c r="F144" i="152"/>
  <c r="F176" i="152" s="1"/>
  <c r="F193" i="152" s="1" a="1"/>
  <c r="F193" i="152" s="1"/>
  <c r="H143" i="153"/>
  <c r="H175" i="153" s="1"/>
  <c r="H192" i="153" s="1" a="1"/>
  <c r="H192" i="153" s="1"/>
  <c r="H139" i="155"/>
  <c r="H171" i="155" s="1"/>
  <c r="H188" i="155" s="1" a="1"/>
  <c r="H188" i="155" s="1"/>
  <c r="F142" i="155"/>
  <c r="F174" i="155" s="1"/>
  <c r="F191" i="155" s="1" a="1"/>
  <c r="F191" i="155" s="1"/>
  <c r="H143" i="155"/>
  <c r="H175" i="155" s="1"/>
  <c r="H192" i="155" s="1" a="1"/>
  <c r="H192" i="155" s="1"/>
  <c r="F142" i="157"/>
  <c r="F174" i="157" s="1"/>
  <c r="F191" i="157" s="1" a="1"/>
  <c r="F191" i="157" s="1"/>
  <c r="F144" i="158"/>
  <c r="F176" i="158" s="1"/>
  <c r="F193" i="158" s="1" a="1"/>
  <c r="F193" i="158" s="1"/>
  <c r="H143" i="159"/>
  <c r="H175" i="159" s="1"/>
  <c r="H192" i="159" s="1" a="1"/>
  <c r="H192" i="159" s="1"/>
  <c r="F150" i="149"/>
  <c r="F182" i="149" s="1"/>
  <c r="F200" i="149" s="1"/>
  <c r="F90" i="149"/>
  <c r="E87" i="152"/>
  <c r="E147" i="152"/>
  <c r="E179" i="152" s="1"/>
  <c r="E197" i="152" s="1"/>
  <c r="H87" i="152"/>
  <c r="H147" i="152"/>
  <c r="H179" i="152" s="1"/>
  <c r="F150" i="154"/>
  <c r="F182" i="154" s="1"/>
  <c r="F200" i="154" s="1"/>
  <c r="F90" i="154"/>
  <c r="E147" i="155"/>
  <c r="E179" i="155" s="1"/>
  <c r="E197" i="155" s="1"/>
  <c r="E87" i="155"/>
  <c r="F90" i="160"/>
  <c r="F150" i="160"/>
  <c r="F182" i="160" s="1"/>
  <c r="F200" i="160" s="1"/>
  <c r="F90" i="161"/>
  <c r="F150" i="161"/>
  <c r="F182" i="161" s="1"/>
  <c r="F200" i="161" s="1"/>
  <c r="E90" i="149"/>
  <c r="E150" i="149"/>
  <c r="E182" i="149" s="1"/>
  <c r="E200" i="149" s="1"/>
  <c r="E148" i="152"/>
  <c r="E180" i="152" s="1"/>
  <c r="E198" i="152" s="1"/>
  <c r="E88" i="152"/>
  <c r="F147" i="153"/>
  <c r="F179" i="153" s="1"/>
  <c r="F197" i="153" s="1"/>
  <c r="F87" i="153"/>
  <c r="H150" i="154"/>
  <c r="H182" i="154" s="1"/>
  <c r="H200" i="154" s="1"/>
  <c r="H90" i="154"/>
  <c r="H90" i="155"/>
  <c r="H150" i="155"/>
  <c r="H182" i="155" s="1"/>
  <c r="H200" i="155" s="1"/>
  <c r="H150" i="157"/>
  <c r="H182" i="157" s="1"/>
  <c r="H200" i="157" s="1"/>
  <c r="H90" i="157"/>
  <c r="F87" i="159"/>
  <c r="F147" i="159"/>
  <c r="F179" i="159" s="1"/>
  <c r="F197" i="159" s="1"/>
  <c r="H90" i="159"/>
  <c r="H150" i="159"/>
  <c r="H182" i="159" s="1"/>
  <c r="H200" i="159" s="1"/>
  <c r="H90" i="161"/>
  <c r="H150" i="161"/>
  <c r="H182" i="161" s="1"/>
  <c r="H200" i="161" s="1"/>
  <c r="G201" i="4"/>
  <c r="H32" i="147" l="1"/>
  <c r="H14" i="169"/>
  <c r="H32" i="169" s="1"/>
  <c r="H28" i="147" a="1"/>
  <c r="H28" i="147" s="1"/>
  <c r="H11" i="169"/>
  <c r="H28" i="169" s="1" a="1"/>
  <c r="H28" i="169" s="1"/>
  <c r="H38" i="169"/>
  <c r="H26" i="147" a="1"/>
  <c r="H26" i="147" s="1"/>
  <c r="H9" i="169"/>
  <c r="H26" i="169" s="1" a="1"/>
  <c r="H26" i="169" s="1"/>
  <c r="H40" i="169" s="1"/>
  <c r="H27" i="147" a="1"/>
  <c r="H27" i="147" s="1"/>
  <c r="H10" i="169"/>
  <c r="H27" i="169" s="1" a="1"/>
  <c r="H27" i="169" s="1"/>
  <c r="H41" i="169" s="1"/>
  <c r="H29" i="147" a="1"/>
  <c r="H29" i="147" s="1"/>
  <c r="H12" i="169"/>
  <c r="H29" i="169" s="1" a="1"/>
  <c r="H29" i="169" s="1"/>
  <c r="H43" i="169" s="1"/>
  <c r="H25" i="147" a="1"/>
  <c r="H25" i="147" s="1"/>
  <c r="H8" i="169"/>
  <c r="H25" i="169" s="1" a="1"/>
  <c r="H25" i="169" s="1"/>
  <c r="H35" i="147"/>
  <c r="H17" i="169"/>
  <c r="H35" i="169" s="1"/>
  <c r="H24" i="147" a="1"/>
  <c r="H24" i="147" s="1"/>
  <c r="G369" i="4"/>
  <c r="H61" i="147"/>
  <c r="H53" i="169" s="1"/>
  <c r="H63" i="147"/>
  <c r="H55" i="169" s="1"/>
  <c r="H64" i="147"/>
  <c r="H56" i="169" s="1"/>
  <c r="H62" i="147"/>
  <c r="H39" i="147"/>
  <c r="H65" i="147"/>
  <c r="H57" i="169" s="1"/>
  <c r="H42" i="147"/>
  <c r="H31" i="147"/>
  <c r="H67" i="147"/>
  <c r="H33" i="147"/>
  <c r="H69" i="147"/>
  <c r="H61" i="169" s="1"/>
  <c r="H34" i="147"/>
  <c r="H70" i="147"/>
  <c r="H36" i="147"/>
  <c r="H72" i="147"/>
  <c r="H64" i="169" s="1"/>
  <c r="H66" i="147"/>
  <c r="H197" i="152"/>
  <c r="H200" i="152"/>
  <c r="H207" i="152" s="1"/>
  <c r="H222" i="152" s="1"/>
  <c r="F89" i="149"/>
  <c r="F96" i="149" s="1"/>
  <c r="F111" i="149" s="1"/>
  <c r="H46" i="147"/>
  <c r="F204" i="156"/>
  <c r="F219" i="156" s="1"/>
  <c r="E85" i="151"/>
  <c r="F94" i="153"/>
  <c r="F109" i="153" s="1"/>
  <c r="H207" i="161"/>
  <c r="H222" i="161" s="1"/>
  <c r="F97" i="159"/>
  <c r="F112" i="159" s="1"/>
  <c r="H94" i="159"/>
  <c r="H109" i="159" s="1"/>
  <c r="H207" i="154"/>
  <c r="H222" i="154" s="1"/>
  <c r="F94" i="154"/>
  <c r="H94" i="151"/>
  <c r="H109" i="151" s="1"/>
  <c r="H207" i="151"/>
  <c r="H222" i="151" s="1"/>
  <c r="E146" i="150"/>
  <c r="E178" i="150" s="1"/>
  <c r="E196" i="150" s="1"/>
  <c r="H97" i="154"/>
  <c r="H112" i="154" s="1"/>
  <c r="E86" i="154"/>
  <c r="H97" i="151"/>
  <c r="H112" i="151" s="1"/>
  <c r="E146" i="155"/>
  <c r="E178" i="155" s="1"/>
  <c r="E196" i="155" s="1"/>
  <c r="H97" i="155"/>
  <c r="H112" i="155" s="1"/>
  <c r="F207" i="149"/>
  <c r="F222" i="149" s="1"/>
  <c r="H207" i="160"/>
  <c r="H222" i="160" s="1"/>
  <c r="F204" i="158"/>
  <c r="F219" i="158" s="1"/>
  <c r="E146" i="149"/>
  <c r="E178" i="149" s="1"/>
  <c r="E196" i="149" s="1"/>
  <c r="E86" i="156"/>
  <c r="H94" i="149"/>
  <c r="H109" i="149" s="1"/>
  <c r="F207" i="159"/>
  <c r="F222" i="159" s="1"/>
  <c r="H204" i="159"/>
  <c r="H219" i="159" s="1"/>
  <c r="H94" i="161"/>
  <c r="H109" i="161" s="1"/>
  <c r="F204" i="153"/>
  <c r="F219" i="153" s="1"/>
  <c r="F207" i="154"/>
  <c r="F222" i="154" s="1"/>
  <c r="F207" i="152"/>
  <c r="F222" i="152" s="1"/>
  <c r="H97" i="150"/>
  <c r="H112" i="150" s="1"/>
  <c r="F207" i="150"/>
  <c r="F222" i="150" s="1"/>
  <c r="E86" i="160"/>
  <c r="F207" i="151"/>
  <c r="F222" i="151" s="1"/>
  <c r="F94" i="152"/>
  <c r="F109" i="152" s="1"/>
  <c r="H97" i="159"/>
  <c r="H112" i="159" s="1"/>
  <c r="F97" i="161"/>
  <c r="F112" i="161" s="1"/>
  <c r="F97" i="158"/>
  <c r="F112" i="158" s="1"/>
  <c r="H97" i="152"/>
  <c r="H112" i="152" s="1"/>
  <c r="F204" i="157"/>
  <c r="F219" i="157" s="1"/>
  <c r="F205" i="149"/>
  <c r="F220" i="149" s="1"/>
  <c r="H92" i="149"/>
  <c r="H107" i="149" s="1"/>
  <c r="F207" i="153"/>
  <c r="F222" i="153" s="1"/>
  <c r="H94" i="160"/>
  <c r="H101" i="160" s="1"/>
  <c r="H207" i="149"/>
  <c r="H222" i="149" s="1"/>
  <c r="E86" i="153"/>
  <c r="F204" i="152"/>
  <c r="F219" i="152" s="1"/>
  <c r="H207" i="159"/>
  <c r="H222" i="159" s="1"/>
  <c r="F97" i="153"/>
  <c r="F112" i="153" s="1"/>
  <c r="F204" i="155"/>
  <c r="F219" i="155" s="1"/>
  <c r="F97" i="155"/>
  <c r="F112" i="155" s="1"/>
  <c r="H94" i="153"/>
  <c r="H109" i="153" s="1"/>
  <c r="F94" i="161"/>
  <c r="F109" i="161" s="1"/>
  <c r="H207" i="150"/>
  <c r="H222" i="150" s="1"/>
  <c r="H94" i="154"/>
  <c r="H109" i="154" s="1"/>
  <c r="H94" i="157"/>
  <c r="H109" i="157" s="1"/>
  <c r="F94" i="156"/>
  <c r="F109" i="156" s="1"/>
  <c r="F204" i="154"/>
  <c r="F219" i="154" s="1"/>
  <c r="H97" i="157"/>
  <c r="H112" i="157" s="1"/>
  <c r="F207" i="161"/>
  <c r="F222" i="161" s="1"/>
  <c r="F97" i="151"/>
  <c r="F112" i="151" s="1"/>
  <c r="F207" i="156"/>
  <c r="F222" i="156" s="1"/>
  <c r="F204" i="150"/>
  <c r="F95" i="150"/>
  <c r="F110" i="150" s="1"/>
  <c r="H204" i="161"/>
  <c r="H219" i="161" s="1"/>
  <c r="H97" i="149"/>
  <c r="H112" i="149" s="1"/>
  <c r="H202" i="159"/>
  <c r="H217" i="159" s="1"/>
  <c r="F94" i="151"/>
  <c r="H92" i="150"/>
  <c r="H107" i="150" s="1"/>
  <c r="H204" i="152"/>
  <c r="H219" i="152" s="1"/>
  <c r="F95" i="155"/>
  <c r="F110" i="155" s="1"/>
  <c r="H207" i="153"/>
  <c r="H222" i="153" s="1"/>
  <c r="H204" i="156"/>
  <c r="H219" i="156" s="1"/>
  <c r="F207" i="157"/>
  <c r="F222" i="157" s="1"/>
  <c r="F207" i="155"/>
  <c r="F222" i="155" s="1"/>
  <c r="E143" i="158"/>
  <c r="E175" i="158" s="1"/>
  <c r="E192" i="158" s="1" a="1"/>
  <c r="E192" i="158" s="1"/>
  <c r="E144" i="153"/>
  <c r="E176" i="153" s="1"/>
  <c r="E193" i="153" s="1" a="1"/>
  <c r="E193" i="153" s="1"/>
  <c r="E97" i="153"/>
  <c r="E112" i="153" s="1"/>
  <c r="H145" i="157"/>
  <c r="H177" i="157" s="1"/>
  <c r="H195" i="157" s="1"/>
  <c r="H202" i="157" s="1"/>
  <c r="H85" i="157"/>
  <c r="H92" i="157" s="1"/>
  <c r="F205" i="151"/>
  <c r="F220" i="151" s="1"/>
  <c r="F85" i="159"/>
  <c r="F92" i="159" s="1"/>
  <c r="F145" i="159"/>
  <c r="F177" i="159" s="1"/>
  <c r="F195" i="159" s="1"/>
  <c r="F202" i="159" s="1"/>
  <c r="E88" i="156"/>
  <c r="E148" i="156"/>
  <c r="E180" i="156" s="1"/>
  <c r="E198" i="156" s="1"/>
  <c r="E88" i="155"/>
  <c r="E148" i="155"/>
  <c r="E180" i="155" s="1"/>
  <c r="E198" i="155" s="1"/>
  <c r="E88" i="154"/>
  <c r="E148" i="154"/>
  <c r="E180" i="154" s="1"/>
  <c r="E198" i="154" s="1"/>
  <c r="H148" i="150"/>
  <c r="H180" i="150" s="1"/>
  <c r="H198" i="150" s="1"/>
  <c r="H205" i="150" s="1"/>
  <c r="H220" i="150" s="1"/>
  <c r="H88" i="150"/>
  <c r="H95" i="150" s="1"/>
  <c r="H110" i="150" s="1"/>
  <c r="F94" i="158"/>
  <c r="H207" i="155"/>
  <c r="H222" i="155" s="1"/>
  <c r="E143" i="156"/>
  <c r="E175" i="156" s="1"/>
  <c r="E192" i="156" s="1" a="1"/>
  <c r="E192" i="156" s="1"/>
  <c r="E140" i="151"/>
  <c r="E172" i="151" s="1"/>
  <c r="E189" i="151" s="1" a="1"/>
  <c r="E189" i="151" s="1"/>
  <c r="E145" i="160"/>
  <c r="E177" i="160" s="1"/>
  <c r="E195" i="160" s="1"/>
  <c r="E85" i="160"/>
  <c r="H204" i="160"/>
  <c r="F145" i="158"/>
  <c r="F177" i="158" s="1"/>
  <c r="F195" i="158" s="1"/>
  <c r="F202" i="158" s="1"/>
  <c r="F85" i="158"/>
  <c r="F92" i="158" s="1"/>
  <c r="F145" i="157"/>
  <c r="F177" i="157" s="1"/>
  <c r="F195" i="157" s="1"/>
  <c r="F202" i="157" s="1"/>
  <c r="F85" i="157"/>
  <c r="F92" i="157" s="1"/>
  <c r="E148" i="151"/>
  <c r="E180" i="151" s="1"/>
  <c r="E198" i="151" s="1"/>
  <c r="E88" i="151"/>
  <c r="E88" i="150"/>
  <c r="E148" i="150"/>
  <c r="E180" i="150" s="1"/>
  <c r="E198" i="150" s="1"/>
  <c r="E140" i="158"/>
  <c r="E172" i="158" s="1"/>
  <c r="E189" i="158" s="1" a="1"/>
  <c r="E189" i="158" s="1"/>
  <c r="E140" i="150"/>
  <c r="E172" i="150" s="1"/>
  <c r="E189" i="150" s="1" a="1"/>
  <c r="E189" i="150" s="1"/>
  <c r="E139" i="161"/>
  <c r="E171" i="161" s="1"/>
  <c r="E188" i="161" s="1" a="1"/>
  <c r="E188" i="161" s="1"/>
  <c r="E141" i="157"/>
  <c r="E173" i="157" s="1"/>
  <c r="E190" i="157" s="1" a="1"/>
  <c r="E190" i="157" s="1"/>
  <c r="E94" i="157"/>
  <c r="H204" i="150"/>
  <c r="E97" i="159"/>
  <c r="E112" i="159" s="1"/>
  <c r="E144" i="159"/>
  <c r="E176" i="159" s="1"/>
  <c r="E193" i="159" s="1" a="1"/>
  <c r="E193" i="159" s="1"/>
  <c r="H207" i="158"/>
  <c r="H222" i="158" s="1"/>
  <c r="E140" i="161"/>
  <c r="E172" i="161" s="1"/>
  <c r="E189" i="161" s="1" a="1"/>
  <c r="E189" i="161" s="1"/>
  <c r="E143" i="161"/>
  <c r="E175" i="161" s="1"/>
  <c r="E192" i="161" s="1" a="1"/>
  <c r="E192" i="161" s="1"/>
  <c r="H85" i="160"/>
  <c r="H92" i="160" s="1"/>
  <c r="H145" i="160"/>
  <c r="H177" i="160" s="1"/>
  <c r="H195" i="160" s="1"/>
  <c r="H202" i="160" s="1"/>
  <c r="E88" i="158"/>
  <c r="E148" i="158"/>
  <c r="E180" i="158" s="1"/>
  <c r="E198" i="158" s="1"/>
  <c r="E145" i="158"/>
  <c r="E177" i="158" s="1"/>
  <c r="E195" i="158" s="1"/>
  <c r="E85" i="158"/>
  <c r="E145" i="157"/>
  <c r="E177" i="157" s="1"/>
  <c r="E195" i="157" s="1"/>
  <c r="E85" i="157"/>
  <c r="F205" i="156"/>
  <c r="F220" i="156" s="1"/>
  <c r="E85" i="156"/>
  <c r="E145" i="156"/>
  <c r="E177" i="156" s="1"/>
  <c r="E195" i="156" s="1"/>
  <c r="H85" i="152"/>
  <c r="H92" i="152" s="1"/>
  <c r="H145" i="152"/>
  <c r="H177" i="152" s="1"/>
  <c r="H204" i="154"/>
  <c r="H88" i="151"/>
  <c r="H95" i="151" s="1"/>
  <c r="H110" i="151" s="1"/>
  <c r="H148" i="151"/>
  <c r="H180" i="151" s="1"/>
  <c r="H198" i="151" s="1"/>
  <c r="H205" i="151" s="1"/>
  <c r="H220" i="151" s="1"/>
  <c r="E143" i="155"/>
  <c r="E175" i="155" s="1"/>
  <c r="E192" i="155" s="1" a="1"/>
  <c r="E192" i="155" s="1"/>
  <c r="E141" i="150"/>
  <c r="E173" i="150" s="1"/>
  <c r="E190" i="150" s="1" a="1"/>
  <c r="E190" i="150" s="1"/>
  <c r="E94" i="150"/>
  <c r="E97" i="161"/>
  <c r="E112" i="161" s="1"/>
  <c r="E144" i="161"/>
  <c r="E176" i="161" s="1"/>
  <c r="E193" i="161" s="1" a="1"/>
  <c r="E193" i="161" s="1"/>
  <c r="F207" i="160"/>
  <c r="F222" i="160" s="1"/>
  <c r="F97" i="154"/>
  <c r="F112" i="154" s="1"/>
  <c r="E143" i="154"/>
  <c r="E175" i="154" s="1"/>
  <c r="E192" i="154" s="1" a="1"/>
  <c r="E192" i="154" s="1"/>
  <c r="F97" i="150"/>
  <c r="F112" i="150" s="1"/>
  <c r="E141" i="149"/>
  <c r="E173" i="149" s="1"/>
  <c r="E190" i="149" s="1" a="1"/>
  <c r="E190" i="149" s="1"/>
  <c r="E94" i="149"/>
  <c r="E142" i="160"/>
  <c r="E174" i="160" s="1"/>
  <c r="E191" i="160" s="1" a="1"/>
  <c r="E191" i="160" s="1"/>
  <c r="F204" i="159"/>
  <c r="E142" i="158"/>
  <c r="E174" i="158" s="1"/>
  <c r="E191" i="158" s="1" a="1"/>
  <c r="E191" i="158" s="1"/>
  <c r="E140" i="157"/>
  <c r="E172" i="157" s="1"/>
  <c r="E189" i="157" s="1" a="1"/>
  <c r="E189" i="157" s="1"/>
  <c r="F94" i="155"/>
  <c r="E140" i="155"/>
  <c r="E172" i="155" s="1"/>
  <c r="E189" i="155" s="1" a="1"/>
  <c r="E189" i="155" s="1"/>
  <c r="E142" i="161"/>
  <c r="E174" i="161" s="1"/>
  <c r="E191" i="161" s="1" a="1"/>
  <c r="E191" i="161" s="1"/>
  <c r="E144" i="150"/>
  <c r="E176" i="150" s="1"/>
  <c r="E193" i="150" s="1" a="1"/>
  <c r="E193" i="150" s="1"/>
  <c r="E97" i="150"/>
  <c r="E112" i="150" s="1"/>
  <c r="E142" i="149"/>
  <c r="E174" i="149" s="1"/>
  <c r="E191" i="149" s="1" a="1"/>
  <c r="E191" i="149" s="1"/>
  <c r="H85" i="161"/>
  <c r="H92" i="161" s="1"/>
  <c r="H145" i="161"/>
  <c r="H177" i="161" s="1"/>
  <c r="H195" i="161" s="1"/>
  <c r="H202" i="161" s="1"/>
  <c r="E145" i="154"/>
  <c r="E177" i="154" s="1"/>
  <c r="E195" i="154" s="1"/>
  <c r="E85" i="154"/>
  <c r="E86" i="151"/>
  <c r="E146" i="151"/>
  <c r="E178" i="151" s="1"/>
  <c r="E196" i="151" s="1"/>
  <c r="H88" i="160"/>
  <c r="H95" i="160" s="1"/>
  <c r="H110" i="160" s="1"/>
  <c r="H148" i="160"/>
  <c r="H180" i="160" s="1"/>
  <c r="H198" i="160" s="1"/>
  <c r="H205" i="160" s="1"/>
  <c r="H220" i="160" s="1"/>
  <c r="H94" i="158"/>
  <c r="F145" i="155"/>
  <c r="F177" i="155" s="1"/>
  <c r="F195" i="155" s="1"/>
  <c r="F202" i="155" s="1"/>
  <c r="F85" i="155"/>
  <c r="F92" i="155" s="1"/>
  <c r="F85" i="154"/>
  <c r="F92" i="154" s="1"/>
  <c r="F145" i="154"/>
  <c r="F177" i="154" s="1"/>
  <c r="F195" i="154" s="1"/>
  <c r="F202" i="154" s="1"/>
  <c r="H148" i="152"/>
  <c r="H180" i="152" s="1"/>
  <c r="H88" i="152"/>
  <c r="H95" i="152" s="1"/>
  <c r="H110" i="152" s="1"/>
  <c r="H204" i="151"/>
  <c r="E139" i="159"/>
  <c r="E171" i="159" s="1"/>
  <c r="E188" i="159" s="1" a="1"/>
  <c r="E188" i="159" s="1"/>
  <c r="E94" i="156"/>
  <c r="E141" i="156"/>
  <c r="E173" i="156" s="1"/>
  <c r="E190" i="156" s="1" a="1"/>
  <c r="E190" i="156" s="1"/>
  <c r="E139" i="151"/>
  <c r="E171" i="151" s="1"/>
  <c r="E188" i="151" s="1" a="1"/>
  <c r="E188" i="151" s="1"/>
  <c r="E97" i="158"/>
  <c r="E112" i="158" s="1"/>
  <c r="E144" i="158"/>
  <c r="E176" i="158" s="1"/>
  <c r="E193" i="158" s="1" a="1"/>
  <c r="E193" i="158" s="1"/>
  <c r="E142" i="157"/>
  <c r="E174" i="157" s="1"/>
  <c r="E191" i="157" s="1" a="1"/>
  <c r="E191" i="157" s="1"/>
  <c r="E142" i="155"/>
  <c r="E174" i="155" s="1"/>
  <c r="E191" i="155" s="1" a="1"/>
  <c r="E191" i="155" s="1"/>
  <c r="E89" i="152"/>
  <c r="E149" i="152"/>
  <c r="E181" i="152" s="1"/>
  <c r="E199" i="152" s="1"/>
  <c r="E94" i="159"/>
  <c r="E141" i="159"/>
  <c r="E173" i="159" s="1"/>
  <c r="E190" i="159" s="1" a="1"/>
  <c r="E190" i="159" s="1"/>
  <c r="E139" i="152"/>
  <c r="E171" i="152" s="1"/>
  <c r="E188" i="152" s="1" a="1"/>
  <c r="E188" i="152" s="1"/>
  <c r="E140" i="153"/>
  <c r="E172" i="153" s="1"/>
  <c r="E189" i="153" s="1" a="1"/>
  <c r="E189" i="153" s="1"/>
  <c r="H97" i="161"/>
  <c r="H112" i="161" s="1"/>
  <c r="E88" i="160"/>
  <c r="E148" i="160"/>
  <c r="E180" i="160" s="1"/>
  <c r="E198" i="160" s="1"/>
  <c r="F88" i="158"/>
  <c r="F95" i="158" s="1"/>
  <c r="F110" i="158" s="1"/>
  <c r="F148" i="158"/>
  <c r="F180" i="158" s="1"/>
  <c r="F198" i="158" s="1"/>
  <c r="F205" i="158" s="1"/>
  <c r="F220" i="158" s="1"/>
  <c r="H86" i="152"/>
  <c r="H93" i="152" s="1"/>
  <c r="H146" i="152"/>
  <c r="H178" i="152" s="1"/>
  <c r="F85" i="151"/>
  <c r="F92" i="151" s="1"/>
  <c r="F145" i="151"/>
  <c r="F177" i="151" s="1"/>
  <c r="F195" i="151" s="1"/>
  <c r="F202" i="151" s="1"/>
  <c r="F85" i="150"/>
  <c r="F92" i="150" s="1"/>
  <c r="F145" i="150"/>
  <c r="F177" i="150" s="1"/>
  <c r="F195" i="150" s="1"/>
  <c r="F202" i="150" s="1"/>
  <c r="F85" i="149"/>
  <c r="F92" i="149" s="1"/>
  <c r="F145" i="149"/>
  <c r="F177" i="149" s="1"/>
  <c r="F195" i="149" s="1"/>
  <c r="F202" i="149" s="1"/>
  <c r="F97" i="149"/>
  <c r="F112" i="149" s="1"/>
  <c r="E143" i="149"/>
  <c r="E175" i="149" s="1"/>
  <c r="E192" i="149" s="1" a="1"/>
  <c r="E192" i="149" s="1"/>
  <c r="E142" i="151"/>
  <c r="E174" i="151" s="1"/>
  <c r="E191" i="151" s="1" a="1"/>
  <c r="E191" i="151" s="1"/>
  <c r="H145" i="158"/>
  <c r="H177" i="158" s="1"/>
  <c r="H195" i="158" s="1"/>
  <c r="H202" i="158" s="1"/>
  <c r="H85" i="158"/>
  <c r="H92" i="158" s="1"/>
  <c r="F148" i="157"/>
  <c r="F180" i="157" s="1"/>
  <c r="F198" i="157" s="1"/>
  <c r="F205" i="157" s="1"/>
  <c r="F220" i="157" s="1"/>
  <c r="F88" i="157"/>
  <c r="F95" i="157" s="1"/>
  <c r="F110" i="157" s="1"/>
  <c r="E85" i="153"/>
  <c r="E145" i="153"/>
  <c r="E177" i="153" s="1"/>
  <c r="E195" i="153" s="1"/>
  <c r="F85" i="153"/>
  <c r="F92" i="153" s="1"/>
  <c r="F145" i="153"/>
  <c r="F177" i="153" s="1"/>
  <c r="F195" i="153" s="1"/>
  <c r="F202" i="153" s="1"/>
  <c r="E97" i="156"/>
  <c r="E112" i="156" s="1"/>
  <c r="E144" i="156"/>
  <c r="E176" i="156" s="1"/>
  <c r="E193" i="156" s="1" a="1"/>
  <c r="E193" i="156" s="1"/>
  <c r="H143" i="147"/>
  <c r="F207" i="158"/>
  <c r="F222" i="158" s="1"/>
  <c r="E139" i="158"/>
  <c r="E171" i="158" s="1"/>
  <c r="E188" i="158" s="1" a="1"/>
  <c r="E188" i="158" s="1"/>
  <c r="F97" i="152"/>
  <c r="F112" i="152" s="1"/>
  <c r="E143" i="152"/>
  <c r="E175" i="152" s="1"/>
  <c r="E192" i="152" s="1" a="1"/>
  <c r="E192" i="152" s="1"/>
  <c r="H94" i="152"/>
  <c r="E140" i="159"/>
  <c r="E172" i="159" s="1"/>
  <c r="E189" i="159" s="1" a="1"/>
  <c r="E189" i="159" s="1"/>
  <c r="E142" i="150"/>
  <c r="E174" i="150" s="1"/>
  <c r="E191" i="150" s="1" a="1"/>
  <c r="E191" i="150" s="1"/>
  <c r="E145" i="161"/>
  <c r="E177" i="161" s="1"/>
  <c r="E195" i="161" s="1"/>
  <c r="E85" i="161"/>
  <c r="F94" i="157"/>
  <c r="F149" i="156"/>
  <c r="F181" i="156" s="1"/>
  <c r="F199" i="156" s="1"/>
  <c r="F206" i="156" s="1"/>
  <c r="F221" i="156" s="1"/>
  <c r="F89" i="156"/>
  <c r="F96" i="156" s="1"/>
  <c r="F111" i="156" s="1"/>
  <c r="F95" i="151"/>
  <c r="F110" i="151" s="1"/>
  <c r="F89" i="150"/>
  <c r="F96" i="150" s="1"/>
  <c r="F111" i="150" s="1"/>
  <c r="F149" i="150"/>
  <c r="F181" i="150" s="1"/>
  <c r="F199" i="150" s="1"/>
  <c r="F206" i="150" s="1"/>
  <c r="F221" i="150" s="1"/>
  <c r="E86" i="150"/>
  <c r="F95" i="149"/>
  <c r="F110" i="149" s="1"/>
  <c r="H86" i="149"/>
  <c r="H93" i="149" s="1"/>
  <c r="H146" i="149"/>
  <c r="H178" i="149" s="1"/>
  <c r="H196" i="149" s="1"/>
  <c r="H203" i="149" s="1"/>
  <c r="H202" i="149"/>
  <c r="H88" i="159"/>
  <c r="H95" i="159" s="1"/>
  <c r="H110" i="159" s="1"/>
  <c r="H148" i="159"/>
  <c r="H180" i="159" s="1"/>
  <c r="H198" i="159" s="1"/>
  <c r="H205" i="159" s="1"/>
  <c r="H220" i="159" s="1"/>
  <c r="E143" i="153"/>
  <c r="E175" i="153" s="1"/>
  <c r="E192" i="153" s="1" a="1"/>
  <c r="E192" i="153" s="1"/>
  <c r="E139" i="153"/>
  <c r="E171" i="153" s="1"/>
  <c r="E188" i="153" s="1" a="1"/>
  <c r="E188" i="153" s="1"/>
  <c r="E143" i="151"/>
  <c r="E175" i="151" s="1"/>
  <c r="E192" i="151" s="1" a="1"/>
  <c r="E192" i="151" s="1"/>
  <c r="E139" i="149"/>
  <c r="E171" i="149" s="1"/>
  <c r="E188" i="149" s="1" a="1"/>
  <c r="E188" i="149" s="1"/>
  <c r="E92" i="149"/>
  <c r="F94" i="160"/>
  <c r="E142" i="159"/>
  <c r="E174" i="159" s="1"/>
  <c r="E191" i="159" s="1" a="1"/>
  <c r="E191" i="159" s="1"/>
  <c r="H207" i="157"/>
  <c r="H222" i="157" s="1"/>
  <c r="F109" i="154"/>
  <c r="F116" i="154" s="1"/>
  <c r="F94" i="149"/>
  <c r="H204" i="149"/>
  <c r="E188" i="160" a="1"/>
  <c r="E188" i="160" s="1"/>
  <c r="F97" i="156"/>
  <c r="F112" i="156" s="1"/>
  <c r="E139" i="156"/>
  <c r="E171" i="156" s="1"/>
  <c r="E188" i="156" s="1" a="1"/>
  <c r="E188" i="156" s="1"/>
  <c r="E139" i="154"/>
  <c r="E171" i="154" s="1"/>
  <c r="E188" i="154" s="1" a="1"/>
  <c r="E188" i="154" s="1"/>
  <c r="E92" i="150"/>
  <c r="E139" i="150"/>
  <c r="E171" i="150" s="1"/>
  <c r="E188" i="150" s="1" a="1"/>
  <c r="E188" i="150" s="1"/>
  <c r="E144" i="155"/>
  <c r="E176" i="155" s="1"/>
  <c r="E193" i="155" s="1" a="1"/>
  <c r="E193" i="155" s="1"/>
  <c r="E97" i="155"/>
  <c r="E112" i="155" s="1"/>
  <c r="E97" i="151"/>
  <c r="E112" i="151" s="1"/>
  <c r="E144" i="151"/>
  <c r="E176" i="151" s="1"/>
  <c r="E193" i="151" s="1" a="1"/>
  <c r="E193" i="151" s="1"/>
  <c r="F204" i="149"/>
  <c r="E141" i="161"/>
  <c r="E173" i="161" s="1"/>
  <c r="E190" i="161" s="1" a="1"/>
  <c r="E190" i="161" s="1"/>
  <c r="E94" i="161"/>
  <c r="E140" i="152"/>
  <c r="E172" i="152" s="1"/>
  <c r="E189" i="152" s="1" a="1"/>
  <c r="E189" i="152" s="1"/>
  <c r="F94" i="150"/>
  <c r="H86" i="159"/>
  <c r="H93" i="159" s="1"/>
  <c r="H146" i="159"/>
  <c r="H178" i="159" s="1"/>
  <c r="H196" i="159" s="1"/>
  <c r="H203" i="159" s="1"/>
  <c r="F205" i="155"/>
  <c r="F220" i="155" s="1"/>
  <c r="H85" i="155"/>
  <c r="H92" i="155" s="1"/>
  <c r="H145" i="155"/>
  <c r="H177" i="155" s="1"/>
  <c r="H195" i="155" s="1"/>
  <c r="H202" i="155" s="1"/>
  <c r="H85" i="153"/>
  <c r="H92" i="153" s="1"/>
  <c r="H145" i="153"/>
  <c r="H177" i="153" s="1"/>
  <c r="H195" i="153" s="1"/>
  <c r="H202" i="153" s="1"/>
  <c r="H86" i="150"/>
  <c r="H93" i="150" s="1"/>
  <c r="H146" i="150"/>
  <c r="H178" i="150" s="1"/>
  <c r="H196" i="150" s="1"/>
  <c r="H203" i="150" s="1"/>
  <c r="H204" i="157"/>
  <c r="H204" i="155"/>
  <c r="E88" i="153"/>
  <c r="E148" i="153"/>
  <c r="E180" i="153" s="1"/>
  <c r="E198" i="153" s="1"/>
  <c r="E143" i="159"/>
  <c r="E175" i="159" s="1"/>
  <c r="E192" i="159" s="1" a="1"/>
  <c r="E192" i="159" s="1"/>
  <c r="E139" i="157"/>
  <c r="E171" i="157" s="1"/>
  <c r="E188" i="157" s="1" a="1"/>
  <c r="E188" i="157" s="1"/>
  <c r="E94" i="154"/>
  <c r="E141" i="154"/>
  <c r="E173" i="154" s="1"/>
  <c r="E190" i="154" s="1" a="1"/>
  <c r="E190" i="154" s="1"/>
  <c r="E140" i="160"/>
  <c r="E172" i="160" s="1"/>
  <c r="E189" i="160" s="1" a="1"/>
  <c r="E189" i="160" s="1"/>
  <c r="E140" i="156"/>
  <c r="E172" i="156" s="1"/>
  <c r="E189" i="156" s="1" a="1"/>
  <c r="E189" i="156" s="1"/>
  <c r="E144" i="154"/>
  <c r="E176" i="154" s="1"/>
  <c r="E193" i="154" s="1" a="1"/>
  <c r="E193" i="154" s="1"/>
  <c r="E97" i="154"/>
  <c r="E112" i="154" s="1"/>
  <c r="E140" i="154"/>
  <c r="E172" i="154" s="1"/>
  <c r="E189" i="154" s="1" a="1"/>
  <c r="E189" i="154" s="1"/>
  <c r="E97" i="152"/>
  <c r="E112" i="152" s="1"/>
  <c r="E144" i="152"/>
  <c r="E176" i="152" s="1"/>
  <c r="E193" i="152" s="1" a="1"/>
  <c r="E193" i="152" s="1"/>
  <c r="H97" i="156"/>
  <c r="H112" i="156" s="1"/>
  <c r="H97" i="153"/>
  <c r="H112" i="153" s="1"/>
  <c r="E141" i="155"/>
  <c r="E173" i="155" s="1"/>
  <c r="E190" i="155" s="1" a="1"/>
  <c r="E190" i="155" s="1"/>
  <c r="E94" i="155"/>
  <c r="E94" i="153"/>
  <c r="E141" i="153"/>
  <c r="E173" i="153" s="1"/>
  <c r="E190" i="153" s="1" a="1"/>
  <c r="E190" i="153" s="1"/>
  <c r="H94" i="150"/>
  <c r="H97" i="158"/>
  <c r="H112" i="158" s="1"/>
  <c r="E142" i="152"/>
  <c r="E174" i="152" s="1"/>
  <c r="E191" i="152" s="1" a="1"/>
  <c r="E191" i="152" s="1"/>
  <c r="E95" i="152"/>
  <c r="E110" i="152" s="1"/>
  <c r="E144" i="149"/>
  <c r="E176" i="149" s="1"/>
  <c r="E193" i="149" s="1" a="1"/>
  <c r="E193" i="149" s="1"/>
  <c r="E97" i="149"/>
  <c r="E112" i="149" s="1"/>
  <c r="E140" i="149"/>
  <c r="E172" i="149" s="1"/>
  <c r="E189" i="149" s="1" a="1"/>
  <c r="E189" i="149" s="1"/>
  <c r="F88" i="160"/>
  <c r="F95" i="160" s="1"/>
  <c r="F110" i="160" s="1"/>
  <c r="F148" i="160"/>
  <c r="F180" i="160" s="1"/>
  <c r="F198" i="160" s="1"/>
  <c r="F205" i="160" s="1"/>
  <c r="F220" i="160" s="1"/>
  <c r="F204" i="160"/>
  <c r="F95" i="156"/>
  <c r="F110" i="156" s="1"/>
  <c r="F149" i="151"/>
  <c r="F181" i="151" s="1"/>
  <c r="F199" i="151" s="1"/>
  <c r="F206" i="151" s="1"/>
  <c r="F221" i="151" s="1"/>
  <c r="F89" i="151"/>
  <c r="F96" i="151" s="1"/>
  <c r="F111" i="151" s="1"/>
  <c r="F205" i="150"/>
  <c r="F220" i="150" s="1"/>
  <c r="F85" i="160"/>
  <c r="F92" i="160" s="1"/>
  <c r="F145" i="160"/>
  <c r="F177" i="160" s="1"/>
  <c r="F195" i="160" s="1"/>
  <c r="F202" i="160" s="1"/>
  <c r="E88" i="159"/>
  <c r="E148" i="159"/>
  <c r="E180" i="159" s="1"/>
  <c r="E198" i="159" s="1"/>
  <c r="H88" i="154"/>
  <c r="H95" i="154" s="1"/>
  <c r="H110" i="154" s="1"/>
  <c r="H148" i="154"/>
  <c r="H180" i="154" s="1"/>
  <c r="H198" i="154" s="1"/>
  <c r="H205" i="154" s="1"/>
  <c r="H220" i="154" s="1"/>
  <c r="F145" i="152"/>
  <c r="F177" i="152" s="1"/>
  <c r="F195" i="152" s="1"/>
  <c r="F202" i="152" s="1"/>
  <c r="F85" i="152"/>
  <c r="F92" i="152" s="1"/>
  <c r="H148" i="149"/>
  <c r="H180" i="149" s="1"/>
  <c r="H198" i="149" s="1"/>
  <c r="H205" i="149" s="1"/>
  <c r="H220" i="149" s="1"/>
  <c r="H88" i="149"/>
  <c r="H95" i="149" s="1"/>
  <c r="H110" i="149" s="1"/>
  <c r="E142" i="153"/>
  <c r="E174" i="153" s="1"/>
  <c r="E191" i="153" s="1" a="1"/>
  <c r="E191" i="153" s="1"/>
  <c r="F204" i="161"/>
  <c r="H204" i="153"/>
  <c r="F97" i="160"/>
  <c r="F112" i="160" s="1"/>
  <c r="E143" i="160"/>
  <c r="E175" i="160" s="1"/>
  <c r="E192" i="160" s="1" a="1"/>
  <c r="E192" i="160" s="1"/>
  <c r="E94" i="151"/>
  <c r="E141" i="151"/>
  <c r="E173" i="151" s="1"/>
  <c r="E190" i="151" s="1" a="1"/>
  <c r="E190" i="151" s="1"/>
  <c r="E143" i="150"/>
  <c r="E175" i="150" s="1"/>
  <c r="E192" i="150" s="1" a="1"/>
  <c r="E192" i="150" s="1"/>
  <c r="F94" i="159"/>
  <c r="E97" i="157"/>
  <c r="E112" i="157" s="1"/>
  <c r="E144" i="157"/>
  <c r="E176" i="157" s="1"/>
  <c r="E193" i="157" s="1" a="1"/>
  <c r="E193" i="157" s="1"/>
  <c r="E142" i="156"/>
  <c r="E174" i="156" s="1"/>
  <c r="E191" i="156" s="1" a="1"/>
  <c r="E191" i="156" s="1"/>
  <c r="E142" i="154"/>
  <c r="E174" i="154" s="1"/>
  <c r="E191" i="154" s="1" a="1"/>
  <c r="E191" i="154" s="1"/>
  <c r="H92" i="159"/>
  <c r="E148" i="157"/>
  <c r="E180" i="157" s="1"/>
  <c r="E198" i="157" s="1"/>
  <c r="E88" i="157"/>
  <c r="F149" i="155"/>
  <c r="F181" i="155" s="1"/>
  <c r="F199" i="155" s="1"/>
  <c r="F206" i="155" s="1"/>
  <c r="F221" i="155" s="1"/>
  <c r="F89" i="155"/>
  <c r="F96" i="155" s="1"/>
  <c r="F111" i="155" s="1"/>
  <c r="H145" i="154"/>
  <c r="H177" i="154" s="1"/>
  <c r="H195" i="154" s="1"/>
  <c r="H202" i="154" s="1"/>
  <c r="H85" i="154"/>
  <c r="H92" i="154" s="1"/>
  <c r="E85" i="152"/>
  <c r="E145" i="152"/>
  <c r="E177" i="152" s="1"/>
  <c r="E195" i="152" s="1"/>
  <c r="F204" i="151"/>
  <c r="H202" i="150"/>
  <c r="E88" i="161"/>
  <c r="E148" i="161"/>
  <c r="E180" i="161" s="1"/>
  <c r="E198" i="161" s="1"/>
  <c r="H204" i="158"/>
  <c r="H94" i="156"/>
  <c r="H148" i="155"/>
  <c r="H180" i="155" s="1"/>
  <c r="H198" i="155" s="1"/>
  <c r="H205" i="155" s="1"/>
  <c r="H220" i="155" s="1"/>
  <c r="H88" i="155"/>
  <c r="H95" i="155" s="1"/>
  <c r="H110" i="155" s="1"/>
  <c r="E88" i="149"/>
  <c r="E148" i="149"/>
  <c r="E180" i="149" s="1"/>
  <c r="E198" i="149" s="1"/>
  <c r="E141" i="160"/>
  <c r="E173" i="160" s="1"/>
  <c r="E190" i="160" s="1" a="1"/>
  <c r="E190" i="160" s="1"/>
  <c r="E94" i="160"/>
  <c r="E94" i="158"/>
  <c r="E141" i="158"/>
  <c r="E173" i="158" s="1"/>
  <c r="E190" i="158" s="1" a="1"/>
  <c r="E190" i="158" s="1"/>
  <c r="F97" i="157"/>
  <c r="F112" i="157" s="1"/>
  <c r="E143" i="157"/>
  <c r="E175" i="157" s="1"/>
  <c r="E192" i="157" s="1" a="1"/>
  <c r="E192" i="157" s="1"/>
  <c r="H94" i="155"/>
  <c r="E139" i="155"/>
  <c r="E171" i="155" s="1"/>
  <c r="E188" i="155" s="1" a="1"/>
  <c r="E188" i="155" s="1"/>
  <c r="E92" i="155"/>
  <c r="E94" i="152"/>
  <c r="E141" i="152"/>
  <c r="E173" i="152" s="1"/>
  <c r="E190" i="152" s="1" a="1"/>
  <c r="E190" i="152" s="1"/>
  <c r="E144" i="160"/>
  <c r="E176" i="160" s="1"/>
  <c r="E193" i="160" s="1" a="1"/>
  <c r="E193" i="160" s="1"/>
  <c r="E97" i="160"/>
  <c r="E112" i="160" s="1"/>
  <c r="H86" i="153"/>
  <c r="H93" i="153" s="1"/>
  <c r="H146" i="153"/>
  <c r="H178" i="153" s="1"/>
  <c r="H196" i="153" s="1"/>
  <c r="H203" i="153" s="1"/>
  <c r="G200" i="4"/>
  <c r="G202" i="4"/>
  <c r="G206" i="4"/>
  <c r="G392" i="4" s="1"/>
  <c r="G208" i="4"/>
  <c r="G394" i="4" s="1"/>
  <c r="G207" i="4"/>
  <c r="G203" i="4"/>
  <c r="G205" i="4"/>
  <c r="G204" i="4"/>
  <c r="G209" i="4"/>
  <c r="G395" i="4" s="1"/>
  <c r="G211" i="4"/>
  <c r="G397" i="4" s="1"/>
  <c r="G210" i="4"/>
  <c r="G396" i="4" s="1"/>
  <c r="H39" i="169" l="1"/>
  <c r="H142" i="169"/>
  <c r="H82" i="169"/>
  <c r="H71" i="147"/>
  <c r="H63" i="169" s="1"/>
  <c r="H62" i="169"/>
  <c r="H79" i="169"/>
  <c r="H139" i="169"/>
  <c r="H68" i="147"/>
  <c r="H60" i="169" s="1"/>
  <c r="H59" i="169"/>
  <c r="H73" i="169" a="1"/>
  <c r="H73" i="169" s="1"/>
  <c r="H134" i="169"/>
  <c r="H166" i="169" s="1"/>
  <c r="H183" i="169" s="1" a="1"/>
  <c r="H183" i="169" s="1"/>
  <c r="H131" i="169"/>
  <c r="H163" i="169" s="1"/>
  <c r="H180" i="169" s="1" a="1"/>
  <c r="H180" i="169" s="1"/>
  <c r="H70" i="169" a="1"/>
  <c r="H70" i="169" s="1"/>
  <c r="H42" i="169"/>
  <c r="H46" i="169" s="1"/>
  <c r="H83" i="147" a="1"/>
  <c r="H83" i="147" s="1"/>
  <c r="H58" i="169"/>
  <c r="H74" i="169" a="1"/>
  <c r="H74" i="169" s="1"/>
  <c r="H135" i="169"/>
  <c r="H167" i="169" s="1"/>
  <c r="H184" i="169" s="1" a="1"/>
  <c r="H184" i="169" s="1"/>
  <c r="H140" i="147"/>
  <c r="H54" i="169"/>
  <c r="H72" i="169" a="1"/>
  <c r="H72" i="169" s="1"/>
  <c r="H133" i="169"/>
  <c r="H165" i="169" s="1"/>
  <c r="H182" i="169" s="1" a="1"/>
  <c r="H182" i="169" s="1"/>
  <c r="H47" i="169"/>
  <c r="H45" i="169"/>
  <c r="H109" i="160"/>
  <c r="H116" i="160" s="1"/>
  <c r="G372" i="4"/>
  <c r="G390" i="4"/>
  <c r="G373" i="4"/>
  <c r="G391" i="4"/>
  <c r="G371" i="4"/>
  <c r="G389" i="4"/>
  <c r="G393" i="4"/>
  <c r="G387" i="4"/>
  <c r="G370" i="4"/>
  <c r="G388" i="4"/>
  <c r="G368" i="4"/>
  <c r="G386" i="4"/>
  <c r="H82" i="147" a="1"/>
  <c r="H82" i="147" s="1"/>
  <c r="H79" i="147" a="1"/>
  <c r="H79" i="147" s="1"/>
  <c r="H81" i="147" a="1"/>
  <c r="H81" i="147" s="1"/>
  <c r="H80" i="147" a="1"/>
  <c r="H80" i="147" s="1"/>
  <c r="H78" i="147" a="1"/>
  <c r="H78" i="147" s="1"/>
  <c r="E207" i="160"/>
  <c r="E202" i="155"/>
  <c r="E204" i="158"/>
  <c r="E204" i="153"/>
  <c r="E207" i="152"/>
  <c r="E207" i="154"/>
  <c r="E207" i="155"/>
  <c r="E207" i="156"/>
  <c r="E204" i="159"/>
  <c r="E207" i="158"/>
  <c r="E222" i="158" s="1"/>
  <c r="E202" i="151"/>
  <c r="E217" i="151" s="1"/>
  <c r="E207" i="150"/>
  <c r="E207" i="161"/>
  <c r="E207" i="159"/>
  <c r="E222" i="159" s="1"/>
  <c r="E204" i="157"/>
  <c r="F101" i="151"/>
  <c r="E204" i="152"/>
  <c r="E219" i="152" s="1"/>
  <c r="E204" i="160"/>
  <c r="E219" i="160" s="1"/>
  <c r="E207" i="157"/>
  <c r="E222" i="157" s="1"/>
  <c r="E204" i="151"/>
  <c r="E219" i="151" s="1"/>
  <c r="E207" i="149"/>
  <c r="E222" i="149" s="1"/>
  <c r="E205" i="152"/>
  <c r="E220" i="152" s="1"/>
  <c r="E204" i="155"/>
  <c r="E219" i="155" s="1"/>
  <c r="E204" i="154"/>
  <c r="E219" i="154" s="1"/>
  <c r="E204" i="161"/>
  <c r="E207" i="151"/>
  <c r="E222" i="151" s="1"/>
  <c r="E202" i="150"/>
  <c r="E202" i="149"/>
  <c r="E217" i="149" s="1"/>
  <c r="E204" i="156"/>
  <c r="E219" i="156" s="1"/>
  <c r="E204" i="149"/>
  <c r="E204" i="150"/>
  <c r="E207" i="153"/>
  <c r="E222" i="153" s="1"/>
  <c r="H43" i="147"/>
  <c r="H41" i="147"/>
  <c r="H40" i="147"/>
  <c r="H47" i="147" s="1"/>
  <c r="H38" i="147"/>
  <c r="H45" i="147" s="1"/>
  <c r="H196" i="152"/>
  <c r="H203" i="152" s="1"/>
  <c r="H198" i="152"/>
  <c r="H205" i="152" s="1"/>
  <c r="H220" i="152" s="1"/>
  <c r="H195" i="152"/>
  <c r="H202" i="152" s="1"/>
  <c r="H101" i="154"/>
  <c r="E146" i="156"/>
  <c r="E178" i="156" s="1"/>
  <c r="E196" i="156" s="1"/>
  <c r="E203" i="156" s="1"/>
  <c r="F149" i="149"/>
  <c r="F181" i="149" s="1"/>
  <c r="F199" i="149" s="1"/>
  <c r="F206" i="149" s="1"/>
  <c r="F221" i="149" s="1"/>
  <c r="H226" i="156"/>
  <c r="H226" i="152"/>
  <c r="G375" i="4"/>
  <c r="G374" i="4"/>
  <c r="G378" i="4"/>
  <c r="G377" i="4"/>
  <c r="G379" i="4"/>
  <c r="G376" i="4"/>
  <c r="F211" i="154"/>
  <c r="E92" i="151"/>
  <c r="E107" i="151" s="1"/>
  <c r="H99" i="150"/>
  <c r="E203" i="150"/>
  <c r="E218" i="150" s="1"/>
  <c r="E146" i="153"/>
  <c r="E178" i="153" s="1"/>
  <c r="E196" i="153" s="1"/>
  <c r="E202" i="152"/>
  <c r="E209" i="152" s="1"/>
  <c r="E86" i="155"/>
  <c r="E86" i="149"/>
  <c r="F226" i="154"/>
  <c r="H116" i="154"/>
  <c r="F226" i="158"/>
  <c r="H101" i="159"/>
  <c r="H226" i="161"/>
  <c r="F226" i="155"/>
  <c r="E203" i="155"/>
  <c r="E218" i="155" s="1"/>
  <c r="E146" i="154"/>
  <c r="E178" i="154" s="1"/>
  <c r="E196" i="154" s="1"/>
  <c r="H101" i="151"/>
  <c r="E93" i="150"/>
  <c r="H116" i="151"/>
  <c r="E146" i="160"/>
  <c r="E178" i="160" s="1"/>
  <c r="E196" i="160" s="1"/>
  <c r="E203" i="160" s="1"/>
  <c r="F116" i="161"/>
  <c r="H226" i="159"/>
  <c r="E205" i="159"/>
  <c r="E220" i="159" s="1"/>
  <c r="E95" i="155"/>
  <c r="E110" i="155" s="1"/>
  <c r="H211" i="161"/>
  <c r="F226" i="157"/>
  <c r="H116" i="159"/>
  <c r="F211" i="156"/>
  <c r="F211" i="150"/>
  <c r="F226" i="152"/>
  <c r="E205" i="149"/>
  <c r="E220" i="149" s="1"/>
  <c r="E95" i="161"/>
  <c r="E110" i="161" s="1"/>
  <c r="F101" i="153"/>
  <c r="H101" i="157"/>
  <c r="F116" i="152"/>
  <c r="E95" i="149"/>
  <c r="E110" i="149" s="1"/>
  <c r="E205" i="161"/>
  <c r="E220" i="161" s="1"/>
  <c r="E205" i="157"/>
  <c r="E220" i="157" s="1"/>
  <c r="F211" i="155"/>
  <c r="E92" i="161"/>
  <c r="E107" i="161" s="1"/>
  <c r="E114" i="161" s="1"/>
  <c r="H116" i="161"/>
  <c r="F219" i="150"/>
  <c r="F226" i="150" s="1"/>
  <c r="H211" i="152"/>
  <c r="F211" i="153"/>
  <c r="H211" i="156"/>
  <c r="E203" i="151"/>
  <c r="E218" i="151" s="1"/>
  <c r="F109" i="151"/>
  <c r="F116" i="151" s="1"/>
  <c r="F211" i="152"/>
  <c r="E202" i="161"/>
  <c r="E209" i="161" s="1"/>
  <c r="E205" i="160"/>
  <c r="E220" i="160" s="1"/>
  <c r="F226" i="153"/>
  <c r="E93" i="151"/>
  <c r="E108" i="151" s="1"/>
  <c r="H211" i="159"/>
  <c r="H116" i="149"/>
  <c r="F101" i="161"/>
  <c r="F211" i="157"/>
  <c r="H116" i="157"/>
  <c r="E93" i="153"/>
  <c r="E108" i="153" s="1"/>
  <c r="E92" i="152"/>
  <c r="E99" i="152" s="1"/>
  <c r="E95" i="159"/>
  <c r="E110" i="159" s="1"/>
  <c r="F101" i="154"/>
  <c r="F211" i="158"/>
  <c r="E96" i="152"/>
  <c r="E111" i="152" s="1"/>
  <c r="F116" i="153"/>
  <c r="H101" i="161"/>
  <c r="E95" i="160"/>
  <c r="E110" i="160" s="1"/>
  <c r="E205" i="155"/>
  <c r="E220" i="155" s="1"/>
  <c r="H114" i="150"/>
  <c r="H101" i="149"/>
  <c r="F226" i="156"/>
  <c r="F101" i="152"/>
  <c r="E107" i="155"/>
  <c r="E99" i="155"/>
  <c r="E109" i="155"/>
  <c r="E116" i="155" s="1"/>
  <c r="E101" i="155"/>
  <c r="E109" i="154"/>
  <c r="E116" i="154" s="1"/>
  <c r="E101" i="154"/>
  <c r="E217" i="150"/>
  <c r="E109" i="152"/>
  <c r="E116" i="152" s="1"/>
  <c r="E101" i="152"/>
  <c r="E109" i="160"/>
  <c r="E116" i="160" s="1"/>
  <c r="E101" i="160"/>
  <c r="E219" i="161"/>
  <c r="E107" i="149"/>
  <c r="H108" i="153"/>
  <c r="E109" i="158"/>
  <c r="E116" i="158" s="1"/>
  <c r="E101" i="158"/>
  <c r="H88" i="153"/>
  <c r="H95" i="153" s="1"/>
  <c r="H110" i="153" s="1"/>
  <c r="H148" i="153"/>
  <c r="H180" i="153" s="1"/>
  <c r="H198" i="153" s="1"/>
  <c r="H205" i="153" s="1"/>
  <c r="H220" i="153" s="1"/>
  <c r="F146" i="154"/>
  <c r="F178" i="154" s="1"/>
  <c r="F196" i="154" s="1"/>
  <c r="F203" i="154" s="1"/>
  <c r="F86" i="154"/>
  <c r="F93" i="154" s="1"/>
  <c r="H219" i="158"/>
  <c r="H211" i="158"/>
  <c r="F219" i="151"/>
  <c r="F226" i="151" s="1"/>
  <c r="F211" i="151"/>
  <c r="H107" i="154"/>
  <c r="H99" i="154"/>
  <c r="E149" i="157"/>
  <c r="E181" i="157" s="1"/>
  <c r="E199" i="157" s="1"/>
  <c r="E206" i="157" s="1"/>
  <c r="E221" i="157" s="1"/>
  <c r="E89" i="157"/>
  <c r="E96" i="157" s="1"/>
  <c r="E111" i="157" s="1"/>
  <c r="F109" i="159"/>
  <c r="F116" i="159" s="1"/>
  <c r="F101" i="159"/>
  <c r="H89" i="151"/>
  <c r="H96" i="151" s="1"/>
  <c r="H111" i="151" s="1"/>
  <c r="H149" i="151"/>
  <c r="H181" i="151" s="1"/>
  <c r="H199" i="151" s="1"/>
  <c r="H206" i="151" s="1"/>
  <c r="H221" i="151" s="1"/>
  <c r="F107" i="152"/>
  <c r="H88" i="157"/>
  <c r="H95" i="157" s="1"/>
  <c r="H110" i="157" s="1"/>
  <c r="H148" i="157"/>
  <c r="H180" i="157" s="1"/>
  <c r="H198" i="157" s="1"/>
  <c r="H205" i="157" s="1"/>
  <c r="H220" i="157" s="1"/>
  <c r="E89" i="159"/>
  <c r="E96" i="159" s="1"/>
  <c r="E111" i="159" s="1"/>
  <c r="E149" i="159"/>
  <c r="E181" i="159" s="1"/>
  <c r="E199" i="159" s="1"/>
  <c r="E206" i="159" s="1"/>
  <c r="E221" i="159" s="1"/>
  <c r="F107" i="160"/>
  <c r="F114" i="160" s="1"/>
  <c r="F99" i="160"/>
  <c r="F148" i="152"/>
  <c r="F180" i="152" s="1"/>
  <c r="F198" i="152" s="1"/>
  <c r="F205" i="152" s="1"/>
  <c r="F220" i="152" s="1"/>
  <c r="F88" i="152"/>
  <c r="F95" i="152" s="1"/>
  <c r="F110" i="152" s="1"/>
  <c r="E86" i="157"/>
  <c r="E146" i="157"/>
  <c r="E178" i="157" s="1"/>
  <c r="E196" i="157" s="1"/>
  <c r="E86" i="158"/>
  <c r="E146" i="158"/>
  <c r="E178" i="158" s="1"/>
  <c r="E196" i="158" s="1"/>
  <c r="E149" i="158"/>
  <c r="E181" i="158" s="1"/>
  <c r="E199" i="158" s="1"/>
  <c r="E206" i="158" s="1"/>
  <c r="E221" i="158" s="1"/>
  <c r="E89" i="158"/>
  <c r="E96" i="158" s="1"/>
  <c r="E111" i="158" s="1"/>
  <c r="H86" i="160"/>
  <c r="H93" i="160" s="1"/>
  <c r="H146" i="160"/>
  <c r="H178" i="160" s="1"/>
  <c r="H196" i="160" s="1"/>
  <c r="H203" i="160" s="1"/>
  <c r="F211" i="160"/>
  <c r="F219" i="160"/>
  <c r="F226" i="160" s="1"/>
  <c r="H101" i="150"/>
  <c r="H109" i="150"/>
  <c r="H116" i="150" s="1"/>
  <c r="E109" i="153"/>
  <c r="E116" i="153" s="1"/>
  <c r="E101" i="153"/>
  <c r="E89" i="150"/>
  <c r="E96" i="150" s="1"/>
  <c r="E111" i="150" s="1"/>
  <c r="E149" i="150"/>
  <c r="E181" i="150" s="1"/>
  <c r="E199" i="150" s="1"/>
  <c r="E206" i="150" s="1"/>
  <c r="E221" i="150" s="1"/>
  <c r="E149" i="153"/>
  <c r="E181" i="153" s="1"/>
  <c r="E199" i="153" s="1"/>
  <c r="E206" i="153" s="1"/>
  <c r="E221" i="153" s="1"/>
  <c r="E89" i="153"/>
  <c r="E96" i="153" s="1"/>
  <c r="E111" i="153" s="1"/>
  <c r="E205" i="153"/>
  <c r="E220" i="153" s="1"/>
  <c r="H211" i="155"/>
  <c r="H219" i="155"/>
  <c r="H211" i="157"/>
  <c r="H219" i="157"/>
  <c r="F86" i="158"/>
  <c r="F93" i="158" s="1"/>
  <c r="F146" i="158"/>
  <c r="F178" i="158" s="1"/>
  <c r="F196" i="158" s="1"/>
  <c r="F203" i="158" s="1"/>
  <c r="F145" i="161"/>
  <c r="F177" i="161" s="1"/>
  <c r="F195" i="161" s="1"/>
  <c r="F202" i="161" s="1"/>
  <c r="F85" i="161"/>
  <c r="F92" i="161" s="1"/>
  <c r="H88" i="161"/>
  <c r="H95" i="161" s="1"/>
  <c r="H110" i="161" s="1"/>
  <c r="H148" i="161"/>
  <c r="H180" i="161" s="1"/>
  <c r="H198" i="161" s="1"/>
  <c r="H205" i="161" s="1"/>
  <c r="H220" i="161" s="1"/>
  <c r="H108" i="150"/>
  <c r="H217" i="153"/>
  <c r="H209" i="155"/>
  <c r="H217" i="155"/>
  <c r="H86" i="158"/>
  <c r="H93" i="158" s="1"/>
  <c r="H146" i="158"/>
  <c r="H178" i="158" s="1"/>
  <c r="H196" i="158" s="1"/>
  <c r="H203" i="158" s="1"/>
  <c r="H218" i="159"/>
  <c r="F109" i="150"/>
  <c r="F116" i="150" s="1"/>
  <c r="F101" i="150"/>
  <c r="H211" i="149"/>
  <c r="H219" i="149"/>
  <c r="F101" i="149"/>
  <c r="F109" i="149"/>
  <c r="F116" i="149" s="1"/>
  <c r="E89" i="154"/>
  <c r="E96" i="154" s="1"/>
  <c r="E111" i="154" s="1"/>
  <c r="E149" i="154"/>
  <c r="E181" i="154" s="1"/>
  <c r="E199" i="154" s="1"/>
  <c r="E206" i="154" s="1"/>
  <c r="E221" i="154" s="1"/>
  <c r="E149" i="156"/>
  <c r="E181" i="156" s="1"/>
  <c r="E199" i="156" s="1"/>
  <c r="E206" i="156" s="1"/>
  <c r="E221" i="156" s="1"/>
  <c r="E89" i="156"/>
  <c r="E96" i="156" s="1"/>
  <c r="E111" i="156" s="1"/>
  <c r="H209" i="149"/>
  <c r="H217" i="149"/>
  <c r="H108" i="149"/>
  <c r="F148" i="153"/>
  <c r="F180" i="153" s="1"/>
  <c r="F198" i="153" s="1"/>
  <c r="F205" i="153" s="1"/>
  <c r="F220" i="153" s="1"/>
  <c r="F88" i="153"/>
  <c r="F95" i="153" s="1"/>
  <c r="F110" i="153" s="1"/>
  <c r="F86" i="153"/>
  <c r="F93" i="153" s="1"/>
  <c r="F146" i="153"/>
  <c r="F178" i="153" s="1"/>
  <c r="F196" i="153" s="1"/>
  <c r="F203" i="153" s="1"/>
  <c r="F217" i="153"/>
  <c r="F86" i="161"/>
  <c r="F93" i="161" s="1"/>
  <c r="F146" i="161"/>
  <c r="F178" i="161" s="1"/>
  <c r="F196" i="161" s="1"/>
  <c r="F203" i="161" s="1"/>
  <c r="H89" i="161"/>
  <c r="H96" i="161" s="1"/>
  <c r="H111" i="161" s="1"/>
  <c r="H149" i="161"/>
  <c r="H181" i="161" s="1"/>
  <c r="H199" i="161" s="1"/>
  <c r="H206" i="161" s="1"/>
  <c r="H221" i="161" s="1"/>
  <c r="E202" i="153"/>
  <c r="H107" i="158"/>
  <c r="F116" i="156"/>
  <c r="F99" i="149"/>
  <c r="F107" i="149"/>
  <c r="F114" i="149" s="1"/>
  <c r="F99" i="150"/>
  <c r="F107" i="150"/>
  <c r="F114" i="150" s="1"/>
  <c r="H89" i="150"/>
  <c r="H96" i="150" s="1"/>
  <c r="H111" i="150" s="1"/>
  <c r="H149" i="150"/>
  <c r="H181" i="150" s="1"/>
  <c r="H199" i="150" s="1"/>
  <c r="H206" i="150" s="1"/>
  <c r="H221" i="150" s="1"/>
  <c r="F99" i="151"/>
  <c r="F107" i="151"/>
  <c r="F114" i="151" s="1"/>
  <c r="E89" i="155"/>
  <c r="E96" i="155" s="1"/>
  <c r="E111" i="155" s="1"/>
  <c r="E149" i="155"/>
  <c r="E181" i="155" s="1"/>
  <c r="E199" i="155" s="1"/>
  <c r="E206" i="155" s="1"/>
  <c r="E221" i="155" s="1"/>
  <c r="F146" i="159"/>
  <c r="F178" i="159" s="1"/>
  <c r="F196" i="159" s="1"/>
  <c r="F203" i="159" s="1"/>
  <c r="F86" i="159"/>
  <c r="F93" i="159" s="1"/>
  <c r="H114" i="149"/>
  <c r="H145" i="151"/>
  <c r="H177" i="151" s="1"/>
  <c r="H195" i="151" s="1"/>
  <c r="H202" i="151" s="1"/>
  <c r="H85" i="151"/>
  <c r="H92" i="151" s="1"/>
  <c r="H218" i="152"/>
  <c r="F89" i="153"/>
  <c r="F96" i="153" s="1"/>
  <c r="F111" i="153" s="1"/>
  <c r="F149" i="153"/>
  <c r="F181" i="153" s="1"/>
  <c r="F199" i="153" s="1"/>
  <c r="F206" i="153" s="1"/>
  <c r="F221" i="153" s="1"/>
  <c r="E109" i="159"/>
  <c r="E116" i="159" s="1"/>
  <c r="E101" i="159"/>
  <c r="E93" i="160"/>
  <c r="E95" i="157"/>
  <c r="E110" i="157" s="1"/>
  <c r="E109" i="156"/>
  <c r="E116" i="156" s="1"/>
  <c r="E101" i="156"/>
  <c r="H89" i="152"/>
  <c r="H96" i="152" s="1"/>
  <c r="H111" i="152" s="1"/>
  <c r="H149" i="152"/>
  <c r="H181" i="152" s="1"/>
  <c r="F217" i="154"/>
  <c r="F99" i="155"/>
  <c r="F107" i="155"/>
  <c r="F114" i="155" s="1"/>
  <c r="H101" i="158"/>
  <c r="H109" i="158"/>
  <c r="H116" i="158" s="1"/>
  <c r="E149" i="161"/>
  <c r="E181" i="161" s="1"/>
  <c r="E199" i="161" s="1"/>
  <c r="E206" i="161" s="1"/>
  <c r="E221" i="161" s="1"/>
  <c r="E89" i="161"/>
  <c r="E96" i="161" s="1"/>
  <c r="E111" i="161" s="1"/>
  <c r="E146" i="152"/>
  <c r="E178" i="152" s="1"/>
  <c r="E196" i="152" s="1"/>
  <c r="E86" i="152"/>
  <c r="E202" i="154"/>
  <c r="H209" i="159"/>
  <c r="H217" i="161"/>
  <c r="F109" i="155"/>
  <c r="F116" i="155" s="1"/>
  <c r="F101" i="155"/>
  <c r="E109" i="149"/>
  <c r="E116" i="149" s="1"/>
  <c r="E101" i="149"/>
  <c r="H116" i="153"/>
  <c r="E109" i="150"/>
  <c r="E116" i="150" s="1"/>
  <c r="E101" i="150"/>
  <c r="H89" i="149"/>
  <c r="H96" i="149" s="1"/>
  <c r="H111" i="149" s="1"/>
  <c r="H149" i="149"/>
  <c r="H181" i="149" s="1"/>
  <c r="H199" i="149" s="1"/>
  <c r="H206" i="149" s="1"/>
  <c r="H221" i="149" s="1"/>
  <c r="F86" i="152"/>
  <c r="F93" i="152" s="1"/>
  <c r="F146" i="152"/>
  <c r="F178" i="152" s="1"/>
  <c r="F196" i="152" s="1"/>
  <c r="F203" i="152" s="1"/>
  <c r="H149" i="154"/>
  <c r="H181" i="154" s="1"/>
  <c r="H199" i="154" s="1"/>
  <c r="H206" i="154" s="1"/>
  <c r="H221" i="154" s="1"/>
  <c r="H89" i="154"/>
  <c r="H96" i="154" s="1"/>
  <c r="H111" i="154" s="1"/>
  <c r="H149" i="157"/>
  <c r="H181" i="157" s="1"/>
  <c r="H199" i="157" s="1"/>
  <c r="H206" i="157" s="1"/>
  <c r="H221" i="157" s="1"/>
  <c r="H89" i="157"/>
  <c r="H96" i="157" s="1"/>
  <c r="H111" i="157" s="1"/>
  <c r="F86" i="160"/>
  <c r="F93" i="160" s="1"/>
  <c r="F146" i="160"/>
  <c r="F178" i="160" s="1"/>
  <c r="F196" i="160" s="1"/>
  <c r="F203" i="160" s="1"/>
  <c r="H99" i="152"/>
  <c r="H107" i="152"/>
  <c r="E92" i="156"/>
  <c r="E92" i="157"/>
  <c r="E92" i="158"/>
  <c r="E205" i="158"/>
  <c r="E220" i="158" s="1"/>
  <c r="H217" i="160"/>
  <c r="H209" i="160"/>
  <c r="F89" i="160"/>
  <c r="F96" i="160" s="1"/>
  <c r="F111" i="160" s="1"/>
  <c r="F149" i="160"/>
  <c r="F181" i="160" s="1"/>
  <c r="F199" i="160" s="1"/>
  <c r="F206" i="160" s="1"/>
  <c r="F221" i="160" s="1"/>
  <c r="H219" i="150"/>
  <c r="H211" i="150"/>
  <c r="E205" i="150"/>
  <c r="E220" i="150" s="1"/>
  <c r="E95" i="151"/>
  <c r="E110" i="151" s="1"/>
  <c r="F85" i="156"/>
  <c r="F92" i="156" s="1"/>
  <c r="F145" i="156"/>
  <c r="F177" i="156" s="1"/>
  <c r="F195" i="156" s="1"/>
  <c r="F202" i="156" s="1"/>
  <c r="F107" i="157"/>
  <c r="F114" i="157" s="1"/>
  <c r="F99" i="157"/>
  <c r="F107" i="158"/>
  <c r="F114" i="158" s="1"/>
  <c r="F99" i="158"/>
  <c r="H211" i="160"/>
  <c r="H219" i="160"/>
  <c r="E92" i="160"/>
  <c r="F86" i="149"/>
  <c r="F93" i="149" s="1"/>
  <c r="F146" i="149"/>
  <c r="F178" i="149" s="1"/>
  <c r="F196" i="149" s="1"/>
  <c r="F203" i="149" s="1"/>
  <c r="E205" i="154"/>
  <c r="E220" i="154" s="1"/>
  <c r="E205" i="156"/>
  <c r="E220" i="156" s="1"/>
  <c r="F217" i="159"/>
  <c r="H217" i="157"/>
  <c r="E146" i="161"/>
  <c r="E178" i="161" s="1"/>
  <c r="E196" i="161" s="1"/>
  <c r="E86" i="161"/>
  <c r="H218" i="153"/>
  <c r="H101" i="155"/>
  <c r="H109" i="155"/>
  <c r="H116" i="155" s="1"/>
  <c r="E89" i="149"/>
  <c r="E96" i="149" s="1"/>
  <c r="E111" i="149" s="1"/>
  <c r="E149" i="149"/>
  <c r="E181" i="149" s="1"/>
  <c r="E199" i="149" s="1"/>
  <c r="E206" i="149" s="1"/>
  <c r="E221" i="149" s="1"/>
  <c r="H109" i="156"/>
  <c r="H116" i="156" s="1"/>
  <c r="H101" i="156"/>
  <c r="H89" i="160"/>
  <c r="H96" i="160" s="1"/>
  <c r="H111" i="160" s="1"/>
  <c r="H149" i="160"/>
  <c r="H181" i="160" s="1"/>
  <c r="H199" i="160" s="1"/>
  <c r="H206" i="160" s="1"/>
  <c r="H221" i="160" s="1"/>
  <c r="H209" i="150"/>
  <c r="H217" i="150"/>
  <c r="H86" i="154"/>
  <c r="H93" i="154" s="1"/>
  <c r="H146" i="154"/>
  <c r="H178" i="154" s="1"/>
  <c r="H196" i="154" s="1"/>
  <c r="H203" i="154" s="1"/>
  <c r="H217" i="154"/>
  <c r="H209" i="154"/>
  <c r="H107" i="159"/>
  <c r="H99" i="159"/>
  <c r="E109" i="151"/>
  <c r="E116" i="151" s="1"/>
  <c r="E101" i="151"/>
  <c r="H211" i="153"/>
  <c r="H219" i="153"/>
  <c r="F219" i="161"/>
  <c r="F226" i="161" s="1"/>
  <c r="F211" i="161"/>
  <c r="F217" i="152"/>
  <c r="H88" i="156"/>
  <c r="H95" i="156" s="1"/>
  <c r="H110" i="156" s="1"/>
  <c r="H148" i="156"/>
  <c r="H180" i="156" s="1"/>
  <c r="H198" i="156" s="1"/>
  <c r="H205" i="156" s="1"/>
  <c r="H220" i="156" s="1"/>
  <c r="H88" i="158"/>
  <c r="H95" i="158" s="1"/>
  <c r="H110" i="158" s="1"/>
  <c r="H148" i="158"/>
  <c r="H180" i="158" s="1"/>
  <c r="H198" i="158" s="1"/>
  <c r="H205" i="158" s="1"/>
  <c r="H220" i="158" s="1"/>
  <c r="F217" i="160"/>
  <c r="F224" i="160" s="1"/>
  <c r="F209" i="160"/>
  <c r="E107" i="150"/>
  <c r="F148" i="154"/>
  <c r="F180" i="154" s="1"/>
  <c r="F198" i="154" s="1"/>
  <c r="F205" i="154" s="1"/>
  <c r="F220" i="154" s="1"/>
  <c r="F88" i="154"/>
  <c r="F95" i="154" s="1"/>
  <c r="F110" i="154" s="1"/>
  <c r="F88" i="159"/>
  <c r="F95" i="159" s="1"/>
  <c r="F110" i="159" s="1"/>
  <c r="F148" i="159"/>
  <c r="F180" i="159" s="1"/>
  <c r="F198" i="159" s="1"/>
  <c r="F205" i="159" s="1"/>
  <c r="F220" i="159" s="1"/>
  <c r="E89" i="151"/>
  <c r="E96" i="151" s="1"/>
  <c r="E111" i="151" s="1"/>
  <c r="E149" i="151"/>
  <c r="E181" i="151" s="1"/>
  <c r="E199" i="151" s="1"/>
  <c r="E206" i="151" s="1"/>
  <c r="E221" i="151" s="1"/>
  <c r="E95" i="153"/>
  <c r="E110" i="153" s="1"/>
  <c r="H218" i="150"/>
  <c r="H107" i="153"/>
  <c r="H86" i="155"/>
  <c r="H93" i="155" s="1"/>
  <c r="H146" i="155"/>
  <c r="H178" i="155" s="1"/>
  <c r="H196" i="155" s="1"/>
  <c r="H203" i="155" s="1"/>
  <c r="H99" i="155"/>
  <c r="H107" i="155"/>
  <c r="H108" i="159"/>
  <c r="E101" i="161"/>
  <c r="E109" i="161"/>
  <c r="E116" i="161" s="1"/>
  <c r="F211" i="149"/>
  <c r="F219" i="149"/>
  <c r="F226" i="149" s="1"/>
  <c r="E109" i="157"/>
  <c r="E116" i="157" s="1"/>
  <c r="E101" i="157"/>
  <c r="F109" i="160"/>
  <c r="F116" i="160" s="1"/>
  <c r="F101" i="160"/>
  <c r="F86" i="150"/>
  <c r="F93" i="150" s="1"/>
  <c r="F146" i="150"/>
  <c r="F178" i="150" s="1"/>
  <c r="F196" i="150" s="1"/>
  <c r="F203" i="150" s="1"/>
  <c r="F146" i="151"/>
  <c r="F178" i="151" s="1"/>
  <c r="F196" i="151" s="1"/>
  <c r="F203" i="151" s="1"/>
  <c r="F86" i="151"/>
  <c r="F93" i="151" s="1"/>
  <c r="H149" i="159"/>
  <c r="H181" i="159" s="1"/>
  <c r="H199" i="159" s="1"/>
  <c r="H206" i="159" s="1"/>
  <c r="H221" i="159" s="1"/>
  <c r="H89" i="159"/>
  <c r="H96" i="159" s="1"/>
  <c r="H111" i="159" s="1"/>
  <c r="H218" i="149"/>
  <c r="E93" i="156"/>
  <c r="H86" i="157"/>
  <c r="H93" i="157" s="1"/>
  <c r="H146" i="157"/>
  <c r="H178" i="157" s="1"/>
  <c r="H196" i="157" s="1"/>
  <c r="H203" i="157" s="1"/>
  <c r="F101" i="157"/>
  <c r="F109" i="157"/>
  <c r="F116" i="157" s="1"/>
  <c r="F149" i="158"/>
  <c r="F181" i="158" s="1"/>
  <c r="F199" i="158" s="1"/>
  <c r="F206" i="158" s="1"/>
  <c r="F221" i="158" s="1"/>
  <c r="F89" i="158"/>
  <c r="F96" i="158" s="1"/>
  <c r="F111" i="158" s="1"/>
  <c r="E149" i="160"/>
  <c r="E181" i="160" s="1"/>
  <c r="E199" i="160" s="1"/>
  <c r="E206" i="160" s="1"/>
  <c r="E221" i="160" s="1"/>
  <c r="E89" i="160"/>
  <c r="E96" i="160" s="1"/>
  <c r="E111" i="160" s="1"/>
  <c r="H101" i="152"/>
  <c r="H109" i="152"/>
  <c r="H116" i="152" s="1"/>
  <c r="F107" i="153"/>
  <c r="F86" i="157"/>
  <c r="F93" i="157" s="1"/>
  <c r="F146" i="157"/>
  <c r="F178" i="157" s="1"/>
  <c r="F196" i="157" s="1"/>
  <c r="F203" i="157" s="1"/>
  <c r="E92" i="153"/>
  <c r="E93" i="154"/>
  <c r="H85" i="156"/>
  <c r="H92" i="156" s="1"/>
  <c r="H145" i="156"/>
  <c r="H177" i="156" s="1"/>
  <c r="H195" i="156" s="1"/>
  <c r="H202" i="156" s="1"/>
  <c r="H217" i="158"/>
  <c r="F101" i="156"/>
  <c r="F209" i="149"/>
  <c r="F217" i="149"/>
  <c r="F224" i="149" s="1"/>
  <c r="F209" i="150"/>
  <c r="F217" i="150"/>
  <c r="F224" i="150" s="1"/>
  <c r="F209" i="151"/>
  <c r="F217" i="151"/>
  <c r="F224" i="151" s="1"/>
  <c r="H99" i="149"/>
  <c r="H108" i="152"/>
  <c r="F148" i="161"/>
  <c r="F180" i="161" s="1"/>
  <c r="F198" i="161" s="1"/>
  <c r="F205" i="161" s="1"/>
  <c r="F220" i="161" s="1"/>
  <c r="F88" i="161"/>
  <c r="F95" i="161" s="1"/>
  <c r="F110" i="161" s="1"/>
  <c r="E206" i="152"/>
  <c r="E221" i="152" s="1"/>
  <c r="H219" i="151"/>
  <c r="H211" i="151"/>
  <c r="H149" i="153"/>
  <c r="H181" i="153" s="1"/>
  <c r="H199" i="153" s="1"/>
  <c r="H206" i="153" s="1"/>
  <c r="H221" i="153" s="1"/>
  <c r="H89" i="153"/>
  <c r="H96" i="153" s="1"/>
  <c r="H111" i="153" s="1"/>
  <c r="F107" i="154"/>
  <c r="F86" i="155"/>
  <c r="F93" i="155" s="1"/>
  <c r="F146" i="155"/>
  <c r="F178" i="155" s="1"/>
  <c r="F196" i="155" s="1"/>
  <c r="F203" i="155" s="1"/>
  <c r="F209" i="155"/>
  <c r="F217" i="155"/>
  <c r="F224" i="155" s="1"/>
  <c r="H149" i="155"/>
  <c r="H181" i="155" s="1"/>
  <c r="H199" i="155" s="1"/>
  <c r="H206" i="155" s="1"/>
  <c r="H221" i="155" s="1"/>
  <c r="H89" i="155"/>
  <c r="H96" i="155" s="1"/>
  <c r="H111" i="155" s="1"/>
  <c r="E92" i="154"/>
  <c r="E145" i="159"/>
  <c r="E177" i="159" s="1"/>
  <c r="E195" i="159" s="1"/>
  <c r="E85" i="159"/>
  <c r="H224" i="159"/>
  <c r="H146" i="161"/>
  <c r="H178" i="161" s="1"/>
  <c r="H196" i="161" s="1"/>
  <c r="H203" i="161" s="1"/>
  <c r="H86" i="161"/>
  <c r="H93" i="161" s="1"/>
  <c r="H107" i="161"/>
  <c r="F211" i="159"/>
  <c r="F219" i="159"/>
  <c r="F226" i="159" s="1"/>
  <c r="H101" i="153"/>
  <c r="E219" i="150"/>
  <c r="H219" i="154"/>
  <c r="H211" i="154"/>
  <c r="H149" i="156"/>
  <c r="H181" i="156" s="1"/>
  <c r="H199" i="156" s="1"/>
  <c r="H206" i="156" s="1"/>
  <c r="H221" i="156" s="1"/>
  <c r="H89" i="156"/>
  <c r="H96" i="156" s="1"/>
  <c r="H111" i="156" s="1"/>
  <c r="H149" i="158"/>
  <c r="H181" i="158" s="1"/>
  <c r="H199" i="158" s="1"/>
  <c r="H206" i="158" s="1"/>
  <c r="H221" i="158" s="1"/>
  <c r="H89" i="158"/>
  <c r="H96" i="158" s="1"/>
  <c r="H111" i="158" s="1"/>
  <c r="E203" i="149"/>
  <c r="H217" i="152"/>
  <c r="F149" i="152"/>
  <c r="F181" i="152" s="1"/>
  <c r="F199" i="152" s="1"/>
  <c r="F206" i="152" s="1"/>
  <c r="F221" i="152" s="1"/>
  <c r="F89" i="152"/>
  <c r="F96" i="152" s="1"/>
  <c r="F111" i="152" s="1"/>
  <c r="F149" i="154"/>
  <c r="F181" i="154" s="1"/>
  <c r="F199" i="154" s="1"/>
  <c r="F206" i="154" s="1"/>
  <c r="F221" i="154" s="1"/>
  <c r="F89" i="154"/>
  <c r="F96" i="154" s="1"/>
  <c r="F111" i="154" s="1"/>
  <c r="E202" i="156"/>
  <c r="E202" i="157"/>
  <c r="E202" i="158"/>
  <c r="E95" i="158"/>
  <c r="E110" i="158" s="1"/>
  <c r="F149" i="159"/>
  <c r="F181" i="159" s="1"/>
  <c r="F199" i="159" s="1"/>
  <c r="F206" i="159" s="1"/>
  <c r="F221" i="159" s="1"/>
  <c r="F89" i="159"/>
  <c r="F96" i="159" s="1"/>
  <c r="F111" i="159" s="1"/>
  <c r="H107" i="160"/>
  <c r="H99" i="160"/>
  <c r="E95" i="150"/>
  <c r="E110" i="150" s="1"/>
  <c r="E205" i="151"/>
  <c r="E220" i="151" s="1"/>
  <c r="F217" i="157"/>
  <c r="F224" i="157" s="1"/>
  <c r="F209" i="157"/>
  <c r="F217" i="158"/>
  <c r="F224" i="158" s="1"/>
  <c r="F209" i="158"/>
  <c r="F149" i="157"/>
  <c r="F181" i="157" s="1"/>
  <c r="F199" i="157" s="1"/>
  <c r="F206" i="157" s="1"/>
  <c r="F221" i="157" s="1"/>
  <c r="F89" i="157"/>
  <c r="F96" i="157" s="1"/>
  <c r="F111" i="157" s="1"/>
  <c r="E202" i="160"/>
  <c r="F109" i="158"/>
  <c r="F116" i="158" s="1"/>
  <c r="F101" i="158"/>
  <c r="E95" i="154"/>
  <c r="E110" i="154" s="1"/>
  <c r="E95" i="156"/>
  <c r="E110" i="156" s="1"/>
  <c r="F107" i="159"/>
  <c r="H107" i="157"/>
  <c r="H86" i="169" l="1"/>
  <c r="H101" i="169" s="1"/>
  <c r="H77" i="169"/>
  <c r="H84" i="169" s="1"/>
  <c r="H137" i="169"/>
  <c r="H140" i="169"/>
  <c r="H80" i="169"/>
  <c r="H87" i="169" s="1"/>
  <c r="H102" i="169" s="1"/>
  <c r="H132" i="169"/>
  <c r="H164" i="169" s="1"/>
  <c r="H181" i="169" s="1" a="1"/>
  <c r="H181" i="169" s="1"/>
  <c r="H71" i="169" a="1"/>
  <c r="H71" i="169" s="1"/>
  <c r="H136" i="169"/>
  <c r="H168" i="169" s="1"/>
  <c r="H185" i="169" s="1" a="1"/>
  <c r="H185" i="169" s="1"/>
  <c r="H75" i="169" a="1"/>
  <c r="H75" i="169" s="1"/>
  <c r="H89" i="169" s="1"/>
  <c r="H104" i="169" s="1"/>
  <c r="H78" i="169"/>
  <c r="H138" i="169"/>
  <c r="H170" i="169" s="1"/>
  <c r="H188" i="169" s="1"/>
  <c r="H81" i="169"/>
  <c r="H88" i="169" s="1"/>
  <c r="H103" i="169" s="1"/>
  <c r="H141" i="169"/>
  <c r="H173" i="169" s="1"/>
  <c r="H191" i="169" s="1"/>
  <c r="H198" i="169" s="1"/>
  <c r="H213" i="169" s="1"/>
  <c r="E92" i="159"/>
  <c r="E93" i="161"/>
  <c r="E203" i="152"/>
  <c r="E203" i="158"/>
  <c r="E203" i="157"/>
  <c r="E203" i="154"/>
  <c r="E93" i="149"/>
  <c r="E211" i="149"/>
  <c r="E202" i="159"/>
  <c r="E203" i="161"/>
  <c r="E93" i="152"/>
  <c r="E93" i="158"/>
  <c r="E93" i="157"/>
  <c r="E93" i="155"/>
  <c r="E108" i="155" s="1"/>
  <c r="E203" i="153"/>
  <c r="E218" i="153" s="1"/>
  <c r="E225" i="153" s="1"/>
  <c r="E226" i="151"/>
  <c r="E219" i="149"/>
  <c r="E226" i="149" s="1"/>
  <c r="E99" i="149"/>
  <c r="E209" i="149"/>
  <c r="E211" i="151"/>
  <c r="H209" i="153"/>
  <c r="H209" i="152"/>
  <c r="E217" i="152"/>
  <c r="E224" i="152" s="1"/>
  <c r="E107" i="152"/>
  <c r="E114" i="152" s="1"/>
  <c r="E222" i="150"/>
  <c r="E226" i="150" s="1"/>
  <c r="E211" i="150"/>
  <c r="E222" i="156"/>
  <c r="E226" i="156" s="1"/>
  <c r="E211" i="156"/>
  <c r="E222" i="154"/>
  <c r="E226" i="154" s="1"/>
  <c r="E211" i="154"/>
  <c r="E211" i="153"/>
  <c r="E219" i="153"/>
  <c r="E226" i="153" s="1"/>
  <c r="E209" i="155"/>
  <c r="E217" i="155"/>
  <c r="E219" i="157"/>
  <c r="E226" i="157" s="1"/>
  <c r="E211" i="157"/>
  <c r="E222" i="161"/>
  <c r="E226" i="161" s="1"/>
  <c r="E211" i="161"/>
  <c r="E219" i="159"/>
  <c r="E226" i="159" s="1"/>
  <c r="E211" i="159"/>
  <c r="E222" i="155"/>
  <c r="E226" i="155" s="1"/>
  <c r="E211" i="155"/>
  <c r="E222" i="152"/>
  <c r="E226" i="152" s="1"/>
  <c r="E211" i="152"/>
  <c r="E211" i="158"/>
  <c r="E219" i="158"/>
  <c r="E226" i="158" s="1"/>
  <c r="E222" i="160"/>
  <c r="E226" i="160" s="1"/>
  <c r="E211" i="160"/>
  <c r="F11" i="147" a="1"/>
  <c r="F11" i="147" s="1"/>
  <c r="F17" i="147" a="1"/>
  <c r="F17" i="147" s="1"/>
  <c r="H114" i="160"/>
  <c r="H114" i="159"/>
  <c r="H114" i="155"/>
  <c r="H114" i="154"/>
  <c r="F8" i="147" a="1"/>
  <c r="F8" i="147" s="1"/>
  <c r="F14" i="147" a="1"/>
  <c r="F14" i="147" s="1"/>
  <c r="F12" i="147" a="1"/>
  <c r="F12" i="147" s="1"/>
  <c r="F18" i="147" a="1"/>
  <c r="F18" i="147" s="1"/>
  <c r="F10" i="147" a="1"/>
  <c r="F10" i="147" s="1"/>
  <c r="F16" i="147" a="1"/>
  <c r="F16" i="147" s="1"/>
  <c r="F9" i="147" a="1"/>
  <c r="F9" i="147" s="1"/>
  <c r="F15" i="147" a="1"/>
  <c r="F15" i="147" s="1"/>
  <c r="F7" i="147" a="1"/>
  <c r="F7" i="147" s="1"/>
  <c r="F13" i="147" a="1"/>
  <c r="F13" i="147" s="1"/>
  <c r="F36" i="147"/>
  <c r="H114" i="152"/>
  <c r="H199" i="152"/>
  <c r="H206" i="152" s="1"/>
  <c r="H221" i="152" s="1"/>
  <c r="H226" i="151"/>
  <c r="H226" i="153"/>
  <c r="H226" i="150"/>
  <c r="H224" i="160"/>
  <c r="H224" i="155"/>
  <c r="H226" i="158"/>
  <c r="H224" i="152"/>
  <c r="H226" i="154"/>
  <c r="H224" i="154"/>
  <c r="H224" i="150"/>
  <c r="H226" i="160"/>
  <c r="H224" i="149"/>
  <c r="H226" i="149"/>
  <c r="H226" i="157"/>
  <c r="H226" i="155"/>
  <c r="H99" i="157"/>
  <c r="F33" i="147"/>
  <c r="H224" i="157"/>
  <c r="H210" i="150"/>
  <c r="E100" i="150"/>
  <c r="H114" i="153"/>
  <c r="E99" i="161"/>
  <c r="E108" i="150"/>
  <c r="E114" i="155"/>
  <c r="E217" i="161"/>
  <c r="E224" i="161" s="1"/>
  <c r="H209" i="157"/>
  <c r="H224" i="161"/>
  <c r="H115" i="152"/>
  <c r="F114" i="153"/>
  <c r="E225" i="150"/>
  <c r="F99" i="159"/>
  <c r="H100" i="152"/>
  <c r="H210" i="149"/>
  <c r="E115" i="155"/>
  <c r="E224" i="149"/>
  <c r="E210" i="151"/>
  <c r="E100" i="155"/>
  <c r="H114" i="161"/>
  <c r="E114" i="149"/>
  <c r="H224" i="158"/>
  <c r="H209" i="161"/>
  <c r="F224" i="153"/>
  <c r="E115" i="150"/>
  <c r="H224" i="153"/>
  <c r="F114" i="154"/>
  <c r="H114" i="157"/>
  <c r="F114" i="159"/>
  <c r="H99" i="161"/>
  <c r="F99" i="153"/>
  <c r="E210" i="150"/>
  <c r="H99" i="153"/>
  <c r="F209" i="152"/>
  <c r="H209" i="158"/>
  <c r="H225" i="149"/>
  <c r="H225" i="150"/>
  <c r="F209" i="153"/>
  <c r="E224" i="155"/>
  <c r="E225" i="151"/>
  <c r="F99" i="154"/>
  <c r="F224" i="152"/>
  <c r="F99" i="152"/>
  <c r="E209" i="160"/>
  <c r="E217" i="160"/>
  <c r="E224" i="160" s="1"/>
  <c r="E209" i="158"/>
  <c r="E217" i="158"/>
  <c r="E224" i="158" s="1"/>
  <c r="E217" i="156"/>
  <c r="E224" i="156" s="1"/>
  <c r="E209" i="156"/>
  <c r="H210" i="161"/>
  <c r="H218" i="161"/>
  <c r="E99" i="159"/>
  <c r="E107" i="159"/>
  <c r="E114" i="159" s="1"/>
  <c r="E99" i="154"/>
  <c r="E107" i="154"/>
  <c r="E114" i="154" s="1"/>
  <c r="F108" i="155"/>
  <c r="F115" i="155" s="1"/>
  <c r="F100" i="155"/>
  <c r="H99" i="156"/>
  <c r="H107" i="156"/>
  <c r="E107" i="153"/>
  <c r="E114" i="153" s="1"/>
  <c r="E99" i="153"/>
  <c r="F100" i="157"/>
  <c r="F108" i="157"/>
  <c r="F115" i="157" s="1"/>
  <c r="H210" i="157"/>
  <c r="H218" i="157"/>
  <c r="E108" i="156"/>
  <c r="E115" i="156" s="1"/>
  <c r="E100" i="156"/>
  <c r="F218" i="151"/>
  <c r="F225" i="151" s="1"/>
  <c r="F210" i="151"/>
  <c r="F108" i="150"/>
  <c r="F115" i="150" s="1"/>
  <c r="F100" i="150"/>
  <c r="H100" i="159"/>
  <c r="H108" i="155"/>
  <c r="H100" i="155"/>
  <c r="E224" i="151"/>
  <c r="F146" i="156"/>
  <c r="F178" i="156" s="1"/>
  <c r="F196" i="156" s="1"/>
  <c r="F203" i="156" s="1"/>
  <c r="F86" i="156"/>
  <c r="F93" i="156" s="1"/>
  <c r="E99" i="150"/>
  <c r="H100" i="154"/>
  <c r="H108" i="154"/>
  <c r="H225" i="153"/>
  <c r="E218" i="161"/>
  <c r="E225" i="161" s="1"/>
  <c r="E210" i="161"/>
  <c r="F224" i="159"/>
  <c r="F108" i="149"/>
  <c r="F115" i="149" s="1"/>
  <c r="F100" i="149"/>
  <c r="F217" i="156"/>
  <c r="F224" i="156" s="1"/>
  <c r="F209" i="156"/>
  <c r="E99" i="157"/>
  <c r="E107" i="157"/>
  <c r="E114" i="157" s="1"/>
  <c r="E100" i="149"/>
  <c r="E108" i="149"/>
  <c r="E115" i="149" s="1"/>
  <c r="F100" i="160"/>
  <c r="F108" i="160"/>
  <c r="F115" i="160" s="1"/>
  <c r="F108" i="152"/>
  <c r="F115" i="152" s="1"/>
  <c r="F100" i="152"/>
  <c r="E209" i="154"/>
  <c r="E217" i="154"/>
  <c r="E224" i="154" s="1"/>
  <c r="E210" i="152"/>
  <c r="E218" i="152"/>
  <c r="E225" i="152" s="1"/>
  <c r="E100" i="151"/>
  <c r="F224" i="154"/>
  <c r="E108" i="160"/>
  <c r="E115" i="160" s="1"/>
  <c r="E100" i="160"/>
  <c r="H209" i="151"/>
  <c r="H217" i="151"/>
  <c r="F100" i="159"/>
  <c r="F108" i="159"/>
  <c r="F115" i="159" s="1"/>
  <c r="H99" i="158"/>
  <c r="E218" i="154"/>
  <c r="E225" i="154" s="1"/>
  <c r="E210" i="154"/>
  <c r="F218" i="161"/>
  <c r="F218" i="153"/>
  <c r="F225" i="153" s="1"/>
  <c r="F210" i="153"/>
  <c r="E210" i="156"/>
  <c r="E218" i="156"/>
  <c r="E225" i="156" s="1"/>
  <c r="H115" i="149"/>
  <c r="H210" i="159"/>
  <c r="H100" i="158"/>
  <c r="H108" i="158"/>
  <c r="H115" i="150"/>
  <c r="F217" i="161"/>
  <c r="F224" i="161" s="1"/>
  <c r="F209" i="161"/>
  <c r="F100" i="158"/>
  <c r="F108" i="158"/>
  <c r="F115" i="158" s="1"/>
  <c r="H210" i="160"/>
  <c r="H218" i="160"/>
  <c r="E218" i="158"/>
  <c r="E225" i="158" s="1"/>
  <c r="E210" i="158"/>
  <c r="E218" i="157"/>
  <c r="E225" i="157" s="1"/>
  <c r="E210" i="157"/>
  <c r="E225" i="155"/>
  <c r="F114" i="152"/>
  <c r="E86" i="159"/>
  <c r="E146" i="159"/>
  <c r="E178" i="159" s="1"/>
  <c r="E196" i="159" s="1"/>
  <c r="F100" i="154"/>
  <c r="F108" i="154"/>
  <c r="F115" i="154" s="1"/>
  <c r="E115" i="153"/>
  <c r="H100" i="153"/>
  <c r="E99" i="151"/>
  <c r="E209" i="150"/>
  <c r="E209" i="157"/>
  <c r="E217" i="157"/>
  <c r="E224" i="157" s="1"/>
  <c r="E210" i="149"/>
  <c r="E218" i="149"/>
  <c r="E225" i="149" s="1"/>
  <c r="H108" i="161"/>
  <c r="H100" i="161"/>
  <c r="E209" i="159"/>
  <c r="E217" i="159"/>
  <c r="E224" i="159" s="1"/>
  <c r="F218" i="155"/>
  <c r="F225" i="155" s="1"/>
  <c r="F210" i="155"/>
  <c r="E218" i="160"/>
  <c r="E225" i="160" s="1"/>
  <c r="E210" i="160"/>
  <c r="H217" i="156"/>
  <c r="H209" i="156"/>
  <c r="E108" i="154"/>
  <c r="E115" i="154" s="1"/>
  <c r="E100" i="154"/>
  <c r="F210" i="157"/>
  <c r="F218" i="157"/>
  <c r="F225" i="157" s="1"/>
  <c r="F149" i="161"/>
  <c r="F181" i="161" s="1"/>
  <c r="F199" i="161" s="1"/>
  <c r="F206" i="161" s="1"/>
  <c r="F221" i="161" s="1"/>
  <c r="F89" i="161"/>
  <c r="F96" i="161" s="1"/>
  <c r="F111" i="161" s="1"/>
  <c r="H100" i="157"/>
  <c r="H108" i="157"/>
  <c r="F108" i="151"/>
  <c r="F115" i="151" s="1"/>
  <c r="F100" i="151"/>
  <c r="F218" i="150"/>
  <c r="F225" i="150" s="1"/>
  <c r="F210" i="150"/>
  <c r="H115" i="159"/>
  <c r="H86" i="156"/>
  <c r="H93" i="156" s="1"/>
  <c r="H146" i="156"/>
  <c r="H178" i="156" s="1"/>
  <c r="H196" i="156" s="1"/>
  <c r="H203" i="156" s="1"/>
  <c r="H218" i="155"/>
  <c r="H210" i="155"/>
  <c r="E209" i="151"/>
  <c r="E114" i="150"/>
  <c r="H210" i="154"/>
  <c r="H218" i="154"/>
  <c r="H210" i="153"/>
  <c r="E108" i="161"/>
  <c r="E115" i="161" s="1"/>
  <c r="E100" i="161"/>
  <c r="F209" i="159"/>
  <c r="F218" i="149"/>
  <c r="F225" i="149" s="1"/>
  <c r="F210" i="149"/>
  <c r="E99" i="160"/>
  <c r="E107" i="160"/>
  <c r="E114" i="160" s="1"/>
  <c r="F99" i="156"/>
  <c r="F107" i="156"/>
  <c r="F114" i="156" s="1"/>
  <c r="E99" i="158"/>
  <c r="E107" i="158"/>
  <c r="E114" i="158" s="1"/>
  <c r="E99" i="156"/>
  <c r="E107" i="156"/>
  <c r="E114" i="156" s="1"/>
  <c r="F210" i="160"/>
  <c r="F218" i="160"/>
  <c r="F225" i="160" s="1"/>
  <c r="F218" i="152"/>
  <c r="F225" i="152" s="1"/>
  <c r="F210" i="152"/>
  <c r="E100" i="152"/>
  <c r="E108" i="152"/>
  <c r="E115" i="152" s="1"/>
  <c r="E115" i="151"/>
  <c r="F209" i="154"/>
  <c r="H210" i="152"/>
  <c r="H99" i="151"/>
  <c r="H107" i="151"/>
  <c r="F210" i="159"/>
  <c r="F218" i="159"/>
  <c r="F225" i="159" s="1"/>
  <c r="H114" i="158"/>
  <c r="E217" i="153"/>
  <c r="E224" i="153" s="1"/>
  <c r="E209" i="153"/>
  <c r="F108" i="161"/>
  <c r="F108" i="153"/>
  <c r="F115" i="153" s="1"/>
  <c r="F100" i="153"/>
  <c r="H146" i="151"/>
  <c r="H178" i="151" s="1"/>
  <c r="H196" i="151" s="1"/>
  <c r="H203" i="151" s="1"/>
  <c r="H86" i="151"/>
  <c r="H93" i="151" s="1"/>
  <c r="H100" i="149"/>
  <c r="H225" i="159"/>
  <c r="H210" i="158"/>
  <c r="H218" i="158"/>
  <c r="H100" i="150"/>
  <c r="F107" i="161"/>
  <c r="F114" i="161" s="1"/>
  <c r="F99" i="161"/>
  <c r="F210" i="158"/>
  <c r="F218" i="158"/>
  <c r="F225" i="158" s="1"/>
  <c r="H100" i="160"/>
  <c r="H108" i="160"/>
  <c r="E108" i="158"/>
  <c r="E115" i="158" s="1"/>
  <c r="E100" i="158"/>
  <c r="E108" i="157"/>
  <c r="E115" i="157" s="1"/>
  <c r="E100" i="157"/>
  <c r="E210" i="155"/>
  <c r="F210" i="154"/>
  <c r="F218" i="154"/>
  <c r="F225" i="154" s="1"/>
  <c r="E100" i="153"/>
  <c r="H115" i="153"/>
  <c r="E114" i="151"/>
  <c r="E224" i="150"/>
  <c r="D11" i="5"/>
  <c r="E11" i="5"/>
  <c r="D6" i="5"/>
  <c r="D17" i="5" s="1"/>
  <c r="E6" i="5"/>
  <c r="C6" i="5"/>
  <c r="E210" i="153" l="1"/>
  <c r="H99" i="169"/>
  <c r="H91" i="169"/>
  <c r="F67" i="147"/>
  <c r="F69" i="147"/>
  <c r="F61" i="169" s="1"/>
  <c r="F70" i="147"/>
  <c r="F72" i="147"/>
  <c r="F64" i="169" s="1"/>
  <c r="F32" i="147"/>
  <c r="F35" i="147"/>
  <c r="H106" i="169"/>
  <c r="H195" i="169"/>
  <c r="H93" i="169"/>
  <c r="F24" i="147" a="1"/>
  <c r="F24" i="147" s="1"/>
  <c r="F26" i="147" a="1"/>
  <c r="F26" i="147" s="1"/>
  <c r="F27" i="147" a="1"/>
  <c r="F27" i="147" s="1"/>
  <c r="F29" i="147" a="1"/>
  <c r="F29" i="147" s="1"/>
  <c r="F25" i="147" a="1"/>
  <c r="F25" i="147" s="1"/>
  <c r="F28" i="147" a="1"/>
  <c r="F28" i="147" s="1"/>
  <c r="H85" i="169"/>
  <c r="H108" i="169"/>
  <c r="E203" i="159"/>
  <c r="E210" i="159" s="1"/>
  <c r="E93" i="159"/>
  <c r="H225" i="152"/>
  <c r="F61" i="147"/>
  <c r="F63" i="147"/>
  <c r="F40" i="147"/>
  <c r="F64" i="147"/>
  <c r="F62" i="147"/>
  <c r="F39" i="147"/>
  <c r="F65" i="147"/>
  <c r="F42" i="147"/>
  <c r="H115" i="161"/>
  <c r="H115" i="160"/>
  <c r="H115" i="158"/>
  <c r="H115" i="157"/>
  <c r="H114" i="156"/>
  <c r="H115" i="155"/>
  <c r="H115" i="154"/>
  <c r="H114" i="151"/>
  <c r="F43" i="147"/>
  <c r="F66" i="147"/>
  <c r="F34" i="147"/>
  <c r="F41" i="147" s="1"/>
  <c r="F31" i="147"/>
  <c r="F38" i="147" s="1"/>
  <c r="H225" i="154"/>
  <c r="H224" i="156"/>
  <c r="H224" i="151"/>
  <c r="H225" i="157"/>
  <c r="H225" i="161"/>
  <c r="H225" i="158"/>
  <c r="H225" i="155"/>
  <c r="H225" i="160"/>
  <c r="D16" i="5"/>
  <c r="F46" i="147"/>
  <c r="F100" i="161"/>
  <c r="D23" i="5"/>
  <c r="D22" i="5"/>
  <c r="F115" i="161"/>
  <c r="H218" i="151"/>
  <c r="H210" i="151"/>
  <c r="H108" i="151"/>
  <c r="H100" i="151"/>
  <c r="H108" i="156"/>
  <c r="H100" i="156"/>
  <c r="E108" i="159"/>
  <c r="E115" i="159" s="1"/>
  <c r="E100" i="159"/>
  <c r="F225" i="161"/>
  <c r="F100" i="156"/>
  <c r="F108" i="156"/>
  <c r="F115" i="156" s="1"/>
  <c r="H218" i="156"/>
  <c r="H210" i="156"/>
  <c r="E218" i="159"/>
  <c r="E225" i="159" s="1"/>
  <c r="F210" i="161"/>
  <c r="F218" i="156"/>
  <c r="F225" i="156" s="1"/>
  <c r="F210" i="156"/>
  <c r="D20" i="5"/>
  <c r="D18" i="5"/>
  <c r="D19" i="5"/>
  <c r="D26" i="5"/>
  <c r="D25" i="5"/>
  <c r="D24" i="5"/>
  <c r="H202" i="169" l="1"/>
  <c r="H210" i="169"/>
  <c r="H217" i="169" s="1"/>
  <c r="F83" i="147" a="1"/>
  <c r="F83" i="147" s="1"/>
  <c r="F58" i="169"/>
  <c r="F81" i="147" a="1"/>
  <c r="F81" i="147" s="1"/>
  <c r="F56" i="169"/>
  <c r="F80" i="147" a="1"/>
  <c r="F80" i="147" s="1"/>
  <c r="F55" i="169"/>
  <c r="F82" i="147" a="1"/>
  <c r="F82" i="147" s="1"/>
  <c r="F57" i="169"/>
  <c r="F79" i="147" a="1"/>
  <c r="F79" i="147" s="1"/>
  <c r="F54" i="169"/>
  <c r="F78" i="147" a="1"/>
  <c r="F78" i="147" s="1"/>
  <c r="F53" i="169"/>
  <c r="H92" i="169"/>
  <c r="H100" i="169"/>
  <c r="H107" i="169" s="1"/>
  <c r="F142" i="169"/>
  <c r="F82" i="169"/>
  <c r="F71" i="147"/>
  <c r="F63" i="169" s="1"/>
  <c r="F62" i="169"/>
  <c r="F139" i="169"/>
  <c r="F79" i="169"/>
  <c r="F68" i="147"/>
  <c r="F60" i="169" s="1"/>
  <c r="F59" i="169"/>
  <c r="E161" i="147"/>
  <c r="E153" i="169" s="1"/>
  <c r="H164" i="147"/>
  <c r="H156" i="169" s="1"/>
  <c r="H172" i="169" s="1"/>
  <c r="H190" i="169" s="1"/>
  <c r="H197" i="169" s="1"/>
  <c r="H212" i="169" s="1"/>
  <c r="I166" i="147"/>
  <c r="I158" i="169" s="1"/>
  <c r="I174" i="169" s="1"/>
  <c r="I192" i="169" s="1"/>
  <c r="I199" i="169" s="1"/>
  <c r="I214" i="169" s="1"/>
  <c r="H166" i="147"/>
  <c r="H158" i="169" s="1"/>
  <c r="H174" i="169" s="1"/>
  <c r="H192" i="169" s="1"/>
  <c r="H199" i="169" s="1"/>
  <c r="H214" i="169" s="1"/>
  <c r="I164" i="147"/>
  <c r="I156" i="169" s="1"/>
  <c r="I172" i="169" s="1"/>
  <c r="I190" i="169" s="1"/>
  <c r="I197" i="169" s="1"/>
  <c r="I212" i="169" s="1"/>
  <c r="G164" i="147"/>
  <c r="G156" i="169" s="1"/>
  <c r="E164" i="147"/>
  <c r="E156" i="169" s="1"/>
  <c r="F166" i="147"/>
  <c r="F158" i="169" s="1"/>
  <c r="G166" i="147"/>
  <c r="G158" i="169" s="1"/>
  <c r="E166" i="147"/>
  <c r="E158" i="169" s="1"/>
  <c r="F164" i="147"/>
  <c r="F156" i="169" s="1"/>
  <c r="H161" i="147"/>
  <c r="H153" i="169" s="1"/>
  <c r="H169" i="169" s="1"/>
  <c r="H187" i="169" s="1"/>
  <c r="H194" i="169" s="1"/>
  <c r="I163" i="147"/>
  <c r="I155" i="169" s="1"/>
  <c r="I171" i="169" s="1"/>
  <c r="I189" i="169" s="1"/>
  <c r="I196" i="169" s="1"/>
  <c r="H163" i="147"/>
  <c r="H155" i="169" s="1"/>
  <c r="H171" i="169" s="1"/>
  <c r="H189" i="169" s="1"/>
  <c r="H196" i="169" s="1"/>
  <c r="I161" i="147"/>
  <c r="I153" i="169" s="1"/>
  <c r="I169" i="169" s="1"/>
  <c r="I187" i="169" s="1"/>
  <c r="I194" i="169" s="1"/>
  <c r="F161" i="147"/>
  <c r="F153" i="169" s="1"/>
  <c r="E163" i="147"/>
  <c r="E155" i="169" s="1"/>
  <c r="F163" i="147"/>
  <c r="F155" i="169" s="1"/>
  <c r="G163" i="147"/>
  <c r="G155" i="169" s="1"/>
  <c r="G161" i="147"/>
  <c r="G153" i="169" s="1"/>
  <c r="F47" i="147"/>
  <c r="F45" i="147"/>
  <c r="H115" i="156"/>
  <c r="H115" i="151"/>
  <c r="H225" i="156"/>
  <c r="H225" i="151"/>
  <c r="I175" i="150"/>
  <c r="I192" i="150" s="1" a="1"/>
  <c r="I192" i="150" s="1"/>
  <c r="I174" i="150"/>
  <c r="I191" i="150" s="1" a="1"/>
  <c r="I191" i="150" s="1"/>
  <c r="I176" i="152"/>
  <c r="I193" i="152" s="1" a="1"/>
  <c r="I193" i="152" s="1"/>
  <c r="I175" i="154"/>
  <c r="I192" i="154" s="1" a="1"/>
  <c r="I192" i="154" s="1"/>
  <c r="I174" i="154"/>
  <c r="I191" i="154" s="1" a="1"/>
  <c r="I191" i="154" s="1"/>
  <c r="I176" i="156"/>
  <c r="I193" i="156" s="1" a="1"/>
  <c r="I193" i="156" s="1"/>
  <c r="I175" i="158"/>
  <c r="I192" i="158" s="1" a="1"/>
  <c r="I192" i="158" s="1"/>
  <c r="I174" i="158"/>
  <c r="I191" i="158" s="1" a="1"/>
  <c r="I191" i="158" s="1"/>
  <c r="I176" i="160"/>
  <c r="I193" i="160" s="1" a="1"/>
  <c r="I193" i="160" s="1"/>
  <c r="I174" i="147"/>
  <c r="I175" i="149"/>
  <c r="I192" i="149" s="1" a="1"/>
  <c r="I192" i="149" s="1"/>
  <c r="I174" i="149"/>
  <c r="I191" i="149" s="1" a="1"/>
  <c r="I191" i="149" s="1"/>
  <c r="I176" i="151"/>
  <c r="I193" i="151" s="1" a="1"/>
  <c r="I193" i="151" s="1"/>
  <c r="I175" i="153"/>
  <c r="I192" i="153" s="1" a="1"/>
  <c r="I192" i="153" s="1"/>
  <c r="I174" i="153"/>
  <c r="I191" i="153" s="1" a="1"/>
  <c r="I191" i="153" s="1"/>
  <c r="I176" i="155"/>
  <c r="I193" i="155" s="1" a="1"/>
  <c r="I193" i="155" s="1"/>
  <c r="I175" i="157"/>
  <c r="I192" i="157" s="1" a="1"/>
  <c r="I192" i="157" s="1"/>
  <c r="I174" i="157"/>
  <c r="I191" i="157" s="1" a="1"/>
  <c r="I191" i="157" s="1"/>
  <c r="I176" i="159"/>
  <c r="I193" i="159" s="1" a="1"/>
  <c r="I193" i="159" s="1"/>
  <c r="I175" i="161"/>
  <c r="I192" i="161" s="1" a="1"/>
  <c r="I192" i="161" s="1"/>
  <c r="I174" i="161"/>
  <c r="I191" i="161" s="1" a="1"/>
  <c r="I191" i="161" s="1"/>
  <c r="I176" i="147"/>
  <c r="I175" i="147"/>
  <c r="I176" i="150"/>
  <c r="I193" i="150" s="1" a="1"/>
  <c r="I193" i="150" s="1"/>
  <c r="I175" i="152"/>
  <c r="I192" i="152" s="1" a="1"/>
  <c r="I192" i="152" s="1"/>
  <c r="I174" i="152"/>
  <c r="I191" i="152" s="1" a="1"/>
  <c r="I191" i="152" s="1"/>
  <c r="I176" i="154"/>
  <c r="I193" i="154" s="1" a="1"/>
  <c r="I193" i="154" s="1"/>
  <c r="I175" i="156"/>
  <c r="I192" i="156" s="1" a="1"/>
  <c r="I192" i="156" s="1"/>
  <c r="I174" i="156"/>
  <c r="I191" i="156" s="1" a="1"/>
  <c r="I191" i="156" s="1"/>
  <c r="I176" i="158"/>
  <c r="I193" i="158" s="1" a="1"/>
  <c r="I193" i="158" s="1"/>
  <c r="I175" i="160"/>
  <c r="I192" i="160" s="1" a="1"/>
  <c r="I192" i="160" s="1"/>
  <c r="I174" i="160"/>
  <c r="I191" i="160" s="1" a="1"/>
  <c r="I191" i="160" s="1"/>
  <c r="I176" i="149"/>
  <c r="I193" i="149" s="1" a="1"/>
  <c r="I193" i="149" s="1"/>
  <c r="I175" i="151"/>
  <c r="I192" i="151" s="1" a="1"/>
  <c r="I192" i="151" s="1"/>
  <c r="I174" i="151"/>
  <c r="I191" i="151" s="1" a="1"/>
  <c r="I191" i="151" s="1"/>
  <c r="I176" i="153"/>
  <c r="I193" i="153" s="1" a="1"/>
  <c r="I193" i="153" s="1"/>
  <c r="I175" i="155"/>
  <c r="I192" i="155" s="1" a="1"/>
  <c r="I192" i="155" s="1"/>
  <c r="I174" i="155"/>
  <c r="I191" i="155" s="1" a="1"/>
  <c r="I191" i="155" s="1"/>
  <c r="I176" i="157"/>
  <c r="I193" i="157" s="1" a="1"/>
  <c r="I193" i="157" s="1"/>
  <c r="I175" i="159"/>
  <c r="I192" i="159" s="1" a="1"/>
  <c r="I192" i="159" s="1"/>
  <c r="I174" i="159"/>
  <c r="I191" i="159" s="1" a="1"/>
  <c r="I191" i="159" s="1"/>
  <c r="I176" i="161"/>
  <c r="I193" i="161" s="1" a="1"/>
  <c r="I193" i="161" s="1"/>
  <c r="I172" i="147"/>
  <c r="I173" i="147"/>
  <c r="I171" i="147"/>
  <c r="I173" i="149"/>
  <c r="I190" i="149" s="1" a="1"/>
  <c r="I190" i="149" s="1"/>
  <c r="I172" i="149"/>
  <c r="I189" i="149" s="1" a="1"/>
  <c r="I189" i="149" s="1"/>
  <c r="I171" i="151"/>
  <c r="I188" i="151" s="1" a="1"/>
  <c r="I188" i="151" s="1"/>
  <c r="I173" i="153"/>
  <c r="I190" i="153" s="1" a="1"/>
  <c r="I190" i="153" s="1"/>
  <c r="I172" i="153"/>
  <c r="I189" i="153" s="1" a="1"/>
  <c r="I189" i="153" s="1"/>
  <c r="I171" i="155"/>
  <c r="I188" i="155" s="1" a="1"/>
  <c r="I188" i="155" s="1"/>
  <c r="I173" i="157"/>
  <c r="I190" i="157" s="1" a="1"/>
  <c r="I190" i="157" s="1"/>
  <c r="I172" i="157"/>
  <c r="I189" i="157" s="1" a="1"/>
  <c r="I189" i="157" s="1"/>
  <c r="I171" i="159"/>
  <c r="I188" i="159" s="1" a="1"/>
  <c r="I188" i="159" s="1"/>
  <c r="I173" i="161"/>
  <c r="I190" i="161" s="1" a="1"/>
  <c r="I190" i="161" s="1"/>
  <c r="I172" i="161"/>
  <c r="I189" i="161" s="1" a="1"/>
  <c r="I189" i="161" s="1"/>
  <c r="I171" i="150"/>
  <c r="I188" i="150" s="1" a="1"/>
  <c r="I188" i="150" s="1"/>
  <c r="I173" i="152"/>
  <c r="I190" i="152" s="1" a="1"/>
  <c r="I190" i="152" s="1"/>
  <c r="I172" i="152"/>
  <c r="I189" i="152" s="1" a="1"/>
  <c r="I189" i="152" s="1"/>
  <c r="I171" i="154"/>
  <c r="I188" i="154" s="1" a="1"/>
  <c r="I188" i="154" s="1"/>
  <c r="I173" i="156"/>
  <c r="I190" i="156" s="1" a="1"/>
  <c r="I190" i="156" s="1"/>
  <c r="I172" i="156"/>
  <c r="I189" i="156" s="1" a="1"/>
  <c r="I189" i="156" s="1"/>
  <c r="I171" i="158"/>
  <c r="I188" i="158" s="1" a="1"/>
  <c r="I188" i="158" s="1"/>
  <c r="I173" i="160"/>
  <c r="I190" i="160" s="1" a="1"/>
  <c r="I190" i="160" s="1"/>
  <c r="I172" i="160"/>
  <c r="I189" i="160" s="1" a="1"/>
  <c r="I189" i="160" s="1"/>
  <c r="I171" i="149"/>
  <c r="I188" i="149" s="1" a="1"/>
  <c r="I188" i="149" s="1"/>
  <c r="I173" i="151"/>
  <c r="I190" i="151" s="1" a="1"/>
  <c r="I190" i="151" s="1"/>
  <c r="I172" i="151"/>
  <c r="I189" i="151" s="1" a="1"/>
  <c r="I189" i="151" s="1"/>
  <c r="I171" i="153"/>
  <c r="I188" i="153" s="1" a="1"/>
  <c r="I188" i="153" s="1"/>
  <c r="I173" i="155"/>
  <c r="I190" i="155" s="1" a="1"/>
  <c r="I190" i="155" s="1"/>
  <c r="I172" i="155"/>
  <c r="I189" i="155" s="1" a="1"/>
  <c r="I189" i="155" s="1"/>
  <c r="I171" i="157"/>
  <c r="I188" i="157" s="1" a="1"/>
  <c r="I188" i="157" s="1"/>
  <c r="I173" i="159"/>
  <c r="I190" i="159" s="1" a="1"/>
  <c r="I190" i="159" s="1"/>
  <c r="I172" i="159"/>
  <c r="I189" i="159" s="1" a="1"/>
  <c r="I189" i="159" s="1"/>
  <c r="I171" i="161"/>
  <c r="I188" i="161" s="1" a="1"/>
  <c r="I188" i="161" s="1"/>
  <c r="I173" i="150"/>
  <c r="I190" i="150" s="1" a="1"/>
  <c r="I190" i="150" s="1"/>
  <c r="I172" i="150"/>
  <c r="I189" i="150" s="1" a="1"/>
  <c r="I189" i="150" s="1"/>
  <c r="I171" i="152"/>
  <c r="I188" i="152" s="1" a="1"/>
  <c r="I188" i="152" s="1"/>
  <c r="I173" i="154"/>
  <c r="I190" i="154" s="1" a="1"/>
  <c r="I190" i="154" s="1"/>
  <c r="I172" i="154"/>
  <c r="I189" i="154" s="1" a="1"/>
  <c r="I189" i="154" s="1"/>
  <c r="I171" i="156"/>
  <c r="I188" i="156" s="1" a="1"/>
  <c r="I188" i="156" s="1"/>
  <c r="I173" i="158"/>
  <c r="I190" i="158" s="1" a="1"/>
  <c r="I190" i="158" s="1"/>
  <c r="I172" i="158"/>
  <c r="I189" i="158" s="1" a="1"/>
  <c r="I189" i="158" s="1"/>
  <c r="I171" i="160"/>
  <c r="I188" i="160" s="1" a="1"/>
  <c r="I188" i="160" s="1"/>
  <c r="F143" i="147"/>
  <c r="F140" i="147"/>
  <c r="F206" i="4"/>
  <c r="F392" i="4" s="1"/>
  <c r="F208" i="4"/>
  <c r="F207" i="4"/>
  <c r="F393" i="4" s="1"/>
  <c r="F203" i="4"/>
  <c r="F205" i="4"/>
  <c r="F209" i="4"/>
  <c r="F395" i="4" s="1"/>
  <c r="F211" i="4"/>
  <c r="F397" i="4" s="1"/>
  <c r="F210" i="4"/>
  <c r="F396" i="4" s="1"/>
  <c r="F200" i="4"/>
  <c r="F386" i="4" s="1"/>
  <c r="H211" i="169" l="1"/>
  <c r="H218" i="169" s="1"/>
  <c r="H203" i="169"/>
  <c r="H201" i="169"/>
  <c r="H209" i="169"/>
  <c r="H216" i="169" s="1"/>
  <c r="I209" i="169"/>
  <c r="I216" i="169" s="1"/>
  <c r="I201" i="169"/>
  <c r="I211" i="169"/>
  <c r="I218" i="169" s="1"/>
  <c r="I203" i="169"/>
  <c r="F171" i="169"/>
  <c r="F189" i="169" s="1"/>
  <c r="F174" i="169"/>
  <c r="F192" i="169" s="1"/>
  <c r="F77" i="169"/>
  <c r="F137" i="169"/>
  <c r="F169" i="169" s="1"/>
  <c r="F187" i="169" s="1"/>
  <c r="F80" i="169"/>
  <c r="F140" i="169"/>
  <c r="F172" i="169" s="1"/>
  <c r="F190" i="169" s="1"/>
  <c r="F70" i="169" a="1"/>
  <c r="F70" i="169" s="1"/>
  <c r="F84" i="169" s="1"/>
  <c r="F131" i="169"/>
  <c r="F163" i="169" s="1"/>
  <c r="F180" i="169" s="1" a="1"/>
  <c r="F180" i="169" s="1"/>
  <c r="F194" i="169" s="1"/>
  <c r="F71" i="169" a="1"/>
  <c r="F71" i="169" s="1"/>
  <c r="F132" i="169"/>
  <c r="F164" i="169" s="1"/>
  <c r="F181" i="169" s="1" a="1"/>
  <c r="F181" i="169" s="1"/>
  <c r="F74" i="169" a="1"/>
  <c r="F74" i="169" s="1"/>
  <c r="F135" i="169"/>
  <c r="F167" i="169" s="1"/>
  <c r="F184" i="169" s="1" a="1"/>
  <c r="F184" i="169" s="1"/>
  <c r="F72" i="169" a="1"/>
  <c r="F72" i="169" s="1"/>
  <c r="F86" i="169" s="1"/>
  <c r="F133" i="169"/>
  <c r="F165" i="169" s="1"/>
  <c r="F182" i="169" s="1" a="1"/>
  <c r="F182" i="169" s="1"/>
  <c r="F196" i="169" s="1"/>
  <c r="F134" i="169"/>
  <c r="F166" i="169" s="1"/>
  <c r="F183" i="169" s="1" a="1"/>
  <c r="F183" i="169" s="1"/>
  <c r="F73" i="169" a="1"/>
  <c r="F73" i="169" s="1"/>
  <c r="F87" i="169" s="1"/>
  <c r="F75" i="169" a="1"/>
  <c r="F75" i="169" s="1"/>
  <c r="F89" i="169" s="1"/>
  <c r="F136" i="169"/>
  <c r="F168" i="169" s="1"/>
  <c r="F185" i="169" s="1" a="1"/>
  <c r="F185" i="169" s="1"/>
  <c r="F199" i="169" s="1"/>
  <c r="F138" i="169"/>
  <c r="F170" i="169" s="1"/>
  <c r="F188" i="169" s="1"/>
  <c r="F78" i="169"/>
  <c r="F81" i="169"/>
  <c r="F141" i="169"/>
  <c r="F173" i="169" s="1"/>
  <c r="F191" i="169" s="1"/>
  <c r="I189" i="147" a="1"/>
  <c r="I189" i="147" s="1"/>
  <c r="I192" i="147" a="1"/>
  <c r="I192" i="147" s="1"/>
  <c r="I190" i="147" a="1"/>
  <c r="I190" i="147" s="1"/>
  <c r="I193" i="147" a="1"/>
  <c r="I193" i="147" s="1"/>
  <c r="I191" i="147" a="1"/>
  <c r="I191" i="147" s="1"/>
  <c r="I188" i="147" a="1"/>
  <c r="I188" i="147" s="1"/>
  <c r="F373" i="4"/>
  <c r="F391" i="4"/>
  <c r="F371" i="4"/>
  <c r="F389" i="4"/>
  <c r="F394" i="4"/>
  <c r="F388" i="4"/>
  <c r="F368" i="4"/>
  <c r="F379" i="4"/>
  <c r="F375" i="4"/>
  <c r="F374" i="4"/>
  <c r="F378" i="4"/>
  <c r="F377" i="4"/>
  <c r="F376" i="4"/>
  <c r="F88" i="147"/>
  <c r="F95" i="147" s="1"/>
  <c r="F110" i="147" s="1"/>
  <c r="F90" i="147"/>
  <c r="F97" i="147" s="1"/>
  <c r="F112" i="147" s="1"/>
  <c r="F87" i="147"/>
  <c r="F94" i="147" s="1"/>
  <c r="F204" i="4"/>
  <c r="F390" i="4" s="1"/>
  <c r="F201" i="4"/>
  <c r="F387" i="4" s="1"/>
  <c r="F197" i="169" l="1"/>
  <c r="F203" i="169"/>
  <c r="F198" i="169"/>
  <c r="F195" i="169"/>
  <c r="F201" i="169"/>
  <c r="F93" i="169"/>
  <c r="F88" i="169"/>
  <c r="F85" i="169"/>
  <c r="F91" i="169"/>
  <c r="F101" i="147"/>
  <c r="E17" i="147" a="1"/>
  <c r="E17" i="147" s="1"/>
  <c r="E14" i="147" a="1"/>
  <c r="E14" i="147" s="1"/>
  <c r="E14" i="169" s="1"/>
  <c r="E32" i="169" s="1"/>
  <c r="E12" i="147" a="1"/>
  <c r="E12" i="147" s="1"/>
  <c r="E12" i="169" s="1"/>
  <c r="E29" i="169" s="1" a="1"/>
  <c r="E29" i="169" s="1"/>
  <c r="E18" i="147" a="1"/>
  <c r="E18" i="147" s="1"/>
  <c r="E10" i="147" a="1"/>
  <c r="E10" i="147" s="1"/>
  <c r="E10" i="169" s="1"/>
  <c r="E27" i="169" s="1" a="1"/>
  <c r="E27" i="169" s="1"/>
  <c r="E16" i="147" a="1"/>
  <c r="E16" i="147" s="1"/>
  <c r="E9" i="147" a="1"/>
  <c r="E9" i="147" s="1"/>
  <c r="E9" i="169" s="1"/>
  <c r="E26" i="169" s="1" a="1"/>
  <c r="E26" i="169" s="1"/>
  <c r="E15" i="147" a="1"/>
  <c r="E15" i="147" s="1"/>
  <c r="E13" i="147" a="1"/>
  <c r="E13" i="147" s="1"/>
  <c r="E13" i="169" s="1"/>
  <c r="E31" i="169" s="1"/>
  <c r="E7" i="147" a="1"/>
  <c r="E7" i="147" s="1"/>
  <c r="E34" i="147"/>
  <c r="I147" i="160"/>
  <c r="I179" i="160" s="1"/>
  <c r="I197" i="160" s="1"/>
  <c r="I204" i="160" s="1"/>
  <c r="I87" i="160"/>
  <c r="I94" i="160" s="1"/>
  <c r="I87" i="159"/>
  <c r="I94" i="159" s="1"/>
  <c r="I147" i="159"/>
  <c r="I179" i="159" s="1"/>
  <c r="I197" i="159" s="1"/>
  <c r="I204" i="159" s="1"/>
  <c r="I87" i="157"/>
  <c r="I94" i="157" s="1"/>
  <c r="I147" i="157"/>
  <c r="I179" i="157" s="1"/>
  <c r="I197" i="157" s="1"/>
  <c r="I204" i="157" s="1"/>
  <c r="I147" i="156"/>
  <c r="I179" i="156" s="1"/>
  <c r="I197" i="156" s="1"/>
  <c r="I204" i="156" s="1"/>
  <c r="I87" i="156"/>
  <c r="I94" i="156" s="1"/>
  <c r="I87" i="155"/>
  <c r="I94" i="155" s="1"/>
  <c r="I147" i="155"/>
  <c r="I179" i="155" s="1"/>
  <c r="I197" i="155" s="1"/>
  <c r="I204" i="155" s="1"/>
  <c r="I147" i="154"/>
  <c r="I179" i="154" s="1"/>
  <c r="I197" i="154" s="1"/>
  <c r="I204" i="154" s="1"/>
  <c r="I87" i="154"/>
  <c r="I94" i="154" s="1"/>
  <c r="I87" i="150"/>
  <c r="I94" i="150" s="1"/>
  <c r="I147" i="150"/>
  <c r="I179" i="150" s="1"/>
  <c r="I197" i="150" s="1"/>
  <c r="I204" i="150" s="1"/>
  <c r="I147" i="147"/>
  <c r="I179" i="147" s="1"/>
  <c r="I87" i="147"/>
  <c r="I90" i="161"/>
  <c r="I97" i="161" s="1"/>
  <c r="I112" i="161" s="1"/>
  <c r="I150" i="161"/>
  <c r="I182" i="161" s="1"/>
  <c r="I200" i="161" s="1"/>
  <c r="I207" i="161" s="1"/>
  <c r="I222" i="161" s="1"/>
  <c r="I90" i="158"/>
  <c r="I97" i="158" s="1"/>
  <c r="I112" i="158" s="1"/>
  <c r="I150" i="158"/>
  <c r="I182" i="158" s="1"/>
  <c r="I200" i="158" s="1"/>
  <c r="I207" i="158" s="1"/>
  <c r="I222" i="158" s="1"/>
  <c r="I90" i="153"/>
  <c r="I97" i="153" s="1"/>
  <c r="I112" i="153" s="1"/>
  <c r="I150" i="153"/>
  <c r="I182" i="153" s="1"/>
  <c r="I200" i="153" s="1"/>
  <c r="I207" i="153" s="1"/>
  <c r="I222" i="153" s="1"/>
  <c r="I90" i="152"/>
  <c r="I97" i="152" s="1"/>
  <c r="I112" i="152" s="1"/>
  <c r="I150" i="152"/>
  <c r="I182" i="152" s="1"/>
  <c r="I200" i="152" s="1"/>
  <c r="I207" i="152" s="1"/>
  <c r="I222" i="152" s="1"/>
  <c r="I150" i="151"/>
  <c r="I182" i="151" s="1"/>
  <c r="I200" i="151" s="1"/>
  <c r="I207" i="151" s="1"/>
  <c r="I222" i="151" s="1"/>
  <c r="I90" i="151"/>
  <c r="I97" i="151" s="1"/>
  <c r="I112" i="151" s="1"/>
  <c r="I90" i="149"/>
  <c r="I97" i="149" s="1"/>
  <c r="I112" i="149" s="1"/>
  <c r="I150" i="149"/>
  <c r="I182" i="149" s="1"/>
  <c r="I200" i="149" s="1"/>
  <c r="I207" i="149" s="1"/>
  <c r="I222" i="149" s="1"/>
  <c r="I147" i="161"/>
  <c r="I179" i="161" s="1"/>
  <c r="I197" i="161" s="1"/>
  <c r="I204" i="161" s="1"/>
  <c r="I87" i="161"/>
  <c r="I94" i="161" s="1"/>
  <c r="I147" i="158"/>
  <c r="I179" i="158" s="1"/>
  <c r="I197" i="158" s="1"/>
  <c r="I204" i="158" s="1"/>
  <c r="I87" i="158"/>
  <c r="I94" i="158" s="1"/>
  <c r="I147" i="153"/>
  <c r="I179" i="153" s="1"/>
  <c r="I197" i="153" s="1"/>
  <c r="I204" i="153" s="1"/>
  <c r="I87" i="153"/>
  <c r="I94" i="153" s="1"/>
  <c r="I147" i="152"/>
  <c r="I179" i="152" s="1"/>
  <c r="I197" i="152" s="1"/>
  <c r="I204" i="152" s="1"/>
  <c r="I87" i="152"/>
  <c r="I94" i="152" s="1"/>
  <c r="I87" i="151"/>
  <c r="I94" i="151" s="1"/>
  <c r="I147" i="151"/>
  <c r="I179" i="151" s="1"/>
  <c r="I197" i="151" s="1"/>
  <c r="I204" i="151" s="1"/>
  <c r="I147" i="149"/>
  <c r="I179" i="149" s="1"/>
  <c r="I197" i="149" s="1"/>
  <c r="I204" i="149" s="1"/>
  <c r="I87" i="149"/>
  <c r="I94" i="149" s="1"/>
  <c r="I90" i="160"/>
  <c r="I97" i="160" s="1"/>
  <c r="I112" i="160" s="1"/>
  <c r="I150" i="160"/>
  <c r="I182" i="160" s="1"/>
  <c r="I200" i="160" s="1"/>
  <c r="I207" i="160" s="1"/>
  <c r="I222" i="160" s="1"/>
  <c r="I150" i="159"/>
  <c r="I182" i="159" s="1"/>
  <c r="I200" i="159" s="1"/>
  <c r="I207" i="159" s="1"/>
  <c r="I222" i="159" s="1"/>
  <c r="I90" i="159"/>
  <c r="I97" i="159" s="1"/>
  <c r="I112" i="159" s="1"/>
  <c r="I150" i="157"/>
  <c r="I182" i="157" s="1"/>
  <c r="I200" i="157" s="1"/>
  <c r="I207" i="157" s="1"/>
  <c r="I222" i="157" s="1"/>
  <c r="I90" i="157"/>
  <c r="I97" i="157" s="1"/>
  <c r="I112" i="157" s="1"/>
  <c r="I150" i="156"/>
  <c r="I182" i="156" s="1"/>
  <c r="I200" i="156" s="1"/>
  <c r="I207" i="156" s="1"/>
  <c r="I222" i="156" s="1"/>
  <c r="I90" i="156"/>
  <c r="I97" i="156" s="1"/>
  <c r="I112" i="156" s="1"/>
  <c r="I150" i="155"/>
  <c r="I182" i="155" s="1"/>
  <c r="I200" i="155" s="1"/>
  <c r="I207" i="155" s="1"/>
  <c r="I222" i="155" s="1"/>
  <c r="I90" i="155"/>
  <c r="I97" i="155" s="1"/>
  <c r="I112" i="155" s="1"/>
  <c r="I150" i="154"/>
  <c r="I182" i="154" s="1"/>
  <c r="I200" i="154" s="1"/>
  <c r="I207" i="154" s="1"/>
  <c r="I222" i="154" s="1"/>
  <c r="I90" i="154"/>
  <c r="I97" i="154" s="1"/>
  <c r="I112" i="154" s="1"/>
  <c r="I150" i="150"/>
  <c r="I182" i="150" s="1"/>
  <c r="I200" i="150" s="1"/>
  <c r="I207" i="150" s="1"/>
  <c r="I222" i="150" s="1"/>
  <c r="I90" i="150"/>
  <c r="I97" i="150" s="1"/>
  <c r="I112" i="150" s="1"/>
  <c r="I90" i="147"/>
  <c r="I150" i="147"/>
  <c r="I182" i="147" s="1"/>
  <c r="E36" i="147"/>
  <c r="F369" i="4"/>
  <c r="F372" i="4"/>
  <c r="H87" i="147"/>
  <c r="H90" i="147"/>
  <c r="F109" i="147"/>
  <c r="F116" i="147" s="1"/>
  <c r="H331" i="4"/>
  <c r="H517" i="4" s="1"/>
  <c r="H302" i="4"/>
  <c r="H488" i="4" s="1"/>
  <c r="H242" i="4"/>
  <c r="H428" i="4" s="1"/>
  <c r="H236" i="4"/>
  <c r="H222" i="4"/>
  <c r="H408" i="4" s="1"/>
  <c r="H220" i="4"/>
  <c r="H406" i="4" s="1"/>
  <c r="H206" i="4"/>
  <c r="H392" i="4" s="1"/>
  <c r="E31" i="147" l="1"/>
  <c r="E24" i="147" a="1"/>
  <c r="E24" i="147" s="1"/>
  <c r="E7" i="169"/>
  <c r="E24" i="169" s="1" a="1"/>
  <c r="E24" i="169" s="1"/>
  <c r="E38" i="169" s="1"/>
  <c r="E69" i="147"/>
  <c r="E61" i="169" s="1"/>
  <c r="E15" i="169"/>
  <c r="E33" i="169" s="1"/>
  <c r="E40" i="169" s="1"/>
  <c r="E70" i="147"/>
  <c r="E16" i="169"/>
  <c r="E34" i="169" s="1"/>
  <c r="E41" i="169" s="1"/>
  <c r="E72" i="147"/>
  <c r="E64" i="169" s="1"/>
  <c r="E18" i="169"/>
  <c r="E36" i="169" s="1"/>
  <c r="E43" i="169" s="1"/>
  <c r="E47" i="169" s="1"/>
  <c r="F202" i="169"/>
  <c r="E35" i="147"/>
  <c r="E17" i="169"/>
  <c r="E35" i="169" s="1"/>
  <c r="F92" i="169"/>
  <c r="I97" i="147"/>
  <c r="I112" i="147" s="1"/>
  <c r="I94" i="147"/>
  <c r="I197" i="147"/>
  <c r="I200" i="147"/>
  <c r="E32" i="147"/>
  <c r="E67" i="147"/>
  <c r="H422" i="4"/>
  <c r="E38" i="147"/>
  <c r="E26" i="147" a="1"/>
  <c r="E26" i="147" s="1"/>
  <c r="E27" i="147" a="1"/>
  <c r="E27" i="147" s="1"/>
  <c r="E29" i="147" a="1"/>
  <c r="E29" i="147" s="1"/>
  <c r="E61" i="147"/>
  <c r="E53" i="169" s="1"/>
  <c r="E63" i="147"/>
  <c r="E64" i="147"/>
  <c r="E56" i="169" s="1"/>
  <c r="E41" i="147"/>
  <c r="E66" i="147"/>
  <c r="E43" i="147"/>
  <c r="E33" i="147"/>
  <c r="E11" i="147" a="1"/>
  <c r="E11" i="147" s="1"/>
  <c r="E11" i="169" s="1"/>
  <c r="E28" i="169" s="1" a="1"/>
  <c r="E28" i="169" s="1"/>
  <c r="E8" i="147" a="1"/>
  <c r="E8" i="147" s="1"/>
  <c r="E8" i="169" s="1"/>
  <c r="E25" i="169" s="1" a="1"/>
  <c r="E25" i="169" s="1"/>
  <c r="E39" i="169" s="1"/>
  <c r="H97" i="147"/>
  <c r="H112" i="147" s="1"/>
  <c r="H94" i="147"/>
  <c r="H109" i="147" s="1"/>
  <c r="H116" i="147" s="1"/>
  <c r="I109" i="149"/>
  <c r="I116" i="149" s="1"/>
  <c r="I101" i="149"/>
  <c r="I219" i="151"/>
  <c r="I226" i="151" s="1"/>
  <c r="I211" i="151"/>
  <c r="I109" i="152"/>
  <c r="I116" i="152" s="1"/>
  <c r="I101" i="152"/>
  <c r="I109" i="153"/>
  <c r="I116" i="153" s="1"/>
  <c r="I101" i="153"/>
  <c r="I109" i="158"/>
  <c r="I116" i="158" s="1"/>
  <c r="I101" i="158"/>
  <c r="I101" i="161"/>
  <c r="I109" i="161"/>
  <c r="I116" i="161" s="1"/>
  <c r="I109" i="150"/>
  <c r="I116" i="150" s="1"/>
  <c r="I101" i="150"/>
  <c r="I219" i="154"/>
  <c r="I226" i="154" s="1"/>
  <c r="I211" i="154"/>
  <c r="I109" i="155"/>
  <c r="I116" i="155" s="1"/>
  <c r="I101" i="155"/>
  <c r="I219" i="156"/>
  <c r="I226" i="156" s="1"/>
  <c r="I211" i="156"/>
  <c r="I109" i="157"/>
  <c r="I116" i="157" s="1"/>
  <c r="I101" i="157"/>
  <c r="I109" i="159"/>
  <c r="I116" i="159" s="1"/>
  <c r="I101" i="159"/>
  <c r="I211" i="160"/>
  <c r="I219" i="160"/>
  <c r="I226" i="160" s="1"/>
  <c r="I219" i="149"/>
  <c r="I226" i="149" s="1"/>
  <c r="I211" i="149"/>
  <c r="I109" i="151"/>
  <c r="I116" i="151" s="1"/>
  <c r="I101" i="151"/>
  <c r="I219" i="152"/>
  <c r="I226" i="152" s="1"/>
  <c r="I211" i="152"/>
  <c r="I219" i="153"/>
  <c r="I226" i="153" s="1"/>
  <c r="I211" i="153"/>
  <c r="I211" i="158"/>
  <c r="I219" i="158"/>
  <c r="I226" i="158" s="1"/>
  <c r="I211" i="161"/>
  <c r="I219" i="161"/>
  <c r="I226" i="161" s="1"/>
  <c r="I109" i="147"/>
  <c r="I116" i="147" s="1"/>
  <c r="I101" i="147"/>
  <c r="I219" i="150"/>
  <c r="I226" i="150" s="1"/>
  <c r="I211" i="150"/>
  <c r="I109" i="154"/>
  <c r="I116" i="154" s="1"/>
  <c r="I101" i="154"/>
  <c r="I219" i="155"/>
  <c r="I226" i="155" s="1"/>
  <c r="I211" i="155"/>
  <c r="I109" i="156"/>
  <c r="I116" i="156" s="1"/>
  <c r="I101" i="156"/>
  <c r="I219" i="157"/>
  <c r="I226" i="157" s="1"/>
  <c r="I211" i="157"/>
  <c r="I219" i="159"/>
  <c r="I226" i="159" s="1"/>
  <c r="I211" i="159"/>
  <c r="I109" i="160"/>
  <c r="I116" i="160" s="1"/>
  <c r="I101" i="160"/>
  <c r="H85" i="147"/>
  <c r="F85" i="147"/>
  <c r="F92" i="147" s="1"/>
  <c r="G7" i="151" a="1"/>
  <c r="G7" i="151" s="1"/>
  <c r="G24" i="151" s="1" a="1"/>
  <c r="G24" i="151" s="1"/>
  <c r="E88" i="147"/>
  <c r="F149" i="147"/>
  <c r="F89" i="147"/>
  <c r="F96" i="147" s="1"/>
  <c r="E90" i="147"/>
  <c r="E87" i="147"/>
  <c r="G15" i="149" a="1"/>
  <c r="G15" i="149" s="1"/>
  <c r="G69" i="149" s="1"/>
  <c r="G17" i="149" a="1"/>
  <c r="G17" i="149" s="1"/>
  <c r="G13" i="151" a="1"/>
  <c r="G13" i="151" s="1"/>
  <c r="G18" i="158" a="1"/>
  <c r="G18" i="158" s="1"/>
  <c r="G72" i="158" s="1"/>
  <c r="G13" i="156" a="1"/>
  <c r="G13" i="156" s="1"/>
  <c r="H367" i="4"/>
  <c r="H553" i="4" s="1"/>
  <c r="H366" i="4"/>
  <c r="H552" i="4" s="1"/>
  <c r="H365" i="4"/>
  <c r="H551" i="4" s="1"/>
  <c r="H364" i="4"/>
  <c r="H550" i="4" s="1"/>
  <c r="H363" i="4"/>
  <c r="H549" i="4" s="1"/>
  <c r="H362" i="4"/>
  <c r="H548" i="4" s="1"/>
  <c r="H361" i="4"/>
  <c r="H359" i="4"/>
  <c r="H545" i="4" s="1"/>
  <c r="H358" i="4"/>
  <c r="H357" i="4"/>
  <c r="H543" i="4" s="1"/>
  <c r="H356" i="4"/>
  <c r="H355" i="4"/>
  <c r="H541" i="4" s="1"/>
  <c r="H354" i="4"/>
  <c r="H540" i="4" s="1"/>
  <c r="H353" i="4"/>
  <c r="H539" i="4" s="1"/>
  <c r="H352" i="4"/>
  <c r="H538" i="4" s="1"/>
  <c r="H351" i="4"/>
  <c r="H537" i="4" s="1"/>
  <c r="H350" i="4"/>
  <c r="H536" i="4" s="1"/>
  <c r="H349" i="4"/>
  <c r="H347" i="4"/>
  <c r="H346" i="4"/>
  <c r="H532" i="4" s="1"/>
  <c r="H345" i="4"/>
  <c r="H344" i="4"/>
  <c r="H530" i="4" s="1"/>
  <c r="H343" i="4"/>
  <c r="H529" i="4" s="1"/>
  <c r="H341" i="4"/>
  <c r="H527" i="4" s="1"/>
  <c r="H340" i="4"/>
  <c r="H526" i="4" s="1"/>
  <c r="H339" i="4"/>
  <c r="H525" i="4" s="1"/>
  <c r="H338" i="4"/>
  <c r="H524" i="4" s="1"/>
  <c r="H337" i="4"/>
  <c r="H523" i="4" s="1"/>
  <c r="H335" i="4"/>
  <c r="H334" i="4"/>
  <c r="H520" i="4" s="1"/>
  <c r="H333" i="4"/>
  <c r="H332" i="4"/>
  <c r="H518" i="4" s="1"/>
  <c r="H330" i="4"/>
  <c r="H516" i="4" s="1"/>
  <c r="H329" i="4"/>
  <c r="H515" i="4" s="1"/>
  <c r="H328" i="4"/>
  <c r="H514" i="4" s="1"/>
  <c r="H327" i="4"/>
  <c r="H513" i="4" s="1"/>
  <c r="H326" i="4"/>
  <c r="H512" i="4" s="1"/>
  <c r="H325" i="4"/>
  <c r="H323" i="4"/>
  <c r="H322" i="4"/>
  <c r="H508" i="4" s="1"/>
  <c r="H321" i="4"/>
  <c r="H320" i="4"/>
  <c r="H506" i="4" s="1"/>
  <c r="H319" i="4"/>
  <c r="H505" i="4" s="1"/>
  <c r="H317" i="4"/>
  <c r="H503" i="4" s="1"/>
  <c r="H313" i="4"/>
  <c r="H311" i="4"/>
  <c r="H307" i="4"/>
  <c r="H493" i="4" s="1"/>
  <c r="H305" i="4"/>
  <c r="H491" i="4" s="1"/>
  <c r="H304" i="4"/>
  <c r="H490" i="4" s="1"/>
  <c r="H303" i="4"/>
  <c r="H489" i="4" s="1"/>
  <c r="H301" i="4"/>
  <c r="H299" i="4"/>
  <c r="H298" i="4"/>
  <c r="H297" i="4"/>
  <c r="H296" i="4"/>
  <c r="H295" i="4"/>
  <c r="H481" i="4" s="1"/>
  <c r="H294" i="4"/>
  <c r="H480" i="4" s="1"/>
  <c r="H293" i="4"/>
  <c r="H479" i="4" s="1"/>
  <c r="H292" i="4"/>
  <c r="H478" i="4" s="1"/>
  <c r="H291" i="4"/>
  <c r="H477" i="4" s="1"/>
  <c r="H289" i="4"/>
  <c r="H287" i="4"/>
  <c r="H286" i="4"/>
  <c r="H285" i="4"/>
  <c r="H282" i="4"/>
  <c r="H468" i="4" s="1"/>
  <c r="H280" i="4"/>
  <c r="H466" i="4" s="1"/>
  <c r="H279" i="4"/>
  <c r="H465" i="4" s="1"/>
  <c r="H278" i="4"/>
  <c r="H464" i="4" s="1"/>
  <c r="H277" i="4"/>
  <c r="H275" i="4"/>
  <c r="H274" i="4"/>
  <c r="H273" i="4"/>
  <c r="H459" i="4" s="1"/>
  <c r="H272" i="4"/>
  <c r="H271" i="4"/>
  <c r="H457" i="4" s="1"/>
  <c r="H269" i="4"/>
  <c r="H455" i="4" s="1"/>
  <c r="H268" i="4"/>
  <c r="H454" i="4" s="1"/>
  <c r="H267" i="4"/>
  <c r="H453" i="4" s="1"/>
  <c r="H266" i="4"/>
  <c r="H452" i="4" s="1"/>
  <c r="H265" i="4"/>
  <c r="H263" i="4"/>
  <c r="H449" i="4" s="1"/>
  <c r="H262" i="4"/>
  <c r="H261" i="4"/>
  <c r="H447" i="4" s="1"/>
  <c r="H260" i="4"/>
  <c r="H259" i="4"/>
  <c r="H445" i="4" s="1"/>
  <c r="H258" i="4"/>
  <c r="H444" i="4" s="1"/>
  <c r="H257" i="4"/>
  <c r="H443" i="4" s="1"/>
  <c r="H256" i="4"/>
  <c r="H442" i="4" s="1"/>
  <c r="H255" i="4"/>
  <c r="H441" i="4" s="1"/>
  <c r="H254" i="4"/>
  <c r="H440" i="4" s="1"/>
  <c r="H253" i="4"/>
  <c r="H251" i="4"/>
  <c r="H250" i="4"/>
  <c r="H436" i="4" s="1"/>
  <c r="H249" i="4"/>
  <c r="H248" i="4"/>
  <c r="H434" i="4" s="1"/>
  <c r="H247" i="4"/>
  <c r="H433" i="4" s="1"/>
  <c r="H246" i="4"/>
  <c r="H432" i="4" s="1"/>
  <c r="H245" i="4"/>
  <c r="H431" i="4" s="1"/>
  <c r="H244" i="4"/>
  <c r="H430" i="4" s="1"/>
  <c r="H243" i="4"/>
  <c r="H429" i="4" s="1"/>
  <c r="H241" i="4"/>
  <c r="H427" i="4" s="1"/>
  <c r="H239" i="4"/>
  <c r="H237" i="4"/>
  <c r="H423" i="4" s="1"/>
  <c r="H235" i="4"/>
  <c r="H421" i="4" s="1"/>
  <c r="H234" i="4"/>
  <c r="H420" i="4" s="1"/>
  <c r="H233" i="4"/>
  <c r="H419" i="4" s="1"/>
  <c r="H232" i="4"/>
  <c r="H418" i="4" s="1"/>
  <c r="H231" i="4"/>
  <c r="H417" i="4" s="1"/>
  <c r="H230" i="4"/>
  <c r="H416" i="4" s="1"/>
  <c r="H229" i="4"/>
  <c r="H227" i="4"/>
  <c r="H413" i="4" s="1"/>
  <c r="H226" i="4"/>
  <c r="H225" i="4"/>
  <c r="H411" i="4" s="1"/>
  <c r="H224" i="4"/>
  <c r="H223" i="4"/>
  <c r="H409" i="4" s="1"/>
  <c r="H221" i="4"/>
  <c r="H407" i="4" s="1"/>
  <c r="H219" i="4"/>
  <c r="H405" i="4" s="1"/>
  <c r="H218" i="4"/>
  <c r="H404" i="4" s="1"/>
  <c r="H217" i="4"/>
  <c r="H215" i="4"/>
  <c r="H214" i="4"/>
  <c r="H212" i="4"/>
  <c r="H398" i="4" s="1"/>
  <c r="H213" i="4"/>
  <c r="H211" i="4"/>
  <c r="H397" i="4" s="1"/>
  <c r="H209" i="4"/>
  <c r="H395" i="4" s="1"/>
  <c r="H208" i="4"/>
  <c r="H394" i="4" s="1"/>
  <c r="H207" i="4"/>
  <c r="H393" i="4" s="1"/>
  <c r="H205" i="4"/>
  <c r="H391" i="4" s="1"/>
  <c r="H203" i="4"/>
  <c r="H389" i="4" s="1"/>
  <c r="H202" i="4"/>
  <c r="H388" i="4" s="1"/>
  <c r="H201" i="4"/>
  <c r="H387" i="4" s="1"/>
  <c r="H200" i="4"/>
  <c r="H386" i="4" s="1"/>
  <c r="E42" i="169" l="1"/>
  <c r="E46" i="169" s="1"/>
  <c r="E83" i="147" a="1"/>
  <c r="E83" i="147" s="1"/>
  <c r="E58" i="169"/>
  <c r="E73" i="169" a="1"/>
  <c r="E73" i="169" s="1"/>
  <c r="E134" i="169"/>
  <c r="E166" i="169" s="1"/>
  <c r="E183" i="169" s="1" a="1"/>
  <c r="E183" i="169" s="1"/>
  <c r="E70" i="169" a="1"/>
  <c r="E70" i="169" s="1"/>
  <c r="E131" i="169"/>
  <c r="E163" i="169" s="1"/>
  <c r="E180" i="169" s="1" a="1"/>
  <c r="E180" i="169" s="1"/>
  <c r="E68" i="147"/>
  <c r="E60" i="169" s="1"/>
  <c r="E59" i="169"/>
  <c r="E82" i="169"/>
  <c r="E142" i="169"/>
  <c r="E174" i="169" s="1"/>
  <c r="E192" i="169" s="1"/>
  <c r="E71" i="147"/>
  <c r="E63" i="169" s="1"/>
  <c r="E62" i="169"/>
  <c r="E139" i="169"/>
  <c r="E171" i="169" s="1"/>
  <c r="E189" i="169" s="1"/>
  <c r="E79" i="169"/>
  <c r="E80" i="147" a="1"/>
  <c r="E80" i="147" s="1"/>
  <c r="E55" i="169"/>
  <c r="E45" i="169"/>
  <c r="E85" i="147"/>
  <c r="I207" i="147"/>
  <c r="I222" i="147" s="1"/>
  <c r="I204" i="147"/>
  <c r="E81" i="147" a="1"/>
  <c r="E81" i="147" s="1"/>
  <c r="E142" i="147"/>
  <c r="E78" i="147" a="1"/>
  <c r="E78" i="147" s="1"/>
  <c r="E139" i="147"/>
  <c r="E171" i="147" s="1"/>
  <c r="E40" i="147"/>
  <c r="E47" i="147" s="1"/>
  <c r="E45" i="147"/>
  <c r="H101" i="147"/>
  <c r="H410" i="4"/>
  <c r="H412" i="4"/>
  <c r="H435" i="4"/>
  <c r="H437" i="4"/>
  <c r="H446" i="4"/>
  <c r="H448" i="4"/>
  <c r="H451" i="4"/>
  <c r="H458" i="4"/>
  <c r="H460" i="4"/>
  <c r="H475" i="4"/>
  <c r="H507" i="4"/>
  <c r="H509" i="4"/>
  <c r="H519" i="4"/>
  <c r="H521" i="4"/>
  <c r="H531" i="4"/>
  <c r="H533" i="4"/>
  <c r="H542" i="4"/>
  <c r="H544" i="4"/>
  <c r="E25" i="147" a="1"/>
  <c r="E25" i="147" s="1"/>
  <c r="E39" i="147" s="1"/>
  <c r="E28" i="147" a="1"/>
  <c r="E28" i="147" s="1"/>
  <c r="E42" i="147" s="1"/>
  <c r="H399" i="4"/>
  <c r="G8" i="149" s="1" a="1"/>
  <c r="G8" i="149" s="1"/>
  <c r="G25" i="149" s="1" a="1"/>
  <c r="G25" i="149" s="1"/>
  <c r="H400" i="4"/>
  <c r="G9" i="149" s="1" a="1"/>
  <c r="G9" i="149" s="1"/>
  <c r="G26" i="149" s="1" a="1"/>
  <c r="G26" i="149" s="1"/>
  <c r="H401" i="4"/>
  <c r="G10" i="149" s="1" a="1"/>
  <c r="G10" i="149" s="1"/>
  <c r="G27" i="149" s="1" a="1"/>
  <c r="G27" i="149" s="1"/>
  <c r="H403" i="4"/>
  <c r="G12" i="149" s="1" a="1"/>
  <c r="G12" i="149" s="1"/>
  <c r="G29" i="149" s="1" a="1"/>
  <c r="G29" i="149" s="1"/>
  <c r="H415" i="4"/>
  <c r="G12" i="150" s="1" a="1"/>
  <c r="G12" i="150" s="1"/>
  <c r="G29" i="150" s="1" a="1"/>
  <c r="G29" i="150" s="1"/>
  <c r="H425" i="4"/>
  <c r="G10" i="151" s="1" a="1"/>
  <c r="G10" i="151" s="1"/>
  <c r="G27" i="151" s="1" a="1"/>
  <c r="G27" i="151" s="1"/>
  <c r="H439" i="4"/>
  <c r="G12" i="152" s="1" a="1"/>
  <c r="G12" i="152" s="1"/>
  <c r="G29" i="152" s="1" a="1"/>
  <c r="G29" i="152" s="1"/>
  <c r="H471" i="4"/>
  <c r="G8" i="155" s="1" a="1"/>
  <c r="G8" i="155" s="1"/>
  <c r="G25" i="155" s="1" a="1"/>
  <c r="G25" i="155" s="1"/>
  <c r="H472" i="4"/>
  <c r="G9" i="155" s="1" a="1"/>
  <c r="G9" i="155" s="1"/>
  <c r="G26" i="155" s="1" a="1"/>
  <c r="G26" i="155" s="1"/>
  <c r="H473" i="4"/>
  <c r="G10" i="155" s="1" a="1"/>
  <c r="G10" i="155" s="1"/>
  <c r="G27" i="155" s="1" a="1"/>
  <c r="G27" i="155" s="1"/>
  <c r="H482" i="4"/>
  <c r="G7" i="156" s="1" a="1"/>
  <c r="G7" i="156" s="1"/>
  <c r="G24" i="156" s="1" a="1"/>
  <c r="G24" i="156" s="1"/>
  <c r="H483" i="4"/>
  <c r="G8" i="156" s="1" a="1"/>
  <c r="G8" i="156" s="1"/>
  <c r="G25" i="156" s="1" a="1"/>
  <c r="G25" i="156" s="1"/>
  <c r="H484" i="4"/>
  <c r="G9" i="156" s="1" a="1"/>
  <c r="G9" i="156" s="1"/>
  <c r="G26" i="156" s="1" a="1"/>
  <c r="G26" i="156" s="1"/>
  <c r="H485" i="4"/>
  <c r="G10" i="156" s="1" a="1"/>
  <c r="G10" i="156" s="1"/>
  <c r="G27" i="156" s="1" a="1"/>
  <c r="G27" i="156" s="1"/>
  <c r="H487" i="4"/>
  <c r="G12" i="156" s="1" a="1"/>
  <c r="G12" i="156" s="1"/>
  <c r="G29" i="156" s="1" a="1"/>
  <c r="G29" i="156" s="1"/>
  <c r="H497" i="4"/>
  <c r="G10" i="157" s="1" a="1"/>
  <c r="G10" i="157" s="1"/>
  <c r="G27" i="157" s="1" a="1"/>
  <c r="G27" i="157" s="1"/>
  <c r="H499" i="4"/>
  <c r="G12" i="157" s="1" a="1"/>
  <c r="G12" i="157" s="1"/>
  <c r="G29" i="157" s="1" a="1"/>
  <c r="G29" i="157" s="1"/>
  <c r="H511" i="4"/>
  <c r="G12" i="158" s="1" a="1"/>
  <c r="G12" i="158" s="1"/>
  <c r="G29" i="158" s="1" a="1"/>
  <c r="G29" i="158" s="1"/>
  <c r="H535" i="4"/>
  <c r="G12" i="160" s="1" a="1"/>
  <c r="G12" i="160" s="1"/>
  <c r="G29" i="160" s="1" a="1"/>
  <c r="G29" i="160" s="1"/>
  <c r="H547" i="4"/>
  <c r="G12" i="161" s="1" a="1"/>
  <c r="G12" i="161" s="1"/>
  <c r="E62" i="147"/>
  <c r="E65" i="147"/>
  <c r="G63" i="149"/>
  <c r="G80" i="149" s="1" a="1"/>
  <c r="G80" i="149" s="1"/>
  <c r="G62" i="155"/>
  <c r="G79" i="155" s="1" a="1"/>
  <c r="G79" i="155" s="1"/>
  <c r="G62" i="156"/>
  <c r="G79" i="156" s="1" a="1"/>
  <c r="G79" i="156" s="1"/>
  <c r="G64" i="156"/>
  <c r="G81" i="156" s="1" a="1"/>
  <c r="G81" i="156" s="1"/>
  <c r="G64" i="157"/>
  <c r="G81" i="157" s="1" a="1"/>
  <c r="G81" i="157" s="1"/>
  <c r="G61" i="151"/>
  <c r="G78" i="151" s="1" a="1"/>
  <c r="G78" i="151" s="1"/>
  <c r="G62" i="149"/>
  <c r="G79" i="149" s="1" a="1"/>
  <c r="G79" i="149" s="1"/>
  <c r="G64" i="149"/>
  <c r="G81" i="149" s="1" a="1"/>
  <c r="G81" i="149" s="1"/>
  <c r="G64" i="151"/>
  <c r="G81" i="151" s="1" a="1"/>
  <c r="G81" i="151" s="1"/>
  <c r="G63" i="155"/>
  <c r="G80" i="155" s="1" a="1"/>
  <c r="G80" i="155" s="1"/>
  <c r="G61" i="156"/>
  <c r="G78" i="156" s="1" a="1"/>
  <c r="G78" i="156" s="1"/>
  <c r="G63" i="156"/>
  <c r="G80" i="156" s="1" a="1"/>
  <c r="G80" i="156" s="1"/>
  <c r="G66" i="158"/>
  <c r="G83" i="158" s="1" a="1"/>
  <c r="G83" i="158" s="1"/>
  <c r="G66" i="160"/>
  <c r="G83" i="160" s="1" a="1"/>
  <c r="G83" i="160" s="1"/>
  <c r="G66" i="157"/>
  <c r="G83" i="157" s="1" a="1"/>
  <c r="G83" i="157" s="1"/>
  <c r="G66" i="156"/>
  <c r="G83" i="156" s="1" a="1"/>
  <c r="G83" i="156" s="1"/>
  <c r="G66" i="152"/>
  <c r="G83" i="152" s="1" a="1"/>
  <c r="G83" i="152" s="1"/>
  <c r="G66" i="149"/>
  <c r="G83" i="149" s="1" a="1"/>
  <c r="G83" i="149" s="1"/>
  <c r="G13" i="147" a="1"/>
  <c r="G13" i="147" s="1"/>
  <c r="H92" i="147"/>
  <c r="H107" i="147" s="1"/>
  <c r="I86" i="159"/>
  <c r="I93" i="159" s="1"/>
  <c r="I146" i="159"/>
  <c r="I178" i="159" s="1"/>
  <c r="I196" i="159" s="1"/>
  <c r="I203" i="159" s="1"/>
  <c r="I86" i="157"/>
  <c r="I93" i="157" s="1"/>
  <c r="I146" i="157"/>
  <c r="I178" i="157" s="1"/>
  <c r="I196" i="157" s="1"/>
  <c r="I203" i="157" s="1"/>
  <c r="I86" i="155"/>
  <c r="I93" i="155" s="1"/>
  <c r="I146" i="155"/>
  <c r="I178" i="155" s="1"/>
  <c r="I196" i="155" s="1"/>
  <c r="I203" i="155" s="1"/>
  <c r="I85" i="153"/>
  <c r="I92" i="153" s="1"/>
  <c r="I145" i="153"/>
  <c r="I177" i="153" s="1"/>
  <c r="I195" i="153" s="1"/>
  <c r="I202" i="153" s="1"/>
  <c r="I86" i="151"/>
  <c r="I93" i="151" s="1"/>
  <c r="I146" i="151"/>
  <c r="I178" i="151" s="1"/>
  <c r="I196" i="151" s="1"/>
  <c r="I203" i="151" s="1"/>
  <c r="I85" i="149"/>
  <c r="I92" i="149" s="1"/>
  <c r="I145" i="149"/>
  <c r="I177" i="149" s="1"/>
  <c r="I195" i="149" s="1"/>
  <c r="I202" i="149" s="1"/>
  <c r="I86" i="160"/>
  <c r="I93" i="160" s="1"/>
  <c r="I146" i="160"/>
  <c r="I178" i="160" s="1"/>
  <c r="I196" i="160" s="1"/>
  <c r="I203" i="160" s="1"/>
  <c r="I86" i="158"/>
  <c r="I93" i="158" s="1"/>
  <c r="I146" i="158"/>
  <c r="I178" i="158" s="1"/>
  <c r="I196" i="158" s="1"/>
  <c r="I203" i="158" s="1"/>
  <c r="I86" i="156"/>
  <c r="I93" i="156" s="1"/>
  <c r="I146" i="156"/>
  <c r="I178" i="156" s="1"/>
  <c r="I196" i="156" s="1"/>
  <c r="I203" i="156" s="1"/>
  <c r="I86" i="154"/>
  <c r="I93" i="154" s="1"/>
  <c r="I146" i="154"/>
  <c r="I178" i="154" s="1"/>
  <c r="I196" i="154" s="1"/>
  <c r="I203" i="154" s="1"/>
  <c r="I86" i="152"/>
  <c r="I93" i="152" s="1"/>
  <c r="I146" i="152"/>
  <c r="I178" i="152" s="1"/>
  <c r="I196" i="152" s="1"/>
  <c r="I203" i="152" s="1"/>
  <c r="I85" i="150"/>
  <c r="I92" i="150" s="1"/>
  <c r="I145" i="150"/>
  <c r="I177" i="150" s="1"/>
  <c r="I195" i="150" s="1"/>
  <c r="I202" i="150" s="1"/>
  <c r="I85" i="147"/>
  <c r="I145" i="147"/>
  <c r="I177" i="147" s="1"/>
  <c r="I85" i="159"/>
  <c r="I92" i="159" s="1"/>
  <c r="I145" i="159"/>
  <c r="I177" i="159" s="1"/>
  <c r="I195" i="159" s="1"/>
  <c r="I202" i="159" s="1"/>
  <c r="I85" i="157"/>
  <c r="I92" i="157" s="1"/>
  <c r="I145" i="157"/>
  <c r="I177" i="157" s="1"/>
  <c r="I195" i="157" s="1"/>
  <c r="I202" i="157" s="1"/>
  <c r="I85" i="155"/>
  <c r="I92" i="155" s="1"/>
  <c r="I145" i="155"/>
  <c r="I177" i="155" s="1"/>
  <c r="I195" i="155" s="1"/>
  <c r="I202" i="155" s="1"/>
  <c r="I86" i="153"/>
  <c r="I93" i="153" s="1"/>
  <c r="I146" i="153"/>
  <c r="I178" i="153" s="1"/>
  <c r="I196" i="153" s="1"/>
  <c r="I203" i="153" s="1"/>
  <c r="I85" i="151"/>
  <c r="I92" i="151" s="1"/>
  <c r="I145" i="151"/>
  <c r="I177" i="151" s="1"/>
  <c r="I195" i="151" s="1"/>
  <c r="I202" i="151" s="1"/>
  <c r="I86" i="149"/>
  <c r="I93" i="149" s="1"/>
  <c r="I146" i="149"/>
  <c r="I178" i="149" s="1"/>
  <c r="I196" i="149" s="1"/>
  <c r="I203" i="149" s="1"/>
  <c r="I85" i="160"/>
  <c r="I92" i="160" s="1"/>
  <c r="I145" i="160"/>
  <c r="I177" i="160" s="1"/>
  <c r="I195" i="160" s="1"/>
  <c r="I202" i="160" s="1"/>
  <c r="I85" i="158"/>
  <c r="I92" i="158" s="1"/>
  <c r="I145" i="158"/>
  <c r="I177" i="158" s="1"/>
  <c r="I195" i="158" s="1"/>
  <c r="I202" i="158" s="1"/>
  <c r="I85" i="156"/>
  <c r="I92" i="156" s="1"/>
  <c r="I145" i="156"/>
  <c r="I177" i="156" s="1"/>
  <c r="I195" i="156" s="1"/>
  <c r="I202" i="156" s="1"/>
  <c r="I85" i="154"/>
  <c r="I92" i="154" s="1"/>
  <c r="I145" i="154"/>
  <c r="I177" i="154" s="1"/>
  <c r="I195" i="154" s="1"/>
  <c r="I202" i="154" s="1"/>
  <c r="I85" i="152"/>
  <c r="I92" i="152" s="1"/>
  <c r="I145" i="152"/>
  <c r="I177" i="152" s="1"/>
  <c r="I195" i="152" s="1"/>
  <c r="I202" i="152" s="1"/>
  <c r="I86" i="150"/>
  <c r="I93" i="150" s="1"/>
  <c r="I146" i="150"/>
  <c r="I178" i="150" s="1"/>
  <c r="I196" i="150" s="1"/>
  <c r="I203" i="150" s="1"/>
  <c r="I85" i="161"/>
  <c r="I92" i="161" s="1"/>
  <c r="I145" i="161"/>
  <c r="I177" i="161" s="1"/>
  <c r="I195" i="161" s="1"/>
  <c r="I202" i="161" s="1"/>
  <c r="I86" i="161"/>
  <c r="I93" i="161" s="1"/>
  <c r="I146" i="161"/>
  <c r="I178" i="161" s="1"/>
  <c r="I196" i="161" s="1"/>
  <c r="I203" i="161" s="1"/>
  <c r="I86" i="147"/>
  <c r="I146" i="147"/>
  <c r="I178" i="147" s="1"/>
  <c r="H373" i="4"/>
  <c r="H371" i="4"/>
  <c r="F107" i="147"/>
  <c r="F114" i="147" s="1"/>
  <c r="F99" i="147"/>
  <c r="H86" i="147"/>
  <c r="H146" i="147"/>
  <c r="F146" i="147"/>
  <c r="F86" i="147"/>
  <c r="F93" i="147" s="1"/>
  <c r="F108" i="147" s="1"/>
  <c r="G7" i="150" a="1"/>
  <c r="G7" i="150" s="1"/>
  <c r="G24" i="150" s="1" a="1"/>
  <c r="G24" i="150" s="1"/>
  <c r="G9" i="150" a="1"/>
  <c r="G9" i="150" s="1"/>
  <c r="G26" i="150" s="1" a="1"/>
  <c r="G26" i="150" s="1"/>
  <c r="G8" i="152" a="1"/>
  <c r="G8" i="152" s="1"/>
  <c r="G25" i="152" s="1" a="1"/>
  <c r="G25" i="152" s="1"/>
  <c r="G10" i="152" a="1"/>
  <c r="G10" i="152" s="1"/>
  <c r="G27" i="152" s="1" a="1"/>
  <c r="G27" i="152" s="1"/>
  <c r="G7" i="153" a="1"/>
  <c r="G7" i="153" s="1"/>
  <c r="G24" i="153" s="1" a="1"/>
  <c r="G24" i="153" s="1"/>
  <c r="G9" i="153" a="1"/>
  <c r="G9" i="153" s="1"/>
  <c r="G26" i="153" s="1" a="1"/>
  <c r="G26" i="153" s="1"/>
  <c r="G12" i="153" a="1"/>
  <c r="G12" i="153" s="1"/>
  <c r="G29" i="153" s="1" a="1"/>
  <c r="G29" i="153" s="1"/>
  <c r="G7" i="154" a="1"/>
  <c r="G7" i="154" s="1"/>
  <c r="G24" i="154" s="1" a="1"/>
  <c r="G24" i="154" s="1"/>
  <c r="G9" i="154" a="1"/>
  <c r="G9" i="154" s="1"/>
  <c r="G26" i="154" s="1" a="1"/>
  <c r="G26" i="154" s="1"/>
  <c r="G12" i="155" a="1"/>
  <c r="G12" i="155" s="1"/>
  <c r="G29" i="155" s="1" a="1"/>
  <c r="G29" i="155" s="1"/>
  <c r="G8" i="158" a="1"/>
  <c r="G8" i="158" s="1"/>
  <c r="G25" i="158" s="1" a="1"/>
  <c r="G25" i="158" s="1"/>
  <c r="G10" i="158" a="1"/>
  <c r="G10" i="158" s="1"/>
  <c r="G27" i="158" s="1" a="1"/>
  <c r="G27" i="158" s="1"/>
  <c r="G8" i="159" a="1"/>
  <c r="G8" i="159" s="1"/>
  <c r="G25" i="159" s="1" a="1"/>
  <c r="G25" i="159" s="1"/>
  <c r="G10" i="159" a="1"/>
  <c r="G10" i="159" s="1"/>
  <c r="G27" i="159" s="1" a="1"/>
  <c r="G27" i="159" s="1"/>
  <c r="G8" i="160" a="1"/>
  <c r="G8" i="160" s="1"/>
  <c r="G25" i="160" s="1" a="1"/>
  <c r="G25" i="160" s="1"/>
  <c r="G10" i="160" a="1"/>
  <c r="G10" i="160" s="1"/>
  <c r="G27" i="160" s="1" a="1"/>
  <c r="G27" i="160" s="1"/>
  <c r="G7" i="161" a="1"/>
  <c r="G7" i="161" s="1"/>
  <c r="G9" i="161" a="1"/>
  <c r="G9" i="161" s="1"/>
  <c r="G31" i="156"/>
  <c r="G31" i="151"/>
  <c r="G38" i="151"/>
  <c r="E97" i="147"/>
  <c r="E112" i="147" s="1"/>
  <c r="E95" i="147"/>
  <c r="F111" i="147"/>
  <c r="G36" i="158"/>
  <c r="G35" i="149"/>
  <c r="G33" i="149"/>
  <c r="E94" i="147"/>
  <c r="G16" i="150" a="1"/>
  <c r="G16" i="150" s="1"/>
  <c r="G18" i="150" a="1"/>
  <c r="G18" i="150" s="1"/>
  <c r="G72" i="150" s="1"/>
  <c r="G14" i="151" a="1"/>
  <c r="G14" i="151" s="1"/>
  <c r="G67" i="151" s="1"/>
  <c r="G68" i="151" s="1"/>
  <c r="G13" i="152" a="1"/>
  <c r="G13" i="152" s="1"/>
  <c r="G14" i="153" a="1"/>
  <c r="G14" i="153" s="1"/>
  <c r="G16" i="153" a="1"/>
  <c r="G16" i="153" s="1"/>
  <c r="G14" i="154" a="1"/>
  <c r="G14" i="154" s="1"/>
  <c r="G17" i="154" a="1"/>
  <c r="G17" i="154" s="1"/>
  <c r="G15" i="156" a="1"/>
  <c r="G15" i="156" s="1"/>
  <c r="G69" i="156" s="1"/>
  <c r="G18" i="156" a="1"/>
  <c r="G18" i="156" s="1"/>
  <c r="G72" i="156" s="1"/>
  <c r="G18" i="157" a="1"/>
  <c r="G18" i="157" s="1"/>
  <c r="G72" i="157" s="1"/>
  <c r="G15" i="158" a="1"/>
  <c r="G15" i="158" s="1"/>
  <c r="G69" i="158" s="1"/>
  <c r="G17" i="158" a="1"/>
  <c r="G17" i="158" s="1"/>
  <c r="G13" i="159" a="1"/>
  <c r="G13" i="159" s="1"/>
  <c r="G14" i="149" a="1"/>
  <c r="G14" i="149" s="1"/>
  <c r="G18" i="149" a="1"/>
  <c r="G18" i="149" s="1"/>
  <c r="G72" i="149" s="1"/>
  <c r="G8" i="150" a="1"/>
  <c r="G8" i="150" s="1"/>
  <c r="G25" i="150" s="1" a="1"/>
  <c r="G25" i="150" s="1"/>
  <c r="G10" i="150" a="1"/>
  <c r="G10" i="150" s="1"/>
  <c r="G27" i="150" s="1" a="1"/>
  <c r="G27" i="150" s="1"/>
  <c r="G13" i="150" a="1"/>
  <c r="G13" i="150" s="1"/>
  <c r="G15" i="150" a="1"/>
  <c r="G15" i="150" s="1"/>
  <c r="G69" i="150" s="1"/>
  <c r="G17" i="150" a="1"/>
  <c r="G17" i="150" s="1"/>
  <c r="G70" i="150" s="1"/>
  <c r="G71" i="150" s="1"/>
  <c r="G8" i="151" a="1"/>
  <c r="G8" i="151" s="1"/>
  <c r="G25" i="151" s="1" a="1"/>
  <c r="G25" i="151" s="1"/>
  <c r="G12" i="151" a="1"/>
  <c r="G12" i="151" s="1"/>
  <c r="G29" i="151" s="1" a="1"/>
  <c r="G29" i="151" s="1"/>
  <c r="G15" i="151" a="1"/>
  <c r="G15" i="151" s="1"/>
  <c r="G69" i="151" s="1"/>
  <c r="G17" i="151" a="1"/>
  <c r="G17" i="151" s="1"/>
  <c r="G7" i="152" a="1"/>
  <c r="G7" i="152" s="1"/>
  <c r="G24" i="152" s="1" a="1"/>
  <c r="G24" i="152" s="1"/>
  <c r="G9" i="152" a="1"/>
  <c r="G9" i="152" s="1"/>
  <c r="G26" i="152" s="1" a="1"/>
  <c r="G26" i="152" s="1"/>
  <c r="G14" i="152" a="1"/>
  <c r="G14" i="152" s="1"/>
  <c r="G67" i="152" s="1"/>
  <c r="G68" i="152" s="1"/>
  <c r="G16" i="152" a="1"/>
  <c r="G16" i="152" s="1"/>
  <c r="G18" i="152" a="1"/>
  <c r="G18" i="152" s="1"/>
  <c r="G72" i="152" s="1"/>
  <c r="G8" i="153" a="1"/>
  <c r="G8" i="153" s="1"/>
  <c r="G25" i="153" s="1" a="1"/>
  <c r="G25" i="153" s="1"/>
  <c r="G10" i="153" a="1"/>
  <c r="G10" i="153" s="1"/>
  <c r="G27" i="153" s="1" a="1"/>
  <c r="G27" i="153" s="1"/>
  <c r="G13" i="153" a="1"/>
  <c r="G13" i="153" s="1"/>
  <c r="G15" i="153" a="1"/>
  <c r="G15" i="153" s="1"/>
  <c r="G69" i="153" s="1"/>
  <c r="G18" i="153" a="1"/>
  <c r="G18" i="153" s="1"/>
  <c r="G72" i="153" s="1"/>
  <c r="G8" i="154" a="1"/>
  <c r="G8" i="154" s="1"/>
  <c r="G25" i="154" s="1" a="1"/>
  <c r="G25" i="154" s="1"/>
  <c r="G13" i="154" a="1"/>
  <c r="G13" i="154" s="1"/>
  <c r="G15" i="154" a="1"/>
  <c r="G15" i="154" s="1"/>
  <c r="G69" i="154" s="1"/>
  <c r="G14" i="155" a="1"/>
  <c r="G14" i="155" s="1"/>
  <c r="G16" i="155" a="1"/>
  <c r="G16" i="155" s="1"/>
  <c r="G18" i="155" a="1"/>
  <c r="G18" i="155" s="1"/>
  <c r="G72" i="155" s="1"/>
  <c r="G14" i="156" a="1"/>
  <c r="G14" i="156" s="1"/>
  <c r="G67" i="156" s="1"/>
  <c r="G68" i="156" s="1"/>
  <c r="G16" i="156" a="1"/>
  <c r="G16" i="156" s="1"/>
  <c r="G16" i="157" a="1"/>
  <c r="G16" i="157" s="1"/>
  <c r="G7" i="158" a="1"/>
  <c r="G7" i="158" s="1"/>
  <c r="G24" i="158" s="1" a="1"/>
  <c r="G24" i="158" s="1"/>
  <c r="G9" i="158" a="1"/>
  <c r="G9" i="158" s="1"/>
  <c r="G26" i="158" s="1" a="1"/>
  <c r="G26" i="158" s="1"/>
  <c r="G14" i="158" a="1"/>
  <c r="G14" i="158" s="1"/>
  <c r="G16" i="158" a="1"/>
  <c r="G16" i="158" s="1"/>
  <c r="G7" i="159" a="1"/>
  <c r="G7" i="159" s="1"/>
  <c r="G24" i="159" s="1" a="1"/>
  <c r="G24" i="159" s="1"/>
  <c r="G9" i="159" a="1"/>
  <c r="G9" i="159" s="1"/>
  <c r="G26" i="159" s="1" a="1"/>
  <c r="G26" i="159" s="1"/>
  <c r="G12" i="159" a="1"/>
  <c r="G12" i="159" s="1"/>
  <c r="G29" i="159" s="1" a="1"/>
  <c r="G29" i="159" s="1"/>
  <c r="G14" i="159" a="1"/>
  <c r="G14" i="159" s="1"/>
  <c r="G67" i="159" s="1"/>
  <c r="G68" i="159" s="1"/>
  <c r="G16" i="159" a="1"/>
  <c r="G16" i="159" s="1"/>
  <c r="G7" i="160" a="1"/>
  <c r="G7" i="160" s="1"/>
  <c r="G24" i="160" s="1" a="1"/>
  <c r="G24" i="160" s="1"/>
  <c r="G9" i="160" a="1"/>
  <c r="G9" i="160" s="1"/>
  <c r="G26" i="160" s="1" a="1"/>
  <c r="G26" i="160" s="1"/>
  <c r="G14" i="160" a="1"/>
  <c r="G14" i="160" s="1"/>
  <c r="G16" i="160" a="1"/>
  <c r="G16" i="160" s="1"/>
  <c r="G18" i="160" a="1"/>
  <c r="G18" i="160" s="1"/>
  <c r="G72" i="160" s="1"/>
  <c r="G16" i="149" a="1"/>
  <c r="G16" i="149" s="1"/>
  <c r="G14" i="150" a="1"/>
  <c r="G14" i="150" s="1"/>
  <c r="G16" i="151" a="1"/>
  <c r="G16" i="151" s="1"/>
  <c r="G18" i="151" a="1"/>
  <c r="G18" i="151" s="1"/>
  <c r="G72" i="151" s="1"/>
  <c r="G15" i="152" a="1"/>
  <c r="G15" i="152" s="1"/>
  <c r="G69" i="152" s="1"/>
  <c r="G17" i="152" a="1"/>
  <c r="G17" i="152" s="1"/>
  <c r="G70" i="152" s="1"/>
  <c r="G71" i="152" s="1"/>
  <c r="G15" i="155" a="1"/>
  <c r="G15" i="155" s="1"/>
  <c r="G69" i="155" s="1"/>
  <c r="G17" i="155" a="1"/>
  <c r="G17" i="155" s="1"/>
  <c r="G70" i="155" s="1"/>
  <c r="G71" i="155" s="1"/>
  <c r="G13" i="158" a="1"/>
  <c r="G13" i="158" s="1"/>
  <c r="G15" i="159" a="1"/>
  <c r="G15" i="159" s="1"/>
  <c r="G69" i="159" s="1"/>
  <c r="G18" i="159" a="1"/>
  <c r="G18" i="159" s="1"/>
  <c r="G72" i="159" s="1"/>
  <c r="G13" i="160" a="1"/>
  <c r="G13" i="160" s="1"/>
  <c r="G15" i="160" a="1"/>
  <c r="G15" i="160" s="1"/>
  <c r="G69" i="160" s="1"/>
  <c r="G17" i="160" a="1"/>
  <c r="G17" i="160" s="1"/>
  <c r="G70" i="160" s="1"/>
  <c r="G71" i="160" s="1"/>
  <c r="G8" i="161" a="1"/>
  <c r="G8" i="161" s="1"/>
  <c r="G10" i="161" a="1"/>
  <c r="G10" i="161" s="1"/>
  <c r="G13" i="161" a="1"/>
  <c r="G13" i="161" s="1"/>
  <c r="F13" i="169" s="1"/>
  <c r="F31" i="169" s="1"/>
  <c r="G15" i="161" a="1"/>
  <c r="G15" i="161" s="1"/>
  <c r="G17" i="161" a="1"/>
  <c r="G17" i="161" s="1"/>
  <c r="F17" i="169" s="1"/>
  <c r="F35" i="169" s="1"/>
  <c r="G14" i="161" a="1"/>
  <c r="G14" i="161" s="1"/>
  <c r="F14" i="169" s="1"/>
  <c r="F32" i="169" s="1"/>
  <c r="G16" i="161" a="1"/>
  <c r="G16" i="161" s="1"/>
  <c r="F16" i="169" s="1"/>
  <c r="F34" i="169" s="1"/>
  <c r="G18" i="161" a="1"/>
  <c r="G18" i="161" s="1"/>
  <c r="G7" i="149" a="1"/>
  <c r="G7" i="149" s="1"/>
  <c r="G24" i="149" s="1" a="1"/>
  <c r="G24" i="149" s="1"/>
  <c r="H342" i="4"/>
  <c r="H528" i="4" s="1"/>
  <c r="H318" i="4"/>
  <c r="H504" i="4" s="1"/>
  <c r="H314" i="4"/>
  <c r="H500" i="4" s="1"/>
  <c r="H308" i="4"/>
  <c r="H494" i="4" s="1"/>
  <c r="H306" i="4"/>
  <c r="H492" i="4" s="1"/>
  <c r="H290" i="4"/>
  <c r="H476" i="4" s="1"/>
  <c r="H284" i="4"/>
  <c r="H283" i="4"/>
  <c r="H270" i="4"/>
  <c r="H456" i="4" s="1"/>
  <c r="H238" i="4"/>
  <c r="H210" i="4"/>
  <c r="H396" i="4" s="1"/>
  <c r="G25" i="161" l="1" a="1"/>
  <c r="G25" i="161" s="1"/>
  <c r="F8" i="169"/>
  <c r="F25" i="169" s="1" a="1"/>
  <c r="F25" i="169" s="1"/>
  <c r="F39" i="169" s="1"/>
  <c r="G24" i="161" a="1"/>
  <c r="G24" i="161" s="1"/>
  <c r="F7" i="169"/>
  <c r="F24" i="169" s="1" a="1"/>
  <c r="F24" i="169" s="1"/>
  <c r="F38" i="169" s="1"/>
  <c r="G29" i="161" a="1"/>
  <c r="G29" i="161" s="1"/>
  <c r="F12" i="169"/>
  <c r="F29" i="169" s="1" a="1"/>
  <c r="F29" i="169" s="1"/>
  <c r="G72" i="161"/>
  <c r="F18" i="169"/>
  <c r="F36" i="169" s="1"/>
  <c r="G69" i="161"/>
  <c r="F15" i="169"/>
  <c r="F33" i="169" s="1"/>
  <c r="G27" i="161" a="1"/>
  <c r="G27" i="161" s="1"/>
  <c r="F10" i="169"/>
  <c r="F27" i="169" s="1" a="1"/>
  <c r="F27" i="169" s="1"/>
  <c r="F41" i="169" s="1"/>
  <c r="G26" i="161" a="1"/>
  <c r="G26" i="161" s="1"/>
  <c r="F9" i="169"/>
  <c r="F26" i="169" s="1" a="1"/>
  <c r="F26" i="169" s="1"/>
  <c r="F40" i="169" s="1"/>
  <c r="G66" i="161"/>
  <c r="G83" i="161" s="1" a="1"/>
  <c r="G83" i="161" s="1"/>
  <c r="G64" i="155"/>
  <c r="G81" i="155" s="1" a="1"/>
  <c r="G81" i="155" s="1"/>
  <c r="G67" i="150"/>
  <c r="G68" i="150" s="1"/>
  <c r="G66" i="150"/>
  <c r="G83" i="150" s="1" a="1"/>
  <c r="G83" i="150" s="1"/>
  <c r="G31" i="147"/>
  <c r="E82" i="147" a="1"/>
  <c r="E82" i="147" s="1"/>
  <c r="E57" i="169"/>
  <c r="E81" i="169"/>
  <c r="E141" i="169"/>
  <c r="E173" i="169" s="1"/>
  <c r="E191" i="169" s="1"/>
  <c r="E78" i="169"/>
  <c r="E138" i="169"/>
  <c r="E170" i="169" s="1"/>
  <c r="E188" i="169" s="1"/>
  <c r="E79" i="147" a="1"/>
  <c r="E79" i="147" s="1"/>
  <c r="E54" i="169"/>
  <c r="E92" i="147"/>
  <c r="E107" i="147" s="1"/>
  <c r="E72" i="169" a="1"/>
  <c r="E72" i="169" s="1"/>
  <c r="E86" i="169" s="1"/>
  <c r="E133" i="169"/>
  <c r="E165" i="169" s="1"/>
  <c r="E182" i="169" s="1" a="1"/>
  <c r="E182" i="169" s="1"/>
  <c r="E196" i="169" s="1"/>
  <c r="E80" i="169"/>
  <c r="E87" i="169" s="1"/>
  <c r="E102" i="169" s="1"/>
  <c r="E140" i="169"/>
  <c r="E172" i="169" s="1"/>
  <c r="E190" i="169" s="1"/>
  <c r="E197" i="169" s="1"/>
  <c r="E212" i="169" s="1"/>
  <c r="E77" i="169"/>
  <c r="E84" i="169" s="1"/>
  <c r="E137" i="169"/>
  <c r="E169" i="169" s="1"/>
  <c r="E187" i="169" s="1"/>
  <c r="E194" i="169" s="1"/>
  <c r="E136" i="169"/>
  <c r="E168" i="169" s="1"/>
  <c r="E185" i="169" s="1" a="1"/>
  <c r="E185" i="169" s="1"/>
  <c r="E199" i="169" s="1"/>
  <c r="E214" i="169" s="1"/>
  <c r="E75" i="169" a="1"/>
  <c r="E75" i="169" s="1"/>
  <c r="E89" i="169" s="1"/>
  <c r="E104" i="169" s="1"/>
  <c r="I196" i="147"/>
  <c r="I93" i="147"/>
  <c r="I92" i="147"/>
  <c r="I195" i="147"/>
  <c r="I219" i="147"/>
  <c r="I226" i="147" s="1"/>
  <c r="I211" i="147"/>
  <c r="G67" i="161"/>
  <c r="G68" i="161" s="1"/>
  <c r="E46" i="147"/>
  <c r="H470" i="4"/>
  <c r="H424" i="4"/>
  <c r="G9" i="151" s="1" a="1"/>
  <c r="G9" i="151" s="1"/>
  <c r="G26" i="151" s="1" a="1"/>
  <c r="G26" i="151" s="1"/>
  <c r="H379" i="4"/>
  <c r="H469" i="4"/>
  <c r="H463" i="4"/>
  <c r="G64" i="161"/>
  <c r="G81" i="161" s="1" a="1"/>
  <c r="G81" i="161" s="1"/>
  <c r="G61" i="160"/>
  <c r="G78" i="160" s="1" a="1"/>
  <c r="G78" i="160" s="1"/>
  <c r="G63" i="159"/>
  <c r="G80" i="159" s="1" a="1"/>
  <c r="G80" i="159" s="1"/>
  <c r="G63" i="158"/>
  <c r="G80" i="158" s="1" a="1"/>
  <c r="G80" i="158" s="1"/>
  <c r="G62" i="154"/>
  <c r="G79" i="154" s="1" a="1"/>
  <c r="G79" i="154" s="1"/>
  <c r="G64" i="153"/>
  <c r="G81" i="153" s="1" a="1"/>
  <c r="G81" i="153" s="1"/>
  <c r="G61" i="152"/>
  <c r="G78" i="152" s="1" a="1"/>
  <c r="G78" i="152" s="1"/>
  <c r="G62" i="151"/>
  <c r="G79" i="151" s="1" a="1"/>
  <c r="G79" i="151" s="1"/>
  <c r="G64" i="150"/>
  <c r="G81" i="150" s="1" a="1"/>
  <c r="G81" i="150" s="1"/>
  <c r="G63" i="161"/>
  <c r="G80" i="161" s="1" a="1"/>
  <c r="G80" i="161" s="1"/>
  <c r="G64" i="160"/>
  <c r="G81" i="160" s="1" a="1"/>
  <c r="G81" i="160" s="1"/>
  <c r="G64" i="159"/>
  <c r="G81" i="159" s="1" a="1"/>
  <c r="G81" i="159" s="1"/>
  <c r="G64" i="158"/>
  <c r="G81" i="158" s="1" a="1"/>
  <c r="G81" i="158" s="1"/>
  <c r="G66" i="155"/>
  <c r="G83" i="155" s="1" a="1"/>
  <c r="G83" i="155" s="1"/>
  <c r="G61" i="154"/>
  <c r="G78" i="154" s="1" a="1"/>
  <c r="G78" i="154" s="1"/>
  <c r="G63" i="153"/>
  <c r="G80" i="153" s="1" a="1"/>
  <c r="G80" i="153" s="1"/>
  <c r="G64" i="152"/>
  <c r="G81" i="152" s="1" a="1"/>
  <c r="G81" i="152" s="1"/>
  <c r="G63" i="150"/>
  <c r="G80" i="150" s="1" a="1"/>
  <c r="G80" i="150" s="1"/>
  <c r="G61" i="149"/>
  <c r="G78" i="149" s="1" a="1"/>
  <c r="G78" i="149" s="1"/>
  <c r="G70" i="161"/>
  <c r="G71" i="161" s="1"/>
  <c r="G62" i="161"/>
  <c r="G79" i="161" s="1" a="1"/>
  <c r="G79" i="161" s="1"/>
  <c r="G63" i="160"/>
  <c r="G80" i="160" s="1" a="1"/>
  <c r="G80" i="160" s="1"/>
  <c r="G61" i="159"/>
  <c r="G78" i="159" s="1" a="1"/>
  <c r="G78" i="159" s="1"/>
  <c r="G61" i="158"/>
  <c r="G78" i="158" s="1" a="1"/>
  <c r="G78" i="158" s="1"/>
  <c r="G62" i="153"/>
  <c r="G79" i="153" s="1" a="1"/>
  <c r="G79" i="153" s="1"/>
  <c r="G63" i="152"/>
  <c r="G80" i="152" s="1" a="1"/>
  <c r="G80" i="152" s="1"/>
  <c r="G62" i="150"/>
  <c r="G79" i="150" s="1" a="1"/>
  <c r="G79" i="150" s="1"/>
  <c r="G61" i="161"/>
  <c r="G78" i="161" s="1" a="1"/>
  <c r="G78" i="161" s="1"/>
  <c r="G62" i="160"/>
  <c r="G79" i="160" s="1" a="1"/>
  <c r="G79" i="160" s="1"/>
  <c r="G62" i="159"/>
  <c r="G79" i="159" s="1" a="1"/>
  <c r="G79" i="159" s="1"/>
  <c r="G62" i="158"/>
  <c r="G79" i="158" s="1" a="1"/>
  <c r="G79" i="158" s="1"/>
  <c r="G63" i="154"/>
  <c r="G80" i="154" s="1" a="1"/>
  <c r="G80" i="154" s="1"/>
  <c r="G66" i="153"/>
  <c r="G83" i="153" s="1" a="1"/>
  <c r="G83" i="153" s="1"/>
  <c r="G61" i="153"/>
  <c r="G78" i="153" s="1" a="1"/>
  <c r="G78" i="153" s="1"/>
  <c r="G62" i="152"/>
  <c r="G79" i="152" s="1" a="1"/>
  <c r="G79" i="152" s="1"/>
  <c r="G61" i="150"/>
  <c r="G78" i="150" s="1" a="1"/>
  <c r="G78" i="150" s="1"/>
  <c r="G67" i="160"/>
  <c r="G68" i="160" s="1"/>
  <c r="G66" i="159"/>
  <c r="G83" i="159" s="1" a="1"/>
  <c r="G83" i="159" s="1"/>
  <c r="G67" i="158"/>
  <c r="G68" i="158" s="1"/>
  <c r="G14" i="147" a="1"/>
  <c r="G14" i="147" s="1"/>
  <c r="G70" i="158"/>
  <c r="G71" i="158" s="1"/>
  <c r="G8" i="147" a="1"/>
  <c r="G8" i="147" s="1"/>
  <c r="G67" i="154"/>
  <c r="G68" i="154" s="1"/>
  <c r="G67" i="153"/>
  <c r="G68" i="153" s="1"/>
  <c r="G70" i="151"/>
  <c r="G71" i="151" s="1"/>
  <c r="G66" i="151"/>
  <c r="G83" i="151" s="1" a="1"/>
  <c r="G83" i="151" s="1"/>
  <c r="G70" i="149"/>
  <c r="G71" i="149" s="1"/>
  <c r="G18" i="147" a="1"/>
  <c r="G18" i="147" s="1"/>
  <c r="G12" i="147" a="1"/>
  <c r="G12" i="147" s="1"/>
  <c r="G16" i="147" a="1"/>
  <c r="G16" i="147" s="1"/>
  <c r="G10" i="147" a="1"/>
  <c r="G10" i="147" s="1"/>
  <c r="G15" i="147" a="1"/>
  <c r="G15" i="147" s="1"/>
  <c r="G9" i="147" a="1"/>
  <c r="G9" i="147" s="1"/>
  <c r="G13" i="149" a="1"/>
  <c r="G13" i="149" s="1"/>
  <c r="G31" i="149" s="1"/>
  <c r="G7" i="147" a="1"/>
  <c r="G7" i="147" s="1"/>
  <c r="H93" i="147"/>
  <c r="H108" i="147" s="1"/>
  <c r="I88" i="149"/>
  <c r="I95" i="149" s="1"/>
  <c r="I110" i="149" s="1"/>
  <c r="I148" i="149"/>
  <c r="I180" i="149" s="1"/>
  <c r="I198" i="149" s="1"/>
  <c r="I205" i="149" s="1"/>
  <c r="I220" i="149" s="1"/>
  <c r="I88" i="153"/>
  <c r="I95" i="153" s="1"/>
  <c r="I110" i="153" s="1"/>
  <c r="I148" i="153"/>
  <c r="I180" i="153" s="1"/>
  <c r="I198" i="153" s="1"/>
  <c r="I205" i="153" s="1"/>
  <c r="I220" i="153" s="1"/>
  <c r="I89" i="157"/>
  <c r="I96" i="157" s="1"/>
  <c r="I111" i="157" s="1"/>
  <c r="I149" i="157"/>
  <c r="I181" i="157" s="1"/>
  <c r="I199" i="157" s="1"/>
  <c r="I206" i="157" s="1"/>
  <c r="I221" i="157" s="1"/>
  <c r="I218" i="161"/>
  <c r="I89" i="150"/>
  <c r="I96" i="150" s="1"/>
  <c r="I111" i="150" s="1"/>
  <c r="I149" i="150"/>
  <c r="I181" i="150" s="1"/>
  <c r="I199" i="150" s="1"/>
  <c r="I206" i="150" s="1"/>
  <c r="I221" i="150" s="1"/>
  <c r="I89" i="154"/>
  <c r="I96" i="154" s="1"/>
  <c r="I111" i="154" s="1"/>
  <c r="I149" i="154"/>
  <c r="I181" i="154" s="1"/>
  <c r="I199" i="154" s="1"/>
  <c r="I206" i="154" s="1"/>
  <c r="I221" i="154" s="1"/>
  <c r="I88" i="158"/>
  <c r="I95" i="158" s="1"/>
  <c r="I110" i="158" s="1"/>
  <c r="I148" i="158"/>
  <c r="I180" i="158" s="1"/>
  <c r="I198" i="158" s="1"/>
  <c r="I205" i="158" s="1"/>
  <c r="I220" i="158" s="1"/>
  <c r="I89" i="151"/>
  <c r="I96" i="151" s="1"/>
  <c r="I111" i="151" s="1"/>
  <c r="I149" i="151"/>
  <c r="I181" i="151" s="1"/>
  <c r="I199" i="151" s="1"/>
  <c r="I206" i="151" s="1"/>
  <c r="I221" i="151" s="1"/>
  <c r="I89" i="155"/>
  <c r="I96" i="155" s="1"/>
  <c r="I111" i="155" s="1"/>
  <c r="I149" i="155"/>
  <c r="I181" i="155" s="1"/>
  <c r="I199" i="155" s="1"/>
  <c r="I206" i="155" s="1"/>
  <c r="I221" i="155" s="1"/>
  <c r="I89" i="159"/>
  <c r="I96" i="159" s="1"/>
  <c r="I111" i="159" s="1"/>
  <c r="I149" i="159"/>
  <c r="I181" i="159" s="1"/>
  <c r="I199" i="159" s="1"/>
  <c r="I206" i="159" s="1"/>
  <c r="I221" i="159" s="1"/>
  <c r="I217" i="161"/>
  <c r="I88" i="152"/>
  <c r="I95" i="152" s="1"/>
  <c r="I110" i="152" s="1"/>
  <c r="I148" i="152"/>
  <c r="I180" i="152" s="1"/>
  <c r="I198" i="152" s="1"/>
  <c r="I205" i="152" s="1"/>
  <c r="I220" i="152" s="1"/>
  <c r="I89" i="156"/>
  <c r="I96" i="156" s="1"/>
  <c r="I111" i="156" s="1"/>
  <c r="I149" i="156"/>
  <c r="I181" i="156" s="1"/>
  <c r="I199" i="156" s="1"/>
  <c r="I206" i="156" s="1"/>
  <c r="I221" i="156" s="1"/>
  <c r="I88" i="160"/>
  <c r="I95" i="160" s="1"/>
  <c r="I110" i="160" s="1"/>
  <c r="I148" i="160"/>
  <c r="I180" i="160" s="1"/>
  <c r="I198" i="160" s="1"/>
  <c r="I205" i="160" s="1"/>
  <c r="I220" i="160" s="1"/>
  <c r="I210" i="150"/>
  <c r="I218" i="150"/>
  <c r="I217" i="152"/>
  <c r="I217" i="154"/>
  <c r="I217" i="156"/>
  <c r="I217" i="158"/>
  <c r="I217" i="160"/>
  <c r="I89" i="149"/>
  <c r="I96" i="149" s="1"/>
  <c r="I111" i="149" s="1"/>
  <c r="I149" i="149"/>
  <c r="I181" i="149" s="1"/>
  <c r="I199" i="149" s="1"/>
  <c r="I206" i="149" s="1"/>
  <c r="I221" i="149" s="1"/>
  <c r="I89" i="153"/>
  <c r="I96" i="153" s="1"/>
  <c r="I111" i="153" s="1"/>
  <c r="I149" i="153"/>
  <c r="I181" i="153" s="1"/>
  <c r="I199" i="153" s="1"/>
  <c r="I206" i="153" s="1"/>
  <c r="I221" i="153" s="1"/>
  <c r="I88" i="157"/>
  <c r="I95" i="157" s="1"/>
  <c r="I110" i="157" s="1"/>
  <c r="I148" i="157"/>
  <c r="I180" i="157" s="1"/>
  <c r="I198" i="157" s="1"/>
  <c r="I205" i="157" s="1"/>
  <c r="I220" i="157" s="1"/>
  <c r="I218" i="149"/>
  <c r="I217" i="151"/>
  <c r="I218" i="153"/>
  <c r="I217" i="155"/>
  <c r="I217" i="157"/>
  <c r="I217" i="159"/>
  <c r="I88" i="150"/>
  <c r="I95" i="150" s="1"/>
  <c r="I110" i="150" s="1"/>
  <c r="I148" i="150"/>
  <c r="I180" i="150" s="1"/>
  <c r="I198" i="150" s="1"/>
  <c r="I205" i="150" s="1"/>
  <c r="I220" i="150" s="1"/>
  <c r="I88" i="154"/>
  <c r="I95" i="154" s="1"/>
  <c r="I110" i="154" s="1"/>
  <c r="I148" i="154"/>
  <c r="I180" i="154" s="1"/>
  <c r="I198" i="154" s="1"/>
  <c r="I205" i="154" s="1"/>
  <c r="I220" i="154" s="1"/>
  <c r="I89" i="158"/>
  <c r="I96" i="158" s="1"/>
  <c r="I111" i="158" s="1"/>
  <c r="I149" i="158"/>
  <c r="I181" i="158" s="1"/>
  <c r="I199" i="158" s="1"/>
  <c r="I206" i="158" s="1"/>
  <c r="I221" i="158" s="1"/>
  <c r="I217" i="150"/>
  <c r="I218" i="152"/>
  <c r="I218" i="154"/>
  <c r="I218" i="156"/>
  <c r="I218" i="158"/>
  <c r="I218" i="160"/>
  <c r="I88" i="151"/>
  <c r="I95" i="151" s="1"/>
  <c r="I110" i="151" s="1"/>
  <c r="I148" i="151"/>
  <c r="I180" i="151" s="1"/>
  <c r="I198" i="151" s="1"/>
  <c r="I205" i="151" s="1"/>
  <c r="I220" i="151" s="1"/>
  <c r="I88" i="155"/>
  <c r="I95" i="155" s="1"/>
  <c r="I110" i="155" s="1"/>
  <c r="I148" i="155"/>
  <c r="I180" i="155" s="1"/>
  <c r="I198" i="155" s="1"/>
  <c r="I205" i="155" s="1"/>
  <c r="I220" i="155" s="1"/>
  <c r="I88" i="159"/>
  <c r="I95" i="159" s="1"/>
  <c r="I110" i="159" s="1"/>
  <c r="I148" i="159"/>
  <c r="I180" i="159" s="1"/>
  <c r="I198" i="159" s="1"/>
  <c r="I205" i="159" s="1"/>
  <c r="I220" i="159" s="1"/>
  <c r="I217" i="149"/>
  <c r="K219" i="149" s="1"/>
  <c r="I218" i="151"/>
  <c r="I217" i="153"/>
  <c r="I218" i="155"/>
  <c r="I218" i="157"/>
  <c r="I218" i="159"/>
  <c r="I89" i="152"/>
  <c r="I96" i="152" s="1"/>
  <c r="I111" i="152" s="1"/>
  <c r="I149" i="152"/>
  <c r="I181" i="152" s="1"/>
  <c r="I199" i="152" s="1"/>
  <c r="I206" i="152" s="1"/>
  <c r="I221" i="152" s="1"/>
  <c r="I88" i="156"/>
  <c r="I95" i="156" s="1"/>
  <c r="I110" i="156" s="1"/>
  <c r="I148" i="156"/>
  <c r="I180" i="156" s="1"/>
  <c r="I198" i="156" s="1"/>
  <c r="I205" i="156" s="1"/>
  <c r="I220" i="156" s="1"/>
  <c r="I89" i="160"/>
  <c r="I96" i="160" s="1"/>
  <c r="I111" i="160" s="1"/>
  <c r="I149" i="160"/>
  <c r="I181" i="160" s="1"/>
  <c r="I199" i="160" s="1"/>
  <c r="I206" i="160" s="1"/>
  <c r="I221" i="160" s="1"/>
  <c r="I108" i="147"/>
  <c r="I88" i="161"/>
  <c r="I95" i="161" s="1"/>
  <c r="I110" i="161" s="1"/>
  <c r="I148" i="161"/>
  <c r="I180" i="161" s="1"/>
  <c r="I198" i="161" s="1"/>
  <c r="I205" i="161" s="1"/>
  <c r="I220" i="161" s="1"/>
  <c r="I108" i="161"/>
  <c r="I107" i="161"/>
  <c r="I88" i="147"/>
  <c r="I148" i="147"/>
  <c r="I180" i="147" s="1"/>
  <c r="I108" i="150"/>
  <c r="I107" i="152"/>
  <c r="I107" i="154"/>
  <c r="I107" i="156"/>
  <c r="I107" i="158"/>
  <c r="I107" i="160"/>
  <c r="I89" i="161"/>
  <c r="I96" i="161" s="1"/>
  <c r="I111" i="161" s="1"/>
  <c r="I149" i="161"/>
  <c r="I181" i="161" s="1"/>
  <c r="I199" i="161" s="1"/>
  <c r="I206" i="161" s="1"/>
  <c r="I221" i="161" s="1"/>
  <c r="I108" i="149"/>
  <c r="I107" i="151"/>
  <c r="I108" i="153"/>
  <c r="I107" i="155"/>
  <c r="I107" i="157"/>
  <c r="I107" i="159"/>
  <c r="I107" i="147"/>
  <c r="I107" i="150"/>
  <c r="I108" i="152"/>
  <c r="I108" i="154"/>
  <c r="I108" i="156"/>
  <c r="I108" i="158"/>
  <c r="I108" i="160"/>
  <c r="I107" i="149"/>
  <c r="I108" i="151"/>
  <c r="I107" i="153"/>
  <c r="I108" i="155"/>
  <c r="I108" i="157"/>
  <c r="I108" i="159"/>
  <c r="I89" i="147"/>
  <c r="I149" i="147"/>
  <c r="I181" i="147" s="1"/>
  <c r="H378" i="4"/>
  <c r="H368" i="4"/>
  <c r="H374" i="4"/>
  <c r="H88" i="147"/>
  <c r="G38" i="156"/>
  <c r="F100" i="147"/>
  <c r="E86" i="147"/>
  <c r="F115" i="147"/>
  <c r="H89" i="147"/>
  <c r="H149" i="147"/>
  <c r="E110" i="147"/>
  <c r="E114" i="147" s="1"/>
  <c r="E99" i="147"/>
  <c r="G36" i="161"/>
  <c r="G43" i="161" s="1"/>
  <c r="G32" i="161"/>
  <c r="G33" i="161"/>
  <c r="G35" i="160"/>
  <c r="G31" i="160"/>
  <c r="G33" i="159"/>
  <c r="G35" i="155"/>
  <c r="G35" i="152"/>
  <c r="G36" i="151"/>
  <c r="G32" i="150"/>
  <c r="G36" i="160"/>
  <c r="G43" i="160" s="1"/>
  <c r="G32" i="160"/>
  <c r="G38" i="160"/>
  <c r="G32" i="159"/>
  <c r="G34" i="158"/>
  <c r="G41" i="158" s="1"/>
  <c r="G34" i="157"/>
  <c r="G41" i="157" s="1"/>
  <c r="G32" i="156"/>
  <c r="G39" i="156" s="1"/>
  <c r="G34" i="155"/>
  <c r="G41" i="155" s="1"/>
  <c r="G33" i="154"/>
  <c r="G33" i="153"/>
  <c r="G36" i="152"/>
  <c r="G43" i="152" s="1"/>
  <c r="G32" i="152"/>
  <c r="G33" i="151"/>
  <c r="G33" i="150"/>
  <c r="G36" i="149"/>
  <c r="G43" i="149" s="1"/>
  <c r="G31" i="159"/>
  <c r="G33" i="158"/>
  <c r="G36" i="156"/>
  <c r="G43" i="156" s="1"/>
  <c r="G35" i="154"/>
  <c r="G34" i="153"/>
  <c r="G31" i="152"/>
  <c r="G36" i="150"/>
  <c r="G43" i="150" s="1"/>
  <c r="E89" i="147"/>
  <c r="E149" i="147"/>
  <c r="G43" i="158"/>
  <c r="G40" i="149"/>
  <c r="G34" i="161"/>
  <c r="G35" i="161"/>
  <c r="G31" i="161"/>
  <c r="G33" i="160"/>
  <c r="G40" i="160" s="1"/>
  <c r="G36" i="159"/>
  <c r="G31" i="158"/>
  <c r="G33" i="155"/>
  <c r="G40" i="155" s="1"/>
  <c r="G33" i="152"/>
  <c r="G34" i="151"/>
  <c r="G41" i="151" s="1"/>
  <c r="G45" i="151" s="1"/>
  <c r="G34" i="149"/>
  <c r="G41" i="149" s="1"/>
  <c r="G36" i="147"/>
  <c r="G34" i="160"/>
  <c r="G41" i="160" s="1"/>
  <c r="G34" i="159"/>
  <c r="G32" i="158"/>
  <c r="G34" i="156"/>
  <c r="G41" i="156" s="1"/>
  <c r="G36" i="155"/>
  <c r="G32" i="155"/>
  <c r="G39" i="155" s="1"/>
  <c r="G31" i="154"/>
  <c r="G36" i="153"/>
  <c r="G31" i="153"/>
  <c r="G34" i="152"/>
  <c r="G35" i="151"/>
  <c r="G35" i="150"/>
  <c r="G31" i="150"/>
  <c r="G32" i="149"/>
  <c r="G39" i="149" s="1"/>
  <c r="G32" i="147"/>
  <c r="G35" i="158"/>
  <c r="G36" i="157"/>
  <c r="G43" i="157" s="1"/>
  <c r="G33" i="156"/>
  <c r="G40" i="156" s="1"/>
  <c r="G32" i="154"/>
  <c r="G32" i="153"/>
  <c r="G32" i="151"/>
  <c r="G34" i="150"/>
  <c r="E109" i="147"/>
  <c r="E116" i="147" s="1"/>
  <c r="E101" i="147"/>
  <c r="E143" i="147"/>
  <c r="G139" i="151"/>
  <c r="G171" i="151" s="1"/>
  <c r="G188" i="151" s="1" a="1"/>
  <c r="G188" i="151" s="1"/>
  <c r="E140" i="147"/>
  <c r="G17" i="153" a="1"/>
  <c r="G17" i="153" s="1"/>
  <c r="G70" i="153" s="1"/>
  <c r="G71" i="153" s="1"/>
  <c r="G17" i="156" a="1"/>
  <c r="G17" i="156" s="1"/>
  <c r="G70" i="156" s="1"/>
  <c r="G71" i="156" s="1"/>
  <c r="G13" i="157" a="1"/>
  <c r="G13" i="157" s="1"/>
  <c r="G17" i="159" a="1"/>
  <c r="G17" i="159" s="1"/>
  <c r="G70" i="159" s="1"/>
  <c r="G71" i="159" s="1"/>
  <c r="G7" i="157" a="1"/>
  <c r="G7" i="157" s="1"/>
  <c r="G24" i="157" s="1" a="1"/>
  <c r="G24" i="157" s="1"/>
  <c r="G17" i="157" a="1"/>
  <c r="G17" i="157" s="1"/>
  <c r="G70" i="157" s="1"/>
  <c r="G71" i="157" s="1"/>
  <c r="H316" i="4"/>
  <c r="H315" i="4"/>
  <c r="H310" i="4"/>
  <c r="H496" i="4" s="1"/>
  <c r="H309" i="4"/>
  <c r="H495" i="4" s="1"/>
  <c r="H281" i="4"/>
  <c r="F101" i="169" l="1"/>
  <c r="F211" i="169"/>
  <c r="F102" i="169"/>
  <c r="F212" i="169"/>
  <c r="F43" i="169"/>
  <c r="F45" i="169"/>
  <c r="F99" i="169"/>
  <c r="F106" i="169" s="1"/>
  <c r="F209" i="169"/>
  <c r="F216" i="169" s="1"/>
  <c r="F210" i="169"/>
  <c r="F100" i="169"/>
  <c r="G63" i="151"/>
  <c r="G80" i="151" s="1" a="1"/>
  <c r="G80" i="151" s="1"/>
  <c r="E209" i="169"/>
  <c r="E216" i="169" s="1"/>
  <c r="E201" i="169"/>
  <c r="G24" i="147" a="1"/>
  <c r="G24" i="147" s="1"/>
  <c r="G26" i="147" a="1"/>
  <c r="G26" i="147" s="1"/>
  <c r="G27" i="147" a="1"/>
  <c r="G27" i="147" s="1"/>
  <c r="G29" i="147" a="1"/>
  <c r="G29" i="147" s="1"/>
  <c r="E99" i="169"/>
  <c r="E106" i="169" s="1"/>
  <c r="E91" i="169"/>
  <c r="E93" i="169"/>
  <c r="E101" i="169"/>
  <c r="E108" i="169" s="1"/>
  <c r="E71" i="169" a="1"/>
  <c r="E71" i="169" s="1"/>
  <c r="E85" i="169" s="1"/>
  <c r="E132" i="169"/>
  <c r="E164" i="169" s="1"/>
  <c r="E181" i="169" s="1" a="1"/>
  <c r="E181" i="169" s="1"/>
  <c r="E195" i="169" s="1"/>
  <c r="G69" i="147"/>
  <c r="G34" i="147"/>
  <c r="G72" i="147"/>
  <c r="G25" i="147" a="1"/>
  <c r="G25" i="147" s="1"/>
  <c r="G67" i="147"/>
  <c r="E211" i="169"/>
  <c r="E218" i="169" s="1"/>
  <c r="E203" i="169"/>
  <c r="E135" i="169"/>
  <c r="E167" i="169" s="1"/>
  <c r="E184" i="169" s="1" a="1"/>
  <c r="E184" i="169" s="1"/>
  <c r="E198" i="169" s="1"/>
  <c r="E213" i="169" s="1"/>
  <c r="E74" i="169" a="1"/>
  <c r="E74" i="169" s="1"/>
  <c r="E88" i="169" s="1"/>
  <c r="E103" i="169" s="1"/>
  <c r="K109" i="153"/>
  <c r="K109" i="149"/>
  <c r="K109" i="150"/>
  <c r="K109" i="159"/>
  <c r="K109" i="155"/>
  <c r="I100" i="149"/>
  <c r="I96" i="147"/>
  <c r="I111" i="147" s="1"/>
  <c r="I115" i="147" s="1"/>
  <c r="I114" i="151"/>
  <c r="K109" i="151"/>
  <c r="K109" i="154"/>
  <c r="I95" i="147"/>
  <c r="I110" i="147" s="1"/>
  <c r="K219" i="160"/>
  <c r="K219" i="156"/>
  <c r="K219" i="152"/>
  <c r="K109" i="158"/>
  <c r="I199" i="147"/>
  <c r="K109" i="147"/>
  <c r="K109" i="157"/>
  <c r="I114" i="160"/>
  <c r="K109" i="160"/>
  <c r="K109" i="156"/>
  <c r="K109" i="152"/>
  <c r="K109" i="161"/>
  <c r="K219" i="153"/>
  <c r="I210" i="151"/>
  <c r="I210" i="154"/>
  <c r="I203" i="147"/>
  <c r="I218" i="147" s="1"/>
  <c r="I198" i="147"/>
  <c r="I224" i="150"/>
  <c r="K219" i="150"/>
  <c r="K219" i="159"/>
  <c r="K219" i="155"/>
  <c r="K219" i="151"/>
  <c r="K219" i="157"/>
  <c r="K219" i="158"/>
  <c r="K219" i="154"/>
  <c r="K219" i="161"/>
  <c r="I202" i="147"/>
  <c r="I217" i="147" s="1"/>
  <c r="I115" i="151"/>
  <c r="I100" i="157"/>
  <c r="I114" i="153"/>
  <c r="I225" i="159"/>
  <c r="I115" i="159"/>
  <c r="I115" i="158"/>
  <c r="I115" i="154"/>
  <c r="I114" i="150"/>
  <c r="I114" i="159"/>
  <c r="I99" i="157"/>
  <c r="I115" i="153"/>
  <c r="I114" i="156"/>
  <c r="I99" i="154"/>
  <c r="I210" i="157"/>
  <c r="I99" i="149"/>
  <c r="I100" i="156"/>
  <c r="I114" i="147"/>
  <c r="I114" i="152"/>
  <c r="I225" i="155"/>
  <c r="I115" i="157"/>
  <c r="I99" i="153"/>
  <c r="I114" i="149"/>
  <c r="I115" i="156"/>
  <c r="I99" i="160"/>
  <c r="I99" i="152"/>
  <c r="I210" i="159"/>
  <c r="I210" i="155"/>
  <c r="I225" i="151"/>
  <c r="I225" i="158"/>
  <c r="I225" i="154"/>
  <c r="I224" i="158"/>
  <c r="I100" i="158"/>
  <c r="I99" i="150"/>
  <c r="I114" i="157"/>
  <c r="I100" i="153"/>
  <c r="I115" i="149"/>
  <c r="I114" i="154"/>
  <c r="I209" i="149"/>
  <c r="I210" i="156"/>
  <c r="I224" i="160"/>
  <c r="I209" i="153"/>
  <c r="I209" i="158"/>
  <c r="I225" i="150"/>
  <c r="I115" i="155"/>
  <c r="I115" i="160"/>
  <c r="I115" i="152"/>
  <c r="I114" i="155"/>
  <c r="I114" i="158"/>
  <c r="I115" i="150"/>
  <c r="H377" i="4"/>
  <c r="H467" i="4"/>
  <c r="H461" i="4"/>
  <c r="H375" i="4"/>
  <c r="H501" i="4"/>
  <c r="H376" i="4"/>
  <c r="H502" i="4"/>
  <c r="G61" i="147"/>
  <c r="G38" i="147"/>
  <c r="G63" i="147"/>
  <c r="G64" i="147"/>
  <c r="G66" i="147"/>
  <c r="G62" i="147"/>
  <c r="G39" i="147"/>
  <c r="G41" i="147"/>
  <c r="G61" i="157"/>
  <c r="G78" i="157" s="1" a="1"/>
  <c r="G78" i="157" s="1"/>
  <c r="G17" i="147" a="1"/>
  <c r="G17" i="147" s="1"/>
  <c r="G35" i="147" s="1"/>
  <c r="G33" i="147"/>
  <c r="G40" i="147" s="1"/>
  <c r="G39" i="152"/>
  <c r="I100" i="159"/>
  <c r="I100" i="155"/>
  <c r="I100" i="151"/>
  <c r="I100" i="160"/>
  <c r="I100" i="154"/>
  <c r="I100" i="152"/>
  <c r="I99" i="159"/>
  <c r="I99" i="155"/>
  <c r="I99" i="151"/>
  <c r="I99" i="158"/>
  <c r="I99" i="156"/>
  <c r="I100" i="150"/>
  <c r="I225" i="157"/>
  <c r="I224" i="153"/>
  <c r="I224" i="149"/>
  <c r="I225" i="156"/>
  <c r="G67" i="149"/>
  <c r="G68" i="149" s="1"/>
  <c r="G12" i="154" a="1"/>
  <c r="G12" i="154" s="1"/>
  <c r="G29" i="154" s="1" a="1"/>
  <c r="G29" i="154" s="1"/>
  <c r="G18" i="154" a="1"/>
  <c r="G18" i="154" s="1"/>
  <c r="G72" i="154" s="1"/>
  <c r="G9" i="157" a="1"/>
  <c r="G9" i="157" s="1"/>
  <c r="G26" i="157" s="1" a="1"/>
  <c r="G26" i="157" s="1"/>
  <c r="G13" i="155" a="1"/>
  <c r="G13" i="155" s="1"/>
  <c r="G67" i="155" s="1"/>
  <c r="G68" i="155" s="1"/>
  <c r="G7" i="155" a="1"/>
  <c r="G7" i="155" s="1"/>
  <c r="G24" i="155" s="1" a="1"/>
  <c r="G24" i="155" s="1"/>
  <c r="H96" i="147"/>
  <c r="H111" i="147" s="1"/>
  <c r="H115" i="147" s="1"/>
  <c r="H95" i="147"/>
  <c r="H110" i="147" s="1"/>
  <c r="I114" i="161"/>
  <c r="I99" i="161"/>
  <c r="I224" i="157"/>
  <c r="I225" i="153"/>
  <c r="I225" i="149"/>
  <c r="I224" i="152"/>
  <c r="I115" i="161"/>
  <c r="I225" i="160"/>
  <c r="I225" i="152"/>
  <c r="I224" i="159"/>
  <c r="I224" i="155"/>
  <c r="I224" i="151"/>
  <c r="I224" i="156"/>
  <c r="I224" i="154"/>
  <c r="I224" i="161"/>
  <c r="I225" i="161"/>
  <c r="I100" i="161"/>
  <c r="I210" i="160"/>
  <c r="I210" i="158"/>
  <c r="I210" i="152"/>
  <c r="I209" i="150"/>
  <c r="I209" i="159"/>
  <c r="I209" i="157"/>
  <c r="I209" i="155"/>
  <c r="I210" i="153"/>
  <c r="I209" i="151"/>
  <c r="I210" i="149"/>
  <c r="I209" i="160"/>
  <c r="I209" i="156"/>
  <c r="I209" i="154"/>
  <c r="I209" i="152"/>
  <c r="I209" i="161"/>
  <c r="I210" i="161"/>
  <c r="H369" i="4"/>
  <c r="G38" i="150"/>
  <c r="G45" i="156"/>
  <c r="G38" i="161"/>
  <c r="G40" i="153"/>
  <c r="G40" i="154"/>
  <c r="G39" i="159"/>
  <c r="G40" i="161"/>
  <c r="G47" i="161" s="1"/>
  <c r="H370" i="4"/>
  <c r="G43" i="151"/>
  <c r="G38" i="153"/>
  <c r="G38" i="154"/>
  <c r="G43" i="155"/>
  <c r="G47" i="155" s="1"/>
  <c r="G38" i="149"/>
  <c r="G45" i="149" s="1"/>
  <c r="G40" i="150"/>
  <c r="G47" i="150" s="1"/>
  <c r="G39" i="158"/>
  <c r="G38" i="159"/>
  <c r="G39" i="161"/>
  <c r="G39" i="160"/>
  <c r="E146" i="147"/>
  <c r="G47" i="156"/>
  <c r="G39" i="150"/>
  <c r="G41" i="152"/>
  <c r="G43" i="159"/>
  <c r="G41" i="159"/>
  <c r="G40" i="151"/>
  <c r="G40" i="152"/>
  <c r="G47" i="152" s="1"/>
  <c r="G43" i="153"/>
  <c r="G38" i="158"/>
  <c r="G45" i="158" s="1"/>
  <c r="G40" i="159"/>
  <c r="G47" i="159" s="1"/>
  <c r="G35" i="157"/>
  <c r="G35" i="159"/>
  <c r="G35" i="156"/>
  <c r="G141" i="150"/>
  <c r="G173" i="150" s="1"/>
  <c r="G190" i="150" s="1" a="1"/>
  <c r="G190" i="150" s="1"/>
  <c r="G142" i="151"/>
  <c r="G174" i="151" s="1"/>
  <c r="G191" i="151" s="1" a="1"/>
  <c r="G191" i="151" s="1"/>
  <c r="G140" i="149"/>
  <c r="G172" i="149" s="1"/>
  <c r="G189" i="149" s="1" a="1"/>
  <c r="G189" i="149" s="1"/>
  <c r="G140" i="152"/>
  <c r="G172" i="152" s="1"/>
  <c r="G189" i="152" s="1" a="1"/>
  <c r="G189" i="152" s="1"/>
  <c r="G139" i="153"/>
  <c r="G171" i="153" s="1"/>
  <c r="G188" i="153" s="1" a="1"/>
  <c r="G188" i="153" s="1"/>
  <c r="G141" i="153"/>
  <c r="G173" i="153" s="1"/>
  <c r="G190" i="153" s="1" a="1"/>
  <c r="G190" i="153" s="1"/>
  <c r="G141" i="155"/>
  <c r="G173" i="155" s="1"/>
  <c r="G190" i="155" s="1" a="1"/>
  <c r="G190" i="155" s="1"/>
  <c r="G144" i="156"/>
  <c r="G176" i="156" s="1"/>
  <c r="G193" i="156" s="1" a="1"/>
  <c r="G193" i="156" s="1"/>
  <c r="G142" i="159"/>
  <c r="G174" i="159" s="1"/>
  <c r="G191" i="159" s="1" a="1"/>
  <c r="G191" i="159" s="1"/>
  <c r="G140" i="160"/>
  <c r="G172" i="160" s="1"/>
  <c r="G189" i="160" s="1" a="1"/>
  <c r="G189" i="160" s="1"/>
  <c r="G141" i="161"/>
  <c r="G173" i="161" s="1"/>
  <c r="G190" i="161" s="1" a="1"/>
  <c r="G190" i="161" s="1"/>
  <c r="G144" i="161"/>
  <c r="G176" i="161" s="1"/>
  <c r="G193" i="161" s="1" a="1"/>
  <c r="G193" i="161" s="1"/>
  <c r="G39" i="153"/>
  <c r="G142" i="149"/>
  <c r="G174" i="149" s="1"/>
  <c r="G191" i="149" s="1" a="1"/>
  <c r="G191" i="149" s="1"/>
  <c r="G144" i="153"/>
  <c r="G176" i="153" s="1"/>
  <c r="G193" i="153" s="1" a="1"/>
  <c r="G193" i="153" s="1"/>
  <c r="G144" i="155"/>
  <c r="G176" i="155" s="1"/>
  <c r="G193" i="155" s="1" a="1"/>
  <c r="G193" i="155" s="1"/>
  <c r="G47" i="149"/>
  <c r="G140" i="156"/>
  <c r="G172" i="156" s="1"/>
  <c r="G189" i="156" s="1" a="1"/>
  <c r="G189" i="156" s="1"/>
  <c r="G142" i="157"/>
  <c r="G174" i="157" s="1"/>
  <c r="G191" i="157" s="1" a="1"/>
  <c r="G191" i="157" s="1"/>
  <c r="G139" i="150"/>
  <c r="G171" i="150" s="1"/>
  <c r="G188" i="150" s="1" a="1"/>
  <c r="G188" i="150" s="1"/>
  <c r="G142" i="158"/>
  <c r="G174" i="158" s="1"/>
  <c r="G191" i="158" s="1" a="1"/>
  <c r="G191" i="158" s="1"/>
  <c r="G139" i="161"/>
  <c r="G171" i="161" s="1"/>
  <c r="G188" i="161" s="1" a="1"/>
  <c r="G188" i="161" s="1"/>
  <c r="E93" i="147"/>
  <c r="G39" i="151"/>
  <c r="G38" i="152"/>
  <c r="G41" i="153"/>
  <c r="G45" i="160"/>
  <c r="G31" i="157"/>
  <c r="G35" i="153"/>
  <c r="G142" i="152"/>
  <c r="G174" i="152" s="1"/>
  <c r="G191" i="152" s="1" a="1"/>
  <c r="G191" i="152" s="1"/>
  <c r="G141" i="154"/>
  <c r="G173" i="154" s="1"/>
  <c r="G190" i="154" s="1" a="1"/>
  <c r="G190" i="154" s="1"/>
  <c r="G144" i="149"/>
  <c r="G176" i="149" s="1"/>
  <c r="G193" i="149" s="1" a="1"/>
  <c r="G193" i="149" s="1"/>
  <c r="G140" i="155"/>
  <c r="G172" i="155" s="1"/>
  <c r="G189" i="155" s="1" a="1"/>
  <c r="G189" i="155" s="1"/>
  <c r="G142" i="156"/>
  <c r="G174" i="156" s="1"/>
  <c r="G191" i="156" s="1" a="1"/>
  <c r="G191" i="156" s="1"/>
  <c r="G144" i="158"/>
  <c r="G176" i="158" s="1"/>
  <c r="G193" i="158" s="1" a="1"/>
  <c r="G193" i="158" s="1"/>
  <c r="G139" i="154"/>
  <c r="G171" i="154" s="1"/>
  <c r="G188" i="154" s="1" a="1"/>
  <c r="G188" i="154" s="1"/>
  <c r="G139" i="156"/>
  <c r="G171" i="156" s="1"/>
  <c r="G188" i="156" s="1" a="1"/>
  <c r="G188" i="156" s="1"/>
  <c r="G141" i="156"/>
  <c r="G173" i="156" s="1"/>
  <c r="G190" i="156" s="1" a="1"/>
  <c r="G190" i="156" s="1"/>
  <c r="G140" i="158"/>
  <c r="G172" i="158" s="1"/>
  <c r="G189" i="158" s="1" a="1"/>
  <c r="G189" i="158" s="1"/>
  <c r="G47" i="160"/>
  <c r="G140" i="147"/>
  <c r="G141" i="149"/>
  <c r="G173" i="149" s="1"/>
  <c r="G190" i="149" s="1" a="1"/>
  <c r="G190" i="149" s="1"/>
  <c r="G144" i="152"/>
  <c r="G176" i="152" s="1"/>
  <c r="G193" i="152" s="1" a="1"/>
  <c r="G193" i="152" s="1"/>
  <c r="G142" i="155"/>
  <c r="G174" i="155" s="1"/>
  <c r="G191" i="155" s="1" a="1"/>
  <c r="G191" i="155" s="1"/>
  <c r="G144" i="160"/>
  <c r="G176" i="160" s="1"/>
  <c r="G193" i="160" s="1" a="1"/>
  <c r="G193" i="160" s="1"/>
  <c r="G144" i="150"/>
  <c r="G176" i="150" s="1"/>
  <c r="G193" i="150" s="1" a="1"/>
  <c r="G193" i="150" s="1"/>
  <c r="G144" i="157"/>
  <c r="G176" i="157" s="1"/>
  <c r="G193" i="157" s="1" a="1"/>
  <c r="G193" i="157" s="1"/>
  <c r="G140" i="159"/>
  <c r="G172" i="159" s="1"/>
  <c r="G189" i="159" s="1" a="1"/>
  <c r="G189" i="159" s="1"/>
  <c r="G142" i="160"/>
  <c r="G174" i="160" s="1"/>
  <c r="G191" i="160" s="1" a="1"/>
  <c r="G191" i="160" s="1"/>
  <c r="E96" i="147"/>
  <c r="E111" i="147" s="1"/>
  <c r="G41" i="150"/>
  <c r="G39" i="154"/>
  <c r="G40" i="158"/>
  <c r="G47" i="158" s="1"/>
  <c r="G41" i="161"/>
  <c r="I100" i="147" l="1"/>
  <c r="I99" i="147"/>
  <c r="F214" i="169"/>
  <c r="F104" i="169"/>
  <c r="F108" i="169" s="1"/>
  <c r="F218" i="169"/>
  <c r="F47" i="169"/>
  <c r="G9" i="169"/>
  <c r="G26" i="169" s="1" a="1"/>
  <c r="G26" i="169" s="1"/>
  <c r="G7" i="169"/>
  <c r="G24" i="169" s="1" a="1"/>
  <c r="G24" i="169" s="1"/>
  <c r="G13" i="169"/>
  <c r="G31" i="169" s="1"/>
  <c r="G18" i="169"/>
  <c r="G36" i="169" s="1"/>
  <c r="G12" i="169"/>
  <c r="G29" i="169" s="1" a="1"/>
  <c r="G29" i="169" s="1"/>
  <c r="G36" i="154"/>
  <c r="G64" i="169"/>
  <c r="G142" i="169" s="1"/>
  <c r="G174" i="169" s="1"/>
  <c r="G192" i="169" s="1"/>
  <c r="G83" i="147" a="1"/>
  <c r="G83" i="147" s="1"/>
  <c r="G80" i="147" a="1"/>
  <c r="G80" i="147" s="1"/>
  <c r="G78" i="147" a="1"/>
  <c r="G78" i="147" s="1"/>
  <c r="E202" i="169"/>
  <c r="E210" i="169"/>
  <c r="E217" i="169" s="1"/>
  <c r="G43" i="169"/>
  <c r="G70" i="147"/>
  <c r="G17" i="169"/>
  <c r="G35" i="169" s="1"/>
  <c r="G79" i="147" a="1"/>
  <c r="G79" i="147" s="1"/>
  <c r="G81" i="147" a="1"/>
  <c r="G81" i="147" s="1"/>
  <c r="G68" i="147"/>
  <c r="G82" i="169"/>
  <c r="E100" i="169"/>
  <c r="E107" i="169" s="1"/>
  <c r="E92" i="169"/>
  <c r="I206" i="147"/>
  <c r="I205" i="147"/>
  <c r="G47" i="153"/>
  <c r="G45" i="147"/>
  <c r="G45" i="150"/>
  <c r="H100" i="147"/>
  <c r="G47" i="151"/>
  <c r="G45" i="161"/>
  <c r="G31" i="155"/>
  <c r="H99" i="147"/>
  <c r="G61" i="155"/>
  <c r="G78" i="155" s="1" a="1"/>
  <c r="G78" i="155" s="1"/>
  <c r="G63" i="157"/>
  <c r="G80" i="157" s="1" a="1"/>
  <c r="G80" i="157" s="1"/>
  <c r="H114" i="147"/>
  <c r="G14" i="157" a="1"/>
  <c r="G14" i="157" s="1"/>
  <c r="G8" i="157" a="1"/>
  <c r="G8" i="157" s="1"/>
  <c r="G66" i="154"/>
  <c r="G83" i="154" s="1" a="1"/>
  <c r="G83" i="154" s="1"/>
  <c r="G43" i="147"/>
  <c r="G47" i="147" s="1"/>
  <c r="G10" i="154" a="1"/>
  <c r="G10" i="154" s="1"/>
  <c r="G16" i="154" a="1"/>
  <c r="G16" i="154" s="1"/>
  <c r="G15" i="157" a="1"/>
  <c r="G15" i="157" s="1"/>
  <c r="G45" i="152"/>
  <c r="G45" i="159"/>
  <c r="G45" i="153"/>
  <c r="G38" i="155"/>
  <c r="G45" i="155" s="1"/>
  <c r="G38" i="157"/>
  <c r="G45" i="157" s="1"/>
  <c r="G139" i="160"/>
  <c r="G171" i="160" s="1"/>
  <c r="G188" i="160" s="1" a="1"/>
  <c r="G188" i="160" s="1"/>
  <c r="G141" i="159"/>
  <c r="G173" i="159" s="1"/>
  <c r="G190" i="159" s="1" a="1"/>
  <c r="G190" i="159" s="1"/>
  <c r="G140" i="151"/>
  <c r="G172" i="151" s="1"/>
  <c r="G189" i="151" s="1" a="1"/>
  <c r="G189" i="151" s="1"/>
  <c r="G87" i="149"/>
  <c r="G147" i="149"/>
  <c r="G179" i="149" s="1"/>
  <c r="G197" i="149" s="1"/>
  <c r="G204" i="149" s="1"/>
  <c r="G150" i="158"/>
  <c r="G182" i="158" s="1"/>
  <c r="G200" i="158" s="1"/>
  <c r="G207" i="158" s="1"/>
  <c r="G222" i="158" s="1"/>
  <c r="G90" i="158"/>
  <c r="G97" i="158" s="1"/>
  <c r="G112" i="158" s="1"/>
  <c r="G94" i="149"/>
  <c r="G140" i="161"/>
  <c r="G172" i="161" s="1"/>
  <c r="G189" i="161" s="1" a="1"/>
  <c r="G189" i="161" s="1"/>
  <c r="G141" i="160"/>
  <c r="G173" i="160" s="1"/>
  <c r="G190" i="160" s="1" a="1"/>
  <c r="G190" i="160" s="1"/>
  <c r="G140" i="153"/>
  <c r="G172" i="153" s="1"/>
  <c r="G189" i="153" s="1" a="1"/>
  <c r="G189" i="153" s="1"/>
  <c r="G142" i="153"/>
  <c r="G174" i="153" s="1"/>
  <c r="G191" i="153" s="1" a="1"/>
  <c r="G191" i="153" s="1"/>
  <c r="G139" i="149"/>
  <c r="G171" i="149" s="1"/>
  <c r="G188" i="149" s="1" a="1"/>
  <c r="G188" i="149" s="1"/>
  <c r="G139" i="158"/>
  <c r="G171" i="158" s="1"/>
  <c r="G188" i="158" s="1" a="1"/>
  <c r="G188" i="158" s="1"/>
  <c r="G141" i="152"/>
  <c r="G173" i="152" s="1"/>
  <c r="G190" i="152" s="1" a="1"/>
  <c r="G190" i="152" s="1"/>
  <c r="G144" i="151"/>
  <c r="G176" i="151" s="1"/>
  <c r="G193" i="151" s="1" a="1"/>
  <c r="G193" i="151" s="1"/>
  <c r="G32" i="157"/>
  <c r="G139" i="152"/>
  <c r="G171" i="152" s="1"/>
  <c r="G188" i="152" s="1" a="1"/>
  <c r="G188" i="152" s="1"/>
  <c r="G142" i="150"/>
  <c r="G174" i="150" s="1"/>
  <c r="G191" i="150" s="1" a="1"/>
  <c r="G191" i="150" s="1"/>
  <c r="G87" i="147"/>
  <c r="G94" i="147" s="1"/>
  <c r="G139" i="159"/>
  <c r="G171" i="159" s="1"/>
  <c r="G188" i="159" s="1" a="1"/>
  <c r="G188" i="159" s="1"/>
  <c r="G43" i="154"/>
  <c r="G47" i="154" s="1"/>
  <c r="G142" i="161"/>
  <c r="G174" i="161" s="1"/>
  <c r="G191" i="161" s="1" a="1"/>
  <c r="G191" i="161" s="1"/>
  <c r="G141" i="158"/>
  <c r="G173" i="158" s="1"/>
  <c r="G190" i="158" s="1" a="1"/>
  <c r="G190" i="158" s="1"/>
  <c r="G140" i="154"/>
  <c r="G172" i="154" s="1"/>
  <c r="G189" i="154" s="1" a="1"/>
  <c r="G189" i="154" s="1"/>
  <c r="E100" i="147"/>
  <c r="E108" i="147"/>
  <c r="E115" i="147" s="1"/>
  <c r="G141" i="151"/>
  <c r="G173" i="151" s="1"/>
  <c r="G190" i="151" s="1" a="1"/>
  <c r="G190" i="151" s="1"/>
  <c r="G90" i="147"/>
  <c r="G97" i="147" s="1"/>
  <c r="G144" i="159"/>
  <c r="G176" i="159" s="1"/>
  <c r="G193" i="159" s="1" a="1"/>
  <c r="G193" i="159" s="1"/>
  <c r="G140" i="150"/>
  <c r="G172" i="150" s="1"/>
  <c r="G189" i="150" s="1" a="1"/>
  <c r="G189" i="150" s="1"/>
  <c r="G69" i="157" l="1"/>
  <c r="G61" i="169" s="1"/>
  <c r="G15" i="169"/>
  <c r="G33" i="169" s="1"/>
  <c r="G40" i="169" s="1"/>
  <c r="G25" i="157" a="1"/>
  <c r="G25" i="157" s="1"/>
  <c r="G8" i="169"/>
  <c r="G25" i="169" s="1" a="1"/>
  <c r="G25" i="169" s="1"/>
  <c r="G67" i="157"/>
  <c r="G14" i="169"/>
  <c r="G32" i="169" s="1"/>
  <c r="G55" i="169"/>
  <c r="G38" i="169"/>
  <c r="G47" i="169"/>
  <c r="G53" i="169"/>
  <c r="G131" i="169" s="1"/>
  <c r="G163" i="169" s="1"/>
  <c r="G180" i="169" s="1" a="1"/>
  <c r="G180" i="169" s="1"/>
  <c r="G27" i="154" a="1"/>
  <c r="G27" i="154" s="1"/>
  <c r="G10" i="169"/>
  <c r="G27" i="169" s="1" a="1"/>
  <c r="G27" i="169" s="1"/>
  <c r="G58" i="169"/>
  <c r="G75" i="169" s="1" a="1"/>
  <c r="G75" i="169" s="1"/>
  <c r="G89" i="169" s="1"/>
  <c r="G104" i="169" s="1"/>
  <c r="G70" i="154"/>
  <c r="G71" i="154" s="1"/>
  <c r="G16" i="169"/>
  <c r="G34" i="169" s="1"/>
  <c r="G70" i="169" a="1"/>
  <c r="G70" i="169" s="1"/>
  <c r="G133" i="169"/>
  <c r="G165" i="169" s="1"/>
  <c r="G182" i="169" s="1" a="1"/>
  <c r="G182" i="169" s="1"/>
  <c r="G72" i="169" a="1"/>
  <c r="G72" i="169" s="1"/>
  <c r="G136" i="169"/>
  <c r="G168" i="169" s="1"/>
  <c r="G185" i="169" s="1" a="1"/>
  <c r="G185" i="169" s="1"/>
  <c r="G199" i="169" s="1"/>
  <c r="G214" i="169" s="1"/>
  <c r="G71" i="147"/>
  <c r="G63" i="169" s="1"/>
  <c r="G62" i="169"/>
  <c r="I221" i="147"/>
  <c r="I225" i="147" s="1"/>
  <c r="I210" i="147"/>
  <c r="I220" i="147"/>
  <c r="I209" i="147"/>
  <c r="G112" i="147"/>
  <c r="G33" i="157"/>
  <c r="G40" i="157" s="1"/>
  <c r="G47" i="157" s="1"/>
  <c r="G62" i="157"/>
  <c r="G39" i="157"/>
  <c r="G34" i="154"/>
  <c r="G64" i="154"/>
  <c r="G41" i="154"/>
  <c r="G45" i="154" s="1"/>
  <c r="G88" i="155"/>
  <c r="G95" i="155" s="1"/>
  <c r="G110" i="155" s="1"/>
  <c r="G85" i="160"/>
  <c r="G92" i="160" s="1"/>
  <c r="G145" i="161"/>
  <c r="G177" i="161" s="1"/>
  <c r="G195" i="161" s="1"/>
  <c r="G202" i="161" s="1"/>
  <c r="G148" i="152"/>
  <c r="G180" i="152" s="1"/>
  <c r="G198" i="152" s="1"/>
  <c r="G205" i="152" s="1"/>
  <c r="G220" i="152" s="1"/>
  <c r="G145" i="151"/>
  <c r="G177" i="151" s="1"/>
  <c r="G195" i="151" s="1"/>
  <c r="G202" i="151" s="1"/>
  <c r="G85" i="151"/>
  <c r="G92" i="151" s="1"/>
  <c r="G85" i="147"/>
  <c r="G92" i="147" s="1"/>
  <c r="G90" i="153"/>
  <c r="G97" i="153" s="1"/>
  <c r="G112" i="153" s="1"/>
  <c r="G150" i="153"/>
  <c r="G182" i="153" s="1"/>
  <c r="G200" i="153" s="1"/>
  <c r="G207" i="153" s="1"/>
  <c r="G222" i="153" s="1"/>
  <c r="G85" i="159"/>
  <c r="G92" i="159" s="1"/>
  <c r="G145" i="159"/>
  <c r="G177" i="159" s="1"/>
  <c r="G195" i="159" s="1"/>
  <c r="G202" i="159" s="1"/>
  <c r="G109" i="147"/>
  <c r="G116" i="147" s="1"/>
  <c r="G101" i="147"/>
  <c r="G150" i="156"/>
  <c r="G182" i="156" s="1"/>
  <c r="G200" i="156" s="1"/>
  <c r="G207" i="156" s="1"/>
  <c r="G222" i="156" s="1"/>
  <c r="G90" i="156"/>
  <c r="G97" i="156" s="1"/>
  <c r="G112" i="156" s="1"/>
  <c r="G147" i="151"/>
  <c r="G179" i="151" s="1"/>
  <c r="G197" i="151" s="1"/>
  <c r="G204" i="151" s="1"/>
  <c r="G87" i="151"/>
  <c r="G94" i="151" s="1"/>
  <c r="G88" i="158"/>
  <c r="G95" i="158" s="1"/>
  <c r="G110" i="158" s="1"/>
  <c r="G148" i="158"/>
  <c r="G180" i="158" s="1"/>
  <c r="G198" i="158" s="1"/>
  <c r="G205" i="158" s="1"/>
  <c r="G220" i="158" s="1"/>
  <c r="G90" i="160"/>
  <c r="G97" i="160" s="1"/>
  <c r="G112" i="160" s="1"/>
  <c r="G150" i="160"/>
  <c r="G182" i="160" s="1"/>
  <c r="G200" i="160" s="1"/>
  <c r="G207" i="160" s="1"/>
  <c r="G222" i="160" s="1"/>
  <c r="G85" i="150"/>
  <c r="G92" i="150" s="1"/>
  <c r="G145" i="150"/>
  <c r="G177" i="150" s="1"/>
  <c r="G195" i="150" s="1"/>
  <c r="G202" i="150" s="1"/>
  <c r="G88" i="147"/>
  <c r="G95" i="147" s="1"/>
  <c r="G110" i="147" s="1"/>
  <c r="G90" i="159"/>
  <c r="G97" i="159" s="1"/>
  <c r="G112" i="159" s="1"/>
  <c r="G150" i="159"/>
  <c r="G182" i="159" s="1"/>
  <c r="G200" i="159" s="1"/>
  <c r="G207" i="159" s="1"/>
  <c r="G222" i="159" s="1"/>
  <c r="G90" i="150"/>
  <c r="G97" i="150" s="1"/>
  <c r="G112" i="150" s="1"/>
  <c r="G150" i="150"/>
  <c r="G182" i="150" s="1"/>
  <c r="G200" i="150" s="1"/>
  <c r="G207" i="150" s="1"/>
  <c r="G222" i="150" s="1"/>
  <c r="G87" i="158"/>
  <c r="G94" i="158" s="1"/>
  <c r="G147" i="158"/>
  <c r="G179" i="158" s="1"/>
  <c r="G197" i="158" s="1"/>
  <c r="G204" i="158" s="1"/>
  <c r="G90" i="161"/>
  <c r="G97" i="161" s="1"/>
  <c r="G112" i="161" s="1"/>
  <c r="G150" i="161"/>
  <c r="G182" i="161" s="1"/>
  <c r="G200" i="161" s="1"/>
  <c r="G207" i="161" s="1"/>
  <c r="G222" i="161" s="1"/>
  <c r="G141" i="157"/>
  <c r="G173" i="157" s="1"/>
  <c r="G190" i="157" s="1" a="1"/>
  <c r="G190" i="157" s="1"/>
  <c r="G144" i="154"/>
  <c r="G176" i="154" s="1"/>
  <c r="G193" i="154" s="1" a="1"/>
  <c r="G193" i="154" s="1"/>
  <c r="G109" i="149"/>
  <c r="G87" i="153"/>
  <c r="G94" i="153" s="1"/>
  <c r="G147" i="153"/>
  <c r="G179" i="153" s="1"/>
  <c r="G197" i="153" s="1"/>
  <c r="G204" i="153" s="1"/>
  <c r="G150" i="157"/>
  <c r="G182" i="157" s="1"/>
  <c r="G200" i="157" s="1"/>
  <c r="G207" i="157" s="1"/>
  <c r="G222" i="157" s="1"/>
  <c r="G90" i="157"/>
  <c r="G97" i="157" s="1"/>
  <c r="G112" i="157" s="1"/>
  <c r="G90" i="155"/>
  <c r="G97" i="155" s="1"/>
  <c r="G112" i="155" s="1"/>
  <c r="G150" i="155"/>
  <c r="G182" i="155" s="1"/>
  <c r="G200" i="155" s="1"/>
  <c r="G207" i="155" s="1"/>
  <c r="G222" i="155" s="1"/>
  <c r="G90" i="152"/>
  <c r="G97" i="152" s="1"/>
  <c r="G112" i="152" s="1"/>
  <c r="G150" i="152"/>
  <c r="G182" i="152" s="1"/>
  <c r="G200" i="152" s="1"/>
  <c r="G207" i="152" s="1"/>
  <c r="G222" i="152" s="1"/>
  <c r="G139" i="155"/>
  <c r="G171" i="155" s="1"/>
  <c r="G188" i="155" s="1" a="1"/>
  <c r="G188" i="155" s="1"/>
  <c r="G90" i="151"/>
  <c r="G97" i="151" s="1"/>
  <c r="G112" i="151" s="1"/>
  <c r="G150" i="151"/>
  <c r="G182" i="151" s="1"/>
  <c r="G200" i="151" s="1"/>
  <c r="G207" i="151" s="1"/>
  <c r="G222" i="151" s="1"/>
  <c r="G148" i="155"/>
  <c r="G180" i="155" s="1"/>
  <c r="G198" i="155" s="1"/>
  <c r="G205" i="155" s="1"/>
  <c r="G220" i="155" s="1"/>
  <c r="G87" i="161"/>
  <c r="G94" i="161" s="1"/>
  <c r="G147" i="161"/>
  <c r="G179" i="161" s="1"/>
  <c r="G197" i="161" s="1"/>
  <c r="G204" i="161" s="1"/>
  <c r="G87" i="156"/>
  <c r="G94" i="156" s="1"/>
  <c r="G147" i="156"/>
  <c r="G179" i="156" s="1"/>
  <c r="G197" i="156" s="1"/>
  <c r="G204" i="156" s="1"/>
  <c r="G87" i="155"/>
  <c r="G94" i="155" s="1"/>
  <c r="G147" i="155"/>
  <c r="G179" i="155" s="1"/>
  <c r="G197" i="155" s="1"/>
  <c r="G204" i="155" s="1"/>
  <c r="G147" i="160"/>
  <c r="G179" i="160" s="1"/>
  <c r="G197" i="160" s="1"/>
  <c r="G204" i="160" s="1"/>
  <c r="G87" i="160"/>
  <c r="G94" i="160" s="1"/>
  <c r="G90" i="149"/>
  <c r="G97" i="149" s="1"/>
  <c r="G112" i="149" s="1"/>
  <c r="G150" i="149"/>
  <c r="G182" i="149" s="1"/>
  <c r="G200" i="149" s="1"/>
  <c r="G207" i="149" s="1"/>
  <c r="G222" i="149" s="1"/>
  <c r="G87" i="150"/>
  <c r="G94" i="150" s="1"/>
  <c r="G147" i="150"/>
  <c r="G179" i="150" s="1"/>
  <c r="G197" i="150" s="1"/>
  <c r="G204" i="150" s="1"/>
  <c r="G87" i="154"/>
  <c r="G94" i="154" s="1"/>
  <c r="G147" i="154"/>
  <c r="G179" i="154" s="1"/>
  <c r="G197" i="154" s="1"/>
  <c r="G204" i="154" s="1"/>
  <c r="G147" i="159"/>
  <c r="G179" i="159" s="1"/>
  <c r="G197" i="159" s="1"/>
  <c r="G204" i="159" s="1"/>
  <c r="G87" i="159"/>
  <c r="G94" i="159" s="1"/>
  <c r="G139" i="157"/>
  <c r="G171" i="157" s="1"/>
  <c r="G188" i="157" s="1" a="1"/>
  <c r="G188" i="157" s="1"/>
  <c r="G148" i="150"/>
  <c r="G180" i="150" s="1"/>
  <c r="G198" i="150" s="1"/>
  <c r="G205" i="150" s="1"/>
  <c r="G220" i="150" s="1"/>
  <c r="G88" i="150"/>
  <c r="G95" i="150" s="1"/>
  <c r="G110" i="150" s="1"/>
  <c r="G147" i="152"/>
  <c r="G179" i="152" s="1"/>
  <c r="G197" i="152" s="1"/>
  <c r="G204" i="152" s="1"/>
  <c r="G87" i="152"/>
  <c r="G94" i="152" s="1"/>
  <c r="G148" i="149"/>
  <c r="G180" i="149" s="1"/>
  <c r="G198" i="149" s="1"/>
  <c r="G205" i="149" s="1"/>
  <c r="G220" i="149" s="1"/>
  <c r="G88" i="149"/>
  <c r="G95" i="149" s="1"/>
  <c r="G110" i="149" s="1"/>
  <c r="G219" i="149"/>
  <c r="G79" i="157" l="1" a="1"/>
  <c r="G79" i="157" s="1"/>
  <c r="G54" i="169"/>
  <c r="G39" i="169"/>
  <c r="G68" i="157"/>
  <c r="G60" i="169" s="1"/>
  <c r="G59" i="169"/>
  <c r="G139" i="169"/>
  <c r="G171" i="169" s="1"/>
  <c r="G189" i="169" s="1"/>
  <c r="G196" i="169" s="1"/>
  <c r="G79" i="169"/>
  <c r="G86" i="169" s="1"/>
  <c r="G41" i="169"/>
  <c r="G45" i="169" s="1"/>
  <c r="G81" i="154" a="1"/>
  <c r="G81" i="154" s="1"/>
  <c r="G56" i="169"/>
  <c r="G80" i="169"/>
  <c r="G140" i="169"/>
  <c r="G172" i="169" s="1"/>
  <c r="G190" i="169" s="1"/>
  <c r="G141" i="169"/>
  <c r="G173" i="169" s="1"/>
  <c r="G191" i="169" s="1"/>
  <c r="G81" i="169"/>
  <c r="I224" i="147"/>
  <c r="K219" i="147"/>
  <c r="G140" i="157"/>
  <c r="G172" i="157" s="1"/>
  <c r="G189" i="157" s="1" a="1"/>
  <c r="G189" i="157" s="1"/>
  <c r="G85" i="161"/>
  <c r="G92" i="161" s="1"/>
  <c r="G107" i="161" s="1"/>
  <c r="G88" i="152"/>
  <c r="G95" i="152" s="1"/>
  <c r="G110" i="152" s="1"/>
  <c r="G146" i="160"/>
  <c r="G178" i="160" s="1"/>
  <c r="G196" i="160" s="1"/>
  <c r="G203" i="160" s="1"/>
  <c r="G145" i="160"/>
  <c r="G177" i="160" s="1"/>
  <c r="G195" i="160" s="1"/>
  <c r="G202" i="160" s="1"/>
  <c r="G217" i="160" s="1"/>
  <c r="G89" i="152"/>
  <c r="G211" i="149"/>
  <c r="G226" i="149"/>
  <c r="G109" i="152"/>
  <c r="G116" i="152" s="1"/>
  <c r="G101" i="152"/>
  <c r="G219" i="152"/>
  <c r="G226" i="152" s="1"/>
  <c r="G211" i="152"/>
  <c r="G145" i="158"/>
  <c r="G177" i="158" s="1"/>
  <c r="G195" i="158" s="1"/>
  <c r="G202" i="158" s="1"/>
  <c r="G85" i="158"/>
  <c r="G92" i="158" s="1"/>
  <c r="G149" i="150"/>
  <c r="G181" i="150" s="1"/>
  <c r="G199" i="150" s="1"/>
  <c r="G89" i="150"/>
  <c r="G150" i="154"/>
  <c r="G182" i="154" s="1"/>
  <c r="G200" i="154" s="1"/>
  <c r="G207" i="154" s="1"/>
  <c r="G222" i="154" s="1"/>
  <c r="G90" i="154"/>
  <c r="G101" i="159"/>
  <c r="G109" i="159"/>
  <c r="G116" i="159" s="1"/>
  <c r="G85" i="156"/>
  <c r="G92" i="156" s="1"/>
  <c r="G145" i="156"/>
  <c r="G177" i="156" s="1"/>
  <c r="G195" i="156" s="1"/>
  <c r="G202" i="156" s="1"/>
  <c r="G219" i="154"/>
  <c r="G85" i="152"/>
  <c r="G92" i="152" s="1"/>
  <c r="G145" i="152"/>
  <c r="G177" i="152" s="1"/>
  <c r="G195" i="152" s="1"/>
  <c r="G202" i="152" s="1"/>
  <c r="G109" i="150"/>
  <c r="G116" i="150" s="1"/>
  <c r="G101" i="150"/>
  <c r="G211" i="160"/>
  <c r="G219" i="160"/>
  <c r="G226" i="160" s="1"/>
  <c r="G101" i="155"/>
  <c r="G109" i="155"/>
  <c r="G116" i="155" s="1"/>
  <c r="G85" i="149"/>
  <c r="G92" i="149" s="1"/>
  <c r="G145" i="149"/>
  <c r="G177" i="149" s="1"/>
  <c r="G195" i="149" s="1"/>
  <c r="G202" i="149" s="1"/>
  <c r="G219" i="156"/>
  <c r="G226" i="156" s="1"/>
  <c r="G211" i="156"/>
  <c r="G211" i="161"/>
  <c r="G219" i="161"/>
  <c r="G226" i="161" s="1"/>
  <c r="G89" i="158"/>
  <c r="G149" i="158"/>
  <c r="G181" i="158" s="1"/>
  <c r="G199" i="158" s="1"/>
  <c r="G85" i="154"/>
  <c r="G92" i="154" s="1"/>
  <c r="G145" i="154"/>
  <c r="G177" i="154" s="1"/>
  <c r="G195" i="154" s="1"/>
  <c r="G202" i="154" s="1"/>
  <c r="G219" i="153"/>
  <c r="G226" i="153" s="1"/>
  <c r="G211" i="153"/>
  <c r="G116" i="149"/>
  <c r="G97" i="154"/>
  <c r="G112" i="154" s="1"/>
  <c r="G109" i="158"/>
  <c r="G116" i="158" s="1"/>
  <c r="G101" i="158"/>
  <c r="G86" i="150"/>
  <c r="G93" i="150" s="1"/>
  <c r="G146" i="150"/>
  <c r="G178" i="150" s="1"/>
  <c r="G196" i="150" s="1"/>
  <c r="G203" i="150" s="1"/>
  <c r="G107" i="150"/>
  <c r="G114" i="150" s="1"/>
  <c r="G99" i="150"/>
  <c r="G211" i="151"/>
  <c r="G219" i="151"/>
  <c r="G226" i="151" s="1"/>
  <c r="G217" i="159"/>
  <c r="G107" i="147"/>
  <c r="G114" i="147" s="1"/>
  <c r="G99" i="147"/>
  <c r="G85" i="153"/>
  <c r="G92" i="153" s="1"/>
  <c r="G145" i="153"/>
  <c r="G177" i="153" s="1"/>
  <c r="G195" i="153" s="1"/>
  <c r="G202" i="153" s="1"/>
  <c r="G217" i="151"/>
  <c r="G146" i="156"/>
  <c r="G178" i="156" s="1"/>
  <c r="G196" i="156" s="1"/>
  <c r="G203" i="156" s="1"/>
  <c r="G86" i="156"/>
  <c r="G93" i="156" s="1"/>
  <c r="G148" i="157"/>
  <c r="G180" i="157" s="1"/>
  <c r="G198" i="157" s="1"/>
  <c r="G205" i="157" s="1"/>
  <c r="G220" i="157" s="1"/>
  <c r="G88" i="157"/>
  <c r="G95" i="157" s="1"/>
  <c r="G110" i="157" s="1"/>
  <c r="G86" i="161"/>
  <c r="G93" i="161" s="1"/>
  <c r="G146" i="161"/>
  <c r="G178" i="161" s="1"/>
  <c r="G196" i="161" s="1"/>
  <c r="G203" i="161" s="1"/>
  <c r="G217" i="161"/>
  <c r="G211" i="159"/>
  <c r="G219" i="159"/>
  <c r="G226" i="159" s="1"/>
  <c r="G109" i="154"/>
  <c r="G211" i="150"/>
  <c r="G219" i="150"/>
  <c r="G226" i="150" s="1"/>
  <c r="G109" i="160"/>
  <c r="G116" i="160" s="1"/>
  <c r="G101" i="160"/>
  <c r="G211" i="155"/>
  <c r="G219" i="155"/>
  <c r="G226" i="155" s="1"/>
  <c r="G88" i="151"/>
  <c r="G95" i="151" s="1"/>
  <c r="G110" i="151" s="1"/>
  <c r="G148" i="151"/>
  <c r="G180" i="151" s="1"/>
  <c r="G198" i="151" s="1"/>
  <c r="G205" i="151" s="1"/>
  <c r="G220" i="151" s="1"/>
  <c r="G101" i="156"/>
  <c r="G109" i="156"/>
  <c r="G116" i="156" s="1"/>
  <c r="G142" i="154"/>
  <c r="G174" i="154" s="1"/>
  <c r="G191" i="154" s="1" a="1"/>
  <c r="G191" i="154" s="1"/>
  <c r="G101" i="161"/>
  <c r="G109" i="161"/>
  <c r="G116" i="161" s="1"/>
  <c r="G89" i="155"/>
  <c r="G149" i="155"/>
  <c r="G181" i="155" s="1"/>
  <c r="G199" i="155" s="1"/>
  <c r="G107" i="160"/>
  <c r="G86" i="151"/>
  <c r="G93" i="151" s="1"/>
  <c r="G146" i="151"/>
  <c r="G178" i="151" s="1"/>
  <c r="G196" i="151" s="1"/>
  <c r="G203" i="151" s="1"/>
  <c r="G109" i="153"/>
  <c r="G116" i="153" s="1"/>
  <c r="G101" i="153"/>
  <c r="G149" i="149"/>
  <c r="G181" i="149" s="1"/>
  <c r="G199" i="149" s="1"/>
  <c r="G89" i="149"/>
  <c r="G101" i="149"/>
  <c r="G211" i="158"/>
  <c r="G219" i="158"/>
  <c r="G226" i="158" s="1"/>
  <c r="G88" i="160"/>
  <c r="G95" i="160" s="1"/>
  <c r="G110" i="160" s="1"/>
  <c r="G148" i="160"/>
  <c r="G180" i="160" s="1"/>
  <c r="G198" i="160" s="1"/>
  <c r="G205" i="160" s="1"/>
  <c r="G220" i="160" s="1"/>
  <c r="G217" i="150"/>
  <c r="G224" i="150" s="1"/>
  <c r="G209" i="150"/>
  <c r="G101" i="151"/>
  <c r="G109" i="151"/>
  <c r="G116" i="151" s="1"/>
  <c r="G146" i="159"/>
  <c r="G178" i="159" s="1"/>
  <c r="G196" i="159" s="1"/>
  <c r="G203" i="159" s="1"/>
  <c r="G86" i="159"/>
  <c r="G93" i="159" s="1"/>
  <c r="G107" i="159"/>
  <c r="G88" i="161"/>
  <c r="G95" i="161" s="1"/>
  <c r="G110" i="161" s="1"/>
  <c r="G148" i="161"/>
  <c r="G180" i="161" s="1"/>
  <c r="G198" i="161" s="1"/>
  <c r="G205" i="161" s="1"/>
  <c r="G220" i="161" s="1"/>
  <c r="G107" i="151"/>
  <c r="G85" i="155"/>
  <c r="G92" i="155" s="1"/>
  <c r="G145" i="155"/>
  <c r="G177" i="155" s="1"/>
  <c r="G195" i="155" s="1"/>
  <c r="G202" i="155" s="1"/>
  <c r="G211" i="169" l="1"/>
  <c r="G218" i="169" s="1"/>
  <c r="G203" i="169"/>
  <c r="G101" i="169"/>
  <c r="G108" i="169" s="1"/>
  <c r="G93" i="169"/>
  <c r="G137" i="169"/>
  <c r="G169" i="169" s="1"/>
  <c r="G187" i="169" s="1"/>
  <c r="G194" i="169" s="1"/>
  <c r="G209" i="169" s="1"/>
  <c r="G77" i="169"/>
  <c r="G84" i="169" s="1"/>
  <c r="G99" i="169" s="1"/>
  <c r="G71" i="169" a="1"/>
  <c r="G71" i="169" s="1"/>
  <c r="G132" i="169"/>
  <c r="G164" i="169" s="1"/>
  <c r="G181" i="169" s="1" a="1"/>
  <c r="G181" i="169" s="1"/>
  <c r="G138" i="169"/>
  <c r="G170" i="169" s="1"/>
  <c r="G188" i="169" s="1"/>
  <c r="G78" i="169"/>
  <c r="G134" i="169"/>
  <c r="G166" i="169" s="1"/>
  <c r="G183" i="169" s="1" a="1"/>
  <c r="G183" i="169" s="1"/>
  <c r="G197" i="169" s="1"/>
  <c r="G73" i="169" a="1"/>
  <c r="G73" i="169" s="1"/>
  <c r="G87" i="169" s="1"/>
  <c r="G211" i="154"/>
  <c r="G101" i="154"/>
  <c r="G149" i="152"/>
  <c r="G181" i="152" s="1"/>
  <c r="G199" i="152" s="1"/>
  <c r="G86" i="160"/>
  <c r="G93" i="160" s="1"/>
  <c r="G108" i="160" s="1"/>
  <c r="G114" i="151"/>
  <c r="G116" i="154"/>
  <c r="G99" i="151"/>
  <c r="G226" i="154"/>
  <c r="G146" i="155"/>
  <c r="G178" i="155" s="1"/>
  <c r="G196" i="155" s="1"/>
  <c r="G203" i="155" s="1"/>
  <c r="G86" i="155"/>
  <c r="G93" i="155" s="1"/>
  <c r="G217" i="155"/>
  <c r="G224" i="155" s="1"/>
  <c r="G209" i="155"/>
  <c r="G108" i="159"/>
  <c r="G149" i="153"/>
  <c r="G181" i="153" s="1"/>
  <c r="G199" i="153" s="1"/>
  <c r="G89" i="153"/>
  <c r="G148" i="154"/>
  <c r="G180" i="154" s="1"/>
  <c r="G198" i="154" s="1"/>
  <c r="G205" i="154" s="1"/>
  <c r="G220" i="154" s="1"/>
  <c r="G88" i="154"/>
  <c r="G95" i="154" s="1"/>
  <c r="G110" i="154" s="1"/>
  <c r="G108" i="151"/>
  <c r="G99" i="160"/>
  <c r="G218" i="160"/>
  <c r="G86" i="149"/>
  <c r="G93" i="149" s="1"/>
  <c r="G146" i="149"/>
  <c r="G178" i="149" s="1"/>
  <c r="G196" i="149" s="1"/>
  <c r="G203" i="149" s="1"/>
  <c r="G224" i="161"/>
  <c r="G218" i="161"/>
  <c r="G87" i="157"/>
  <c r="G94" i="157" s="1"/>
  <c r="G147" i="157"/>
  <c r="G179" i="157" s="1"/>
  <c r="G197" i="157" s="1"/>
  <c r="G204" i="157" s="1"/>
  <c r="G89" i="157"/>
  <c r="G149" i="157"/>
  <c r="G181" i="157" s="1"/>
  <c r="G199" i="157" s="1"/>
  <c r="G108" i="156"/>
  <c r="G224" i="151"/>
  <c r="G107" i="153"/>
  <c r="G108" i="150"/>
  <c r="G148" i="159"/>
  <c r="G180" i="159" s="1"/>
  <c r="G198" i="159" s="1"/>
  <c r="G205" i="159" s="1"/>
  <c r="G88" i="159"/>
  <c r="G95" i="159" s="1"/>
  <c r="G89" i="160"/>
  <c r="G149" i="160"/>
  <c r="G181" i="160" s="1"/>
  <c r="G199" i="160" s="1"/>
  <c r="G88" i="153"/>
  <c r="G95" i="153" s="1"/>
  <c r="G110" i="153" s="1"/>
  <c r="G148" i="153"/>
  <c r="G180" i="153" s="1"/>
  <c r="G198" i="153" s="1"/>
  <c r="G205" i="153" s="1"/>
  <c r="G220" i="153" s="1"/>
  <c r="G99" i="154"/>
  <c r="G107" i="154"/>
  <c r="G209" i="160"/>
  <c r="G217" i="149"/>
  <c r="G224" i="149" s="1"/>
  <c r="G209" i="149"/>
  <c r="G217" i="152"/>
  <c r="G224" i="152" s="1"/>
  <c r="G209" i="152"/>
  <c r="G217" i="156"/>
  <c r="G114" i="161"/>
  <c r="G99" i="158"/>
  <c r="G107" i="158"/>
  <c r="G114" i="158" s="1"/>
  <c r="G89" i="156"/>
  <c r="G149" i="156"/>
  <c r="G181" i="156" s="1"/>
  <c r="G199" i="156" s="1"/>
  <c r="G107" i="155"/>
  <c r="G114" i="155" s="1"/>
  <c r="G99" i="155"/>
  <c r="G218" i="159"/>
  <c r="G89" i="147"/>
  <c r="G149" i="147"/>
  <c r="G148" i="156"/>
  <c r="G180" i="156" s="1"/>
  <c r="G198" i="156" s="1"/>
  <c r="G205" i="156" s="1"/>
  <c r="G220" i="156" s="1"/>
  <c r="G88" i="156"/>
  <c r="G95" i="156" s="1"/>
  <c r="G110" i="156" s="1"/>
  <c r="G218" i="151"/>
  <c r="G146" i="154"/>
  <c r="G178" i="154" s="1"/>
  <c r="G196" i="154" s="1"/>
  <c r="G203" i="154" s="1"/>
  <c r="G86" i="154"/>
  <c r="G93" i="154" s="1"/>
  <c r="G114" i="160"/>
  <c r="G145" i="157"/>
  <c r="G177" i="157" s="1"/>
  <c r="G195" i="157" s="1"/>
  <c r="G202" i="157" s="1"/>
  <c r="G85" i="157"/>
  <c r="G92" i="157" s="1"/>
  <c r="G209" i="161"/>
  <c r="G108" i="161"/>
  <c r="G146" i="158"/>
  <c r="G178" i="158" s="1"/>
  <c r="G196" i="158" s="1"/>
  <c r="G203" i="158" s="1"/>
  <c r="G86" i="158"/>
  <c r="G93" i="158" s="1"/>
  <c r="G218" i="156"/>
  <c r="G209" i="151"/>
  <c r="G86" i="153"/>
  <c r="G93" i="153" s="1"/>
  <c r="G146" i="153"/>
  <c r="G178" i="153" s="1"/>
  <c r="G196" i="153" s="1"/>
  <c r="G203" i="153" s="1"/>
  <c r="G217" i="153"/>
  <c r="G89" i="161"/>
  <c r="G149" i="161"/>
  <c r="G181" i="161" s="1"/>
  <c r="G199" i="161" s="1"/>
  <c r="G218" i="150"/>
  <c r="G217" i="154"/>
  <c r="G146" i="147"/>
  <c r="G86" i="147"/>
  <c r="G93" i="147" s="1"/>
  <c r="G224" i="160"/>
  <c r="G107" i="149"/>
  <c r="G114" i="149" s="1"/>
  <c r="G99" i="149"/>
  <c r="G149" i="151"/>
  <c r="G181" i="151" s="1"/>
  <c r="G199" i="151" s="1"/>
  <c r="G89" i="151"/>
  <c r="G146" i="152"/>
  <c r="G178" i="152" s="1"/>
  <c r="G196" i="152" s="1"/>
  <c r="G203" i="152" s="1"/>
  <c r="G86" i="152"/>
  <c r="G93" i="152" s="1"/>
  <c r="G107" i="152"/>
  <c r="G114" i="152" s="1"/>
  <c r="G99" i="152"/>
  <c r="G107" i="156"/>
  <c r="G99" i="161"/>
  <c r="G209" i="158"/>
  <c r="G217" i="158"/>
  <c r="G224" i="158" s="1"/>
  <c r="G85" i="169" l="1"/>
  <c r="G100" i="169" s="1"/>
  <c r="G195" i="169"/>
  <c r="G210" i="169" s="1"/>
  <c r="G102" i="169"/>
  <c r="G106" i="169" s="1"/>
  <c r="G91" i="169"/>
  <c r="G212" i="169"/>
  <c r="G216" i="169" s="1"/>
  <c r="G201" i="169"/>
  <c r="G224" i="154"/>
  <c r="G114" i="156"/>
  <c r="G224" i="153"/>
  <c r="G114" i="154"/>
  <c r="G99" i="156"/>
  <c r="G209" i="154"/>
  <c r="G209" i="153"/>
  <c r="G218" i="152"/>
  <c r="G218" i="153"/>
  <c r="G218" i="158"/>
  <c r="G99" i="157"/>
  <c r="G107" i="157"/>
  <c r="G114" i="157" s="1"/>
  <c r="G108" i="154"/>
  <c r="G224" i="156"/>
  <c r="G110" i="159"/>
  <c r="G114" i="159" s="1"/>
  <c r="G99" i="159"/>
  <c r="G114" i="153"/>
  <c r="G219" i="157"/>
  <c r="G226" i="157" s="1"/>
  <c r="G211" i="157"/>
  <c r="G108" i="149"/>
  <c r="G89" i="154"/>
  <c r="G149" i="154"/>
  <c r="G181" i="154" s="1"/>
  <c r="G199" i="154" s="1"/>
  <c r="G108" i="155"/>
  <c r="G108" i="152"/>
  <c r="G108" i="147"/>
  <c r="G108" i="153"/>
  <c r="G108" i="158"/>
  <c r="G86" i="157"/>
  <c r="G93" i="157" s="1"/>
  <c r="G146" i="157"/>
  <c r="G178" i="157" s="1"/>
  <c r="G196" i="157" s="1"/>
  <c r="G203" i="157" s="1"/>
  <c r="G209" i="157"/>
  <c r="G217" i="157"/>
  <c r="G224" i="157" s="1"/>
  <c r="G218" i="154"/>
  <c r="G209" i="156"/>
  <c r="G220" i="159"/>
  <c r="G224" i="159" s="1"/>
  <c r="G209" i="159"/>
  <c r="G99" i="153"/>
  <c r="G109" i="157"/>
  <c r="G116" i="157" s="1"/>
  <c r="G101" i="157"/>
  <c r="G218" i="149"/>
  <c r="G89" i="159"/>
  <c r="G149" i="159"/>
  <c r="G181" i="159" s="1"/>
  <c r="G199" i="159" s="1"/>
  <c r="G218" i="155"/>
  <c r="G218" i="157" l="1"/>
  <c r="G108" i="157"/>
  <c r="H336" i="4"/>
  <c r="H522" i="4" l="1"/>
  <c r="G11" i="159" s="1" a="1"/>
  <c r="G11" i="159" s="1"/>
  <c r="G28" i="159" s="1" a="1"/>
  <c r="G28" i="159" s="1"/>
  <c r="G42" i="159" s="1"/>
  <c r="G46" i="159" s="1"/>
  <c r="H300" i="4"/>
  <c r="H288" i="4"/>
  <c r="H240" i="4"/>
  <c r="H204" i="4"/>
  <c r="H390" i="4" s="1"/>
  <c r="G65" i="159" l="1"/>
  <c r="G82" i="159" s="1" a="1"/>
  <c r="G82" i="159" s="1"/>
  <c r="H426" i="4"/>
  <c r="G11" i="151" s="1" a="1"/>
  <c r="G11" i="151" s="1"/>
  <c r="G28" i="151" s="1" a="1"/>
  <c r="G28" i="151" s="1"/>
  <c r="G42" i="151" s="1"/>
  <c r="G46" i="151" s="1"/>
  <c r="H474" i="4"/>
  <c r="G11" i="155" s="1" a="1"/>
  <c r="G11" i="155" s="1"/>
  <c r="G28" i="155" s="1" a="1"/>
  <c r="G28" i="155" s="1"/>
  <c r="G42" i="155" s="1"/>
  <c r="G46" i="155" s="1"/>
  <c r="H486" i="4"/>
  <c r="G11" i="156" s="1" a="1"/>
  <c r="G11" i="156" s="1"/>
  <c r="G28" i="156" s="1" a="1"/>
  <c r="G28" i="156" s="1"/>
  <c r="G42" i="156" s="1"/>
  <c r="G46" i="156" s="1"/>
  <c r="H360" i="4"/>
  <c r="H324" i="4"/>
  <c r="H276" i="4"/>
  <c r="H264" i="4"/>
  <c r="H252" i="4"/>
  <c r="H228" i="4"/>
  <c r="G65" i="155" l="1"/>
  <c r="G82" i="155" s="1" a="1"/>
  <c r="G82" i="155" s="1"/>
  <c r="G65" i="151"/>
  <c r="G82" i="151" s="1" a="1"/>
  <c r="G82" i="151" s="1"/>
  <c r="G65" i="156"/>
  <c r="G82" i="156" s="1" a="1"/>
  <c r="G82" i="156" s="1"/>
  <c r="H414" i="4"/>
  <c r="G11" i="150" s="1" a="1"/>
  <c r="G11" i="150" s="1"/>
  <c r="G28" i="150" s="1" a="1"/>
  <c r="G28" i="150" s="1"/>
  <c r="H438" i="4"/>
  <c r="G11" i="152" s="1" a="1"/>
  <c r="G11" i="152" s="1"/>
  <c r="G28" i="152" s="1" a="1"/>
  <c r="G28" i="152" s="1"/>
  <c r="G42" i="152" s="1"/>
  <c r="G46" i="152" s="1"/>
  <c r="H450" i="4"/>
  <c r="G11" i="153" s="1" a="1"/>
  <c r="G11" i="153" s="1"/>
  <c r="G28" i="153" s="1" a="1"/>
  <c r="G28" i="153" s="1"/>
  <c r="G42" i="153" s="1"/>
  <c r="G46" i="153" s="1"/>
  <c r="H462" i="4"/>
  <c r="G11" i="154" s="1" a="1"/>
  <c r="G11" i="154" s="1"/>
  <c r="G28" i="154" s="1" a="1"/>
  <c r="G28" i="154" s="1"/>
  <c r="G42" i="154" s="1"/>
  <c r="G46" i="154" s="1"/>
  <c r="H510" i="4"/>
  <c r="G11" i="158" s="1" a="1"/>
  <c r="G11" i="158" s="1"/>
  <c r="G28" i="158" s="1" a="1"/>
  <c r="G28" i="158" s="1"/>
  <c r="G42" i="158" s="1"/>
  <c r="G46" i="158" s="1"/>
  <c r="H546" i="4"/>
  <c r="G11" i="161" s="1" a="1"/>
  <c r="G11" i="161" s="1"/>
  <c r="G65" i="161" s="1"/>
  <c r="G82" i="161" s="1" a="1"/>
  <c r="G82" i="161" s="1"/>
  <c r="G65" i="150"/>
  <c r="G82" i="150" s="1" a="1"/>
  <c r="G82" i="150" s="1"/>
  <c r="G11" i="147" a="1"/>
  <c r="G11" i="147" s="1"/>
  <c r="G42" i="150"/>
  <c r="G46" i="150" s="1"/>
  <c r="G143" i="159"/>
  <c r="G175" i="159" s="1"/>
  <c r="G192" i="159" s="1" a="1"/>
  <c r="G192" i="159" s="1"/>
  <c r="G96" i="159"/>
  <c r="H348" i="4"/>
  <c r="H312" i="4"/>
  <c r="H216" i="4"/>
  <c r="H402" i="4" s="1"/>
  <c r="G28" i="161" l="1" a="1"/>
  <c r="G28" i="161" s="1"/>
  <c r="G42" i="161" s="1"/>
  <c r="G46" i="161" s="1"/>
  <c r="F11" i="169"/>
  <c r="F28" i="169" s="1" a="1"/>
  <c r="F28" i="169" s="1"/>
  <c r="F42" i="169" s="1"/>
  <c r="G65" i="158"/>
  <c r="G82" i="158" s="1" a="1"/>
  <c r="G82" i="158" s="1"/>
  <c r="G65" i="154"/>
  <c r="G82" i="154" s="1" a="1"/>
  <c r="G82" i="154" s="1"/>
  <c r="G65" i="152"/>
  <c r="G82" i="152" s="1" a="1"/>
  <c r="G82" i="152" s="1"/>
  <c r="G28" i="147" a="1"/>
  <c r="G28" i="147" s="1"/>
  <c r="G65" i="153"/>
  <c r="G82" i="153" s="1" a="1"/>
  <c r="G82" i="153" s="1"/>
  <c r="H498" i="4"/>
  <c r="G11" i="157" s="1" a="1"/>
  <c r="G11" i="157" s="1"/>
  <c r="G28" i="157" s="1" a="1"/>
  <c r="G28" i="157" s="1"/>
  <c r="G42" i="157" s="1"/>
  <c r="G46" i="157" s="1"/>
  <c r="H534" i="4"/>
  <c r="G11" i="160" s="1" a="1"/>
  <c r="G11" i="160" s="1"/>
  <c r="G28" i="160" s="1" a="1"/>
  <c r="G28" i="160" s="1"/>
  <c r="G42" i="160" s="1"/>
  <c r="G46" i="160" s="1"/>
  <c r="G65" i="147"/>
  <c r="G42" i="147"/>
  <c r="G46" i="147" s="1"/>
  <c r="G206" i="159"/>
  <c r="H372" i="4"/>
  <c r="G143" i="151"/>
  <c r="G175" i="151" s="1"/>
  <c r="G192" i="151" s="1" a="1"/>
  <c r="G192" i="151" s="1"/>
  <c r="G96" i="151"/>
  <c r="G96" i="156"/>
  <c r="G143" i="156"/>
  <c r="G175" i="156" s="1"/>
  <c r="G192" i="156" s="1" a="1"/>
  <c r="G192" i="156" s="1"/>
  <c r="G111" i="159"/>
  <c r="G115" i="159" s="1"/>
  <c r="G100" i="159"/>
  <c r="G96" i="155"/>
  <c r="G143" i="155"/>
  <c r="G175" i="155" s="1"/>
  <c r="G192" i="155" s="1" a="1"/>
  <c r="G192" i="155" s="1"/>
  <c r="F213" i="169" l="1"/>
  <c r="F217" i="169" s="1"/>
  <c r="F103" i="169"/>
  <c r="F107" i="169" s="1"/>
  <c r="F46" i="169"/>
  <c r="G65" i="157"/>
  <c r="G82" i="157" s="1" a="1"/>
  <c r="G82" i="157" s="1"/>
  <c r="G82" i="147" a="1"/>
  <c r="G82" i="147" s="1"/>
  <c r="G65" i="160"/>
  <c r="G82" i="160" s="1" a="1"/>
  <c r="G82" i="160" s="1"/>
  <c r="G221" i="159"/>
  <c r="G225" i="159" s="1"/>
  <c r="G210" i="159"/>
  <c r="G206" i="155"/>
  <c r="G206" i="151"/>
  <c r="G206" i="156"/>
  <c r="G11" i="149" a="1"/>
  <c r="G11" i="149" s="1"/>
  <c r="G96" i="152"/>
  <c r="G143" i="152"/>
  <c r="G175" i="152" s="1"/>
  <c r="G192" i="152" s="1" a="1"/>
  <c r="G192" i="152" s="1"/>
  <c r="G143" i="150"/>
  <c r="G175" i="150" s="1"/>
  <c r="G192" i="150" s="1" a="1"/>
  <c r="G192" i="150" s="1"/>
  <c r="G96" i="150"/>
  <c r="G111" i="155"/>
  <c r="G115" i="155" s="1"/>
  <c r="G100" i="155"/>
  <c r="G96" i="153"/>
  <c r="G143" i="153"/>
  <c r="G175" i="153" s="1"/>
  <c r="G192" i="153" s="1" a="1"/>
  <c r="G192" i="153" s="1"/>
  <c r="G111" i="151"/>
  <c r="G115" i="151" s="1"/>
  <c r="G100" i="151"/>
  <c r="G143" i="154"/>
  <c r="G175" i="154" s="1"/>
  <c r="G192" i="154" s="1" a="1"/>
  <c r="G192" i="154" s="1"/>
  <c r="G96" i="154"/>
  <c r="G143" i="161"/>
  <c r="G175" i="161" s="1"/>
  <c r="G192" i="161" s="1" a="1"/>
  <c r="G192" i="161" s="1"/>
  <c r="G96" i="161"/>
  <c r="G96" i="147"/>
  <c r="G143" i="147"/>
  <c r="G143" i="158"/>
  <c r="G175" i="158" s="1"/>
  <c r="G192" i="158" s="1" a="1"/>
  <c r="G192" i="158" s="1"/>
  <c r="G96" i="158"/>
  <c r="G111" i="156"/>
  <c r="G115" i="156" s="1"/>
  <c r="G100" i="156"/>
  <c r="G28" i="149" l="1" a="1"/>
  <c r="G28" i="149" s="1"/>
  <c r="G11" i="169"/>
  <c r="G28" i="169" s="1" a="1"/>
  <c r="G28" i="169" s="1"/>
  <c r="G42" i="169" s="1"/>
  <c r="G46" i="169" s="1"/>
  <c r="G221" i="151"/>
  <c r="G225" i="151" s="1"/>
  <c r="G210" i="151"/>
  <c r="G221" i="156"/>
  <c r="G225" i="156" s="1"/>
  <c r="G210" i="156"/>
  <c r="G221" i="155"/>
  <c r="G225" i="155" s="1"/>
  <c r="G210" i="155"/>
  <c r="G206" i="153"/>
  <c r="G206" i="152"/>
  <c r="G206" i="158"/>
  <c r="G206" i="161"/>
  <c r="G206" i="154"/>
  <c r="G206" i="150"/>
  <c r="G65" i="149"/>
  <c r="G42" i="149"/>
  <c r="G46" i="149" s="1"/>
  <c r="G111" i="158"/>
  <c r="G115" i="158" s="1"/>
  <c r="G100" i="158"/>
  <c r="G111" i="161"/>
  <c r="G115" i="161" s="1"/>
  <c r="G100" i="161"/>
  <c r="G111" i="154"/>
  <c r="G115" i="154" s="1"/>
  <c r="G100" i="154"/>
  <c r="G96" i="160"/>
  <c r="G143" i="160"/>
  <c r="G175" i="160" s="1"/>
  <c r="G192" i="160" s="1" a="1"/>
  <c r="G192" i="160" s="1"/>
  <c r="G111" i="150"/>
  <c r="G115" i="150" s="1"/>
  <c r="G100" i="150"/>
  <c r="G143" i="149"/>
  <c r="G175" i="149" s="1"/>
  <c r="G192" i="149" s="1" a="1"/>
  <c r="G192" i="149" s="1"/>
  <c r="G96" i="157"/>
  <c r="G143" i="157"/>
  <c r="G175" i="157" s="1"/>
  <c r="G192" i="157" s="1" a="1"/>
  <c r="G192" i="157" s="1"/>
  <c r="G111" i="147"/>
  <c r="G115" i="147" s="1"/>
  <c r="G100" i="147"/>
  <c r="G111" i="153"/>
  <c r="G115" i="153" s="1"/>
  <c r="G100" i="153"/>
  <c r="G111" i="152"/>
  <c r="G115" i="152" s="1"/>
  <c r="G100" i="152"/>
  <c r="G82" i="149" l="1" a="1"/>
  <c r="G82" i="149" s="1"/>
  <c r="G96" i="149" s="1"/>
  <c r="G111" i="149" s="1"/>
  <c r="G115" i="149" s="1"/>
  <c r="G57" i="169"/>
  <c r="G221" i="150"/>
  <c r="G225" i="150" s="1"/>
  <c r="G210" i="150"/>
  <c r="G221" i="161"/>
  <c r="G225" i="161" s="1"/>
  <c r="G210" i="161"/>
  <c r="G221" i="152"/>
  <c r="G225" i="152" s="1"/>
  <c r="G210" i="152"/>
  <c r="G221" i="154"/>
  <c r="G225" i="154" s="1"/>
  <c r="G210" i="154"/>
  <c r="G221" i="158"/>
  <c r="G225" i="158" s="1"/>
  <c r="G210" i="158"/>
  <c r="G221" i="153"/>
  <c r="G225" i="153" s="1"/>
  <c r="G210" i="153"/>
  <c r="G206" i="157"/>
  <c r="G206" i="149"/>
  <c r="G206" i="160"/>
  <c r="G111" i="157"/>
  <c r="G115" i="157" s="1"/>
  <c r="G100" i="157"/>
  <c r="G111" i="160"/>
  <c r="G115" i="160" s="1"/>
  <c r="G100" i="160"/>
  <c r="G100" i="149" l="1"/>
  <c r="G74" i="169" a="1"/>
  <c r="G74" i="169" s="1"/>
  <c r="G88" i="169" s="1"/>
  <c r="G135" i="169"/>
  <c r="G167" i="169" s="1"/>
  <c r="G184" i="169" s="1" a="1"/>
  <c r="G184" i="169" s="1"/>
  <c r="G198" i="169" s="1"/>
  <c r="G221" i="149"/>
  <c r="G225" i="149" s="1"/>
  <c r="G210" i="149"/>
  <c r="G221" i="160"/>
  <c r="G225" i="160" s="1"/>
  <c r="G210" i="160"/>
  <c r="G221" i="157"/>
  <c r="G225" i="157" s="1"/>
  <c r="G210" i="157"/>
  <c r="G141" i="147"/>
  <c r="E141" i="147"/>
  <c r="G92" i="169" l="1"/>
  <c r="G103" i="169"/>
  <c r="G107" i="169" s="1"/>
  <c r="G202" i="169"/>
  <c r="G213" i="169"/>
  <c r="G217" i="169" s="1"/>
  <c r="G139" i="147"/>
  <c r="H141" i="147"/>
  <c r="F141" i="147"/>
  <c r="F139" i="147" l="1"/>
  <c r="H139" i="147"/>
  <c r="F150" i="147" l="1"/>
  <c r="F147" i="147"/>
  <c r="E150" i="147"/>
  <c r="G147" i="147"/>
  <c r="E144" i="147" l="1"/>
  <c r="G144" i="147"/>
  <c r="E182" i="147"/>
  <c r="E200" i="147" s="1"/>
  <c r="E181" i="147"/>
  <c r="E199" i="147" s="1"/>
  <c r="E148" i="147"/>
  <c r="G148" i="147"/>
  <c r="F145" i="147"/>
  <c r="F181" i="147"/>
  <c r="F199" i="147" s="1"/>
  <c r="F182" i="147"/>
  <c r="F200" i="147" s="1"/>
  <c r="F148" i="147"/>
  <c r="F180" i="147" s="1"/>
  <c r="F198" i="147" s="1"/>
  <c r="E145" i="147"/>
  <c r="G145" i="147"/>
  <c r="G150" i="147"/>
  <c r="F144" i="147"/>
  <c r="E147" i="147"/>
  <c r="E180" i="147" l="1"/>
  <c r="E198" i="147" s="1"/>
  <c r="G180" i="147"/>
  <c r="G198" i="147" s="1"/>
  <c r="G142" i="147"/>
  <c r="F142" i="147"/>
  <c r="G181" i="147"/>
  <c r="G199" i="147" s="1"/>
  <c r="G182" i="147"/>
  <c r="G200" i="147" s="1"/>
  <c r="H147" i="147" l="1"/>
  <c r="H144" i="147"/>
  <c r="H150" i="147"/>
  <c r="H181" i="147" l="1"/>
  <c r="H182" i="147"/>
  <c r="H148" i="147"/>
  <c r="H142" i="147"/>
  <c r="H145" i="147"/>
  <c r="H200" i="147" l="1"/>
  <c r="H199" i="147"/>
  <c r="H180" i="147"/>
  <c r="H198" i="147" l="1"/>
  <c r="E188" i="147" a="1"/>
  <c r="E188" i="147" s="1"/>
  <c r="E172" i="147"/>
  <c r="E189" i="147" s="1" a="1"/>
  <c r="E189" i="147" s="1"/>
  <c r="E173" i="147"/>
  <c r="E190" i="147" s="1" a="1"/>
  <c r="E190" i="147" s="1"/>
  <c r="H171" i="147"/>
  <c r="H188" i="147" s="1" a="1"/>
  <c r="H188" i="147" s="1"/>
  <c r="G171" i="147"/>
  <c r="G188" i="147" s="1" a="1"/>
  <c r="G188" i="147" s="1"/>
  <c r="G172" i="147"/>
  <c r="G189" i="147" s="1" a="1"/>
  <c r="G189" i="147" s="1"/>
  <c r="G173" i="147"/>
  <c r="G190" i="147" s="1" a="1"/>
  <c r="G190" i="147" s="1"/>
  <c r="F173" i="147"/>
  <c r="F190" i="147" s="1" a="1"/>
  <c r="F190" i="147" s="1"/>
  <c r="H172" i="147"/>
  <c r="H189" i="147" s="1" a="1"/>
  <c r="H189" i="147" s="1"/>
  <c r="H173" i="147"/>
  <c r="H190" i="147" s="1" a="1"/>
  <c r="H190" i="147" s="1"/>
  <c r="F172" i="147"/>
  <c r="F189" i="147" s="1" a="1"/>
  <c r="F189" i="147" s="1"/>
  <c r="F171" i="147"/>
  <c r="F188" i="147" s="1" a="1"/>
  <c r="F188" i="147" s="1"/>
  <c r="E174" i="147"/>
  <c r="E191" i="147" s="1" a="1"/>
  <c r="E191" i="147" s="1"/>
  <c r="E175" i="147"/>
  <c r="E192" i="147" s="1" a="1"/>
  <c r="E192" i="147" s="1"/>
  <c r="E176" i="147"/>
  <c r="E193" i="147" s="1" a="1"/>
  <c r="E193" i="147" s="1"/>
  <c r="F174" i="147"/>
  <c r="F191" i="147" s="1" a="1"/>
  <c r="F191" i="147" s="1"/>
  <c r="F175" i="147"/>
  <c r="F192" i="147" s="1" a="1"/>
  <c r="F192" i="147" s="1"/>
  <c r="F176" i="147"/>
  <c r="F193" i="147" s="1" a="1"/>
  <c r="F193" i="147" s="1"/>
  <c r="G176" i="147"/>
  <c r="G193" i="147" s="1" a="1"/>
  <c r="G193" i="147" s="1"/>
  <c r="H174" i="147"/>
  <c r="H191" i="147" s="1" a="1"/>
  <c r="H191" i="147" s="1"/>
  <c r="G175" i="147"/>
  <c r="G192" i="147" s="1" a="1"/>
  <c r="G192" i="147" s="1"/>
  <c r="G174" i="147"/>
  <c r="G191" i="147" s="1" a="1"/>
  <c r="G191" i="147" s="1"/>
  <c r="H175" i="147"/>
  <c r="H192" i="147" s="1" a="1"/>
  <c r="H192" i="147" s="1"/>
  <c r="H176" i="147"/>
  <c r="H193" i="147" s="1" a="1"/>
  <c r="H193" i="147" s="1"/>
  <c r="E177" i="147"/>
  <c r="E195" i="147" s="1"/>
  <c r="G205" i="147" l="1"/>
  <c r="G220" i="147" s="1"/>
  <c r="G206" i="147"/>
  <c r="G221" i="147" s="1"/>
  <c r="G207" i="147"/>
  <c r="G222" i="147" s="1"/>
  <c r="F207" i="147"/>
  <c r="F222" i="147" s="1"/>
  <c r="F206" i="147"/>
  <c r="F221" i="147" s="1"/>
  <c r="F205" i="147"/>
  <c r="F220" i="147" s="1"/>
  <c r="E207" i="147"/>
  <c r="E222" i="147" s="1"/>
  <c r="E206" i="147"/>
  <c r="E221" i="147" s="1"/>
  <c r="E205" i="147"/>
  <c r="E220" i="147" s="1"/>
  <c r="E202" i="147"/>
  <c r="E217" i="147" s="1"/>
  <c r="E178" i="147"/>
  <c r="E196" i="147" s="1"/>
  <c r="E179" i="147"/>
  <c r="E197" i="147" s="1"/>
  <c r="E204" i="147" l="1"/>
  <c r="E211" i="147" s="1"/>
  <c r="E203" i="147"/>
  <c r="E218" i="147" s="1"/>
  <c r="E225" i="147" s="1"/>
  <c r="E224" i="147"/>
  <c r="H205" i="147"/>
  <c r="H220" i="147" s="1"/>
  <c r="H206" i="147"/>
  <c r="H221" i="147" s="1"/>
  <c r="H207" i="147"/>
  <c r="H222" i="147" s="1"/>
  <c r="E209" i="147"/>
  <c r="E210" i="147"/>
  <c r="G179" i="147"/>
  <c r="G197" i="147" s="1"/>
  <c r="G204" i="147" s="1"/>
  <c r="H178" i="147"/>
  <c r="H177" i="147"/>
  <c r="H179" i="147"/>
  <c r="F179" i="147"/>
  <c r="F197" i="147" s="1"/>
  <c r="F204" i="147" s="1"/>
  <c r="F177" i="147"/>
  <c r="F195" i="147" s="1"/>
  <c r="F202" i="147" s="1"/>
  <c r="F178" i="147"/>
  <c r="F196" i="147" s="1"/>
  <c r="F203" i="147" s="1"/>
  <c r="G177" i="147"/>
  <c r="G195" i="147" s="1"/>
  <c r="G202" i="147" s="1"/>
  <c r="G178" i="147"/>
  <c r="G196" i="147" s="1"/>
  <c r="G203" i="147" s="1"/>
  <c r="E219" i="147" l="1"/>
  <c r="E226" i="147" s="1"/>
  <c r="H197" i="147"/>
  <c r="H195" i="147"/>
  <c r="H196" i="147"/>
  <c r="G210" i="147"/>
  <c r="G218" i="147"/>
  <c r="G225" i="147" s="1"/>
  <c r="F209" i="147"/>
  <c r="F217" i="147"/>
  <c r="F224" i="147" s="1"/>
  <c r="G209" i="147"/>
  <c r="G217" i="147"/>
  <c r="G224" i="147" s="1"/>
  <c r="F218" i="147"/>
  <c r="F225" i="147" s="1"/>
  <c r="F210" i="147"/>
  <c r="F219" i="147"/>
  <c r="F226" i="147" s="1"/>
  <c r="F211" i="147"/>
  <c r="G211" i="147"/>
  <c r="G219" i="147"/>
  <c r="G226" i="147" s="1"/>
  <c r="H203" i="147" l="1"/>
  <c r="H202" i="147"/>
  <c r="H204" i="147"/>
  <c r="H219" i="147" l="1"/>
  <c r="H226" i="147" s="1"/>
  <c r="H211" i="147"/>
  <c r="H217" i="147"/>
  <c r="H209" i="147"/>
  <c r="H218" i="147"/>
  <c r="H225" i="147" s="1"/>
  <c r="H210" i="147"/>
  <c r="H224" i="14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<sst xmlns="http://schemas.openxmlformats.org/spreadsheetml/2006/main" count="12861" uniqueCount="190">
  <si>
    <t>Regional Price Cap Levelisation Model</t>
  </si>
  <si>
    <t>This model starts with the published cap levels for period 11b (Option 1 - the resulting of doing nothing) and compares the resulting cap prices following levelisation against two options: 
* Option 2 – Levelise PPM &amp; DD standing charges (if PPM charges are greater than DD charges)
* Option 3 – Option 2 plus levelisation of debt-related costs between DD and SC only (across unit rate and standing charge) 
A summary of the steps of the model are outlined below:
1. Unchanged cap period 11b cap levels
2. Levelises PPM and DD base standing charges (if PPM charges are greater than DD charges). [Option 2]
3. Levelises debt-related costs equally between DD and SC only. [Option 3]</t>
  </si>
  <si>
    <t>Version Control</t>
  </si>
  <si>
    <t>Date Published</t>
  </si>
  <si>
    <t>Changes</t>
  </si>
  <si>
    <t>v1.0</t>
  </si>
  <si>
    <t>23/08/2023</t>
  </si>
  <si>
    <t>Published alongside policy consultation</t>
  </si>
  <si>
    <t>v2.0</t>
  </si>
  <si>
    <t>23/11/2023</t>
  </si>
  <si>
    <t>Published alongside statutory consultation</t>
  </si>
  <si>
    <t>Description</t>
  </si>
  <si>
    <t>This file sets out the inputs and calculations used to calculate the resulting cap prices after levelisation (under Option 2 and Option 3) - for each region, fuel type and payment method for the cap period, Jan 2024 - Mar 2024 (11b).</t>
  </si>
  <si>
    <t>The inputs used are price cap data [Base Cap levels (excl. VAT), Cap levels (incl. VAT), Unit rates (£/kWh) and standing charges (£/day)] which are used to initiate the model. Individual regional cap levels and the proportion of customers split by payment method for each fuel type, as recorded in the Tariff and Customer RFI data from October 2023.</t>
  </si>
  <si>
    <t>Also included in the model are resulting cap prices for four historical periods (four quarters, January - December 2023). These illustrate what the cap would have been, had the model been used to calculate the cap for previous periods, and are included for illustration only. For the avoidance of doubt, these values will not be used to set the level of the default tariff cap.</t>
  </si>
  <si>
    <t>&lt;= Denotes an input</t>
  </si>
  <si>
    <t>&lt;= Denotes a calculation</t>
  </si>
  <si>
    <t>&lt;= Denotes an output</t>
  </si>
  <si>
    <t>The first diagram below ('model context') describes how the different workbooks feeding into this file fit together.</t>
  </si>
  <si>
    <t>The second diagram below ('model map') provides an overview of the structure of this file.</t>
  </si>
  <si>
    <t>Model map</t>
  </si>
  <si>
    <t>List of tabs</t>
  </si>
  <si>
    <t>Tab name</t>
  </si>
  <si>
    <t>Cover sheet</t>
  </si>
  <si>
    <t>Version control</t>
  </si>
  <si>
    <t>Notes</t>
  </si>
  <si>
    <t>This tab</t>
  </si>
  <si>
    <t>1 Outputs=&gt;</t>
  </si>
  <si>
    <t>Highlighted in region model tab</t>
  </si>
  <si>
    <t>Change to Cap Levels - Unchanged vs PPM/ DD Standing Charge Levelisation</t>
  </si>
  <si>
    <t>Unit Rates &amp; Standing Charges After Levelisation</t>
  </si>
  <si>
    <t>Change to Cap Levels - Unchanged vs PPM/ DD Standing Charge Levelisation &amp; DD/ SC Debt-Related Costs Levelisation</t>
  </si>
  <si>
    <t>2 Calculations=&gt;</t>
  </si>
  <si>
    <t>Model calculations &gt;&gt; [Region]</t>
  </si>
  <si>
    <t>Tab for each region (14) containing complete model, Steps 1-3.</t>
  </si>
  <si>
    <t>Assumptions/ Parameters</t>
  </si>
  <si>
    <t>Outlines the modelling assumptions and limitations, plus model parameters (inputs to the model, data categorisation and model functionality).</t>
  </si>
  <si>
    <t>3 Inputs=&gt;</t>
  </si>
  <si>
    <t>Regional Cap levels</t>
  </si>
  <si>
    <t>Unit rate and standing charge tables containing: Base Cap levels (excl. VAT), Cap levels (incl. VAT), Unit rates (£/kWh) and standing charges (£/day) used to initiate the model. Individual regional cap levels also contained.</t>
  </si>
  <si>
    <t>Customer Numbers - All</t>
  </si>
  <si>
    <t>Customer Numbers - [Region]</t>
  </si>
  <si>
    <t xml:space="preserve">Tab for each region (14). Extract of the above for each region, from which % split across payment types is generated. </t>
  </si>
  <si>
    <t>TDCV Values</t>
  </si>
  <si>
    <t>Typical Domestic Consumption Values for both electricty and gas, which are used to scale up base rates, to generate annual cost per customer.</t>
  </si>
  <si>
    <t>Other</t>
  </si>
  <si>
    <t>9b</t>
  </si>
  <si>
    <t>Jan 2023 - Mar 2023</t>
  </si>
  <si>
    <t>10a</t>
  </si>
  <si>
    <t>Apr 2023 - Jun 2023</t>
  </si>
  <si>
    <t>10b</t>
  </si>
  <si>
    <t>Jul 2023 - Sept 2023</t>
  </si>
  <si>
    <t>11a</t>
  </si>
  <si>
    <t>Oct 2023 - Dec 2023</t>
  </si>
  <si>
    <t>11b</t>
  </si>
  <si>
    <t>Jan 2024 - Mar 2024</t>
  </si>
  <si>
    <t>Levelisation model - GB Average</t>
  </si>
  <si>
    <t>Step 1 - Unchanged unit rates and standing charges</t>
  </si>
  <si>
    <t>Fuel</t>
  </si>
  <si>
    <t>Payment method</t>
  </si>
  <si>
    <t>Payment Type</t>
  </si>
  <si>
    <t xml:space="preserve">Copy of original/ base unit rates (£/kWh) and standing charges (£/day) </t>
  </si>
  <si>
    <t>Electricity</t>
  </si>
  <si>
    <t>DD</t>
  </si>
  <si>
    <t>Unit rate</t>
  </si>
  <si>
    <t>PPM</t>
  </si>
  <si>
    <t>SC</t>
  </si>
  <si>
    <t>Gas</t>
  </si>
  <si>
    <t>Standing Charge</t>
  </si>
  <si>
    <t>Upscale to TDCV</t>
  </si>
  <si>
    <t>Apply TDVC consumption values (scale/ factor) to unit rates and convert to annual cost per customer</t>
  </si>
  <si>
    <t>Unit Rates</t>
  </si>
  <si>
    <t>Standing Charges</t>
  </si>
  <si>
    <t>Convert daily standing charge to annual cost per customer (x365)</t>
  </si>
  <si>
    <t>Unit Rates + Standing Charges</t>
  </si>
  <si>
    <t>Add annual unit rate + standing charge costs for E + G</t>
  </si>
  <si>
    <t>Combine values across E + G to give annual dual fuel costs</t>
  </si>
  <si>
    <t>Dual Fuel</t>
  </si>
  <si>
    <t>Step 2 - Levelise DD &amp; PPM Standing Charges</t>
  </si>
  <si>
    <t>Copy of unit rate values from Step 1, SC standing charges from Step 1 and newly "levelised" standing charges for PPM + DD</t>
  </si>
  <si>
    <t>Apply TDVC consumption values (scale/ factor) to levelised unit rates and convert to annual cost per customer</t>
  </si>
  <si>
    <r>
      <t xml:space="preserve">Calculates difference in </t>
    </r>
    <r>
      <rPr>
        <b/>
        <sz val="10"/>
        <color rgb="FF000000"/>
        <rFont val="Verdana"/>
        <family val="2"/>
      </rPr>
      <t>annual</t>
    </r>
    <r>
      <rPr>
        <sz val="10"/>
        <color rgb="FF000000"/>
        <rFont val="Verdana"/>
        <family val="2"/>
      </rPr>
      <t xml:space="preserve"> standing charge - baseline (output Step 1) vs post adjustments and levelisation [current step]</t>
    </r>
  </si>
  <si>
    <t>Step 3 - Levelise debt-related costs</t>
  </si>
  <si>
    <t>debt-related costs Contribution to Unit Rates &amp; Standing Charges</t>
  </si>
  <si>
    <t>debt-related costs</t>
  </si>
  <si>
    <t>Debt-related costs contribution to unit rates and standing charges with PPM costs set to £0</t>
  </si>
  <si>
    <t xml:space="preserve">SC </t>
  </si>
  <si>
    <t>Remove debt-related costs Contribution to Unit Rates &amp; Standing Charges</t>
  </si>
  <si>
    <t>Calculates difference in levelised base rate (Step 2) and debt-related cost rate [current step] = removes debt-related costs from all levelised rates (unit rate + standing charge)</t>
  </si>
  <si>
    <t>debt-related costs Contribution to Unit Rates &amp; Standing Charges After Levelisation</t>
  </si>
  <si>
    <t>"Levelised" debt-related costs rates after apportioning (by customer % and specific fuel type TDCV) individual debt-related costs rates across DD and SC (same rate applied within fuel types)</t>
  </si>
  <si>
    <t>Take base values with base debt-related costs removed and add back levelised debt-related costs - generates adjusted rates</t>
  </si>
  <si>
    <t xml:space="preserve">Change to Cap Levels - Unchanged vs PPM/ DD Standing Charge Levelisation &amp; DD/ SC debt-related costs Levelisation
</t>
  </si>
  <si>
    <t>Compares resulting unit rates and standing charges post adjustment against baseline values - calculates difference in values to determine change in cap levels</t>
  </si>
  <si>
    <t>Levelisation model - North West</t>
  </si>
  <si>
    <t>Region</t>
  </si>
  <si>
    <t>North West</t>
  </si>
  <si>
    <t>% Variable + Fixed customers on PPM (of DD and PPM) - Oct '23</t>
  </si>
  <si>
    <t>%PPM/Total</t>
  </si>
  <si>
    <t>Equalised cap level</t>
  </si>
  <si>
    <t>% of cost to equalise</t>
  </si>
  <si>
    <t>Net Zero Check</t>
  </si>
  <si>
    <t>Bad Debt Contribution to Unit Rates &amp; Standing Charges</t>
  </si>
  <si>
    <t>Bad Debt</t>
  </si>
  <si>
    <t>Remove Bad Debt Contribution to Unit Rates &amp; Standing Charges</t>
  </si>
  <si>
    <t>Bad Debt Contribution to Unit Rates &amp; Standing Charges After Levelisation</t>
  </si>
  <si>
    <t>"Levelised" bad debt rates after apportioning (by customer % and specific fuel type TDCV) individual bad debt rates across DD and SC (same rate applied within fuel types)</t>
  </si>
  <si>
    <t>Take base values with base bad debt removed and add back levelised bad debt - generates adjusted rates</t>
  </si>
  <si>
    <t xml:space="preserve">Change to Cap Levels - Unchanged vs PPM/ DD Standing Charge Levelisation &amp; DD/ SC Bad Debt Levelisation
</t>
  </si>
  <si>
    <t>Levelisation model - Northern</t>
  </si>
  <si>
    <t>Northern</t>
  </si>
  <si>
    <t>Change to Cap Levels - Unchanged to PPM ASC + PPM to DD Levelisation</t>
  </si>
  <si>
    <t>Change to Cap Levels - Unchanged to PPM ASC + PPM to DD Levelisation + Bad Debt Levelisation</t>
  </si>
  <si>
    <t>Levelisation model - Yorkshire</t>
  </si>
  <si>
    <t>Yorkshire</t>
  </si>
  <si>
    <t>Levelisation model - Northern Scotland</t>
  </si>
  <si>
    <t>Northern Sco</t>
  </si>
  <si>
    <t>Levelisation model - Southern Scotland</t>
  </si>
  <si>
    <t>Southern Sco</t>
  </si>
  <si>
    <t>Levelisation model - Southern</t>
  </si>
  <si>
    <t>Southern</t>
  </si>
  <si>
    <t>Levelisation model - North Wales and Merseyside</t>
  </si>
  <si>
    <t>N Wales &amp; M</t>
  </si>
  <si>
    <t>Levelisation model - London</t>
  </si>
  <si>
    <t>London</t>
  </si>
  <si>
    <t>Levelisation model - South East</t>
  </si>
  <si>
    <t>South East</t>
  </si>
  <si>
    <t>Levelisation model - Eastern</t>
  </si>
  <si>
    <t>Eastern</t>
  </si>
  <si>
    <t>Levelisation model - East Midlands</t>
  </si>
  <si>
    <t>East Midland</t>
  </si>
  <si>
    <t>Levelisation model - Midlands</t>
  </si>
  <si>
    <t>Midlands</t>
  </si>
  <si>
    <t>Levelisation model - Southern Western</t>
  </si>
  <si>
    <t>Southern Wes</t>
  </si>
  <si>
    <t>Levelisation model - South Wales</t>
  </si>
  <si>
    <t>South Wales</t>
  </si>
  <si>
    <t>Base Cap levels at Benchmark TDCV (excl. VAT)</t>
  </si>
  <si>
    <t>Consumption (kWh)</t>
  </si>
  <si>
    <t>Nil</t>
  </si>
  <si>
    <t>Southern Western</t>
  </si>
  <si>
    <t>GB Average</t>
  </si>
  <si>
    <t>Cap levels at Benchmark TDCV (incl. VAT)</t>
  </si>
  <si>
    <t>VAT rate</t>
  </si>
  <si>
    <t>Unit rates (£/kWh) and standing charges (£/day) [STEP 1]</t>
  </si>
  <si>
    <t>Apr 2024 - Mar 2024</t>
  </si>
  <si>
    <t>Bad Debt Contribution to Cap Levels at Benchmark TDCV</t>
  </si>
  <si>
    <t>January 2023 - March 2023</t>
  </si>
  <si>
    <t>April 2023 - June 2023</t>
  </si>
  <si>
    <t>July 2023 - September 2023</t>
  </si>
  <si>
    <t>October 2023 - December 2023</t>
  </si>
  <si>
    <t>January 2024 - March 2024</t>
  </si>
  <si>
    <t>Northern Scotland</t>
  </si>
  <si>
    <t>Southern Scotland</t>
  </si>
  <si>
    <t>N Wales and Mersey</t>
  </si>
  <si>
    <t>East Midlands</t>
  </si>
  <si>
    <t>Bad Debt Contribution to Cap Levels - Unit Rates and Standing Charges</t>
  </si>
  <si>
    <t>Unit Rate</t>
  </si>
  <si>
    <t>Tariff and Customer Accounts RFI (Single Rate) - October 2023</t>
  </si>
  <si>
    <t>Lookup region</t>
  </si>
  <si>
    <t>Grand Total</t>
  </si>
  <si>
    <t>North Wales and Merseyside</t>
  </si>
  <si>
    <t>Total</t>
  </si>
  <si>
    <t>Variable + Fixed customer accounts - Oct '23</t>
  </si>
  <si>
    <t>% Variable + Fixed customer accounts - Oct '23</t>
  </si>
  <si>
    <t>Fuel Type</t>
  </si>
  <si>
    <t>Payment Method</t>
  </si>
  <si>
    <t>%</t>
  </si>
  <si>
    <t>DD/DD+PPM+SC</t>
  </si>
  <si>
    <t>PPM/DD+PPM+SC</t>
  </si>
  <si>
    <t>SC/DD+PPM+SC</t>
  </si>
  <si>
    <t>PPM/DD+PPM</t>
  </si>
  <si>
    <t>SC/DD+SC</t>
  </si>
  <si>
    <t>DD/DD+SC</t>
  </si>
  <si>
    <t>Benchmark Consumption Values</t>
  </si>
  <si>
    <t>TDCV</t>
  </si>
  <si>
    <t>Typical Domestic Consumption Values (TDCVs)</t>
  </si>
  <si>
    <t>=IF('TDCV Values'!D11='TDCV Values'!D12,'Customer Numbers - North 'TDCV Values'!D11:H16West'!$D$21,INDEX('TDCV Values'!$D$11:$H$16,MATCH($B155&amp;$C155,'TDCV Values'!$B$11:$B$16&amp;'TDCV Values'!$C$11:$C$16,0),MATCH(E$153,'TDCV Values'!$D$10:$H$10,0)))</t>
  </si>
  <si>
    <t>Number</t>
  </si>
  <si>
    <t>Model Assumptions</t>
  </si>
  <si>
    <t>We have assumed in our main options analysis that the impacts within payment method groups are based on current TDCVs – 2,700kWh for single rate electricity, 3,900kWh for a multi register electricity and 11,500kWh for gas.</t>
  </si>
  <si>
    <t>The vulnerability data we have used as part of this updated IA does not give a complete picture of vulnerability across the population. We have been able to interrogate vulnerability characteristics in isolation however this does not allow for a holistic assessment of the impacts of levelisation on the vulnerable population as a whole.</t>
  </si>
  <si>
    <t>In assessing the consumer impacts of levelisation, we have focused on the effects on individuals’ finances, in particular additional expenditure or savings as a result of levelisation. The impacts of levelisation are heavily dependent on the baseline cap levels – our analysis is based on the price cap levels for cap period 11a.</t>
  </si>
  <si>
    <t>Regional customer numbers are taken from the quarterly supplier information, for October 2023.</t>
  </si>
  <si>
    <t>Model Parameters</t>
  </si>
  <si>
    <t>Customer numbers include ALL tariff types: S, N = Variable and D, F = Fixed</t>
  </si>
  <si>
    <t>PPM standing charge should not be greater than DD standing charge ("principal")</t>
  </si>
  <si>
    <t>Model equalises 100% of the cap level - this is a variable of the model and can be changed</t>
  </si>
  <si>
    <t>Bad debt only associated with SC and DD (PPM bad debt = £0)</t>
  </si>
  <si>
    <t>In Step 2, there is a placeholder for variables to adjust the unit rate and standing charge equalising %. This functionality is currently 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</si>
</sst>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_-* #,##0_-;\-* #,##0_-;_-* &quot;-&quot;??_-;_-@_-"/>
    <numFmt numFmtId="166" formatCode="_-[$£-809]* #,##0.00_-;\-[$£-809]* #,##0.00_-;_-[$£-809]* &quot;-&quot;??_-;_-@_-"/>
    <numFmt numFmtId="167" formatCode="&quot;£&quot;#,##0.00"/>
    <numFmt numFmtId="168" formatCode="_(* #,##0_);_(* \(#,##0\);_(* &quot;-&quot;??_);_(@_)"/>
    <numFmt numFmtId="169" formatCode="0.00000"/>
    <numFmt numFmtId="170" formatCode="_-* #,##0.00000_-;\-* #,##0.00000_-;_-* &quot;-&quot;??_-;_-@_-"/>
    <numFmt numFmtId="171" formatCode="_-* #,##0.000000_-;\-* #,##0.000000_-;_-* &quot;-&quot;??_-;_-@_-"/>
    <numFmt numFmtId="172" formatCode="dd/mm/yyyy;@"/>
  </numFmts>
  <fonts count="25">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1"/>
      <name val="Verdana"/>
      <family val="2"/>
    </font>
    <font>
      <b/>
      <sz val="10"/>
      <color rgb="FF000000"/>
      <name val="Verdana"/>
      <family val="2"/>
    </font>
    <font>
      <sz val="8"/>
      <name val="Verdana"/>
      <family val="2"/>
    </font>
    <font>
      <b/>
      <sz val="12"/>
      <color rgb="FF000000"/>
      <name val="Arial"/>
      <family val="2"/>
    </font>
    <font>
      <b/>
      <sz val="11"/>
      <color theme="1"/>
      <name val="Calibri"/>
      <family val="2"/>
      <scheme val="minor"/>
    </font>
    <font>
      <sz val="10"/>
      <name val="Verdana"/>
      <family val="2"/>
    </font>
    <font>
      <sz val="10"/>
      <color rgb="FF000000"/>
      <name val="Verdana"/>
      <family val="2"/>
    </font>
    <font>
      <sz val="10"/>
      <color rgb="FFFF0000"/>
      <name val="Verdana"/>
      <family val="2"/>
    </font>
    <font>
      <b/>
      <sz val="10"/>
      <color theme="0"/>
      <name val="Verdana"/>
      <family val="2"/>
    </font>
    <font>
      <sz val="10"/>
      <color theme="0"/>
      <name val="Verdana"/>
      <family val="2"/>
    </font>
    <font>
      <b/>
      <sz val="10"/>
      <name val="Verdana"/>
      <family val="2"/>
    </font>
    <font>
      <sz val="10"/>
      <color rgb="FF000000"/>
      <name val="Arial"/>
      <family val="2"/>
    </font>
    <font>
      <sz val="10"/>
      <name val="Arial"/>
      <family val="2"/>
    </font>
    <font>
      <b/>
      <sz val="10"/>
      <color rgb="FFFF0000"/>
      <name val="Verdana"/>
      <family val="2"/>
    </font>
    <font>
      <sz val="11"/>
      <color theme="1"/>
      <name val="Arial"/>
      <family val="2"/>
    </font>
    <font>
      <b/>
      <sz val="14"/>
      <color theme="1"/>
      <name val="Verdana"/>
      <family val="2"/>
    </font>
    <font>
      <b/>
      <sz val="9"/>
      <color theme="1"/>
      <name val="Verdana"/>
      <family val="2"/>
    </font>
  </fonts>
  <fills count="19">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D9D9D9"/>
        <bgColor rgb="FF000000"/>
      </patternFill>
    </fill>
    <fill>
      <patternFill patternType="solid">
        <fgColor rgb="FFFFF2CC"/>
        <bgColor rgb="FF000000"/>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7" tint="0.79998168889431442"/>
        <bgColor theme="4" tint="0.79998168889431442"/>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8"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top/>
      <bottom/>
      <diagonal/>
    </border>
    <border>
      <left style="thin">
        <color indexed="64"/>
      </left>
      <right style="medium">
        <color indexed="64"/>
      </right>
      <top style="thin">
        <color indexed="64"/>
      </top>
      <bottom style="thin">
        <color indexed="64"/>
      </bottom>
      <diagonal/>
    </border>
  </borders>
  <cellStyleXfs count="11">
    <xf numFmtId="0" fontId="0"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0" fontId="7" fillId="0" borderId="0"/>
    <xf numFmtId="0" fontId="1" fillId="0" borderId="0"/>
  </cellStyleXfs>
  <cellXfs count="225">
    <xf numFmtId="0" fontId="0" fillId="0" borderId="0" xfId="0"/>
    <xf numFmtId="0" fontId="0" fillId="0" borderId="1" xfId="0" applyBorder="1"/>
    <xf numFmtId="0" fontId="8" fillId="0" borderId="1" xfId="0" applyFont="1" applyBorder="1"/>
    <xf numFmtId="0" fontId="8" fillId="2" borderId="0" xfId="0" applyFont="1" applyFill="1"/>
    <xf numFmtId="0" fontId="8" fillId="0" borderId="0" xfId="0" applyFont="1"/>
    <xf numFmtId="9" fontId="0" fillId="0" borderId="0" xfId="2" applyFont="1"/>
    <xf numFmtId="43" fontId="0" fillId="0" borderId="0" xfId="1" applyFont="1"/>
    <xf numFmtId="9" fontId="0" fillId="0" borderId="0" xfId="0" applyNumberFormat="1"/>
    <xf numFmtId="167" fontId="0" fillId="0" borderId="1" xfId="1" applyNumberFormat="1" applyFont="1" applyBorder="1" applyAlignment="1">
      <alignment horizontal="center" vertical="center"/>
    </xf>
    <xf numFmtId="0" fontId="0" fillId="0" borderId="6" xfId="0" applyBorder="1"/>
    <xf numFmtId="43" fontId="0" fillId="0" borderId="1" xfId="1" applyFont="1" applyFill="1" applyBorder="1"/>
    <xf numFmtId="0" fontId="0" fillId="0" borderId="1" xfId="0" applyBorder="1" applyAlignment="1">
      <alignment horizontal="center" vertical="center"/>
    </xf>
    <xf numFmtId="9" fontId="0" fillId="0" borderId="1" xfId="2"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left"/>
    </xf>
    <xf numFmtId="0" fontId="8" fillId="0" borderId="0" xfId="1" applyNumberFormat="1" applyFont="1" applyBorder="1" applyAlignment="1">
      <alignment horizontal="center" vertical="center"/>
    </xf>
    <xf numFmtId="167" fontId="0" fillId="0" borderId="0" xfId="1" applyNumberFormat="1" applyFont="1" applyBorder="1" applyAlignment="1">
      <alignment horizontal="center" vertical="center"/>
    </xf>
    <xf numFmtId="0" fontId="0" fillId="0" borderId="3" xfId="0" applyBorder="1"/>
    <xf numFmtId="43" fontId="0" fillId="0" borderId="3" xfId="1" applyFont="1" applyFill="1" applyBorder="1"/>
    <xf numFmtId="43" fontId="0" fillId="0" borderId="7" xfId="1" applyFont="1" applyFill="1" applyBorder="1"/>
    <xf numFmtId="43" fontId="0" fillId="0" borderId="9" xfId="1" applyFont="1" applyFill="1" applyBorder="1"/>
    <xf numFmtId="0" fontId="8" fillId="0" borderId="3" xfId="0" applyFont="1" applyBorder="1"/>
    <xf numFmtId="0" fontId="0" fillId="0" borderId="16" xfId="0" applyBorder="1"/>
    <xf numFmtId="0" fontId="8" fillId="4" borderId="0" xfId="0" applyFont="1" applyFill="1"/>
    <xf numFmtId="0" fontId="0" fillId="4" borderId="0" xfId="0" applyFill="1"/>
    <xf numFmtId="0" fontId="8" fillId="0" borderId="1" xfId="0" applyFont="1" applyBorder="1" applyAlignment="1">
      <alignment vertical="center"/>
    </xf>
    <xf numFmtId="1" fontId="0" fillId="0" borderId="1" xfId="1" applyNumberFormat="1" applyFont="1" applyBorder="1" applyAlignment="1">
      <alignment horizontal="center" vertical="center"/>
    </xf>
    <xf numFmtId="167" fontId="0" fillId="0" borderId="0" xfId="1" applyNumberFormat="1" applyFont="1" applyFill="1" applyBorder="1" applyAlignment="1">
      <alignment horizontal="center" vertical="center"/>
    </xf>
    <xf numFmtId="167" fontId="8" fillId="0" borderId="0" xfId="1" applyNumberFormat="1" applyFont="1" applyFill="1" applyBorder="1" applyAlignment="1">
      <alignment horizontal="center" vertical="center"/>
    </xf>
    <xf numFmtId="168" fontId="8" fillId="0" borderId="1" xfId="1" applyNumberFormat="1" applyFont="1" applyBorder="1" applyAlignment="1">
      <alignment horizontal="center" vertical="center"/>
    </xf>
    <xf numFmtId="168" fontId="0" fillId="0" borderId="0" xfId="1" applyNumberFormat="1" applyFont="1" applyBorder="1"/>
    <xf numFmtId="168" fontId="0" fillId="0" borderId="0" xfId="1" applyNumberFormat="1" applyFont="1"/>
    <xf numFmtId="168" fontId="0" fillId="9" borderId="1" xfId="1" applyNumberFormat="1" applyFont="1" applyFill="1" applyBorder="1" applyAlignment="1">
      <alignment horizontal="center" vertical="center"/>
    </xf>
    <xf numFmtId="0" fontId="8" fillId="11" borderId="0" xfId="0" applyFont="1" applyFill="1"/>
    <xf numFmtId="0" fontId="0" fillId="11" borderId="0" xfId="0" applyFill="1"/>
    <xf numFmtId="167" fontId="0" fillId="5" borderId="1" xfId="1" applyNumberFormat="1" applyFont="1" applyFill="1" applyBorder="1" applyAlignment="1">
      <alignment horizontal="center" vertical="center"/>
    </xf>
    <xf numFmtId="167" fontId="8" fillId="11" borderId="0" xfId="1" applyNumberFormat="1" applyFont="1" applyFill="1" applyBorder="1" applyAlignment="1">
      <alignment horizontal="center" vertical="center"/>
    </xf>
    <xf numFmtId="167" fontId="14" fillId="0" borderId="1" xfId="0" applyNumberFormat="1" applyFont="1" applyBorder="1" applyAlignment="1">
      <alignment horizontal="center" vertical="center"/>
    </xf>
    <xf numFmtId="167" fontId="0" fillId="11" borderId="0" xfId="1" applyNumberFormat="1" applyFont="1" applyFill="1" applyBorder="1" applyAlignment="1">
      <alignment horizontal="center" vertical="center"/>
    </xf>
    <xf numFmtId="168" fontId="0" fillId="0" borderId="0" xfId="1" applyNumberFormat="1" applyFont="1" applyFill="1" applyBorder="1" applyAlignment="1">
      <alignment horizontal="center" vertical="center"/>
    </xf>
    <xf numFmtId="167" fontId="14" fillId="0" borderId="0" xfId="0" applyNumberFormat="1" applyFont="1" applyAlignment="1">
      <alignment horizontal="center" vertical="center"/>
    </xf>
    <xf numFmtId="0" fontId="16" fillId="0" borderId="0" xfId="0" applyFont="1" applyAlignment="1">
      <alignment horizontal="center" vertical="center"/>
    </xf>
    <xf numFmtId="0" fontId="17" fillId="0" borderId="0" xfId="0" applyFont="1"/>
    <xf numFmtId="168" fontId="16" fillId="0" borderId="0" xfId="1" applyNumberFormat="1" applyFont="1" applyBorder="1" applyAlignment="1">
      <alignment horizontal="center" vertical="center"/>
    </xf>
    <xf numFmtId="43" fontId="13" fillId="0" borderId="0" xfId="1" applyFont="1"/>
    <xf numFmtId="43" fontId="16" fillId="0" borderId="0" xfId="1" applyFont="1"/>
    <xf numFmtId="167" fontId="8" fillId="0" borderId="0" xfId="0" applyNumberFormat="1" applyFont="1"/>
    <xf numFmtId="0" fontId="15" fillId="0" borderId="0" xfId="0" applyFont="1"/>
    <xf numFmtId="43" fontId="0" fillId="0" borderId="0" xfId="1" applyFont="1" applyFill="1" applyBorder="1"/>
    <xf numFmtId="0" fontId="17" fillId="12" borderId="0" xfId="0" applyFont="1" applyFill="1"/>
    <xf numFmtId="0" fontId="21" fillId="0" borderId="0" xfId="0" applyFont="1" applyAlignment="1">
      <alignment horizontal="center" vertical="center"/>
    </xf>
    <xf numFmtId="168" fontId="21" fillId="0" borderId="0" xfId="1" applyNumberFormat="1" applyFont="1" applyBorder="1" applyAlignment="1">
      <alignment horizontal="center" vertical="center"/>
    </xf>
    <xf numFmtId="43" fontId="21" fillId="0" borderId="0" xfId="1" applyFont="1"/>
    <xf numFmtId="0" fontId="8" fillId="11" borderId="0" xfId="0" applyFont="1" applyFill="1" applyAlignment="1">
      <alignment horizontal="left"/>
    </xf>
    <xf numFmtId="0" fontId="8" fillId="0" borderId="0" xfId="0" applyFont="1" applyAlignment="1">
      <alignment horizontal="left"/>
    </xf>
    <xf numFmtId="0" fontId="8" fillId="0" borderId="1" xfId="0" applyFont="1" applyBorder="1" applyAlignment="1">
      <alignment horizontal="left"/>
    </xf>
    <xf numFmtId="0" fontId="8" fillId="9" borderId="0" xfId="0" applyFont="1" applyFill="1" applyAlignment="1">
      <alignment horizontal="left"/>
    </xf>
    <xf numFmtId="0" fontId="8" fillId="0" borderId="1" xfId="0" applyFont="1" applyBorder="1" applyAlignment="1">
      <alignment horizontal="left" vertical="center"/>
    </xf>
    <xf numFmtId="0" fontId="22" fillId="0" borderId="0" xfId="8" applyFont="1"/>
    <xf numFmtId="0" fontId="20" fillId="7" borderId="1" xfId="7" applyFont="1" applyFill="1" applyBorder="1" applyAlignment="1">
      <alignment horizontal="center" vertical="center"/>
    </xf>
    <xf numFmtId="0" fontId="11" fillId="6" borderId="1" xfId="7" applyFont="1" applyFill="1" applyBorder="1" applyAlignment="1">
      <alignment horizontal="center" vertical="center"/>
    </xf>
    <xf numFmtId="168" fontId="0" fillId="0" borderId="0" xfId="1" applyNumberFormat="1" applyFont="1" applyBorder="1" applyAlignment="1">
      <alignment horizontal="center"/>
    </xf>
    <xf numFmtId="168" fontId="0" fillId="0" borderId="0" xfId="1" applyNumberFormat="1" applyFont="1" applyAlignment="1">
      <alignment horizontal="center"/>
    </xf>
    <xf numFmtId="0" fontId="8" fillId="0" borderId="13" xfId="0" applyFont="1" applyBorder="1"/>
    <xf numFmtId="0" fontId="8" fillId="0" borderId="9" xfId="0" applyFont="1" applyBorder="1"/>
    <xf numFmtId="0" fontId="8" fillId="0" borderId="10" xfId="0" applyFont="1" applyBorder="1"/>
    <xf numFmtId="2" fontId="14" fillId="0" borderId="7" xfId="0" applyNumberFormat="1" applyFont="1" applyBorder="1"/>
    <xf numFmtId="2" fontId="14" fillId="0" borderId="1" xfId="0" applyNumberFormat="1" applyFont="1" applyBorder="1"/>
    <xf numFmtId="2" fontId="14" fillId="0" borderId="9" xfId="0" applyNumberFormat="1" applyFont="1" applyBorder="1"/>
    <xf numFmtId="0" fontId="23" fillId="0" borderId="0" xfId="0" applyFont="1"/>
    <xf numFmtId="0" fontId="12" fillId="13" borderId="1" xfId="9" applyFont="1" applyFill="1" applyBorder="1"/>
    <xf numFmtId="0" fontId="1" fillId="13" borderId="1" xfId="9" applyFont="1" applyFill="1" applyBorder="1"/>
    <xf numFmtId="14" fontId="1" fillId="13" borderId="1" xfId="9" applyNumberFormat="1" applyFont="1" applyFill="1" applyBorder="1" applyAlignment="1">
      <alignment horizontal="left"/>
    </xf>
    <xf numFmtId="0" fontId="1" fillId="13" borderId="1" xfId="9" quotePrefix="1" applyFont="1" applyFill="1" applyBorder="1" applyAlignment="1">
      <alignment wrapText="1"/>
    </xf>
    <xf numFmtId="0" fontId="1" fillId="13" borderId="1" xfId="0" applyFont="1" applyFill="1" applyBorder="1"/>
    <xf numFmtId="0" fontId="1" fillId="13" borderId="1" xfId="0" quotePrefix="1" applyFont="1" applyFill="1" applyBorder="1"/>
    <xf numFmtId="0" fontId="7" fillId="13" borderId="0" xfId="10" applyFont="1" applyFill="1"/>
    <xf numFmtId="0" fontId="16" fillId="14" borderId="0" xfId="10" applyFont="1" applyFill="1"/>
    <xf numFmtId="0" fontId="7" fillId="9" borderId="0" xfId="10" applyFont="1" applyFill="1" applyAlignment="1">
      <alignment horizontal="left" wrapText="1"/>
    </xf>
    <xf numFmtId="0" fontId="7" fillId="13" borderId="0" xfId="10" applyFont="1" applyFill="1" applyAlignment="1">
      <alignment horizontal="left" wrapText="1"/>
    </xf>
    <xf numFmtId="0" fontId="7" fillId="15" borderId="0" xfId="10" applyFont="1" applyFill="1" applyAlignment="1">
      <alignment horizontal="left" wrapText="1"/>
    </xf>
    <xf numFmtId="0" fontId="7" fillId="16" borderId="1" xfId="10" applyFont="1" applyFill="1" applyBorder="1"/>
    <xf numFmtId="0" fontId="0" fillId="0" borderId="1" xfId="10" applyFont="1" applyBorder="1" applyAlignment="1">
      <alignment wrapText="1"/>
    </xf>
    <xf numFmtId="0" fontId="7" fillId="0" borderId="0" xfId="10" applyFont="1"/>
    <xf numFmtId="0" fontId="7" fillId="0" borderId="0" xfId="10" applyFont="1" applyAlignment="1">
      <alignment horizontal="left"/>
    </xf>
    <xf numFmtId="0" fontId="0" fillId="0" borderId="0" xfId="10" applyFont="1"/>
    <xf numFmtId="0" fontId="7" fillId="0" borderId="0" xfId="10" applyFont="1" applyAlignment="1">
      <alignment wrapText="1"/>
    </xf>
    <xf numFmtId="0" fontId="7" fillId="0" borderId="0" xfId="10" applyFont="1" applyAlignment="1">
      <alignment vertical="top" wrapText="1"/>
    </xf>
    <xf numFmtId="0" fontId="7" fillId="0" borderId="0" xfId="0" applyFont="1" applyAlignment="1">
      <alignment vertical="top"/>
    </xf>
    <xf numFmtId="0" fontId="17" fillId="18" borderId="5" xfId="10" applyFont="1" applyFill="1" applyBorder="1" applyAlignment="1">
      <alignment wrapText="1"/>
    </xf>
    <xf numFmtId="0" fontId="0" fillId="0" borderId="6" xfId="10" applyFont="1" applyBorder="1" applyAlignment="1">
      <alignment vertical="center" wrapText="1"/>
    </xf>
    <xf numFmtId="0" fontId="17" fillId="18" borderId="17" xfId="10" applyFont="1" applyFill="1" applyBorder="1" applyAlignment="1">
      <alignment wrapText="1"/>
    </xf>
    <xf numFmtId="0" fontId="17" fillId="18" borderId="18" xfId="10" applyFont="1" applyFill="1" applyBorder="1" applyAlignment="1">
      <alignment wrapText="1"/>
    </xf>
    <xf numFmtId="0" fontId="0" fillId="5" borderId="0" xfId="0" applyFill="1"/>
    <xf numFmtId="0" fontId="17" fillId="18" borderId="20" xfId="10" applyFont="1" applyFill="1" applyBorder="1" applyAlignment="1">
      <alignment wrapText="1"/>
    </xf>
    <xf numFmtId="0" fontId="0" fillId="0" borderId="0" xfId="10" applyFont="1" applyAlignment="1">
      <alignment horizontal="left" wrapText="1"/>
    </xf>
    <xf numFmtId="0" fontId="14" fillId="0" borderId="0" xfId="0" applyFont="1"/>
    <xf numFmtId="0" fontId="7" fillId="17" borderId="1" xfId="10" applyFont="1" applyFill="1" applyBorder="1" applyAlignment="1">
      <alignment horizontal="left" vertical="center" wrapText="1"/>
    </xf>
    <xf numFmtId="0" fontId="17" fillId="18" borderId="2" xfId="10" applyFont="1" applyFill="1" applyBorder="1" applyAlignment="1">
      <alignment horizontal="left" vertical="center" wrapText="1"/>
    </xf>
    <xf numFmtId="0" fontId="0" fillId="0" borderId="2" xfId="10" applyFont="1" applyBorder="1" applyAlignment="1">
      <alignment horizontal="left" vertical="center" wrapText="1"/>
    </xf>
    <xf numFmtId="0" fontId="7" fillId="0" borderId="2" xfId="10" applyFont="1" applyBorder="1" applyAlignment="1">
      <alignment horizontal="left" vertical="center" wrapText="1"/>
    </xf>
    <xf numFmtId="0" fontId="17" fillId="18" borderId="19" xfId="10" applyFont="1" applyFill="1" applyBorder="1" applyAlignment="1">
      <alignment horizontal="left" vertical="center" wrapText="1"/>
    </xf>
    <xf numFmtId="0" fontId="0" fillId="0" borderId="6" xfId="0" applyBorder="1" applyAlignment="1">
      <alignment horizontal="left" vertical="center"/>
    </xf>
    <xf numFmtId="0" fontId="7" fillId="13" borderId="1" xfId="9" applyFill="1" applyBorder="1" applyAlignment="1">
      <alignment vertical="center"/>
    </xf>
    <xf numFmtId="14" fontId="7" fillId="13" borderId="1" xfId="9" applyNumberFormat="1" applyFill="1" applyBorder="1" applyAlignment="1">
      <alignment horizontal="left" vertical="center"/>
    </xf>
    <xf numFmtId="0" fontId="7" fillId="13" borderId="1" xfId="9"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wrapText="1"/>
    </xf>
    <xf numFmtId="4" fontId="0" fillId="0" borderId="0" xfId="0" applyNumberFormat="1"/>
    <xf numFmtId="0" fontId="0" fillId="0" borderId="6" xfId="0" applyBorder="1" applyAlignment="1">
      <alignment horizontal="center" vertical="center"/>
    </xf>
    <xf numFmtId="9" fontId="0" fillId="0" borderId="6" xfId="2" applyFont="1" applyBorder="1" applyAlignment="1">
      <alignment horizontal="center" vertical="center"/>
    </xf>
    <xf numFmtId="9" fontId="0" fillId="0" borderId="6" xfId="0" applyNumberFormat="1" applyBorder="1" applyAlignment="1">
      <alignment horizontal="center" vertical="center"/>
    </xf>
    <xf numFmtId="0" fontId="0" fillId="0" borderId="3" xfId="0" applyBorder="1" applyAlignment="1">
      <alignment horizontal="center" vertical="center"/>
    </xf>
    <xf numFmtId="9" fontId="0" fillId="0" borderId="3" xfId="2" applyFont="1" applyBorder="1" applyAlignment="1">
      <alignment horizontal="center" vertical="center"/>
    </xf>
    <xf numFmtId="2" fontId="14" fillId="0" borderId="0" xfId="0" applyNumberFormat="1" applyFont="1"/>
    <xf numFmtId="43" fontId="0" fillId="0" borderId="6" xfId="1" applyFont="1" applyFill="1" applyBorder="1"/>
    <xf numFmtId="43" fontId="0" fillId="0" borderId="29" xfId="1" applyFont="1" applyFill="1" applyBorder="1"/>
    <xf numFmtId="43" fontId="0" fillId="0" borderId="25" xfId="1" applyFont="1" applyFill="1" applyBorder="1"/>
    <xf numFmtId="43" fontId="0" fillId="0" borderId="26" xfId="1" applyFont="1" applyFill="1" applyBorder="1"/>
    <xf numFmtId="43" fontId="0" fillId="0" borderId="32" xfId="1" applyFont="1" applyFill="1" applyBorder="1"/>
    <xf numFmtId="43" fontId="0" fillId="0" borderId="27" xfId="1" applyFont="1" applyFill="1" applyBorder="1"/>
    <xf numFmtId="0" fontId="8" fillId="0" borderId="33"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67" fontId="8" fillId="0" borderId="1" xfId="1" applyNumberFormat="1" applyFont="1" applyFill="1" applyBorder="1" applyAlignment="1">
      <alignment horizontal="center" vertical="center"/>
    </xf>
    <xf numFmtId="0" fontId="0" fillId="4" borderId="0" xfId="0" applyFill="1" applyAlignment="1">
      <alignment horizontal="left"/>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left"/>
    </xf>
    <xf numFmtId="0" fontId="0" fillId="9" borderId="0" xfId="0" applyFill="1"/>
    <xf numFmtId="43" fontId="0" fillId="0" borderId="0" xfId="0" applyNumberFormat="1"/>
    <xf numFmtId="0" fontId="0" fillId="11" borderId="0" xfId="0" applyFill="1" applyAlignment="1">
      <alignment horizontal="left"/>
    </xf>
    <xf numFmtId="167" fontId="0" fillId="0" borderId="0" xfId="0" applyNumberFormat="1"/>
    <xf numFmtId="1" fontId="0" fillId="0" borderId="0" xfId="0" applyNumberFormat="1"/>
    <xf numFmtId="9" fontId="0" fillId="3" borderId="1" xfId="0" applyNumberFormat="1" applyFill="1" applyBorder="1" applyAlignment="1">
      <alignment horizontal="center" vertical="center"/>
    </xf>
    <xf numFmtId="0" fontId="0" fillId="12" borderId="0" xfId="0" applyFill="1"/>
    <xf numFmtId="2" fontId="0" fillId="0" borderId="34" xfId="0" applyNumberFormat="1" applyBorder="1" applyAlignment="1">
      <alignment horizontal="center" vertical="center"/>
    </xf>
    <xf numFmtId="2" fontId="0" fillId="0" borderId="0" xfId="0" applyNumberFormat="1"/>
    <xf numFmtId="166" fontId="0" fillId="0" borderId="0" xfId="0" applyNumberFormat="1"/>
    <xf numFmtId="164" fontId="0" fillId="0" borderId="0" xfId="0" applyNumberFormat="1"/>
    <xf numFmtId="171" fontId="0" fillId="0" borderId="0" xfId="0" applyNumberFormat="1"/>
    <xf numFmtId="170" fontId="0" fillId="0" borderId="0" xfId="0" applyNumberFormat="1"/>
    <xf numFmtId="0" fontId="0" fillId="0" borderId="6" xfId="0" applyBorder="1" applyAlignment="1">
      <alignment horizontal="left"/>
    </xf>
    <xf numFmtId="0" fontId="0" fillId="0" borderId="12" xfId="0" applyBorder="1"/>
    <xf numFmtId="0" fontId="0" fillId="2" borderId="0" xfId="0" applyFill="1"/>
    <xf numFmtId="0" fontId="0" fillId="0" borderId="1" xfId="0" applyBorder="1" applyAlignment="1">
      <alignment wrapText="1"/>
    </xf>
    <xf numFmtId="0" fontId="0" fillId="0" borderId="11" xfId="0" applyBorder="1"/>
    <xf numFmtId="0" fontId="0" fillId="0" borderId="7" xfId="0" applyBorder="1"/>
    <xf numFmtId="0" fontId="0" fillId="0" borderId="1" xfId="0" applyBorder="1" applyAlignment="1">
      <alignment horizontal="right"/>
    </xf>
    <xf numFmtId="0" fontId="0" fillId="0" borderId="14" xfId="0" applyBorder="1"/>
    <xf numFmtId="0" fontId="0" fillId="0" borderId="3" xfId="0" applyBorder="1" applyAlignment="1">
      <alignment horizontal="right"/>
    </xf>
    <xf numFmtId="0" fontId="0" fillId="0" borderId="13" xfId="0" applyBorder="1"/>
    <xf numFmtId="0" fontId="0" fillId="0" borderId="9" xfId="0" applyBorder="1"/>
    <xf numFmtId="0" fontId="0" fillId="0" borderId="9" xfId="0" applyBorder="1" applyAlignment="1">
      <alignment horizontal="right"/>
    </xf>
    <xf numFmtId="0" fontId="0" fillId="0" borderId="15" xfId="0" applyBorder="1"/>
    <xf numFmtId="0" fontId="0" fillId="0" borderId="0" xfId="0" applyAlignment="1">
      <alignment horizontal="right"/>
    </xf>
    <xf numFmtId="9" fontId="0" fillId="0" borderId="1" xfId="0" applyNumberFormat="1" applyBorder="1"/>
    <xf numFmtId="0" fontId="0" fillId="0" borderId="7" xfId="0" applyBorder="1" applyAlignment="1">
      <alignment wrapText="1"/>
    </xf>
    <xf numFmtId="0" fontId="0" fillId="0" borderId="8" xfId="0" applyBorder="1" applyAlignment="1">
      <alignment wrapText="1"/>
    </xf>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169" fontId="14" fillId="0" borderId="0" xfId="0" applyNumberFormat="1" applyFont="1"/>
    <xf numFmtId="2" fontId="14" fillId="0" borderId="8" xfId="0" applyNumberFormat="1" applyFont="1" applyBorder="1"/>
    <xf numFmtId="2" fontId="14" fillId="0" borderId="36" xfId="0" applyNumberFormat="1" applyFont="1" applyBorder="1"/>
    <xf numFmtId="2" fontId="14" fillId="0" borderId="10" xfId="0" applyNumberFormat="1" applyFont="1" applyBorder="1"/>
    <xf numFmtId="0" fontId="8" fillId="0" borderId="2" xfId="0" applyFont="1" applyBorder="1"/>
    <xf numFmtId="0" fontId="13" fillId="0" borderId="35" xfId="0" applyFont="1" applyBorder="1" applyAlignment="1">
      <alignment horizontal="left"/>
    </xf>
    <xf numFmtId="165" fontId="8" fillId="9" borderId="20" xfId="0" applyNumberFormat="1" applyFont="1" applyFill="1" applyBorder="1" applyAlignment="1">
      <alignment horizontal="center" vertical="center"/>
    </xf>
    <xf numFmtId="165" fontId="8" fillId="9" borderId="5" xfId="0" applyNumberFormat="1" applyFont="1" applyFill="1" applyBorder="1" applyAlignment="1">
      <alignment horizontal="center" vertical="center"/>
    </xf>
    <xf numFmtId="165" fontId="0" fillId="9" borderId="0" xfId="0" applyNumberFormat="1" applyFill="1" applyAlignment="1">
      <alignment horizontal="center" vertical="center"/>
    </xf>
    <xf numFmtId="0" fontId="8" fillId="8" borderId="24" xfId="0" applyFont="1" applyFill="1" applyBorder="1" applyAlignment="1">
      <alignment horizontal="center" vertical="center"/>
    </xf>
    <xf numFmtId="0" fontId="8" fillId="8" borderId="17"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18" xfId="0" applyFont="1" applyFill="1" applyBorder="1" applyAlignment="1">
      <alignment horizontal="center" vertical="center"/>
    </xf>
    <xf numFmtId="165" fontId="8" fillId="10" borderId="4" xfId="0" applyNumberFormat="1" applyFont="1" applyFill="1" applyBorder="1" applyAlignment="1">
      <alignment horizontal="center" vertical="center"/>
    </xf>
    <xf numFmtId="172" fontId="7" fillId="13" borderId="1" xfId="9" applyNumberFormat="1" applyFill="1" applyBorder="1" applyAlignment="1">
      <alignment horizontal="left" vertical="center"/>
    </xf>
    <xf numFmtId="0" fontId="21" fillId="0" borderId="0" xfId="10" applyFont="1"/>
    <xf numFmtId="0" fontId="13" fillId="0" borderId="0" xfId="10" applyFont="1"/>
    <xf numFmtId="0" fontId="0" fillId="0" borderId="29" xfId="0" applyBorder="1" applyAlignment="1">
      <alignment horizontal="left"/>
    </xf>
    <xf numFmtId="0" fontId="0" fillId="0" borderId="32" xfId="0" applyBorder="1" applyAlignment="1">
      <alignment horizontal="left"/>
    </xf>
    <xf numFmtId="0" fontId="0" fillId="0" borderId="7" xfId="0" applyBorder="1" applyAlignment="1">
      <alignment horizontal="left"/>
    </xf>
    <xf numFmtId="0" fontId="0" fillId="0" borderId="9" xfId="0" applyBorder="1" applyAlignment="1">
      <alignment horizontal="left"/>
    </xf>
    <xf numFmtId="0" fontId="7" fillId="0" borderId="6" xfId="10" applyFont="1" applyBorder="1" applyAlignment="1">
      <alignment vertical="center" wrapText="1"/>
    </xf>
    <xf numFmtId="0" fontId="8" fillId="0" borderId="1" xfId="0" applyFont="1" applyBorder="1" applyAlignment="1">
      <alignment horizontal="center"/>
    </xf>
    <xf numFmtId="0" fontId="0" fillId="0" borderId="23" xfId="0" applyBorder="1"/>
    <xf numFmtId="167" fontId="14" fillId="0" borderId="24" xfId="0" applyNumberFormat="1" applyFont="1" applyBorder="1" applyAlignment="1">
      <alignment horizontal="center" vertical="center"/>
    </xf>
    <xf numFmtId="0" fontId="8" fillId="12" borderId="1" xfId="0" applyFont="1" applyFill="1" applyBorder="1" applyAlignment="1">
      <alignment horizontal="left"/>
    </xf>
    <xf numFmtId="0" fontId="0" fillId="12" borderId="1" xfId="0" applyFill="1" applyBorder="1"/>
    <xf numFmtId="167" fontId="0" fillId="12" borderId="1" xfId="1" applyNumberFormat="1" applyFont="1" applyFill="1" applyBorder="1" applyAlignment="1">
      <alignment horizontal="center" vertical="center"/>
    </xf>
    <xf numFmtId="0" fontId="18" fillId="9" borderId="1" xfId="0" applyFont="1" applyFill="1" applyBorder="1" applyAlignment="1">
      <alignment horizontal="left"/>
    </xf>
    <xf numFmtId="0" fontId="0" fillId="9" borderId="1" xfId="0" applyFill="1" applyBorder="1"/>
    <xf numFmtId="43" fontId="0" fillId="9" borderId="1" xfId="0" applyNumberFormat="1" applyFill="1" applyBorder="1"/>
    <xf numFmtId="0" fontId="8" fillId="12" borderId="0" xfId="0" applyFont="1" applyFill="1" applyAlignment="1">
      <alignment horizontal="left"/>
    </xf>
    <xf numFmtId="43" fontId="0" fillId="12" borderId="0" xfId="0" applyNumberFormat="1" applyFill="1"/>
    <xf numFmtId="0" fontId="8" fillId="12" borderId="0" xfId="0" applyFont="1" applyFill="1" applyAlignment="1">
      <alignment horizontal="center"/>
    </xf>
    <xf numFmtId="0" fontId="8" fillId="9" borderId="1" xfId="0" applyFont="1" applyFill="1" applyBorder="1" applyAlignment="1">
      <alignment horizontal="left"/>
    </xf>
    <xf numFmtId="0" fontId="8" fillId="12" borderId="1" xfId="0" applyFont="1" applyFill="1" applyBorder="1"/>
    <xf numFmtId="167" fontId="0" fillId="0" borderId="24" xfId="1" applyNumberFormat="1" applyFont="1" applyBorder="1" applyAlignment="1">
      <alignment horizontal="center" vertical="center"/>
    </xf>
    <xf numFmtId="0" fontId="0" fillId="0" borderId="0" xfId="0" applyAlignment="1">
      <alignment horizontal="left" vertical="top"/>
    </xf>
    <xf numFmtId="167" fontId="0" fillId="0" borderId="23" xfId="1" applyNumberFormat="1" applyFont="1" applyBorder="1" applyAlignment="1">
      <alignment horizontal="center" vertical="center"/>
    </xf>
    <xf numFmtId="0" fontId="8" fillId="12" borderId="1" xfId="0" applyFont="1" applyFill="1" applyBorder="1" applyAlignment="1">
      <alignment wrapText="1"/>
    </xf>
    <xf numFmtId="0" fontId="24" fillId="0" borderId="0" xfId="0" applyFont="1" applyAlignment="1">
      <alignment horizontal="left" vertical="top" wrapText="1"/>
    </xf>
    <xf numFmtId="0" fontId="14" fillId="0" borderId="0" xfId="10" applyFont="1" applyAlignment="1">
      <alignment horizontal="left" vertical="top" wrapText="1"/>
    </xf>
    <xf numFmtId="0" fontId="0" fillId="0" borderId="0" xfId="10" applyFont="1" applyAlignment="1">
      <alignment horizontal="left" vertical="top" wrapText="1"/>
    </xf>
    <xf numFmtId="0" fontId="14" fillId="0" borderId="0" xfId="10" applyFont="1" applyAlignment="1">
      <alignment horizontal="left" wrapText="1"/>
    </xf>
    <xf numFmtId="0" fontId="0" fillId="0" borderId="0" xfId="0" applyAlignment="1">
      <alignment horizontal="left" vertical="top" wrapText="1"/>
    </xf>
    <xf numFmtId="0" fontId="8" fillId="0" borderId="1" xfId="0" applyFont="1" applyBorder="1" applyAlignment="1">
      <alignment horizontal="center"/>
    </xf>
    <xf numFmtId="9" fontId="0" fillId="0" borderId="0" xfId="2" applyFont="1" applyFill="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9" fontId="0" fillId="0" borderId="1" xfId="2" applyFont="1" applyBorder="1" applyAlignment="1">
      <alignment horizontal="center" vertical="center"/>
    </xf>
    <xf numFmtId="0" fontId="8" fillId="8" borderId="19" xfId="0" applyFont="1" applyFill="1" applyBorder="1" applyAlignment="1">
      <alignment horizontal="left" vertical="center"/>
    </xf>
    <xf numFmtId="0" fontId="8" fillId="8" borderId="22" xfId="0" applyFont="1" applyFill="1" applyBorder="1" applyAlignment="1">
      <alignment horizontal="left" vertical="center"/>
    </xf>
    <xf numFmtId="0" fontId="8" fillId="0" borderId="3"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19" fillId="7" borderId="2" xfId="7" applyFont="1" applyFill="1" applyBorder="1" applyAlignment="1">
      <alignment horizontal="left" vertical="center" wrapText="1"/>
    </xf>
    <xf numFmtId="0" fontId="19" fillId="7" borderId="4" xfId="7" applyFont="1" applyFill="1" applyBorder="1" applyAlignment="1">
      <alignment horizontal="left" vertical="center" wrapText="1"/>
    </xf>
    <xf numFmtId="0" fontId="19" fillId="7" borderId="5" xfId="7" applyFont="1" applyFill="1" applyBorder="1" applyAlignment="1">
      <alignment horizontal="left" vertical="center" wrapText="1"/>
    </xf>
    <xf numFmtId="0" fontId="11" fillId="6" borderId="2" xfId="7" applyFont="1" applyFill="1" applyBorder="1" applyAlignment="1">
      <alignment horizontal="center" vertical="center"/>
    </xf>
    <xf numFmtId="0" fontId="11" fillId="6" borderId="4" xfId="7" applyFont="1" applyFill="1" applyBorder="1" applyAlignment="1">
      <alignment horizontal="center" vertical="center"/>
    </xf>
    <xf numFmtId="0" fontId="11" fillId="6" borderId="5" xfId="7" applyFont="1" applyFill="1" applyBorder="1" applyAlignment="1">
      <alignment horizontal="center" vertical="center"/>
    </xf>
  </cellXfs>
  <cellStyles count="11">
    <cellStyle name="Comma" xfId="1" builtinId="3"/>
    <cellStyle name="Normal" xfId="0" builtinId="0"/>
    <cellStyle name="Normal 10 2" xfId="10" xr:uid="{E7382698-987D-4D2F-B940-69FE72204BC5}"/>
    <cellStyle name="Normal 10 2 5" xfId="4" xr:uid="{ED3DA684-98C7-4A00-A697-E81F45F52486}"/>
    <cellStyle name="Normal 2" xfId="3" xr:uid="{9E4D6BCC-84A8-4524-BEB9-A97EC2E91176}"/>
    <cellStyle name="Normal 2 2" xfId="9" xr:uid="{0A4B246F-84CE-4045-816B-462712BB7CF9}"/>
    <cellStyle name="Normal 3" xfId="5" xr:uid="{14DE57A8-FAE0-4877-8536-04CB6E5BA9E4}"/>
    <cellStyle name="Normal 3 2" xfId="6" xr:uid="{39510C45-39B7-47EB-A866-D9D8D5B79FD1}"/>
    <cellStyle name="Normal 3 2 2" xfId="8" xr:uid="{8FB493AF-3380-41FF-83D7-960086D8DCEF}"/>
    <cellStyle name="Normal 3 3" xfId="7" xr:uid="{7394C6D5-7E96-467E-AE4D-707B34F8B18C}"/>
    <cellStyle name="Percent" xfId="2" builtinId="5"/>
  </cellStyles>
  <dxfs count="6">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s>
  <tableStyles count="0" defaultTableStyle="TableStyleMedium2" defaultPivotStyle="PivotStyleLight16"/>
  <colors>
    <mruColors>
      <color rgb="FFFEA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31388</xdr:colOff>
      <xdr:row>4</xdr:row>
      <xdr:rowOff>68859</xdr:rowOff>
    </xdr:to>
    <xdr:pic>
      <xdr:nvPicPr>
        <xdr:cNvPr id="2" name="Picture 1" descr="Ofgem logo&#10;&#10;Strapline: making a positive difference for energy consumers">
          <a:extLst>
            <a:ext uri="{FF2B5EF4-FFF2-40B4-BE49-F238E27FC236}">
              <a16:creationId xmlns:a16="http://schemas.microsoft.com/office/drawing/2014/main" id="{A85BA97F-9BF7-481A-AD8E-C714858DBF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41263"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689141</xdr:colOff>
      <xdr:row>22</xdr:row>
      <xdr:rowOff>138196</xdr:rowOff>
    </xdr:from>
    <xdr:to>
      <xdr:col>12</xdr:col>
      <xdr:colOff>86</xdr:colOff>
      <xdr:row>25</xdr:row>
      <xdr:rowOff>169333</xdr:rowOff>
    </xdr:to>
    <xdr:cxnSp macro="">
      <xdr:nvCxnSpPr>
        <xdr:cNvPr id="2" name="Straight Connector 1">
          <a:extLst>
            <a:ext uri="{FF2B5EF4-FFF2-40B4-BE49-F238E27FC236}">
              <a16:creationId xmlns:a16="http://schemas.microsoft.com/office/drawing/2014/main" id="{4CF93C41-AE25-4F6F-BD33-A18DB7D1ABB4}"/>
            </a:ext>
            <a:ext uri="{C183D7F6-B498-43B3-948B-1728B52AA6E4}">
              <adec:decorative xmlns:adec="http://schemas.microsoft.com/office/drawing/2017/decorative" val="1"/>
            </a:ext>
          </a:extLst>
        </xdr:cNvPr>
        <xdr:cNvCxnSpPr/>
      </xdr:nvCxnSpPr>
      <xdr:spPr>
        <a:xfrm>
          <a:off x="10233191" y="8053471"/>
          <a:ext cx="34845" cy="6003312"/>
        </a:xfrm>
        <a:prstGeom prst="line">
          <a:avLst/>
        </a:prstGeom>
        <a:ln w="12700">
          <a:solidFill>
            <a:schemeClr val="bg2">
              <a:lumMod val="1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218036</xdr:colOff>
      <xdr:row>23</xdr:row>
      <xdr:rowOff>0</xdr:rowOff>
    </xdr:from>
    <xdr:to>
      <xdr:col>11</xdr:col>
      <xdr:colOff>0</xdr:colOff>
      <xdr:row>24</xdr:row>
      <xdr:rowOff>84470</xdr:rowOff>
    </xdr:to>
    <xdr:cxnSp macro="">
      <xdr:nvCxnSpPr>
        <xdr:cNvPr id="30" name="Connector: Elbow 31">
          <a:extLst>
            <a:ext uri="{FF2B5EF4-FFF2-40B4-BE49-F238E27FC236}">
              <a16:creationId xmlns:a16="http://schemas.microsoft.com/office/drawing/2014/main" id="{3D87F8F7-D533-412A-81A0-A3B99ECB9C70}"/>
            </a:ext>
            <a:ext uri="{147F2762-F138-4A5C-976F-8EAC2B608ADB}">
              <a16:predDERef xmlns:a16="http://schemas.microsoft.com/office/drawing/2014/main" pred="{66C5C9B7-FC99-470E-BAC3-A363596799F3}"/>
            </a:ext>
            <a:ext uri="{C183D7F6-B498-43B3-948B-1728B52AA6E4}">
              <adec:decorative xmlns:adec="http://schemas.microsoft.com/office/drawing/2017/decorative" val="1"/>
            </a:ext>
          </a:extLst>
        </xdr:cNvPr>
        <xdr:cNvCxnSpPr>
          <a:cxnSpLocks/>
          <a:extLst>
            <a:ext uri="{5F17804C-33F3-41E3-A699-7DCFA2EF7971}">
              <a16:cxnDERefs xmlns:a16="http://schemas.microsoft.com/office/drawing/2014/main" st="{00000000-0000-0000-0000-000000000000}" end="{55627EDB-4124-4B33-8C4D-2F5C0FDB02E4}"/>
            </a:ext>
          </a:extLst>
        </xdr:cNvCxnSpPr>
      </xdr:nvCxnSpPr>
      <xdr:spPr>
        <a:xfrm flipV="1">
          <a:off x="9762086" y="11765452"/>
          <a:ext cx="801139" cy="112061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218036</xdr:colOff>
      <xdr:row>23</xdr:row>
      <xdr:rowOff>0</xdr:rowOff>
    </xdr:from>
    <xdr:to>
      <xdr:col>11</xdr:col>
      <xdr:colOff>0</xdr:colOff>
      <xdr:row>24</xdr:row>
      <xdr:rowOff>84470</xdr:rowOff>
    </xdr:to>
    <xdr:cxnSp macro="">
      <xdr:nvCxnSpPr>
        <xdr:cNvPr id="31" name="Connector: Elbow 32">
          <a:extLst>
            <a:ext uri="{FF2B5EF4-FFF2-40B4-BE49-F238E27FC236}">
              <a16:creationId xmlns:a16="http://schemas.microsoft.com/office/drawing/2014/main" id="{DC249999-1F24-435A-9DFD-CD36AFF8743D}"/>
            </a:ext>
            <a:ext uri="{147F2762-F138-4A5C-976F-8EAC2B608ADB}">
              <a16:predDERef xmlns:a16="http://schemas.microsoft.com/office/drawing/2014/main" pred="{3D87F8F7-D533-412A-81A0-A3B99ECB9C70}"/>
            </a:ext>
            <a:ext uri="{C183D7F6-B498-43B3-948B-1728B52AA6E4}">
              <adec:decorative xmlns:adec="http://schemas.microsoft.com/office/drawing/2017/decorative" val="1"/>
            </a:ext>
          </a:extLst>
        </xdr:cNvPr>
        <xdr:cNvCxnSpPr>
          <a:cxnSpLocks/>
          <a:extLst>
            <a:ext uri="{5F17804C-33F3-41E3-A699-7DCFA2EF7971}">
              <a16:cxnDERefs xmlns:a16="http://schemas.microsoft.com/office/drawing/2014/main" st="{00000000-0000-0000-0000-000000000000}" end="{87F1C610-37A3-4640-B035-A706FD265FBE}"/>
            </a:ext>
          </a:extLst>
        </xdr:cNvCxnSpPr>
      </xdr:nvCxnSpPr>
      <xdr:spPr>
        <a:xfrm flipV="1">
          <a:off x="9762086" y="12308377"/>
          <a:ext cx="801139" cy="577693"/>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628650</xdr:colOff>
      <xdr:row>21</xdr:row>
      <xdr:rowOff>57150</xdr:rowOff>
    </xdr:from>
    <xdr:to>
      <xdr:col>2</xdr:col>
      <xdr:colOff>10572750</xdr:colOff>
      <xdr:row>46</xdr:row>
      <xdr:rowOff>47625</xdr:rowOff>
    </xdr:to>
    <xdr:pic>
      <xdr:nvPicPr>
        <xdr:cNvPr id="3" name="Picture 2" descr="Diagram describing the inputs and steps for calculating the levelisation options and associated outputs " title="Levelisation Options - Model Map">
          <a:extLst>
            <a:ext uri="{FF2B5EF4-FFF2-40B4-BE49-F238E27FC236}">
              <a16:creationId xmlns:a16="http://schemas.microsoft.com/office/drawing/2014/main" id="{CAB35188-BBD6-8BE8-557D-10164FEB5676}"/>
            </a:ext>
            <a:ext uri="{147F2762-F138-4A5C-976F-8EAC2B608ADB}">
              <a16:predDERef xmlns:a16="http://schemas.microsoft.com/office/drawing/2014/main" pred="{DC249999-1F24-435A-9DFD-CD36AFF87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3457575"/>
          <a:ext cx="12973050" cy="417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44449</xdr:colOff>
      <xdr:row>0</xdr:row>
      <xdr:rowOff>89648</xdr:rowOff>
    </xdr:from>
    <xdr:to>
      <xdr:col>13</xdr:col>
      <xdr:colOff>605118</xdr:colOff>
      <xdr:row>5</xdr:row>
      <xdr:rowOff>134470</xdr:rowOff>
    </xdr:to>
    <xdr:sp macro="" textlink="">
      <xdr:nvSpPr>
        <xdr:cNvPr id="2" name="TextBox 1">
          <a:extLst>
            <a:ext uri="{FF2B5EF4-FFF2-40B4-BE49-F238E27FC236}">
              <a16:creationId xmlns:a16="http://schemas.microsoft.com/office/drawing/2014/main" id="{2B1C046E-5E4B-46C3-5C06-907258B9D43A}"/>
            </a:ext>
          </a:extLst>
        </xdr:cNvPr>
        <xdr:cNvSpPr txBox="1"/>
      </xdr:nvSpPr>
      <xdr:spPr>
        <a:xfrm>
          <a:off x="728008" y="89648"/>
          <a:ext cx="13458639" cy="829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Overview</a:t>
          </a:r>
          <a:br>
            <a:rPr lang="en-GB" sz="1100"/>
          </a:br>
          <a:r>
            <a:rPr lang="en-GB" sz="1100"/>
            <a:t>This sheet provides the various price cap levels used in our levelisation</a:t>
          </a:r>
          <a:r>
            <a:rPr lang="en-GB" sz="1100" baseline="0"/>
            <a:t> model</a:t>
          </a:r>
          <a:r>
            <a:rPr lang="en-GB" sz="1100"/>
            <a:t>. All price cap levels presented are the actual price cap levels for the relevant period</a:t>
          </a:r>
          <a:r>
            <a:rPr lang="en-GB" sz="1100" baseline="0"/>
            <a:t> which have then been converted to unit rates and standing charges.</a:t>
          </a:r>
          <a:endParaRPr lang="en-GB" sz="1100"/>
        </a:p>
        <a:p>
          <a:r>
            <a:rPr lang="en-GB" sz="1100" baseline="0"/>
            <a:t>In addition to the actual price cap levels, we have calculated an estimate of the bad debt contribution to the actual price cap levels at TDCV which have then been converted to unit rates and standing charges. These are specifically used to levelise bad debt as part of Option 3.</a:t>
          </a:r>
          <a:endParaRPr lang="en-GB" sz="1100" b="0" baseline="0"/>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orhousec.sharepoint.com/sites/Sectors/TMT/Shared%20Documents/Clients/Openreach/Openreach%20-%20Fibre%20Build%20CMO%20Capacity%20Planning-%20001/2.%20Deliverables/8.%20Modelling/Fibre%20Cities%20-%20Agile%20Scenario%20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Input - FC Dep plan"/>
      <sheetName val="Input - TLR"/>
      <sheetName val="Input - PIP"/>
      <sheetName val="Input - Vacancies Eng."/>
      <sheetName val="Input - Vacancies Non-Eng."/>
      <sheetName val="Input - Resource Assumptions"/>
      <sheetName val="Calcs - TLR to THP"/>
      <sheetName val="Calcs - PIP to THP"/>
      <sheetName val="Calcs - OV to THP"/>
      <sheetName val="Calcs - CPAs to THP"/>
      <sheetName val="Input - TT&amp;M Asmpns (Clusters)"/>
      <sheetName val="Calcs - Resource to THP"/>
      <sheetName val="Calcs - THP to Resource"/>
      <sheetName val="Calcs - Clusters"/>
      <sheetName val="Output - THPs"/>
      <sheetName val="Output - Resource"/>
      <sheetName val="Output - Partner Engineers"/>
      <sheetName val="Model Assumptions"/>
      <sheetName val="Structu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E18E-1CCB-4DD1-B9E6-8A39736B12FD}">
  <sheetPr>
    <pageSetUpPr autoPageBreaks="0"/>
  </sheetPr>
  <dimension ref="B7:D23"/>
  <sheetViews>
    <sheetView showGridLines="0" workbookViewId="0">
      <selection activeCell="B9" sqref="B9:D16"/>
    </sheetView>
  </sheetViews>
  <sheetFormatPr defaultRowHeight="12.75"/>
  <cols>
    <col min="2" max="2" width="15" customWidth="1"/>
    <col min="3" max="3" width="12.875" bestFit="1" customWidth="1"/>
    <col min="4" max="4" width="125.875" customWidth="1"/>
  </cols>
  <sheetData>
    <row r="7" spans="2:4" ht="20.25" customHeight="1">
      <c r="B7" s="69" t="s">
        <v>0</v>
      </c>
    </row>
    <row r="9" spans="2:4" ht="12.75" customHeight="1">
      <c r="B9" s="204" t="s">
        <v>1</v>
      </c>
      <c r="C9" s="204"/>
      <c r="D9" s="204"/>
    </row>
    <row r="10" spans="2:4">
      <c r="B10" s="204"/>
      <c r="C10" s="204"/>
      <c r="D10" s="204"/>
    </row>
    <row r="11" spans="2:4">
      <c r="B11" s="204"/>
      <c r="C11" s="204"/>
      <c r="D11" s="204"/>
    </row>
    <row r="12" spans="2:4">
      <c r="B12" s="204"/>
      <c r="C12" s="204"/>
      <c r="D12" s="204"/>
    </row>
    <row r="13" spans="2:4">
      <c r="B13" s="204"/>
      <c r="C13" s="204"/>
      <c r="D13" s="204"/>
    </row>
    <row r="14" spans="2:4">
      <c r="B14" s="204"/>
      <c r="C14" s="204"/>
      <c r="D14" s="204"/>
    </row>
    <row r="15" spans="2:4">
      <c r="B15" s="204"/>
      <c r="C15" s="204"/>
      <c r="D15" s="204"/>
    </row>
    <row r="16" spans="2:4">
      <c r="B16" s="204"/>
      <c r="C16" s="204"/>
      <c r="D16" s="204"/>
    </row>
    <row r="18" spans="2:4" ht="15">
      <c r="B18" s="70" t="s">
        <v>2</v>
      </c>
      <c r="C18" s="70" t="s">
        <v>3</v>
      </c>
      <c r="D18" s="70" t="s">
        <v>4</v>
      </c>
    </row>
    <row r="19" spans="2:4">
      <c r="B19" s="103" t="s">
        <v>5</v>
      </c>
      <c r="C19" s="104" t="s">
        <v>6</v>
      </c>
      <c r="D19" s="105" t="s">
        <v>7</v>
      </c>
    </row>
    <row r="20" spans="2:4">
      <c r="B20" s="104" t="s">
        <v>8</v>
      </c>
      <c r="C20" s="178" t="s">
        <v>9</v>
      </c>
      <c r="D20" s="104" t="s">
        <v>10</v>
      </c>
    </row>
    <row r="21" spans="2:4" ht="15">
      <c r="B21" s="71"/>
      <c r="C21" s="72"/>
      <c r="D21" s="73"/>
    </row>
    <row r="22" spans="2:4" ht="15">
      <c r="B22" s="74"/>
      <c r="C22" s="72"/>
      <c r="D22" s="75"/>
    </row>
    <row r="23" spans="2:4" ht="15">
      <c r="B23" s="74"/>
      <c r="C23" s="72"/>
      <c r="D23" s="75"/>
    </row>
  </sheetData>
  <mergeCells count="1">
    <mergeCell ref="B9:D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8E9C-9C26-4BBC-B334-A8E943454B3C}">
  <sheetPr>
    <pageSetUpPr autoPageBreaks="0"/>
  </sheetPr>
  <dimension ref="A1:T66"/>
  <sheetViews>
    <sheetView showGridLines="0" tabSelected="1" topLeftCell="A20" workbookViewId="0">
      <selection activeCell="A28" sqref="A28"/>
    </sheetView>
  </sheetViews>
  <sheetFormatPr defaultRowHeight="12.75"/>
  <cols>
    <col min="2" max="2" width="30.75" customWidth="1"/>
    <col min="3" max="3" width="141.375" customWidth="1"/>
    <col min="4" max="4" width="131.875" customWidth="1"/>
  </cols>
  <sheetData>
    <row r="1" spans="1:20">
      <c r="A1" s="83"/>
      <c r="B1" s="83"/>
      <c r="C1" s="83"/>
      <c r="D1" s="83"/>
      <c r="E1" s="83"/>
      <c r="F1" s="83"/>
    </row>
    <row r="2" spans="1:20">
      <c r="A2" s="77"/>
      <c r="B2" s="77" t="s">
        <v>11</v>
      </c>
      <c r="C2" s="77"/>
      <c r="D2" s="77"/>
      <c r="E2" s="77"/>
      <c r="F2" s="77"/>
      <c r="G2" s="77"/>
      <c r="H2" s="77"/>
      <c r="I2" s="77"/>
      <c r="J2" s="77"/>
      <c r="K2" s="77"/>
      <c r="L2" s="77"/>
      <c r="M2" s="77"/>
      <c r="N2" s="77"/>
      <c r="O2" s="77"/>
      <c r="P2" s="77"/>
      <c r="Q2" s="77"/>
      <c r="R2" s="77"/>
      <c r="S2" s="77"/>
      <c r="T2" s="77"/>
    </row>
    <row r="3" spans="1:20">
      <c r="A3" s="83"/>
      <c r="B3" s="83"/>
      <c r="C3" s="83"/>
      <c r="D3" s="83"/>
      <c r="E3" s="83"/>
      <c r="F3" s="83"/>
    </row>
    <row r="4" spans="1:20" ht="12.75" customHeight="1">
      <c r="A4" s="83"/>
      <c r="B4" s="207" t="s">
        <v>12</v>
      </c>
      <c r="C4" s="207"/>
      <c r="D4" s="86"/>
      <c r="E4" s="86"/>
      <c r="F4" s="86"/>
    </row>
    <row r="5" spans="1:20">
      <c r="A5" s="83"/>
      <c r="B5" s="207"/>
      <c r="C5" s="207"/>
      <c r="D5" s="83"/>
      <c r="E5" s="83"/>
      <c r="F5" s="83"/>
    </row>
    <row r="6" spans="1:20">
      <c r="A6" s="83"/>
      <c r="B6" s="95"/>
      <c r="C6" s="95"/>
      <c r="D6" s="83"/>
      <c r="E6" s="83"/>
      <c r="F6" s="83"/>
    </row>
    <row r="7" spans="1:20">
      <c r="A7" s="83"/>
      <c r="B7" s="205" t="s">
        <v>13</v>
      </c>
      <c r="C7" s="206"/>
      <c r="D7" s="83"/>
      <c r="E7" s="83"/>
      <c r="F7" s="83"/>
    </row>
    <row r="8" spans="1:20" ht="12.75" customHeight="1">
      <c r="A8" s="83"/>
      <c r="B8" s="206"/>
      <c r="C8" s="206"/>
      <c r="D8" s="87"/>
      <c r="E8" s="87"/>
      <c r="F8" s="87"/>
    </row>
    <row r="9" spans="1:20">
      <c r="A9" s="83"/>
      <c r="B9" s="83"/>
      <c r="C9" s="83"/>
      <c r="D9" s="83"/>
      <c r="E9" s="83"/>
      <c r="F9" s="83"/>
    </row>
    <row r="10" spans="1:20">
      <c r="A10" s="83"/>
      <c r="B10" s="208" t="s">
        <v>14</v>
      </c>
      <c r="C10" s="208"/>
      <c r="D10" s="88"/>
      <c r="E10" s="88"/>
      <c r="F10" s="88"/>
    </row>
    <row r="11" spans="1:20">
      <c r="A11" s="83"/>
      <c r="B11" s="208"/>
      <c r="C11" s="208"/>
      <c r="D11" s="83"/>
      <c r="E11" s="83"/>
      <c r="F11" s="83"/>
    </row>
    <row r="12" spans="1:20">
      <c r="A12" s="83"/>
      <c r="B12" s="83"/>
      <c r="C12" s="83"/>
      <c r="D12" s="83"/>
      <c r="E12" s="83"/>
      <c r="F12" s="83"/>
    </row>
    <row r="13" spans="1:20">
      <c r="A13" s="83"/>
      <c r="B13" s="78"/>
      <c r="C13" s="84" t="s">
        <v>15</v>
      </c>
      <c r="D13" s="79"/>
      <c r="E13" s="83"/>
      <c r="F13" s="83"/>
    </row>
    <row r="14" spans="1:20">
      <c r="A14" s="83"/>
      <c r="B14" s="93"/>
      <c r="C14" s="84" t="s">
        <v>16</v>
      </c>
      <c r="D14" s="79"/>
      <c r="E14" s="83"/>
      <c r="F14" s="83"/>
    </row>
    <row r="15" spans="1:20">
      <c r="A15" s="83"/>
      <c r="B15" s="80"/>
      <c r="C15" s="84" t="s">
        <v>17</v>
      </c>
      <c r="D15" s="83"/>
      <c r="E15" s="83"/>
      <c r="F15" s="83"/>
    </row>
    <row r="16" spans="1:20">
      <c r="A16" s="83"/>
      <c r="C16" s="83"/>
      <c r="D16" s="83"/>
      <c r="E16" s="83"/>
      <c r="F16" s="83"/>
    </row>
    <row r="17" spans="1:20">
      <c r="A17" s="83"/>
      <c r="B17" s="180" t="s">
        <v>18</v>
      </c>
      <c r="C17" s="86"/>
      <c r="D17" s="86"/>
      <c r="E17" s="83"/>
      <c r="F17" s="83"/>
    </row>
    <row r="18" spans="1:20">
      <c r="A18" s="83"/>
      <c r="C18" s="86"/>
      <c r="D18" s="86"/>
      <c r="E18" s="83"/>
      <c r="F18" s="83"/>
    </row>
    <row r="19" spans="1:20">
      <c r="A19" s="83"/>
      <c r="B19" s="85" t="s">
        <v>19</v>
      </c>
      <c r="C19" s="86"/>
      <c r="D19" s="86"/>
      <c r="E19" s="83"/>
      <c r="F19" s="83"/>
    </row>
    <row r="20" spans="1:20">
      <c r="A20" s="83"/>
      <c r="B20" s="85"/>
      <c r="C20" s="86"/>
      <c r="D20" s="86"/>
      <c r="E20" s="83"/>
      <c r="F20" s="83"/>
    </row>
    <row r="21" spans="1:20">
      <c r="A21" s="77"/>
      <c r="B21" s="77" t="s">
        <v>20</v>
      </c>
      <c r="C21" s="77"/>
      <c r="D21" s="77"/>
      <c r="E21" s="77"/>
      <c r="F21" s="77"/>
      <c r="G21" s="77"/>
      <c r="H21" s="77"/>
      <c r="I21" s="77"/>
      <c r="J21" s="77"/>
      <c r="K21" s="77"/>
      <c r="L21" s="77"/>
      <c r="M21" s="77"/>
      <c r="N21" s="77"/>
      <c r="O21" s="77"/>
      <c r="P21" s="77"/>
      <c r="Q21" s="77"/>
      <c r="R21" s="77"/>
      <c r="S21" s="77"/>
      <c r="T21" s="77"/>
    </row>
    <row r="22" spans="1:20">
      <c r="A22" s="179"/>
      <c r="B22" s="83"/>
      <c r="C22" s="83"/>
      <c r="D22" s="83"/>
      <c r="E22" s="83"/>
      <c r="F22" s="83"/>
    </row>
    <row r="23" spans="1:20" ht="14.25">
      <c r="A23" s="58"/>
      <c r="B23" s="58"/>
      <c r="C23" s="58"/>
      <c r="D23" s="58"/>
      <c r="E23" s="58"/>
    </row>
    <row r="24" spans="1:20" ht="14.25">
      <c r="A24" s="58"/>
      <c r="B24" s="58"/>
      <c r="C24" s="58"/>
      <c r="D24" s="58"/>
      <c r="E24" s="58"/>
      <c r="F24" s="58"/>
      <c r="G24" s="58"/>
      <c r="H24" s="58"/>
      <c r="I24" s="58"/>
      <c r="J24" s="58"/>
      <c r="K24" s="58"/>
      <c r="L24" s="58"/>
      <c r="M24" s="58"/>
      <c r="N24" s="58"/>
    </row>
    <row r="25" spans="1:20" ht="14.25">
      <c r="A25" s="58"/>
      <c r="B25" s="58"/>
      <c r="C25" s="58"/>
      <c r="D25" s="58"/>
      <c r="E25" s="58"/>
      <c r="F25" s="58"/>
      <c r="G25" s="58"/>
      <c r="H25" s="58"/>
      <c r="I25" s="58"/>
      <c r="J25" s="58"/>
      <c r="K25" s="58"/>
      <c r="L25" s="58"/>
      <c r="M25" s="58"/>
      <c r="N25" s="58"/>
    </row>
    <row r="26" spans="1:20" ht="14.25">
      <c r="A26" s="58"/>
      <c r="B26" s="58"/>
      <c r="C26" s="58"/>
      <c r="D26" s="58"/>
      <c r="E26" s="58"/>
      <c r="F26" s="58"/>
      <c r="G26" s="58"/>
      <c r="H26" s="58"/>
      <c r="I26" s="58"/>
      <c r="J26" s="58"/>
      <c r="K26" s="58"/>
      <c r="L26" s="58"/>
      <c r="M26" s="58"/>
      <c r="N26" s="58"/>
    </row>
    <row r="27" spans="1:20" ht="14.25">
      <c r="A27" s="83"/>
      <c r="B27" s="83"/>
      <c r="C27" s="83"/>
      <c r="D27" s="58"/>
      <c r="E27" s="58"/>
      <c r="F27" s="58"/>
      <c r="G27" s="58"/>
      <c r="H27" s="58"/>
      <c r="I27" s="58"/>
      <c r="J27" s="58"/>
      <c r="L27" s="58"/>
      <c r="M27" s="58"/>
      <c r="N27" s="58"/>
    </row>
    <row r="28" spans="1:20" ht="14.25">
      <c r="A28" s="83"/>
      <c r="B28" s="83"/>
      <c r="C28" s="83"/>
      <c r="D28" s="58"/>
      <c r="E28" s="58"/>
      <c r="F28" s="58"/>
      <c r="G28" s="58"/>
      <c r="H28" s="58"/>
      <c r="I28" s="58"/>
      <c r="J28" s="58"/>
      <c r="K28" s="58"/>
      <c r="L28" s="58"/>
      <c r="M28" s="58"/>
      <c r="N28" s="58"/>
    </row>
    <row r="29" spans="1:20" ht="14.25">
      <c r="A29" s="83"/>
      <c r="B29" s="83"/>
      <c r="C29" s="83"/>
      <c r="D29" s="58"/>
      <c r="E29" s="58"/>
      <c r="F29" s="58"/>
      <c r="G29" s="58"/>
      <c r="H29" s="58"/>
      <c r="I29" s="58"/>
      <c r="J29" s="58"/>
      <c r="K29" s="58"/>
      <c r="L29" s="58"/>
      <c r="M29" s="58"/>
      <c r="N29" s="58"/>
    </row>
    <row r="30" spans="1:20">
      <c r="A30" s="83"/>
      <c r="B30" s="83"/>
      <c r="C30" s="83"/>
      <c r="D30" s="83"/>
      <c r="E30" s="83"/>
      <c r="F30" s="83"/>
    </row>
    <row r="31" spans="1:20">
      <c r="A31" s="83"/>
      <c r="B31" s="83"/>
      <c r="C31" s="83"/>
      <c r="D31" s="83"/>
      <c r="E31" s="83"/>
      <c r="F31" s="83"/>
    </row>
    <row r="32" spans="1:20">
      <c r="A32" s="83"/>
      <c r="B32" s="83"/>
      <c r="C32" s="83"/>
      <c r="D32" s="83"/>
      <c r="E32" s="83"/>
      <c r="F32" s="83"/>
    </row>
    <row r="33" spans="1:6">
      <c r="A33" s="83"/>
      <c r="B33" s="83"/>
      <c r="C33" s="83"/>
      <c r="D33" s="83"/>
      <c r="E33" s="83"/>
      <c r="F33" s="83"/>
    </row>
    <row r="34" spans="1:6">
      <c r="A34" s="83"/>
      <c r="B34" s="83"/>
      <c r="C34" s="83"/>
      <c r="D34" s="83"/>
      <c r="E34" s="83"/>
      <c r="F34" s="83"/>
    </row>
    <row r="35" spans="1:6">
      <c r="A35" s="83"/>
      <c r="B35" s="83"/>
      <c r="C35" s="83"/>
      <c r="D35" s="83"/>
      <c r="E35" s="83"/>
      <c r="F35" s="83"/>
    </row>
    <row r="36" spans="1:6">
      <c r="A36" s="83"/>
      <c r="B36" s="83"/>
      <c r="C36" s="83"/>
      <c r="D36" s="83"/>
      <c r="E36" s="83"/>
      <c r="F36" s="83"/>
    </row>
    <row r="37" spans="1:6">
      <c r="A37" s="83"/>
      <c r="B37" s="83"/>
      <c r="C37" s="83"/>
      <c r="D37" s="83"/>
      <c r="E37" s="83"/>
      <c r="F37" s="83"/>
    </row>
    <row r="38" spans="1:6">
      <c r="A38" s="83"/>
      <c r="B38" s="83"/>
      <c r="C38" s="83"/>
      <c r="D38" s="83"/>
      <c r="E38" s="83"/>
      <c r="F38" s="83"/>
    </row>
    <row r="39" spans="1:6">
      <c r="A39" s="83"/>
      <c r="B39" s="83"/>
      <c r="C39" s="83"/>
      <c r="D39" s="83"/>
      <c r="E39" s="83"/>
      <c r="F39" s="83"/>
    </row>
    <row r="40" spans="1:6">
      <c r="A40" s="83"/>
      <c r="B40" s="83"/>
      <c r="C40" s="83"/>
      <c r="D40" s="83"/>
      <c r="E40" s="83"/>
      <c r="F40" s="83"/>
    </row>
    <row r="41" spans="1:6">
      <c r="A41" s="83"/>
      <c r="B41" s="83"/>
      <c r="C41" s="83"/>
      <c r="D41" s="83"/>
      <c r="E41" s="83"/>
      <c r="F41" s="83"/>
    </row>
    <row r="42" spans="1:6">
      <c r="A42" s="83"/>
      <c r="B42" s="83"/>
      <c r="C42" s="83"/>
      <c r="D42" s="83"/>
      <c r="E42" s="83"/>
      <c r="F42" s="83"/>
    </row>
    <row r="43" spans="1:6">
      <c r="A43" s="83"/>
      <c r="B43" s="83"/>
      <c r="C43" s="83"/>
      <c r="D43" s="83"/>
      <c r="E43" s="83"/>
      <c r="F43" s="83"/>
    </row>
    <row r="44" spans="1:6">
      <c r="A44" s="83"/>
      <c r="B44" s="83"/>
      <c r="C44" s="83"/>
      <c r="D44" s="83"/>
      <c r="E44" s="83"/>
      <c r="F44" s="83"/>
    </row>
    <row r="45" spans="1:6">
      <c r="A45" s="83"/>
      <c r="B45" s="83"/>
      <c r="C45" s="83"/>
      <c r="D45" s="83"/>
      <c r="E45" s="83"/>
      <c r="F45" s="83"/>
    </row>
    <row r="46" spans="1:6">
      <c r="A46" s="83"/>
      <c r="B46" s="83"/>
      <c r="C46" s="83"/>
      <c r="D46" s="83"/>
      <c r="E46" s="83"/>
      <c r="F46" s="83"/>
    </row>
    <row r="47" spans="1:6">
      <c r="A47" s="83"/>
      <c r="B47" s="83"/>
      <c r="C47" s="83"/>
      <c r="D47" s="83"/>
      <c r="E47" s="83"/>
      <c r="F47" s="83"/>
    </row>
    <row r="48" spans="1:6">
      <c r="A48" s="77"/>
      <c r="B48" s="77" t="s">
        <v>21</v>
      </c>
      <c r="C48" s="77"/>
      <c r="D48" s="77"/>
      <c r="E48" s="77"/>
      <c r="F48" s="77"/>
    </row>
    <row r="49" spans="1:6">
      <c r="A49" s="83"/>
      <c r="B49" s="83"/>
      <c r="D49" s="83"/>
      <c r="E49" s="83"/>
      <c r="F49" s="83"/>
    </row>
    <row r="50" spans="1:6">
      <c r="A50" s="83"/>
      <c r="B50" s="81" t="s">
        <v>22</v>
      </c>
      <c r="C50" s="81" t="s">
        <v>11</v>
      </c>
      <c r="E50" s="76"/>
      <c r="F50" s="76"/>
    </row>
    <row r="51" spans="1:6">
      <c r="A51" s="83"/>
      <c r="B51" s="97" t="s">
        <v>23</v>
      </c>
      <c r="C51" s="82" t="s">
        <v>24</v>
      </c>
      <c r="E51" s="76"/>
      <c r="F51" s="76"/>
    </row>
    <row r="52" spans="1:6">
      <c r="A52" s="83"/>
      <c r="B52" s="97" t="s">
        <v>25</v>
      </c>
      <c r="C52" s="82" t="s">
        <v>26</v>
      </c>
      <c r="E52" s="76"/>
      <c r="F52" s="76"/>
    </row>
    <row r="53" spans="1:6">
      <c r="A53" s="83"/>
      <c r="B53" s="98" t="s">
        <v>27</v>
      </c>
      <c r="C53" s="89"/>
      <c r="E53" s="76"/>
      <c r="F53" s="76"/>
    </row>
    <row r="54" spans="1:6">
      <c r="A54" s="83"/>
      <c r="B54" s="97" t="s">
        <v>28</v>
      </c>
      <c r="C54" s="90" t="s">
        <v>29</v>
      </c>
      <c r="E54" s="76"/>
      <c r="F54" s="76"/>
    </row>
    <row r="55" spans="1:6">
      <c r="A55" s="83"/>
      <c r="B55" s="97" t="s">
        <v>28</v>
      </c>
      <c r="C55" s="90" t="s">
        <v>30</v>
      </c>
      <c r="E55" s="76"/>
      <c r="F55" s="76"/>
    </row>
    <row r="56" spans="1:6">
      <c r="A56" s="83"/>
      <c r="B56" s="97" t="s">
        <v>28</v>
      </c>
      <c r="C56" s="90" t="s">
        <v>31</v>
      </c>
      <c r="E56" s="76"/>
      <c r="F56" s="76"/>
    </row>
    <row r="57" spans="1:6">
      <c r="A57" s="83"/>
      <c r="B57" s="98" t="s">
        <v>32</v>
      </c>
      <c r="C57" s="91"/>
      <c r="E57" s="76"/>
      <c r="F57" s="76"/>
    </row>
    <row r="58" spans="1:6">
      <c r="A58" s="83"/>
      <c r="B58" s="99" t="s">
        <v>33</v>
      </c>
      <c r="C58" s="90" t="s">
        <v>34</v>
      </c>
      <c r="E58" s="76"/>
      <c r="F58" s="76"/>
    </row>
    <row r="59" spans="1:6">
      <c r="A59" s="83"/>
      <c r="B59" s="100" t="s">
        <v>35</v>
      </c>
      <c r="C59" s="90" t="s">
        <v>36</v>
      </c>
      <c r="E59" s="76"/>
      <c r="F59" s="76"/>
    </row>
    <row r="60" spans="1:6">
      <c r="A60" s="83"/>
      <c r="B60" s="98" t="s">
        <v>37</v>
      </c>
      <c r="C60" s="92"/>
      <c r="E60" s="76"/>
      <c r="F60" s="76"/>
    </row>
    <row r="61" spans="1:6" ht="25.5">
      <c r="A61" s="83"/>
      <c r="B61" s="99" t="s">
        <v>38</v>
      </c>
      <c r="C61" s="90" t="s">
        <v>39</v>
      </c>
      <c r="E61" s="76"/>
      <c r="F61" s="76"/>
    </row>
    <row r="62" spans="1:6">
      <c r="A62" s="83"/>
      <c r="B62" s="99" t="s">
        <v>40</v>
      </c>
      <c r="E62" s="76"/>
      <c r="F62" s="76"/>
    </row>
    <row r="63" spans="1:6">
      <c r="A63" s="83"/>
      <c r="B63" s="100" t="s">
        <v>41</v>
      </c>
      <c r="C63" s="90" t="s">
        <v>42</v>
      </c>
      <c r="E63" s="76"/>
      <c r="F63" s="76"/>
    </row>
    <row r="64" spans="1:6">
      <c r="A64" s="83"/>
      <c r="B64" s="100" t="s">
        <v>43</v>
      </c>
      <c r="C64" s="185" t="s">
        <v>44</v>
      </c>
      <c r="E64" s="76"/>
      <c r="F64" s="76"/>
    </row>
    <row r="65" spans="2:3">
      <c r="B65" s="101" t="s">
        <v>45</v>
      </c>
      <c r="C65" s="94"/>
    </row>
    <row r="66" spans="2:3">
      <c r="B66" s="102" t="s">
        <v>35</v>
      </c>
      <c r="C66" s="9" t="s">
        <v>36</v>
      </c>
    </row>
  </sheetData>
  <mergeCells count="3">
    <mergeCell ref="B7:C8"/>
    <mergeCell ref="B4:C5"/>
    <mergeCell ref="B10:C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DAC8-6A0E-4BCF-9D6A-96CD0264CDD2}">
  <sheetPr>
    <pageSetUpPr autoPageBreaks="0"/>
  </sheetPr>
  <dimension ref="A1:B5"/>
  <sheetViews>
    <sheetView workbookViewId="0">
      <selection activeCell="B5" sqref="B5"/>
    </sheetView>
  </sheetViews>
  <sheetFormatPr defaultRowHeight="12.75"/>
  <cols>
    <col min="2" max="2" width="20.25" customWidth="1"/>
  </cols>
  <sheetData>
    <row r="1" spans="1:2">
      <c r="A1" t="s">
        <v>46</v>
      </c>
      <c r="B1" s="106" t="s">
        <v>47</v>
      </c>
    </row>
    <row r="2" spans="1:2">
      <c r="A2" t="s">
        <v>48</v>
      </c>
      <c r="B2" s="106" t="s">
        <v>49</v>
      </c>
    </row>
    <row r="3" spans="1:2">
      <c r="A3" t="s">
        <v>50</v>
      </c>
      <c r="B3" s="106" t="s">
        <v>51</v>
      </c>
    </row>
    <row r="4" spans="1:2">
      <c r="A4" t="s">
        <v>52</v>
      </c>
      <c r="B4" s="106" t="s">
        <v>53</v>
      </c>
    </row>
    <row r="5" spans="1:2">
      <c r="A5" t="s">
        <v>54</v>
      </c>
      <c r="B5" s="107" t="s">
        <v>55</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417D-4B68-400E-BF8A-0C587B3C21DD}">
  <sheetPr>
    <tabColor theme="5" tint="0.59999389629810485"/>
    <pageSetUpPr autoPageBreaks="0"/>
  </sheetPr>
  <dimension ref="A1"/>
  <sheetViews>
    <sheetView topLeftCell="A19" workbookViewId="0">
      <selection activeCell="F49" sqref="F49"/>
    </sheetView>
  </sheetViews>
  <sheetFormatPr defaultRowHeight="12.7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1B33-E8C2-43CA-88AC-821E20D03645}">
  <sheetPr>
    <tabColor theme="5" tint="0.59999389629810485"/>
    <pageSetUpPr autoPageBreaks="0"/>
  </sheetPr>
  <dimension ref="A2:W228"/>
  <sheetViews>
    <sheetView zoomScaleNormal="100" workbookViewId="0">
      <selection activeCell="J146" sqref="J146"/>
    </sheetView>
  </sheetViews>
  <sheetFormatPr defaultRowHeight="12.75"/>
  <cols>
    <col min="1" max="1" width="5.125" customWidth="1"/>
    <col min="2" max="2" width="18.125" style="128" bestFit="1" customWidth="1"/>
    <col min="3" max="3" width="18.25" customWidth="1"/>
    <col min="4" max="4" width="20.25" bestFit="1" customWidth="1"/>
    <col min="5" max="5" width="16.125" customWidth="1"/>
    <col min="6" max="6" width="16.875" bestFit="1" customWidth="1"/>
    <col min="7" max="7" width="15" bestFit="1" customWidth="1"/>
    <col min="8" max="10" width="15.625" bestFit="1" customWidth="1"/>
    <col min="11" max="11" width="16.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0" s="24" customFormat="1">
      <c r="A2" s="23" t="s">
        <v>56</v>
      </c>
      <c r="B2" s="125"/>
    </row>
    <row r="3" spans="1:10" s="34" customFormat="1">
      <c r="A3" s="33" t="s">
        <v>57</v>
      </c>
      <c r="B3" s="53"/>
      <c r="C3" s="33"/>
    </row>
    <row r="4" spans="1:10">
      <c r="A4" s="4"/>
      <c r="B4" s="54"/>
      <c r="C4" s="4"/>
      <c r="H4" s="187"/>
      <c r="I4" s="187"/>
    </row>
    <row r="5" spans="1:10" ht="25.5">
      <c r="B5" s="14"/>
      <c r="C5" s="1"/>
      <c r="D5" s="1"/>
      <c r="E5" s="126" t="s">
        <v>47</v>
      </c>
      <c r="F5" s="126" t="s">
        <v>49</v>
      </c>
      <c r="G5" s="126" t="s">
        <v>51</v>
      </c>
      <c r="H5" s="126" t="s">
        <v>53</v>
      </c>
      <c r="I5" s="127" t="s">
        <v>55</v>
      </c>
    </row>
    <row r="6" spans="1:10">
      <c r="B6" s="55" t="s">
        <v>58</v>
      </c>
      <c r="C6" s="2" t="s">
        <v>59</v>
      </c>
      <c r="D6" s="2" t="s">
        <v>60</v>
      </c>
      <c r="E6" s="13" t="s">
        <v>46</v>
      </c>
      <c r="F6" s="13" t="s">
        <v>48</v>
      </c>
      <c r="G6" s="13" t="s">
        <v>50</v>
      </c>
      <c r="H6" s="13" t="s">
        <v>52</v>
      </c>
      <c r="I6" s="186" t="s">
        <v>54</v>
      </c>
      <c r="J6" t="s">
        <v>61</v>
      </c>
    </row>
    <row r="7" spans="1:10" ht="13.5" customHeight="1">
      <c r="B7" s="14" t="s">
        <v>62</v>
      </c>
      <c r="C7" s="1" t="s">
        <v>63</v>
      </c>
      <c r="D7" s="14" t="s">
        <v>64</v>
      </c>
      <c r="E7" s="37">
        <f>AVERAGE('North West'!E7,Northern!E7,Yorkshire!E7,'Northern Scotland'!E7,'Southern Scotland'!E7,Southern!E7,'N Wales and Mersey'!E7,London!E7,'South East'!E7,Eastern!E7,'East Midlands'!E7,Midlands!E7,'Southern Western'!E7,'South Wales'!F7)</f>
        <v>0.66276004626467555</v>
      </c>
      <c r="F7" s="37">
        <f>AVERAGE('North West'!F7,Northern!F7,Yorkshire!F7,'Northern Scotland'!F7,'Southern Scotland'!F7,Southern!F7,'N Wales and Mersey'!F7,London!F7,'South East'!F7,Eastern!F7,'East Midlands'!F7,Midlands!F7,'Southern Western'!F7,'South Wales'!G7)</f>
        <v>0.49142795767029546</v>
      </c>
      <c r="G7" s="37">
        <f>AVERAGE('North West'!G7,Northern!G7,Yorkshire!G7,'Northern Scotland'!G7,'Southern Scotland'!G7,Southern!G7,'N Wales and Mersey'!G7,London!G7,'South East'!G7,Eastern!G7,'East Midlands'!G7,Midlands!G7,'Southern Western'!G7,'South Wales'!H7)</f>
        <v>0.29914968532651381</v>
      </c>
      <c r="H7" s="37">
        <f>AVERAGE('North West'!H7,Northern!H7,Yorkshire!H7,'Northern Scotland'!H7,'Southern Scotland'!H7,Southern!H7,'N Wales and Mersey'!H7,London!H7,'South East'!H7,Eastern!H7,'East Midlands'!H7,Midlands!H7,'Southern Western'!H7,'South Wales'!I7)</f>
        <v>0.27441865238561991</v>
      </c>
      <c r="I7" s="37">
        <f>AVERAGE('North West'!I7,Northern!I7,Yorkshire!I7,'Northern Scotland'!I7,'Southern Scotland'!I7,Southern!I7,'N Wales and Mersey'!I7,London!I7,'South East'!I7,Eastern!I7,'East Midlands'!I7,Midlands!I7,'Southern Western'!I7,'South Wales'!J7)</f>
        <v>0.28609113260348323</v>
      </c>
      <c r="J7" s="4"/>
    </row>
    <row r="8" spans="1:10" ht="13.5" customHeight="1">
      <c r="B8" s="14" t="s">
        <v>62</v>
      </c>
      <c r="C8" s="1" t="s">
        <v>65</v>
      </c>
      <c r="D8" s="14" t="s">
        <v>64</v>
      </c>
      <c r="E8" s="37">
        <f>AVERAGE('North West'!E8,Northern!E8,Yorkshire!E8,'Northern Scotland'!E8,'Southern Scotland'!E8,Southern!E8,'N Wales and Mersey'!E8,London!E8,'South East'!E8,Eastern!E8,'East Midlands'!E8,Midlands!E8,'Southern Western'!E8,'South Wales'!F8)</f>
        <v>0.65231459516800661</v>
      </c>
      <c r="F8" s="37">
        <f>AVERAGE('North West'!F8,Northern!F8,Yorkshire!F8,'Northern Scotland'!F8,'Southern Scotland'!F8,Southern!F8,'N Wales and Mersey'!F8,London!F8,'South East'!F8,Eastern!F8,'East Midlands'!F8,Midlands!F8,'Southern Western'!F8,'South Wales'!G8)</f>
        <v>0.47994998410241801</v>
      </c>
      <c r="G8" s="37">
        <f>AVERAGE('North West'!G8,Northern!G8,Yorkshire!G8,'Northern Scotland'!G8,'Southern Scotland'!G8,Southern!G8,'N Wales and Mersey'!G8,London!G8,'South East'!G8,Eastern!G8,'East Midlands'!G8,Midlands!G8,'Southern Western'!G8,'South Wales'!H8)</f>
        <v>0.28903327344838986</v>
      </c>
      <c r="H8" s="37">
        <f>AVERAGE('North West'!H8,Northern!H8,Yorkshire!H8,'Northern Scotland'!H8,'Southern Scotland'!H8,Southern!H8,'N Wales and Mersey'!H8,London!H8,'South East'!H8,Eastern!H8,'East Midlands'!H8,Midlands!H8,'Southern Western'!H8,'South Wales'!I8)</f>
        <v>0.27005376851997004</v>
      </c>
      <c r="I8" s="37">
        <f>AVERAGE('North West'!I8,Northern!I8,Yorkshire!I8,'Northern Scotland'!I8,'Southern Scotland'!I8,Southern!I8,'N Wales and Mersey'!I8,London!I8,'South East'!I8,Eastern!I8,'East Midlands'!I8,Midlands!I8,'Southern Western'!I8,'South Wales'!J8)</f>
        <v>0.28167207373949055</v>
      </c>
    </row>
    <row r="9" spans="1:10" ht="13.5" customHeight="1">
      <c r="B9" s="14" t="s">
        <v>62</v>
      </c>
      <c r="C9" s="1" t="s">
        <v>66</v>
      </c>
      <c r="D9" s="14" t="s">
        <v>64</v>
      </c>
      <c r="E9" s="37">
        <f>AVERAGE('North West'!E9,Northern!E9,Yorkshire!E9,'Northern Scotland'!E9,'Southern Scotland'!E9,Southern!E9,'N Wales and Mersey'!E9,London!E9,'South East'!E9,Eastern!E9,'East Midlands'!E9,Midlands!E9,'Southern Western'!E9,'South Wales'!F9)</f>
        <v>0.69805518317929072</v>
      </c>
      <c r="F9" s="37">
        <f>AVERAGE('North West'!F9,Northern!F9,Yorkshire!F9,'Northern Scotland'!F9,'Southern Scotland'!F9,Southern!F9,'N Wales and Mersey'!F9,London!F9,'South East'!F9,Eastern!F9,'East Midlands'!F9,Midlands!F9,'Southern Western'!F9,'South Wales'!G9)</f>
        <v>0.51760727195242073</v>
      </c>
      <c r="G9" s="37">
        <f>AVERAGE('North West'!G9,Northern!G9,Yorkshire!G9,'Northern Scotland'!G9,'Southern Scotland'!G9,Southern!G9,'N Wales and Mersey'!G9,London!G9,'South East'!G9,Eastern!G9,'East Midlands'!G9,Midlands!G9,'Southern Western'!G9,'South Wales'!H9)</f>
        <v>0.31508731566966353</v>
      </c>
      <c r="H9" s="37">
        <f>AVERAGE('North West'!H9,Northern!H9,Yorkshire!H9,'Northern Scotland'!H9,'Southern Scotland'!H9,Southern!H9,'N Wales and Mersey'!H9,London!H9,'South East'!H9,Eastern!H9,'East Midlands'!H9,Midlands!H9,'Southern Western'!H9,'South Wales'!I9)</f>
        <v>0.28887214078275303</v>
      </c>
      <c r="I9" s="37">
        <f>AVERAGE('North West'!I9,Northern!I9,Yorkshire!I9,'Northern Scotland'!I9,'Southern Scotland'!I9,Southern!I9,'N Wales and Mersey'!I9,London!I9,'South East'!I9,Eastern!I9,'East Midlands'!I9,Midlands!I9,'Southern Western'!I9,'South Wales'!J9)</f>
        <v>0.30116528711094726</v>
      </c>
    </row>
    <row r="10" spans="1:10" ht="13.5" customHeight="1">
      <c r="B10" s="14" t="s">
        <v>67</v>
      </c>
      <c r="C10" s="1" t="s">
        <v>63</v>
      </c>
      <c r="D10" s="14" t="s">
        <v>64</v>
      </c>
      <c r="E10" s="37">
        <f>AVERAGE('North West'!E10,Northern!E10,Yorkshire!E10,'Northern Scotland'!E10,'Southern Scotland'!E10,Southern!E10,'N Wales and Mersey'!E10,London!E10,'South East'!E10,Eastern!E10,'East Midlands'!E10,Midlands!E10,'Southern Western'!E10,'South Wales'!F10)</f>
        <v>0.16763782461367779</v>
      </c>
      <c r="F10" s="37">
        <f>AVERAGE('North West'!F10,Northern!F10,Yorkshire!F10,'Northern Scotland'!F10,'Southern Scotland'!F10,Southern!F10,'N Wales and Mersey'!F10,London!F10,'South East'!F10,Eastern!F10,'East Midlands'!F10,Midlands!F10,'Southern Western'!F10,'South Wales'!G10)</f>
        <v>0.12242250914871029</v>
      </c>
      <c r="G10" s="37">
        <f>AVERAGE('North West'!G10,Northern!G10,Yorkshire!G10,'Northern Scotland'!G10,'Southern Scotland'!G10,Southern!G10,'N Wales and Mersey'!G10,London!G10,'South East'!G10,Eastern!G10,'East Midlands'!G10,Midlands!G10,'Southern Western'!G10,'South Wales'!H10)</f>
        <v>7.4630138092400281E-2</v>
      </c>
      <c r="H10" s="37">
        <f>AVERAGE('North West'!H10,Northern!H10,Yorkshire!H10,'Northern Scotland'!H10,'Southern Scotland'!H10,Southern!H10,'N Wales and Mersey'!H10,London!H10,'South East'!H10,Eastern!H10,'East Midlands'!H10,Midlands!H10,'Southern Western'!H10,'South Wales'!I10)</f>
        <v>6.9298350781349854E-2</v>
      </c>
      <c r="I10" s="37">
        <f>AVERAGE('North West'!I10,Northern!I10,Yorkshire!I10,'Northern Scotland'!I10,'Southern Scotland'!I10,Southern!I10,'N Wales and Mersey'!I10,London!I10,'South East'!I10,Eastern!I10,'East Midlands'!I10,Midlands!I10,'Southern Western'!I10,'South Wales'!J10)</f>
        <v>7.404961170955468E-2</v>
      </c>
    </row>
    <row r="11" spans="1:10" ht="13.5" customHeight="1">
      <c r="B11" s="14" t="s">
        <v>67</v>
      </c>
      <c r="C11" s="1" t="s">
        <v>65</v>
      </c>
      <c r="D11" s="14" t="s">
        <v>64</v>
      </c>
      <c r="E11" s="37">
        <f>AVERAGE('North West'!E11,Northern!E11,Yorkshire!E11,'Northern Scotland'!E11,'Southern Scotland'!E11,Southern!E11,'N Wales and Mersey'!E11,London!E11,'South East'!E11,Eastern!E11,'East Midlands'!E11,Midlands!E11,'Southern Western'!E11,'South Wales'!F11)</f>
        <v>0.17231851311798116</v>
      </c>
      <c r="F11" s="37">
        <f>AVERAGE('North West'!F11,Northern!F11,Yorkshire!F11,'Northern Scotland'!F11,'Southern Scotland'!F11,Southern!F11,'N Wales and Mersey'!F11,London!F11,'South East'!F11,Eastern!F11,'East Midlands'!F11,Midlands!F11,'Southern Western'!F11,'South Wales'!G11)</f>
        <v>0.12449269561430321</v>
      </c>
      <c r="G11" s="37">
        <f>AVERAGE('North West'!G11,Northern!G11,Yorkshire!G11,'Northern Scotland'!G11,'Southern Scotland'!G11,Southern!G11,'N Wales and Mersey'!G11,London!G11,'South East'!G11,Eastern!G11,'East Midlands'!G11,Midlands!G11,'Southern Western'!G11,'South Wales'!H11)</f>
        <v>7.3219399660290563E-2</v>
      </c>
      <c r="H11" s="37">
        <f>AVERAGE('North West'!H11,Northern!H11,Yorkshire!H11,'Northern Scotland'!H11,'Southern Scotland'!H11,Southern!H11,'N Wales and Mersey'!H11,London!H11,'South East'!H11,Eastern!H11,'East Midlands'!H11,Midlands!H11,'Southern Western'!H11,'South Wales'!I11)</f>
        <v>6.7096724697208426E-2</v>
      </c>
      <c r="I11" s="37">
        <f>AVERAGE('North West'!I11,Northern!I11,Yorkshire!I11,'Northern Scotland'!I11,'Southern Scotland'!I11,Southern!I11,'N Wales and Mersey'!I11,London!I11,'South East'!I11,Eastern!I11,'East Midlands'!I11,Midlands!I11,'Southern Western'!I11,'South Wales'!J11)</f>
        <v>7.226284205874195E-2</v>
      </c>
    </row>
    <row r="12" spans="1:10" ht="13.5" customHeight="1">
      <c r="B12" s="14" t="s">
        <v>67</v>
      </c>
      <c r="C12" s="1" t="s">
        <v>66</v>
      </c>
      <c r="D12" s="14" t="s">
        <v>64</v>
      </c>
      <c r="E12" s="37">
        <f>AVERAGE('North West'!E12,Northern!E12,Yorkshire!E12,'Northern Scotland'!E12,'Southern Scotland'!E12,Southern!E12,'N Wales and Mersey'!E12,London!E12,'South East'!E12,Eastern!E12,'East Midlands'!E12,Midlands!E12,'Southern Western'!E12,'South Wales'!F12)</f>
        <v>0.17656310243807163</v>
      </c>
      <c r="F12" s="37">
        <f>AVERAGE('North West'!F12,Northern!F12,Yorkshire!F12,'Northern Scotland'!F12,'Southern Scotland'!F12,Southern!F12,'N Wales and Mersey'!F12,London!F12,'South East'!F12,Eastern!F12,'East Midlands'!F12,Midlands!F12,'Southern Western'!F12,'South Wales'!G12)</f>
        <v>0.12894341493388814</v>
      </c>
      <c r="G12" s="37">
        <f>AVERAGE('North West'!G12,Northern!G12,Yorkshire!G12,'Northern Scotland'!G12,'Southern Scotland'!G12,Southern!G12,'N Wales and Mersey'!G12,London!G12,'South East'!G12,Eastern!G12,'East Midlands'!G12,Midlands!G12,'Southern Western'!G12,'South Wales'!H12)</f>
        <v>7.8606166639846667E-2</v>
      </c>
      <c r="H12" s="37">
        <f>AVERAGE('North West'!H12,Northern!H12,Yorkshire!H12,'Northern Scotland'!H12,'Southern Scotland'!H12,Southern!H12,'N Wales and Mersey'!H12,London!H12,'South East'!H12,Eastern!H12,'East Midlands'!H12,Midlands!H12,'Southern Western'!H12,'South Wales'!I12)</f>
        <v>7.2942688248588836E-2</v>
      </c>
      <c r="I12" s="37">
        <f>AVERAGE('North West'!I12,Northern!I12,Yorkshire!I12,'Northern Scotland'!I12,'Southern Scotland'!I12,Southern!I12,'N Wales and Mersey'!I12,London!I12,'South East'!I12,Eastern!I12,'East Midlands'!I12,Midlands!I12,'Southern Western'!I12,'South Wales'!J12)</f>
        <v>7.7946716288026199E-2</v>
      </c>
    </row>
    <row r="13" spans="1:10" ht="13.5" customHeight="1">
      <c r="B13" s="14" t="s">
        <v>62</v>
      </c>
      <c r="C13" s="1" t="s">
        <v>63</v>
      </c>
      <c r="D13" s="14" t="s">
        <v>68</v>
      </c>
      <c r="E13" s="37">
        <f>AVERAGE('North West'!E13,Northern!E13,Yorkshire!E13,'Northern Scotland'!E13,'Southern Scotland'!E13,Southern!E13,'N Wales and Mersey'!E13,London!E13,'South East'!E13,Eastern!E13,'East Midlands'!E13,Midlands!E13,'Southern Western'!E13,'South Wales'!F13)</f>
        <v>0.46688604926595989</v>
      </c>
      <c r="F13" s="37">
        <f>AVERAGE('North West'!F13,Northern!F13,Yorkshire!F13,'Northern Scotland'!F13,'Southern Scotland'!F13,Southern!F13,'N Wales and Mersey'!F13,London!F13,'South East'!F13,Eastern!F13,'East Midlands'!F13,Midlands!F13,'Southern Western'!F13,'South Wales'!G13)</f>
        <v>0.52966915376652146</v>
      </c>
      <c r="G13" s="37">
        <f>AVERAGE('North West'!G13,Northern!G13,Yorkshire!G13,'Northern Scotland'!G13,'Southern Scotland'!G13,Southern!G13,'N Wales and Mersey'!G13,London!G13,'South East'!G13,Eastern!G13,'East Midlands'!G13,Midlands!G13,'Southern Western'!G13,'South Wales'!H13)</f>
        <v>0.52995556694946488</v>
      </c>
      <c r="H13" s="37">
        <f>AVERAGE('North West'!H13,Northern!H13,Yorkshire!H13,'Northern Scotland'!H13,'Southern Scotland'!H13,Southern!H13,'N Wales and Mersey'!H13,London!H13,'South East'!H13,Eastern!H13,'East Midlands'!H13,Midlands!H13,'Southern Western'!H13,'South Wales'!I13)</f>
        <v>0.53364865985660426</v>
      </c>
      <c r="I13" s="37">
        <f>AVERAGE('North West'!I13,Northern!I13,Yorkshire!I13,'Northern Scotland'!I13,'Southern Scotland'!I13,Southern!I13,'N Wales and Mersey'!I13,London!I13,'South East'!I13,Eastern!I13,'East Midlands'!I13,Midlands!I13,'Southern Western'!I13,'South Wales'!J13)</f>
        <v>0.53280489101026485</v>
      </c>
    </row>
    <row r="14" spans="1:10" ht="13.5" customHeight="1">
      <c r="B14" s="14" t="s">
        <v>62</v>
      </c>
      <c r="C14" s="1" t="s">
        <v>65</v>
      </c>
      <c r="D14" s="14" t="s">
        <v>68</v>
      </c>
      <c r="E14" s="37">
        <f>AVERAGE('North West'!E14,Northern!E14,Yorkshire!E14,'Northern Scotland'!E14,'Southern Scotland'!E14,Southern!E14,'N Wales and Mersey'!E14,London!E14,'South East'!E14,Eastern!E14,'East Midlands'!E14,Midlands!E14,'Southern Western'!E14,'South Wales'!F14)</f>
        <v>0.51747397785848981</v>
      </c>
      <c r="F14" s="37">
        <f>AVERAGE('North West'!F14,Northern!F14,Yorkshire!F14,'Northern Scotland'!F14,'Southern Scotland'!F14,Southern!F14,'N Wales and Mersey'!F14,London!F14,'South East'!F14,Eastern!F14,'East Midlands'!F14,Midlands!F14,'Southern Western'!F14,'South Wales'!G14)</f>
        <v>0.58081587709356308</v>
      </c>
      <c r="G14" s="37">
        <f>AVERAGE('North West'!G14,Northern!G14,Yorkshire!G14,'Northern Scotland'!G14,'Southern Scotland'!G14,Southern!G14,'N Wales and Mersey'!G14,London!G14,'South East'!G14,Eastern!G14,'East Midlands'!G14,Midlands!G14,'Southern Western'!G14,'South Wales'!H14)</f>
        <v>0.58238772254420712</v>
      </c>
      <c r="H14" s="37">
        <f>AVERAGE('North West'!H14,Northern!H14,Yorkshire!H14,'Northern Scotland'!H14,'Southern Scotland'!H14,Southern!H14,'N Wales and Mersey'!H14,London!H14,'South East'!H14,Eastern!H14,'East Midlands'!H14,Midlands!H14,'Southern Western'!H14,'South Wales'!I14)</f>
        <v>0.60279491321456935</v>
      </c>
      <c r="I14" s="37">
        <f>AVERAGE('North West'!I14,Northern!I14,Yorkshire!I14,'Northern Scotland'!I14,'Southern Scotland'!I14,Southern!I14,'N Wales and Mersey'!I14,London!I14,'South East'!I14,Eastern!I14,'East Midlands'!I14,Midlands!I14,'Southern Western'!I14,'South Wales'!J14)</f>
        <v>0.60193656417732166</v>
      </c>
    </row>
    <row r="15" spans="1:10" ht="13.5" customHeight="1">
      <c r="B15" s="14" t="s">
        <v>62</v>
      </c>
      <c r="C15" s="1" t="s">
        <v>66</v>
      </c>
      <c r="D15" s="14" t="s">
        <v>68</v>
      </c>
      <c r="E15" s="37">
        <f>AVERAGE('North West'!E15,Northern!E15,Yorkshire!E15,'Northern Scotland'!E15,'Southern Scotland'!E15,Southern!E15,'N Wales and Mersey'!E15,London!E15,'South East'!E15,Eastern!E15,'East Midlands'!E15,Midlands!E15,'Southern Western'!E15,'South Wales'!F15)</f>
        <v>0.52759385121860625</v>
      </c>
      <c r="F15" s="37">
        <f>AVERAGE('North West'!F15,Northern!F15,Yorkshire!F15,'Northern Scotland'!F15,'Southern Scotland'!F15,Southern!F15,'N Wales and Mersey'!F15,London!F15,'South East'!F15,Eastern!F15,'East Midlands'!F15,Midlands!F15,'Southern Western'!F15,'South Wales'!G15)</f>
        <v>0.59507327164204693</v>
      </c>
      <c r="G15" s="37">
        <f>AVERAGE('North West'!G15,Northern!G15,Yorkshire!G15,'Northern Scotland'!G15,'Southern Scotland'!G15,Southern!G15,'N Wales and Mersey'!G15,London!G15,'South East'!G15,Eastern!G15,'East Midlands'!G15,Midlands!G15,'Southern Western'!G15,'South Wales'!H15)</f>
        <v>0.59544700066452283</v>
      </c>
      <c r="H15" s="37">
        <f>AVERAGE('North West'!H15,Northern!H15,Yorkshire!H15,'Northern Scotland'!H15,'Southern Scotland'!H15,Southern!H15,'N Wales and Mersey'!H15,London!H15,'South East'!H15,Eastern!H15,'East Midlands'!H15,Midlands!H15,'Southern Western'!H15,'South Wales'!I15)</f>
        <v>0.60027980713925</v>
      </c>
      <c r="I15" s="37">
        <f>AVERAGE('North West'!I15,Northern!I15,Yorkshire!I15,'Northern Scotland'!I15,'Southern Scotland'!I15,Southern!I15,'N Wales and Mersey'!I15,London!I15,'South East'!I15,Eastern!I15,'East Midlands'!I15,Midlands!I15,'Southern Western'!I15,'South Wales'!J15)</f>
        <v>0.59939313590538656</v>
      </c>
    </row>
    <row r="16" spans="1:10" ht="13.5" customHeight="1">
      <c r="B16" s="14" t="s">
        <v>67</v>
      </c>
      <c r="C16" s="1" t="s">
        <v>63</v>
      </c>
      <c r="D16" s="14" t="s">
        <v>68</v>
      </c>
      <c r="E16" s="37">
        <f>AVERAGE('North West'!E16,Northern!E16,Yorkshire!E16,'Northern Scotland'!E16,'Southern Scotland'!E16,Southern!E16,'N Wales and Mersey'!E16,London!E16,'South East'!E16,Eastern!E16,'East Midlands'!E16,Midlands!E16,'Southern Western'!E16,'South Wales'!F16)</f>
        <v>0.28529940384108599</v>
      </c>
      <c r="F16" s="37">
        <f>AVERAGE('North West'!F16,Northern!F16,Yorkshire!F16,'Northern Scotland'!F16,'Southern Scotland'!F16,Southern!F16,'N Wales and Mersey'!F16,London!F16,'South East'!F16,Eastern!F16,'East Midlands'!F16,Midlands!F16,'Southern Western'!F16,'South Wales'!G16)</f>
        <v>0.2911174570678719</v>
      </c>
      <c r="G16" s="37">
        <f>AVERAGE('North West'!G16,Northern!G16,Yorkshire!G16,'Northern Scotland'!G16,'Southern Scotland'!G16,Southern!G16,'N Wales and Mersey'!G16,London!G16,'South East'!G16,Eastern!G16,'East Midlands'!G16,Midlands!G16,'Southern Western'!G16,'South Wales'!H16)</f>
        <v>0.29147532194255182</v>
      </c>
      <c r="H16" s="37">
        <f>AVERAGE('North West'!H16,Northern!H16,Yorkshire!H16,'Northern Scotland'!H16,'Southern Scotland'!H16,Southern!H16,'N Wales and Mersey'!H16,London!H16,'South East'!H16,Eastern!H16,'East Midlands'!H16,Midlands!H16,'Southern Western'!H16,'South Wales'!I16)</f>
        <v>0.29618037033586597</v>
      </c>
      <c r="I16" s="37">
        <f>AVERAGE('North West'!I16,Northern!I16,Yorkshire!I16,'Northern Scotland'!I16,'Southern Scotland'!I16,Southern!I16,'N Wales and Mersey'!I16,London!I16,'South East'!I16,Eastern!I16,'East Midlands'!I16,Midlands!I16,'Southern Western'!I16,'South Wales'!J16)</f>
        <v>0.29598822963635718</v>
      </c>
    </row>
    <row r="17" spans="2:15" ht="13.5" customHeight="1">
      <c r="B17" s="14" t="s">
        <v>67</v>
      </c>
      <c r="C17" s="1" t="s">
        <v>65</v>
      </c>
      <c r="D17" s="14" t="s">
        <v>68</v>
      </c>
      <c r="E17" s="37">
        <f>AVERAGE('North West'!E17,Northern!E17,Yorkshire!E17,'Northern Scotland'!E17,'Southern Scotland'!E17,Southern!E17,'N Wales and Mersey'!E17,London!E17,'South East'!E17,Eastern!E17,'East Midlands'!E17,Midlands!E17,'Southern Western'!E17,'South Wales'!F17)</f>
        <v>0.37529198355489968</v>
      </c>
      <c r="F17" s="37">
        <f>AVERAGE('North West'!F17,Northern!F17,Yorkshire!F17,'Northern Scotland'!F17,'Southern Scotland'!F17,Southern!F17,'N Wales and Mersey'!F17,London!F17,'South East'!F17,Eastern!F17,'East Midlands'!F17,Midlands!F17,'Southern Western'!F17,'South Wales'!G17)</f>
        <v>0.37799022515901154</v>
      </c>
      <c r="G17" s="37">
        <f>AVERAGE('North West'!G17,Northern!G17,Yorkshire!G17,'Northern Scotland'!G17,'Southern Scotland'!G17,Southern!G17,'N Wales and Mersey'!G17,London!G17,'South East'!G17,Eastern!G17,'East Midlands'!G17,Midlands!G17,'Southern Western'!G17,'South Wales'!H17)</f>
        <v>0.37987533589705386</v>
      </c>
      <c r="H17" s="37">
        <f>AVERAGE('North West'!H17,Northern!H17,Yorkshire!H17,'Northern Scotland'!H17,'Southern Scotland'!H17,Southern!H17,'N Wales and Mersey'!H17,London!H17,'South East'!H17,Eastern!H17,'East Midlands'!H17,Midlands!H17,'Southern Western'!H17,'South Wales'!I17)</f>
        <v>0.40443236355336315</v>
      </c>
      <c r="I17" s="37">
        <f>AVERAGE('North West'!I17,Northern!I17,Yorkshire!I17,'Northern Scotland'!I17,'Southern Scotland'!I17,Southern!I17,'N Wales and Mersey'!I17,London!I17,'South East'!I17,Eastern!I17,'East Midlands'!I17,Midlands!I17,'Southern Western'!I17,'South Wales'!J17)</f>
        <v>0.4041561846327274</v>
      </c>
    </row>
    <row r="18" spans="2:15" ht="13.5" customHeight="1">
      <c r="B18" s="14" t="s">
        <v>67</v>
      </c>
      <c r="C18" s="1" t="s">
        <v>66</v>
      </c>
      <c r="D18" s="14" t="s">
        <v>68</v>
      </c>
      <c r="E18" s="37">
        <f>AVERAGE('North West'!E18,Northern!E18,Yorkshire!E18,'Northern Scotland'!E18,'Southern Scotland'!E18,Southern!E18,'N Wales and Mersey'!E18,London!E18,'South East'!E18,Eastern!E18,'East Midlands'!E18,Midlands!E18,'Southern Western'!E18,'South Wales'!F18)</f>
        <v>0.33594928618275982</v>
      </c>
      <c r="F18" s="37">
        <f>AVERAGE('North West'!F18,Northern!F18,Yorkshire!F18,'Northern Scotland'!F18,'Southern Scotland'!F18,Southern!F18,'N Wales and Mersey'!F18,London!F18,'South East'!F18,Eastern!F18,'East Midlands'!F18,Midlands!F18,'Southern Western'!F18,'South Wales'!G18)</f>
        <v>0.34338533582610603</v>
      </c>
      <c r="G18" s="37">
        <f>AVERAGE('North West'!G18,Northern!G18,Yorkshire!G18,'Northern Scotland'!G18,'Southern Scotland'!G18,Southern!G18,'N Wales and Mersey'!G18,London!G18,'South East'!G18,Eastern!G18,'East Midlands'!G18,Midlands!G18,'Southern Western'!G18,'South Wales'!H18)</f>
        <v>0.34384642718756397</v>
      </c>
      <c r="H18" s="37">
        <f>AVERAGE('North West'!H18,Northern!H18,Yorkshire!H18,'Northern Scotland'!H18,'Southern Scotland'!H18,Southern!H18,'N Wales and Mersey'!H18,London!H18,'South East'!H18,Eastern!H18,'East Midlands'!H18,Midlands!H18,'Southern Western'!H18,'South Wales'!I18)</f>
        <v>0.34989824054746654</v>
      </c>
      <c r="I18" s="37">
        <f>AVERAGE('North West'!I18,Northern!I18,Yorkshire!I18,'Northern Scotland'!I18,'Southern Scotland'!I18,Southern!I18,'N Wales and Mersey'!I18,London!I18,'South East'!I18,Eastern!I18,'East Midlands'!I18,Midlands!I18,'Southern Western'!I18,'South Wales'!J18)</f>
        <v>0.34968835446847701</v>
      </c>
    </row>
    <row r="19" spans="2:15" ht="13.5" customHeight="1">
      <c r="D19" s="128"/>
      <c r="E19" s="40"/>
      <c r="F19" s="40"/>
      <c r="G19" s="188"/>
      <c r="H19" s="188"/>
      <c r="I19" s="188"/>
    </row>
    <row r="20" spans="2:15" ht="13.5" customHeight="1">
      <c r="B20" s="56" t="s">
        <v>69</v>
      </c>
      <c r="C20" s="129"/>
      <c r="D20" s="129"/>
      <c r="E20" s="129"/>
      <c r="F20" s="129"/>
      <c r="G20" s="129"/>
      <c r="H20" s="129"/>
      <c r="I20" s="129"/>
    </row>
    <row r="21" spans="2:15" ht="28.5" customHeight="1">
      <c r="B21" s="14"/>
      <c r="C21" s="1"/>
      <c r="D21" s="1"/>
      <c r="E21" s="126" t="s">
        <v>47</v>
      </c>
      <c r="F21" s="126" t="s">
        <v>49</v>
      </c>
      <c r="G21" s="126" t="s">
        <v>51</v>
      </c>
      <c r="H21" s="126" t="s">
        <v>53</v>
      </c>
      <c r="I21" s="127" t="s">
        <v>55</v>
      </c>
    </row>
    <row r="22" spans="2:15" ht="13.5" customHeight="1">
      <c r="B22" s="55" t="s">
        <v>58</v>
      </c>
      <c r="C22" s="2" t="s">
        <v>59</v>
      </c>
      <c r="D22" s="2" t="s">
        <v>60</v>
      </c>
      <c r="E22" s="13" t="s">
        <v>46</v>
      </c>
      <c r="F22" s="13" t="s">
        <v>48</v>
      </c>
      <c r="G22" s="13" t="s">
        <v>50</v>
      </c>
      <c r="H22" s="13" t="s">
        <v>52</v>
      </c>
      <c r="I22" s="186" t="s">
        <v>54</v>
      </c>
      <c r="J22" s="130" t="s">
        <v>70</v>
      </c>
    </row>
    <row r="23" spans="2:15" ht="13.5" customHeight="1">
      <c r="B23" s="209" t="s">
        <v>71</v>
      </c>
      <c r="C23" s="209"/>
      <c r="D23" s="209"/>
      <c r="E23" s="209"/>
      <c r="F23" s="209"/>
      <c r="G23" s="209"/>
      <c r="H23" s="209"/>
      <c r="I23" s="186"/>
    </row>
    <row r="24" spans="2:15" ht="13.5" customHeight="1">
      <c r="B24" s="14" t="s">
        <v>62</v>
      </c>
      <c r="C24" s="1" t="s">
        <v>63</v>
      </c>
      <c r="D24" s="14" t="s">
        <v>64</v>
      </c>
      <c r="E24" s="35" cm="1">
        <f t="array" ref="E24">E7*INDEX('TDCV Values'!$D$11:$H$16,MATCH($B24&amp;$C24,'TDCV Values'!$B$11:$B$16&amp;'TDCV Values'!$C$11:$C$16,0),MATCH(E$22,'TDCV Values'!$D$10:$H$10,0))</f>
        <v>1922.0041341675592</v>
      </c>
      <c r="F24" s="35" cm="1">
        <f t="array" ref="F24">F7*INDEX('TDCV Values'!$D$11:$H$16,MATCH($B24&amp;$C24,'TDCV Values'!$B$11:$B$16&amp;'TDCV Values'!$C$11:$C$16,0),MATCH(F$22,'TDCV Values'!$D$10:$H$10,0))</f>
        <v>1425.1410772438569</v>
      </c>
      <c r="G24" s="35" cm="1">
        <f t="array" ref="G24">G7*INDEX('TDCV Values'!$D$11:$H$16,MATCH($B24&amp;$C24,'TDCV Values'!$B$11:$B$16&amp;'TDCV Values'!$C$11:$C$16,0),MATCH(G$22,'TDCV Values'!$D$10:$H$10,0))</f>
        <v>867.53408744689011</v>
      </c>
      <c r="H24" s="35" cm="1">
        <f t="array" ref="H24">H7*INDEX('TDCV Values'!$D$11:$H$16,MATCH($B24&amp;$C24,'TDCV Values'!$B$11:$B$16&amp;'TDCV Values'!$C$11:$C$16,0),MATCH(H$22,'TDCV Values'!$D$10:$H$10,0))</f>
        <v>740.93036144117377</v>
      </c>
      <c r="I24" s="35" cm="1">
        <f t="array" ref="I24">I7*INDEX('TDCV Values'!$D$11:$H$16,MATCH($B24&amp;$C24,'TDCV Values'!$B$11:$B$16&amp;'TDCV Values'!$C$11:$C$16,0),MATCH(I$22,'TDCV Values'!$D$10:$H$10,0))</f>
        <v>772.44605802940475</v>
      </c>
      <c r="K24" s="132"/>
      <c r="L24" s="132"/>
      <c r="M24" s="132"/>
      <c r="N24" s="132"/>
      <c r="O24" s="132"/>
    </row>
    <row r="25" spans="2:15" ht="13.5" customHeight="1">
      <c r="B25" s="14" t="s">
        <v>62</v>
      </c>
      <c r="C25" s="1" t="s">
        <v>65</v>
      </c>
      <c r="D25" s="14" t="s">
        <v>64</v>
      </c>
      <c r="E25" s="35" cm="1">
        <f t="array" ref="E25">E8*INDEX('TDCV Values'!$D$11:$H$16,MATCH($B25&amp;$C25,'TDCV Values'!$B$11:$B$16&amp;'TDCV Values'!$C$11:$C$16,0),MATCH(E$22,'TDCV Values'!$D$10:$H$10,0))</f>
        <v>1891.7123259872192</v>
      </c>
      <c r="F25" s="35" cm="1">
        <f t="array" ref="F25">F8*INDEX('TDCV Values'!$D$11:$H$16,MATCH($B25&amp;$C25,'TDCV Values'!$B$11:$B$16&amp;'TDCV Values'!$C$11:$C$16,0),MATCH(F$22,'TDCV Values'!$D$10:$H$10,0))</f>
        <v>1391.8549538970121</v>
      </c>
      <c r="G25" s="35" cm="1">
        <f t="array" ref="G25">G8*INDEX('TDCV Values'!$D$11:$H$16,MATCH($B25&amp;$C25,'TDCV Values'!$B$11:$B$16&amp;'TDCV Values'!$C$11:$C$16,0),MATCH(G$22,'TDCV Values'!$D$10:$H$10,0))</f>
        <v>838.19649300033063</v>
      </c>
      <c r="H25" s="35" cm="1">
        <f t="array" ref="H25">H8*INDEX('TDCV Values'!$D$11:$H$16,MATCH($B25&amp;$C25,'TDCV Values'!$B$11:$B$16&amp;'TDCV Values'!$C$11:$C$16,0),MATCH(H$22,'TDCV Values'!$D$10:$H$10,0))</f>
        <v>729.14517500391912</v>
      </c>
      <c r="I25" s="35" cm="1">
        <f t="array" ref="I25">I8*INDEX('TDCV Values'!$D$11:$H$16,MATCH($B25&amp;$C25,'TDCV Values'!$B$11:$B$16&amp;'TDCV Values'!$C$11:$C$16,0),MATCH(I$22,'TDCV Values'!$D$10:$H$10,0))</f>
        <v>760.51459909662447</v>
      </c>
      <c r="K25" s="132"/>
      <c r="L25" s="132"/>
      <c r="M25" s="132"/>
      <c r="N25" s="132"/>
      <c r="O25" s="132"/>
    </row>
    <row r="26" spans="2:15" ht="13.5" customHeight="1">
      <c r="B26" s="14" t="s">
        <v>62</v>
      </c>
      <c r="C26" s="1" t="s">
        <v>66</v>
      </c>
      <c r="D26" s="14" t="s">
        <v>64</v>
      </c>
      <c r="E26" s="35" cm="1">
        <f t="array" ref="E26">E9*INDEX('TDCV Values'!$D$11:$H$16,MATCH($B26&amp;$C26,'TDCV Values'!$B$11:$B$16&amp;'TDCV Values'!$C$11:$C$16,0),MATCH(E$22,'TDCV Values'!$D$10:$H$10,0))</f>
        <v>2024.360031219943</v>
      </c>
      <c r="F26" s="35" cm="1">
        <f t="array" ref="F26">F9*INDEX('TDCV Values'!$D$11:$H$16,MATCH($B26&amp;$C26,'TDCV Values'!$B$11:$B$16&amp;'TDCV Values'!$C$11:$C$16,0),MATCH(F$22,'TDCV Values'!$D$10:$H$10,0))</f>
        <v>1501.0610886620202</v>
      </c>
      <c r="G26" s="35" cm="1">
        <f t="array" ref="G26">G9*INDEX('TDCV Values'!$D$11:$H$16,MATCH($B26&amp;$C26,'TDCV Values'!$B$11:$B$16&amp;'TDCV Values'!$C$11:$C$16,0),MATCH(G$22,'TDCV Values'!$D$10:$H$10,0))</f>
        <v>913.75321544202427</v>
      </c>
      <c r="H26" s="35" cm="1">
        <f t="array" ref="H26">H9*INDEX('TDCV Values'!$D$11:$H$16,MATCH($B26&amp;$C26,'TDCV Values'!$B$11:$B$16&amp;'TDCV Values'!$C$11:$C$16,0),MATCH(H$22,'TDCV Values'!$D$10:$H$10,0))</f>
        <v>779.95478011343323</v>
      </c>
      <c r="I26" s="35" cm="1">
        <f t="array" ref="I26">I9*INDEX('TDCV Values'!$D$11:$H$16,MATCH($B26&amp;$C26,'TDCV Values'!$B$11:$B$16&amp;'TDCV Values'!$C$11:$C$16,0),MATCH(I$22,'TDCV Values'!$D$10:$H$10,0))</f>
        <v>813.14627519955764</v>
      </c>
      <c r="J26" s="132"/>
      <c r="K26" s="132"/>
      <c r="L26" s="132"/>
      <c r="M26" s="132"/>
      <c r="N26" s="132"/>
      <c r="O26" s="132"/>
    </row>
    <row r="27" spans="2:15" ht="13.5" customHeight="1">
      <c r="B27" s="14" t="s">
        <v>67</v>
      </c>
      <c r="C27" s="1" t="s">
        <v>63</v>
      </c>
      <c r="D27" s="14" t="s">
        <v>64</v>
      </c>
      <c r="E27" s="35" cm="1">
        <f t="array" ref="E27">E10*INDEX('TDCV Values'!$D$11:$H$16,MATCH($B27&amp;$C27,'TDCV Values'!$B$11:$B$16&amp;'TDCV Values'!$C$11:$C$16,0),MATCH(E$22,'TDCV Values'!$D$10:$H$10,0))</f>
        <v>2011.6538953641336</v>
      </c>
      <c r="F27" s="35" cm="1">
        <f t="array" ref="F27">F10*INDEX('TDCV Values'!$D$11:$H$16,MATCH($B27&amp;$C27,'TDCV Values'!$B$11:$B$16&amp;'TDCV Values'!$C$11:$C$16,0),MATCH(F$22,'TDCV Values'!$D$10:$H$10,0))</f>
        <v>1469.0701097845235</v>
      </c>
      <c r="G27" s="35" cm="1">
        <f t="array" ref="G27">G10*INDEX('TDCV Values'!$D$11:$H$16,MATCH($B27&amp;$C27,'TDCV Values'!$B$11:$B$16&amp;'TDCV Values'!$C$11:$C$16,0),MATCH(G$22,'TDCV Values'!$D$10:$H$10,0))</f>
        <v>895.56165710880339</v>
      </c>
      <c r="H27" s="35" cm="1">
        <f t="array" ref="H27">H10*INDEX('TDCV Values'!$D$11:$H$16,MATCH($B27&amp;$C27,'TDCV Values'!$B$11:$B$16&amp;'TDCV Values'!$C$11:$C$16,0),MATCH(H$22,'TDCV Values'!$D$10:$H$10,0))</f>
        <v>796.9310339855233</v>
      </c>
      <c r="I27" s="35" cm="1">
        <f t="array" ref="I27">I10*INDEX('TDCV Values'!$D$11:$H$16,MATCH($B27&amp;$C27,'TDCV Values'!$B$11:$B$16&amp;'TDCV Values'!$C$11:$C$16,0),MATCH(I$22,'TDCV Values'!$D$10:$H$10,0))</f>
        <v>851.57053465987883</v>
      </c>
      <c r="J27" s="132"/>
      <c r="K27" s="132"/>
      <c r="L27" s="132"/>
      <c r="M27" s="132"/>
      <c r="N27" s="132"/>
      <c r="O27" s="132"/>
    </row>
    <row r="28" spans="2:15" ht="13.5" customHeight="1">
      <c r="B28" s="14" t="s">
        <v>67</v>
      </c>
      <c r="C28" s="1" t="s">
        <v>65</v>
      </c>
      <c r="D28" s="14" t="s">
        <v>64</v>
      </c>
      <c r="E28" s="35" cm="1">
        <f t="array" ref="E28">E11*INDEX('TDCV Values'!$D$11:$H$16,MATCH($B28&amp;$C28,'TDCV Values'!$B$11:$B$16&amp;'TDCV Values'!$C$11:$C$16,0),MATCH(E$22,'TDCV Values'!$D$10:$H$10,0))</f>
        <v>2067.8221574157737</v>
      </c>
      <c r="F28" s="35" cm="1">
        <f t="array" ref="F28">F11*INDEX('TDCV Values'!$D$11:$H$16,MATCH($B28&amp;$C28,'TDCV Values'!$B$11:$B$16&amp;'TDCV Values'!$C$11:$C$16,0),MATCH(F$22,'TDCV Values'!$D$10:$H$10,0))</f>
        <v>1493.9123473716384</v>
      </c>
      <c r="G28" s="35" cm="1">
        <f t="array" ref="G28">G11*INDEX('TDCV Values'!$D$11:$H$16,MATCH($B28&amp;$C28,'TDCV Values'!$B$11:$B$16&amp;'TDCV Values'!$C$11:$C$16,0),MATCH(G$22,'TDCV Values'!$D$10:$H$10,0))</f>
        <v>878.63279592348681</v>
      </c>
      <c r="H28" s="35" cm="1">
        <f t="array" ref="H28">H11*INDEX('TDCV Values'!$D$11:$H$16,MATCH($B28&amp;$C28,'TDCV Values'!$B$11:$B$16&amp;'TDCV Values'!$C$11:$C$16,0),MATCH(H$22,'TDCV Values'!$D$10:$H$10,0))</f>
        <v>771.61233401789696</v>
      </c>
      <c r="I28" s="35" cm="1">
        <f t="array" ref="I28">I11*INDEX('TDCV Values'!$D$11:$H$16,MATCH($B28&amp;$C28,'TDCV Values'!$B$11:$B$16&amp;'TDCV Values'!$C$11:$C$16,0),MATCH(I$22,'TDCV Values'!$D$10:$H$10,0))</f>
        <v>831.02268367553245</v>
      </c>
      <c r="J28" s="132"/>
      <c r="K28" s="132"/>
      <c r="L28" s="132"/>
      <c r="M28" s="132"/>
      <c r="N28" s="132"/>
      <c r="O28" s="132"/>
    </row>
    <row r="29" spans="2:15" ht="13.5" customHeight="1">
      <c r="B29" s="14" t="s">
        <v>67</v>
      </c>
      <c r="C29" s="1" t="s">
        <v>66</v>
      </c>
      <c r="D29" s="14" t="s">
        <v>64</v>
      </c>
      <c r="E29" s="35" cm="1">
        <f t="array" ref="E29">E12*INDEX('TDCV Values'!$D$11:$H$16,MATCH($B29&amp;$C29,'TDCV Values'!$B$11:$B$16&amp;'TDCV Values'!$C$11:$C$16,0),MATCH(E$22,'TDCV Values'!$D$10:$H$10,0))</f>
        <v>2118.7572292568598</v>
      </c>
      <c r="F29" s="35" cm="1">
        <f t="array" ref="F29">F12*INDEX('TDCV Values'!$D$11:$H$16,MATCH($B29&amp;$C29,'TDCV Values'!$B$11:$B$16&amp;'TDCV Values'!$C$11:$C$16,0),MATCH(F$22,'TDCV Values'!$D$10:$H$10,0))</f>
        <v>1547.3209792066577</v>
      </c>
      <c r="G29" s="35" cm="1">
        <f t="array" ref="G29">G12*INDEX('TDCV Values'!$D$11:$H$16,MATCH($B29&amp;$C29,'TDCV Values'!$B$11:$B$16&amp;'TDCV Values'!$C$11:$C$16,0),MATCH(G$22,'TDCV Values'!$D$10:$H$10,0))</f>
        <v>943.27399967815995</v>
      </c>
      <c r="H29" s="35" cm="1">
        <f t="array" ref="H29">H12*INDEX('TDCV Values'!$D$11:$H$16,MATCH($B29&amp;$C29,'TDCV Values'!$B$11:$B$16&amp;'TDCV Values'!$C$11:$C$16,0),MATCH(H$22,'TDCV Values'!$D$10:$H$10,0))</f>
        <v>838.84091485877161</v>
      </c>
      <c r="I29" s="35" cm="1">
        <f t="array" ref="I29">I12*INDEX('TDCV Values'!$D$11:$H$16,MATCH($B29&amp;$C29,'TDCV Values'!$B$11:$B$16&amp;'TDCV Values'!$C$11:$C$16,0),MATCH(I$22,'TDCV Values'!$D$10:$H$10,0))</f>
        <v>896.38723731230129</v>
      </c>
      <c r="J29" s="132"/>
      <c r="K29" s="132"/>
      <c r="L29" s="132"/>
      <c r="M29" s="132"/>
      <c r="N29" s="132"/>
      <c r="O29" s="132"/>
    </row>
    <row r="30" spans="2:15" ht="13.5" customHeight="1">
      <c r="B30" s="209" t="s">
        <v>72</v>
      </c>
      <c r="C30" s="209"/>
      <c r="D30" s="209"/>
      <c r="E30" s="209"/>
      <c r="F30" s="209"/>
      <c r="G30" s="209"/>
      <c r="H30" s="209"/>
      <c r="I30" s="186"/>
      <c r="J30" t="s">
        <v>73</v>
      </c>
    </row>
    <row r="31" spans="2:15" ht="13.5" customHeight="1">
      <c r="B31" s="14" t="s">
        <v>62</v>
      </c>
      <c r="C31" s="1" t="s">
        <v>63</v>
      </c>
      <c r="D31" s="14" t="s">
        <v>68</v>
      </c>
      <c r="E31" s="8">
        <f>E13*365</f>
        <v>170.41340798207537</v>
      </c>
      <c r="F31" s="8">
        <f t="shared" ref="F31:I36" si="0">F13*365</f>
        <v>193.32924112478034</v>
      </c>
      <c r="G31" s="8">
        <f t="shared" si="0"/>
        <v>193.43378193655468</v>
      </c>
      <c r="H31" s="8">
        <f t="shared" si="0"/>
        <v>194.78176084766056</v>
      </c>
      <c r="I31" s="8">
        <f t="shared" si="0"/>
        <v>194.47378521874666</v>
      </c>
    </row>
    <row r="32" spans="2:15" ht="13.5" customHeight="1">
      <c r="B32" s="14" t="s">
        <v>62</v>
      </c>
      <c r="C32" s="1" t="s">
        <v>65</v>
      </c>
      <c r="D32" s="14" t="s">
        <v>68</v>
      </c>
      <c r="E32" s="8">
        <f t="shared" ref="E32:H36" si="1">E14*365</f>
        <v>188.87800191834879</v>
      </c>
      <c r="F32" s="8">
        <f t="shared" si="1"/>
        <v>211.99779513915053</v>
      </c>
      <c r="G32" s="8">
        <f t="shared" si="1"/>
        <v>212.5715187286356</v>
      </c>
      <c r="H32" s="8">
        <f t="shared" si="1"/>
        <v>220.02014332331782</v>
      </c>
      <c r="I32" s="8">
        <f t="shared" si="0"/>
        <v>219.70684592472242</v>
      </c>
    </row>
    <row r="33" spans="2:12" ht="13.5" customHeight="1">
      <c r="B33" s="14" t="s">
        <v>62</v>
      </c>
      <c r="C33" s="1" t="s">
        <v>66</v>
      </c>
      <c r="D33" s="14" t="s">
        <v>68</v>
      </c>
      <c r="E33" s="8">
        <f t="shared" si="1"/>
        <v>192.57175569479128</v>
      </c>
      <c r="F33" s="8">
        <f t="shared" si="1"/>
        <v>217.20174414934712</v>
      </c>
      <c r="G33" s="8">
        <f t="shared" si="1"/>
        <v>217.33815524255084</v>
      </c>
      <c r="H33" s="8">
        <f t="shared" si="1"/>
        <v>219.10212960582626</v>
      </c>
      <c r="I33" s="8">
        <f t="shared" si="0"/>
        <v>218.77849460546611</v>
      </c>
    </row>
    <row r="34" spans="2:12" ht="13.5" customHeight="1">
      <c r="B34" s="14" t="s">
        <v>67</v>
      </c>
      <c r="C34" s="1" t="s">
        <v>63</v>
      </c>
      <c r="D34" s="14" t="s">
        <v>68</v>
      </c>
      <c r="E34" s="8">
        <f t="shared" si="1"/>
        <v>104.13428240199639</v>
      </c>
      <c r="F34" s="8">
        <f t="shared" si="1"/>
        <v>106.25787182977324</v>
      </c>
      <c r="G34" s="8">
        <f t="shared" si="1"/>
        <v>106.38849250903142</v>
      </c>
      <c r="H34" s="8">
        <f t="shared" si="1"/>
        <v>108.10583517259109</v>
      </c>
      <c r="I34" s="8">
        <f t="shared" si="0"/>
        <v>108.03570381727037</v>
      </c>
    </row>
    <row r="35" spans="2:12" ht="13.5" customHeight="1">
      <c r="B35" s="14" t="s">
        <v>67</v>
      </c>
      <c r="C35" s="1" t="s">
        <v>65</v>
      </c>
      <c r="D35" s="14" t="s">
        <v>68</v>
      </c>
      <c r="E35" s="8">
        <f t="shared" si="1"/>
        <v>136.98157399753839</v>
      </c>
      <c r="F35" s="8">
        <f t="shared" si="1"/>
        <v>137.96643218303922</v>
      </c>
      <c r="G35" s="8">
        <f t="shared" si="1"/>
        <v>138.65449760242467</v>
      </c>
      <c r="H35" s="8">
        <f t="shared" si="1"/>
        <v>147.61781269697755</v>
      </c>
      <c r="I35" s="8">
        <f t="shared" si="0"/>
        <v>147.51700739094551</v>
      </c>
    </row>
    <row r="36" spans="2:12" ht="13.5" customHeight="1">
      <c r="B36" s="14" t="s">
        <v>67</v>
      </c>
      <c r="C36" s="1" t="s">
        <v>66</v>
      </c>
      <c r="D36" s="14" t="s">
        <v>68</v>
      </c>
      <c r="E36" s="8">
        <f t="shared" si="1"/>
        <v>122.62148945670734</v>
      </c>
      <c r="F36" s="8">
        <f t="shared" si="1"/>
        <v>125.3356475765287</v>
      </c>
      <c r="G36" s="8">
        <f t="shared" si="1"/>
        <v>125.50394592346085</v>
      </c>
      <c r="H36" s="8">
        <f t="shared" si="1"/>
        <v>127.71285779982529</v>
      </c>
      <c r="I36" s="8">
        <f t="shared" si="0"/>
        <v>127.63624938099412</v>
      </c>
    </row>
    <row r="37" spans="2:12" ht="13.5" customHeight="1">
      <c r="B37" s="209" t="s">
        <v>74</v>
      </c>
      <c r="C37" s="209"/>
      <c r="D37" s="209"/>
      <c r="E37" s="209"/>
      <c r="F37" s="209"/>
      <c r="G37" s="209"/>
      <c r="H37" s="209"/>
      <c r="I37" s="186"/>
      <c r="J37" t="s">
        <v>75</v>
      </c>
    </row>
    <row r="38" spans="2:12" ht="13.5" customHeight="1">
      <c r="B38" s="14" t="s">
        <v>62</v>
      </c>
      <c r="C38" s="1" t="s">
        <v>63</v>
      </c>
      <c r="D38" s="1"/>
      <c r="E38" s="8">
        <f t="shared" ref="E38:I43" si="2">E24+E31</f>
        <v>2092.4175421496348</v>
      </c>
      <c r="F38" s="8">
        <f t="shared" si="2"/>
        <v>1618.4703183686372</v>
      </c>
      <c r="G38" s="8">
        <f t="shared" si="2"/>
        <v>1060.9678693834448</v>
      </c>
      <c r="H38" s="8">
        <f t="shared" si="2"/>
        <v>935.71212228883428</v>
      </c>
      <c r="I38" s="8">
        <f t="shared" si="2"/>
        <v>966.91984324815144</v>
      </c>
    </row>
    <row r="39" spans="2:12" ht="13.5" customHeight="1">
      <c r="B39" s="14" t="s">
        <v>62</v>
      </c>
      <c r="C39" s="1" t="s">
        <v>65</v>
      </c>
      <c r="D39" s="1"/>
      <c r="E39" s="8">
        <f t="shared" si="2"/>
        <v>2080.5903279055678</v>
      </c>
      <c r="F39" s="8">
        <f t="shared" si="2"/>
        <v>1603.8527490361625</v>
      </c>
      <c r="G39" s="8">
        <f t="shared" si="2"/>
        <v>1050.7680117289663</v>
      </c>
      <c r="H39" s="8">
        <f t="shared" si="2"/>
        <v>949.16531832723695</v>
      </c>
      <c r="I39" s="8">
        <f t="shared" si="2"/>
        <v>980.22144502134688</v>
      </c>
    </row>
    <row r="40" spans="2:12" ht="13.5" customHeight="1">
      <c r="B40" s="14" t="s">
        <v>62</v>
      </c>
      <c r="C40" s="1" t="s">
        <v>66</v>
      </c>
      <c r="D40" s="1"/>
      <c r="E40" s="8">
        <f t="shared" si="2"/>
        <v>2216.9317869147344</v>
      </c>
      <c r="F40" s="8">
        <f t="shared" si="2"/>
        <v>1718.2628328113674</v>
      </c>
      <c r="G40" s="8">
        <f t="shared" si="2"/>
        <v>1131.0913706845752</v>
      </c>
      <c r="H40" s="8">
        <f t="shared" si="2"/>
        <v>999.05690971925947</v>
      </c>
      <c r="I40" s="8">
        <f t="shared" si="2"/>
        <v>1031.9247698050237</v>
      </c>
    </row>
    <row r="41" spans="2:12" ht="13.5" customHeight="1">
      <c r="B41" s="14" t="s">
        <v>67</v>
      </c>
      <c r="C41" s="1" t="s">
        <v>63</v>
      </c>
      <c r="D41" s="1"/>
      <c r="E41" s="8">
        <f t="shared" si="2"/>
        <v>2115.78817776613</v>
      </c>
      <c r="F41" s="8">
        <f t="shared" si="2"/>
        <v>1575.3279816142967</v>
      </c>
      <c r="G41" s="8">
        <f t="shared" si="2"/>
        <v>1001.9501496178348</v>
      </c>
      <c r="H41" s="8">
        <f t="shared" si="2"/>
        <v>905.03686915811443</v>
      </c>
      <c r="I41" s="8">
        <f t="shared" si="2"/>
        <v>959.60623847714919</v>
      </c>
    </row>
    <row r="42" spans="2:12" ht="13.5" customHeight="1">
      <c r="B42" s="14" t="s">
        <v>67</v>
      </c>
      <c r="C42" s="1" t="s">
        <v>65</v>
      </c>
      <c r="D42" s="1"/>
      <c r="E42" s="8">
        <f t="shared" si="2"/>
        <v>2204.8037314133121</v>
      </c>
      <c r="F42" s="8">
        <f t="shared" si="2"/>
        <v>1631.8787795546775</v>
      </c>
      <c r="G42" s="8">
        <f t="shared" si="2"/>
        <v>1017.2872935259115</v>
      </c>
      <c r="H42" s="8">
        <f t="shared" si="2"/>
        <v>919.23014671487454</v>
      </c>
      <c r="I42" s="8">
        <f t="shared" si="2"/>
        <v>978.53969106647799</v>
      </c>
    </row>
    <row r="43" spans="2:12" ht="13.5" customHeight="1">
      <c r="B43" s="14" t="s">
        <v>67</v>
      </c>
      <c r="C43" s="1" t="s">
        <v>66</v>
      </c>
      <c r="D43" s="1"/>
      <c r="E43" s="8">
        <f t="shared" si="2"/>
        <v>2241.3787187135672</v>
      </c>
      <c r="F43" s="8">
        <f t="shared" si="2"/>
        <v>1672.6566267831865</v>
      </c>
      <c r="G43" s="8">
        <f t="shared" si="2"/>
        <v>1068.7779456016208</v>
      </c>
      <c r="H43" s="8">
        <f t="shared" si="2"/>
        <v>966.55377265859693</v>
      </c>
      <c r="I43" s="8">
        <f t="shared" si="2"/>
        <v>1024.0234866932954</v>
      </c>
    </row>
    <row r="44" spans="2:12" ht="13.5" customHeight="1">
      <c r="B44" s="209" t="s">
        <v>74</v>
      </c>
      <c r="C44" s="209"/>
      <c r="D44" s="209"/>
      <c r="E44" s="209"/>
      <c r="F44" s="209"/>
      <c r="G44" s="209"/>
      <c r="H44" s="209"/>
      <c r="I44" s="186"/>
      <c r="J44" t="s">
        <v>76</v>
      </c>
    </row>
    <row r="45" spans="2:12" ht="13.5" customHeight="1">
      <c r="B45" s="14" t="s">
        <v>77</v>
      </c>
      <c r="C45" s="1" t="s">
        <v>63</v>
      </c>
      <c r="D45" s="1"/>
      <c r="E45" s="8">
        <f>E38+E41</f>
        <v>4208.2057199157643</v>
      </c>
      <c r="F45" s="8">
        <f t="shared" ref="F45:I47" si="3">F38+F41</f>
        <v>3193.7982999829337</v>
      </c>
      <c r="G45" s="8">
        <f t="shared" si="3"/>
        <v>2062.9180190012794</v>
      </c>
      <c r="H45" s="8">
        <f t="shared" si="3"/>
        <v>1840.7489914469488</v>
      </c>
      <c r="I45" s="8">
        <f t="shared" si="3"/>
        <v>1926.5260817253006</v>
      </c>
      <c r="L45" s="108"/>
    </row>
    <row r="46" spans="2:12" ht="13.5" customHeight="1">
      <c r="B46" s="14" t="s">
        <v>77</v>
      </c>
      <c r="C46" s="1" t="s">
        <v>65</v>
      </c>
      <c r="D46" s="1"/>
      <c r="E46" s="8">
        <f t="shared" ref="E46:H47" si="4">E39+E42</f>
        <v>4285.39405931888</v>
      </c>
      <c r="F46" s="8">
        <f t="shared" si="4"/>
        <v>3235.7315285908398</v>
      </c>
      <c r="G46" s="8">
        <f t="shared" si="4"/>
        <v>2068.0553052548776</v>
      </c>
      <c r="H46" s="8">
        <f t="shared" si="4"/>
        <v>1868.3954650421115</v>
      </c>
      <c r="I46" s="8">
        <f t="shared" si="3"/>
        <v>1958.761136087825</v>
      </c>
      <c r="L46" s="108"/>
    </row>
    <row r="47" spans="2:12" ht="13.5" customHeight="1">
      <c r="B47" s="14" t="s">
        <v>77</v>
      </c>
      <c r="C47" s="1" t="s">
        <v>66</v>
      </c>
      <c r="D47" s="1"/>
      <c r="E47" s="8">
        <f t="shared" si="4"/>
        <v>4458.3105056283021</v>
      </c>
      <c r="F47" s="8">
        <f t="shared" si="4"/>
        <v>3390.9194595945537</v>
      </c>
      <c r="G47" s="8">
        <f t="shared" si="4"/>
        <v>2199.869316286196</v>
      </c>
      <c r="H47" s="8">
        <f t="shared" si="4"/>
        <v>1965.6106823778564</v>
      </c>
      <c r="I47" s="8">
        <f t="shared" si="3"/>
        <v>2055.9482564983191</v>
      </c>
      <c r="L47" s="108"/>
    </row>
    <row r="48" spans="2:12" ht="13.5" customHeight="1">
      <c r="E48" s="16"/>
      <c r="F48" s="16"/>
      <c r="G48" s="16"/>
      <c r="H48" s="16"/>
      <c r="I48" s="16"/>
      <c r="J48" s="16"/>
    </row>
    <row r="49" spans="1:16" s="34" customFormat="1">
      <c r="A49" s="33" t="s">
        <v>78</v>
      </c>
      <c r="B49" s="131"/>
      <c r="E49" s="38"/>
      <c r="F49" s="38"/>
      <c r="G49" s="38"/>
      <c r="H49" s="38"/>
      <c r="I49" s="38"/>
      <c r="J49" s="38"/>
    </row>
    <row r="50" spans="1:16">
      <c r="E50" s="16"/>
      <c r="F50" s="16"/>
      <c r="G50" s="16"/>
      <c r="H50" s="16"/>
      <c r="I50" s="16"/>
    </row>
    <row r="51" spans="1:16" ht="25.5">
      <c r="B51" s="14"/>
      <c r="C51" s="1"/>
      <c r="D51" s="1"/>
      <c r="E51" s="126" t="s">
        <v>47</v>
      </c>
      <c r="F51" s="126" t="s">
        <v>49</v>
      </c>
      <c r="G51" s="126" t="s">
        <v>51</v>
      </c>
      <c r="H51" s="126" t="s">
        <v>53</v>
      </c>
      <c r="I51" s="127" t="s">
        <v>55</v>
      </c>
    </row>
    <row r="52" spans="1:16">
      <c r="B52" s="55" t="s">
        <v>58</v>
      </c>
      <c r="C52" s="2" t="s">
        <v>59</v>
      </c>
      <c r="D52" s="2" t="s">
        <v>60</v>
      </c>
      <c r="E52" s="13" t="s">
        <v>46</v>
      </c>
      <c r="F52" s="13" t="s">
        <v>48</v>
      </c>
      <c r="G52" s="13" t="s">
        <v>50</v>
      </c>
      <c r="H52" s="13" t="s">
        <v>52</v>
      </c>
      <c r="I52" s="186" t="s">
        <v>54</v>
      </c>
      <c r="J52" t="s">
        <v>79</v>
      </c>
    </row>
    <row r="53" spans="1:16">
      <c r="B53" s="14" t="s">
        <v>62</v>
      </c>
      <c r="C53" s="1" t="s">
        <v>63</v>
      </c>
      <c r="D53" s="14" t="s">
        <v>64</v>
      </c>
      <c r="E53" s="37">
        <f>AVERAGE('North West'!E61,Northern!E61,Yorkshire!E61,'Northern Scotland'!E61,'Southern Scotland'!E61,Southern!E61,'N Wales and Mersey'!E61,London!E61,'South East'!E61,Eastern!E61,'East Midlands'!E61,Midlands!E61,'Southern Western'!E61,'South Wales'!E61)</f>
        <v>0.67470185210855449</v>
      </c>
      <c r="F53" s="37">
        <f>AVERAGE('North West'!F61,Northern!F61,Yorkshire!F61,'Northern Scotland'!F61,'Southern Scotland'!F61,Southern!F61,'N Wales and Mersey'!F61,London!F61,'South East'!F61,Eastern!F61,'East Midlands'!F61,Midlands!F61,'Southern Western'!F61,'South Wales'!F61)</f>
        <v>0.50604085777615571</v>
      </c>
      <c r="G53" s="37">
        <f>AVERAGE('North West'!G61,Northern!G61,Yorkshire!G61,'Northern Scotland'!G61,'Southern Scotland'!G61,Southern!G61,'N Wales and Mersey'!G61,London!G61,'South East'!G61,Eastern!G61,'East Midlands'!G61,Midlands!G61,'Southern Western'!G61,'South Wales'!G61)</f>
        <v>0.3011315798304583</v>
      </c>
      <c r="H53" s="37">
        <f>AVERAGE('North West'!H61,Northern!H61,Yorkshire!H61,'Northern Scotland'!H61,'Southern Scotland'!H61,Southern!H61,'N Wales and Mersey'!H61,London!H61,'South East'!H61,Eastern!H61,'East Midlands'!H61,Midlands!H61,'Southern Western'!H61,'South Wales'!H61)</f>
        <v>0.27351894895209705</v>
      </c>
      <c r="I53" s="37">
        <f>AVERAGE('North West'!I61,Northern!I61,Yorkshire!I61,'Northern Scotland'!I61,'Southern Scotland'!I61,Southern!I61,'N Wales and Mersey'!I61,London!I61,'South East'!I61,Eastern!I61,'East Midlands'!I61,Midlands!I61,'Southern Western'!I61,'South Wales'!I61)</f>
        <v>0.28616158013056542</v>
      </c>
    </row>
    <row r="54" spans="1:16">
      <c r="B54" s="14" t="s">
        <v>62</v>
      </c>
      <c r="C54" s="1" t="s">
        <v>65</v>
      </c>
      <c r="D54" s="14" t="s">
        <v>64</v>
      </c>
      <c r="E54" s="37">
        <f>AVERAGE('North West'!E62,Northern!E62,Yorkshire!E62,'Northern Scotland'!E62,'Southern Scotland'!E62,Southern!E62,'N Wales and Mersey'!E62,London!E62,'South East'!E62,Eastern!E62,'East Midlands'!E62,Midlands!E62,'Southern Western'!E62,'South Wales'!E62)</f>
        <v>0.66434181421370297</v>
      </c>
      <c r="F54" s="37">
        <f>AVERAGE('North West'!F62,Northern!F62,Yorkshire!F62,'Northern Scotland'!F62,'Southern Scotland'!F62,Southern!F62,'N Wales and Mersey'!F62,London!F62,'South East'!F62,Eastern!F62,'East Midlands'!F62,Midlands!F62,'Southern Western'!F62,'South Wales'!F62)</f>
        <v>0.49449230644525766</v>
      </c>
      <c r="G54" s="37">
        <f>AVERAGE('North West'!G62,Northern!G62,Yorkshire!G62,'Northern Scotland'!G62,'Southern Scotland'!G62,Southern!G62,'N Wales and Mersey'!G62,London!G62,'South East'!G62,Eastern!G62,'East Midlands'!G62,Midlands!G62,'Southern Western'!G62,'South Wales'!G62)</f>
        <v>0.2905727044848882</v>
      </c>
      <c r="H54" s="37">
        <f>AVERAGE('North West'!H62,Northern!H62,Yorkshire!H62,'Northern Scotland'!H62,'Southern Scotland'!H62,Southern!H62,'N Wales and Mersey'!H62,London!H62,'South East'!H62,Eastern!H62,'East Midlands'!H62,Midlands!H62,'Southern Western'!H62,'South Wales'!H62)</f>
        <v>0.2691582423871311</v>
      </c>
      <c r="I54" s="37">
        <f>AVERAGE('North West'!I62,Northern!I62,Yorkshire!I62,'Northern Scotland'!I62,'Southern Scotland'!I62,Southern!I62,'N Wales and Mersey'!I62,London!I62,'South East'!I62,Eastern!I62,'East Midlands'!I62,Midlands!I62,'Southern Western'!I62,'South Wales'!I62)</f>
        <v>0.2817422129062766</v>
      </c>
    </row>
    <row r="55" spans="1:16">
      <c r="B55" s="14" t="s">
        <v>62</v>
      </c>
      <c r="C55" s="1" t="s">
        <v>66</v>
      </c>
      <c r="D55" s="14" t="s">
        <v>64</v>
      </c>
      <c r="E55" s="37">
        <f>AVERAGE('North West'!E63,Northern!E63,Yorkshire!E63,'Northern Scotland'!E63,'Southern Scotland'!E63,Southern!E63,'N Wales and Mersey'!E63,London!E63,'South East'!E63,Eastern!E63,'East Midlands'!E63,Midlands!E63,'Southern Western'!E63,'South Wales'!E63)</f>
        <v>0.71063224742976716</v>
      </c>
      <c r="F55" s="37">
        <f>AVERAGE('North West'!F63,Northern!F63,Yorkshire!F63,'Northern Scotland'!F63,'Southern Scotland'!F63,Southern!F63,'N Wales and Mersey'!F63,London!F63,'South East'!F63,Eastern!F63,'East Midlands'!F63,Midlands!F63,'Southern Western'!F63,'South Wales'!F63)</f>
        <v>0.53299754526020326</v>
      </c>
      <c r="G55" s="37">
        <f>AVERAGE('North West'!G63,Northern!G63,Yorkshire!G63,'Northern Scotland'!G63,'Southern Scotland'!G63,Southern!G63,'N Wales and Mersey'!G63,London!G63,'South East'!G63,Eastern!G63,'East Midlands'!G63,Midlands!G63,'Southern Western'!G63,'South Wales'!G63)</f>
        <v>0.31718755926350267</v>
      </c>
      <c r="H55" s="37">
        <f>AVERAGE('North West'!H63,Northern!H63,Yorkshire!H63,'Northern Scotland'!H63,'Southern Scotland'!H63,Southern!H63,'N Wales and Mersey'!H63,London!H63,'South East'!H63,Eastern!H63,'East Midlands'!H63,Midlands!H63,'Southern Western'!H63,'South Wales'!H63)</f>
        <v>0.28792458874941801</v>
      </c>
      <c r="I55" s="37">
        <f>AVERAGE('North West'!I63,Northern!I63,Yorkshire!I63,'Northern Scotland'!I63,'Southern Scotland'!I63,Southern!I63,'N Wales and Mersey'!I63,London!I63,'South East'!I63,Eastern!I63,'East Midlands'!I63,Midlands!I63,'Southern Western'!I63,'South Wales'!I63)</f>
        <v>0.30123961863435922</v>
      </c>
    </row>
    <row r="56" spans="1:16">
      <c r="B56" s="14" t="s">
        <v>67</v>
      </c>
      <c r="C56" s="1" t="s">
        <v>63</v>
      </c>
      <c r="D56" s="14" t="s">
        <v>64</v>
      </c>
      <c r="E56" s="37">
        <f>AVERAGE('North West'!E64,Northern!E64,Yorkshire!E64,'Northern Scotland'!E64,'Southern Scotland'!E64,Southern!E64,'N Wales and Mersey'!E64,London!E64,'South East'!E64,Eastern!E64,'East Midlands'!E64,Midlands!E64,'Southern Western'!E64,'South Wales'!E64)</f>
        <v>0.1707638073044393</v>
      </c>
      <c r="F56" s="37">
        <f>AVERAGE('North West'!F64,Northern!F64,Yorkshire!F64,'Northern Scotland'!F64,'Southern Scotland'!F64,Southern!F64,'N Wales and Mersey'!F64,London!F64,'South East'!F64,Eastern!F64,'East Midlands'!F64,Midlands!F64,'Southern Western'!F64,'South Wales'!F64)</f>
        <v>0.12606504134198332</v>
      </c>
      <c r="G56" s="37">
        <f>AVERAGE('North West'!G64,Northern!G64,Yorkshire!G64,'Northern Scotland'!G64,'Southern Scotland'!G64,Southern!G64,'N Wales and Mersey'!G64,London!G64,'South East'!G64,Eastern!G64,'East Midlands'!G64,Midlands!G64,'Southern Western'!G64,'South Wales'!G64)</f>
        <v>7.506959063616099E-2</v>
      </c>
      <c r="H56" s="37">
        <f>AVERAGE('North West'!H64,Northern!H64,Yorkshire!H64,'Northern Scotland'!H64,'Southern Scotland'!H64,Southern!H64,'N Wales and Mersey'!H64,London!H64,'South East'!H64,Eastern!H64,'East Midlands'!H64,Midlands!H64,'Southern Western'!H64,'South Wales'!H64)</f>
        <v>6.8923635162252375E-2</v>
      </c>
      <c r="I56" s="37">
        <f>AVERAGE('North West'!I64,Northern!I64,Yorkshire!I64,'Northern Scotland'!I64,'Southern Scotland'!I64,Southern!I64,'N Wales and Mersey'!I64,London!I64,'South East'!I64,Eastern!I64,'East Midlands'!I64,Midlands!I64,'Southern Western'!I64,'South Wales'!I64)</f>
        <v>7.4169904143658649E-2</v>
      </c>
    </row>
    <row r="57" spans="1:16">
      <c r="B57" s="14" t="s">
        <v>67</v>
      </c>
      <c r="C57" s="1" t="s">
        <v>65</v>
      </c>
      <c r="D57" s="14" t="s">
        <v>64</v>
      </c>
      <c r="E57" s="37">
        <f>AVERAGE('North West'!E65,Northern!E65,Yorkshire!E65,'Northern Scotland'!E65,'Southern Scotland'!E65,Southern!E65,'N Wales and Mersey'!E65,London!E65,'South East'!E65,Eastern!E65,'East Midlands'!E65,Midlands!E65,'Southern Western'!E65,'South Wales'!E65)</f>
        <v>0.17561229085834462</v>
      </c>
      <c r="F57" s="37">
        <f>AVERAGE('North West'!F65,Northern!F65,Yorkshire!F65,'Northern Scotland'!F65,'Southern Scotland'!F65,Southern!F65,'N Wales and Mersey'!F65,London!F65,'South East'!F65,Eastern!F65,'East Midlands'!F65,Midlands!F65,'Southern Western'!F65,'South Wales'!F65)</f>
        <v>0.12839814493796969</v>
      </c>
      <c r="G57" s="37">
        <f>AVERAGE('North West'!G65,Northern!G65,Yorkshire!G65,'Northern Scotland'!G65,'Southern Scotland'!G65,Southern!G65,'N Wales and Mersey'!G65,London!G65,'South East'!G65,Eastern!G65,'East Midlands'!G65,Midlands!G65,'Southern Western'!G65,'South Wales'!G65)</f>
        <v>7.3721854406638948E-2</v>
      </c>
      <c r="H57" s="37">
        <f>AVERAGE('North West'!H65,Northern!H65,Yorkshire!H65,'Northern Scotland'!H65,'Southern Scotland'!H65,Southern!H65,'N Wales and Mersey'!H65,London!H65,'South East'!H65,Eastern!H65,'East Midlands'!H65,Midlands!H65,'Southern Western'!H65,'South Wales'!H65)</f>
        <v>6.6692004106576525E-2</v>
      </c>
      <c r="I57" s="37">
        <f>AVERAGE('North West'!I65,Northern!I65,Yorkshire!I65,'Northern Scotland'!I65,'Southern Scotland'!I65,Southern!I65,'N Wales and Mersey'!I65,London!I65,'South East'!I65,Eastern!I65,'East Midlands'!I65,Midlands!I65,'Southern Western'!I65,'South Wales'!I65)</f>
        <v>7.2358374662800345E-2</v>
      </c>
    </row>
    <row r="58" spans="1:16">
      <c r="B58" s="14" t="s">
        <v>67</v>
      </c>
      <c r="C58" s="1" t="s">
        <v>66</v>
      </c>
      <c r="D58" s="14" t="s">
        <v>64</v>
      </c>
      <c r="E58" s="37">
        <f>AVERAGE('North West'!E66,Northern!E66,Yorkshire!E66,'Northern Scotland'!E66,'Southern Scotland'!E66,Southern!E66,'N Wales and Mersey'!E66,London!E66,'South East'!E66,Eastern!E66,'East Midlands'!E66,Midlands!E66,'Southern Western'!E66,'South Wales'!E66)</f>
        <v>0.17985525960048374</v>
      </c>
      <c r="F58" s="37">
        <f>AVERAGE('North West'!F66,Northern!F66,Yorkshire!F66,'Northern Scotland'!F66,'Southern Scotland'!F66,Southern!F66,'N Wales and Mersey'!F66,London!F66,'South East'!F66,Eastern!F66,'East Midlands'!F66,Midlands!F66,'Southern Western'!F66,'South Wales'!F66)</f>
        <v>0.13277962470670082</v>
      </c>
      <c r="G58" s="37">
        <f>AVERAGE('North West'!G66,Northern!G66,Yorkshire!G66,'Northern Scotland'!G66,'Southern Scotland'!G66,Southern!G66,'N Wales and Mersey'!G66,London!G66,'South East'!G66,Eastern!G66,'East Midlands'!G66,Midlands!G66,'Southern Western'!G66,'South Wales'!G66)</f>
        <v>7.9072687887323467E-2</v>
      </c>
      <c r="H58" s="37">
        <f>AVERAGE('North West'!H66,Northern!H66,Yorkshire!H66,'Northern Scotland'!H66,'Southern Scotland'!H66,Southern!H66,'N Wales and Mersey'!H66,London!H66,'South East'!H66,Eastern!H66,'East Midlands'!H66,Midlands!H66,'Southern Western'!H66,'South Wales'!H66)</f>
        <v>7.2548031005310473E-2</v>
      </c>
      <c r="I58" s="37">
        <f>AVERAGE('North West'!I66,Northern!I66,Yorkshire!I66,'Northern Scotland'!I66,'Southern Scotland'!I66,Southern!I66,'N Wales and Mersey'!I66,London!I66,'South East'!I66,Eastern!I66,'East Midlands'!I66,Midlands!I66,'Southern Western'!I66,'South Wales'!I66)</f>
        <v>7.8073502236255116E-2</v>
      </c>
    </row>
    <row r="59" spans="1:16">
      <c r="B59" s="14" t="s">
        <v>62</v>
      </c>
      <c r="C59" s="1" t="s">
        <v>63</v>
      </c>
      <c r="D59" s="14" t="s">
        <v>68</v>
      </c>
      <c r="E59" s="37">
        <f>AVERAGE('North West'!E67,Northern!E67,Yorkshire!E67,'Northern Scotland'!E67,'Southern Scotland'!E67,Southern!E67,'N Wales and Mersey'!E67,London!E67,'South East'!E67,Eastern!E67,'East Midlands'!E67,Midlands!E67,'Southern Western'!E67,'South Wales'!E67)</f>
        <v>0.47228002703878469</v>
      </c>
      <c r="F59" s="37">
        <f>AVERAGE('North West'!F67,Northern!F67,Yorkshire!F67,'Northern Scotland'!F67,'Southern Scotland'!F67,Southern!F67,'N Wales and Mersey'!F67,London!F67,'South East'!F67,Eastern!F67,'East Midlands'!F67,Midlands!F67,'Southern Western'!F67,'South Wales'!F67)</f>
        <v>0.53849221354411392</v>
      </c>
      <c r="G59" s="37">
        <f>AVERAGE('North West'!G67,Northern!G67,Yorkshire!G67,'Northern Scotland'!G67,'Southern Scotland'!G67,Southern!G67,'N Wales and Mersey'!G67,London!G67,'South East'!G67,Eastern!G67,'East Midlands'!G67,Midlands!G67,'Southern Western'!G67,'South Wales'!G67)</f>
        <v>0.53849221354411392</v>
      </c>
      <c r="H59" s="37">
        <f>AVERAGE('North West'!H67,Northern!H67,Yorkshire!H67,'Northern Scotland'!H67,'Southern Scotland'!H67,Southern!H67,'N Wales and Mersey'!H67,London!H67,'South East'!H67,Eastern!H67,'East Midlands'!H67,Midlands!H67,'Southern Western'!H67,'South Wales'!H67)</f>
        <v>0.545591878347788</v>
      </c>
      <c r="I59" s="37">
        <f>AVERAGE('North West'!I67,Northern!I67,Yorkshire!I67,'Northern Scotland'!I67,'Southern Scotland'!I67,Southern!I67,'N Wales and Mersey'!I67,London!I67,'South East'!I67,Eastern!I67,'East Midlands'!I67,Midlands!I67,'Southern Western'!I67,'South Wales'!I67)</f>
        <v>0.54539217965337461</v>
      </c>
      <c r="L59" s="40"/>
      <c r="M59" s="40"/>
      <c r="N59" s="40"/>
      <c r="O59" s="40"/>
      <c r="P59" s="40"/>
    </row>
    <row r="60" spans="1:16">
      <c r="B60" s="14" t="s">
        <v>62</v>
      </c>
      <c r="C60" s="1" t="s">
        <v>65</v>
      </c>
      <c r="D60" s="14" t="s">
        <v>68</v>
      </c>
      <c r="E60" s="37">
        <f>AVERAGE('North West'!E68,Northern!E68,Yorkshire!E68,'Northern Scotland'!E68,'Southern Scotland'!E68,Southern!E68,'N Wales and Mersey'!E68,London!E68,'South East'!E68,Eastern!E68,'East Midlands'!E68,Midlands!E68,'Southern Western'!E68,'South Wales'!E68)</f>
        <v>0.47228002703878469</v>
      </c>
      <c r="F60" s="37">
        <f>AVERAGE('North West'!F68,Northern!F68,Yorkshire!F68,'Northern Scotland'!F68,'Southern Scotland'!F68,Southern!F68,'N Wales and Mersey'!F68,London!F68,'South East'!F68,Eastern!F68,'East Midlands'!F68,Midlands!F68,'Southern Western'!F68,'South Wales'!F68)</f>
        <v>0.53849221354411392</v>
      </c>
      <c r="G60" s="37">
        <f>AVERAGE('North West'!G68,Northern!G68,Yorkshire!G68,'Northern Scotland'!G68,'Southern Scotland'!G68,Southern!G68,'N Wales and Mersey'!G68,London!G68,'South East'!G68,Eastern!G68,'East Midlands'!G68,Midlands!G68,'Southern Western'!G68,'South Wales'!G68)</f>
        <v>0.53849221354411392</v>
      </c>
      <c r="H60" s="37">
        <f>AVERAGE('North West'!H68,Northern!H68,Yorkshire!H68,'Northern Scotland'!H68,'Southern Scotland'!H68,Southern!H68,'N Wales and Mersey'!H68,London!H68,'South East'!H68,Eastern!H68,'East Midlands'!H68,Midlands!H68,'Southern Western'!H68,'South Wales'!H68)</f>
        <v>0.545591878347788</v>
      </c>
      <c r="I60" s="37">
        <f>AVERAGE('North West'!I68,Northern!I68,Yorkshire!I68,'Northern Scotland'!I68,'Southern Scotland'!I68,Southern!I68,'N Wales and Mersey'!I68,London!I68,'South East'!I68,Eastern!I68,'East Midlands'!I68,Midlands!I68,'Southern Western'!I68,'South Wales'!I68)</f>
        <v>0.54539217965337461</v>
      </c>
      <c r="L60" s="40"/>
      <c r="M60" s="40"/>
      <c r="N60" s="40"/>
      <c r="O60" s="40"/>
      <c r="P60" s="40"/>
    </row>
    <row r="61" spans="1:16">
      <c r="B61" s="14" t="s">
        <v>62</v>
      </c>
      <c r="C61" s="1" t="s">
        <v>66</v>
      </c>
      <c r="D61" s="14" t="s">
        <v>68</v>
      </c>
      <c r="E61" s="37">
        <f>AVERAGE('North West'!E69,Northern!E69,Yorkshire!E69,'Northern Scotland'!E69,'Southern Scotland'!E69,Southern!E69,'N Wales and Mersey'!E69,London!E69,'South East'!E69,Eastern!E69,'East Midlands'!E69,Midlands!E69,'Southern Western'!E69,'South Wales'!E69)</f>
        <v>0.52398694329287421</v>
      </c>
      <c r="F61" s="37">
        <f>AVERAGE('North West'!F69,Northern!F69,Yorkshire!F69,'Northern Scotland'!F69,'Southern Scotland'!F69,Southern!F69,'N Wales and Mersey'!F69,London!F69,'South East'!F69,Eastern!F69,'East Midlands'!F69,Midlands!F69,'Southern Western'!F69,'South Wales'!F69)</f>
        <v>0.59507327164204693</v>
      </c>
      <c r="G61" s="37">
        <f>AVERAGE('North West'!G69,Northern!G69,Yorkshire!G69,'Northern Scotland'!G69,'Southern Scotland'!G69,Southern!G69,'N Wales and Mersey'!G69,London!G69,'South East'!G69,Eastern!G69,'East Midlands'!G69,Midlands!G69,'Southern Western'!G69,'South Wales'!G69)</f>
        <v>0.59507327164204693</v>
      </c>
      <c r="H61" s="37">
        <f>AVERAGE('North West'!H69,Northern!H69,Yorkshire!H69,'Northern Scotland'!H69,'Southern Scotland'!H69,Southern!H69,'N Wales and Mersey'!H69,London!H69,'South East'!H69,Eastern!H69,'East Midlands'!H69,Midlands!H69,'Southern Western'!H69,'South Wales'!H69)</f>
        <v>0.60029446082899596</v>
      </c>
      <c r="I61" s="37">
        <f>AVERAGE('North West'!I69,Northern!I69,Yorkshire!I69,'Northern Scotland'!I69,'Southern Scotland'!I69,Southern!I69,'N Wales and Mersey'!I69,London!I69,'South East'!I69,Eastern!I69,'East Midlands'!I69,Midlands!I69,'Southern Western'!I69,'South Wales'!I69)</f>
        <v>0.60008989550433045</v>
      </c>
      <c r="L61" s="40"/>
      <c r="M61" s="40"/>
      <c r="N61" s="40"/>
      <c r="O61" s="40"/>
      <c r="P61" s="40"/>
    </row>
    <row r="62" spans="1:16">
      <c r="B62" s="14" t="s">
        <v>67</v>
      </c>
      <c r="C62" s="1" t="s">
        <v>63</v>
      </c>
      <c r="D62" s="14" t="s">
        <v>68</v>
      </c>
      <c r="E62" s="37">
        <f>AVERAGE('North West'!E70,Northern!E70,Yorkshire!E70,'Northern Scotland'!E70,'Southern Scotland'!E70,Southern!E70,'N Wales and Mersey'!E70,London!E70,'South East'!E70,Eastern!E70,'East Midlands'!E70,Midlands!E70,'Southern Western'!E70,'South Wales'!E70)</f>
        <v>0.29994769483426337</v>
      </c>
      <c r="F62" s="37">
        <f>AVERAGE('North West'!F70,Northern!F70,Yorkshire!F70,'Northern Scotland'!F70,'Southern Scotland'!F70,Southern!F70,'N Wales and Mersey'!F70,London!F70,'South East'!F70,Eastern!F70,'East Midlands'!F70,Midlands!F70,'Southern Western'!F70,'South Wales'!F70)</f>
        <v>0.30565119933494989</v>
      </c>
      <c r="G62" s="37">
        <f>AVERAGE('North West'!G70,Northern!G70,Yorkshire!G70,'Northern Scotland'!G70,'Southern Scotland'!G70,Southern!G70,'N Wales and Mersey'!G70,London!G70,'South East'!G70,Eastern!G70,'East Midlands'!G70,Midlands!G70,'Southern Western'!G70,'South Wales'!G70)</f>
        <v>0.30565119933494989</v>
      </c>
      <c r="H62" s="37">
        <f>AVERAGE('North West'!H70,Northern!H70,Yorkshire!H70,'Northern Scotland'!H70,'Southern Scotland'!H70,Southern!H70,'N Wales and Mersey'!H70,London!H70,'South East'!H70,Eastern!H70,'East Midlands'!H70,Midlands!H70,'Southern Western'!H70,'South Wales'!H70)</f>
        <v>0.31430667641663357</v>
      </c>
      <c r="I62" s="37">
        <f>AVERAGE('North West'!I70,Northern!I70,Yorkshire!I70,'Northern Scotland'!I70,'Southern Scotland'!I70,Southern!I70,'N Wales and Mersey'!I70,London!I70,'South East'!I70,Eastern!I70,'East Midlands'!I70,Midlands!I70,'Southern Western'!I70,'South Wales'!I70)</f>
        <v>0.31408028853945646</v>
      </c>
      <c r="L62" s="40"/>
      <c r="M62" s="40"/>
      <c r="N62" s="40"/>
      <c r="O62" s="40"/>
      <c r="P62" s="40"/>
    </row>
    <row r="63" spans="1:16">
      <c r="B63" s="14" t="s">
        <v>67</v>
      </c>
      <c r="C63" s="1" t="s">
        <v>65</v>
      </c>
      <c r="D63" s="14" t="s">
        <v>68</v>
      </c>
      <c r="E63" s="37">
        <f>AVERAGE('North West'!E71,Northern!E71,Yorkshire!E71,'Northern Scotland'!E71,'Southern Scotland'!E71,Southern!E71,'N Wales and Mersey'!E71,London!E71,'South East'!E71,Eastern!E71,'East Midlands'!E71,Midlands!E71,'Southern Western'!E71,'South Wales'!E71)</f>
        <v>0.29994769483426337</v>
      </c>
      <c r="F63" s="37">
        <f>AVERAGE('North West'!F71,Northern!F71,Yorkshire!F71,'Northern Scotland'!F71,'Southern Scotland'!F71,Southern!F71,'N Wales and Mersey'!F71,London!F71,'South East'!F71,Eastern!F71,'East Midlands'!F71,Midlands!F71,'Southern Western'!F71,'South Wales'!F71)</f>
        <v>0.30565119933494989</v>
      </c>
      <c r="G63" s="37">
        <f>AVERAGE('North West'!G71,Northern!G71,Yorkshire!G71,'Northern Scotland'!G71,'Southern Scotland'!G71,Southern!G71,'N Wales and Mersey'!G71,London!G71,'South East'!G71,Eastern!G71,'East Midlands'!G71,Midlands!G71,'Southern Western'!G71,'South Wales'!G71)</f>
        <v>0.30565119933494989</v>
      </c>
      <c r="H63" s="37">
        <f>AVERAGE('North West'!H71,Northern!H71,Yorkshire!H71,'Northern Scotland'!H71,'Southern Scotland'!H71,Southern!H71,'N Wales and Mersey'!H71,London!H71,'South East'!H71,Eastern!H71,'East Midlands'!H71,Midlands!H71,'Southern Western'!H71,'South Wales'!H71)</f>
        <v>0.31430667641663357</v>
      </c>
      <c r="I63" s="37">
        <f>AVERAGE('North West'!I71,Northern!I71,Yorkshire!I71,'Northern Scotland'!I71,'Southern Scotland'!I71,Southern!I71,'N Wales and Mersey'!I71,London!I71,'South East'!I71,Eastern!I71,'East Midlands'!I71,Midlands!I71,'Southern Western'!I71,'South Wales'!I71)</f>
        <v>0.31408028853945646</v>
      </c>
      <c r="L63" s="40"/>
      <c r="M63" s="40"/>
      <c r="N63" s="40"/>
      <c r="O63" s="40"/>
      <c r="P63" s="40"/>
    </row>
    <row r="64" spans="1:16">
      <c r="B64" s="14" t="s">
        <v>67</v>
      </c>
      <c r="C64" s="1" t="s">
        <v>66</v>
      </c>
      <c r="D64" s="14" t="s">
        <v>68</v>
      </c>
      <c r="E64" s="37">
        <f>AVERAGE('North West'!E72,Northern!E72,Yorkshire!E72,'Northern Scotland'!E72,'Southern Scotland'!E72,Southern!E72,'N Wales and Mersey'!E72,London!E72,'South East'!E72,Eastern!E72,'East Midlands'!E72,Midlands!E72,'Southern Western'!E72,'South Wales'!E72)</f>
        <v>0.33537728236404085</v>
      </c>
      <c r="F64" s="37">
        <f>AVERAGE('North West'!F72,Northern!F72,Yorkshire!F72,'Northern Scotland'!F72,'Southern Scotland'!F72,Southern!F72,'N Wales and Mersey'!F72,London!F72,'South East'!F72,Eastern!F72,'East Midlands'!F72,Midlands!F72,'Southern Western'!F72,'South Wales'!F72)</f>
        <v>0.34338533582610603</v>
      </c>
      <c r="G64" s="37">
        <f>AVERAGE('North West'!G72,Northern!G72,Yorkshire!G72,'Northern Scotland'!G72,'Southern Scotland'!G72,Southern!G72,'N Wales and Mersey'!G72,London!G72,'South East'!G72,Eastern!G72,'East Midlands'!G72,Midlands!G72,'Southern Western'!G72,'South Wales'!G72)</f>
        <v>0.34338533582610603</v>
      </c>
      <c r="H64" s="37">
        <f>AVERAGE('North West'!H72,Northern!H72,Yorkshire!H72,'Northern Scotland'!H72,'Southern Scotland'!H72,Southern!H72,'N Wales and Mersey'!H72,London!H72,'South East'!H72,Eastern!H72,'East Midlands'!H72,Midlands!H72,'Southern Western'!H72,'South Wales'!H72)</f>
        <v>0.34991408549533159</v>
      </c>
      <c r="I64" s="37">
        <f>AVERAGE('North West'!I72,Northern!I72,Yorkshire!I72,'Northern Scotland'!I72,'Southern Scotland'!I72,Southern!I72,'N Wales and Mersey'!I72,London!I72,'South East'!I72,Eastern!I72,'East Midlands'!I72,Midlands!I72,'Southern Western'!I72,'South Wales'!I72)</f>
        <v>0.34968338526475773</v>
      </c>
      <c r="L64" s="40"/>
      <c r="M64" s="40"/>
      <c r="N64" s="40"/>
      <c r="O64" s="40"/>
      <c r="P64" s="40"/>
    </row>
    <row r="65" spans="2:16">
      <c r="E65" s="16"/>
      <c r="F65" s="16"/>
      <c r="G65" s="16"/>
      <c r="H65" s="16"/>
      <c r="I65" s="16"/>
    </row>
    <row r="66" spans="2:16">
      <c r="B66" s="56" t="s">
        <v>69</v>
      </c>
      <c r="C66" s="129"/>
      <c r="D66" s="129"/>
      <c r="E66" s="129"/>
      <c r="F66" s="129"/>
      <c r="G66" s="129"/>
      <c r="H66" s="129"/>
      <c r="I66" s="129"/>
    </row>
    <row r="67" spans="2:16" ht="25.5">
      <c r="B67" s="14"/>
      <c r="C67" s="1"/>
      <c r="D67" s="1"/>
      <c r="E67" s="126" t="s">
        <v>47</v>
      </c>
      <c r="F67" s="126" t="s">
        <v>49</v>
      </c>
      <c r="G67" s="126" t="s">
        <v>51</v>
      </c>
      <c r="H67" s="126" t="s">
        <v>53</v>
      </c>
      <c r="I67" s="127" t="s">
        <v>55</v>
      </c>
    </row>
    <row r="68" spans="2:16">
      <c r="B68" s="55" t="s">
        <v>58</v>
      </c>
      <c r="C68" s="2" t="s">
        <v>59</v>
      </c>
      <c r="D68" s="2" t="s">
        <v>60</v>
      </c>
      <c r="E68" s="13" t="s">
        <v>46</v>
      </c>
      <c r="F68" s="13" t="s">
        <v>48</v>
      </c>
      <c r="G68" s="13" t="s">
        <v>50</v>
      </c>
      <c r="H68" s="13" t="s">
        <v>52</v>
      </c>
      <c r="I68" s="186" t="s">
        <v>54</v>
      </c>
    </row>
    <row r="69" spans="2:16">
      <c r="B69" s="209" t="s">
        <v>71</v>
      </c>
      <c r="C69" s="209"/>
      <c r="D69" s="209"/>
      <c r="E69" s="209"/>
      <c r="F69" s="209"/>
      <c r="G69" s="209"/>
      <c r="H69" s="209"/>
      <c r="I69" s="186"/>
      <c r="J69" t="s">
        <v>80</v>
      </c>
    </row>
    <row r="70" spans="2:16">
      <c r="B70" s="14" t="s">
        <v>62</v>
      </c>
      <c r="C70" s="1" t="s">
        <v>63</v>
      </c>
      <c r="D70" s="14" t="s">
        <v>64</v>
      </c>
      <c r="E70" s="35" cm="1">
        <f t="array" ref="E70">E53*INDEX('TDCV Values'!$D$11:$H$16,MATCH($B70&amp;$C70,'TDCV Values'!$B$11:$B$16&amp;'TDCV Values'!$C$11:$C$16,0),MATCH(E$22,'TDCV Values'!$D$10:$H$10,0))</f>
        <v>1956.6353711148081</v>
      </c>
      <c r="F70" s="35" cm="1">
        <f t="array" ref="F70">F53*INDEX('TDCV Values'!$D$11:$H$16,MATCH($B70&amp;$C70,'TDCV Values'!$B$11:$B$16&amp;'TDCV Values'!$C$11:$C$16,0),MATCH(F$22,'TDCV Values'!$D$10:$H$10,0))</f>
        <v>1467.5184875508517</v>
      </c>
      <c r="G70" s="35" cm="1">
        <f t="array" ref="G70">G53*INDEX('TDCV Values'!$D$11:$H$16,MATCH($B70&amp;$C70,'TDCV Values'!$B$11:$B$16&amp;'TDCV Values'!$C$11:$C$16,0),MATCH(G$22,'TDCV Values'!$D$10:$H$10,0))</f>
        <v>873.28158150832905</v>
      </c>
      <c r="H70" s="35" cm="1">
        <f t="array" ref="H70">H53*INDEX('TDCV Values'!$D$11:$H$16,MATCH($B70&amp;$C70,'TDCV Values'!$B$11:$B$16&amp;'TDCV Values'!$C$11:$C$16,0),MATCH(H$22,'TDCV Values'!$D$10:$H$10,0))</f>
        <v>738.50116217066204</v>
      </c>
      <c r="I70" s="35" cm="1">
        <f t="array" ref="I70">I53*INDEX('TDCV Values'!$D$11:$H$16,MATCH($B70&amp;$C70,'TDCV Values'!$B$11:$B$16&amp;'TDCV Values'!$C$11:$C$16,0),MATCH(I$22,'TDCV Values'!$D$10:$H$10,0))</f>
        <v>772.6362663525266</v>
      </c>
    </row>
    <row r="71" spans="2:16">
      <c r="B71" s="14" t="s">
        <v>62</v>
      </c>
      <c r="C71" s="1" t="s">
        <v>65</v>
      </c>
      <c r="D71" s="14" t="s">
        <v>64</v>
      </c>
      <c r="E71" s="35" cm="1">
        <f t="array" ref="E71">E54*INDEX('TDCV Values'!$D$11:$H$16,MATCH($B71&amp;$C71,'TDCV Values'!$B$11:$B$16&amp;'TDCV Values'!$C$11:$C$16,0),MATCH(E$22,'TDCV Values'!$D$10:$H$10,0))</f>
        <v>1926.5912612197387</v>
      </c>
      <c r="F71" s="35" cm="1">
        <f t="array" ref="F71">F54*INDEX('TDCV Values'!$D$11:$H$16,MATCH($B71&amp;$C71,'TDCV Values'!$B$11:$B$16&amp;'TDCV Values'!$C$11:$C$16,0),MATCH(F$22,'TDCV Values'!$D$10:$H$10,0))</f>
        <v>1434.0276886912472</v>
      </c>
      <c r="G71" s="35" cm="1">
        <f t="array" ref="G71">G54*INDEX('TDCV Values'!$D$11:$H$16,MATCH($B71&amp;$C71,'TDCV Values'!$B$11:$B$16&amp;'TDCV Values'!$C$11:$C$16,0),MATCH(G$22,'TDCV Values'!$D$10:$H$10,0))</f>
        <v>842.66084300617581</v>
      </c>
      <c r="H71" s="35" cm="1">
        <f t="array" ref="H71">H54*INDEX('TDCV Values'!$D$11:$H$16,MATCH($B71&amp;$C71,'TDCV Values'!$B$11:$B$16&amp;'TDCV Values'!$C$11:$C$16,0),MATCH(H$22,'TDCV Values'!$D$10:$H$10,0))</f>
        <v>726.72725444525395</v>
      </c>
      <c r="I71" s="35" cm="1">
        <f t="array" ref="I71">I54*INDEX('TDCV Values'!$D$11:$H$16,MATCH($B71&amp;$C71,'TDCV Values'!$B$11:$B$16&amp;'TDCV Values'!$C$11:$C$16,0),MATCH(I$22,'TDCV Values'!$D$10:$H$10,0))</f>
        <v>760.70397484694683</v>
      </c>
    </row>
    <row r="72" spans="2:16">
      <c r="B72" s="14" t="s">
        <v>62</v>
      </c>
      <c r="C72" s="1" t="s">
        <v>66</v>
      </c>
      <c r="D72" s="14" t="s">
        <v>64</v>
      </c>
      <c r="E72" s="35" cm="1">
        <f t="array" ref="E72">E55*INDEX('TDCV Values'!$D$11:$H$16,MATCH($B72&amp;$C72,'TDCV Values'!$B$11:$B$16&amp;'TDCV Values'!$C$11:$C$16,0),MATCH(E$22,'TDCV Values'!$D$10:$H$10,0))</f>
        <v>2060.8335175463249</v>
      </c>
      <c r="F72" s="35" cm="1">
        <f t="array" ref="F72">F55*INDEX('TDCV Values'!$D$11:$H$16,MATCH($B72&amp;$C72,'TDCV Values'!$B$11:$B$16&amp;'TDCV Values'!$C$11:$C$16,0),MATCH(F$22,'TDCV Values'!$D$10:$H$10,0))</f>
        <v>1545.6928812545896</v>
      </c>
      <c r="G72" s="35" cm="1">
        <f t="array" ref="G72">G55*INDEX('TDCV Values'!$D$11:$H$16,MATCH($B72&amp;$C72,'TDCV Values'!$B$11:$B$16&amp;'TDCV Values'!$C$11:$C$16,0),MATCH(G$22,'TDCV Values'!$D$10:$H$10,0))</f>
        <v>919.84392186415778</v>
      </c>
      <c r="H72" s="35" cm="1">
        <f t="array" ref="H72">H55*INDEX('TDCV Values'!$D$11:$H$16,MATCH($B72&amp;$C72,'TDCV Values'!$B$11:$B$16&amp;'TDCV Values'!$C$11:$C$16,0),MATCH(H$22,'TDCV Values'!$D$10:$H$10,0))</f>
        <v>777.3963896234286</v>
      </c>
      <c r="I72" s="35" cm="1">
        <f t="array" ref="I72">I55*INDEX('TDCV Values'!$D$11:$H$16,MATCH($B72&amp;$C72,'TDCV Values'!$B$11:$B$16&amp;'TDCV Values'!$C$11:$C$16,0),MATCH(I$22,'TDCV Values'!$D$10:$H$10,0))</f>
        <v>813.34697031276994</v>
      </c>
    </row>
    <row r="73" spans="2:16">
      <c r="B73" s="14" t="s">
        <v>67</v>
      </c>
      <c r="C73" s="1" t="s">
        <v>63</v>
      </c>
      <c r="D73" s="14" t="s">
        <v>64</v>
      </c>
      <c r="E73" s="35" cm="1">
        <f t="array" ref="E73">E56*INDEX('TDCV Values'!$D$11:$H$16,MATCH($B73&amp;$C73,'TDCV Values'!$B$11:$B$16&amp;'TDCV Values'!$C$11:$C$16,0),MATCH(E$22,'TDCV Values'!$D$10:$H$10,0))</f>
        <v>2049.1656876532716</v>
      </c>
      <c r="F73" s="35" cm="1">
        <f t="array" ref="F73">F56*INDEX('TDCV Values'!$D$11:$H$16,MATCH($B73&amp;$C73,'TDCV Values'!$B$11:$B$16&amp;'TDCV Values'!$C$11:$C$16,0),MATCH(F$22,'TDCV Values'!$D$10:$H$10,0))</f>
        <v>1512.7804961037998</v>
      </c>
      <c r="G73" s="35" cm="1">
        <f t="array" ref="G73">G56*INDEX('TDCV Values'!$D$11:$H$16,MATCH($B73&amp;$C73,'TDCV Values'!$B$11:$B$16&amp;'TDCV Values'!$C$11:$C$16,0),MATCH(G$22,'TDCV Values'!$D$10:$H$10,0))</f>
        <v>900.83508763393183</v>
      </c>
      <c r="H73" s="35" cm="1">
        <f t="array" ref="H73">H56*INDEX('TDCV Values'!$D$11:$H$16,MATCH($B73&amp;$C73,'TDCV Values'!$B$11:$B$16&amp;'TDCV Values'!$C$11:$C$16,0),MATCH(H$22,'TDCV Values'!$D$10:$H$10,0))</f>
        <v>792.62180436590234</v>
      </c>
      <c r="I73" s="35" cm="1">
        <f t="array" ref="I73">I56*INDEX('TDCV Values'!$D$11:$H$16,MATCH($B73&amp;$C73,'TDCV Values'!$B$11:$B$16&amp;'TDCV Values'!$C$11:$C$16,0),MATCH(I$22,'TDCV Values'!$D$10:$H$10,0))</f>
        <v>852.95389765207449</v>
      </c>
    </row>
    <row r="74" spans="2:16">
      <c r="B74" s="14" t="s">
        <v>67</v>
      </c>
      <c r="C74" s="1" t="s">
        <v>65</v>
      </c>
      <c r="D74" s="14" t="s">
        <v>64</v>
      </c>
      <c r="E74" s="35" cm="1">
        <f t="array" ref="E74">E57*INDEX('TDCV Values'!$D$11:$H$16,MATCH($B74&amp;$C74,'TDCV Values'!$B$11:$B$16&amp;'TDCV Values'!$C$11:$C$16,0),MATCH(E$22,'TDCV Values'!$D$10:$H$10,0))</f>
        <v>2107.3474903001356</v>
      </c>
      <c r="F74" s="35" cm="1">
        <f t="array" ref="F74">F57*INDEX('TDCV Values'!$D$11:$H$16,MATCH($B74&amp;$C74,'TDCV Values'!$B$11:$B$16&amp;'TDCV Values'!$C$11:$C$16,0),MATCH(F$22,'TDCV Values'!$D$10:$H$10,0))</f>
        <v>1540.7777392556363</v>
      </c>
      <c r="G74" s="35" cm="1">
        <f t="array" ref="G74">G57*INDEX('TDCV Values'!$D$11:$H$16,MATCH($B74&amp;$C74,'TDCV Values'!$B$11:$B$16&amp;'TDCV Values'!$C$11:$C$16,0),MATCH(G$22,'TDCV Values'!$D$10:$H$10,0))</f>
        <v>884.66225287966734</v>
      </c>
      <c r="H74" s="35" cm="1">
        <f t="array" ref="H74">H57*INDEX('TDCV Values'!$D$11:$H$16,MATCH($B74&amp;$C74,'TDCV Values'!$B$11:$B$16&amp;'TDCV Values'!$C$11:$C$16,0),MATCH(H$22,'TDCV Values'!$D$10:$H$10,0))</f>
        <v>766.95804722563003</v>
      </c>
      <c r="I74" s="35" cm="1">
        <f t="array" ref="I74">I57*INDEX('TDCV Values'!$D$11:$H$16,MATCH($B74&amp;$C74,'TDCV Values'!$B$11:$B$16&amp;'TDCV Values'!$C$11:$C$16,0),MATCH(I$22,'TDCV Values'!$D$10:$H$10,0))</f>
        <v>832.12130862220397</v>
      </c>
    </row>
    <row r="75" spans="2:16">
      <c r="B75" s="14" t="s">
        <v>67</v>
      </c>
      <c r="C75" s="1" t="s">
        <v>66</v>
      </c>
      <c r="D75" s="14" t="s">
        <v>64</v>
      </c>
      <c r="E75" s="35" cm="1">
        <f t="array" ref="E75">E58*INDEX('TDCV Values'!$D$11:$H$16,MATCH($B75&amp;$C75,'TDCV Values'!$B$11:$B$16&amp;'TDCV Values'!$C$11:$C$16,0),MATCH(E$22,'TDCV Values'!$D$10:$H$10,0))</f>
        <v>2158.2631152058048</v>
      </c>
      <c r="F75" s="35" cm="1">
        <f t="array" ref="F75">F58*INDEX('TDCV Values'!$D$11:$H$16,MATCH($B75&amp;$C75,'TDCV Values'!$B$11:$B$16&amp;'TDCV Values'!$C$11:$C$16,0),MATCH(F$22,'TDCV Values'!$D$10:$H$10,0))</f>
        <v>1593.3554964804098</v>
      </c>
      <c r="G75" s="35" cm="1">
        <f t="array" ref="G75">G58*INDEX('TDCV Values'!$D$11:$H$16,MATCH($B75&amp;$C75,'TDCV Values'!$B$11:$B$16&amp;'TDCV Values'!$C$11:$C$16,0),MATCH(G$22,'TDCV Values'!$D$10:$H$10,0))</f>
        <v>948.87225464788162</v>
      </c>
      <c r="H75" s="35" cm="1">
        <f t="array" ref="H75">H58*INDEX('TDCV Values'!$D$11:$H$16,MATCH($B75&amp;$C75,'TDCV Values'!$B$11:$B$16&amp;'TDCV Values'!$C$11:$C$16,0),MATCH(H$22,'TDCV Values'!$D$10:$H$10,0))</f>
        <v>834.3023565610705</v>
      </c>
      <c r="I75" s="35" cm="1">
        <f t="array" ref="I75">I58*INDEX('TDCV Values'!$D$11:$H$16,MATCH($B75&amp;$C75,'TDCV Values'!$B$11:$B$16&amp;'TDCV Values'!$C$11:$C$16,0),MATCH(I$22,'TDCV Values'!$D$10:$H$10,0))</f>
        <v>897.84527571693388</v>
      </c>
    </row>
    <row r="76" spans="2:16">
      <c r="B76" s="209" t="s">
        <v>72</v>
      </c>
      <c r="C76" s="209"/>
      <c r="D76" s="209"/>
      <c r="E76" s="209"/>
      <c r="F76" s="209"/>
      <c r="G76" s="209"/>
      <c r="H76" s="209"/>
      <c r="I76" s="186"/>
      <c r="J76" t="s">
        <v>73</v>
      </c>
    </row>
    <row r="77" spans="2:16">
      <c r="B77" s="14" t="s">
        <v>62</v>
      </c>
      <c r="C77" s="1" t="s">
        <v>63</v>
      </c>
      <c r="D77" s="14" t="s">
        <v>68</v>
      </c>
      <c r="E77" s="8">
        <f>E59*365</f>
        <v>172.38220986915641</v>
      </c>
      <c r="F77" s="8">
        <f t="shared" ref="E77:I82" si="5">F59*365</f>
        <v>196.54965794360157</v>
      </c>
      <c r="G77" s="8">
        <f t="shared" si="5"/>
        <v>196.54965794360157</v>
      </c>
      <c r="H77" s="8">
        <f t="shared" si="5"/>
        <v>199.14103559694263</v>
      </c>
      <c r="I77" s="8">
        <f t="shared" si="5"/>
        <v>199.06814557348173</v>
      </c>
      <c r="L77" s="27"/>
      <c r="M77" s="27"/>
      <c r="N77" s="27"/>
      <c r="O77" s="27"/>
      <c r="P77" s="27"/>
    </row>
    <row r="78" spans="2:16">
      <c r="B78" s="14" t="s">
        <v>62</v>
      </c>
      <c r="C78" s="1" t="s">
        <v>65</v>
      </c>
      <c r="D78" s="14" t="s">
        <v>68</v>
      </c>
      <c r="E78" s="8">
        <f>E60*365</f>
        <v>172.38220986915641</v>
      </c>
      <c r="F78" s="8">
        <f t="shared" si="5"/>
        <v>196.54965794360157</v>
      </c>
      <c r="G78" s="8">
        <f t="shared" si="5"/>
        <v>196.54965794360157</v>
      </c>
      <c r="H78" s="8">
        <f t="shared" si="5"/>
        <v>199.14103559694263</v>
      </c>
      <c r="I78" s="8">
        <f t="shared" si="5"/>
        <v>199.06814557348173</v>
      </c>
      <c r="L78" s="27"/>
      <c r="M78" s="27"/>
      <c r="N78" s="27"/>
      <c r="O78" s="27"/>
      <c r="P78" s="27"/>
    </row>
    <row r="79" spans="2:16">
      <c r="B79" s="14" t="s">
        <v>62</v>
      </c>
      <c r="C79" s="1" t="s">
        <v>66</v>
      </c>
      <c r="D79" s="14" t="s">
        <v>68</v>
      </c>
      <c r="E79" s="8">
        <f t="shared" si="5"/>
        <v>191.25523430189909</v>
      </c>
      <c r="F79" s="8">
        <f t="shared" si="5"/>
        <v>217.20174414934712</v>
      </c>
      <c r="G79" s="8">
        <f t="shared" si="5"/>
        <v>217.20174414934712</v>
      </c>
      <c r="H79" s="8">
        <f t="shared" si="5"/>
        <v>219.10747820258354</v>
      </c>
      <c r="I79" s="8">
        <f t="shared" si="5"/>
        <v>219.03281185908062</v>
      </c>
      <c r="L79" s="27"/>
      <c r="M79" s="27"/>
      <c r="N79" s="27"/>
      <c r="O79" s="27"/>
      <c r="P79" s="27"/>
    </row>
    <row r="80" spans="2:16">
      <c r="B80" s="14" t="s">
        <v>67</v>
      </c>
      <c r="C80" s="1" t="s">
        <v>63</v>
      </c>
      <c r="D80" s="14" t="s">
        <v>68</v>
      </c>
      <c r="E80" s="8">
        <f>E62*365</f>
        <v>109.48090861450613</v>
      </c>
      <c r="F80" s="8">
        <f t="shared" si="5"/>
        <v>111.56268775725671</v>
      </c>
      <c r="G80" s="8">
        <f t="shared" si="5"/>
        <v>111.56268775725671</v>
      </c>
      <c r="H80" s="8">
        <f t="shared" si="5"/>
        <v>114.72193689207126</v>
      </c>
      <c r="I80" s="8">
        <f t="shared" si="5"/>
        <v>114.63930531690161</v>
      </c>
      <c r="L80" s="27"/>
      <c r="M80" s="27"/>
      <c r="N80" s="27"/>
      <c r="O80" s="27"/>
      <c r="P80" s="27"/>
    </row>
    <row r="81" spans="2:16">
      <c r="B81" s="14" t="s">
        <v>67</v>
      </c>
      <c r="C81" s="1" t="s">
        <v>65</v>
      </c>
      <c r="D81" s="14" t="s">
        <v>68</v>
      </c>
      <c r="E81" s="8">
        <f>E63*365</f>
        <v>109.48090861450613</v>
      </c>
      <c r="F81" s="8">
        <f t="shared" si="5"/>
        <v>111.56268775725671</v>
      </c>
      <c r="G81" s="8">
        <f t="shared" si="5"/>
        <v>111.56268775725671</v>
      </c>
      <c r="H81" s="8">
        <f t="shared" si="5"/>
        <v>114.72193689207126</v>
      </c>
      <c r="I81" s="8">
        <f t="shared" si="5"/>
        <v>114.63930531690161</v>
      </c>
      <c r="L81" s="27"/>
      <c r="M81" s="27"/>
      <c r="N81" s="27"/>
      <c r="O81" s="27"/>
      <c r="P81" s="27"/>
    </row>
    <row r="82" spans="2:16">
      <c r="B82" s="14" t="s">
        <v>67</v>
      </c>
      <c r="C82" s="1" t="s">
        <v>66</v>
      </c>
      <c r="D82" s="14" t="s">
        <v>68</v>
      </c>
      <c r="E82" s="8">
        <f>E64*365</f>
        <v>122.41270806287491</v>
      </c>
      <c r="F82" s="8">
        <f t="shared" si="5"/>
        <v>125.3356475765287</v>
      </c>
      <c r="G82" s="8">
        <f t="shared" si="5"/>
        <v>125.3356475765287</v>
      </c>
      <c r="H82" s="8">
        <f t="shared" si="5"/>
        <v>127.71864120579603</v>
      </c>
      <c r="I82" s="8">
        <f t="shared" si="5"/>
        <v>127.63443562163657</v>
      </c>
      <c r="L82" s="27"/>
      <c r="M82" s="27"/>
      <c r="N82" s="27"/>
      <c r="O82" s="27"/>
      <c r="P82" s="27"/>
    </row>
    <row r="83" spans="2:16">
      <c r="B83" s="209" t="s">
        <v>74</v>
      </c>
      <c r="C83" s="209"/>
      <c r="D83" s="209"/>
      <c r="E83" s="209"/>
      <c r="F83" s="209"/>
      <c r="G83" s="209"/>
      <c r="H83" s="209"/>
      <c r="I83" s="186"/>
      <c r="J83" t="s">
        <v>75</v>
      </c>
    </row>
    <row r="84" spans="2:16">
      <c r="B84" s="14" t="s">
        <v>62</v>
      </c>
      <c r="C84" s="1" t="s">
        <v>63</v>
      </c>
      <c r="D84" s="1"/>
      <c r="E84" s="8">
        <f>E70+E77</f>
        <v>2129.0175809839643</v>
      </c>
      <c r="F84" s="8">
        <f t="shared" ref="E84:I89" si="6">F70+F77</f>
        <v>1664.0681454944533</v>
      </c>
      <c r="G84" s="8">
        <f t="shared" si="6"/>
        <v>1069.8312394519307</v>
      </c>
      <c r="H84" s="8">
        <f t="shared" si="6"/>
        <v>937.64219776760467</v>
      </c>
      <c r="I84" s="8">
        <f t="shared" si="6"/>
        <v>971.70441192600833</v>
      </c>
      <c r="L84" s="27"/>
      <c r="M84" s="27"/>
      <c r="N84" s="27"/>
      <c r="O84" s="27"/>
      <c r="P84" s="27"/>
    </row>
    <row r="85" spans="2:16">
      <c r="B85" s="14" t="s">
        <v>62</v>
      </c>
      <c r="C85" s="1" t="s">
        <v>65</v>
      </c>
      <c r="D85" s="1"/>
      <c r="E85" s="8">
        <f>E71+E78</f>
        <v>2098.9734710888952</v>
      </c>
      <c r="F85" s="8">
        <f t="shared" si="6"/>
        <v>1630.5773466348487</v>
      </c>
      <c r="G85" s="8">
        <f t="shared" si="6"/>
        <v>1039.2105009497773</v>
      </c>
      <c r="H85" s="8">
        <f t="shared" si="6"/>
        <v>925.86829004219658</v>
      </c>
      <c r="I85" s="8">
        <f t="shared" si="6"/>
        <v>959.77212042042856</v>
      </c>
      <c r="L85" s="27"/>
      <c r="M85" s="27"/>
      <c r="N85" s="27"/>
      <c r="O85" s="27"/>
      <c r="P85" s="27"/>
    </row>
    <row r="86" spans="2:16">
      <c r="B86" s="14" t="s">
        <v>62</v>
      </c>
      <c r="C86" s="1" t="s">
        <v>66</v>
      </c>
      <c r="D86" s="1"/>
      <c r="E86" s="8">
        <f t="shared" si="6"/>
        <v>2252.0887518482241</v>
      </c>
      <c r="F86" s="8">
        <f t="shared" si="6"/>
        <v>1762.8946254039367</v>
      </c>
      <c r="G86" s="8">
        <f t="shared" si="6"/>
        <v>1137.0456660135048</v>
      </c>
      <c r="H86" s="8">
        <f>H72+H79</f>
        <v>996.50386782601208</v>
      </c>
      <c r="I86" s="8">
        <f>I72+I79</f>
        <v>1032.3797821718506</v>
      </c>
      <c r="L86" s="27"/>
      <c r="M86" s="27"/>
      <c r="N86" s="27"/>
      <c r="O86" s="27"/>
      <c r="P86" s="27"/>
    </row>
    <row r="87" spans="2:16">
      <c r="B87" s="14" t="s">
        <v>67</v>
      </c>
      <c r="C87" s="1" t="s">
        <v>63</v>
      </c>
      <c r="D87" s="1"/>
      <c r="E87" s="8">
        <f t="shared" si="6"/>
        <v>2158.6465962677776</v>
      </c>
      <c r="F87" s="8">
        <f t="shared" si="6"/>
        <v>1624.3431838610566</v>
      </c>
      <c r="G87" s="8">
        <f>G73+G80</f>
        <v>1012.3977753911886</v>
      </c>
      <c r="H87" s="8">
        <f t="shared" si="6"/>
        <v>907.34374125797353</v>
      </c>
      <c r="I87" s="8">
        <f t="shared" si="6"/>
        <v>967.59320296897613</v>
      </c>
      <c r="L87" s="27"/>
      <c r="M87" s="27"/>
      <c r="N87" s="27"/>
      <c r="O87" s="27"/>
      <c r="P87" s="27"/>
    </row>
    <row r="88" spans="2:16">
      <c r="B88" s="14" t="s">
        <v>67</v>
      </c>
      <c r="C88" s="1" t="s">
        <v>65</v>
      </c>
      <c r="D88" s="1"/>
      <c r="E88" s="8">
        <f t="shared" si="6"/>
        <v>2216.8283989146416</v>
      </c>
      <c r="F88" s="8">
        <f t="shared" si="6"/>
        <v>1652.3404270128931</v>
      </c>
      <c r="G88" s="8">
        <f t="shared" si="6"/>
        <v>996.22494063692409</v>
      </c>
      <c r="H88" s="8">
        <f t="shared" si="6"/>
        <v>881.67998411770122</v>
      </c>
      <c r="I88" s="8">
        <f t="shared" si="6"/>
        <v>946.76061393910561</v>
      </c>
      <c r="L88" s="27"/>
      <c r="M88" s="27"/>
      <c r="N88" s="27"/>
      <c r="O88" s="27"/>
      <c r="P88" s="27"/>
    </row>
    <row r="89" spans="2:16">
      <c r="B89" s="14" t="s">
        <v>67</v>
      </c>
      <c r="C89" s="1" t="s">
        <v>66</v>
      </c>
      <c r="D89" s="1"/>
      <c r="E89" s="8">
        <f>E75+E82</f>
        <v>2280.6758232686798</v>
      </c>
      <c r="F89" s="8">
        <f t="shared" si="6"/>
        <v>1718.6911440569386</v>
      </c>
      <c r="G89" s="8">
        <f t="shared" si="6"/>
        <v>1074.2079022244104</v>
      </c>
      <c r="H89" s="8">
        <f t="shared" si="6"/>
        <v>962.02099776686657</v>
      </c>
      <c r="I89" s="8">
        <f t="shared" si="6"/>
        <v>1025.4797113385705</v>
      </c>
      <c r="L89" s="27"/>
      <c r="M89" s="27"/>
      <c r="N89" s="27"/>
      <c r="O89" s="27"/>
      <c r="P89" s="27"/>
    </row>
    <row r="90" spans="2:16">
      <c r="B90" s="209" t="s">
        <v>74</v>
      </c>
      <c r="C90" s="209"/>
      <c r="D90" s="209"/>
      <c r="E90" s="209"/>
      <c r="F90" s="209"/>
      <c r="G90" s="209"/>
      <c r="H90" s="209"/>
      <c r="I90" s="186"/>
      <c r="J90" t="s">
        <v>76</v>
      </c>
    </row>
    <row r="91" spans="2:16">
      <c r="B91" s="14" t="s">
        <v>77</v>
      </c>
      <c r="C91" s="1" t="s">
        <v>63</v>
      </c>
      <c r="D91" s="1"/>
      <c r="E91" s="8">
        <f>E84+E87</f>
        <v>4287.6641772517414</v>
      </c>
      <c r="F91" s="8">
        <f t="shared" ref="F91:I93" si="7">F84+F87</f>
        <v>3288.4113293555101</v>
      </c>
      <c r="G91" s="8">
        <f>G84+G87</f>
        <v>2082.2290148431193</v>
      </c>
      <c r="H91" s="8">
        <f t="shared" si="7"/>
        <v>1844.9859390255783</v>
      </c>
      <c r="I91" s="8">
        <f t="shared" si="7"/>
        <v>1939.2976148949845</v>
      </c>
      <c r="L91" s="27"/>
      <c r="M91" s="27"/>
      <c r="N91" s="27"/>
      <c r="O91" s="27"/>
      <c r="P91" s="27"/>
    </row>
    <row r="92" spans="2:16">
      <c r="B92" s="14" t="s">
        <v>77</v>
      </c>
      <c r="C92" s="1" t="s">
        <v>65</v>
      </c>
      <c r="D92" s="1"/>
      <c r="E92" s="8">
        <f t="shared" ref="E92:H93" si="8">E85+E88</f>
        <v>4315.8018700035373</v>
      </c>
      <c r="F92" s="8">
        <f t="shared" si="8"/>
        <v>3282.9177736477418</v>
      </c>
      <c r="G92" s="8">
        <f>G85+G88</f>
        <v>2035.4354415867015</v>
      </c>
      <c r="H92" s="8">
        <f t="shared" si="8"/>
        <v>1807.5482741598978</v>
      </c>
      <c r="I92" s="8">
        <f t="shared" si="7"/>
        <v>1906.5327343595341</v>
      </c>
      <c r="L92" s="27"/>
      <c r="M92" s="27"/>
      <c r="N92" s="27"/>
      <c r="O92" s="27"/>
      <c r="P92" s="27"/>
    </row>
    <row r="93" spans="2:16">
      <c r="B93" s="14" t="s">
        <v>77</v>
      </c>
      <c r="C93" s="1" t="s">
        <v>66</v>
      </c>
      <c r="D93" s="1"/>
      <c r="E93" s="8">
        <f t="shared" si="8"/>
        <v>4532.7645751169039</v>
      </c>
      <c r="F93" s="8">
        <f t="shared" si="8"/>
        <v>3481.5857694608753</v>
      </c>
      <c r="G93" s="8">
        <f>G86+G89</f>
        <v>2211.2535682379153</v>
      </c>
      <c r="H93" s="8">
        <f t="shared" si="8"/>
        <v>1958.5248655928785</v>
      </c>
      <c r="I93" s="8">
        <f t="shared" si="7"/>
        <v>2057.8594935104211</v>
      </c>
      <c r="J93" s="27"/>
      <c r="L93" s="27"/>
      <c r="M93" s="27"/>
      <c r="N93" s="27"/>
      <c r="O93" s="27"/>
      <c r="P93" s="27"/>
    </row>
    <row r="94" spans="2:16">
      <c r="B94" s="14"/>
      <c r="C94" s="1"/>
      <c r="D94" s="1"/>
      <c r="E94" s="8"/>
      <c r="F94" s="8"/>
      <c r="G94" s="8"/>
      <c r="H94" s="8"/>
      <c r="I94" s="8"/>
      <c r="J94" s="6"/>
    </row>
    <row r="95" spans="2:16">
      <c r="B95" s="189" t="s">
        <v>29</v>
      </c>
      <c r="C95" s="190"/>
      <c r="D95" s="190"/>
      <c r="E95" s="191"/>
      <c r="F95" s="191"/>
      <c r="G95" s="191"/>
      <c r="H95" s="191"/>
      <c r="I95" s="191"/>
    </row>
    <row r="96" spans="2:16" ht="25.5">
      <c r="B96" s="14"/>
      <c r="C96" s="1"/>
      <c r="D96" s="1"/>
      <c r="E96" s="126" t="s">
        <v>47</v>
      </c>
      <c r="F96" s="126" t="s">
        <v>49</v>
      </c>
      <c r="G96" s="126" t="s">
        <v>51</v>
      </c>
      <c r="H96" s="126" t="s">
        <v>53</v>
      </c>
      <c r="I96" s="127" t="s">
        <v>55</v>
      </c>
    </row>
    <row r="97" spans="1:16">
      <c r="B97" s="55" t="s">
        <v>58</v>
      </c>
      <c r="C97" s="2" t="s">
        <v>59</v>
      </c>
      <c r="D97" s="2" t="s">
        <v>60</v>
      </c>
      <c r="E97" s="13" t="s">
        <v>46</v>
      </c>
      <c r="F97" s="13" t="s">
        <v>48</v>
      </c>
      <c r="G97" s="13" t="s">
        <v>50</v>
      </c>
      <c r="H97" s="13" t="s">
        <v>52</v>
      </c>
      <c r="I97" s="186" t="s">
        <v>54</v>
      </c>
    </row>
    <row r="98" spans="1:16">
      <c r="B98" s="209" t="s">
        <v>74</v>
      </c>
      <c r="C98" s="209"/>
      <c r="D98" s="209"/>
      <c r="E98" s="209"/>
      <c r="F98" s="209"/>
      <c r="G98" s="209"/>
      <c r="H98" s="209"/>
      <c r="I98" s="186"/>
      <c r="J98" s="96" t="s">
        <v>81</v>
      </c>
    </row>
    <row r="99" spans="1:16">
      <c r="B99" s="14" t="s">
        <v>62</v>
      </c>
      <c r="C99" s="1" t="s">
        <v>63</v>
      </c>
      <c r="D99" s="1"/>
      <c r="E99" s="35">
        <f>E84-E38</f>
        <v>36.600038834329553</v>
      </c>
      <c r="F99" s="35">
        <f>F84-F38</f>
        <v>45.597827125816139</v>
      </c>
      <c r="G99" s="35">
        <f>G84-G38</f>
        <v>8.8633700684858923</v>
      </c>
      <c r="H99" s="35">
        <f>H84-H38</f>
        <v>1.9300754787703909</v>
      </c>
      <c r="I99" s="35">
        <f>I84-I38</f>
        <v>4.7845686778568961</v>
      </c>
      <c r="L99" s="27"/>
      <c r="M99" s="27"/>
      <c r="N99" s="27"/>
      <c r="O99" s="27"/>
      <c r="P99" s="27"/>
    </row>
    <row r="100" spans="1:16">
      <c r="B100" s="14" t="s">
        <v>62</v>
      </c>
      <c r="C100" s="1" t="s">
        <v>65</v>
      </c>
      <c r="D100" s="1"/>
      <c r="E100" s="35">
        <f>E85-E39</f>
        <v>18.38314318332732</v>
      </c>
      <c r="F100" s="35">
        <f>F85-F39</f>
        <v>26.724597598686159</v>
      </c>
      <c r="G100" s="35">
        <f>G85-G39</f>
        <v>-11.557510779188988</v>
      </c>
      <c r="H100" s="35">
        <f>H85-H39</f>
        <v>-23.297028285040369</v>
      </c>
      <c r="I100" s="35">
        <f>I85-I39</f>
        <v>-20.449324600918317</v>
      </c>
      <c r="L100" s="27"/>
      <c r="M100" s="27"/>
      <c r="N100" s="27"/>
      <c r="O100" s="27"/>
      <c r="P100" s="27"/>
    </row>
    <row r="101" spans="1:16">
      <c r="B101" s="14" t="s">
        <v>62</v>
      </c>
      <c r="C101" s="1" t="s">
        <v>66</v>
      </c>
      <c r="D101" s="1"/>
      <c r="E101" s="35">
        <f>E86-E40</f>
        <v>35.156964933489689</v>
      </c>
      <c r="F101" s="35">
        <f>F86-F40</f>
        <v>44.631792592569354</v>
      </c>
      <c r="G101" s="35">
        <f>G86-G40</f>
        <v>5.9542953289296747</v>
      </c>
      <c r="H101" s="35">
        <f>H86-H40</f>
        <v>-2.5530418932473822</v>
      </c>
      <c r="I101" s="35">
        <f>I86-I40</f>
        <v>0.45501236682684976</v>
      </c>
      <c r="L101" s="27"/>
      <c r="M101" s="27"/>
      <c r="N101" s="27"/>
      <c r="O101" s="27"/>
      <c r="P101" s="27"/>
    </row>
    <row r="102" spans="1:16">
      <c r="B102" s="14" t="s">
        <v>67</v>
      </c>
      <c r="C102" s="1" t="s">
        <v>63</v>
      </c>
      <c r="D102" s="1"/>
      <c r="E102" s="35">
        <f>E87-E41</f>
        <v>42.85841850164752</v>
      </c>
      <c r="F102" s="35">
        <f>F87-F41</f>
        <v>49.015202246759827</v>
      </c>
      <c r="G102" s="35">
        <f>G87-G41</f>
        <v>10.44762577335382</v>
      </c>
      <c r="H102" s="35">
        <f>H87-H41</f>
        <v>2.3068720998591061</v>
      </c>
      <c r="I102" s="35">
        <f>I87-I41</f>
        <v>7.9869644918269387</v>
      </c>
      <c r="L102" s="27"/>
      <c r="M102" s="27"/>
      <c r="N102" s="27"/>
      <c r="O102" s="27"/>
      <c r="P102" s="27"/>
    </row>
    <row r="103" spans="1:16">
      <c r="B103" s="14" t="s">
        <v>67</v>
      </c>
      <c r="C103" s="1" t="s">
        <v>65</v>
      </c>
      <c r="D103" s="1"/>
      <c r="E103" s="35">
        <f>E88-E42</f>
        <v>12.024667501329532</v>
      </c>
      <c r="F103" s="35">
        <f>F88-F42</f>
        <v>20.461647458215566</v>
      </c>
      <c r="G103" s="35">
        <f>G88-G42</f>
        <v>-21.062352888987448</v>
      </c>
      <c r="H103" s="35">
        <f>H88-H42</f>
        <v>-37.550162597173312</v>
      </c>
      <c r="I103" s="35">
        <f>I88-I42</f>
        <v>-31.779077127372375</v>
      </c>
      <c r="L103" s="27"/>
      <c r="M103" s="27"/>
      <c r="N103" s="27"/>
      <c r="O103" s="27"/>
      <c r="P103" s="27"/>
    </row>
    <row r="104" spans="1:16">
      <c r="B104" s="14" t="s">
        <v>67</v>
      </c>
      <c r="C104" s="1" t="s">
        <v>66</v>
      </c>
      <c r="D104" s="1"/>
      <c r="E104" s="35">
        <f>E89-E43</f>
        <v>39.297104555112583</v>
      </c>
      <c r="F104" s="35">
        <f>F89-F43</f>
        <v>46.034517273752044</v>
      </c>
      <c r="G104" s="35">
        <f>G89-G43</f>
        <v>5.4299566227896321</v>
      </c>
      <c r="H104" s="35">
        <f>H89-H43</f>
        <v>-4.5327748917303552</v>
      </c>
      <c r="I104" s="35">
        <f>I89-I43</f>
        <v>1.4562246452751424</v>
      </c>
      <c r="L104" s="27"/>
      <c r="M104" s="27"/>
      <c r="N104" s="27"/>
      <c r="O104" s="27"/>
      <c r="P104" s="27"/>
    </row>
    <row r="105" spans="1:16">
      <c r="B105" s="209" t="s">
        <v>74</v>
      </c>
      <c r="C105" s="209"/>
      <c r="D105" s="209"/>
      <c r="E105" s="209"/>
      <c r="F105" s="209"/>
      <c r="G105" s="209"/>
      <c r="H105" s="209"/>
      <c r="I105" s="186"/>
    </row>
    <row r="106" spans="1:16">
      <c r="B106" s="14" t="s">
        <v>77</v>
      </c>
      <c r="C106" s="1" t="s">
        <v>63</v>
      </c>
      <c r="D106" s="1"/>
      <c r="E106" s="8">
        <f>E99+E102</f>
        <v>79.458457335977073</v>
      </c>
      <c r="F106" s="8">
        <f t="shared" ref="F106:I108" si="9">F99+F102</f>
        <v>94.613029372575966</v>
      </c>
      <c r="G106" s="8">
        <f>G99+G102</f>
        <v>19.310995841839713</v>
      </c>
      <c r="H106" s="8">
        <f t="shared" si="9"/>
        <v>4.236947578629497</v>
      </c>
      <c r="I106" s="8">
        <f t="shared" si="9"/>
        <v>12.771533169683835</v>
      </c>
      <c r="L106" s="27"/>
      <c r="M106" s="27"/>
      <c r="N106" s="27"/>
      <c r="O106" s="27"/>
      <c r="P106" s="27"/>
    </row>
    <row r="107" spans="1:16">
      <c r="B107" s="14" t="s">
        <v>77</v>
      </c>
      <c r="C107" s="1" t="s">
        <v>65</v>
      </c>
      <c r="D107" s="1"/>
      <c r="E107" s="8">
        <f t="shared" ref="E107:H108" si="10">E100+E103</f>
        <v>30.407810684656852</v>
      </c>
      <c r="F107" s="8">
        <f t="shared" si="10"/>
        <v>47.186245056901726</v>
      </c>
      <c r="G107" s="8">
        <f>G100+G103</f>
        <v>-32.619863668176436</v>
      </c>
      <c r="H107" s="8">
        <f t="shared" si="10"/>
        <v>-60.847190882213681</v>
      </c>
      <c r="I107" s="8">
        <f t="shared" si="9"/>
        <v>-52.228401728290692</v>
      </c>
      <c r="L107" s="27"/>
      <c r="M107" s="27"/>
      <c r="N107" s="27"/>
      <c r="O107" s="27"/>
      <c r="P107" s="27"/>
    </row>
    <row r="108" spans="1:16">
      <c r="B108" s="14" t="s">
        <v>77</v>
      </c>
      <c r="C108" s="1" t="s">
        <v>66</v>
      </c>
      <c r="D108" s="1"/>
      <c r="E108" s="8">
        <f>E101+E104</f>
        <v>74.454069488602272</v>
      </c>
      <c r="F108" s="8">
        <f t="shared" si="10"/>
        <v>90.666309866321399</v>
      </c>
      <c r="G108" s="8">
        <f>G101+G104</f>
        <v>11.384251951719307</v>
      </c>
      <c r="H108" s="8">
        <f t="shared" si="10"/>
        <v>-7.0858167849777374</v>
      </c>
      <c r="I108" s="8">
        <f t="shared" si="9"/>
        <v>1.9112370121019921</v>
      </c>
      <c r="J108" s="132"/>
      <c r="L108" s="27"/>
      <c r="M108" s="27"/>
      <c r="N108" s="27"/>
      <c r="O108" s="27"/>
      <c r="P108" s="27"/>
    </row>
    <row r="109" spans="1:16">
      <c r="E109" s="16"/>
      <c r="F109" s="16"/>
      <c r="G109" s="16"/>
      <c r="H109" s="16"/>
      <c r="I109" s="16"/>
      <c r="J109" s="137"/>
    </row>
    <row r="110" spans="1:16" s="33" customFormat="1">
      <c r="A110" s="33" t="s">
        <v>82</v>
      </c>
      <c r="B110" s="53"/>
      <c r="E110" s="36"/>
      <c r="F110" s="36"/>
      <c r="G110" s="36"/>
      <c r="H110" s="36"/>
      <c r="I110" s="36"/>
    </row>
    <row r="111" spans="1:16" s="4" customFormat="1">
      <c r="B111" s="54"/>
      <c r="E111" s="28"/>
      <c r="F111" s="28"/>
      <c r="G111" s="28"/>
      <c r="H111" s="28"/>
      <c r="I111" s="28"/>
      <c r="L111" s="50"/>
      <c r="M111" s="50"/>
      <c r="N111" s="50"/>
    </row>
    <row r="112" spans="1:16">
      <c r="B112" s="55" t="s">
        <v>83</v>
      </c>
      <c r="C112" s="1"/>
      <c r="D112" s="1"/>
      <c r="E112" s="8"/>
      <c r="F112" s="8"/>
      <c r="G112" s="8"/>
      <c r="H112" s="8"/>
      <c r="I112" s="8"/>
      <c r="J112" s="42"/>
      <c r="L112" s="51"/>
      <c r="M112" s="51"/>
      <c r="N112" s="51"/>
    </row>
    <row r="113" spans="2:14" ht="25.5">
      <c r="B113" s="14"/>
      <c r="C113" s="1"/>
      <c r="D113" s="1"/>
      <c r="E113" s="126" t="s">
        <v>47</v>
      </c>
      <c r="F113" s="126" t="s">
        <v>49</v>
      </c>
      <c r="G113" s="126" t="s">
        <v>51</v>
      </c>
      <c r="H113" s="126" t="s">
        <v>53</v>
      </c>
      <c r="I113" s="127" t="s">
        <v>55</v>
      </c>
      <c r="J113" s="42"/>
      <c r="L113" s="51"/>
      <c r="M113" s="51"/>
      <c r="N113" s="51"/>
    </row>
    <row r="114" spans="2:14">
      <c r="B114" s="55" t="s">
        <v>58</v>
      </c>
      <c r="C114" s="2" t="s">
        <v>84</v>
      </c>
      <c r="D114" s="2" t="s">
        <v>60</v>
      </c>
      <c r="E114" s="13" t="s">
        <v>46</v>
      </c>
      <c r="F114" s="13" t="s">
        <v>48</v>
      </c>
      <c r="G114" s="13" t="s">
        <v>50</v>
      </c>
      <c r="H114" s="13" t="s">
        <v>52</v>
      </c>
      <c r="I114" s="186" t="s">
        <v>54</v>
      </c>
      <c r="J114" t="s">
        <v>85</v>
      </c>
    </row>
    <row r="115" spans="2:14">
      <c r="B115" s="14" t="s">
        <v>62</v>
      </c>
      <c r="C115" s="1" t="s">
        <v>63</v>
      </c>
      <c r="D115" s="1" t="s">
        <v>64</v>
      </c>
      <c r="E115" s="37">
        <f>AVERAGE('North West'!E123,Northern!E123,Yorkshire!E123,'Northern Scotland'!E123,'Southern Scotland'!E123,Southern!E123,'N Wales and Mersey'!E123,London!E123,'South East'!E123,Eastern!E123,'East Midlands'!E123,Midlands!E123,'Southern Western'!E123,'South Wales'!F123)</f>
        <v>6.7421327448562033E-3</v>
      </c>
      <c r="F115" s="37">
        <f>AVERAGE('North West'!F123,Northern!F123,Yorkshire!F123,'Northern Scotland'!F123,'Southern Scotland'!F123,Southern!F123,'N Wales and Mersey'!F123,London!F123,'South East'!F123,Eastern!F123,'East Midlands'!F123,Midlands!F123,'Southern Western'!F123,'South Wales'!G123)</f>
        <v>5.0008139219403615E-3</v>
      </c>
      <c r="G115" s="37">
        <f>AVERAGE('North West'!G123,Northern!G123,Yorkshire!G123,'Northern Scotland'!G123,'Southern Scotland'!G123,Southern!G123,'N Wales and Mersey'!G123,London!G123,'South East'!G123,Eastern!G123,'East Midlands'!G123,Midlands!G123,'Southern Western'!G123,'South Wales'!H123)</f>
        <v>3.0459516248908906E-3</v>
      </c>
      <c r="H115" s="37">
        <f>AVERAGE('North West'!H123,Northern!H123,Yorkshire!H123,'Northern Scotland'!H123,'Southern Scotland'!H123,Southern!H123,'N Wales and Mersey'!H123,London!H123,'South East'!H123,Eastern!H123,'East Midlands'!H123,Midlands!H123,'Southern Western'!H123,'South Wales'!I123)</f>
        <v>2.7802996100085762E-3</v>
      </c>
      <c r="I115" s="37">
        <f>AVERAGE('North West'!I123,Northern!I123,Yorkshire!I123,'Northern Scotland'!I123,'Southern Scotland'!I123,Southern!I123,'N Wales and Mersey'!I123,London!I123,'South East'!I123,Eastern!I123,'East Midlands'!I123,Midlands!I123,'Southern Western'!I123,'South Wales'!J123)</f>
        <v>2.8842661626565574E-3</v>
      </c>
      <c r="J115" s="44"/>
      <c r="M115" s="139"/>
    </row>
    <row r="116" spans="2:14">
      <c r="B116" s="14" t="s">
        <v>62</v>
      </c>
      <c r="C116" s="1" t="s">
        <v>65</v>
      </c>
      <c r="D116" s="1" t="s">
        <v>64</v>
      </c>
      <c r="E116" s="37">
        <f>AVERAGE('North West'!E124,Northern!E124,Yorkshire!E124,'Northern Scotland'!E124,'Southern Scotland'!E124,Southern!E124,'N Wales and Mersey'!E124,London!E124,'South East'!E124,Eastern!E124,'East Midlands'!E124,Midlands!E124,'Southern Western'!E124,'South Wales'!F124)</f>
        <v>0</v>
      </c>
      <c r="F116" s="37">
        <f>AVERAGE('North West'!F124,Northern!F124,Yorkshire!F124,'Northern Scotland'!F124,'Southern Scotland'!F124,Southern!F124,'N Wales and Mersey'!F124,London!F124,'South East'!F124,Eastern!F124,'East Midlands'!F124,Midlands!F124,'Southern Western'!F124,'South Wales'!G124)</f>
        <v>0</v>
      </c>
      <c r="G116" s="37">
        <f>AVERAGE('North West'!G124,Northern!G124,Yorkshire!G124,'Northern Scotland'!G124,'Southern Scotland'!G124,Southern!G124,'N Wales and Mersey'!G124,London!G124,'South East'!G124,Eastern!G124,'East Midlands'!G124,Midlands!G124,'Southern Western'!G124,'South Wales'!H124)</f>
        <v>0</v>
      </c>
      <c r="H116" s="37">
        <f>AVERAGE('North West'!H124,Northern!H124,Yorkshire!H124,'Northern Scotland'!H124,'Southern Scotland'!H124,Southern!H124,'N Wales and Mersey'!H124,London!H124,'South East'!H124,Eastern!H124,'East Midlands'!H124,Midlands!H124,'Southern Western'!H124,'South Wales'!I124)</f>
        <v>0</v>
      </c>
      <c r="I116" s="37">
        <f>AVERAGE('North West'!I124,Northern!I124,Yorkshire!I124,'Northern Scotland'!I124,'Southern Scotland'!I124,Southern!I124,'N Wales and Mersey'!I124,London!I124,'South East'!I124,Eastern!I124,'East Midlands'!I124,Midlands!I124,'Southern Western'!I124,'South Wales'!J124)</f>
        <v>0</v>
      </c>
      <c r="J116" s="44"/>
      <c r="K116" s="139"/>
      <c r="M116" s="139"/>
    </row>
    <row r="117" spans="2:14">
      <c r="B117" s="14" t="s">
        <v>62</v>
      </c>
      <c r="C117" s="1" t="s">
        <v>86</v>
      </c>
      <c r="D117" s="14" t="s">
        <v>64</v>
      </c>
      <c r="E117" s="37">
        <f>AVERAGE('North West'!E125,Northern!E125,Yorkshire!E125,'Northern Scotland'!E125,'Southern Scotland'!E125,Southern!E125,'N Wales and Mersey'!E125,London!E125,'South East'!E125,Eastern!E125,'East Midlands'!E125,Midlands!E125,'Southern Western'!E125,'South Wales'!F125)</f>
        <v>2.6523012788010478E-2</v>
      </c>
      <c r="F117" s="37">
        <f>AVERAGE('North West'!F125,Northern!F125,Yorkshire!F125,'Northern Scotland'!F125,'Southern Scotland'!F125,Southern!F125,'N Wales and Mersey'!F125,London!F125,'South East'!F125,Eastern!F125,'East Midlands'!F125,Midlands!F125,'Southern Western'!F125,'South Wales'!G125)</f>
        <v>1.9672803343019008E-2</v>
      </c>
      <c r="G117" s="37">
        <f>AVERAGE('North West'!G125,Northern!G125,Yorkshire!G125,'Northern Scotland'!G125,'Southern Scotland'!G125,Southern!G125,'N Wales and Mersey'!G125,London!G125,'South East'!G125,Eastern!G125,'East Midlands'!G125,Midlands!G125,'Southern Western'!G125,'South Wales'!H125)</f>
        <v>1.1982530892806596E-2</v>
      </c>
      <c r="H117" s="37">
        <f>AVERAGE('North West'!H125,Northern!H125,Yorkshire!H125,'Northern Scotland'!H125,'Southern Scotland'!H125,Southern!H125,'N Wales and Mersey'!H125,London!H125,'South East'!H125,Eastern!H125,'East Midlands'!H125,Midlands!H125,'Southern Western'!H125,'South Wales'!I125)</f>
        <v>1.0937477041966905E-2</v>
      </c>
      <c r="I117" s="37">
        <f>AVERAGE('North West'!I125,Northern!I125,Yorkshire!I125,'Northern Scotland'!I125,'Southern Scotland'!I125,Southern!I125,'N Wales and Mersey'!I125,London!I125,'South East'!I125,Eastern!I125,'East Midlands'!I125,Midlands!I125,'Southern Western'!I125,'South Wales'!J125)</f>
        <v>1.1346473172681112E-2</v>
      </c>
      <c r="J117" s="140"/>
      <c r="M117" s="139"/>
    </row>
    <row r="118" spans="2:14">
      <c r="B118" s="14" t="s">
        <v>67</v>
      </c>
      <c r="C118" s="1" t="s">
        <v>63</v>
      </c>
      <c r="D118" s="1" t="s">
        <v>64</v>
      </c>
      <c r="E118" s="37">
        <f>AVERAGE('North West'!E126,Northern!E126,Yorkshire!E126,'Northern Scotland'!E126,'Southern Scotland'!E126,Southern!E126,'N Wales and Mersey'!E126,London!E126,'South East'!E126,Eastern!E126,'East Midlands'!E126,Midlands!E126,'Southern Western'!E126,'South Wales'!F126)</f>
        <v>1.5910429002028922E-3</v>
      </c>
      <c r="F118" s="37">
        <f>AVERAGE('North West'!F126,Northern!F126,Yorkshire!F126,'Northern Scotland'!F126,'Southern Scotland'!F126,Southern!F126,'N Wales and Mersey'!F126,London!F126,'South East'!F126,Eastern!F126,'East Midlands'!F126,Midlands!F126,'Southern Western'!F126,'South Wales'!G126)</f>
        <v>1.1624333781569266E-3</v>
      </c>
      <c r="G118" s="37">
        <f>AVERAGE('North West'!G126,Northern!G126,Yorkshire!G126,'Northern Scotland'!G126,'Southern Scotland'!G126,Southern!G126,'N Wales and Mersey'!G126,London!G126,'South East'!G126,Eastern!G126,'East Midlands'!G126,Midlands!G126,'Southern Western'!G126,'South Wales'!H126)</f>
        <v>7.0916417312277152E-4</v>
      </c>
      <c r="H118" s="37">
        <f>AVERAGE('North West'!H126,Northern!H126,Yorkshire!H126,'Northern Scotland'!H126,'Southern Scotland'!H126,Southern!H126,'N Wales and Mersey'!H126,London!H126,'South East'!H126,Eastern!H126,'East Midlands'!H126,Midlands!H126,'Southern Western'!H126,'South Wales'!I126)</f>
        <v>6.5399701331825461E-4</v>
      </c>
      <c r="I118" s="37">
        <f>AVERAGE('North West'!I126,Northern!I126,Yorkshire!I126,'Northern Scotland'!I126,'Southern Scotland'!I126,Southern!I126,'N Wales and Mersey'!I126,London!I126,'South East'!I126,Eastern!I126,'East Midlands'!I126,Midlands!I126,'Southern Western'!I126,'South Wales'!J126)</f>
        <v>7.0197825157401923E-4</v>
      </c>
      <c r="J118" s="141"/>
    </row>
    <row r="119" spans="2:14">
      <c r="B119" s="14" t="s">
        <v>67</v>
      </c>
      <c r="C119" s="1" t="s">
        <v>65</v>
      </c>
      <c r="D119" s="1" t="s">
        <v>64</v>
      </c>
      <c r="E119" s="37">
        <f>AVERAGE('North West'!E127,Northern!E127,Yorkshire!E127,'Northern Scotland'!E127,'Southern Scotland'!E127,Southern!E127,'N Wales and Mersey'!E127,London!E127,'South East'!E127,Eastern!E127,'East Midlands'!E127,Midlands!E127,'Southern Western'!E127,'South Wales'!F127)</f>
        <v>0</v>
      </c>
      <c r="F119" s="37">
        <f>AVERAGE('North West'!F127,Northern!F127,Yorkshire!F127,'Northern Scotland'!F127,'Southern Scotland'!F127,Southern!F127,'N Wales and Mersey'!F127,London!F127,'South East'!F127,Eastern!F127,'East Midlands'!F127,Midlands!F127,'Southern Western'!F127,'South Wales'!G127)</f>
        <v>0</v>
      </c>
      <c r="G119" s="37">
        <f>AVERAGE('North West'!G127,Northern!G127,Yorkshire!G127,'Northern Scotland'!G127,'Southern Scotland'!G127,Southern!G127,'N Wales and Mersey'!G127,London!G127,'South East'!G127,Eastern!G127,'East Midlands'!G127,Midlands!G127,'Southern Western'!G127,'South Wales'!H127)</f>
        <v>0</v>
      </c>
      <c r="H119" s="37">
        <f>AVERAGE('North West'!H127,Northern!H127,Yorkshire!H127,'Northern Scotland'!H127,'Southern Scotland'!H127,Southern!H127,'N Wales and Mersey'!H127,London!H127,'South East'!H127,Eastern!H127,'East Midlands'!H127,Midlands!H127,'Southern Western'!H127,'South Wales'!I127)</f>
        <v>0</v>
      </c>
      <c r="I119" s="37">
        <f>AVERAGE('North West'!I127,Northern!I127,Yorkshire!I127,'Northern Scotland'!I127,'Southern Scotland'!I127,Southern!I127,'N Wales and Mersey'!I127,London!I127,'South East'!I127,Eastern!I127,'East Midlands'!I127,Midlands!I127,'Southern Western'!I127,'South Wales'!J127)</f>
        <v>0</v>
      </c>
      <c r="K119" s="139"/>
      <c r="L119" s="141"/>
    </row>
    <row r="120" spans="2:14">
      <c r="B120" s="14" t="s">
        <v>67</v>
      </c>
      <c r="C120" s="1" t="s">
        <v>86</v>
      </c>
      <c r="D120" s="14" t="s">
        <v>64</v>
      </c>
      <c r="E120" s="37">
        <f>AVERAGE('North West'!E128,Northern!E128,Yorkshire!E128,'Northern Scotland'!E128,'Southern Scotland'!E128,Southern!E128,'N Wales and Mersey'!E128,London!E128,'South East'!E128,Eastern!E128,'East Midlands'!E128,Midlands!E128,'Southern Western'!E128,'South Wales'!F128)</f>
        <v>6.5962660344453944E-3</v>
      </c>
      <c r="F120" s="37">
        <f>AVERAGE('North West'!F128,Northern!F128,Yorkshire!F128,'Northern Scotland'!F128,'Southern Scotland'!F128,Southern!F128,'N Wales and Mersey'!F128,London!F128,'South East'!F128,Eastern!F128,'East Midlands'!F128,Midlands!F128,'Southern Western'!F128,'South Wales'!G128)</f>
        <v>4.8193042492219113E-3</v>
      </c>
      <c r="G120" s="37">
        <f>AVERAGE('North West'!G128,Northern!G128,Yorkshire!G128,'Northern Scotland'!G128,'Southern Scotland'!G128,Southern!G128,'N Wales and Mersey'!G128,London!G128,'South East'!G128,Eastern!G128,'East Midlands'!G128,Midlands!G128,'Southern Western'!G128,'South Wales'!H128)</f>
        <v>2.9401064845069641E-3</v>
      </c>
      <c r="H120" s="37">
        <f>AVERAGE('North West'!H128,Northern!H128,Yorkshire!H128,'Northern Scotland'!H128,'Southern Scotland'!H128,Southern!H128,'N Wales and Mersey'!H128,London!H128,'South East'!H128,Eastern!H128,'East Midlands'!H128,Midlands!H128,'Southern Western'!H128,'South Wales'!I128)</f>
        <v>2.7113902994254989E-3</v>
      </c>
      <c r="I120" s="37">
        <f>AVERAGE('North West'!I128,Northern!I128,Yorkshire!I128,'Northern Scotland'!I128,'Southern Scotland'!I128,Southern!I128,'N Wales and Mersey'!I128,London!I128,'South East'!I128,Eastern!I128,'East Midlands'!I128,Midlands!I128,'Southern Western'!I128,'South Wales'!J128)</f>
        <v>2.9103145472611615E-3</v>
      </c>
      <c r="J120" s="140"/>
    </row>
    <row r="121" spans="2:14">
      <c r="B121" s="14" t="s">
        <v>62</v>
      </c>
      <c r="C121" s="1" t="s">
        <v>63</v>
      </c>
      <c r="D121" s="1" t="s">
        <v>68</v>
      </c>
      <c r="E121" s="37">
        <f>AVERAGE('North West'!E129,Northern!E129,Yorkshire!E129,'Northern Scotland'!E129,'Southern Scotland'!E129,Southern!E129,'N Wales and Mersey'!E129,London!E129,'South East'!E129,Eastern!E129,'East Midlands'!E129,Midlands!E129,'Southern Western'!E129,'South Wales'!F129)</f>
        <v>4.6592770208297362E-3</v>
      </c>
      <c r="F121" s="37">
        <f>AVERAGE('North West'!F129,Northern!F129,Yorkshire!F129,'Northern Scotland'!F129,'Southern Scotland'!F129,Southern!F129,'N Wales and Mersey'!F129,London!F129,'South East'!F129,Eastern!F129,'East Midlands'!F129,Midlands!F129,'Southern Western'!F129,'South Wales'!G129)</f>
        <v>5.3005036019927012E-3</v>
      </c>
      <c r="G121" s="37">
        <f>AVERAGE('North West'!G129,Northern!G129,Yorkshire!G129,'Northern Scotland'!G129,'Southern Scotland'!G129,Southern!G129,'N Wales and Mersey'!G129,London!G129,'South East'!G129,Eastern!G129,'East Midlands'!G129,Midlands!G129,'Southern Western'!G129,'South Wales'!H129)</f>
        <v>5.301238663678846E-3</v>
      </c>
      <c r="H121" s="37">
        <f>AVERAGE('North West'!H129,Northern!H129,Yorkshire!H129,'Northern Scotland'!H129,'Southern Scotland'!H129,Southern!H129,'N Wales and Mersey'!H129,London!H129,'South East'!H129,Eastern!H129,'East Midlands'!H129,Midlands!H129,'Southern Western'!H129,'South Wales'!I129)</f>
        <v>5.2930486255987298E-3</v>
      </c>
      <c r="I121" s="37">
        <f>AVERAGE('North West'!I129,Northern!I129,Yorkshire!I129,'Northern Scotland'!I129,'Southern Scotland'!I129,Southern!I129,'N Wales and Mersey'!I129,London!I129,'South East'!I129,Eastern!I129,'East Midlands'!I129,Midlands!I129,'Southern Western'!I129,'South Wales'!J129)</f>
        <v>5.150844238098729E-3</v>
      </c>
      <c r="J121" s="44"/>
    </row>
    <row r="122" spans="2:14">
      <c r="B122" s="14" t="s">
        <v>62</v>
      </c>
      <c r="C122" s="1" t="s">
        <v>65</v>
      </c>
      <c r="D122" s="1" t="s">
        <v>68</v>
      </c>
      <c r="E122" s="37">
        <f>AVERAGE('North West'!E130,Northern!E130,Yorkshire!E130,'Northern Scotland'!E130,'Southern Scotland'!E130,Southern!E130,'N Wales and Mersey'!E130,London!E130,'South East'!E130,Eastern!E130,'East Midlands'!E130,Midlands!E130,'Southern Western'!E130,'South Wales'!F130)</f>
        <v>0</v>
      </c>
      <c r="F122" s="37">
        <f>AVERAGE('North West'!F130,Northern!F130,Yorkshire!F130,'Northern Scotland'!F130,'Southern Scotland'!F130,Southern!F130,'N Wales and Mersey'!F130,London!F130,'South East'!F130,Eastern!F130,'East Midlands'!F130,Midlands!F130,'Southern Western'!F130,'South Wales'!G130)</f>
        <v>0</v>
      </c>
      <c r="G122" s="37">
        <f>AVERAGE('North West'!G130,Northern!G130,Yorkshire!G130,'Northern Scotland'!G130,'Southern Scotland'!G130,Southern!G130,'N Wales and Mersey'!G130,London!G130,'South East'!G130,Eastern!G130,'East Midlands'!G130,Midlands!G130,'Southern Western'!G130,'South Wales'!H130)</f>
        <v>0</v>
      </c>
      <c r="H122" s="37">
        <f>AVERAGE('North West'!H130,Northern!H130,Yorkshire!H130,'Northern Scotland'!H130,'Southern Scotland'!H130,Southern!H130,'N Wales and Mersey'!H130,London!H130,'South East'!H130,Eastern!H130,'East Midlands'!H130,Midlands!H130,'Southern Western'!H130,'South Wales'!I130)</f>
        <v>0</v>
      </c>
      <c r="I122" s="37">
        <f>AVERAGE('North West'!I130,Northern!I130,Yorkshire!I130,'Northern Scotland'!I130,'Southern Scotland'!I130,Southern!I130,'N Wales and Mersey'!I130,London!I130,'South East'!I130,Eastern!I130,'East Midlands'!I130,Midlands!I130,'Southern Western'!I130,'South Wales'!J130)</f>
        <v>0</v>
      </c>
      <c r="J122" s="44"/>
    </row>
    <row r="123" spans="2:14">
      <c r="B123" s="14" t="s">
        <v>62</v>
      </c>
      <c r="C123" s="1" t="s">
        <v>86</v>
      </c>
      <c r="D123" s="14" t="s">
        <v>68</v>
      </c>
      <c r="E123" s="37">
        <f>AVERAGE('North West'!E131,Northern!E131,Yorkshire!E131,'Northern Scotland'!E131,'Southern Scotland'!E131,Southern!E131,'N Wales and Mersey'!E131,London!E131,'South East'!E131,Eastern!E131,'East Midlands'!E131,Midlands!E131,'Southern Western'!E131,'South Wales'!F131)</f>
        <v>1.8329224398708592E-2</v>
      </c>
      <c r="F123" s="37">
        <f>AVERAGE('North West'!F131,Northern!F131,Yorkshire!F131,'Northern Scotland'!F131,'Southern Scotland'!F131,Southern!F131,'N Wales and Mersey'!F131,London!F131,'South East'!F131,Eastern!F131,'East Midlands'!F131,Midlands!F131,'Southern Western'!F131,'South Wales'!G131)</f>
        <v>2.0851758655420303E-2</v>
      </c>
      <c r="G123" s="37">
        <f>AVERAGE('North West'!G131,Northern!G131,Yorkshire!G131,'Northern Scotland'!G131,'Southern Scotland'!G131,Southern!G131,'N Wales and Mersey'!G131,London!G131,'South East'!G131,Eastern!G131,'East Midlands'!G131,Midlands!G131,'Southern Western'!G131,'South Wales'!H131)</f>
        <v>2.0854650329500214E-2</v>
      </c>
      <c r="H123" s="37">
        <f>AVERAGE('North West'!H131,Northern!H131,Yorkshire!H131,'Northern Scotland'!H131,'Southern Scotland'!H131,Southern!H131,'N Wales and Mersey'!H131,London!H131,'South East'!H131,Eastern!H131,'East Midlands'!H131,Midlands!H131,'Southern Western'!H131,'South Wales'!I131)</f>
        <v>2.0822431372539012E-2</v>
      </c>
      <c r="I123" s="37">
        <f>AVERAGE('North West'!I131,Northern!I131,Yorkshire!I131,'Northern Scotland'!I131,'Southern Scotland'!I131,Southern!I131,'N Wales and Mersey'!I131,London!I131,'South East'!I131,Eastern!I131,'East Midlands'!I131,Midlands!I131,'Southern Western'!I131,'South Wales'!J131)</f>
        <v>2.0263010647539017E-2</v>
      </c>
      <c r="J123" s="44"/>
    </row>
    <row r="124" spans="2:14">
      <c r="B124" s="14" t="s">
        <v>67</v>
      </c>
      <c r="C124" s="1" t="s">
        <v>63</v>
      </c>
      <c r="D124" s="1" t="s">
        <v>68</v>
      </c>
      <c r="E124" s="37">
        <f>AVERAGE('North West'!E132,Northern!E132,Yorkshire!E132,'Northern Scotland'!E132,'Southern Scotland'!E132,Southern!E132,'N Wales and Mersey'!E132,London!E132,'South East'!E132,Eastern!E132,'East Midlands'!E132,Midlands!E132,'Southern Western'!E132,'South Wales'!F132)</f>
        <v>2.5979509152729732E-3</v>
      </c>
      <c r="F124" s="37">
        <f>AVERAGE('North West'!F132,Northern!F132,Yorkshire!F132,'Northern Scotland'!F132,'Southern Scotland'!F132,Southern!F132,'N Wales and Mersey'!F132,London!F132,'South East'!F132,Eastern!F132,'East Midlands'!F132,Midlands!F132,'Southern Western'!F132,'South Wales'!G132)</f>
        <v>2.6491784412743242E-3</v>
      </c>
      <c r="G124" s="37">
        <f>AVERAGE('North West'!G132,Northern!G132,Yorkshire!G132,'Northern Scotland'!G132,'Southern Scotland'!G132,Southern!G132,'N Wales and Mersey'!G132,London!G132,'South East'!G132,Eastern!G132,'East Midlands'!G132,Midlands!G132,'Southern Western'!G132,'South Wales'!H132)</f>
        <v>2.6511622045036049E-3</v>
      </c>
      <c r="H124" s="37">
        <f>AVERAGE('North West'!H132,Northern!H132,Yorkshire!H132,'Northern Scotland'!H132,'Southern Scotland'!H132,Southern!H132,'N Wales and Mersey'!H132,London!H132,'South East'!H132,Eastern!H132,'East Midlands'!H132,Midlands!H132,'Southern Western'!H132,'South Wales'!I132)</f>
        <v>2.676951126484257E-3</v>
      </c>
      <c r="I124" s="37">
        <f>AVERAGE('North West'!I132,Northern!I132,Yorkshire!I132,'Northern Scotland'!I132,'Southern Scotland'!I132,Southern!I132,'N Wales and Mersey'!I132,London!I132,'South East'!I132,Eastern!I132,'East Midlands'!I132,Midlands!I132,'Southern Western'!I132,'South Wales'!J132)</f>
        <v>2.676951126484257E-3</v>
      </c>
      <c r="J124" s="44"/>
    </row>
    <row r="125" spans="2:14">
      <c r="B125" s="14" t="s">
        <v>67</v>
      </c>
      <c r="C125" s="1" t="s">
        <v>65</v>
      </c>
      <c r="D125" s="1" t="s">
        <v>68</v>
      </c>
      <c r="E125" s="37">
        <f>AVERAGE('North West'!E133,Northern!E133,Yorkshire!E133,'Northern Scotland'!E133,'Southern Scotland'!E133,Southern!E133,'N Wales and Mersey'!E133,London!E133,'South East'!E133,Eastern!E133,'East Midlands'!E133,Midlands!E133,'Southern Western'!E133,'South Wales'!F133)</f>
        <v>0</v>
      </c>
      <c r="F125" s="37">
        <f>AVERAGE('North West'!F133,Northern!F133,Yorkshire!F133,'Northern Scotland'!F133,'Southern Scotland'!F133,Southern!F133,'N Wales and Mersey'!F133,London!F133,'South East'!F133,Eastern!F133,'East Midlands'!F133,Midlands!F133,'Southern Western'!F133,'South Wales'!G133)</f>
        <v>0</v>
      </c>
      <c r="G125" s="37">
        <f>AVERAGE('North West'!G133,Northern!G133,Yorkshire!G133,'Northern Scotland'!G133,'Southern Scotland'!G133,Southern!G133,'N Wales and Mersey'!G133,London!G133,'South East'!G133,Eastern!G133,'East Midlands'!G133,Midlands!G133,'Southern Western'!G133,'South Wales'!H133)</f>
        <v>0</v>
      </c>
      <c r="H125" s="37">
        <f>AVERAGE('North West'!H133,Northern!H133,Yorkshire!H133,'Northern Scotland'!H133,'Southern Scotland'!H133,Southern!H133,'N Wales and Mersey'!H133,London!H133,'South East'!H133,Eastern!H133,'East Midlands'!H133,Midlands!H133,'Southern Western'!H133,'South Wales'!I133)</f>
        <v>0</v>
      </c>
      <c r="I125" s="37">
        <f>AVERAGE('North West'!I133,Northern!I133,Yorkshire!I133,'Northern Scotland'!I133,'Southern Scotland'!I133,Southern!I133,'N Wales and Mersey'!I133,London!I133,'South East'!I133,Eastern!I133,'East Midlands'!I133,Midlands!I133,'Southern Western'!I133,'South Wales'!J133)</f>
        <v>0</v>
      </c>
      <c r="J125" s="44"/>
    </row>
    <row r="126" spans="2:14">
      <c r="B126" s="14" t="s">
        <v>67</v>
      </c>
      <c r="C126" s="1" t="s">
        <v>86</v>
      </c>
      <c r="D126" s="14" t="s">
        <v>68</v>
      </c>
      <c r="E126" s="37">
        <f>AVERAGE('North West'!E134,Northern!E134,Yorkshire!E134,'Northern Scotland'!E134,'Southern Scotland'!E134,Southern!E134,'N Wales and Mersey'!E134,London!E134,'South East'!E134,Eastern!E134,'East Midlands'!E134,Midlands!E134,'Southern Western'!E134,'South Wales'!F134)</f>
        <v>1.0770781466286123E-2</v>
      </c>
      <c r="F126" s="37">
        <f>AVERAGE('North West'!F134,Northern!F134,Yorkshire!F134,'Northern Scotland'!F134,'Southern Scotland'!F134,Southern!F134,'N Wales and Mersey'!F134,London!F134,'South East'!F134,Eastern!F134,'East Midlands'!F134,Midlands!F134,'Southern Western'!F134,'South Wales'!G134)</f>
        <v>1.0983164419472547E-2</v>
      </c>
      <c r="G126" s="37">
        <f>AVERAGE('North West'!G134,Northern!G134,Yorkshire!G134,'Northern Scotland'!G134,'Southern Scotland'!G134,Southern!G134,'N Wales and Mersey'!G134,London!G134,'South East'!G134,Eastern!G134,'East Midlands'!G134,Midlands!G134,'Southern Western'!G134,'South Wales'!H134)</f>
        <v>1.0991388855160622E-2</v>
      </c>
      <c r="H126" s="37">
        <f>AVERAGE('North West'!H134,Northern!H134,Yorkshire!H134,'Northern Scotland'!H134,'Southern Scotland'!H134,Southern!H134,'N Wales and Mersey'!H134,London!H134,'South East'!H134,Eastern!H134,'East Midlands'!H134,Midlands!H134,'Southern Western'!H134,'South Wales'!I134)</f>
        <v>1.1098306519105592E-2</v>
      </c>
      <c r="I126" s="37">
        <f>AVERAGE('North West'!I134,Northern!I134,Yorkshire!I134,'Northern Scotland'!I134,'Southern Scotland'!I134,Southern!I134,'N Wales and Mersey'!I134,London!I134,'South East'!I134,Eastern!I134,'East Midlands'!I134,Midlands!I134,'Southern Western'!I134,'South Wales'!J134)</f>
        <v>1.1098306519105592E-2</v>
      </c>
      <c r="J126" s="44"/>
    </row>
    <row r="127" spans="2:14" s="4" customFormat="1">
      <c r="B127" s="55"/>
      <c r="C127" s="2"/>
      <c r="D127" s="2"/>
      <c r="E127" s="124"/>
      <c r="F127" s="124"/>
      <c r="G127" s="124"/>
      <c r="H127" s="124"/>
      <c r="I127" s="124"/>
      <c r="J127" s="45"/>
      <c r="L127" s="46"/>
    </row>
    <row r="128" spans="2:14">
      <c r="B128" s="55" t="s">
        <v>87</v>
      </c>
      <c r="C128" s="1"/>
      <c r="D128" s="14"/>
      <c r="E128" s="8"/>
      <c r="F128" s="8"/>
      <c r="G128" s="8"/>
      <c r="H128" s="8"/>
      <c r="I128" s="8"/>
      <c r="J128" s="42"/>
    </row>
    <row r="129" spans="2:16" ht="25.5">
      <c r="B129" s="14"/>
      <c r="C129" s="1"/>
      <c r="D129" s="1"/>
      <c r="E129" s="126" t="s">
        <v>47</v>
      </c>
      <c r="F129" s="126" t="s">
        <v>49</v>
      </c>
      <c r="G129" s="126" t="s">
        <v>51</v>
      </c>
      <c r="H129" s="126" t="s">
        <v>53</v>
      </c>
      <c r="I129" s="127" t="s">
        <v>55</v>
      </c>
      <c r="J129" s="42"/>
    </row>
    <row r="130" spans="2:16">
      <c r="B130" s="55" t="s">
        <v>58</v>
      </c>
      <c r="C130" s="2" t="s">
        <v>84</v>
      </c>
      <c r="D130" s="2" t="s">
        <v>60</v>
      </c>
      <c r="E130" s="13" t="s">
        <v>46</v>
      </c>
      <c r="F130" s="13" t="s">
        <v>48</v>
      </c>
      <c r="G130" s="13" t="s">
        <v>50</v>
      </c>
      <c r="H130" s="13" t="s">
        <v>52</v>
      </c>
      <c r="I130" s="186" t="s">
        <v>54</v>
      </c>
      <c r="J130" t="s">
        <v>88</v>
      </c>
    </row>
    <row r="131" spans="2:16">
      <c r="B131" s="14" t="s">
        <v>62</v>
      </c>
      <c r="C131" s="1" t="s">
        <v>63</v>
      </c>
      <c r="D131" s="1" t="s">
        <v>64</v>
      </c>
      <c r="E131" s="8">
        <f>E53-E115</f>
        <v>0.66795971936369825</v>
      </c>
      <c r="F131" s="8">
        <f t="shared" ref="E131:I142" si="11">F53-F115</f>
        <v>0.5010400438542153</v>
      </c>
      <c r="G131" s="8">
        <f t="shared" si="11"/>
        <v>0.29808562820556739</v>
      </c>
      <c r="H131" s="8">
        <f t="shared" si="11"/>
        <v>0.27073864934208847</v>
      </c>
      <c r="I131" s="8">
        <f t="shared" si="11"/>
        <v>0.28327731396790884</v>
      </c>
    </row>
    <row r="132" spans="2:16">
      <c r="B132" s="14" t="s">
        <v>62</v>
      </c>
      <c r="C132" s="1" t="s">
        <v>65</v>
      </c>
      <c r="D132" s="1" t="s">
        <v>64</v>
      </c>
      <c r="E132" s="8">
        <f>E54-E116</f>
        <v>0.66434181421370297</v>
      </c>
      <c r="F132" s="8">
        <f t="shared" si="11"/>
        <v>0.49449230644525766</v>
      </c>
      <c r="G132" s="8">
        <f t="shared" si="11"/>
        <v>0.2905727044848882</v>
      </c>
      <c r="H132" s="8">
        <f t="shared" si="11"/>
        <v>0.2691582423871311</v>
      </c>
      <c r="I132" s="8">
        <f t="shared" si="11"/>
        <v>0.2817422129062766</v>
      </c>
    </row>
    <row r="133" spans="2:16">
      <c r="B133" s="14" t="s">
        <v>62</v>
      </c>
      <c r="C133" s="1" t="s">
        <v>86</v>
      </c>
      <c r="D133" s="14" t="s">
        <v>64</v>
      </c>
      <c r="E133" s="8">
        <f t="shared" si="11"/>
        <v>0.68410923464175666</v>
      </c>
      <c r="F133" s="8">
        <f t="shared" si="11"/>
        <v>0.51332474191718425</v>
      </c>
      <c r="G133" s="8">
        <f t="shared" si="11"/>
        <v>0.30520502837069607</v>
      </c>
      <c r="H133" s="8">
        <f t="shared" si="11"/>
        <v>0.27698711170745111</v>
      </c>
      <c r="I133" s="8">
        <f t="shared" si="11"/>
        <v>0.2898931454616781</v>
      </c>
    </row>
    <row r="134" spans="2:16">
      <c r="B134" s="14" t="s">
        <v>67</v>
      </c>
      <c r="C134" s="1" t="s">
        <v>63</v>
      </c>
      <c r="D134" s="1" t="s">
        <v>64</v>
      </c>
      <c r="E134" s="8">
        <f>E56-E118</f>
        <v>0.1691727644042364</v>
      </c>
      <c r="F134" s="8">
        <f t="shared" si="11"/>
        <v>0.12490260796382639</v>
      </c>
      <c r="G134" s="8">
        <f t="shared" si="11"/>
        <v>7.4360426463038212E-2</v>
      </c>
      <c r="H134" s="8">
        <f t="shared" si="11"/>
        <v>6.8269638148934123E-2</v>
      </c>
      <c r="I134" s="8">
        <f t="shared" si="11"/>
        <v>7.3467925892084632E-2</v>
      </c>
    </row>
    <row r="135" spans="2:16">
      <c r="B135" s="14" t="s">
        <v>67</v>
      </c>
      <c r="C135" s="1" t="s">
        <v>65</v>
      </c>
      <c r="D135" s="1" t="s">
        <v>64</v>
      </c>
      <c r="E135" s="8">
        <f t="shared" si="11"/>
        <v>0.17561229085834462</v>
      </c>
      <c r="F135" s="8">
        <f t="shared" si="11"/>
        <v>0.12839814493796969</v>
      </c>
      <c r="G135" s="8">
        <f t="shared" si="11"/>
        <v>7.3721854406638948E-2</v>
      </c>
      <c r="H135" s="8">
        <f t="shared" si="11"/>
        <v>6.6692004106576525E-2</v>
      </c>
      <c r="I135" s="8">
        <f t="shared" si="11"/>
        <v>7.2358374662800345E-2</v>
      </c>
    </row>
    <row r="136" spans="2:16">
      <c r="B136" s="14" t="s">
        <v>67</v>
      </c>
      <c r="C136" s="1" t="s">
        <v>86</v>
      </c>
      <c r="D136" s="14" t="s">
        <v>64</v>
      </c>
      <c r="E136" s="8">
        <f t="shared" si="11"/>
        <v>0.17325899356603836</v>
      </c>
      <c r="F136" s="8">
        <f t="shared" si="11"/>
        <v>0.1279603204574789</v>
      </c>
      <c r="G136" s="8">
        <f t="shared" si="11"/>
        <v>7.6132581402816507E-2</v>
      </c>
      <c r="H136" s="8">
        <f t="shared" si="11"/>
        <v>6.9836640705884981E-2</v>
      </c>
      <c r="I136" s="8">
        <f t="shared" si="11"/>
        <v>7.5163187688993952E-2</v>
      </c>
    </row>
    <row r="137" spans="2:16">
      <c r="B137" s="14" t="s">
        <v>62</v>
      </c>
      <c r="C137" s="1" t="s">
        <v>63</v>
      </c>
      <c r="D137" s="1" t="s">
        <v>68</v>
      </c>
      <c r="E137" s="8">
        <f>E59-E121</f>
        <v>0.46762075001795494</v>
      </c>
      <c r="F137" s="8">
        <f t="shared" si="11"/>
        <v>0.53319170994212117</v>
      </c>
      <c r="G137" s="8">
        <f t="shared" si="11"/>
        <v>0.5331909748804351</v>
      </c>
      <c r="H137" s="8">
        <f t="shared" si="11"/>
        <v>0.54029882972218923</v>
      </c>
      <c r="I137" s="8">
        <f t="shared" si="11"/>
        <v>0.54024133541527586</v>
      </c>
      <c r="L137" s="27"/>
      <c r="M137" s="27"/>
      <c r="N137" s="27"/>
      <c r="O137" s="27"/>
      <c r="P137" s="27"/>
    </row>
    <row r="138" spans="2:16">
      <c r="B138" s="14" t="s">
        <v>62</v>
      </c>
      <c r="C138" s="1" t="s">
        <v>65</v>
      </c>
      <c r="D138" s="1" t="s">
        <v>68</v>
      </c>
      <c r="E138" s="8">
        <f>E60-E122</f>
        <v>0.47228002703878469</v>
      </c>
      <c r="F138" s="8">
        <f t="shared" si="11"/>
        <v>0.53849221354411392</v>
      </c>
      <c r="G138" s="8">
        <f t="shared" si="11"/>
        <v>0.53849221354411392</v>
      </c>
      <c r="H138" s="8">
        <f t="shared" si="11"/>
        <v>0.545591878347788</v>
      </c>
      <c r="I138" s="8">
        <f t="shared" si="11"/>
        <v>0.54539217965337461</v>
      </c>
      <c r="L138" s="27"/>
      <c r="M138" s="27"/>
      <c r="N138" s="27"/>
      <c r="O138" s="27"/>
      <c r="P138" s="27"/>
    </row>
    <row r="139" spans="2:16">
      <c r="B139" s="14" t="s">
        <v>62</v>
      </c>
      <c r="C139" s="1" t="s">
        <v>86</v>
      </c>
      <c r="D139" s="14" t="s">
        <v>68</v>
      </c>
      <c r="E139" s="8">
        <f t="shared" si="11"/>
        <v>0.50565771889416566</v>
      </c>
      <c r="F139" s="8">
        <f t="shared" si="11"/>
        <v>0.5742215129866266</v>
      </c>
      <c r="G139" s="8">
        <f t="shared" si="11"/>
        <v>0.57421862131254675</v>
      </c>
      <c r="H139" s="8">
        <f t="shared" si="11"/>
        <v>0.57947202945645693</v>
      </c>
      <c r="I139" s="8">
        <f t="shared" si="11"/>
        <v>0.57982688485679146</v>
      </c>
      <c r="L139" s="27"/>
      <c r="M139" s="27"/>
      <c r="N139" s="27"/>
      <c r="O139" s="27"/>
      <c r="P139" s="27"/>
    </row>
    <row r="140" spans="2:16">
      <c r="B140" s="14" t="s">
        <v>67</v>
      </c>
      <c r="C140" s="1" t="s">
        <v>63</v>
      </c>
      <c r="D140" s="1" t="s">
        <v>68</v>
      </c>
      <c r="E140" s="8">
        <f t="shared" si="11"/>
        <v>0.29734974391899038</v>
      </c>
      <c r="F140" s="8">
        <f t="shared" si="11"/>
        <v>0.30300202089367556</v>
      </c>
      <c r="G140" s="8">
        <f t="shared" si="11"/>
        <v>0.30300003713044626</v>
      </c>
      <c r="H140" s="8">
        <f t="shared" si="11"/>
        <v>0.31162972529014932</v>
      </c>
      <c r="I140" s="8">
        <f t="shared" si="11"/>
        <v>0.31140333741297221</v>
      </c>
      <c r="L140" s="27"/>
      <c r="M140" s="27"/>
      <c r="N140" s="27"/>
      <c r="O140" s="27"/>
      <c r="P140" s="27"/>
    </row>
    <row r="141" spans="2:16">
      <c r="B141" s="14" t="s">
        <v>67</v>
      </c>
      <c r="C141" s="1" t="s">
        <v>65</v>
      </c>
      <c r="D141" s="1" t="s">
        <v>68</v>
      </c>
      <c r="E141" s="8">
        <f t="shared" si="11"/>
        <v>0.29994769483426337</v>
      </c>
      <c r="F141" s="8">
        <f t="shared" si="11"/>
        <v>0.30565119933494989</v>
      </c>
      <c r="G141" s="8">
        <f t="shared" si="11"/>
        <v>0.30565119933494989</v>
      </c>
      <c r="H141" s="8">
        <f t="shared" si="11"/>
        <v>0.31430667641663357</v>
      </c>
      <c r="I141" s="8">
        <f t="shared" si="11"/>
        <v>0.31408028853945646</v>
      </c>
      <c r="L141" s="27"/>
      <c r="M141" s="27"/>
      <c r="N141" s="27"/>
      <c r="O141" s="27"/>
      <c r="P141" s="27"/>
    </row>
    <row r="142" spans="2:16">
      <c r="B142" s="14" t="s">
        <v>67</v>
      </c>
      <c r="C142" s="1" t="s">
        <v>86</v>
      </c>
      <c r="D142" s="14" t="s">
        <v>68</v>
      </c>
      <c r="E142" s="8">
        <f t="shared" si="11"/>
        <v>0.32460650089775472</v>
      </c>
      <c r="F142" s="8">
        <f t="shared" si="11"/>
        <v>0.33240217140663347</v>
      </c>
      <c r="G142" s="8">
        <f t="shared" si="11"/>
        <v>0.33239394697094543</v>
      </c>
      <c r="H142" s="8">
        <f t="shared" si="11"/>
        <v>0.338815778976226</v>
      </c>
      <c r="I142" s="8">
        <f t="shared" si="11"/>
        <v>0.33858507874565213</v>
      </c>
      <c r="L142" s="27"/>
      <c r="M142" s="27"/>
      <c r="N142" s="27"/>
      <c r="O142" s="27"/>
      <c r="P142" s="27"/>
    </row>
    <row r="143" spans="2:16" s="4" customFormat="1">
      <c r="B143" s="55"/>
      <c r="C143" s="2"/>
      <c r="D143" s="2"/>
      <c r="E143" s="124"/>
      <c r="F143" s="124"/>
      <c r="G143" s="124"/>
      <c r="H143" s="124"/>
      <c r="I143" s="124"/>
    </row>
    <row r="144" spans="2:16">
      <c r="B144" s="192" t="s">
        <v>89</v>
      </c>
      <c r="C144" s="193"/>
      <c r="D144" s="193"/>
      <c r="E144" s="193"/>
      <c r="F144" s="194"/>
      <c r="G144" s="193"/>
      <c r="H144" s="193"/>
      <c r="I144" s="193"/>
      <c r="J144" s="42"/>
    </row>
    <row r="145" spans="2:23" ht="25.5">
      <c r="B145" s="14"/>
      <c r="C145" s="1"/>
      <c r="D145" s="1"/>
      <c r="E145" s="126" t="s">
        <v>47</v>
      </c>
      <c r="F145" s="126" t="s">
        <v>49</v>
      </c>
      <c r="G145" s="126" t="s">
        <v>51</v>
      </c>
      <c r="H145" s="126" t="s">
        <v>53</v>
      </c>
      <c r="I145" s="127" t="s">
        <v>55</v>
      </c>
      <c r="J145" s="42"/>
    </row>
    <row r="146" spans="2:23">
      <c r="B146" s="55" t="s">
        <v>58</v>
      </c>
      <c r="C146" s="2" t="s">
        <v>59</v>
      </c>
      <c r="D146" s="2" t="s">
        <v>60</v>
      </c>
      <c r="E146" s="13" t="s">
        <v>46</v>
      </c>
      <c r="F146" s="13" t="s">
        <v>48</v>
      </c>
      <c r="G146" s="13" t="s">
        <v>50</v>
      </c>
      <c r="H146" s="13" t="s">
        <v>52</v>
      </c>
      <c r="I146" s="186" t="s">
        <v>54</v>
      </c>
      <c r="J146" t="s">
        <v>90</v>
      </c>
      <c r="R146" s="47"/>
    </row>
    <row r="147" spans="2:23">
      <c r="B147" s="14" t="s">
        <v>62</v>
      </c>
      <c r="C147" s="1" t="s">
        <v>63</v>
      </c>
      <c r="D147" s="14" t="s">
        <v>64</v>
      </c>
      <c r="E147" s="37">
        <f>AVERAGE('North West'!E155,Northern!E155,Yorkshire!E155,'Northern Scotland'!E155,'Southern Scotland'!E155,Southern!E155,'N Wales and Mersey'!E155,London!E155,'South East'!E155,Eastern!E155,'East Midlands'!E155,Midlands!E155,'Southern Western'!E155,'South Wales'!F155)</f>
        <v>1.082891979218056E-2</v>
      </c>
      <c r="F147" s="37">
        <f>AVERAGE('North West'!F155,Northern!F155,Yorkshire!F155,'Northern Scotland'!F155,'Southern Scotland'!F155,Southern!F155,'N Wales and Mersey'!F155,London!F155,'South East'!F155,Eastern!F155,'East Midlands'!F155,Midlands!F155,'Southern Western'!F155,'South Wales'!G155)</f>
        <v>8.0329646012329507E-3</v>
      </c>
      <c r="G147" s="37">
        <f>AVERAGE('North West'!G155,Northern!G155,Yorkshire!G155,'Northern Scotland'!G155,'Southern Scotland'!G155,Southern!G155,'N Wales and Mersey'!G155,London!G155,'South East'!G155,Eastern!G155,'East Midlands'!G155,Midlands!G155,'Southern Western'!G155,'South Wales'!H155)</f>
        <v>4.8918384625415414E-3</v>
      </c>
      <c r="H147" s="37">
        <f>AVERAGE('North West'!H155,Northern!H155,Yorkshire!H155,'Northern Scotland'!H155,'Southern Scotland'!H155,Southern!H155,'N Wales and Mersey'!H155,London!H155,'South East'!H155,Eastern!H155,'East Midlands'!H155,Midlands!H155,'Southern Western'!H155,'South Wales'!I155)</f>
        <v>4.4649019265414151E-3</v>
      </c>
      <c r="I147" s="37">
        <f>AVERAGE('North West'!I155,Northern!I155,Yorkshire!I155,'Northern Scotland'!I155,'Southern Scotland'!I155,Southern!I155,'N Wales and Mersey'!I155,London!I155,'South East'!I155,Eastern!I155,'East Midlands'!I155,Midlands!I155,'Southern Western'!I155,'South Wales'!J155)</f>
        <v>4.6336144826402146E-3</v>
      </c>
      <c r="L147" s="27"/>
      <c r="M147" s="27"/>
      <c r="N147" s="27"/>
      <c r="O147" s="27"/>
      <c r="P147" s="27"/>
      <c r="Q147" s="6"/>
      <c r="R147" s="27"/>
      <c r="S147" s="27"/>
      <c r="T147" s="27"/>
      <c r="U147" s="27"/>
      <c r="V147" s="27"/>
      <c r="W147" s="48"/>
    </row>
    <row r="148" spans="2:23">
      <c r="B148" s="14" t="s">
        <v>62</v>
      </c>
      <c r="C148" s="1" t="s">
        <v>65</v>
      </c>
      <c r="D148" s="14" t="s">
        <v>64</v>
      </c>
      <c r="E148" s="37">
        <f>AVERAGE('North West'!E156,Northern!E156,Yorkshire!E156,'Northern Scotland'!E156,'Southern Scotland'!E156,Southern!E156,'N Wales and Mersey'!E156,London!E156,'South East'!E156,Eastern!E156,'East Midlands'!E156,Midlands!E156,'Southern Western'!E156,'South Wales'!F156)</f>
        <v>0</v>
      </c>
      <c r="F148" s="37">
        <f>AVERAGE('North West'!F156,Northern!F156,Yorkshire!F156,'Northern Scotland'!F156,'Southern Scotland'!F156,Southern!F156,'N Wales and Mersey'!F156,London!F156,'South East'!F156,Eastern!F156,'East Midlands'!F156,Midlands!F156,'Southern Western'!F156,'South Wales'!G156)</f>
        <v>0</v>
      </c>
      <c r="G148" s="37">
        <f>AVERAGE('North West'!G156,Northern!G156,Yorkshire!G156,'Northern Scotland'!G156,'Southern Scotland'!G156,Southern!G156,'N Wales and Mersey'!G156,London!G156,'South East'!G156,Eastern!G156,'East Midlands'!G156,Midlands!G156,'Southern Western'!G156,'South Wales'!H156)</f>
        <v>0</v>
      </c>
      <c r="H148" s="37">
        <f>AVERAGE('North West'!H156,Northern!H156,Yorkshire!H156,'Northern Scotland'!H156,'Southern Scotland'!H156,Southern!H156,'N Wales and Mersey'!H156,London!H156,'South East'!H156,Eastern!H156,'East Midlands'!H156,Midlands!H156,'Southern Western'!H156,'South Wales'!I156)</f>
        <v>0</v>
      </c>
      <c r="I148" s="37">
        <f>AVERAGE('North West'!I156,Northern!I156,Yorkshire!I156,'Northern Scotland'!I156,'Southern Scotland'!I156,Southern!I156,'N Wales and Mersey'!I156,London!I156,'South East'!I156,Eastern!I156,'East Midlands'!I156,Midlands!I156,'Southern Western'!I156,'South Wales'!J156)</f>
        <v>0</v>
      </c>
      <c r="J148" s="44"/>
      <c r="L148" s="27"/>
      <c r="M148" s="27"/>
      <c r="N148" s="27"/>
      <c r="O148" s="27"/>
      <c r="P148" s="27"/>
      <c r="Q148" s="6"/>
      <c r="R148" s="27"/>
      <c r="S148" s="27"/>
      <c r="T148" s="27"/>
      <c r="U148" s="27"/>
      <c r="V148" s="27"/>
      <c r="W148" s="48"/>
    </row>
    <row r="149" spans="2:23">
      <c r="B149" s="14" t="s">
        <v>62</v>
      </c>
      <c r="C149" s="1" t="s">
        <v>66</v>
      </c>
      <c r="D149" s="14" t="s">
        <v>64</v>
      </c>
      <c r="E149" s="37">
        <f>AVERAGE('North West'!E157,Northern!E157,Yorkshire!E157,'Northern Scotland'!E157,'Southern Scotland'!E157,Southern!E157,'N Wales and Mersey'!E157,London!E157,'South East'!E157,Eastern!E157,'East Midlands'!E157,Midlands!E157,'Southern Western'!E157,'South Wales'!F157)</f>
        <v>1.082891979218056E-2</v>
      </c>
      <c r="F149" s="37">
        <f>AVERAGE('North West'!F157,Northern!F157,Yorkshire!F157,'Northern Scotland'!F157,'Southern Scotland'!F157,Southern!F157,'N Wales and Mersey'!F157,London!F157,'South East'!F157,Eastern!F157,'East Midlands'!F157,Midlands!F157,'Southern Western'!F157,'South Wales'!G157)</f>
        <v>8.0329646012329507E-3</v>
      </c>
      <c r="G149" s="37">
        <f>AVERAGE('North West'!G157,Northern!G157,Yorkshire!G157,'Northern Scotland'!G157,'Southern Scotland'!G157,Southern!G157,'N Wales and Mersey'!G157,London!G157,'South East'!G157,Eastern!G157,'East Midlands'!G157,Midlands!G157,'Southern Western'!G157,'South Wales'!H157)</f>
        <v>4.8918384625415414E-3</v>
      </c>
      <c r="H149" s="37">
        <f>AVERAGE('North West'!H157,Northern!H157,Yorkshire!H157,'Northern Scotland'!H157,'Southern Scotland'!H157,Southern!H157,'N Wales and Mersey'!H157,London!H157,'South East'!H157,Eastern!H157,'East Midlands'!H157,Midlands!H157,'Southern Western'!H157,'South Wales'!I157)</f>
        <v>4.4649019265414151E-3</v>
      </c>
      <c r="I149" s="37">
        <f>AVERAGE('North West'!I157,Northern!I157,Yorkshire!I157,'Northern Scotland'!I157,'Southern Scotland'!I157,Southern!I157,'N Wales and Mersey'!I157,London!I157,'South East'!I157,Eastern!I157,'East Midlands'!I157,Midlands!I157,'Southern Western'!I157,'South Wales'!J157)</f>
        <v>4.6336144826402146E-3</v>
      </c>
      <c r="J149" s="44"/>
      <c r="L149" s="27"/>
      <c r="M149" s="27"/>
      <c r="N149" s="27"/>
      <c r="O149" s="27"/>
      <c r="P149" s="27"/>
      <c r="Q149" s="6"/>
      <c r="R149" s="27"/>
      <c r="S149" s="27"/>
      <c r="T149" s="27"/>
      <c r="U149" s="27"/>
      <c r="V149" s="27"/>
      <c r="W149" s="48"/>
    </row>
    <row r="150" spans="2:23">
      <c r="B150" s="14" t="s">
        <v>67</v>
      </c>
      <c r="C150" s="1" t="s">
        <v>63</v>
      </c>
      <c r="D150" s="14" t="s">
        <v>64</v>
      </c>
      <c r="E150" s="37">
        <f>AVERAGE('North West'!E158,Northern!E158,Yorkshire!E158,'Northern Scotland'!E158,'Southern Scotland'!E158,Southern!E158,'N Wales and Mersey'!E158,London!E158,'South East'!E158,Eastern!E158,'East Midlands'!E158,Midlands!E158,'Southern Western'!E158,'South Wales'!F158)</f>
        <v>2.5993184488104907E-3</v>
      </c>
      <c r="F150" s="37">
        <f>AVERAGE('North West'!F158,Northern!F158,Yorkshire!F158,'Northern Scotland'!F158,'Southern Scotland'!F158,Southern!F158,'N Wales and Mersey'!F158,London!F158,'South East'!F158,Eastern!F158,'East Midlands'!F158,Midlands!F158,'Southern Western'!F158,'South Wales'!G158)</f>
        <v>1.8989135251318017E-3</v>
      </c>
      <c r="G150" s="37">
        <f>AVERAGE('North West'!G158,Northern!G158,Yorkshire!G158,'Northern Scotland'!G158,'Southern Scotland'!G158,Southern!G158,'N Wales and Mersey'!G158,London!G158,'South East'!G158,Eastern!G158,'East Midlands'!G158,Midlands!G158,'Southern Western'!G158,'South Wales'!H158)</f>
        <v>1.1581651509019392E-3</v>
      </c>
      <c r="H150" s="37">
        <f>AVERAGE('North West'!H158,Northern!H158,Yorkshire!H158,'Northern Scotland'!H158,'Southern Scotland'!H158,Southern!H158,'N Wales and Mersey'!H158,London!H158,'South East'!H158,Eastern!H158,'East Midlands'!H158,Midlands!H158,'Southern Western'!H158,'South Wales'!I158)</f>
        <v>1.0679600438207523E-3</v>
      </c>
      <c r="I150" s="37">
        <f>AVERAGE('North West'!I158,Northern!I158,Yorkshire!I158,'Northern Scotland'!I158,'Southern Scotland'!I158,Southern!I158,'N Wales and Mersey'!I158,London!I158,'South East'!I158,Eastern!I158,'East Midlands'!I158,Midlands!I158,'Southern Western'!I158,'South Wales'!J158)</f>
        <v>1.1473071233277132E-3</v>
      </c>
      <c r="J150" s="44"/>
      <c r="L150" s="27"/>
      <c r="M150" s="27"/>
      <c r="N150" s="27"/>
      <c r="O150" s="27"/>
      <c r="P150" s="27"/>
      <c r="R150" s="27"/>
      <c r="S150" s="27"/>
      <c r="T150" s="27"/>
      <c r="U150" s="27"/>
      <c r="V150" s="27"/>
    </row>
    <row r="151" spans="2:23">
      <c r="B151" s="14" t="s">
        <v>67</v>
      </c>
      <c r="C151" s="1" t="s">
        <v>65</v>
      </c>
      <c r="D151" s="14" t="s">
        <v>64</v>
      </c>
      <c r="E151" s="37">
        <f>AVERAGE('North West'!E159,Northern!E159,Yorkshire!E159,'Northern Scotland'!E159,'Southern Scotland'!E159,Southern!E159,'N Wales and Mersey'!E159,London!E159,'South East'!E159,Eastern!E159,'East Midlands'!E159,Midlands!E159,'Southern Western'!E159,'South Wales'!F159)</f>
        <v>0</v>
      </c>
      <c r="F151" s="37">
        <f>AVERAGE('North West'!F159,Northern!F159,Yorkshire!F159,'Northern Scotland'!F159,'Southern Scotland'!F159,Southern!F159,'N Wales and Mersey'!F159,London!F159,'South East'!F159,Eastern!F159,'East Midlands'!F159,Midlands!F159,'Southern Western'!F159,'South Wales'!G159)</f>
        <v>0</v>
      </c>
      <c r="G151" s="37">
        <f>AVERAGE('North West'!G159,Northern!G159,Yorkshire!G159,'Northern Scotland'!G159,'Southern Scotland'!G159,Southern!G159,'N Wales and Mersey'!G159,London!G159,'South East'!G159,Eastern!G159,'East Midlands'!G159,Midlands!G159,'Southern Western'!G159,'South Wales'!H159)</f>
        <v>0</v>
      </c>
      <c r="H151" s="37">
        <f>AVERAGE('North West'!H159,Northern!H159,Yorkshire!H159,'Northern Scotland'!H159,'Southern Scotland'!H159,Southern!H159,'N Wales and Mersey'!H159,London!H159,'South East'!H159,Eastern!H159,'East Midlands'!H159,Midlands!H159,'Southern Western'!H159,'South Wales'!I159)</f>
        <v>0</v>
      </c>
      <c r="I151" s="37">
        <f>AVERAGE('North West'!I159,Northern!I159,Yorkshire!I159,'Northern Scotland'!I159,'Southern Scotland'!I159,Southern!I159,'N Wales and Mersey'!I159,London!I159,'South East'!I159,Eastern!I159,'East Midlands'!I159,Midlands!I159,'Southern Western'!I159,'South Wales'!J159)</f>
        <v>0</v>
      </c>
      <c r="J151" s="44"/>
      <c r="L151" s="27"/>
      <c r="M151" s="27"/>
      <c r="N151" s="27"/>
      <c r="O151" s="27"/>
      <c r="P151" s="27"/>
      <c r="R151" s="27"/>
      <c r="S151" s="27"/>
      <c r="T151" s="27"/>
      <c r="U151" s="27"/>
      <c r="V151" s="27"/>
    </row>
    <row r="152" spans="2:23">
      <c r="B152" s="14" t="s">
        <v>67</v>
      </c>
      <c r="C152" s="1" t="s">
        <v>66</v>
      </c>
      <c r="D152" s="14" t="s">
        <v>64</v>
      </c>
      <c r="E152" s="37">
        <f>AVERAGE('North West'!E160,Northern!E160,Yorkshire!E160,'Northern Scotland'!E160,'Southern Scotland'!E160,Southern!E160,'N Wales and Mersey'!E160,London!E160,'South East'!E160,Eastern!E160,'East Midlands'!E160,Midlands!E160,'Southern Western'!E160,'South Wales'!F160)</f>
        <v>2.5993184488104907E-3</v>
      </c>
      <c r="F152" s="37">
        <f>AVERAGE('North West'!F160,Northern!F160,Yorkshire!F160,'Northern Scotland'!F160,'Southern Scotland'!F160,Southern!F160,'N Wales and Mersey'!F160,London!F160,'South East'!F160,Eastern!F160,'East Midlands'!F160,Midlands!F160,'Southern Western'!F160,'South Wales'!G160)</f>
        <v>1.8989135251318017E-3</v>
      </c>
      <c r="G152" s="37">
        <f>AVERAGE('North West'!G160,Northern!G160,Yorkshire!G160,'Northern Scotland'!G160,'Southern Scotland'!G160,Southern!G160,'N Wales and Mersey'!G160,London!G160,'South East'!G160,Eastern!G160,'East Midlands'!G160,Midlands!G160,'Southern Western'!G160,'South Wales'!H160)</f>
        <v>1.1581651509019392E-3</v>
      </c>
      <c r="H152" s="37">
        <f>AVERAGE('North West'!H160,Northern!H160,Yorkshire!H160,'Northern Scotland'!H160,'Southern Scotland'!H160,Southern!H160,'N Wales and Mersey'!H160,London!H160,'South East'!H160,Eastern!H160,'East Midlands'!H160,Midlands!H160,'Southern Western'!H160,'South Wales'!I160)</f>
        <v>1.0679600438207523E-3</v>
      </c>
      <c r="I152" s="37">
        <f>AVERAGE('North West'!I160,Northern!I160,Yorkshire!I160,'Northern Scotland'!I160,'Southern Scotland'!I160,Southern!I160,'N Wales and Mersey'!I160,London!I160,'South East'!I160,Eastern!I160,'East Midlands'!I160,Midlands!I160,'Southern Western'!I160,'South Wales'!J160)</f>
        <v>1.1473071233277132E-3</v>
      </c>
      <c r="J152" s="44"/>
      <c r="L152" s="27"/>
      <c r="M152" s="27"/>
      <c r="N152" s="27"/>
      <c r="O152" s="27"/>
      <c r="P152" s="27"/>
      <c r="R152" s="27"/>
      <c r="S152" s="27"/>
      <c r="T152" s="27"/>
      <c r="U152" s="27"/>
      <c r="V152" s="27"/>
    </row>
    <row r="153" spans="2:23">
      <c r="B153" s="14" t="s">
        <v>62</v>
      </c>
      <c r="C153" s="1" t="s">
        <v>63</v>
      </c>
      <c r="D153" s="14" t="s">
        <v>68</v>
      </c>
      <c r="E153" s="37">
        <f>AVERAGE('North West'!E161,Northern!E161,Yorkshire!E161,'Northern Scotland'!E161,'Southern Scotland'!E161,Southern!E161,'N Wales and Mersey'!E161,London!E161,'South East'!E161,Eastern!E161,'East Midlands'!E161,Midlands!E161,'Southern Western'!E161,'South Wales'!F161)</f>
        <v>7.445038742072807E-3</v>
      </c>
      <c r="F153" s="37">
        <f>AVERAGE('North West'!F161,Northern!F161,Yorkshire!F161,'Northern Scotland'!F161,'Southern Scotland'!F161,Southern!F161,'N Wales and Mersey'!F161,London!F161,'South East'!F161,Eastern!F161,'East Midlands'!F161,Midlands!F161,'Southern Western'!F161,'South Wales'!G161)</f>
        <v>8.473659527025789E-3</v>
      </c>
      <c r="G153" s="37">
        <f>AVERAGE('North West'!G161,Northern!G161,Yorkshire!G161,'Northern Scotland'!G161,'Southern Scotland'!G161,Southern!G161,'N Wales and Mersey'!G161,London!G161,'South East'!G161,Eastern!G161,'East Midlands'!G161,Midlands!G161,'Southern Western'!G161,'South Wales'!H161)</f>
        <v>8.4748257871703515E-3</v>
      </c>
      <c r="H153" s="37">
        <f>AVERAGE('North West'!H161,Northern!H161,Yorkshire!H161,'Northern Scotland'!H161,'Southern Scotland'!H161,Southern!H161,'N Wales and Mersey'!H161,London!H161,'South East'!H161,Eastern!H161,'East Midlands'!H161,Midlands!H161,'Southern Western'!H161,'South Wales'!I161)</f>
        <v>8.4620214965298746E-3</v>
      </c>
      <c r="I153" s="37">
        <f>AVERAGE('North West'!I161,Northern!I161,Yorkshire!I161,'Northern Scotland'!I161,'Southern Scotland'!I161,Southern!I161,'N Wales and Mersey'!I161,London!I161,'South East'!I161,Eastern!I161,'East Midlands'!I161,Midlands!I161,'Southern Western'!I161,'South Wales'!J161)</f>
        <v>8.2749042957586932E-3</v>
      </c>
      <c r="J153" s="44"/>
      <c r="L153" s="27"/>
      <c r="M153" s="27"/>
      <c r="N153" s="27"/>
      <c r="O153" s="27"/>
      <c r="P153" s="27"/>
      <c r="R153" s="27"/>
      <c r="S153" s="27"/>
      <c r="T153" s="27"/>
      <c r="U153" s="27"/>
      <c r="V153" s="27"/>
    </row>
    <row r="154" spans="2:23">
      <c r="B154" s="14" t="s">
        <v>62</v>
      </c>
      <c r="C154" s="1" t="s">
        <v>65</v>
      </c>
      <c r="D154" s="14" t="s">
        <v>68</v>
      </c>
      <c r="E154" s="37">
        <f>AVERAGE('North West'!E162,Northern!E162,Yorkshire!E162,'Northern Scotland'!E162,'Southern Scotland'!E162,Southern!E162,'N Wales and Mersey'!E162,London!E162,'South East'!E162,Eastern!E162,'East Midlands'!E162,Midlands!E162,'Southern Western'!E162,'South Wales'!F162)</f>
        <v>0</v>
      </c>
      <c r="F154" s="37">
        <f>AVERAGE('North West'!F162,Northern!F162,Yorkshire!F162,'Northern Scotland'!F162,'Southern Scotland'!F162,Southern!F162,'N Wales and Mersey'!F162,London!F162,'South East'!F162,Eastern!F162,'East Midlands'!F162,Midlands!F162,'Southern Western'!F162,'South Wales'!G162)</f>
        <v>0</v>
      </c>
      <c r="G154" s="37">
        <f>AVERAGE('North West'!G162,Northern!G162,Yorkshire!G162,'Northern Scotland'!G162,'Southern Scotland'!G162,Southern!G162,'N Wales and Mersey'!G162,London!G162,'South East'!G162,Eastern!G162,'East Midlands'!G162,Midlands!G162,'Southern Western'!G162,'South Wales'!H162)</f>
        <v>0</v>
      </c>
      <c r="H154" s="37">
        <f>AVERAGE('North West'!H162,Northern!H162,Yorkshire!H162,'Northern Scotland'!H162,'Southern Scotland'!H162,Southern!H162,'N Wales and Mersey'!H162,London!H162,'South East'!H162,Eastern!H162,'East Midlands'!H162,Midlands!H162,'Southern Western'!H162,'South Wales'!I162)</f>
        <v>0</v>
      </c>
      <c r="I154" s="37">
        <f>AVERAGE('North West'!I162,Northern!I162,Yorkshire!I162,'Northern Scotland'!I162,'Southern Scotland'!I162,Southern!I162,'N Wales and Mersey'!I162,London!I162,'South East'!I162,Eastern!I162,'East Midlands'!I162,Midlands!I162,'Southern Western'!I162,'South Wales'!J162)</f>
        <v>0</v>
      </c>
      <c r="J154" s="44"/>
      <c r="L154" s="27"/>
      <c r="M154" s="27"/>
      <c r="N154" s="27"/>
      <c r="O154" s="27"/>
      <c r="P154" s="27"/>
      <c r="R154" s="27"/>
      <c r="S154" s="27"/>
      <c r="T154" s="27"/>
      <c r="U154" s="27"/>
      <c r="V154" s="27"/>
    </row>
    <row r="155" spans="2:23">
      <c r="B155" s="14" t="s">
        <v>62</v>
      </c>
      <c r="C155" s="1" t="s">
        <v>66</v>
      </c>
      <c r="D155" s="14" t="s">
        <v>68</v>
      </c>
      <c r="E155" s="37">
        <f>AVERAGE('North West'!E163,Northern!E163,Yorkshire!E163,'Northern Scotland'!E163,'Southern Scotland'!E163,Southern!E163,'N Wales and Mersey'!E163,London!E163,'South East'!E163,Eastern!E163,'East Midlands'!E163,Midlands!E163,'Southern Western'!E163,'South Wales'!F163)</f>
        <v>7.445038742072807E-3</v>
      </c>
      <c r="F155" s="37">
        <f>AVERAGE('North West'!F163,Northern!F163,Yorkshire!F163,'Northern Scotland'!F163,'Southern Scotland'!F163,Southern!F163,'N Wales and Mersey'!F163,London!F163,'South East'!F163,Eastern!F163,'East Midlands'!F163,Midlands!F163,'Southern Western'!F163,'South Wales'!G163)</f>
        <v>8.473659527025789E-3</v>
      </c>
      <c r="G155" s="37">
        <f>AVERAGE('North West'!G163,Northern!G163,Yorkshire!G163,'Northern Scotland'!G163,'Southern Scotland'!G163,Southern!G163,'N Wales and Mersey'!G163,London!G163,'South East'!G163,Eastern!G163,'East Midlands'!G163,Midlands!G163,'Southern Western'!G163,'South Wales'!H163)</f>
        <v>8.4748257871703515E-3</v>
      </c>
      <c r="H155" s="37">
        <f>AVERAGE('North West'!H163,Northern!H163,Yorkshire!H163,'Northern Scotland'!H163,'Southern Scotland'!H163,Southern!H163,'N Wales and Mersey'!H163,London!H163,'South East'!H163,Eastern!H163,'East Midlands'!H163,Midlands!H163,'Southern Western'!H163,'South Wales'!I163)</f>
        <v>8.4620214965298746E-3</v>
      </c>
      <c r="I155" s="37">
        <f>AVERAGE('North West'!I163,Northern!I163,Yorkshire!I163,'Northern Scotland'!I163,'Southern Scotland'!I163,Southern!I163,'N Wales and Mersey'!I163,London!I163,'South East'!I163,Eastern!I163,'East Midlands'!I163,Midlands!I163,'Southern Western'!I163,'South Wales'!J163)</f>
        <v>8.2749042957586932E-3</v>
      </c>
      <c r="J155" s="44"/>
      <c r="L155" s="27"/>
      <c r="M155" s="27"/>
      <c r="N155" s="27"/>
      <c r="O155" s="27"/>
      <c r="P155" s="27"/>
      <c r="R155" s="27"/>
      <c r="S155" s="27"/>
      <c r="T155" s="27"/>
      <c r="U155" s="27"/>
      <c r="V155" s="27"/>
    </row>
    <row r="156" spans="2:23">
      <c r="B156" s="14" t="s">
        <v>67</v>
      </c>
      <c r="C156" s="1" t="s">
        <v>63</v>
      </c>
      <c r="D156" s="14" t="s">
        <v>68</v>
      </c>
      <c r="E156" s="37">
        <f>AVERAGE('North West'!E164,Northern!E164,Yorkshire!E164,'Northern Scotland'!E164,'Southern Scotland'!E164,Southern!E164,'N Wales and Mersey'!E164,London!E164,'South East'!E164,Eastern!E164,'East Midlands'!E164,Midlands!E164,'Southern Western'!E164,'South Wales'!F164)</f>
        <v>4.2430472870605912E-3</v>
      </c>
      <c r="F156" s="37">
        <f>AVERAGE('North West'!F164,Northern!F164,Yorkshire!F164,'Northern Scotland'!F164,'Southern Scotland'!F164,Southern!F164,'N Wales and Mersey'!F164,London!F164,'South East'!F164,Eastern!F164,'East Midlands'!F164,Midlands!F164,'Southern Western'!F164,'South Wales'!G164)</f>
        <v>4.3267731081384087E-3</v>
      </c>
      <c r="G156" s="37">
        <f>AVERAGE('North West'!G164,Northern!G164,Yorkshire!G164,'Northern Scotland'!G164,'Southern Scotland'!G164,Southern!G164,'N Wales and Mersey'!G164,London!G164,'South East'!G164,Eastern!G164,'East Midlands'!G164,Midlands!G164,'Southern Western'!G164,'South Wales'!H164)</f>
        <v>4.3299836827704217E-3</v>
      </c>
      <c r="H156" s="37">
        <f>AVERAGE('North West'!H164,Northern!H164,Yorkshire!H164,'Northern Scotland'!H164,'Southern Scotland'!H164,Southern!H164,'N Wales and Mersey'!H164,London!H164,'South East'!H164,Eastern!H164,'East Midlands'!H164,Midlands!H164,'Southern Western'!H164,'South Wales'!I164)</f>
        <v>4.3721328716163719E-3</v>
      </c>
      <c r="I156" s="37">
        <f>AVERAGE('North West'!I164,Northern!I164,Yorkshire!I164,'Northern Scotland'!I164,'Southern Scotland'!I164,Southern!I164,'N Wales and Mersey'!I164,London!I164,'South East'!I164,Eastern!I164,'East Midlands'!I164,Midlands!I164,'Southern Western'!I164,'South Wales'!J164)</f>
        <v>4.3751855407612806E-3</v>
      </c>
      <c r="J156" s="44"/>
      <c r="L156" s="27"/>
      <c r="M156" s="27"/>
      <c r="N156" s="27"/>
      <c r="O156" s="27"/>
      <c r="P156" s="27"/>
      <c r="R156" s="27"/>
      <c r="S156" s="27"/>
      <c r="T156" s="27"/>
      <c r="U156" s="27"/>
      <c r="V156" s="27"/>
    </row>
    <row r="157" spans="2:23">
      <c r="B157" s="14" t="s">
        <v>67</v>
      </c>
      <c r="C157" s="1" t="s">
        <v>65</v>
      </c>
      <c r="D157" s="14" t="s">
        <v>68</v>
      </c>
      <c r="E157" s="37">
        <f>AVERAGE('North West'!E165,Northern!E165,Yorkshire!E165,'Northern Scotland'!E165,'Southern Scotland'!E165,Southern!E165,'N Wales and Mersey'!E165,London!E165,'South East'!E165,Eastern!E165,'East Midlands'!E165,Midlands!E165,'Southern Western'!E165,'South Wales'!F165)</f>
        <v>0</v>
      </c>
      <c r="F157" s="37">
        <f>AVERAGE('North West'!F165,Northern!F165,Yorkshire!F165,'Northern Scotland'!F165,'Southern Scotland'!F165,Southern!F165,'N Wales and Mersey'!F165,London!F165,'South East'!F165,Eastern!F165,'East Midlands'!F165,Midlands!F165,'Southern Western'!F165,'South Wales'!G165)</f>
        <v>0</v>
      </c>
      <c r="G157" s="37">
        <f>AVERAGE('North West'!G165,Northern!G165,Yorkshire!G165,'Northern Scotland'!G165,'Southern Scotland'!G165,Southern!G165,'N Wales and Mersey'!G165,London!G165,'South East'!G165,Eastern!G165,'East Midlands'!G165,Midlands!G165,'Southern Western'!G165,'South Wales'!H165)</f>
        <v>0</v>
      </c>
      <c r="H157" s="37">
        <f>AVERAGE('North West'!H165,Northern!H165,Yorkshire!H165,'Northern Scotland'!H165,'Southern Scotland'!H165,Southern!H165,'N Wales and Mersey'!H165,London!H165,'South East'!H165,Eastern!H165,'East Midlands'!H165,Midlands!H165,'Southern Western'!H165,'South Wales'!I165)</f>
        <v>0</v>
      </c>
      <c r="I157" s="37">
        <f>AVERAGE('North West'!I165,Northern!I165,Yorkshire!I165,'Northern Scotland'!I165,'Southern Scotland'!I165,Southern!I165,'N Wales and Mersey'!I165,London!I165,'South East'!I165,Eastern!I165,'East Midlands'!I165,Midlands!I165,'Southern Western'!I165,'South Wales'!J165)</f>
        <v>0</v>
      </c>
      <c r="J157" s="44"/>
      <c r="L157" s="27"/>
      <c r="M157" s="27"/>
      <c r="N157" s="27"/>
      <c r="O157" s="27"/>
      <c r="P157" s="27"/>
      <c r="R157" s="27"/>
      <c r="S157" s="27"/>
      <c r="T157" s="27"/>
      <c r="U157" s="27"/>
      <c r="V157" s="27"/>
    </row>
    <row r="158" spans="2:23">
      <c r="B158" s="14" t="s">
        <v>67</v>
      </c>
      <c r="C158" s="1" t="s">
        <v>66</v>
      </c>
      <c r="D158" s="14" t="s">
        <v>68</v>
      </c>
      <c r="E158" s="37">
        <f>AVERAGE('North West'!E166,Northern!E166,Yorkshire!E166,'Northern Scotland'!E166,'Southern Scotland'!E166,Southern!E166,'N Wales and Mersey'!E166,London!E166,'South East'!E166,Eastern!E166,'East Midlands'!E166,Midlands!E166,'Southern Western'!E166,'South Wales'!F166)</f>
        <v>4.2430472870605912E-3</v>
      </c>
      <c r="F158" s="37">
        <f>AVERAGE('North West'!F166,Northern!F166,Yorkshire!F166,'Northern Scotland'!F166,'Southern Scotland'!F166,Southern!F166,'N Wales and Mersey'!F166,London!F166,'South East'!F166,Eastern!F166,'East Midlands'!F166,Midlands!F166,'Southern Western'!F166,'South Wales'!G166)</f>
        <v>4.3267731081384087E-3</v>
      </c>
      <c r="G158" s="37">
        <f>AVERAGE('North West'!G166,Northern!G166,Yorkshire!G166,'Northern Scotland'!G166,'Southern Scotland'!G166,Southern!G166,'N Wales and Mersey'!G166,London!G166,'South East'!G166,Eastern!G166,'East Midlands'!G166,Midlands!G166,'Southern Western'!G166,'South Wales'!H166)</f>
        <v>4.3299836827704217E-3</v>
      </c>
      <c r="H158" s="37">
        <f>AVERAGE('North West'!H166,Northern!H166,Yorkshire!H166,'Northern Scotland'!H166,'Southern Scotland'!H166,Southern!H166,'N Wales and Mersey'!H166,London!H166,'South East'!H166,Eastern!H166,'East Midlands'!H166,Midlands!H166,'Southern Western'!H166,'South Wales'!I166)</f>
        <v>4.3721328716163719E-3</v>
      </c>
      <c r="I158" s="37">
        <f>AVERAGE('North West'!I166,Northern!I166,Yorkshire!I166,'Northern Scotland'!I166,'Southern Scotland'!I166,Southern!I166,'N Wales and Mersey'!I166,London!I166,'South East'!I166,Eastern!I166,'East Midlands'!I166,Midlands!I166,'Southern Western'!I166,'South Wales'!J166)</f>
        <v>4.3751855407612806E-3</v>
      </c>
      <c r="J158" s="44"/>
      <c r="L158" s="27"/>
      <c r="M158" s="27"/>
      <c r="N158" s="27"/>
      <c r="O158" s="27"/>
      <c r="P158" s="27"/>
      <c r="R158" s="27"/>
      <c r="S158" s="27"/>
      <c r="T158" s="27"/>
      <c r="U158" s="27"/>
      <c r="V158" s="27"/>
    </row>
    <row r="159" spans="2:23">
      <c r="E159" s="16"/>
      <c r="F159" s="16"/>
      <c r="G159" s="16"/>
      <c r="H159" s="16"/>
      <c r="I159" s="16"/>
      <c r="J159" s="52"/>
    </row>
    <row r="160" spans="2:23" s="135" customFormat="1">
      <c r="B160" s="195" t="s">
        <v>30</v>
      </c>
      <c r="F160" s="196"/>
      <c r="G160" s="197"/>
      <c r="J160" s="49"/>
    </row>
    <row r="161" spans="2:16" ht="25.5">
      <c r="B161" s="14"/>
      <c r="C161" s="1"/>
      <c r="D161" s="1"/>
      <c r="E161" s="126" t="s">
        <v>47</v>
      </c>
      <c r="F161" s="126" t="s">
        <v>49</v>
      </c>
      <c r="G161" s="126" t="s">
        <v>51</v>
      </c>
      <c r="H161" s="126" t="s">
        <v>53</v>
      </c>
      <c r="I161" s="127" t="s">
        <v>55</v>
      </c>
    </row>
    <row r="162" spans="2:16">
      <c r="B162" s="55" t="s">
        <v>58</v>
      </c>
      <c r="C162" s="2" t="s">
        <v>59</v>
      </c>
      <c r="D162" s="2" t="s">
        <v>60</v>
      </c>
      <c r="E162" s="13" t="s">
        <v>46</v>
      </c>
      <c r="F162" s="13" t="s">
        <v>48</v>
      </c>
      <c r="G162" s="13" t="s">
        <v>50</v>
      </c>
      <c r="H162" s="13" t="s">
        <v>52</v>
      </c>
      <c r="I162" s="186" t="s">
        <v>54</v>
      </c>
      <c r="J162" t="s">
        <v>91</v>
      </c>
    </row>
    <row r="163" spans="2:16">
      <c r="B163" s="14" t="s">
        <v>62</v>
      </c>
      <c r="C163" s="1" t="s">
        <v>63</v>
      </c>
      <c r="D163" s="14" t="s">
        <v>64</v>
      </c>
      <c r="E163" s="8">
        <f>E131+E147</f>
        <v>0.67878863915587884</v>
      </c>
      <c r="F163" s="8">
        <f t="shared" ref="E163:I174" si="12">F131+F147</f>
        <v>0.50907300845544823</v>
      </c>
      <c r="G163" s="8">
        <f t="shared" si="12"/>
        <v>0.30297746666810893</v>
      </c>
      <c r="H163" s="8">
        <f t="shared" si="12"/>
        <v>0.27520355126862989</v>
      </c>
      <c r="I163" s="8">
        <f t="shared" si="12"/>
        <v>0.28791092845054905</v>
      </c>
      <c r="J163" s="4"/>
      <c r="M163" s="27"/>
      <c r="N163" s="27"/>
      <c r="O163" s="27"/>
      <c r="P163" s="27"/>
    </row>
    <row r="164" spans="2:16">
      <c r="B164" s="14" t="s">
        <v>62</v>
      </c>
      <c r="C164" s="1" t="s">
        <v>65</v>
      </c>
      <c r="D164" s="14" t="s">
        <v>64</v>
      </c>
      <c r="E164" s="8">
        <f t="shared" si="12"/>
        <v>0.66434181421370297</v>
      </c>
      <c r="F164" s="8">
        <f t="shared" si="12"/>
        <v>0.49449230644525766</v>
      </c>
      <c r="G164" s="8">
        <f t="shared" si="12"/>
        <v>0.2905727044848882</v>
      </c>
      <c r="H164" s="8">
        <f t="shared" si="12"/>
        <v>0.2691582423871311</v>
      </c>
      <c r="I164" s="8">
        <f t="shared" si="12"/>
        <v>0.2817422129062766</v>
      </c>
      <c r="L164" s="27"/>
      <c r="M164" s="27"/>
      <c r="N164" s="27"/>
      <c r="O164" s="27"/>
      <c r="P164" s="27"/>
    </row>
    <row r="165" spans="2:16">
      <c r="B165" s="14" t="s">
        <v>62</v>
      </c>
      <c r="C165" s="1" t="s">
        <v>66</v>
      </c>
      <c r="D165" s="14" t="s">
        <v>64</v>
      </c>
      <c r="E165" s="8">
        <f t="shared" si="12"/>
        <v>0.69493815443393725</v>
      </c>
      <c r="F165" s="8">
        <f t="shared" si="12"/>
        <v>0.52135770651841717</v>
      </c>
      <c r="G165" s="8">
        <f t="shared" si="12"/>
        <v>0.31009686683323762</v>
      </c>
      <c r="H165" s="8">
        <f t="shared" si="12"/>
        <v>0.28145201363399253</v>
      </c>
      <c r="I165" s="8">
        <f t="shared" si="12"/>
        <v>0.29452675994431832</v>
      </c>
      <c r="L165" s="27"/>
      <c r="M165" s="27"/>
      <c r="N165" s="27"/>
      <c r="O165" s="27"/>
      <c r="P165" s="27"/>
    </row>
    <row r="166" spans="2:16">
      <c r="B166" s="14" t="s">
        <v>67</v>
      </c>
      <c r="C166" s="1" t="s">
        <v>63</v>
      </c>
      <c r="D166" s="14" t="s">
        <v>64</v>
      </c>
      <c r="E166" s="8">
        <f t="shared" si="12"/>
        <v>0.17177208285304688</v>
      </c>
      <c r="F166" s="8">
        <f t="shared" si="12"/>
        <v>0.12680152148895821</v>
      </c>
      <c r="G166" s="8">
        <f t="shared" si="12"/>
        <v>7.5518591613940145E-2</v>
      </c>
      <c r="H166" s="8">
        <f t="shared" si="12"/>
        <v>6.9337598192754868E-2</v>
      </c>
      <c r="I166" s="8">
        <f t="shared" si="12"/>
        <v>7.4615233015412341E-2</v>
      </c>
      <c r="L166" s="27"/>
      <c r="M166" s="27"/>
      <c r="N166" s="27"/>
      <c r="O166" s="27"/>
      <c r="P166" s="27"/>
    </row>
    <row r="167" spans="2:16">
      <c r="B167" s="14" t="s">
        <v>67</v>
      </c>
      <c r="C167" s="1" t="s">
        <v>65</v>
      </c>
      <c r="D167" s="14" t="s">
        <v>64</v>
      </c>
      <c r="E167" s="8">
        <f t="shared" si="12"/>
        <v>0.17561229085834462</v>
      </c>
      <c r="F167" s="8">
        <f t="shared" si="12"/>
        <v>0.12839814493796969</v>
      </c>
      <c r="G167" s="8">
        <f t="shared" si="12"/>
        <v>7.3721854406638948E-2</v>
      </c>
      <c r="H167" s="8">
        <f t="shared" si="12"/>
        <v>6.6692004106576525E-2</v>
      </c>
      <c r="I167" s="8">
        <f t="shared" si="12"/>
        <v>7.2358374662800345E-2</v>
      </c>
      <c r="L167" s="27"/>
      <c r="M167" s="27"/>
      <c r="N167" s="27"/>
      <c r="O167" s="27"/>
      <c r="P167" s="27"/>
    </row>
    <row r="168" spans="2:16">
      <c r="B168" s="14" t="s">
        <v>67</v>
      </c>
      <c r="C168" s="1" t="s">
        <v>66</v>
      </c>
      <c r="D168" s="14" t="s">
        <v>64</v>
      </c>
      <c r="E168" s="8">
        <f t="shared" si="12"/>
        <v>0.17585831201484883</v>
      </c>
      <c r="F168" s="8">
        <f t="shared" si="12"/>
        <v>0.12985923398261071</v>
      </c>
      <c r="G168" s="8">
        <f t="shared" si="12"/>
        <v>7.729074655371844E-2</v>
      </c>
      <c r="H168" s="8">
        <f t="shared" si="12"/>
        <v>7.0904600749705726E-2</v>
      </c>
      <c r="I168" s="8">
        <f t="shared" si="12"/>
        <v>7.6310494812321661E-2</v>
      </c>
      <c r="L168" s="27"/>
      <c r="M168" s="27"/>
      <c r="N168" s="27"/>
      <c r="O168" s="27"/>
      <c r="P168" s="27"/>
    </row>
    <row r="169" spans="2:16">
      <c r="B169" s="14" t="s">
        <v>62</v>
      </c>
      <c r="C169" s="1" t="s">
        <v>63</v>
      </c>
      <c r="D169" s="14" t="s">
        <v>68</v>
      </c>
      <c r="E169" s="8">
        <f t="shared" si="12"/>
        <v>0.47506578876002775</v>
      </c>
      <c r="F169" s="8">
        <f t="shared" si="12"/>
        <v>0.54166536946914701</v>
      </c>
      <c r="G169" s="8">
        <f t="shared" si="12"/>
        <v>0.5416658006676055</v>
      </c>
      <c r="H169" s="8">
        <f t="shared" si="12"/>
        <v>0.54876085121871909</v>
      </c>
      <c r="I169" s="8">
        <f t="shared" si="12"/>
        <v>0.54851623971103458</v>
      </c>
      <c r="L169" s="27"/>
      <c r="M169" s="27"/>
      <c r="N169" s="27"/>
      <c r="O169" s="27"/>
      <c r="P169" s="27"/>
    </row>
    <row r="170" spans="2:16">
      <c r="B170" s="14" t="s">
        <v>62</v>
      </c>
      <c r="C170" s="1" t="s">
        <v>65</v>
      </c>
      <c r="D170" s="14" t="s">
        <v>68</v>
      </c>
      <c r="E170" s="8">
        <f t="shared" si="12"/>
        <v>0.47228002703878469</v>
      </c>
      <c r="F170" s="8">
        <f t="shared" si="12"/>
        <v>0.53849221354411392</v>
      </c>
      <c r="G170" s="8">
        <f t="shared" si="12"/>
        <v>0.53849221354411392</v>
      </c>
      <c r="H170" s="8">
        <f t="shared" si="12"/>
        <v>0.545591878347788</v>
      </c>
      <c r="I170" s="8">
        <f t="shared" si="12"/>
        <v>0.54539217965337461</v>
      </c>
      <c r="L170" s="27"/>
      <c r="M170" s="27"/>
      <c r="N170" s="27"/>
      <c r="O170" s="27"/>
      <c r="P170" s="27"/>
    </row>
    <row r="171" spans="2:16">
      <c r="B171" s="14" t="s">
        <v>62</v>
      </c>
      <c r="C171" s="1" t="s">
        <v>66</v>
      </c>
      <c r="D171" s="14" t="s">
        <v>68</v>
      </c>
      <c r="E171" s="8">
        <f t="shared" si="12"/>
        <v>0.51310275763623847</v>
      </c>
      <c r="F171" s="8">
        <f t="shared" si="12"/>
        <v>0.58269517251365244</v>
      </c>
      <c r="G171" s="8">
        <f t="shared" si="12"/>
        <v>0.58269344709971715</v>
      </c>
      <c r="H171" s="8">
        <f t="shared" si="12"/>
        <v>0.58793405095298679</v>
      </c>
      <c r="I171" s="8">
        <f t="shared" si="12"/>
        <v>0.58810178915255018</v>
      </c>
      <c r="L171" s="27"/>
      <c r="M171" s="27"/>
      <c r="N171" s="27"/>
      <c r="O171" s="27"/>
      <c r="P171" s="27"/>
    </row>
    <row r="172" spans="2:16">
      <c r="B172" s="14" t="s">
        <v>67</v>
      </c>
      <c r="C172" s="1" t="s">
        <v>63</v>
      </c>
      <c r="D172" s="14" t="s">
        <v>68</v>
      </c>
      <c r="E172" s="8">
        <f t="shared" si="12"/>
        <v>0.30159279120605098</v>
      </c>
      <c r="F172" s="8">
        <f t="shared" si="12"/>
        <v>0.30732879400181395</v>
      </c>
      <c r="G172" s="8">
        <f t="shared" si="12"/>
        <v>0.3073300208132167</v>
      </c>
      <c r="H172" s="8">
        <f t="shared" si="12"/>
        <v>0.31600185816176568</v>
      </c>
      <c r="I172" s="8">
        <f t="shared" si="12"/>
        <v>0.31577852295373349</v>
      </c>
      <c r="L172" s="27"/>
      <c r="M172" s="27"/>
      <c r="N172" s="27"/>
      <c r="O172" s="27"/>
      <c r="P172" s="27"/>
    </row>
    <row r="173" spans="2:16">
      <c r="B173" s="14" t="s">
        <v>67</v>
      </c>
      <c r="C173" s="1" t="s">
        <v>65</v>
      </c>
      <c r="D173" s="14" t="s">
        <v>68</v>
      </c>
      <c r="E173" s="8">
        <f t="shared" si="12"/>
        <v>0.29994769483426337</v>
      </c>
      <c r="F173" s="8">
        <f t="shared" si="12"/>
        <v>0.30565119933494989</v>
      </c>
      <c r="G173" s="8">
        <f t="shared" si="12"/>
        <v>0.30565119933494989</v>
      </c>
      <c r="H173" s="8">
        <f t="shared" si="12"/>
        <v>0.31430667641663357</v>
      </c>
      <c r="I173" s="8">
        <f t="shared" si="12"/>
        <v>0.31408028853945646</v>
      </c>
      <c r="L173" s="27"/>
      <c r="M173" s="27"/>
      <c r="N173" s="27"/>
      <c r="O173" s="27"/>
      <c r="P173" s="27"/>
    </row>
    <row r="174" spans="2:16">
      <c r="B174" s="14" t="s">
        <v>67</v>
      </c>
      <c r="C174" s="1" t="s">
        <v>66</v>
      </c>
      <c r="D174" s="14" t="s">
        <v>68</v>
      </c>
      <c r="E174" s="8">
        <f t="shared" si="12"/>
        <v>0.32884954818481532</v>
      </c>
      <c r="F174" s="8">
        <f t="shared" si="12"/>
        <v>0.33672894451477187</v>
      </c>
      <c r="G174" s="8">
        <f t="shared" si="12"/>
        <v>0.33672393065371586</v>
      </c>
      <c r="H174" s="8">
        <f t="shared" si="12"/>
        <v>0.34318791184784236</v>
      </c>
      <c r="I174" s="8">
        <f t="shared" si="12"/>
        <v>0.34296026428641341</v>
      </c>
      <c r="L174" s="27"/>
      <c r="M174" s="27"/>
      <c r="N174" s="27"/>
      <c r="O174" s="27"/>
      <c r="P174" s="27"/>
    </row>
    <row r="175" spans="2:16">
      <c r="D175" s="128"/>
      <c r="E175" s="16"/>
      <c r="F175" s="16"/>
      <c r="G175" s="16"/>
      <c r="H175" s="16"/>
      <c r="I175" s="16"/>
    </row>
    <row r="176" spans="2:16">
      <c r="B176" s="198" t="s">
        <v>69</v>
      </c>
      <c r="C176" s="193"/>
      <c r="D176" s="193"/>
      <c r="E176" s="193"/>
      <c r="F176" s="193"/>
      <c r="G176" s="193"/>
      <c r="H176" s="193"/>
      <c r="I176" s="193"/>
    </row>
    <row r="177" spans="2:11" ht="25.5">
      <c r="B177" s="14"/>
      <c r="C177" s="1"/>
      <c r="D177" s="1"/>
      <c r="E177" s="126" t="s">
        <v>47</v>
      </c>
      <c r="F177" s="126" t="s">
        <v>49</v>
      </c>
      <c r="G177" s="126" t="s">
        <v>51</v>
      </c>
      <c r="H177" s="126" t="s">
        <v>53</v>
      </c>
      <c r="I177" s="127" t="s">
        <v>55</v>
      </c>
    </row>
    <row r="178" spans="2:11">
      <c r="B178" s="55" t="s">
        <v>58</v>
      </c>
      <c r="C178" s="2" t="s">
        <v>59</v>
      </c>
      <c r="D178" s="2" t="s">
        <v>60</v>
      </c>
      <c r="E178" s="13" t="s">
        <v>46</v>
      </c>
      <c r="F178" s="13" t="s">
        <v>48</v>
      </c>
      <c r="G178" s="13" t="s">
        <v>50</v>
      </c>
      <c r="H178" s="13" t="s">
        <v>52</v>
      </c>
      <c r="I178" s="186" t="s">
        <v>54</v>
      </c>
    </row>
    <row r="179" spans="2:11">
      <c r="B179" s="209" t="s">
        <v>71</v>
      </c>
      <c r="C179" s="209"/>
      <c r="D179" s="209"/>
      <c r="E179" s="209"/>
      <c r="F179" s="209"/>
      <c r="G179" s="209"/>
      <c r="H179" s="209"/>
      <c r="I179" s="186"/>
      <c r="J179" t="s">
        <v>80</v>
      </c>
    </row>
    <row r="180" spans="2:11">
      <c r="B180" s="14" t="s">
        <v>62</v>
      </c>
      <c r="C180" s="1" t="s">
        <v>63</v>
      </c>
      <c r="D180" s="14" t="s">
        <v>64</v>
      </c>
      <c r="E180" s="35" cm="1">
        <f t="array" ref="E180">E163*INDEX('TDCV Values'!$D$11:$H$16,MATCH($B180&amp;$C180,'TDCV Values'!$B$11:$B$16&amp;'TDCV Values'!$C$11:$C$16,0),MATCH(E$22,'TDCV Values'!$D$10:$H$10,0))</f>
        <v>1968.4870535520486</v>
      </c>
      <c r="F180" s="35" cm="1">
        <f t="array" ref="F180">F163*INDEX('TDCV Values'!$D$11:$H$16,MATCH($B180&amp;$C180,'TDCV Values'!$B$11:$B$16&amp;'TDCV Values'!$C$11:$C$16,0),MATCH(F$22,'TDCV Values'!$D$10:$H$10,0))</f>
        <v>1476.3117245207998</v>
      </c>
      <c r="G180" s="35" cm="1">
        <f t="array" ref="G180">G163*INDEX('TDCV Values'!$D$11:$H$16,MATCH($B180&amp;$C180,'TDCV Values'!$B$11:$B$16&amp;'TDCV Values'!$C$11:$C$16,0),MATCH(G$22,'TDCV Values'!$D$10:$H$10,0))</f>
        <v>878.63465333751594</v>
      </c>
      <c r="H180" s="35" cm="1">
        <f t="array" ref="H180">H163*INDEX('TDCV Values'!$D$11:$H$16,MATCH($B180&amp;$C180,'TDCV Values'!$B$11:$B$16&amp;'TDCV Values'!$C$11:$C$16,0),MATCH(H$22,'TDCV Values'!$D$10:$H$10,0))</f>
        <v>743.04958842530073</v>
      </c>
      <c r="I180" s="35" cm="1">
        <f t="array" ref="I180">I163*INDEX('TDCV Values'!$D$11:$H$16,MATCH($B180&amp;$C180,'TDCV Values'!$B$11:$B$16&amp;'TDCV Values'!$C$11:$C$16,0),MATCH(I$22,'TDCV Values'!$D$10:$H$10,0))</f>
        <v>777.35950681648239</v>
      </c>
      <c r="J180" s="108"/>
      <c r="K180" s="108"/>
    </row>
    <row r="181" spans="2:11">
      <c r="B181" s="14" t="s">
        <v>62</v>
      </c>
      <c r="C181" s="1" t="s">
        <v>65</v>
      </c>
      <c r="D181" s="14" t="s">
        <v>64</v>
      </c>
      <c r="E181" s="35" cm="1">
        <f t="array" ref="E181">E164*INDEX('TDCV Values'!$D$11:$H$16,MATCH($B181&amp;$C181,'TDCV Values'!$B$11:$B$16&amp;'TDCV Values'!$C$11:$C$16,0),MATCH(E$22,'TDCV Values'!$D$10:$H$10,0))</f>
        <v>1926.5912612197387</v>
      </c>
      <c r="F181" s="35" cm="1">
        <f t="array" ref="F181">F164*INDEX('TDCV Values'!$D$11:$H$16,MATCH($B181&amp;$C181,'TDCV Values'!$B$11:$B$16&amp;'TDCV Values'!$C$11:$C$16,0),MATCH(F$22,'TDCV Values'!$D$10:$H$10,0))</f>
        <v>1434.0276886912472</v>
      </c>
      <c r="G181" s="35" cm="1">
        <f t="array" ref="G181">G164*INDEX('TDCV Values'!$D$11:$H$16,MATCH($B181&amp;$C181,'TDCV Values'!$B$11:$B$16&amp;'TDCV Values'!$C$11:$C$16,0),MATCH(G$22,'TDCV Values'!$D$10:$H$10,0))</f>
        <v>842.66084300617581</v>
      </c>
      <c r="H181" s="35" cm="1">
        <f t="array" ref="H181">H164*INDEX('TDCV Values'!$D$11:$H$16,MATCH($B181&amp;$C181,'TDCV Values'!$B$11:$B$16&amp;'TDCV Values'!$C$11:$C$16,0),MATCH(H$22,'TDCV Values'!$D$10:$H$10,0))</f>
        <v>726.72725444525395</v>
      </c>
      <c r="I181" s="35" cm="1">
        <f t="array" ref="I181">I164*INDEX('TDCV Values'!$D$11:$H$16,MATCH($B181&amp;$C181,'TDCV Values'!$B$11:$B$16&amp;'TDCV Values'!$C$11:$C$16,0),MATCH(I$22,'TDCV Values'!$D$10:$H$10,0))</f>
        <v>760.70397484694683</v>
      </c>
      <c r="J181" s="108"/>
      <c r="K181" s="108"/>
    </row>
    <row r="182" spans="2:11">
      <c r="B182" s="14" t="s">
        <v>62</v>
      </c>
      <c r="C182" s="1" t="s">
        <v>66</v>
      </c>
      <c r="D182" s="14" t="s">
        <v>64</v>
      </c>
      <c r="E182" s="35" cm="1">
        <f t="array" ref="E182">E165*INDEX('TDCV Values'!$D$11:$H$16,MATCH($B182&amp;$C182,'TDCV Values'!$B$11:$B$16&amp;'TDCV Values'!$C$11:$C$16,0),MATCH(E$22,'TDCV Values'!$D$10:$H$10,0))</f>
        <v>2015.3206478584179</v>
      </c>
      <c r="F182" s="35" cm="1">
        <f t="array" ref="F182">F165*INDEX('TDCV Values'!$D$11:$H$16,MATCH($B182&amp;$C182,'TDCV Values'!$B$11:$B$16&amp;'TDCV Values'!$C$11:$C$16,0),MATCH(F$22,'TDCV Values'!$D$10:$H$10,0))</f>
        <v>1511.9373489034099</v>
      </c>
      <c r="G182" s="35" cm="1">
        <f t="array" ref="G182">G165*INDEX('TDCV Values'!$D$11:$H$16,MATCH($B182&amp;$C182,'TDCV Values'!$B$11:$B$16&amp;'TDCV Values'!$C$11:$C$16,0),MATCH(G$22,'TDCV Values'!$D$10:$H$10,0))</f>
        <v>899.2809138163891</v>
      </c>
      <c r="H182" s="35" cm="1">
        <f t="array" ref="H182">H165*INDEX('TDCV Values'!$D$11:$H$16,MATCH($B182&amp;$C182,'TDCV Values'!$B$11:$B$16&amp;'TDCV Values'!$C$11:$C$16,0),MATCH(H$22,'TDCV Values'!$D$10:$H$10,0))</f>
        <v>759.92043681177984</v>
      </c>
      <c r="I182" s="35" cm="1">
        <f t="array" ref="I182">I165*INDEX('TDCV Values'!$D$11:$H$16,MATCH($B182&amp;$C182,'TDCV Values'!$B$11:$B$16&amp;'TDCV Values'!$C$11:$C$16,0),MATCH(I$22,'TDCV Values'!$D$10:$H$10,0))</f>
        <v>795.22225184965941</v>
      </c>
      <c r="J182" s="108"/>
      <c r="K182" s="108"/>
    </row>
    <row r="183" spans="2:11">
      <c r="B183" s="14" t="s">
        <v>67</v>
      </c>
      <c r="C183" s="1" t="s">
        <v>63</v>
      </c>
      <c r="D183" s="14" t="s">
        <v>64</v>
      </c>
      <c r="E183" s="35" cm="1">
        <f t="array" ref="E183">E166*INDEX('TDCV Values'!$D$11:$H$16,MATCH($B183&amp;$C183,'TDCV Values'!$B$11:$B$16&amp;'TDCV Values'!$C$11:$C$16,0),MATCH(E$22,'TDCV Values'!$D$10:$H$10,0))</f>
        <v>2061.2649942365624</v>
      </c>
      <c r="F183" s="35" cm="1">
        <f t="array" ref="F183">F166*INDEX('TDCV Values'!$D$11:$H$16,MATCH($B183&amp;$C183,'TDCV Values'!$B$11:$B$16&amp;'TDCV Values'!$C$11:$C$16,0),MATCH(F$22,'TDCV Values'!$D$10:$H$10,0))</f>
        <v>1521.6182578674984</v>
      </c>
      <c r="G183" s="35" cm="1">
        <f t="array" ref="G183">G166*INDEX('TDCV Values'!$D$11:$H$16,MATCH($B183&amp;$C183,'TDCV Values'!$B$11:$B$16&amp;'TDCV Values'!$C$11:$C$16,0),MATCH(G$22,'TDCV Values'!$D$10:$H$10,0))</f>
        <v>906.22309936728175</v>
      </c>
      <c r="H183" s="35" cm="1">
        <f t="array" ref="H183">H166*INDEX('TDCV Values'!$D$11:$H$16,MATCH($B183&amp;$C183,'TDCV Values'!$B$11:$B$16&amp;'TDCV Values'!$C$11:$C$16,0),MATCH(H$22,'TDCV Values'!$D$10:$H$10,0))</f>
        <v>797.38237921668099</v>
      </c>
      <c r="I183" s="35" cm="1">
        <f t="array" ref="I183">I166*INDEX('TDCV Values'!$D$11:$H$16,MATCH($B183&amp;$C183,'TDCV Values'!$B$11:$B$16&amp;'TDCV Values'!$C$11:$C$16,0),MATCH(I$22,'TDCV Values'!$D$10:$H$10,0))</f>
        <v>858.07517967724198</v>
      </c>
      <c r="J183" s="108"/>
    </row>
    <row r="184" spans="2:11">
      <c r="B184" s="14" t="s">
        <v>67</v>
      </c>
      <c r="C184" s="1" t="s">
        <v>65</v>
      </c>
      <c r="D184" s="14" t="s">
        <v>64</v>
      </c>
      <c r="E184" s="35" cm="1">
        <f t="array" ref="E184">E167*INDEX('TDCV Values'!$D$11:$H$16,MATCH($B184&amp;$C184,'TDCV Values'!$B$11:$B$16&amp;'TDCV Values'!$C$11:$C$16,0),MATCH(E$22,'TDCV Values'!$D$10:$H$10,0))</f>
        <v>2107.3474903001356</v>
      </c>
      <c r="F184" s="35" cm="1">
        <f t="array" ref="F184">F167*INDEX('TDCV Values'!$D$11:$H$16,MATCH($B184&amp;$C184,'TDCV Values'!$B$11:$B$16&amp;'TDCV Values'!$C$11:$C$16,0),MATCH(F$22,'TDCV Values'!$D$10:$H$10,0))</f>
        <v>1540.7777392556363</v>
      </c>
      <c r="G184" s="35" cm="1">
        <f t="array" ref="G184">G167*INDEX('TDCV Values'!$D$11:$H$16,MATCH($B184&amp;$C184,'TDCV Values'!$B$11:$B$16&amp;'TDCV Values'!$C$11:$C$16,0),MATCH(G$22,'TDCV Values'!$D$10:$H$10,0))</f>
        <v>884.66225287966734</v>
      </c>
      <c r="H184" s="35" cm="1">
        <f t="array" ref="H184">H167*INDEX('TDCV Values'!$D$11:$H$16,MATCH($B184&amp;$C184,'TDCV Values'!$B$11:$B$16&amp;'TDCV Values'!$C$11:$C$16,0),MATCH(H$22,'TDCV Values'!$D$10:$H$10,0))</f>
        <v>766.95804722563003</v>
      </c>
      <c r="I184" s="35" cm="1">
        <f t="array" ref="I184">I167*INDEX('TDCV Values'!$D$11:$H$16,MATCH($B184&amp;$C184,'TDCV Values'!$B$11:$B$16&amp;'TDCV Values'!$C$11:$C$16,0),MATCH(I$22,'TDCV Values'!$D$10:$H$10,0))</f>
        <v>832.12130862220397</v>
      </c>
      <c r="J184" s="108"/>
    </row>
    <row r="185" spans="2:11">
      <c r="B185" s="14" t="s">
        <v>67</v>
      </c>
      <c r="C185" s="1" t="s">
        <v>66</v>
      </c>
      <c r="D185" s="14" t="s">
        <v>64</v>
      </c>
      <c r="E185" s="35" cm="1">
        <f t="array" ref="E185">E168*INDEX('TDCV Values'!$D$11:$H$16,MATCH($B185&amp;$C185,'TDCV Values'!$B$11:$B$16&amp;'TDCV Values'!$C$11:$C$16,0),MATCH(E$22,'TDCV Values'!$D$10:$H$10,0))</f>
        <v>2110.2997441781858</v>
      </c>
      <c r="F185" s="35" cm="1">
        <f t="array" ref="F185">F168*INDEX('TDCV Values'!$D$11:$H$16,MATCH($B185&amp;$C185,'TDCV Values'!$B$11:$B$16&amp;'TDCV Values'!$C$11:$C$16,0),MATCH(F$22,'TDCV Values'!$D$10:$H$10,0))</f>
        <v>1558.3108077913284</v>
      </c>
      <c r="G185" s="35" cm="1">
        <f t="array" ref="G185">G168*INDEX('TDCV Values'!$D$11:$H$16,MATCH($B185&amp;$C185,'TDCV Values'!$B$11:$B$16&amp;'TDCV Values'!$C$11:$C$16,0),MATCH(G$22,'TDCV Values'!$D$10:$H$10,0))</f>
        <v>927.48895864462122</v>
      </c>
      <c r="H185" s="35" cm="1">
        <f t="array" ref="H185">H168*INDEX('TDCV Values'!$D$11:$H$16,MATCH($B185&amp;$C185,'TDCV Values'!$B$11:$B$16&amp;'TDCV Values'!$C$11:$C$16,0),MATCH(H$22,'TDCV Values'!$D$10:$H$10,0))</f>
        <v>815.40290862161589</v>
      </c>
      <c r="I185" s="35" cm="1">
        <f t="array" ref="I185">I168*INDEX('TDCV Values'!$D$11:$H$16,MATCH($B185&amp;$C185,'TDCV Values'!$B$11:$B$16&amp;'TDCV Values'!$C$11:$C$16,0),MATCH(I$22,'TDCV Values'!$D$10:$H$10,0))</f>
        <v>877.57069034169911</v>
      </c>
      <c r="J185" s="108"/>
    </row>
    <row r="186" spans="2:11">
      <c r="B186" s="209" t="s">
        <v>72</v>
      </c>
      <c r="C186" s="209"/>
      <c r="D186" s="209"/>
      <c r="E186" s="209"/>
      <c r="F186" s="209"/>
      <c r="G186" s="209"/>
      <c r="H186" s="209"/>
      <c r="I186" s="186"/>
      <c r="J186" t="s">
        <v>73</v>
      </c>
    </row>
    <row r="187" spans="2:11">
      <c r="B187" s="14" t="s">
        <v>62</v>
      </c>
      <c r="C187" s="1" t="s">
        <v>63</v>
      </c>
      <c r="D187" s="14" t="s">
        <v>68</v>
      </c>
      <c r="E187" s="8">
        <f>E169*365</f>
        <v>173.39901289741013</v>
      </c>
      <c r="F187" s="8">
        <f t="shared" ref="F187:I192" si="13">F169*365</f>
        <v>197.70785985623866</v>
      </c>
      <c r="G187" s="8">
        <f t="shared" si="13"/>
        <v>197.70801724367601</v>
      </c>
      <c r="H187" s="8">
        <f t="shared" si="13"/>
        <v>200.29771069483246</v>
      </c>
      <c r="I187" s="8">
        <f t="shared" si="13"/>
        <v>200.20842749452763</v>
      </c>
      <c r="J187" s="108"/>
      <c r="K187" s="108"/>
    </row>
    <row r="188" spans="2:11">
      <c r="B188" s="14" t="s">
        <v>62</v>
      </c>
      <c r="C188" s="1" t="s">
        <v>65</v>
      </c>
      <c r="D188" s="14" t="s">
        <v>68</v>
      </c>
      <c r="E188" s="8">
        <f t="shared" ref="E188:H192" si="14">E170*365</f>
        <v>172.38220986915641</v>
      </c>
      <c r="F188" s="8">
        <f t="shared" si="14"/>
        <v>196.54965794360157</v>
      </c>
      <c r="G188" s="8">
        <f t="shared" si="14"/>
        <v>196.54965794360157</v>
      </c>
      <c r="H188" s="8">
        <f t="shared" si="14"/>
        <v>199.14103559694263</v>
      </c>
      <c r="I188" s="8">
        <f t="shared" si="13"/>
        <v>199.06814557348173</v>
      </c>
      <c r="J188" s="108"/>
      <c r="K188" s="108"/>
    </row>
    <row r="189" spans="2:11">
      <c r="B189" s="14" t="s">
        <v>62</v>
      </c>
      <c r="C189" s="1" t="s">
        <v>66</v>
      </c>
      <c r="D189" s="14" t="s">
        <v>68</v>
      </c>
      <c r="E189" s="8">
        <f t="shared" si="14"/>
        <v>187.28250653722705</v>
      </c>
      <c r="F189" s="8">
        <f t="shared" si="14"/>
        <v>212.68373796748313</v>
      </c>
      <c r="G189" s="8">
        <f t="shared" si="14"/>
        <v>212.68310819139677</v>
      </c>
      <c r="H189" s="8">
        <f t="shared" si="14"/>
        <v>214.59592859784019</v>
      </c>
      <c r="I189" s="8">
        <f t="shared" si="13"/>
        <v>214.65715304068081</v>
      </c>
      <c r="J189" s="108"/>
      <c r="K189" s="108"/>
    </row>
    <row r="190" spans="2:11">
      <c r="B190" s="14" t="s">
        <v>67</v>
      </c>
      <c r="C190" s="1" t="s">
        <v>63</v>
      </c>
      <c r="D190" s="14" t="s">
        <v>68</v>
      </c>
      <c r="E190" s="8">
        <f t="shared" si="14"/>
        <v>110.08136879020861</v>
      </c>
      <c r="F190" s="8">
        <f t="shared" si="14"/>
        <v>112.17500981066209</v>
      </c>
      <c r="G190" s="8">
        <f t="shared" si="14"/>
        <v>112.17545759682409</v>
      </c>
      <c r="H190" s="8">
        <f t="shared" si="14"/>
        <v>115.34067822904447</v>
      </c>
      <c r="I190" s="8">
        <f t="shared" si="13"/>
        <v>115.25916087811272</v>
      </c>
      <c r="J190" s="108"/>
    </row>
    <row r="191" spans="2:11">
      <c r="B191" s="14" t="s">
        <v>67</v>
      </c>
      <c r="C191" s="1" t="s">
        <v>65</v>
      </c>
      <c r="D191" s="14" t="s">
        <v>68</v>
      </c>
      <c r="E191" s="8">
        <f t="shared" si="14"/>
        <v>109.48090861450613</v>
      </c>
      <c r="F191" s="8">
        <f t="shared" si="14"/>
        <v>111.56268775725671</v>
      </c>
      <c r="G191" s="8">
        <f t="shared" si="14"/>
        <v>111.56268775725671</v>
      </c>
      <c r="H191" s="8">
        <f t="shared" si="14"/>
        <v>114.72193689207126</v>
      </c>
      <c r="I191" s="8">
        <f t="shared" si="13"/>
        <v>114.63930531690161</v>
      </c>
      <c r="J191" s="108"/>
    </row>
    <row r="192" spans="2:11">
      <c r="B192" s="14" t="s">
        <v>67</v>
      </c>
      <c r="C192" s="1" t="s">
        <v>66</v>
      </c>
      <c r="D192" s="14" t="s">
        <v>68</v>
      </c>
      <c r="E192" s="8">
        <f t="shared" si="14"/>
        <v>120.03008508745759</v>
      </c>
      <c r="F192" s="8">
        <f t="shared" si="14"/>
        <v>122.90606474789173</v>
      </c>
      <c r="G192" s="8">
        <f t="shared" si="14"/>
        <v>122.90423468860629</v>
      </c>
      <c r="H192" s="8">
        <f t="shared" si="14"/>
        <v>125.26358782446246</v>
      </c>
      <c r="I192" s="8">
        <f t="shared" si="13"/>
        <v>125.18049646454089</v>
      </c>
      <c r="J192" s="108"/>
    </row>
    <row r="193" spans="2:16">
      <c r="B193" s="209" t="s">
        <v>74</v>
      </c>
      <c r="C193" s="209"/>
      <c r="D193" s="209"/>
      <c r="E193" s="209"/>
      <c r="F193" s="209"/>
      <c r="G193" s="209"/>
      <c r="H193" s="209"/>
      <c r="I193" s="186"/>
      <c r="J193" t="s">
        <v>75</v>
      </c>
    </row>
    <row r="194" spans="2:16">
      <c r="B194" s="14" t="s">
        <v>62</v>
      </c>
      <c r="C194" s="1" t="s">
        <v>63</v>
      </c>
      <c r="D194" s="1"/>
      <c r="E194" s="8">
        <f>E180+E187</f>
        <v>2141.8860664494587</v>
      </c>
      <c r="F194" s="8">
        <f t="shared" ref="F194:I199" si="15">F180+F187</f>
        <v>1674.0195843770384</v>
      </c>
      <c r="G194" s="8">
        <f t="shared" si="15"/>
        <v>1076.3426705811919</v>
      </c>
      <c r="H194" s="8">
        <f t="shared" si="15"/>
        <v>943.34729912013313</v>
      </c>
      <c r="I194" s="8">
        <f t="shared" si="15"/>
        <v>977.56793431101005</v>
      </c>
    </row>
    <row r="195" spans="2:16">
      <c r="B195" s="14" t="s">
        <v>62</v>
      </c>
      <c r="C195" s="1" t="s">
        <v>65</v>
      </c>
      <c r="D195" s="1"/>
      <c r="E195" s="8">
        <f t="shared" ref="E195:H199" si="16">E181+E188</f>
        <v>2098.9734710888952</v>
      </c>
      <c r="F195" s="8">
        <f t="shared" si="16"/>
        <v>1630.5773466348487</v>
      </c>
      <c r="G195" s="8">
        <f t="shared" si="16"/>
        <v>1039.2105009497773</v>
      </c>
      <c r="H195" s="8">
        <f t="shared" si="16"/>
        <v>925.86829004219658</v>
      </c>
      <c r="I195" s="8">
        <f t="shared" si="15"/>
        <v>959.77212042042856</v>
      </c>
    </row>
    <row r="196" spans="2:16">
      <c r="B196" s="14" t="s">
        <v>62</v>
      </c>
      <c r="C196" s="1" t="s">
        <v>66</v>
      </c>
      <c r="D196" s="1"/>
      <c r="E196" s="8">
        <f t="shared" si="16"/>
        <v>2202.6031543956451</v>
      </c>
      <c r="F196" s="8">
        <f t="shared" si="16"/>
        <v>1724.6210868708931</v>
      </c>
      <c r="G196" s="8">
        <f t="shared" si="16"/>
        <v>1111.9640220077858</v>
      </c>
      <c r="H196" s="8">
        <f t="shared" si="16"/>
        <v>974.51636540961999</v>
      </c>
      <c r="I196" s="8">
        <f t="shared" si="15"/>
        <v>1009.8794048903402</v>
      </c>
    </row>
    <row r="197" spans="2:16">
      <c r="B197" s="14" t="s">
        <v>67</v>
      </c>
      <c r="C197" s="1" t="s">
        <v>63</v>
      </c>
      <c r="D197" s="1"/>
      <c r="E197" s="8">
        <f t="shared" si="16"/>
        <v>2171.3463630267711</v>
      </c>
      <c r="F197" s="8">
        <f t="shared" si="16"/>
        <v>1633.7932676781604</v>
      </c>
      <c r="G197" s="8">
        <f t="shared" si="16"/>
        <v>1018.3985569641059</v>
      </c>
      <c r="H197" s="8">
        <f t="shared" si="16"/>
        <v>912.72305744572543</v>
      </c>
      <c r="I197" s="8">
        <f t="shared" si="15"/>
        <v>973.33434055535474</v>
      </c>
    </row>
    <row r="198" spans="2:16">
      <c r="B198" s="14" t="s">
        <v>67</v>
      </c>
      <c r="C198" s="1" t="s">
        <v>65</v>
      </c>
      <c r="D198" s="1"/>
      <c r="E198" s="8">
        <f t="shared" si="16"/>
        <v>2216.8283989146416</v>
      </c>
      <c r="F198" s="8">
        <f t="shared" si="16"/>
        <v>1652.3404270128931</v>
      </c>
      <c r="G198" s="8">
        <f t="shared" si="16"/>
        <v>996.22494063692409</v>
      </c>
      <c r="H198" s="8">
        <f t="shared" si="16"/>
        <v>881.67998411770122</v>
      </c>
      <c r="I198" s="8">
        <f t="shared" si="15"/>
        <v>946.76061393910561</v>
      </c>
    </row>
    <row r="199" spans="2:16">
      <c r="B199" s="14" t="s">
        <v>67</v>
      </c>
      <c r="C199" s="1" t="s">
        <v>66</v>
      </c>
      <c r="D199" s="1"/>
      <c r="E199" s="8">
        <f t="shared" si="16"/>
        <v>2230.3298292656436</v>
      </c>
      <c r="F199" s="8">
        <f t="shared" si="16"/>
        <v>1681.2168725392203</v>
      </c>
      <c r="G199" s="8">
        <f t="shared" si="16"/>
        <v>1050.3931933332276</v>
      </c>
      <c r="H199" s="8">
        <f t="shared" si="16"/>
        <v>940.66649644607833</v>
      </c>
      <c r="I199" s="8">
        <f t="shared" si="15"/>
        <v>1002.75118680624</v>
      </c>
    </row>
    <row r="200" spans="2:16">
      <c r="B200" s="209" t="s">
        <v>74</v>
      </c>
      <c r="C200" s="209"/>
      <c r="D200" s="209"/>
      <c r="E200" s="209"/>
      <c r="F200" s="209"/>
      <c r="G200" s="209"/>
      <c r="H200" s="209"/>
      <c r="I200" s="186"/>
      <c r="J200" t="s">
        <v>76</v>
      </c>
    </row>
    <row r="201" spans="2:16">
      <c r="B201" s="14" t="s">
        <v>77</v>
      </c>
      <c r="C201" s="1" t="s">
        <v>63</v>
      </c>
      <c r="D201" s="1"/>
      <c r="E201" s="8">
        <f>E194+E197</f>
        <v>4313.2324294762293</v>
      </c>
      <c r="F201" s="8">
        <f t="shared" ref="F201:I203" si="17">F194+F197</f>
        <v>3307.8128520551991</v>
      </c>
      <c r="G201" s="8">
        <f t="shared" si="17"/>
        <v>2094.741227545298</v>
      </c>
      <c r="H201" s="8">
        <f t="shared" si="17"/>
        <v>1856.0703565658587</v>
      </c>
      <c r="I201" s="8">
        <f t="shared" si="17"/>
        <v>1950.9022748663647</v>
      </c>
    </row>
    <row r="202" spans="2:16">
      <c r="B202" s="14" t="s">
        <v>77</v>
      </c>
      <c r="C202" s="1" t="s">
        <v>65</v>
      </c>
      <c r="D202" s="1"/>
      <c r="E202" s="8">
        <f t="shared" ref="E202:H203" si="18">E195+E198</f>
        <v>4315.8018700035373</v>
      </c>
      <c r="F202" s="8">
        <f t="shared" si="18"/>
        <v>3282.9177736477418</v>
      </c>
      <c r="G202" s="8">
        <f t="shared" si="18"/>
        <v>2035.4354415867015</v>
      </c>
      <c r="H202" s="8">
        <f t="shared" si="18"/>
        <v>1807.5482741598978</v>
      </c>
      <c r="I202" s="8">
        <f t="shared" si="17"/>
        <v>1906.5327343595341</v>
      </c>
    </row>
    <row r="203" spans="2:16">
      <c r="B203" s="14" t="s">
        <v>77</v>
      </c>
      <c r="C203" s="1" t="s">
        <v>66</v>
      </c>
      <c r="D203" s="1"/>
      <c r="E203" s="8">
        <f t="shared" si="18"/>
        <v>4432.9329836612887</v>
      </c>
      <c r="F203" s="8">
        <f t="shared" si="18"/>
        <v>3405.8379594101134</v>
      </c>
      <c r="G203" s="8">
        <f t="shared" si="18"/>
        <v>2162.3572153410132</v>
      </c>
      <c r="H203" s="8">
        <f t="shared" si="18"/>
        <v>1915.1828618556983</v>
      </c>
      <c r="I203" s="8">
        <f t="shared" si="17"/>
        <v>2012.6305916965803</v>
      </c>
    </row>
    <row r="204" spans="2:16">
      <c r="D204" s="128"/>
      <c r="E204" s="16"/>
      <c r="F204" s="16"/>
      <c r="G204" s="16"/>
      <c r="H204" s="16"/>
      <c r="I204" s="16"/>
    </row>
    <row r="205" spans="2:16">
      <c r="B205" s="203" t="s">
        <v>92</v>
      </c>
      <c r="C205" s="190"/>
      <c r="D205" s="190"/>
      <c r="E205" s="191"/>
      <c r="F205" s="191"/>
      <c r="G205" s="191"/>
      <c r="H205" s="191"/>
      <c r="I205" s="191"/>
    </row>
    <row r="206" spans="2:16" ht="25.5">
      <c r="B206" s="14"/>
      <c r="C206" s="1"/>
      <c r="D206" s="1"/>
      <c r="E206" s="126" t="s">
        <v>47</v>
      </c>
      <c r="F206" s="126" t="s">
        <v>49</v>
      </c>
      <c r="G206" s="126" t="s">
        <v>51</v>
      </c>
      <c r="H206" s="126" t="s">
        <v>53</v>
      </c>
      <c r="I206" s="127" t="s">
        <v>55</v>
      </c>
      <c r="J206" t="s">
        <v>93</v>
      </c>
    </row>
    <row r="207" spans="2:16">
      <c r="B207" s="55" t="s">
        <v>58</v>
      </c>
      <c r="C207" s="2" t="s">
        <v>59</v>
      </c>
      <c r="D207" s="2" t="s">
        <v>60</v>
      </c>
      <c r="E207" s="13" t="s">
        <v>46</v>
      </c>
      <c r="F207" s="13" t="s">
        <v>48</v>
      </c>
      <c r="G207" s="13" t="s">
        <v>50</v>
      </c>
      <c r="H207" s="13" t="s">
        <v>52</v>
      </c>
      <c r="I207" s="186" t="s">
        <v>54</v>
      </c>
    </row>
    <row r="208" spans="2:16">
      <c r="B208" s="209" t="s">
        <v>74</v>
      </c>
      <c r="C208" s="209"/>
      <c r="D208" s="209"/>
      <c r="E208" s="209"/>
      <c r="F208" s="209"/>
      <c r="G208" s="209"/>
      <c r="H208" s="209"/>
      <c r="I208" s="186"/>
      <c r="L208" s="138"/>
      <c r="M208" s="138"/>
      <c r="N208" s="138"/>
      <c r="O208" s="138"/>
      <c r="P208" s="138"/>
    </row>
    <row r="209" spans="2:16">
      <c r="B209" s="14" t="s">
        <v>62</v>
      </c>
      <c r="C209" s="1" t="s">
        <v>63</v>
      </c>
      <c r="D209" s="1"/>
      <c r="E209" s="8">
        <f>E194-E38</f>
        <v>49.468524299823912</v>
      </c>
      <c r="F209" s="8">
        <f>F194-F38</f>
        <v>55.549266008401219</v>
      </c>
      <c r="G209" s="8">
        <f>G194-G38</f>
        <v>15.374801197747047</v>
      </c>
      <c r="H209" s="8">
        <f>H194-H38</f>
        <v>7.6351768312988497</v>
      </c>
      <c r="I209" s="8">
        <f>I194-I38</f>
        <v>10.648091062858612</v>
      </c>
      <c r="J209" s="137"/>
      <c r="L209" s="138"/>
      <c r="M209" s="138"/>
      <c r="N209" s="138"/>
      <c r="O209" s="138"/>
      <c r="P209" s="138"/>
    </row>
    <row r="210" spans="2:16">
      <c r="B210" s="14" t="s">
        <v>62</v>
      </c>
      <c r="C210" s="1" t="s">
        <v>65</v>
      </c>
      <c r="D210" s="1"/>
      <c r="E210" s="8">
        <f>E195-E39</f>
        <v>18.38314318332732</v>
      </c>
      <c r="F210" s="8">
        <f>F195-F39</f>
        <v>26.724597598686159</v>
      </c>
      <c r="G210" s="8">
        <f>G195-G39</f>
        <v>-11.557510779188988</v>
      </c>
      <c r="H210" s="8">
        <f>H195-H39</f>
        <v>-23.297028285040369</v>
      </c>
      <c r="I210" s="8">
        <f>I195-I39</f>
        <v>-20.449324600918317</v>
      </c>
      <c r="J210" s="137"/>
      <c r="L210" s="138"/>
      <c r="M210" s="138"/>
      <c r="N210" s="138"/>
      <c r="O210" s="138"/>
      <c r="P210" s="138"/>
    </row>
    <row r="211" spans="2:16">
      <c r="B211" s="14" t="s">
        <v>62</v>
      </c>
      <c r="C211" s="1" t="s">
        <v>66</v>
      </c>
      <c r="D211" s="1"/>
      <c r="E211" s="8">
        <f>E196-E40</f>
        <v>-14.328632519089297</v>
      </c>
      <c r="F211" s="8">
        <f>F196-F40</f>
        <v>6.3582540595257342</v>
      </c>
      <c r="G211" s="8">
        <f>G196-G40</f>
        <v>-19.127348676789325</v>
      </c>
      <c r="H211" s="8">
        <f>H196-H40</f>
        <v>-24.540544309639472</v>
      </c>
      <c r="I211" s="8">
        <f>I196-I40</f>
        <v>-22.045364914683546</v>
      </c>
      <c r="L211" s="138"/>
      <c r="M211" s="138"/>
      <c r="N211" s="138"/>
      <c r="O211" s="138"/>
      <c r="P211" s="138"/>
    </row>
    <row r="212" spans="2:16">
      <c r="B212" s="14" t="s">
        <v>67</v>
      </c>
      <c r="C212" s="1" t="s">
        <v>63</v>
      </c>
      <c r="D212" s="1"/>
      <c r="E212" s="8">
        <f>E197-E41</f>
        <v>55.558185260641039</v>
      </c>
      <c r="F212" s="8">
        <f>F197-F41</f>
        <v>58.465286063863687</v>
      </c>
      <c r="G212" s="8">
        <f>G197-G41</f>
        <v>16.448407346271097</v>
      </c>
      <c r="H212" s="8">
        <f>H197-H41</f>
        <v>7.686188287611003</v>
      </c>
      <c r="I212" s="8">
        <f>I197-I41</f>
        <v>13.728102078205552</v>
      </c>
      <c r="L212" s="138"/>
      <c r="M212" s="138"/>
      <c r="N212" s="138"/>
      <c r="O212" s="138"/>
      <c r="P212" s="138"/>
    </row>
    <row r="213" spans="2:16">
      <c r="B213" s="14" t="s">
        <v>67</v>
      </c>
      <c r="C213" s="1" t="s">
        <v>65</v>
      </c>
      <c r="D213" s="1"/>
      <c r="E213" s="8">
        <f>E198-E42</f>
        <v>12.024667501329532</v>
      </c>
      <c r="F213" s="8">
        <f>F198-F42</f>
        <v>20.461647458215566</v>
      </c>
      <c r="G213" s="8">
        <f>G198-G42</f>
        <v>-21.062352888987448</v>
      </c>
      <c r="H213" s="8">
        <f>H198-H42</f>
        <v>-37.550162597173312</v>
      </c>
      <c r="I213" s="8">
        <f>I198-I42</f>
        <v>-31.779077127372375</v>
      </c>
      <c r="L213" s="138"/>
      <c r="M213" s="138"/>
      <c r="N213" s="138"/>
      <c r="O213" s="138"/>
      <c r="P213" s="138"/>
    </row>
    <row r="214" spans="2:16">
      <c r="B214" s="14" t="s">
        <v>67</v>
      </c>
      <c r="C214" s="1" t="s">
        <v>66</v>
      </c>
      <c r="D214" s="1"/>
      <c r="E214" s="8">
        <f>E199-E43</f>
        <v>-11.048889447923557</v>
      </c>
      <c r="F214" s="8">
        <f>F199-F43</f>
        <v>8.5602457560337371</v>
      </c>
      <c r="G214" s="8">
        <f>G199-G43</f>
        <v>-18.384752268393186</v>
      </c>
      <c r="H214" s="8">
        <f>H199-H43</f>
        <v>-25.8872762125186</v>
      </c>
      <c r="I214" s="8">
        <f>I199-I43</f>
        <v>-21.272299887055397</v>
      </c>
      <c r="L214" s="138"/>
      <c r="M214" s="138"/>
      <c r="N214" s="138"/>
      <c r="O214" s="138"/>
      <c r="P214" s="138"/>
    </row>
    <row r="215" spans="2:16">
      <c r="B215" s="209" t="s">
        <v>74</v>
      </c>
      <c r="C215" s="209"/>
      <c r="D215" s="209"/>
      <c r="E215" s="209"/>
      <c r="F215" s="209"/>
      <c r="G215" s="209"/>
      <c r="H215" s="209"/>
      <c r="I215" s="186"/>
      <c r="L215" s="138"/>
      <c r="M215" s="138"/>
      <c r="N215" s="138"/>
      <c r="O215" s="138"/>
      <c r="P215" s="138"/>
    </row>
    <row r="216" spans="2:16">
      <c r="B216" s="14" t="s">
        <v>77</v>
      </c>
      <c r="C216" s="1" t="s">
        <v>63</v>
      </c>
      <c r="D216" s="1"/>
      <c r="E216" s="8">
        <f>E209+E212</f>
        <v>105.02670956046495</v>
      </c>
      <c r="F216" s="8">
        <f t="shared" ref="F216:I218" si="19">F209+F212</f>
        <v>114.01455207226491</v>
      </c>
      <c r="G216" s="8">
        <f t="shared" si="19"/>
        <v>31.823208544018144</v>
      </c>
      <c r="H216" s="8">
        <f t="shared" si="19"/>
        <v>15.321365118909853</v>
      </c>
      <c r="I216" s="8">
        <f t="shared" si="19"/>
        <v>24.376193141064164</v>
      </c>
      <c r="K216" s="138"/>
      <c r="L216" s="138"/>
      <c r="M216" s="138"/>
      <c r="N216" s="138"/>
      <c r="O216" s="138"/>
      <c r="P216" s="138"/>
    </row>
    <row r="217" spans="2:16">
      <c r="B217" s="14" t="s">
        <v>77</v>
      </c>
      <c r="C217" s="1" t="s">
        <v>65</v>
      </c>
      <c r="D217" s="1"/>
      <c r="E217" s="8">
        <f>E210+E213</f>
        <v>30.407810684656852</v>
      </c>
      <c r="F217" s="8">
        <f t="shared" si="19"/>
        <v>47.186245056901726</v>
      </c>
      <c r="G217" s="8">
        <f t="shared" si="19"/>
        <v>-32.619863668176436</v>
      </c>
      <c r="H217" s="8">
        <f t="shared" si="19"/>
        <v>-60.847190882213681</v>
      </c>
      <c r="I217" s="8">
        <f t="shared" si="19"/>
        <v>-52.228401728290692</v>
      </c>
      <c r="K217" s="138"/>
      <c r="L217" s="138"/>
      <c r="M217" s="138"/>
      <c r="N217" s="138"/>
      <c r="O217" s="138"/>
      <c r="P217" s="138"/>
    </row>
    <row r="218" spans="2:16">
      <c r="B218" s="14" t="s">
        <v>77</v>
      </c>
      <c r="C218" s="1" t="s">
        <v>66</v>
      </c>
      <c r="D218" s="1"/>
      <c r="E218" s="8">
        <f>E211+E214</f>
        <v>-25.377521967012854</v>
      </c>
      <c r="F218" s="8">
        <f t="shared" si="19"/>
        <v>14.918499815559471</v>
      </c>
      <c r="G218" s="8">
        <f t="shared" si="19"/>
        <v>-37.51210094518251</v>
      </c>
      <c r="H218" s="8">
        <f t="shared" si="19"/>
        <v>-50.427820522158072</v>
      </c>
      <c r="I218" s="8">
        <f t="shared" si="19"/>
        <v>-43.317664801738943</v>
      </c>
      <c r="K218" s="138"/>
    </row>
    <row r="219" spans="2:16">
      <c r="E219" s="16"/>
      <c r="F219" s="16"/>
      <c r="G219" s="16"/>
      <c r="H219" s="16"/>
      <c r="I219" s="16"/>
      <c r="J219" s="16"/>
    </row>
    <row r="220" spans="2:16">
      <c r="J220" s="16"/>
    </row>
    <row r="221" spans="2:16">
      <c r="J221" s="16"/>
    </row>
    <row r="222" spans="2:16">
      <c r="J222" s="16"/>
    </row>
    <row r="223" spans="2:16">
      <c r="J223" s="16"/>
    </row>
    <row r="224" spans="2:16">
      <c r="J224" s="16"/>
    </row>
    <row r="225" spans="10:10">
      <c r="J225" s="16"/>
    </row>
    <row r="226" spans="10:10">
      <c r="J226" s="16"/>
    </row>
    <row r="227" spans="10:10">
      <c r="J227" s="16"/>
    </row>
    <row r="228" spans="10:10">
      <c r="J228" s="16"/>
    </row>
  </sheetData>
  <mergeCells count="16">
    <mergeCell ref="B69:H69"/>
    <mergeCell ref="B76:H76"/>
    <mergeCell ref="B83:H83"/>
    <mergeCell ref="B23:H23"/>
    <mergeCell ref="B30:H30"/>
    <mergeCell ref="B37:H37"/>
    <mergeCell ref="B44:H44"/>
    <mergeCell ref="B200:H200"/>
    <mergeCell ref="B208:H208"/>
    <mergeCell ref="B215:H215"/>
    <mergeCell ref="B90:H90"/>
    <mergeCell ref="B98:H98"/>
    <mergeCell ref="B105:H105"/>
    <mergeCell ref="B179:H179"/>
    <mergeCell ref="B186:H186"/>
    <mergeCell ref="B193:H19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3768-C396-4433-AC8C-D54CCA63C08B}">
  <sheetPr>
    <tabColor theme="5" tint="0.59999389629810485"/>
    <pageSetUpPr autoPageBreaks="0"/>
  </sheetPr>
  <dimension ref="A2:W236"/>
  <sheetViews>
    <sheetView zoomScaleNormal="100" workbookViewId="0">
      <selection activeCell="J138" sqref="J138"/>
    </sheetView>
  </sheetViews>
  <sheetFormatPr defaultRowHeight="12.75"/>
  <cols>
    <col min="1" max="1" width="15" customWidth="1"/>
    <col min="2" max="2" width="18.125" style="128" bestFit="1" customWidth="1"/>
    <col min="3" max="3" width="18.25" customWidth="1"/>
    <col min="4" max="4" width="20.25" bestFit="1" customWidth="1"/>
    <col min="5" max="5" width="16.125" customWidth="1"/>
    <col min="6" max="6" width="16.875" bestFit="1" customWidth="1"/>
    <col min="7" max="7" width="15" bestFit="1" customWidth="1"/>
    <col min="8" max="10" width="15.625" bestFit="1" customWidth="1"/>
    <col min="11" max="11" width="16.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0" s="24" customFormat="1">
      <c r="A2" s="23" t="s">
        <v>94</v>
      </c>
      <c r="B2" s="125"/>
    </row>
    <row r="3" spans="1:10" s="34" customFormat="1">
      <c r="A3" s="33" t="s">
        <v>57</v>
      </c>
      <c r="B3" s="53"/>
      <c r="C3" s="33"/>
    </row>
    <row r="4" spans="1:10">
      <c r="A4" s="4"/>
      <c r="B4" s="54"/>
      <c r="C4" s="4"/>
      <c r="H4" s="187"/>
      <c r="I4" s="187"/>
    </row>
    <row r="5" spans="1:10" ht="25.5">
      <c r="A5" s="1"/>
      <c r="B5" s="14"/>
      <c r="C5" s="1"/>
      <c r="D5" s="1"/>
      <c r="E5" s="126" t="s">
        <v>47</v>
      </c>
      <c r="F5" s="126" t="s">
        <v>49</v>
      </c>
      <c r="G5" s="126" t="s">
        <v>51</v>
      </c>
      <c r="H5" s="126" t="s">
        <v>53</v>
      </c>
      <c r="I5" s="127" t="s">
        <v>55</v>
      </c>
    </row>
    <row r="6" spans="1:10">
      <c r="A6" s="2" t="s">
        <v>95</v>
      </c>
      <c r="B6" s="55" t="s">
        <v>58</v>
      </c>
      <c r="C6" s="2" t="s">
        <v>59</v>
      </c>
      <c r="D6" s="2" t="s">
        <v>60</v>
      </c>
      <c r="E6" s="13" t="s">
        <v>46</v>
      </c>
      <c r="F6" s="13" t="s">
        <v>48</v>
      </c>
      <c r="G6" s="13" t="s">
        <v>50</v>
      </c>
      <c r="H6" s="13" t="s">
        <v>52</v>
      </c>
      <c r="I6" s="186" t="s">
        <v>54</v>
      </c>
      <c r="J6" t="s">
        <v>61</v>
      </c>
    </row>
    <row r="7" spans="1:10" ht="13.5" customHeight="1">
      <c r="A7" s="1" t="s">
        <v>96</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0.66761416448311883</v>
      </c>
      <c r="F7" s="37" cm="1">
        <f t="array" ref="F7">INDEX('Regional Cap levels'!$F$386:$J$553,MATCH($A7&amp;$B7&amp;$C7&amp;$D7,'Regional Cap levels'!$B$386:$B$553&amp;'Regional Cap levels'!$C$386:$C$553&amp;'Regional Cap levels'!$D$386:$D$553&amp;'Regional Cap levels'!$E$386:$E$553,0),MATCH(F$6,'Regional Cap levels'!$F$385:$J$385,0))</f>
        <v>0.501168038960627</v>
      </c>
      <c r="G7" s="37" cm="1">
        <f t="array" ref="G7">INDEX('Regional Cap levels'!$F$386:$J$553,MATCH($A7&amp;$B7&amp;$C7&amp;$D7,'Regional Cap levels'!$B$386:$B$553&amp;'Regional Cap levels'!$C$386:$C$553&amp;'Regional Cap levels'!$D$386:$D$553&amp;'Regional Cap levels'!$E$386:$E$553,0),MATCH(G$6,'Regional Cap levels'!$F$385:$J$385,0))</f>
        <v>0.29935561160381624</v>
      </c>
      <c r="H7" s="37" cm="1">
        <f t="array" ref="H7">INDEX('Regional Cap levels'!$F$386:$J$553,MATCH($A7&amp;$B7&amp;$C7&amp;$D7,'Regional Cap levels'!$B$386:$B$553&amp;'Regional Cap levels'!$C$386:$C$553&amp;'Regional Cap levels'!$D$386:$D$553&amp;'Regional Cap levels'!$E$386:$E$553,0),MATCH(H$6,'Regional Cap levels'!$F$385:$J$385,0))</f>
        <v>0.27211990030037075</v>
      </c>
      <c r="I7" s="37" cm="1">
        <f t="array" ref="I7">INDEX('Regional Cap levels'!$F$386:$J$553,MATCH($A7&amp;$B7&amp;$C7&amp;$D7,'Regional Cap levels'!$B$386:$B$553&amp;'Regional Cap levels'!$C$386:$C$553&amp;'Regional Cap levels'!$D$386:$D$553&amp;'Regional Cap levels'!$E$386:$E$553,0),MATCH(I$6,'Regional Cap levels'!$F$385:$J$385,0))</f>
        <v>0.28441092664452916</v>
      </c>
      <c r="J7" s="4"/>
    </row>
    <row r="8" spans="1:10" ht="13.5" customHeight="1">
      <c r="A8" s="1" t="s">
        <v>96</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0.65733665321585877</v>
      </c>
      <c r="F8" s="37" cm="1">
        <f t="array" ref="F8">INDEX('Regional Cap levels'!$F$386:$J$553,MATCH($A8&amp;$B8&amp;$C8&amp;$D8,'Regional Cap levels'!$B$386:$B$553&amp;'Regional Cap levels'!$C$386:$C$553&amp;'Regional Cap levels'!$D$386:$D$553&amp;'Regional Cap levels'!$E$386:$E$553,0),MATCH(F$6,'Regional Cap levels'!$F$385:$J$385,0))</f>
        <v>0.48969107816261892</v>
      </c>
      <c r="G8" s="37" cm="1">
        <f t="array" ref="G8">INDEX('Regional Cap levels'!$F$386:$J$553,MATCH($A8&amp;$B8&amp;$C8&amp;$D8,'Regional Cap levels'!$B$386:$B$553&amp;'Regional Cap levels'!$C$386:$C$553&amp;'Regional Cap levels'!$D$386:$D$553&amp;'Regional Cap levels'!$E$386:$E$553,0),MATCH(G$6,'Regional Cap levels'!$F$385:$J$385,0))</f>
        <v>0.2888533701607815</v>
      </c>
      <c r="H8" s="37" cm="1">
        <f t="array" ref="H8">INDEX('Regional Cap levels'!$F$386:$J$553,MATCH($A8&amp;$B8&amp;$C8&amp;$D8,'Regional Cap levels'!$B$386:$B$553&amp;'Regional Cap levels'!$C$386:$C$553&amp;'Regional Cap levels'!$D$386:$D$553&amp;'Regional Cap levels'!$E$386:$E$553,0),MATCH(H$6,'Regional Cap levels'!$F$385:$J$385,0))</f>
        <v>0.26776503647550798</v>
      </c>
      <c r="I8" s="37" cm="1">
        <f t="array" ref="I8">INDEX('Regional Cap levels'!$F$386:$J$553,MATCH($A8&amp;$B8&amp;$C8&amp;$D8,'Regional Cap levels'!$B$386:$B$553&amp;'Regional Cap levels'!$C$386:$C$553&amp;'Regional Cap levels'!$D$386:$D$553&amp;'Regional Cap levels'!$E$386:$E$553,0),MATCH(I$6,'Regional Cap levels'!$F$385:$J$385,0))</f>
        <v>0.27999908544373231</v>
      </c>
    </row>
    <row r="9" spans="1:10" ht="13.5" customHeight="1">
      <c r="A9" s="1" t="s">
        <v>96</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0.70316614895357821</v>
      </c>
      <c r="F9" s="37" cm="1">
        <f t="array" ref="F9">INDEX('Regional Cap levels'!$F$386:$J$553,MATCH($A9&amp;$B9&amp;$C9&amp;$D9,'Regional Cap levels'!$B$386:$B$553&amp;'Regional Cap levels'!$C$386:$C$553&amp;'Regional Cap levels'!$D$386:$D$553&amp;'Regional Cap levels'!$E$386:$E$553,0),MATCH(F$6,'Regional Cap levels'!$F$385:$J$385,0))</f>
        <v>0.5278667703461063</v>
      </c>
      <c r="G9" s="37" cm="1">
        <f t="array" ref="G9">INDEX('Regional Cap levels'!$F$386:$J$553,MATCH($A9&amp;$B9&amp;$C9&amp;$D9,'Regional Cap levels'!$B$386:$B$553&amp;'Regional Cap levels'!$C$386:$C$553&amp;'Regional Cap levels'!$D$386:$D$553&amp;'Regional Cap levels'!$E$386:$E$553,0),MATCH(G$6,'Regional Cap levels'!$F$385:$J$385,0))</f>
        <v>0.31531837356319425</v>
      </c>
      <c r="H9" s="37" cm="1">
        <f t="array" ref="H9">INDEX('Regional Cap levels'!$F$386:$J$553,MATCH($A9&amp;$B9&amp;$C9&amp;$D9,'Regional Cap levels'!$B$386:$B$553&amp;'Regional Cap levels'!$C$386:$C$553&amp;'Regional Cap levels'!$D$386:$D$553&amp;'Regional Cap levels'!$E$386:$E$553,0),MATCH(H$6,'Regional Cap levels'!$F$385:$J$385,0))</f>
        <v>0.28645129497554012</v>
      </c>
      <c r="I9" s="37" cm="1">
        <f t="array" ref="I9">INDEX('Regional Cap levels'!$F$386:$J$553,MATCH($A9&amp;$B9&amp;$C9&amp;$D9,'Regional Cap levels'!$B$386:$B$553&amp;'Regional Cap levels'!$C$386:$C$553&amp;'Regional Cap levels'!$D$386:$D$553&amp;'Regional Cap levels'!$E$386:$E$553,0),MATCH(I$6,'Regional Cap levels'!$F$385:$J$385,0))</f>
        <v>0.29939605366943994</v>
      </c>
    </row>
    <row r="10" spans="1:10" ht="13.5" customHeight="1">
      <c r="A10" s="1" t="s">
        <v>96</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0.17072820265294575</v>
      </c>
      <c r="F10" s="37" cm="1">
        <f t="array" ref="F10">INDEX('Regional Cap levels'!$F$386:$J$553,MATCH($A10&amp;$B10&amp;$C10&amp;$D10,'Regional Cap levels'!$B$386:$B$553&amp;'Regional Cap levels'!$C$386:$C$553&amp;'Regional Cap levels'!$D$386:$D$553&amp;'Regional Cap levels'!$E$386:$E$553,0),MATCH(F$6,'Regional Cap levels'!$F$385:$J$385,0))</f>
        <v>0.12612548321441716</v>
      </c>
      <c r="G10" s="37" cm="1">
        <f t="array" ref="G10">INDEX('Regional Cap levels'!$F$386:$J$553,MATCH($A10&amp;$B10&amp;$C10&amp;$D10,'Regional Cap levels'!$B$386:$B$553&amp;'Regional Cap levels'!$C$386:$C$553&amp;'Regional Cap levels'!$D$386:$D$553&amp;'Regional Cap levels'!$E$386:$E$553,0),MATCH(G$6,'Regional Cap levels'!$F$385:$J$385,0))</f>
        <v>7.5130032508594846E-2</v>
      </c>
      <c r="H10" s="37" cm="1">
        <f t="array" ref="H10">INDEX('Regional Cap levels'!$F$386:$J$553,MATCH($A10&amp;$B10&amp;$C10&amp;$D10,'Regional Cap levels'!$B$386:$B$553&amp;'Regional Cap levels'!$C$386:$C$553&amp;'Regional Cap levels'!$D$386:$D$553&amp;'Regional Cap levels'!$E$386:$E$553,0),MATCH(H$6,'Regional Cap levels'!$F$385:$J$385,0))</f>
        <v>6.8983847987742139E-2</v>
      </c>
      <c r="I10" s="37" cm="1">
        <f t="array" ref="I10">INDEX('Regional Cap levels'!$F$386:$J$553,MATCH($A10&amp;$B10&amp;$C10&amp;$D10,'Regional Cap levels'!$B$386:$B$553&amp;'Regional Cap levels'!$C$386:$C$553&amp;'Regional Cap levels'!$D$386:$D$553&amp;'Regional Cap levels'!$E$386:$E$553,0),MATCH(I$6,'Regional Cap levels'!$F$385:$J$385,0))</f>
        <v>7.4230104392998889E-2</v>
      </c>
    </row>
    <row r="11" spans="1:10" ht="13.5" customHeight="1">
      <c r="A11" s="1" t="s">
        <v>96</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0.17545132105569741</v>
      </c>
      <c r="F11" s="37" cm="1">
        <f t="array" ref="F11">INDEX('Regional Cap levels'!$F$386:$J$553,MATCH($A11&amp;$B11&amp;$C11&amp;$D11,'Regional Cap levels'!$B$386:$B$553&amp;'Regional Cap levels'!$C$386:$C$553&amp;'Regional Cap levels'!$D$386:$D$553&amp;'Regional Cap levels'!$E$386:$E$553,0),MATCH(F$6,'Regional Cap levels'!$F$385:$J$385,0))</f>
        <v>0.12827331094636105</v>
      </c>
      <c r="G11" s="37" cm="1">
        <f t="array" ref="G11">INDEX('Regional Cap levels'!$F$386:$J$553,MATCH($A11&amp;$B11&amp;$C11&amp;$D11,'Regional Cap levels'!$B$386:$B$553&amp;'Regional Cap levels'!$C$386:$C$553&amp;'Regional Cap levels'!$D$386:$D$553&amp;'Regional Cap levels'!$E$386:$E$553,0),MATCH(G$6,'Regional Cap levels'!$F$385:$J$385,0))</f>
        <v>7.3597020415030356E-2</v>
      </c>
      <c r="H11" s="37" cm="1">
        <f t="array" ref="H11">INDEX('Regional Cap levels'!$F$386:$J$553,MATCH($A11&amp;$B11&amp;$C11&amp;$D11,'Regional Cap levels'!$B$386:$B$553&amp;'Regional Cap levels'!$C$386:$C$553&amp;'Regional Cap levels'!$D$386:$D$553&amp;'Regional Cap levels'!$E$386:$E$553,0),MATCH(H$6,'Regional Cap levels'!$F$385:$J$385,0))</f>
        <v>6.6567641386573451E-2</v>
      </c>
      <c r="I11" s="37" cm="1">
        <f t="array" ref="I11">INDEX('Regional Cap levels'!$F$386:$J$553,MATCH($A11&amp;$B11&amp;$C11&amp;$D11,'Regional Cap levels'!$B$386:$B$553&amp;'Regional Cap levels'!$C$386:$C$553&amp;'Regional Cap levels'!$D$386:$D$553&amp;'Regional Cap levels'!$E$386:$E$553,0),MATCH(I$6,'Regional Cap levels'!$F$385:$J$385,0))</f>
        <v>7.2234036622335476E-2</v>
      </c>
    </row>
    <row r="12" spans="1:10" ht="13.5" customHeight="1">
      <c r="A12" s="1" t="s">
        <v>96</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0.1798177347394497</v>
      </c>
      <c r="F12" s="37" cm="1">
        <f t="array" ref="F12">INDEX('Regional Cap levels'!$F$386:$J$553,MATCH($A12&amp;$B12&amp;$C12&amp;$D12,'Regional Cap levels'!$B$386:$B$553&amp;'Regional Cap levels'!$C$386:$C$553&amp;'Regional Cap levels'!$D$386:$D$553&amp;'Regional Cap levels'!$E$386:$E$553,0),MATCH(F$6,'Regional Cap levels'!$F$385:$J$385,0))</f>
        <v>0.13284332629535775</v>
      </c>
      <c r="G12" s="37" cm="1">
        <f t="array" ref="G12">INDEX('Regional Cap levels'!$F$386:$J$553,MATCH($A12&amp;$B12&amp;$C12&amp;$D12,'Regional Cap levels'!$B$386:$B$553&amp;'Regional Cap levels'!$C$386:$C$553&amp;'Regional Cap levels'!$D$386:$D$553&amp;'Regional Cap levels'!$E$386:$E$553,0),MATCH(G$6,'Regional Cap levels'!$F$385:$J$385,0))</f>
        <v>7.9136389475980409E-2</v>
      </c>
      <c r="H12" s="37" cm="1">
        <f t="array" ref="H12">INDEX('Regional Cap levels'!$F$386:$J$553,MATCH($A12&amp;$B12&amp;$C12&amp;$D12,'Regional Cap levels'!$B$386:$B$553&amp;'Regional Cap levels'!$C$386:$C$553&amp;'Regional Cap levels'!$D$386:$D$553&amp;'Regional Cap levels'!$E$386:$E$553,0),MATCH(H$6,'Regional Cap levels'!$F$385:$J$385,0))</f>
        <v>7.2611494784872388E-2</v>
      </c>
      <c r="I12" s="37" cm="1">
        <f t="array" ref="I12">INDEX('Regional Cap levels'!$F$386:$J$553,MATCH($A12&amp;$B12&amp;$C12&amp;$D12,'Regional Cap levels'!$B$386:$B$553&amp;'Regional Cap levels'!$C$386:$C$553&amp;'Regional Cap levels'!$D$386:$D$553&amp;'Regional Cap levels'!$E$386:$E$553,0),MATCH(I$6,'Regional Cap levels'!$F$385:$J$385,0))</f>
        <v>7.8136952502500356E-2</v>
      </c>
    </row>
    <row r="13" spans="1:10" ht="13.5" customHeight="1">
      <c r="A13" s="1" t="s">
        <v>96</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0.43261164384630746</v>
      </c>
      <c r="F13" s="37" cm="1">
        <f t="array" ref="F13">INDEX('Regional Cap levels'!$F$386:$J$553,MATCH($A13&amp;$B13&amp;$C13&amp;$D13,'Regional Cap levels'!$B$386:$B$553&amp;'Regional Cap levels'!$C$386:$C$553&amp;'Regional Cap levels'!$D$386:$D$553&amp;'Regional Cap levels'!$E$386:$E$553,0),MATCH(F$6,'Regional Cap levels'!$F$385:$J$385,0))</f>
        <v>0.5141530576581278</v>
      </c>
      <c r="G13" s="37" cm="1">
        <f t="array" ref="G13">INDEX('Regional Cap levels'!$F$386:$J$553,MATCH($A13&amp;$B13&amp;$C13&amp;$D13,'Regional Cap levels'!$B$386:$B$553&amp;'Regional Cap levels'!$C$386:$C$553&amp;'Regional Cap levels'!$D$386:$D$553&amp;'Regional Cap levels'!$E$386:$E$553,0),MATCH(G$6,'Regional Cap levels'!$F$385:$J$385,0))</f>
        <v>0.5141530576581278</v>
      </c>
      <c r="H13" s="37" cm="1">
        <f t="array" ref="H13">INDEX('Regional Cap levels'!$F$386:$J$553,MATCH($A13&amp;$B13&amp;$C13&amp;$D13,'Regional Cap levels'!$B$386:$B$553&amp;'Regional Cap levels'!$C$386:$C$553&amp;'Regional Cap levels'!$D$386:$D$553&amp;'Regional Cap levels'!$E$386:$E$553,0),MATCH(H$6,'Regional Cap levels'!$F$385:$J$385,0))</f>
        <v>0.51812924652436942</v>
      </c>
      <c r="I13" s="37" cm="1">
        <f t="array" ref="I13">INDEX('Regional Cap levels'!$F$386:$J$553,MATCH($A13&amp;$B13&amp;$C13&amp;$D13,'Regional Cap levels'!$B$386:$B$553&amp;'Regional Cap levels'!$C$386:$C$553&amp;'Regional Cap levels'!$D$386:$D$553&amp;'Regional Cap levels'!$E$386:$E$553,0),MATCH(I$6,'Regional Cap levels'!$F$385:$J$385,0))</f>
        <v>0.51793959461234607</v>
      </c>
    </row>
    <row r="14" spans="1:10" ht="13.5" customHeight="1">
      <c r="A14" s="1" t="s">
        <v>96</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0.48330085586245092</v>
      </c>
      <c r="F14" s="37" cm="1">
        <f t="array" ref="F14">INDEX('Regional Cap levels'!$F$386:$J$553,MATCH($A14&amp;$B14&amp;$C14&amp;$D14,'Regional Cap levels'!$B$386:$B$553&amp;'Regional Cap levels'!$C$386:$C$553&amp;'Regional Cap levels'!$D$386:$D$553&amp;'Regional Cap levels'!$E$386:$E$553,0),MATCH(F$6,'Regional Cap levels'!$F$385:$J$385,0))</f>
        <v>0.56537580324196157</v>
      </c>
      <c r="G14" s="37" cm="1">
        <f t="array" ref="G14">INDEX('Regional Cap levels'!$F$386:$J$553,MATCH($A14&amp;$B14&amp;$C14&amp;$D14,'Regional Cap levels'!$B$386:$B$553&amp;'Regional Cap levels'!$C$386:$C$553&amp;'Regional Cap levels'!$D$386:$D$553&amp;'Regional Cap levels'!$E$386:$E$553,0),MATCH(G$6,'Regional Cap levels'!$F$385:$J$385,0))</f>
        <v>0.56537580324196157</v>
      </c>
      <c r="H14" s="37" cm="1">
        <f t="array" ref="H14">INDEX('Regional Cap levels'!$F$386:$J$553,MATCH($A14&amp;$B14&amp;$C14&amp;$D14,'Regional Cap levels'!$B$386:$B$553&amp;'Regional Cap levels'!$C$386:$C$553&amp;'Regional Cap levels'!$D$386:$D$553&amp;'Regional Cap levels'!$E$386:$E$553,0),MATCH(H$6,'Regional Cap levels'!$F$385:$J$385,0))</f>
        <v>0.58735975819742414</v>
      </c>
      <c r="I14" s="37" cm="1">
        <f t="array" ref="I14">INDEX('Regional Cap levels'!$F$386:$J$553,MATCH($A14&amp;$B14&amp;$C14&amp;$D14,'Regional Cap levels'!$B$386:$B$553&amp;'Regional Cap levels'!$C$386:$C$553&amp;'Regional Cap levels'!$D$386:$D$553&amp;'Regional Cap levels'!$E$386:$E$553,0),MATCH(I$6,'Regional Cap levels'!$F$385:$J$385,0))</f>
        <v>0.58715068070086007</v>
      </c>
    </row>
    <row r="15" spans="1:10" ht="13.5" customHeight="1">
      <c r="A15" s="1" t="s">
        <v>96</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0.49136916625699811</v>
      </c>
      <c r="F15" s="37" cm="1">
        <f t="array" ref="F15">INDEX('Regional Cap levels'!$F$386:$J$553,MATCH($A15&amp;$B15&amp;$C15&amp;$D15,'Regional Cap levels'!$B$386:$B$553&amp;'Regional Cap levels'!$C$386:$C$553&amp;'Regional Cap levels'!$D$386:$D$553&amp;'Regional Cap levels'!$E$386:$E$553,0),MATCH(F$6,'Regional Cap levels'!$F$385:$J$385,0))</f>
        <v>0.57871983438467578</v>
      </c>
      <c r="G15" s="37" cm="1">
        <f t="array" ref="G15">INDEX('Regional Cap levels'!$F$386:$J$553,MATCH($A15&amp;$B15&amp;$C15&amp;$D15,'Regional Cap levels'!$B$386:$B$553&amp;'Regional Cap levels'!$C$386:$C$553&amp;'Regional Cap levels'!$D$386:$D$553&amp;'Regional Cap levels'!$E$386:$E$553,0),MATCH(G$6,'Regional Cap levels'!$F$385:$J$385,0))</f>
        <v>0.57871983438467578</v>
      </c>
      <c r="H15" s="37" cm="1">
        <f t="array" ref="H15">INDEX('Regional Cap levels'!$F$386:$J$553,MATCH($A15&amp;$B15&amp;$C15&amp;$D15,'Regional Cap levels'!$B$386:$B$553&amp;'Regional Cap levels'!$C$386:$C$553&amp;'Regional Cap levels'!$D$386:$D$553&amp;'Regional Cap levels'!$E$386:$E$553,0),MATCH(H$6,'Regional Cap levels'!$F$385:$J$385,0))</f>
        <v>0.58393195148306154</v>
      </c>
      <c r="I15" s="37" cm="1">
        <f t="array" ref="I15">INDEX('Regional Cap levels'!$F$386:$J$553,MATCH($A15&amp;$B15&amp;$C15&amp;$D15,'Regional Cap levels'!$B$386:$B$553&amp;'Regional Cap levels'!$C$386:$C$553&amp;'Regional Cap levels'!$D$386:$D$553&amp;'Regional Cap levels'!$E$386:$E$553,0),MATCH(I$6,'Regional Cap levels'!$F$385:$J$385,0))</f>
        <v>0.58373408423893047</v>
      </c>
    </row>
    <row r="16" spans="1:10" ht="13.5" customHeight="1">
      <c r="A16" s="1" t="s">
        <v>96</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0.29619173367356894</v>
      </c>
      <c r="I16" s="37" cm="1">
        <f t="array" ref="I16">INDEX('Regional Cap levels'!$F$386:$J$553,MATCH($A16&amp;$B16&amp;$C16&amp;$D16,'Regional Cap levels'!$B$386:$B$553&amp;'Regional Cap levels'!$C$386:$C$553&amp;'Regional Cap levels'!$D$386:$D$553&amp;'Regional Cap levels'!$E$386:$E$553,0),MATCH(I$6,'Regional Cap levels'!$F$385:$J$385,0))</f>
        <v>0.29598096587680151</v>
      </c>
    </row>
    <row r="17" spans="1:15" ht="13.5" customHeight="1">
      <c r="A17" s="1" t="s">
        <v>96</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0.40445979299960294</v>
      </c>
      <c r="I17" s="37" cm="1">
        <f t="array" ref="I17">INDEX('Regional Cap levels'!$F$386:$J$553,MATCH($A17&amp;$B17&amp;$C17&amp;$D17,'Regional Cap levels'!$B$386:$B$553&amp;'Regional Cap levels'!$C$386:$C$553&amp;'Regional Cap levels'!$D$386:$D$553&amp;'Regional Cap levels'!$E$386:$E$553,0),MATCH(I$6,'Regional Cap levels'!$F$385:$J$385,0))</f>
        <v>0.40415711889517181</v>
      </c>
    </row>
    <row r="18" spans="1:15" ht="13.5" customHeight="1">
      <c r="A18" s="1" t="s">
        <v>96</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0.34991067335769388</v>
      </c>
      <c r="I18" s="37" cm="1">
        <f t="array" ref="I18">INDEX('Regional Cap levels'!$F$386:$J$553,MATCH($A18&amp;$B18&amp;$C18&amp;$D18,'Regional Cap levels'!$B$386:$B$553&amp;'Regional Cap levels'!$C$386:$C$553&amp;'Regional Cap levels'!$D$386:$D$553&amp;'Regional Cap levels'!$E$386:$E$553,0),MATCH(I$6,'Regional Cap levels'!$F$385:$J$385,0))</f>
        <v>0.34968041740054606</v>
      </c>
    </row>
    <row r="19" spans="1:15" ht="13.5" customHeight="1">
      <c r="D19" s="128"/>
      <c r="E19" s="40"/>
      <c r="F19" s="40"/>
      <c r="G19" s="188"/>
      <c r="H19" s="188"/>
      <c r="I19" s="188"/>
    </row>
    <row r="20" spans="1:15" ht="13.5" customHeight="1">
      <c r="B20" s="56" t="s">
        <v>69</v>
      </c>
      <c r="C20" s="129"/>
      <c r="D20" s="129"/>
      <c r="E20" s="129"/>
      <c r="F20" s="129"/>
      <c r="G20" s="129"/>
      <c r="H20" s="129"/>
      <c r="I20" s="129"/>
    </row>
    <row r="21" spans="1:15" ht="28.5" customHeight="1">
      <c r="B21" s="14"/>
      <c r="C21" s="1"/>
      <c r="D21" s="1"/>
      <c r="E21" s="126" t="s">
        <v>47</v>
      </c>
      <c r="F21" s="126" t="s">
        <v>49</v>
      </c>
      <c r="G21" s="126" t="s">
        <v>51</v>
      </c>
      <c r="H21" s="126" t="s">
        <v>53</v>
      </c>
      <c r="I21" s="127" t="s">
        <v>55</v>
      </c>
    </row>
    <row r="22" spans="1:15" ht="13.5" customHeight="1">
      <c r="B22" s="55" t="s">
        <v>58</v>
      </c>
      <c r="C22" s="2" t="s">
        <v>59</v>
      </c>
      <c r="D22" s="2" t="s">
        <v>60</v>
      </c>
      <c r="E22" s="13" t="s">
        <v>46</v>
      </c>
      <c r="F22" s="13" t="s">
        <v>48</v>
      </c>
      <c r="G22" s="13" t="s">
        <v>50</v>
      </c>
      <c r="H22" s="13" t="s">
        <v>52</v>
      </c>
      <c r="I22" s="186" t="s">
        <v>54</v>
      </c>
      <c r="J22" s="130" t="s">
        <v>70</v>
      </c>
    </row>
    <row r="23" spans="1:15" ht="13.5" customHeight="1">
      <c r="B23" s="209" t="s">
        <v>71</v>
      </c>
      <c r="C23" s="209"/>
      <c r="D23" s="209"/>
      <c r="E23" s="209"/>
      <c r="F23" s="209"/>
      <c r="G23" s="209"/>
      <c r="H23" s="209"/>
      <c r="I23" s="186"/>
    </row>
    <row r="24" spans="1:15" ht="13.5" customHeight="1">
      <c r="B24" s="14" t="s">
        <v>62</v>
      </c>
      <c r="C24" s="1" t="s">
        <v>63</v>
      </c>
      <c r="D24" s="14" t="s">
        <v>64</v>
      </c>
      <c r="E24" s="35" cm="1">
        <f t="array" ref="E24">E7*INDEX('TDCV Values'!$D$11:$H$16,MATCH($B24&amp;$C24,'TDCV Values'!$B$11:$B$16&amp;'TDCV Values'!$C$11:$C$16,0),MATCH(E$22,'TDCV Values'!$D$10:$H$10,0))</f>
        <v>1936.0810770010446</v>
      </c>
      <c r="F24" s="35" cm="1">
        <f t="array" ref="F24">F7*INDEX('TDCV Values'!$D$11:$H$16,MATCH($B24&amp;$C24,'TDCV Values'!$B$11:$B$16&amp;'TDCV Values'!$C$11:$C$16,0),MATCH(F$22,'TDCV Values'!$D$10:$H$10,0))</f>
        <v>1453.3873129858184</v>
      </c>
      <c r="G24" s="35" cm="1">
        <f t="array" ref="G24">G7*INDEX('TDCV Values'!$D$11:$H$16,MATCH($B24&amp;$C24,'TDCV Values'!$B$11:$B$16&amp;'TDCV Values'!$C$11:$C$16,0),MATCH(G$22,'TDCV Values'!$D$10:$H$10,0))</f>
        <v>868.13127365106709</v>
      </c>
      <c r="H24" s="35" cm="1">
        <f t="array" ref="H24">H7*INDEX('TDCV Values'!$D$11:$H$16,MATCH($B24&amp;$C24,'TDCV Values'!$B$11:$B$16&amp;'TDCV Values'!$C$11:$C$16,0),MATCH(H$22,'TDCV Values'!$D$10:$H$10,0))</f>
        <v>734.72373081100102</v>
      </c>
      <c r="I24" s="35" cm="1">
        <f t="array" ref="I24">I7*INDEX('TDCV Values'!$D$11:$H$16,MATCH($B24&amp;$C24,'TDCV Values'!$B$11:$B$16&amp;'TDCV Values'!$C$11:$C$16,0),MATCH(I$22,'TDCV Values'!$D$10:$H$10,0))</f>
        <v>767.90950194022878</v>
      </c>
      <c r="K24" s="132"/>
      <c r="L24" s="132"/>
      <c r="M24" s="132"/>
      <c r="N24" s="132"/>
      <c r="O24" s="132"/>
    </row>
    <row r="25" spans="1:15" ht="13.5" customHeight="1">
      <c r="B25" s="14" t="s">
        <v>62</v>
      </c>
      <c r="C25" s="1" t="s">
        <v>65</v>
      </c>
      <c r="D25" s="14" t="s">
        <v>64</v>
      </c>
      <c r="E25" s="35" cm="1">
        <f t="array" ref="E25">E8*INDEX('TDCV Values'!$D$11:$H$16,MATCH($B25&amp;$C25,'TDCV Values'!$B$11:$B$16&amp;'TDCV Values'!$C$11:$C$16,0),MATCH(E$22,'TDCV Values'!$D$10:$H$10,0))</f>
        <v>1906.2762943259904</v>
      </c>
      <c r="F25" s="35" cm="1">
        <f t="array" ref="F25">F8*INDEX('TDCV Values'!$D$11:$H$16,MATCH($B25&amp;$C25,'TDCV Values'!$B$11:$B$16&amp;'TDCV Values'!$C$11:$C$16,0),MATCH(F$22,'TDCV Values'!$D$10:$H$10,0))</f>
        <v>1420.1041266715949</v>
      </c>
      <c r="G25" s="35" cm="1">
        <f t="array" ref="G25">G8*INDEX('TDCV Values'!$D$11:$H$16,MATCH($B25&amp;$C25,'TDCV Values'!$B$11:$B$16&amp;'TDCV Values'!$C$11:$C$16,0),MATCH(G$22,'TDCV Values'!$D$10:$H$10,0))</f>
        <v>837.67477346626629</v>
      </c>
      <c r="H25" s="35" cm="1">
        <f t="array" ref="H25">H8*INDEX('TDCV Values'!$D$11:$H$16,MATCH($B25&amp;$C25,'TDCV Values'!$B$11:$B$16&amp;'TDCV Values'!$C$11:$C$16,0),MATCH(H$22,'TDCV Values'!$D$10:$H$10,0))</f>
        <v>722.96559848387153</v>
      </c>
      <c r="I25" s="35" cm="1">
        <f t="array" ref="I25">I8*INDEX('TDCV Values'!$D$11:$H$16,MATCH($B25&amp;$C25,'TDCV Values'!$B$11:$B$16&amp;'TDCV Values'!$C$11:$C$16,0),MATCH(I$22,'TDCV Values'!$D$10:$H$10,0))</f>
        <v>755.99753069807718</v>
      </c>
      <c r="K25" s="132"/>
      <c r="L25" s="132"/>
      <c r="M25" s="132"/>
      <c r="N25" s="132"/>
      <c r="O25" s="132"/>
    </row>
    <row r="26" spans="1:15" ht="13.5" customHeight="1">
      <c r="B26" s="14" t="s">
        <v>62</v>
      </c>
      <c r="C26" s="1" t="s">
        <v>66</v>
      </c>
      <c r="D26" s="14" t="s">
        <v>64</v>
      </c>
      <c r="E26" s="35" cm="1">
        <f t="array" ref="E26">E9*INDEX('TDCV Values'!$D$11:$H$16,MATCH($B26&amp;$C26,'TDCV Values'!$B$11:$B$16&amp;'TDCV Values'!$C$11:$C$16,0),MATCH(E$22,'TDCV Values'!$D$10:$H$10,0))</f>
        <v>2039.1818319653769</v>
      </c>
      <c r="F26" s="35" cm="1">
        <f t="array" ref="F26">F9*INDEX('TDCV Values'!$D$11:$H$16,MATCH($B26&amp;$C26,'TDCV Values'!$B$11:$B$16&amp;'TDCV Values'!$C$11:$C$16,0),MATCH(F$22,'TDCV Values'!$D$10:$H$10,0))</f>
        <v>1530.8136340037083</v>
      </c>
      <c r="G26" s="35" cm="1">
        <f t="array" ref="G26">G9*INDEX('TDCV Values'!$D$11:$H$16,MATCH($B26&amp;$C26,'TDCV Values'!$B$11:$B$16&amp;'TDCV Values'!$C$11:$C$16,0),MATCH(G$22,'TDCV Values'!$D$10:$H$10,0))</f>
        <v>914.42328333326338</v>
      </c>
      <c r="H26" s="35" cm="1">
        <f t="array" ref="H26">H9*INDEX('TDCV Values'!$D$11:$H$16,MATCH($B26&amp;$C26,'TDCV Values'!$B$11:$B$16&amp;'TDCV Values'!$C$11:$C$16,0),MATCH(H$22,'TDCV Values'!$D$10:$H$10,0))</f>
        <v>773.41849643395835</v>
      </c>
      <c r="I26" s="35" cm="1">
        <f t="array" ref="I26">I9*INDEX('TDCV Values'!$D$11:$H$16,MATCH($B26&amp;$C26,'TDCV Values'!$B$11:$B$16&amp;'TDCV Values'!$C$11:$C$16,0),MATCH(I$22,'TDCV Values'!$D$10:$H$10,0))</f>
        <v>808.36934490748786</v>
      </c>
      <c r="J26" s="132"/>
      <c r="K26" s="132"/>
      <c r="L26" s="132"/>
      <c r="M26" s="132"/>
      <c r="N26" s="132"/>
      <c r="O26" s="132"/>
    </row>
    <row r="27" spans="1:15" ht="13.5" customHeight="1">
      <c r="B27" s="14" t="s">
        <v>67</v>
      </c>
      <c r="C27" s="1" t="s">
        <v>63</v>
      </c>
      <c r="D27" s="14" t="s">
        <v>64</v>
      </c>
      <c r="E27" s="35" cm="1">
        <f t="array" ref="E27">E10*INDEX('TDCV Values'!$D$11:$H$16,MATCH($B27&amp;$C27,'TDCV Values'!$B$11:$B$16&amp;'TDCV Values'!$C$11:$C$16,0),MATCH(E$22,'TDCV Values'!$D$10:$H$10,0))</f>
        <v>2048.7384318353488</v>
      </c>
      <c r="F27" s="35" cm="1">
        <f t="array" ref="F27">F10*INDEX('TDCV Values'!$D$11:$H$16,MATCH($B27&amp;$C27,'TDCV Values'!$B$11:$B$16&amp;'TDCV Values'!$C$11:$C$16,0),MATCH(F$22,'TDCV Values'!$D$10:$H$10,0))</f>
        <v>1513.5057985730059</v>
      </c>
      <c r="G27" s="35" cm="1">
        <f t="array" ref="G27">G10*INDEX('TDCV Values'!$D$11:$H$16,MATCH($B27&amp;$C27,'TDCV Values'!$B$11:$B$16&amp;'TDCV Values'!$C$11:$C$16,0),MATCH(G$22,'TDCV Values'!$D$10:$H$10,0))</f>
        <v>901.56039010313816</v>
      </c>
      <c r="H27" s="35" cm="1">
        <f t="array" ref="H27">H10*INDEX('TDCV Values'!$D$11:$H$16,MATCH($B27&amp;$C27,'TDCV Values'!$B$11:$B$16&amp;'TDCV Values'!$C$11:$C$16,0),MATCH(H$22,'TDCV Values'!$D$10:$H$10,0))</f>
        <v>793.31425185903458</v>
      </c>
      <c r="I27" s="35" cm="1">
        <f t="array" ref="I27">I10*INDEX('TDCV Values'!$D$11:$H$16,MATCH($B27&amp;$C27,'TDCV Values'!$B$11:$B$16&amp;'TDCV Values'!$C$11:$C$16,0),MATCH(I$22,'TDCV Values'!$D$10:$H$10,0))</f>
        <v>853.64620051948725</v>
      </c>
      <c r="J27" s="132"/>
      <c r="K27" s="132"/>
      <c r="L27" s="132"/>
      <c r="M27" s="132"/>
      <c r="N27" s="132"/>
      <c r="O27" s="132"/>
    </row>
    <row r="28" spans="1:15" ht="13.5" customHeight="1">
      <c r="B28" s="14" t="s">
        <v>67</v>
      </c>
      <c r="C28" s="1" t="s">
        <v>65</v>
      </c>
      <c r="D28" s="14" t="s">
        <v>64</v>
      </c>
      <c r="E28" s="35" cm="1">
        <f t="array" ref="E28">E11*INDEX('TDCV Values'!$D$11:$H$16,MATCH($B28&amp;$C28,'TDCV Values'!$B$11:$B$16&amp;'TDCV Values'!$C$11:$C$16,0),MATCH(E$22,'TDCV Values'!$D$10:$H$10,0))</f>
        <v>2105.4158526683691</v>
      </c>
      <c r="F28" s="35" cm="1">
        <f t="array" ref="F28">F11*INDEX('TDCV Values'!$D$11:$H$16,MATCH($B28&amp;$C28,'TDCV Values'!$B$11:$B$16&amp;'TDCV Values'!$C$11:$C$16,0),MATCH(F$22,'TDCV Values'!$D$10:$H$10,0))</f>
        <v>1539.2797313563326</v>
      </c>
      <c r="G28" s="35" cm="1">
        <f t="array" ref="G28">G11*INDEX('TDCV Values'!$D$11:$H$16,MATCH($B28&amp;$C28,'TDCV Values'!$B$11:$B$16&amp;'TDCV Values'!$C$11:$C$16,0),MATCH(G$22,'TDCV Values'!$D$10:$H$10,0))</f>
        <v>883.16424498036429</v>
      </c>
      <c r="H28" s="35" cm="1">
        <f t="array" ref="H28">H11*INDEX('TDCV Values'!$D$11:$H$16,MATCH($B28&amp;$C28,'TDCV Values'!$B$11:$B$16&amp;'TDCV Values'!$C$11:$C$16,0),MATCH(H$22,'TDCV Values'!$D$10:$H$10,0))</f>
        <v>765.5278759455947</v>
      </c>
      <c r="I28" s="35" cm="1">
        <f t="array" ref="I28">I11*INDEX('TDCV Values'!$D$11:$H$16,MATCH($B28&amp;$C28,'TDCV Values'!$B$11:$B$16&amp;'TDCV Values'!$C$11:$C$16,0),MATCH(I$22,'TDCV Values'!$D$10:$H$10,0))</f>
        <v>830.69142115685793</v>
      </c>
      <c r="J28" s="132"/>
      <c r="K28" s="132"/>
      <c r="L28" s="132"/>
      <c r="M28" s="132"/>
      <c r="N28" s="132"/>
      <c r="O28" s="132"/>
    </row>
    <row r="29" spans="1:15" ht="13.5" customHeight="1">
      <c r="B29" s="14" t="s">
        <v>67</v>
      </c>
      <c r="C29" s="1" t="s">
        <v>66</v>
      </c>
      <c r="D29" s="14" t="s">
        <v>64</v>
      </c>
      <c r="E29" s="35" cm="1">
        <f t="array" ref="E29">E12*INDEX('TDCV Values'!$D$11:$H$16,MATCH($B29&amp;$C29,'TDCV Values'!$B$11:$B$16&amp;'TDCV Values'!$C$11:$C$16,0),MATCH(E$22,'TDCV Values'!$D$10:$H$10,0))</f>
        <v>2157.8128168733965</v>
      </c>
      <c r="F29" s="35" cm="1">
        <f t="array" ref="F29">F12*INDEX('TDCV Values'!$D$11:$H$16,MATCH($B29&amp;$C29,'TDCV Values'!$B$11:$B$16&amp;'TDCV Values'!$C$11:$C$16,0),MATCH(F$22,'TDCV Values'!$D$10:$H$10,0))</f>
        <v>1594.119915544293</v>
      </c>
      <c r="G29" s="35" cm="1">
        <f t="array" ref="G29">G12*INDEX('TDCV Values'!$D$11:$H$16,MATCH($B29&amp;$C29,'TDCV Values'!$B$11:$B$16&amp;'TDCV Values'!$C$11:$C$16,0),MATCH(G$22,'TDCV Values'!$D$10:$H$10,0))</f>
        <v>949.63667371176496</v>
      </c>
      <c r="H29" s="35" cm="1">
        <f t="array" ref="H29">H12*INDEX('TDCV Values'!$D$11:$H$16,MATCH($B29&amp;$C29,'TDCV Values'!$B$11:$B$16&amp;'TDCV Values'!$C$11:$C$16,0),MATCH(H$22,'TDCV Values'!$D$10:$H$10,0))</f>
        <v>835.03219002603248</v>
      </c>
      <c r="I29" s="35" cm="1">
        <f t="array" ref="I29">I12*INDEX('TDCV Values'!$D$11:$H$16,MATCH($B29&amp;$C29,'TDCV Values'!$B$11:$B$16&amp;'TDCV Values'!$C$11:$C$16,0),MATCH(I$22,'TDCV Values'!$D$10:$H$10,0))</f>
        <v>898.57495377875409</v>
      </c>
      <c r="J29" s="132"/>
      <c r="K29" s="132"/>
      <c r="L29" s="132"/>
      <c r="M29" s="132"/>
      <c r="N29" s="132"/>
      <c r="O29" s="132"/>
    </row>
    <row r="30" spans="1:15" ht="13.5" customHeight="1">
      <c r="B30" s="209" t="s">
        <v>72</v>
      </c>
      <c r="C30" s="209"/>
      <c r="D30" s="209"/>
      <c r="E30" s="209"/>
      <c r="F30" s="209"/>
      <c r="G30" s="209"/>
      <c r="H30" s="209"/>
      <c r="I30" s="186"/>
      <c r="J30" t="s">
        <v>73</v>
      </c>
    </row>
    <row r="31" spans="1:15" ht="13.5" customHeight="1">
      <c r="B31" s="14" t="s">
        <v>62</v>
      </c>
      <c r="C31" s="1" t="s">
        <v>63</v>
      </c>
      <c r="D31" s="14" t="s">
        <v>68</v>
      </c>
      <c r="E31" s="8">
        <f>E13*365</f>
        <v>157.90325000390223</v>
      </c>
      <c r="F31" s="8">
        <f t="shared" ref="F31:H31" si="0">F13*365</f>
        <v>187.66586604521666</v>
      </c>
      <c r="G31" s="8">
        <f t="shared" si="0"/>
        <v>187.66586604521666</v>
      </c>
      <c r="H31" s="8">
        <f t="shared" si="0"/>
        <v>189.11717498139484</v>
      </c>
      <c r="I31" s="8">
        <f t="shared" ref="I31" si="1">I13*365</f>
        <v>189.04795203350631</v>
      </c>
    </row>
    <row r="32" spans="1:15" ht="13.5" customHeight="1">
      <c r="B32" s="14" t="s">
        <v>62</v>
      </c>
      <c r="C32" s="1" t="s">
        <v>65</v>
      </c>
      <c r="D32" s="14" t="s">
        <v>68</v>
      </c>
      <c r="E32" s="8">
        <f t="shared" ref="E32:H36" si="2">E14*365</f>
        <v>176.40481238979459</v>
      </c>
      <c r="F32" s="8">
        <f t="shared" si="2"/>
        <v>206.36216818331599</v>
      </c>
      <c r="G32" s="8">
        <f t="shared" si="2"/>
        <v>206.36216818331599</v>
      </c>
      <c r="H32" s="8">
        <f t="shared" si="2"/>
        <v>214.3863117420598</v>
      </c>
      <c r="I32" s="8">
        <f t="shared" ref="I32" si="3">I14*365</f>
        <v>214.30999845581394</v>
      </c>
    </row>
    <row r="33" spans="2:12" ht="13.5" customHeight="1">
      <c r="B33" s="14" t="s">
        <v>62</v>
      </c>
      <c r="C33" s="1" t="s">
        <v>66</v>
      </c>
      <c r="D33" s="14" t="s">
        <v>68</v>
      </c>
      <c r="E33" s="8">
        <f t="shared" si="2"/>
        <v>179.34974568380431</v>
      </c>
      <c r="F33" s="8">
        <f t="shared" si="2"/>
        <v>211.23273955040665</v>
      </c>
      <c r="G33" s="8">
        <f t="shared" si="2"/>
        <v>211.23273955040665</v>
      </c>
      <c r="H33" s="8">
        <f t="shared" si="2"/>
        <v>213.13516229131747</v>
      </c>
      <c r="I33" s="8">
        <f t="shared" ref="I33" si="4">I15*365</f>
        <v>213.06294074720961</v>
      </c>
    </row>
    <row r="34" spans="2:12" ht="13.5" customHeight="1">
      <c r="B34" s="14" t="s">
        <v>67</v>
      </c>
      <c r="C34" s="1" t="s">
        <v>63</v>
      </c>
      <c r="D34" s="14" t="s">
        <v>68</v>
      </c>
      <c r="E34" s="8">
        <f t="shared" si="2"/>
        <v>103.97092936909048</v>
      </c>
      <c r="F34" s="8">
        <f t="shared" si="2"/>
        <v>106.25787182977324</v>
      </c>
      <c r="G34" s="8">
        <f t="shared" si="2"/>
        <v>106.25787182977324</v>
      </c>
      <c r="H34" s="8">
        <f t="shared" si="2"/>
        <v>108.10998279085265</v>
      </c>
      <c r="I34" s="8">
        <f t="shared" ref="I34" si="5">I16*365</f>
        <v>108.03305254503255</v>
      </c>
    </row>
    <row r="35" spans="2:12" ht="13.5" customHeight="1">
      <c r="B35" s="14" t="s">
        <v>67</v>
      </c>
      <c r="C35" s="1" t="s">
        <v>65</v>
      </c>
      <c r="D35" s="14" t="s">
        <v>68</v>
      </c>
      <c r="E35" s="8">
        <f t="shared" si="2"/>
        <v>136.9058156755768</v>
      </c>
      <c r="F35" s="8">
        <f t="shared" si="2"/>
        <v>137.96643218303919</v>
      </c>
      <c r="G35" s="8">
        <f t="shared" si="2"/>
        <v>137.96643218303919</v>
      </c>
      <c r="H35" s="8">
        <f t="shared" si="2"/>
        <v>147.62782444485507</v>
      </c>
      <c r="I35" s="8">
        <f t="shared" ref="I35" si="6">I17*365</f>
        <v>147.5173483967377</v>
      </c>
    </row>
    <row r="36" spans="2:12" ht="13.5" customHeight="1">
      <c r="B36" s="14" t="s">
        <v>67</v>
      </c>
      <c r="C36" s="1" t="s">
        <v>66</v>
      </c>
      <c r="D36" s="14" t="s">
        <v>68</v>
      </c>
      <c r="E36" s="8">
        <f t="shared" si="2"/>
        <v>122.41270806287491</v>
      </c>
      <c r="F36" s="8">
        <f t="shared" si="2"/>
        <v>125.33564757652866</v>
      </c>
      <c r="G36" s="8">
        <f t="shared" si="2"/>
        <v>125.33564757652866</v>
      </c>
      <c r="H36" s="8">
        <f t="shared" si="2"/>
        <v>127.71739577555826</v>
      </c>
      <c r="I36" s="8">
        <f t="shared" ref="I36" si="7">I18*365</f>
        <v>127.63335235119931</v>
      </c>
    </row>
    <row r="37" spans="2:12" ht="13.5" customHeight="1">
      <c r="B37" s="209" t="s">
        <v>74</v>
      </c>
      <c r="C37" s="209"/>
      <c r="D37" s="209"/>
      <c r="E37" s="209"/>
      <c r="F37" s="209"/>
      <c r="G37" s="209"/>
      <c r="H37" s="209"/>
      <c r="I37" s="186"/>
      <c r="J37" t="s">
        <v>75</v>
      </c>
    </row>
    <row r="38" spans="2:12" ht="13.5" customHeight="1">
      <c r="B38" s="14" t="s">
        <v>62</v>
      </c>
      <c r="C38" s="1" t="s">
        <v>63</v>
      </c>
      <c r="D38" s="1"/>
      <c r="E38" s="8">
        <f t="shared" ref="E38:E43" si="8">E24+E31</f>
        <v>2093.9843270049469</v>
      </c>
      <c r="F38" s="8">
        <f t="shared" ref="F38:H43" si="9">F24+F31</f>
        <v>1641.0531790310351</v>
      </c>
      <c r="G38" s="8">
        <f t="shared" si="9"/>
        <v>1055.7971396962837</v>
      </c>
      <c r="H38" s="8">
        <f t="shared" si="9"/>
        <v>923.84090579239592</v>
      </c>
      <c r="I38" s="8">
        <f t="shared" ref="I38" si="10">I24+I31</f>
        <v>956.95745397373503</v>
      </c>
    </row>
    <row r="39" spans="2:12" ht="13.5" customHeight="1">
      <c r="B39" s="14" t="s">
        <v>62</v>
      </c>
      <c r="C39" s="1" t="s">
        <v>65</v>
      </c>
      <c r="D39" s="1"/>
      <c r="E39" s="8">
        <f t="shared" si="8"/>
        <v>2082.6811067157851</v>
      </c>
      <c r="F39" s="8">
        <f t="shared" si="9"/>
        <v>1626.466294854911</v>
      </c>
      <c r="G39" s="8">
        <f t="shared" si="9"/>
        <v>1044.0369416495823</v>
      </c>
      <c r="H39" s="8">
        <f t="shared" si="9"/>
        <v>937.35191022593131</v>
      </c>
      <c r="I39" s="8">
        <f t="shared" ref="I39" si="11">I25+I32</f>
        <v>970.3075291538911</v>
      </c>
    </row>
    <row r="40" spans="2:12" ht="13.5" customHeight="1">
      <c r="B40" s="14" t="s">
        <v>62</v>
      </c>
      <c r="C40" s="1" t="s">
        <v>66</v>
      </c>
      <c r="D40" s="1"/>
      <c r="E40" s="8">
        <f t="shared" si="8"/>
        <v>2218.5315776491811</v>
      </c>
      <c r="F40" s="8">
        <f t="shared" si="9"/>
        <v>1742.046373554115</v>
      </c>
      <c r="G40" s="8">
        <f t="shared" si="9"/>
        <v>1125.6560228836699</v>
      </c>
      <c r="H40" s="8">
        <f t="shared" si="9"/>
        <v>986.5536587252758</v>
      </c>
      <c r="I40" s="8">
        <f t="shared" ref="I40" si="12">I26+I33</f>
        <v>1021.4322856546975</v>
      </c>
    </row>
    <row r="41" spans="2:12" ht="13.5" customHeight="1">
      <c r="B41" s="14" t="s">
        <v>67</v>
      </c>
      <c r="C41" s="1" t="s">
        <v>63</v>
      </c>
      <c r="D41" s="1"/>
      <c r="E41" s="8">
        <f t="shared" si="8"/>
        <v>2152.7093612044391</v>
      </c>
      <c r="F41" s="8">
        <f t="shared" si="9"/>
        <v>1619.7636704027791</v>
      </c>
      <c r="G41" s="8">
        <f t="shared" si="9"/>
        <v>1007.8182619329114</v>
      </c>
      <c r="H41" s="8">
        <f t="shared" si="9"/>
        <v>901.42423464988724</v>
      </c>
      <c r="I41" s="8">
        <f t="shared" ref="I41" si="13">I27+I34</f>
        <v>961.6792530645198</v>
      </c>
    </row>
    <row r="42" spans="2:12" ht="13.5" customHeight="1">
      <c r="B42" s="14" t="s">
        <v>67</v>
      </c>
      <c r="C42" s="1" t="s">
        <v>65</v>
      </c>
      <c r="D42" s="1"/>
      <c r="E42" s="8">
        <f t="shared" si="8"/>
        <v>2242.3216683439459</v>
      </c>
      <c r="F42" s="8">
        <f t="shared" si="9"/>
        <v>1677.2461635393718</v>
      </c>
      <c r="G42" s="8">
        <f t="shared" si="9"/>
        <v>1021.1306771634034</v>
      </c>
      <c r="H42" s="8">
        <f t="shared" si="9"/>
        <v>913.15570039044974</v>
      </c>
      <c r="I42" s="8">
        <f t="shared" ref="I42" si="14">I28+I35</f>
        <v>978.20876955359563</v>
      </c>
    </row>
    <row r="43" spans="2:12" ht="13.5" customHeight="1">
      <c r="B43" s="14" t="s">
        <v>67</v>
      </c>
      <c r="C43" s="1" t="s">
        <v>66</v>
      </c>
      <c r="D43" s="1"/>
      <c r="E43" s="8">
        <f t="shared" si="8"/>
        <v>2280.2255249362715</v>
      </c>
      <c r="F43" s="8">
        <f t="shared" si="9"/>
        <v>1719.4555631208216</v>
      </c>
      <c r="G43" s="8">
        <f t="shared" si="9"/>
        <v>1074.9723212882936</v>
      </c>
      <c r="H43" s="8">
        <f t="shared" si="9"/>
        <v>962.74958580159068</v>
      </c>
      <c r="I43" s="8">
        <f t="shared" ref="I43" si="15">I29+I36</f>
        <v>1026.2083061299534</v>
      </c>
    </row>
    <row r="44" spans="2:12" ht="13.5" customHeight="1">
      <c r="B44" s="209" t="s">
        <v>74</v>
      </c>
      <c r="C44" s="209"/>
      <c r="D44" s="209"/>
      <c r="E44" s="209"/>
      <c r="F44" s="209"/>
      <c r="G44" s="209"/>
      <c r="H44" s="209"/>
      <c r="I44" s="186"/>
      <c r="J44" t="s">
        <v>76</v>
      </c>
    </row>
    <row r="45" spans="2:12" ht="13.5" customHeight="1">
      <c r="B45" s="14" t="s">
        <v>77</v>
      </c>
      <c r="C45" s="1" t="s">
        <v>63</v>
      </c>
      <c r="D45" s="1"/>
      <c r="E45" s="8">
        <f>E38+E41</f>
        <v>4246.693688209386</v>
      </c>
      <c r="F45" s="8">
        <f t="shared" ref="F45:H45" si="16">F38+F41</f>
        <v>3260.8168494338142</v>
      </c>
      <c r="G45" s="8">
        <f t="shared" si="16"/>
        <v>2063.6154016291948</v>
      </c>
      <c r="H45" s="8">
        <f t="shared" si="16"/>
        <v>1825.2651404422832</v>
      </c>
      <c r="I45" s="8">
        <f t="shared" ref="I45" si="17">I38+I41</f>
        <v>1918.6367070382548</v>
      </c>
      <c r="L45" s="108"/>
    </row>
    <row r="46" spans="2:12" ht="13.5" customHeight="1">
      <c r="B46" s="14" t="s">
        <v>77</v>
      </c>
      <c r="C46" s="1" t="s">
        <v>65</v>
      </c>
      <c r="D46" s="1"/>
      <c r="E46" s="8">
        <f t="shared" ref="E46:H47" si="18">E39+E42</f>
        <v>4325.002775059731</v>
      </c>
      <c r="F46" s="8">
        <f t="shared" si="18"/>
        <v>3303.7124583942827</v>
      </c>
      <c r="G46" s="8">
        <f t="shared" si="18"/>
        <v>2065.1676188129859</v>
      </c>
      <c r="H46" s="8">
        <f t="shared" si="18"/>
        <v>1850.507610616381</v>
      </c>
      <c r="I46" s="8">
        <f t="shared" ref="I46" si="19">I39+I42</f>
        <v>1948.5162987074868</v>
      </c>
      <c r="L46" s="108"/>
    </row>
    <row r="47" spans="2:12" ht="13.5" customHeight="1">
      <c r="B47" s="14" t="s">
        <v>77</v>
      </c>
      <c r="C47" s="1" t="s">
        <v>66</v>
      </c>
      <c r="D47" s="1"/>
      <c r="E47" s="8">
        <f t="shared" si="18"/>
        <v>4498.7571025854522</v>
      </c>
      <c r="F47" s="8">
        <f t="shared" si="18"/>
        <v>3461.5019366749366</v>
      </c>
      <c r="G47" s="8">
        <f t="shared" si="18"/>
        <v>2200.6283441719634</v>
      </c>
      <c r="H47" s="8">
        <f t="shared" si="18"/>
        <v>1949.3032445268664</v>
      </c>
      <c r="I47" s="8">
        <f t="shared" ref="I47" si="20">I40+I43</f>
        <v>2047.640591784651</v>
      </c>
      <c r="L47" s="108"/>
    </row>
    <row r="48" spans="2:12" ht="13.5" customHeight="1">
      <c r="E48" s="16"/>
      <c r="F48" s="16"/>
      <c r="G48" s="200"/>
      <c r="H48" s="200"/>
      <c r="I48" s="200"/>
      <c r="J48" s="16"/>
    </row>
    <row r="49" spans="1:15" s="34" customFormat="1">
      <c r="A49" s="33" t="s">
        <v>78</v>
      </c>
      <c r="B49" s="131"/>
      <c r="E49" s="38"/>
      <c r="F49" s="38"/>
      <c r="G49" s="38"/>
      <c r="H49" s="38"/>
      <c r="I49" s="38"/>
      <c r="J49" s="38"/>
    </row>
    <row r="50" spans="1:15">
      <c r="F50" s="132"/>
      <c r="G50" s="132"/>
      <c r="H50" s="132"/>
      <c r="I50" s="132"/>
    </row>
    <row r="51" spans="1:15">
      <c r="B51" s="54" t="s">
        <v>97</v>
      </c>
      <c r="E51" s="6"/>
    </row>
    <row r="52" spans="1:15" ht="25.5" customHeight="1">
      <c r="B52" s="57" t="s">
        <v>58</v>
      </c>
      <c r="C52" s="13" t="s">
        <v>65</v>
      </c>
      <c r="D52" s="13" t="s">
        <v>63</v>
      </c>
      <c r="E52" s="212" t="s">
        <v>98</v>
      </c>
      <c r="F52" s="212"/>
      <c r="H52" s="201"/>
      <c r="I52" s="201"/>
    </row>
    <row r="53" spans="1:15" ht="13.5" customHeight="1">
      <c r="B53" s="14" t="s">
        <v>62</v>
      </c>
      <c r="C53" s="26">
        <f>'Customer Numbers - North West'!$D$5</f>
        <v>334590</v>
      </c>
      <c r="D53" s="26">
        <f>'Customer Numbers - North West'!$C$5</f>
        <v>1459271</v>
      </c>
      <c r="E53" s="213">
        <f>C53/(C53+D53)</f>
        <v>0.18651946834230745</v>
      </c>
      <c r="F53" s="213"/>
    </row>
    <row r="54" spans="1:15">
      <c r="B54" s="14" t="s">
        <v>67</v>
      </c>
      <c r="C54" s="26">
        <f>'Customer Numbers - North West'!$D$10</f>
        <v>316992</v>
      </c>
      <c r="D54" s="26">
        <f>'Customer Numbers - North West'!$C$10</f>
        <v>1376908</v>
      </c>
      <c r="E54" s="213">
        <f>C54/(C54+D54)</f>
        <v>0.18713737528779739</v>
      </c>
      <c r="F54" s="213"/>
      <c r="J54" s="133"/>
      <c r="L54" s="39"/>
      <c r="M54" s="39"/>
      <c r="N54" s="210"/>
      <c r="O54" s="210"/>
    </row>
    <row r="56" spans="1:15">
      <c r="B56" s="54" t="s">
        <v>99</v>
      </c>
    </row>
    <row r="57" spans="1:15">
      <c r="B57" s="211" t="s">
        <v>100</v>
      </c>
      <c r="C57" s="211"/>
      <c r="D57" s="134">
        <v>1</v>
      </c>
    </row>
    <row r="58" spans="1:15">
      <c r="E58" s="16"/>
      <c r="F58" s="16"/>
      <c r="G58" s="202"/>
      <c r="H58" s="202"/>
      <c r="I58" s="202"/>
    </row>
    <row r="59" spans="1:15" ht="25.5">
      <c r="B59" s="14"/>
      <c r="C59" s="1"/>
      <c r="D59" s="1"/>
      <c r="E59" s="126" t="s">
        <v>47</v>
      </c>
      <c r="F59" s="126" t="s">
        <v>49</v>
      </c>
      <c r="G59" s="126" t="s">
        <v>51</v>
      </c>
      <c r="H59" s="126" t="s">
        <v>53</v>
      </c>
      <c r="I59" s="127" t="s">
        <v>55</v>
      </c>
    </row>
    <row r="60" spans="1:15">
      <c r="B60" s="55" t="s">
        <v>58</v>
      </c>
      <c r="C60" s="2" t="s">
        <v>59</v>
      </c>
      <c r="D60" s="2" t="s">
        <v>60</v>
      </c>
      <c r="E60" s="13" t="s">
        <v>46</v>
      </c>
      <c r="F60" s="13" t="s">
        <v>48</v>
      </c>
      <c r="G60" s="13" t="s">
        <v>50</v>
      </c>
      <c r="H60" s="13" t="s">
        <v>52</v>
      </c>
      <c r="I60" s="186" t="s">
        <v>54</v>
      </c>
      <c r="J60" t="s">
        <v>79</v>
      </c>
    </row>
    <row r="61" spans="1:15">
      <c r="B61" s="14" t="s">
        <v>62</v>
      </c>
      <c r="C61" s="1" t="s">
        <v>63</v>
      </c>
      <c r="D61" s="14" t="s">
        <v>64</v>
      </c>
      <c r="E61" s="37">
        <f>E7</f>
        <v>0.66761416448311883</v>
      </c>
      <c r="F61" s="37">
        <f t="shared" ref="F61:H61" si="21">F7</f>
        <v>0.501168038960627</v>
      </c>
      <c r="G61" s="37">
        <f t="shared" si="21"/>
        <v>0.29935561160381624</v>
      </c>
      <c r="H61" s="37">
        <f t="shared" si="21"/>
        <v>0.27211990030037075</v>
      </c>
      <c r="I61" s="37">
        <f t="shared" ref="I61" si="22">I7</f>
        <v>0.28441092664452916</v>
      </c>
    </row>
    <row r="62" spans="1:15">
      <c r="B62" s="14" t="s">
        <v>62</v>
      </c>
      <c r="C62" s="1" t="s">
        <v>65</v>
      </c>
      <c r="D62" s="14" t="s">
        <v>64</v>
      </c>
      <c r="E62" s="37">
        <f t="shared" ref="E62:H66" si="23">E8</f>
        <v>0.65733665321585877</v>
      </c>
      <c r="F62" s="37">
        <f t="shared" si="23"/>
        <v>0.48969107816261892</v>
      </c>
      <c r="G62" s="37">
        <f t="shared" si="23"/>
        <v>0.2888533701607815</v>
      </c>
      <c r="H62" s="37">
        <f t="shared" si="23"/>
        <v>0.26776503647550798</v>
      </c>
      <c r="I62" s="37">
        <f t="shared" ref="I62" si="24">I8</f>
        <v>0.27999908544373231</v>
      </c>
    </row>
    <row r="63" spans="1:15">
      <c r="B63" s="14" t="s">
        <v>62</v>
      </c>
      <c r="C63" s="1" t="s">
        <v>66</v>
      </c>
      <c r="D63" s="14" t="s">
        <v>64</v>
      </c>
      <c r="E63" s="37">
        <f t="shared" si="23"/>
        <v>0.70316614895357821</v>
      </c>
      <c r="F63" s="37">
        <f t="shared" si="23"/>
        <v>0.5278667703461063</v>
      </c>
      <c r="G63" s="37">
        <f t="shared" si="23"/>
        <v>0.31531837356319425</v>
      </c>
      <c r="H63" s="37">
        <f t="shared" si="23"/>
        <v>0.28645129497554012</v>
      </c>
      <c r="I63" s="37">
        <f t="shared" ref="I63" si="25">I9</f>
        <v>0.29939605366943994</v>
      </c>
    </row>
    <row r="64" spans="1:15">
      <c r="B64" s="14" t="s">
        <v>67</v>
      </c>
      <c r="C64" s="1" t="s">
        <v>63</v>
      </c>
      <c r="D64" s="14" t="s">
        <v>64</v>
      </c>
      <c r="E64" s="37">
        <f t="shared" si="23"/>
        <v>0.17072820265294575</v>
      </c>
      <c r="F64" s="37">
        <f t="shared" si="23"/>
        <v>0.12612548321441716</v>
      </c>
      <c r="G64" s="37">
        <f t="shared" si="23"/>
        <v>7.5130032508594846E-2</v>
      </c>
      <c r="H64" s="37">
        <f t="shared" si="23"/>
        <v>6.8983847987742139E-2</v>
      </c>
      <c r="I64" s="37">
        <f t="shared" ref="I64" si="26">I10</f>
        <v>7.4230104392998889E-2</v>
      </c>
    </row>
    <row r="65" spans="2:16">
      <c r="B65" s="14" t="s">
        <v>67</v>
      </c>
      <c r="C65" s="1" t="s">
        <v>65</v>
      </c>
      <c r="D65" s="14" t="s">
        <v>64</v>
      </c>
      <c r="E65" s="37">
        <f t="shared" si="23"/>
        <v>0.17545132105569741</v>
      </c>
      <c r="F65" s="37">
        <f t="shared" si="23"/>
        <v>0.12827331094636105</v>
      </c>
      <c r="G65" s="37">
        <f t="shared" si="23"/>
        <v>7.3597020415030356E-2</v>
      </c>
      <c r="H65" s="37">
        <f t="shared" si="23"/>
        <v>6.6567641386573451E-2</v>
      </c>
      <c r="I65" s="37">
        <f t="shared" ref="I65" si="27">I11</f>
        <v>7.2234036622335476E-2</v>
      </c>
    </row>
    <row r="66" spans="2:16">
      <c r="B66" s="14" t="s">
        <v>67</v>
      </c>
      <c r="C66" s="1" t="s">
        <v>66</v>
      </c>
      <c r="D66" s="14" t="s">
        <v>64</v>
      </c>
      <c r="E66" s="37">
        <f t="shared" si="23"/>
        <v>0.1798177347394497</v>
      </c>
      <c r="F66" s="37">
        <f t="shared" si="23"/>
        <v>0.13284332629535775</v>
      </c>
      <c r="G66" s="37">
        <f t="shared" si="23"/>
        <v>7.9136389475980409E-2</v>
      </c>
      <c r="H66" s="37">
        <f t="shared" si="23"/>
        <v>7.2611494784872388E-2</v>
      </c>
      <c r="I66" s="37">
        <f t="shared" ref="I66" si="28">I12</f>
        <v>7.8136952502500356E-2</v>
      </c>
    </row>
    <row r="67" spans="2:16">
      <c r="B67" s="14" t="s">
        <v>62</v>
      </c>
      <c r="C67" s="1" t="s">
        <v>63</v>
      </c>
      <c r="D67" s="14" t="s">
        <v>68</v>
      </c>
      <c r="E67" s="37">
        <f>IF((E14-E13)&lt;0,E13,E13+($E$53*(E14-E13))*$D$57)</f>
        <v>0.44206616872224902</v>
      </c>
      <c r="F67" s="37">
        <f t="shared" ref="F67:H67" si="29">IF((F14-F13)&lt;0,F13,F13+($E$53*(F14-F13))*$D$57)</f>
        <v>0.52370709693145778</v>
      </c>
      <c r="G67" s="37">
        <f t="shared" si="29"/>
        <v>0.52370709693145778</v>
      </c>
      <c r="H67" s="37">
        <f t="shared" si="29"/>
        <v>0.5310420847546935</v>
      </c>
      <c r="I67" s="37">
        <f t="shared" ref="I67" si="30">IF((I14-I13)&lt;0,I13,I13+($E$53*(I14-I13))*$D$57)</f>
        <v>0.53084880959296932</v>
      </c>
      <c r="L67" s="40"/>
      <c r="M67" s="40"/>
      <c r="N67" s="40"/>
      <c r="O67" s="40"/>
      <c r="P67" s="40"/>
    </row>
    <row r="68" spans="2:16">
      <c r="B68" s="14" t="s">
        <v>62</v>
      </c>
      <c r="C68" s="1" t="s">
        <v>65</v>
      </c>
      <c r="D68" s="14" t="s">
        <v>68</v>
      </c>
      <c r="E68" s="37">
        <f>IF((E14-E13)&lt;=0,E14,E67+(E14-E13)*(1-$D$57))</f>
        <v>0.44206616872224902</v>
      </c>
      <c r="F68" s="37">
        <f>IF((F14-F13)&lt;=0,F14,F67+(F14-F13)*(1-$D$57))</f>
        <v>0.52370709693145778</v>
      </c>
      <c r="G68" s="37">
        <f>IF((G14-G13)&lt;=0,G14,G67+(G14-G13)*(1-$D$57))</f>
        <v>0.52370709693145778</v>
      </c>
      <c r="H68" s="37">
        <f>IF((H14-H13)&lt;=0,H14,H67+(H14-H13)*(1-$D$57))</f>
        <v>0.5310420847546935</v>
      </c>
      <c r="I68" s="37">
        <f>IF((I14-I13)&lt;=0,I14,I67+(I14-I13)*(1-$D$57))</f>
        <v>0.53084880959296932</v>
      </c>
      <c r="L68" s="40"/>
      <c r="M68" s="40"/>
      <c r="N68" s="40"/>
      <c r="O68" s="40"/>
      <c r="P68" s="40"/>
    </row>
    <row r="69" spans="2:16">
      <c r="B69" s="14" t="s">
        <v>62</v>
      </c>
      <c r="C69" s="1" t="s">
        <v>66</v>
      </c>
      <c r="D69" s="14" t="s">
        <v>68</v>
      </c>
      <c r="E69" s="37">
        <f>E15</f>
        <v>0.49136916625699811</v>
      </c>
      <c r="F69" s="37">
        <f t="shared" ref="F69:H69" si="31">F15</f>
        <v>0.57871983438467578</v>
      </c>
      <c r="G69" s="37">
        <f t="shared" si="31"/>
        <v>0.57871983438467578</v>
      </c>
      <c r="H69" s="37">
        <f t="shared" si="31"/>
        <v>0.58393195148306154</v>
      </c>
      <c r="I69" s="37">
        <f t="shared" ref="I69" si="32">I15</f>
        <v>0.58373408423893047</v>
      </c>
      <c r="L69" s="40"/>
      <c r="M69" s="40"/>
      <c r="N69" s="40"/>
      <c r="O69" s="40"/>
      <c r="P69" s="40"/>
    </row>
    <row r="70" spans="2:16">
      <c r="B70" s="14" t="s">
        <v>67</v>
      </c>
      <c r="C70" s="1" t="s">
        <v>63</v>
      </c>
      <c r="D70" s="14" t="s">
        <v>68</v>
      </c>
      <c r="E70" s="37">
        <f>IF((E17-E16)&lt;0,E16,E16+($E$54*(E17-E16))*$D$57)</f>
        <v>0.30173774670654346</v>
      </c>
      <c r="F70" s="37">
        <f t="shared" ref="F70:H70" si="33">IF((F17-F16)&lt;0,F16,F16+($E$54*(F17-F16))*$D$57)</f>
        <v>0.30737459887243329</v>
      </c>
      <c r="G70" s="37">
        <f t="shared" si="33"/>
        <v>0.30737459887243329</v>
      </c>
      <c r="H70" s="37">
        <f t="shared" si="33"/>
        <v>0.31645273412334646</v>
      </c>
      <c r="I70" s="37">
        <f t="shared" ref="I70" si="34">IF((I17-I16)&lt;0,I16,I16+($E$54*(I17-I16))*$D$57)</f>
        <v>0.31622476722139048</v>
      </c>
      <c r="L70" s="40"/>
      <c r="M70" s="40"/>
      <c r="N70" s="40"/>
      <c r="O70" s="40"/>
      <c r="P70" s="40"/>
    </row>
    <row r="71" spans="2:16">
      <c r="B71" s="14" t="s">
        <v>67</v>
      </c>
      <c r="C71" s="1" t="s">
        <v>65</v>
      </c>
      <c r="D71" s="14" t="s">
        <v>68</v>
      </c>
      <c r="E71" s="37">
        <f>IF((E17-E16)&lt;=0,E17,E70+(E17-E16)*(1-$D$57))</f>
        <v>0.30173774670654346</v>
      </c>
      <c r="F71" s="37">
        <f>IF((F17-F16)&lt;=0,F17,F70+(F17-F16)*(1-$D$57))</f>
        <v>0.30737459887243329</v>
      </c>
      <c r="G71" s="37">
        <f>IF((G17-G16)&lt;=0,G17,G70+(G17-G16)*(1-$D$57))</f>
        <v>0.30737459887243329</v>
      </c>
      <c r="H71" s="37">
        <f>IF((H17-H16)&lt;=0,H17,H70+(H17-H16)*(1-$D$57))</f>
        <v>0.31645273412334646</v>
      </c>
      <c r="I71" s="37">
        <f>IF((I17-I16)&lt;=0,I17,I70+(I17-I16)*(1-$D$57))</f>
        <v>0.31622476722139048</v>
      </c>
      <c r="L71" s="40"/>
      <c r="M71" s="40"/>
      <c r="N71" s="40"/>
      <c r="O71" s="40"/>
      <c r="P71" s="40"/>
    </row>
    <row r="72" spans="2:16">
      <c r="B72" s="14" t="s">
        <v>67</v>
      </c>
      <c r="C72" s="1" t="s">
        <v>66</v>
      </c>
      <c r="D72" s="14" t="s">
        <v>68</v>
      </c>
      <c r="E72" s="37">
        <f>E18</f>
        <v>0.33537728236404085</v>
      </c>
      <c r="F72" s="37">
        <f t="shared" ref="F72:H72" si="35">F18</f>
        <v>0.34338533582610592</v>
      </c>
      <c r="G72" s="37">
        <f t="shared" si="35"/>
        <v>0.34338533582610592</v>
      </c>
      <c r="H72" s="37">
        <f t="shared" si="35"/>
        <v>0.34991067335769388</v>
      </c>
      <c r="I72" s="37">
        <f t="shared" ref="I72" si="36">I18</f>
        <v>0.34968041740054606</v>
      </c>
      <c r="L72" s="40"/>
      <c r="M72" s="40"/>
      <c r="N72" s="40"/>
      <c r="O72" s="40"/>
      <c r="P72" s="40"/>
    </row>
    <row r="73" spans="2:16">
      <c r="E73" s="16"/>
      <c r="F73" s="16"/>
      <c r="G73" s="16"/>
      <c r="H73" s="16"/>
      <c r="I73" s="16"/>
    </row>
    <row r="74" spans="2:16">
      <c r="B74" s="56" t="s">
        <v>69</v>
      </c>
      <c r="C74" s="129"/>
      <c r="D74" s="129"/>
      <c r="E74" s="129"/>
      <c r="F74" s="129"/>
      <c r="G74" s="129"/>
      <c r="H74" s="129"/>
      <c r="I74" s="129"/>
    </row>
    <row r="75" spans="2:16" ht="25.5">
      <c r="B75" s="14"/>
      <c r="C75" s="1"/>
      <c r="D75" s="1"/>
      <c r="E75" s="126" t="s">
        <v>47</v>
      </c>
      <c r="F75" s="126" t="s">
        <v>49</v>
      </c>
      <c r="G75" s="126" t="s">
        <v>51</v>
      </c>
      <c r="H75" s="126" t="s">
        <v>53</v>
      </c>
      <c r="I75" s="127" t="s">
        <v>55</v>
      </c>
    </row>
    <row r="76" spans="2:16">
      <c r="B76" s="55" t="s">
        <v>58</v>
      </c>
      <c r="C76" s="2" t="s">
        <v>59</v>
      </c>
      <c r="D76" s="2" t="s">
        <v>60</v>
      </c>
      <c r="E76" s="13" t="s">
        <v>46</v>
      </c>
      <c r="F76" s="13" t="s">
        <v>48</v>
      </c>
      <c r="G76" s="13" t="s">
        <v>50</v>
      </c>
      <c r="H76" s="13" t="s">
        <v>52</v>
      </c>
      <c r="I76" s="186" t="s">
        <v>54</v>
      </c>
    </row>
    <row r="77" spans="2:16">
      <c r="B77" s="209" t="s">
        <v>71</v>
      </c>
      <c r="C77" s="209"/>
      <c r="D77" s="209"/>
      <c r="E77" s="209"/>
      <c r="F77" s="209"/>
      <c r="G77" s="209"/>
      <c r="H77" s="209"/>
      <c r="I77" s="186"/>
      <c r="J77" t="s">
        <v>80</v>
      </c>
    </row>
    <row r="78" spans="2:16">
      <c r="B78" s="14" t="s">
        <v>62</v>
      </c>
      <c r="C78" s="1" t="s">
        <v>63</v>
      </c>
      <c r="D78" s="14" t="s">
        <v>64</v>
      </c>
      <c r="E78" s="35" cm="1">
        <f t="array" ref="E78">E61*INDEX('TDCV Values'!$D$11:$H$16,MATCH($B78&amp;$C78,'TDCV Values'!$B$11:$B$16&amp;'TDCV Values'!$C$11:$C$16,0),MATCH(E$22,'TDCV Values'!$D$10:$H$10,0))</f>
        <v>1936.0810770010446</v>
      </c>
      <c r="F78" s="35" cm="1">
        <f t="array" ref="F78">F61*INDEX('TDCV Values'!$D$11:$H$16,MATCH($B78&amp;$C78,'TDCV Values'!$B$11:$B$16&amp;'TDCV Values'!$C$11:$C$16,0),MATCH(F$22,'TDCV Values'!$D$10:$H$10,0))</f>
        <v>1453.3873129858184</v>
      </c>
      <c r="G78" s="35" cm="1">
        <f t="array" ref="G78">G61*INDEX('TDCV Values'!$D$11:$H$16,MATCH($B78&amp;$C78,'TDCV Values'!$B$11:$B$16&amp;'TDCV Values'!$C$11:$C$16,0),MATCH(G$22,'TDCV Values'!$D$10:$H$10,0))</f>
        <v>868.13127365106709</v>
      </c>
      <c r="H78" s="35" cm="1">
        <f t="array" ref="H78">H61*INDEX('TDCV Values'!$D$11:$H$16,MATCH($B78&amp;$C78,'TDCV Values'!$B$11:$B$16&amp;'TDCV Values'!$C$11:$C$16,0),MATCH(H$22,'TDCV Values'!$D$10:$H$10,0))</f>
        <v>734.72373081100102</v>
      </c>
      <c r="I78" s="35" cm="1">
        <f t="array" ref="I78">I61*INDEX('TDCV Values'!$D$11:$H$16,MATCH($B78&amp;$C78,'TDCV Values'!$B$11:$B$16&amp;'TDCV Values'!$C$11:$C$16,0),MATCH(I$22,'TDCV Values'!$D$10:$H$10,0))</f>
        <v>767.90950194022878</v>
      </c>
    </row>
    <row r="79" spans="2:16">
      <c r="B79" s="14" t="s">
        <v>62</v>
      </c>
      <c r="C79" s="1" t="s">
        <v>65</v>
      </c>
      <c r="D79" s="14" t="s">
        <v>64</v>
      </c>
      <c r="E79" s="35" cm="1">
        <f t="array" ref="E79">E62*INDEX('TDCV Values'!$D$11:$H$16,MATCH($B79&amp;$C79,'TDCV Values'!$B$11:$B$16&amp;'TDCV Values'!$C$11:$C$16,0),MATCH(E$22,'TDCV Values'!$D$10:$H$10,0))</f>
        <v>1906.2762943259904</v>
      </c>
      <c r="F79" s="35" cm="1">
        <f t="array" ref="F79">F62*INDEX('TDCV Values'!$D$11:$H$16,MATCH($B79&amp;$C79,'TDCV Values'!$B$11:$B$16&amp;'TDCV Values'!$C$11:$C$16,0),MATCH(F$22,'TDCV Values'!$D$10:$H$10,0))</f>
        <v>1420.1041266715949</v>
      </c>
      <c r="G79" s="35" cm="1">
        <f t="array" ref="G79">G62*INDEX('TDCV Values'!$D$11:$H$16,MATCH($B79&amp;$C79,'TDCV Values'!$B$11:$B$16&amp;'TDCV Values'!$C$11:$C$16,0),MATCH(G$22,'TDCV Values'!$D$10:$H$10,0))</f>
        <v>837.67477346626629</v>
      </c>
      <c r="H79" s="35" cm="1">
        <f t="array" ref="H79">H62*INDEX('TDCV Values'!$D$11:$H$16,MATCH($B79&amp;$C79,'TDCV Values'!$B$11:$B$16&amp;'TDCV Values'!$C$11:$C$16,0),MATCH(H$22,'TDCV Values'!$D$10:$H$10,0))</f>
        <v>722.96559848387153</v>
      </c>
      <c r="I79" s="35" cm="1">
        <f t="array" ref="I79">I62*INDEX('TDCV Values'!$D$11:$H$16,MATCH($B79&amp;$C79,'TDCV Values'!$B$11:$B$16&amp;'TDCV Values'!$C$11:$C$16,0),MATCH(I$22,'TDCV Values'!$D$10:$H$10,0))</f>
        <v>755.99753069807718</v>
      </c>
    </row>
    <row r="80" spans="2:16">
      <c r="B80" s="14" t="s">
        <v>62</v>
      </c>
      <c r="C80" s="1" t="s">
        <v>66</v>
      </c>
      <c r="D80" s="14" t="s">
        <v>64</v>
      </c>
      <c r="E80" s="35" cm="1">
        <f t="array" ref="E80">E63*INDEX('TDCV Values'!$D$11:$H$16,MATCH($B80&amp;$C80,'TDCV Values'!$B$11:$B$16&amp;'TDCV Values'!$C$11:$C$16,0),MATCH(E$22,'TDCV Values'!$D$10:$H$10,0))</f>
        <v>2039.1818319653769</v>
      </c>
      <c r="F80" s="35" cm="1">
        <f t="array" ref="F80">F63*INDEX('TDCV Values'!$D$11:$H$16,MATCH($B80&amp;$C80,'TDCV Values'!$B$11:$B$16&amp;'TDCV Values'!$C$11:$C$16,0),MATCH(F$22,'TDCV Values'!$D$10:$H$10,0))</f>
        <v>1530.8136340037083</v>
      </c>
      <c r="G80" s="35" cm="1">
        <f t="array" ref="G80">G63*INDEX('TDCV Values'!$D$11:$H$16,MATCH($B80&amp;$C80,'TDCV Values'!$B$11:$B$16&amp;'TDCV Values'!$C$11:$C$16,0),MATCH(G$22,'TDCV Values'!$D$10:$H$10,0))</f>
        <v>914.42328333326338</v>
      </c>
      <c r="H80" s="35" cm="1">
        <f t="array" ref="H80">H63*INDEX('TDCV Values'!$D$11:$H$16,MATCH($B80&amp;$C80,'TDCV Values'!$B$11:$B$16&amp;'TDCV Values'!$C$11:$C$16,0),MATCH(H$22,'TDCV Values'!$D$10:$H$10,0))</f>
        <v>773.41849643395835</v>
      </c>
      <c r="I80" s="35" cm="1">
        <f t="array" ref="I80">I63*INDEX('TDCV Values'!$D$11:$H$16,MATCH($B80&amp;$C80,'TDCV Values'!$B$11:$B$16&amp;'TDCV Values'!$C$11:$C$16,0),MATCH(I$22,'TDCV Values'!$D$10:$H$10,0))</f>
        <v>808.36934490748786</v>
      </c>
    </row>
    <row r="81" spans="2:16">
      <c r="B81" s="14" t="s">
        <v>67</v>
      </c>
      <c r="C81" s="1" t="s">
        <v>63</v>
      </c>
      <c r="D81" s="14" t="s">
        <v>64</v>
      </c>
      <c r="E81" s="35" cm="1">
        <f t="array" ref="E81">E64*INDEX('TDCV Values'!$D$11:$H$16,MATCH($B81&amp;$C81,'TDCV Values'!$B$11:$B$16&amp;'TDCV Values'!$C$11:$C$16,0),MATCH(E$22,'TDCV Values'!$D$10:$H$10,0))</f>
        <v>2048.7384318353488</v>
      </c>
      <c r="F81" s="35" cm="1">
        <f t="array" ref="F81">F64*INDEX('TDCV Values'!$D$11:$H$16,MATCH($B81&amp;$C81,'TDCV Values'!$B$11:$B$16&amp;'TDCV Values'!$C$11:$C$16,0),MATCH(F$22,'TDCV Values'!$D$10:$H$10,0))</f>
        <v>1513.5057985730059</v>
      </c>
      <c r="G81" s="35" cm="1">
        <f t="array" ref="G81">G64*INDEX('TDCV Values'!$D$11:$H$16,MATCH($B81&amp;$C81,'TDCV Values'!$B$11:$B$16&amp;'TDCV Values'!$C$11:$C$16,0),MATCH(G$22,'TDCV Values'!$D$10:$H$10,0))</f>
        <v>901.56039010313816</v>
      </c>
      <c r="H81" s="35" cm="1">
        <f t="array" ref="H81">H64*INDEX('TDCV Values'!$D$11:$H$16,MATCH($B81&amp;$C81,'TDCV Values'!$B$11:$B$16&amp;'TDCV Values'!$C$11:$C$16,0),MATCH(H$22,'TDCV Values'!$D$10:$H$10,0))</f>
        <v>793.31425185903458</v>
      </c>
      <c r="I81" s="35" cm="1">
        <f t="array" ref="I81">I64*INDEX('TDCV Values'!$D$11:$H$16,MATCH($B81&amp;$C81,'TDCV Values'!$B$11:$B$16&amp;'TDCV Values'!$C$11:$C$16,0),MATCH(I$22,'TDCV Values'!$D$10:$H$10,0))</f>
        <v>853.64620051948725</v>
      </c>
    </row>
    <row r="82" spans="2:16">
      <c r="B82" s="14" t="s">
        <v>67</v>
      </c>
      <c r="C82" s="1" t="s">
        <v>65</v>
      </c>
      <c r="D82" s="14" t="s">
        <v>64</v>
      </c>
      <c r="E82" s="35" cm="1">
        <f t="array" ref="E82">E65*INDEX('TDCV Values'!$D$11:$H$16,MATCH($B82&amp;$C82,'TDCV Values'!$B$11:$B$16&amp;'TDCV Values'!$C$11:$C$16,0),MATCH(E$22,'TDCV Values'!$D$10:$H$10,0))</f>
        <v>2105.4158526683691</v>
      </c>
      <c r="F82" s="35" cm="1">
        <f t="array" ref="F82">F65*INDEX('TDCV Values'!$D$11:$H$16,MATCH($B82&amp;$C82,'TDCV Values'!$B$11:$B$16&amp;'TDCV Values'!$C$11:$C$16,0),MATCH(F$22,'TDCV Values'!$D$10:$H$10,0))</f>
        <v>1539.2797313563326</v>
      </c>
      <c r="G82" s="35" cm="1">
        <f t="array" ref="G82">G65*INDEX('TDCV Values'!$D$11:$H$16,MATCH($B82&amp;$C82,'TDCV Values'!$B$11:$B$16&amp;'TDCV Values'!$C$11:$C$16,0),MATCH(G$22,'TDCV Values'!$D$10:$H$10,0))</f>
        <v>883.16424498036429</v>
      </c>
      <c r="H82" s="35" cm="1">
        <f t="array" ref="H82">H65*INDEX('TDCV Values'!$D$11:$H$16,MATCH($B82&amp;$C82,'TDCV Values'!$B$11:$B$16&amp;'TDCV Values'!$C$11:$C$16,0),MATCH(H$22,'TDCV Values'!$D$10:$H$10,0))</f>
        <v>765.5278759455947</v>
      </c>
      <c r="I82" s="35" cm="1">
        <f t="array" ref="I82">I65*INDEX('TDCV Values'!$D$11:$H$16,MATCH($B82&amp;$C82,'TDCV Values'!$B$11:$B$16&amp;'TDCV Values'!$C$11:$C$16,0),MATCH(I$22,'TDCV Values'!$D$10:$H$10,0))</f>
        <v>830.69142115685793</v>
      </c>
    </row>
    <row r="83" spans="2:16">
      <c r="B83" s="14" t="s">
        <v>67</v>
      </c>
      <c r="C83" s="1" t="s">
        <v>66</v>
      </c>
      <c r="D83" s="14" t="s">
        <v>64</v>
      </c>
      <c r="E83" s="35" cm="1">
        <f t="array" ref="E83">E66*INDEX('TDCV Values'!$D$11:$H$16,MATCH($B83&amp;$C83,'TDCV Values'!$B$11:$B$16&amp;'TDCV Values'!$C$11:$C$16,0),MATCH(E$22,'TDCV Values'!$D$10:$H$10,0))</f>
        <v>2157.8128168733965</v>
      </c>
      <c r="F83" s="35" cm="1">
        <f t="array" ref="F83">F66*INDEX('TDCV Values'!$D$11:$H$16,MATCH($B83&amp;$C83,'TDCV Values'!$B$11:$B$16&amp;'TDCV Values'!$C$11:$C$16,0),MATCH(F$22,'TDCV Values'!$D$10:$H$10,0))</f>
        <v>1594.119915544293</v>
      </c>
      <c r="G83" s="35" cm="1">
        <f t="array" ref="G83">G66*INDEX('TDCV Values'!$D$11:$H$16,MATCH($B83&amp;$C83,'TDCV Values'!$B$11:$B$16&amp;'TDCV Values'!$C$11:$C$16,0),MATCH(G$22,'TDCV Values'!$D$10:$H$10,0))</f>
        <v>949.63667371176496</v>
      </c>
      <c r="H83" s="35" cm="1">
        <f t="array" ref="H83">H66*INDEX('TDCV Values'!$D$11:$H$16,MATCH($B83&amp;$C83,'TDCV Values'!$B$11:$B$16&amp;'TDCV Values'!$C$11:$C$16,0),MATCH(H$22,'TDCV Values'!$D$10:$H$10,0))</f>
        <v>835.03219002603248</v>
      </c>
      <c r="I83" s="35" cm="1">
        <f t="array" ref="I83">I66*INDEX('TDCV Values'!$D$11:$H$16,MATCH($B83&amp;$C83,'TDCV Values'!$B$11:$B$16&amp;'TDCV Values'!$C$11:$C$16,0),MATCH(I$22,'TDCV Values'!$D$10:$H$10,0))</f>
        <v>898.57495377875409</v>
      </c>
    </row>
    <row r="84" spans="2:16">
      <c r="B84" s="209" t="s">
        <v>72</v>
      </c>
      <c r="C84" s="209"/>
      <c r="D84" s="209"/>
      <c r="E84" s="209"/>
      <c r="F84" s="209"/>
      <c r="G84" s="209"/>
      <c r="H84" s="209"/>
      <c r="I84" s="186"/>
      <c r="J84" t="s">
        <v>73</v>
      </c>
    </row>
    <row r="85" spans="2:16">
      <c r="B85" s="14" t="s">
        <v>62</v>
      </c>
      <c r="C85" s="1" t="s">
        <v>63</v>
      </c>
      <c r="D85" s="14" t="s">
        <v>68</v>
      </c>
      <c r="E85" s="8">
        <f>E67*365</f>
        <v>161.3541515836209</v>
      </c>
      <c r="F85" s="8">
        <f t="shared" ref="E85:H90" si="37">F67*365</f>
        <v>191.1530903799821</v>
      </c>
      <c r="G85" s="8">
        <f t="shared" si="37"/>
        <v>191.1530903799821</v>
      </c>
      <c r="H85" s="8">
        <f t="shared" si="37"/>
        <v>193.83036093546312</v>
      </c>
      <c r="I85" s="8">
        <f t="shared" ref="I85" si="38">I67*365</f>
        <v>193.75981550143379</v>
      </c>
      <c r="L85" s="27"/>
      <c r="M85" s="27"/>
      <c r="N85" s="27"/>
      <c r="O85" s="27"/>
      <c r="P85" s="27"/>
    </row>
    <row r="86" spans="2:16">
      <c r="B86" s="14" t="s">
        <v>62</v>
      </c>
      <c r="C86" s="1" t="s">
        <v>65</v>
      </c>
      <c r="D86" s="14" t="s">
        <v>68</v>
      </c>
      <c r="E86" s="8">
        <f>E68*365</f>
        <v>161.3541515836209</v>
      </c>
      <c r="F86" s="8">
        <f t="shared" si="37"/>
        <v>191.1530903799821</v>
      </c>
      <c r="G86" s="8">
        <f t="shared" si="37"/>
        <v>191.1530903799821</v>
      </c>
      <c r="H86" s="8">
        <f t="shared" si="37"/>
        <v>193.83036093546312</v>
      </c>
      <c r="I86" s="8">
        <f t="shared" ref="I86" si="39">I68*365</f>
        <v>193.75981550143379</v>
      </c>
      <c r="L86" s="27"/>
      <c r="M86" s="27"/>
      <c r="N86" s="27"/>
      <c r="O86" s="27"/>
      <c r="P86" s="27"/>
    </row>
    <row r="87" spans="2:16">
      <c r="B87" s="14" t="s">
        <v>62</v>
      </c>
      <c r="C87" s="1" t="s">
        <v>66</v>
      </c>
      <c r="D87" s="14" t="s">
        <v>68</v>
      </c>
      <c r="E87" s="8">
        <f t="shared" si="37"/>
        <v>179.34974568380431</v>
      </c>
      <c r="F87" s="8">
        <f t="shared" si="37"/>
        <v>211.23273955040665</v>
      </c>
      <c r="G87" s="8">
        <f t="shared" si="37"/>
        <v>211.23273955040665</v>
      </c>
      <c r="H87" s="8">
        <f t="shared" si="37"/>
        <v>213.13516229131747</v>
      </c>
      <c r="I87" s="8">
        <f t="shared" ref="I87" si="40">I69*365</f>
        <v>213.06294074720961</v>
      </c>
      <c r="L87" s="27"/>
      <c r="M87" s="27"/>
      <c r="N87" s="27"/>
      <c r="O87" s="27"/>
      <c r="P87" s="27"/>
    </row>
    <row r="88" spans="2:16">
      <c r="B88" s="14" t="s">
        <v>67</v>
      </c>
      <c r="C88" s="1" t="s">
        <v>63</v>
      </c>
      <c r="D88" s="14" t="s">
        <v>68</v>
      </c>
      <c r="E88" s="8">
        <f>E70*365</f>
        <v>110.13427754788836</v>
      </c>
      <c r="F88" s="8">
        <f t="shared" si="37"/>
        <v>112.19172858843815</v>
      </c>
      <c r="G88" s="8">
        <f t="shared" si="37"/>
        <v>112.19172858843815</v>
      </c>
      <c r="H88" s="8">
        <f t="shared" si="37"/>
        <v>115.50524795502146</v>
      </c>
      <c r="I88" s="8">
        <f t="shared" ref="I88" si="41">I70*365</f>
        <v>115.42204003580753</v>
      </c>
      <c r="L88" s="27"/>
      <c r="M88" s="27"/>
      <c r="N88" s="27"/>
      <c r="O88" s="27"/>
      <c r="P88" s="27"/>
    </row>
    <row r="89" spans="2:16">
      <c r="B89" s="14" t="s">
        <v>67</v>
      </c>
      <c r="C89" s="1" t="s">
        <v>65</v>
      </c>
      <c r="D89" s="14" t="s">
        <v>68</v>
      </c>
      <c r="E89" s="8">
        <f>E71*365</f>
        <v>110.13427754788836</v>
      </c>
      <c r="F89" s="8">
        <f t="shared" si="37"/>
        <v>112.19172858843815</v>
      </c>
      <c r="G89" s="8">
        <f t="shared" si="37"/>
        <v>112.19172858843815</v>
      </c>
      <c r="H89" s="8">
        <f t="shared" si="37"/>
        <v>115.50524795502146</v>
      </c>
      <c r="I89" s="8">
        <f t="shared" ref="I89" si="42">I71*365</f>
        <v>115.42204003580753</v>
      </c>
      <c r="L89" s="27"/>
      <c r="M89" s="27"/>
      <c r="N89" s="27"/>
      <c r="O89" s="27"/>
      <c r="P89" s="27"/>
    </row>
    <row r="90" spans="2:16">
      <c r="B90" s="14" t="s">
        <v>67</v>
      </c>
      <c r="C90" s="1" t="s">
        <v>66</v>
      </c>
      <c r="D90" s="14" t="s">
        <v>68</v>
      </c>
      <c r="E90" s="8">
        <f>E72*365</f>
        <v>122.41270806287491</v>
      </c>
      <c r="F90" s="8">
        <f t="shared" si="37"/>
        <v>125.33564757652866</v>
      </c>
      <c r="G90" s="8">
        <f t="shared" si="37"/>
        <v>125.33564757652866</v>
      </c>
      <c r="H90" s="8">
        <f t="shared" si="37"/>
        <v>127.71739577555826</v>
      </c>
      <c r="I90" s="8">
        <f t="shared" ref="I90" si="43">I72*365</f>
        <v>127.63335235119931</v>
      </c>
      <c r="L90" s="27"/>
      <c r="M90" s="27"/>
      <c r="N90" s="27"/>
      <c r="O90" s="27"/>
      <c r="P90" s="27"/>
    </row>
    <row r="91" spans="2:16">
      <c r="B91" s="209" t="s">
        <v>74</v>
      </c>
      <c r="C91" s="209"/>
      <c r="D91" s="209"/>
      <c r="E91" s="209"/>
      <c r="F91" s="209"/>
      <c r="G91" s="209"/>
      <c r="H91" s="209"/>
      <c r="I91" s="186"/>
      <c r="J91" t="s">
        <v>75</v>
      </c>
    </row>
    <row r="92" spans="2:16">
      <c r="B92" s="14" t="s">
        <v>62</v>
      </c>
      <c r="C92" s="1" t="s">
        <v>63</v>
      </c>
      <c r="D92" s="1"/>
      <c r="E92" s="8">
        <f>E78+E85</f>
        <v>2097.4352285846653</v>
      </c>
      <c r="F92" s="8">
        <f t="shared" ref="E92:H97" si="44">F78+F85</f>
        <v>1644.5404033658006</v>
      </c>
      <c r="G92" s="8">
        <f t="shared" si="44"/>
        <v>1059.2843640310491</v>
      </c>
      <c r="H92" s="8">
        <f t="shared" si="44"/>
        <v>928.55409174646411</v>
      </c>
      <c r="I92" s="8">
        <f t="shared" ref="I92" si="45">I78+I85</f>
        <v>961.66931744166254</v>
      </c>
      <c r="L92" s="27"/>
      <c r="M92" s="27"/>
      <c r="N92" s="27"/>
      <c r="O92" s="27"/>
      <c r="P92" s="27"/>
    </row>
    <row r="93" spans="2:16">
      <c r="B93" s="14" t="s">
        <v>62</v>
      </c>
      <c r="C93" s="1" t="s">
        <v>65</v>
      </c>
      <c r="D93" s="1"/>
      <c r="E93" s="8">
        <f>E79+E86</f>
        <v>2067.6304459096114</v>
      </c>
      <c r="F93" s="8">
        <f t="shared" si="44"/>
        <v>1611.2572170515771</v>
      </c>
      <c r="G93" s="8">
        <f t="shared" si="44"/>
        <v>1028.8278638462484</v>
      </c>
      <c r="H93" s="8">
        <f t="shared" si="44"/>
        <v>916.79595941933462</v>
      </c>
      <c r="I93" s="8">
        <f t="shared" ref="I93" si="46">I79+I86</f>
        <v>949.75734619951095</v>
      </c>
      <c r="L93" s="27"/>
      <c r="M93" s="27"/>
      <c r="N93" s="27"/>
      <c r="O93" s="27"/>
      <c r="P93" s="27"/>
    </row>
    <row r="94" spans="2:16">
      <c r="B94" s="14" t="s">
        <v>62</v>
      </c>
      <c r="C94" s="1" t="s">
        <v>66</v>
      </c>
      <c r="D94" s="1"/>
      <c r="E94" s="8">
        <f t="shared" si="44"/>
        <v>2218.5315776491811</v>
      </c>
      <c r="F94" s="8">
        <f t="shared" si="44"/>
        <v>1742.046373554115</v>
      </c>
      <c r="G94" s="8">
        <f t="shared" si="44"/>
        <v>1125.6560228836699</v>
      </c>
      <c r="H94" s="8">
        <f>H80+H87</f>
        <v>986.5536587252758</v>
      </c>
      <c r="I94" s="8">
        <f>I80+I87</f>
        <v>1021.4322856546975</v>
      </c>
      <c r="L94" s="27"/>
      <c r="M94" s="27"/>
      <c r="N94" s="27"/>
      <c r="O94" s="27"/>
      <c r="P94" s="27"/>
    </row>
    <row r="95" spans="2:16">
      <c r="B95" s="14" t="s">
        <v>67</v>
      </c>
      <c r="C95" s="1" t="s">
        <v>63</v>
      </c>
      <c r="D95" s="1"/>
      <c r="E95" s="8">
        <f t="shared" si="44"/>
        <v>2158.8727093832372</v>
      </c>
      <c r="F95" s="8">
        <f t="shared" si="44"/>
        <v>1625.697527161444</v>
      </c>
      <c r="G95" s="8">
        <f>G81+G88</f>
        <v>1013.7521186915764</v>
      </c>
      <c r="H95" s="8">
        <f t="shared" si="44"/>
        <v>908.81949981405603</v>
      </c>
      <c r="I95" s="8">
        <f t="shared" ref="I95" si="47">I81+I88</f>
        <v>969.06824055529478</v>
      </c>
      <c r="L95" s="27"/>
      <c r="M95" s="27"/>
      <c r="N95" s="27"/>
      <c r="O95" s="27"/>
      <c r="P95" s="27"/>
    </row>
    <row r="96" spans="2:16">
      <c r="B96" s="14" t="s">
        <v>67</v>
      </c>
      <c r="C96" s="1" t="s">
        <v>65</v>
      </c>
      <c r="D96" s="1"/>
      <c r="E96" s="8">
        <f t="shared" si="44"/>
        <v>2215.5501302162575</v>
      </c>
      <c r="F96" s="8">
        <f t="shared" si="44"/>
        <v>1651.4714599447707</v>
      </c>
      <c r="G96" s="8">
        <f t="shared" si="44"/>
        <v>995.35597356880248</v>
      </c>
      <c r="H96" s="8">
        <f t="shared" si="44"/>
        <v>881.03312390061615</v>
      </c>
      <c r="I96" s="8">
        <f t="shared" ref="I96" si="48">I82+I89</f>
        <v>946.11346119266545</v>
      </c>
      <c r="L96" s="27"/>
      <c r="M96" s="27"/>
      <c r="N96" s="27"/>
      <c r="O96" s="27"/>
      <c r="P96" s="27"/>
    </row>
    <row r="97" spans="2:16">
      <c r="B97" s="14" t="s">
        <v>67</v>
      </c>
      <c r="C97" s="1" t="s">
        <v>66</v>
      </c>
      <c r="D97" s="1"/>
      <c r="E97" s="8">
        <f>E83+E90</f>
        <v>2280.2255249362715</v>
      </c>
      <c r="F97" s="8">
        <f t="shared" si="44"/>
        <v>1719.4555631208216</v>
      </c>
      <c r="G97" s="8">
        <f t="shared" si="44"/>
        <v>1074.9723212882936</v>
      </c>
      <c r="H97" s="8">
        <f t="shared" si="44"/>
        <v>962.74958580159068</v>
      </c>
      <c r="I97" s="8">
        <f t="shared" ref="I97" si="49">I83+I90</f>
        <v>1026.2083061299534</v>
      </c>
      <c r="L97" s="27"/>
      <c r="M97" s="27"/>
      <c r="N97" s="27"/>
      <c r="O97" s="27"/>
      <c r="P97" s="27"/>
    </row>
    <row r="98" spans="2:16">
      <c r="B98" s="209" t="s">
        <v>74</v>
      </c>
      <c r="C98" s="209"/>
      <c r="D98" s="209"/>
      <c r="E98" s="209"/>
      <c r="F98" s="209"/>
      <c r="G98" s="209"/>
      <c r="H98" s="209"/>
      <c r="I98" s="186"/>
      <c r="J98" t="s">
        <v>76</v>
      </c>
    </row>
    <row r="99" spans="2:16">
      <c r="B99" s="14" t="s">
        <v>77</v>
      </c>
      <c r="C99" s="1" t="s">
        <v>63</v>
      </c>
      <c r="D99" s="1"/>
      <c r="E99" s="8">
        <f>E92+E95</f>
        <v>4256.307937967902</v>
      </c>
      <c r="F99" s="8">
        <f t="shared" ref="F99:H99" si="50">F92+F95</f>
        <v>3270.2379305272443</v>
      </c>
      <c r="G99" s="8">
        <f>G92+G95</f>
        <v>2073.0364827226254</v>
      </c>
      <c r="H99" s="8">
        <f t="shared" si="50"/>
        <v>1837.3735915605203</v>
      </c>
      <c r="I99" s="8">
        <f t="shared" ref="I99" si="51">I92+I95</f>
        <v>1930.7375579969573</v>
      </c>
      <c r="L99" s="27"/>
      <c r="M99" s="27"/>
      <c r="N99" s="27"/>
      <c r="O99" s="27"/>
      <c r="P99" s="27"/>
    </row>
    <row r="100" spans="2:16">
      <c r="B100" s="14" t="s">
        <v>77</v>
      </c>
      <c r="C100" s="1" t="s">
        <v>65</v>
      </c>
      <c r="D100" s="1"/>
      <c r="E100" s="8">
        <f t="shared" ref="E100:H101" si="52">E93+E96</f>
        <v>4283.1805761258693</v>
      </c>
      <c r="F100" s="8">
        <f t="shared" si="52"/>
        <v>3262.7286769963475</v>
      </c>
      <c r="G100" s="8">
        <f>G93+G96</f>
        <v>2024.1838374150509</v>
      </c>
      <c r="H100" s="8">
        <f t="shared" si="52"/>
        <v>1797.8290833199508</v>
      </c>
      <c r="I100" s="8">
        <f t="shared" ref="I100" si="53">I93+I96</f>
        <v>1895.8708073921764</v>
      </c>
      <c r="L100" s="27"/>
      <c r="M100" s="27"/>
      <c r="N100" s="27"/>
      <c r="O100" s="27"/>
      <c r="P100" s="27"/>
    </row>
    <row r="101" spans="2:16">
      <c r="B101" s="14" t="s">
        <v>77</v>
      </c>
      <c r="C101" s="1" t="s">
        <v>66</v>
      </c>
      <c r="D101" s="1"/>
      <c r="E101" s="8">
        <f t="shared" si="52"/>
        <v>4498.7571025854522</v>
      </c>
      <c r="F101" s="8">
        <f t="shared" si="52"/>
        <v>3461.5019366749366</v>
      </c>
      <c r="G101" s="8">
        <f>G94+G97</f>
        <v>2200.6283441719634</v>
      </c>
      <c r="H101" s="8">
        <f t="shared" si="52"/>
        <v>1949.3032445268664</v>
      </c>
      <c r="I101" s="8">
        <f t="shared" ref="I101" si="54">I94+I97</f>
        <v>2047.640591784651</v>
      </c>
      <c r="J101" s="27"/>
      <c r="L101" s="27"/>
      <c r="M101" s="27"/>
      <c r="N101" s="27"/>
      <c r="O101" s="27"/>
      <c r="P101" s="27"/>
    </row>
    <row r="102" spans="2:16">
      <c r="B102" s="14"/>
      <c r="C102" s="1"/>
      <c r="D102" s="1"/>
      <c r="E102" s="8"/>
      <c r="F102" s="8"/>
      <c r="G102" s="8"/>
      <c r="H102" s="8"/>
      <c r="I102" s="8"/>
      <c r="J102" s="6"/>
    </row>
    <row r="103" spans="2:16">
      <c r="B103" s="189" t="s">
        <v>29</v>
      </c>
      <c r="C103" s="190"/>
      <c r="D103" s="190"/>
      <c r="E103" s="191"/>
      <c r="F103" s="191"/>
      <c r="G103" s="191"/>
      <c r="H103" s="191"/>
      <c r="I103" s="191"/>
    </row>
    <row r="104" spans="2:16" ht="25.5">
      <c r="B104" s="14"/>
      <c r="C104" s="1"/>
      <c r="D104" s="1"/>
      <c r="E104" s="126" t="s">
        <v>47</v>
      </c>
      <c r="F104" s="126" t="s">
        <v>49</v>
      </c>
      <c r="G104" s="126" t="s">
        <v>51</v>
      </c>
      <c r="H104" s="126" t="s">
        <v>53</v>
      </c>
      <c r="I104" s="127" t="s">
        <v>55</v>
      </c>
    </row>
    <row r="105" spans="2:16">
      <c r="B105" s="55" t="s">
        <v>58</v>
      </c>
      <c r="C105" s="2" t="s">
        <v>59</v>
      </c>
      <c r="D105" s="2" t="s">
        <v>60</v>
      </c>
      <c r="E105" s="13" t="s">
        <v>46</v>
      </c>
      <c r="F105" s="13" t="s">
        <v>48</v>
      </c>
      <c r="G105" s="13" t="s">
        <v>50</v>
      </c>
      <c r="H105" s="13" t="s">
        <v>52</v>
      </c>
      <c r="I105" s="186" t="s">
        <v>54</v>
      </c>
    </row>
    <row r="106" spans="2:16">
      <c r="B106" s="209" t="s">
        <v>74</v>
      </c>
      <c r="C106" s="209"/>
      <c r="D106" s="209"/>
      <c r="E106" s="209"/>
      <c r="F106" s="209"/>
      <c r="G106" s="209"/>
      <c r="H106" s="209"/>
      <c r="I106" s="186"/>
      <c r="J106" s="96" t="s">
        <v>81</v>
      </c>
    </row>
    <row r="107" spans="2:16">
      <c r="B107" s="14" t="s">
        <v>62</v>
      </c>
      <c r="C107" s="1" t="s">
        <v>63</v>
      </c>
      <c r="D107" s="1"/>
      <c r="E107" s="35">
        <f>E92-E38</f>
        <v>3.4509015797184475</v>
      </c>
      <c r="F107" s="35">
        <f t="shared" ref="E107:I112" si="55">F92-F38</f>
        <v>3.4872243347654148</v>
      </c>
      <c r="G107" s="35">
        <f t="shared" si="55"/>
        <v>3.4872243347654148</v>
      </c>
      <c r="H107" s="35">
        <f t="shared" si="55"/>
        <v>4.7131859540681944</v>
      </c>
      <c r="I107" s="35">
        <f t="shared" si="55"/>
        <v>4.7118634679275146</v>
      </c>
      <c r="L107" s="27"/>
      <c r="M107" s="27"/>
      <c r="N107" s="27"/>
      <c r="O107" s="27"/>
      <c r="P107" s="27"/>
    </row>
    <row r="108" spans="2:16">
      <c r="B108" s="14" t="s">
        <v>62</v>
      </c>
      <c r="C108" s="1" t="s">
        <v>65</v>
      </c>
      <c r="D108" s="1"/>
      <c r="E108" s="35">
        <f t="shared" si="55"/>
        <v>-15.05066080617371</v>
      </c>
      <c r="F108" s="35">
        <f t="shared" si="55"/>
        <v>-15.209077803333912</v>
      </c>
      <c r="G108" s="35">
        <f t="shared" si="55"/>
        <v>-15.209077803333912</v>
      </c>
      <c r="H108" s="35">
        <f t="shared" si="55"/>
        <v>-20.555950806596684</v>
      </c>
      <c r="I108" s="35">
        <f t="shared" si="55"/>
        <v>-20.550182954380148</v>
      </c>
      <c r="K108" s="121" t="s">
        <v>101</v>
      </c>
      <c r="L108" s="27"/>
      <c r="M108" s="27"/>
      <c r="N108" s="27"/>
      <c r="O108" s="27"/>
      <c r="P108" s="27"/>
    </row>
    <row r="109" spans="2:16">
      <c r="B109" s="14" t="s">
        <v>62</v>
      </c>
      <c r="C109" s="1" t="s">
        <v>66</v>
      </c>
      <c r="D109" s="1"/>
      <c r="E109" s="35">
        <f t="shared" si="55"/>
        <v>0</v>
      </c>
      <c r="F109" s="35">
        <f t="shared" si="55"/>
        <v>0</v>
      </c>
      <c r="G109" s="35">
        <f t="shared" si="55"/>
        <v>0</v>
      </c>
      <c r="H109" s="35">
        <f t="shared" si="55"/>
        <v>0</v>
      </c>
      <c r="I109" s="35">
        <f t="shared" si="55"/>
        <v>0</v>
      </c>
      <c r="K109" s="136">
        <f>(I107*'Customer Numbers - North West'!$C$5)+(I108*'Customer Numbers - North West'!$D$5)+(I109*'Customer Numbers - North West'!$E$5)+(I110*'Customer Numbers - North West'!$C$10)+(I111*'Customer Numbers - North West'!$D$10)+(I112*'Customer Numbers - North West'!$E$10)</f>
        <v>1.6763806343078613E-8</v>
      </c>
      <c r="L109" s="27"/>
      <c r="M109" s="27"/>
      <c r="N109" s="27"/>
      <c r="O109" s="27"/>
      <c r="P109" s="27"/>
    </row>
    <row r="110" spans="2:16">
      <c r="B110" s="14" t="s">
        <v>67</v>
      </c>
      <c r="C110" s="1" t="s">
        <v>63</v>
      </c>
      <c r="D110" s="1"/>
      <c r="E110" s="35">
        <f t="shared" si="55"/>
        <v>6.16334817879806</v>
      </c>
      <c r="F110" s="35">
        <f t="shared" si="55"/>
        <v>5.9338567586648878</v>
      </c>
      <c r="G110" s="35">
        <f t="shared" si="55"/>
        <v>5.9338567586650015</v>
      </c>
      <c r="H110" s="35">
        <f t="shared" si="55"/>
        <v>7.3952651641687908</v>
      </c>
      <c r="I110" s="35">
        <f t="shared" si="55"/>
        <v>7.38898749077498</v>
      </c>
      <c r="L110" s="27"/>
      <c r="M110" s="27"/>
      <c r="N110" s="27"/>
      <c r="O110" s="27"/>
      <c r="P110" s="27"/>
    </row>
    <row r="111" spans="2:16">
      <c r="B111" s="14" t="s">
        <v>67</v>
      </c>
      <c r="C111" s="1" t="s">
        <v>65</v>
      </c>
      <c r="D111" s="1"/>
      <c r="E111" s="35">
        <f t="shared" si="55"/>
        <v>-26.771538127688473</v>
      </c>
      <c r="F111" s="35">
        <f t="shared" si="55"/>
        <v>-25.774703594601078</v>
      </c>
      <c r="G111" s="35">
        <f t="shared" si="55"/>
        <v>-25.774703594600965</v>
      </c>
      <c r="H111" s="35">
        <f t="shared" si="55"/>
        <v>-32.122576489833591</v>
      </c>
      <c r="I111" s="35">
        <f t="shared" si="55"/>
        <v>-32.095308360930176</v>
      </c>
      <c r="L111" s="27"/>
      <c r="M111" s="27"/>
      <c r="N111" s="27"/>
      <c r="O111" s="27"/>
      <c r="P111" s="27"/>
    </row>
    <row r="112" spans="2:16">
      <c r="B112" s="14" t="s">
        <v>67</v>
      </c>
      <c r="C112" s="1" t="s">
        <v>66</v>
      </c>
      <c r="D112" s="1"/>
      <c r="E112" s="35">
        <f t="shared" si="55"/>
        <v>0</v>
      </c>
      <c r="F112" s="35">
        <f t="shared" si="55"/>
        <v>0</v>
      </c>
      <c r="G112" s="35">
        <f t="shared" si="55"/>
        <v>0</v>
      </c>
      <c r="H112" s="35">
        <f t="shared" si="55"/>
        <v>0</v>
      </c>
      <c r="I112" s="35">
        <f t="shared" si="55"/>
        <v>0</v>
      </c>
      <c r="L112" s="27"/>
      <c r="M112" s="27"/>
      <c r="N112" s="27"/>
      <c r="O112" s="27"/>
      <c r="P112" s="27"/>
    </row>
    <row r="113" spans="1:16">
      <c r="B113" s="209" t="s">
        <v>74</v>
      </c>
      <c r="C113" s="209"/>
      <c r="D113" s="209"/>
      <c r="E113" s="209"/>
      <c r="F113" s="209"/>
      <c r="G113" s="209"/>
      <c r="H113" s="209"/>
      <c r="I113" s="186"/>
    </row>
    <row r="114" spans="1:16">
      <c r="B114" s="14" t="s">
        <v>77</v>
      </c>
      <c r="C114" s="1" t="s">
        <v>63</v>
      </c>
      <c r="D114" s="1"/>
      <c r="E114" s="8">
        <f>E107+E110</f>
        <v>9.6142497585165074</v>
      </c>
      <c r="F114" s="8">
        <f t="shared" ref="F114:H114" si="56">F107+F110</f>
        <v>9.4210810934303026</v>
      </c>
      <c r="G114" s="8">
        <f>G107+G110</f>
        <v>9.4210810934304163</v>
      </c>
      <c r="H114" s="8">
        <f t="shared" si="56"/>
        <v>12.108451118236985</v>
      </c>
      <c r="I114" s="8">
        <f t="shared" ref="I114" si="57">I107+I110</f>
        <v>12.100850958702495</v>
      </c>
      <c r="L114" s="27"/>
      <c r="M114" s="27"/>
      <c r="N114" s="27"/>
      <c r="O114" s="27"/>
      <c r="P114" s="27"/>
    </row>
    <row r="115" spans="1:16">
      <c r="B115" s="14" t="s">
        <v>77</v>
      </c>
      <c r="C115" s="1" t="s">
        <v>65</v>
      </c>
      <c r="D115" s="1"/>
      <c r="E115" s="8">
        <f t="shared" ref="E115:H116" si="58">E108+E111</f>
        <v>-41.822198933862182</v>
      </c>
      <c r="F115" s="8">
        <f t="shared" si="58"/>
        <v>-40.98378139793499</v>
      </c>
      <c r="G115" s="8">
        <f>G108+G111</f>
        <v>-40.983781397934877</v>
      </c>
      <c r="H115" s="8">
        <f t="shared" si="58"/>
        <v>-52.678527296430275</v>
      </c>
      <c r="I115" s="8">
        <f t="shared" ref="I115" si="59">I108+I111</f>
        <v>-52.645491315310323</v>
      </c>
      <c r="L115" s="27"/>
      <c r="M115" s="27"/>
      <c r="N115" s="27"/>
      <c r="O115" s="27"/>
      <c r="P115" s="27"/>
    </row>
    <row r="116" spans="1:16">
      <c r="B116" s="14" t="s">
        <v>77</v>
      </c>
      <c r="C116" s="1" t="s">
        <v>66</v>
      </c>
      <c r="D116" s="1"/>
      <c r="E116" s="8">
        <f>E109+E112</f>
        <v>0</v>
      </c>
      <c r="F116" s="8">
        <f t="shared" si="58"/>
        <v>0</v>
      </c>
      <c r="G116" s="8">
        <f>G109+G112</f>
        <v>0</v>
      </c>
      <c r="H116" s="8">
        <f t="shared" si="58"/>
        <v>0</v>
      </c>
      <c r="I116" s="8">
        <f t="shared" ref="I116" si="60">I109+I112</f>
        <v>0</v>
      </c>
      <c r="J116" s="132"/>
      <c r="L116" s="27"/>
      <c r="M116" s="27"/>
      <c r="N116" s="27"/>
      <c r="O116" s="27"/>
      <c r="P116" s="27"/>
    </row>
    <row r="117" spans="1:16">
      <c r="E117" s="16"/>
      <c r="F117" s="16"/>
      <c r="G117" s="16"/>
      <c r="H117" s="16"/>
      <c r="I117" s="16"/>
      <c r="J117" s="137"/>
    </row>
    <row r="118" spans="1:16" s="33" customFormat="1">
      <c r="A118" s="33" t="s">
        <v>82</v>
      </c>
      <c r="B118" s="53"/>
      <c r="E118" s="36"/>
      <c r="F118" s="36"/>
      <c r="G118" s="36"/>
      <c r="H118" s="36"/>
      <c r="I118" s="36"/>
    </row>
    <row r="119" spans="1:16" s="4" customFormat="1">
      <c r="B119" s="54"/>
      <c r="E119" s="28"/>
      <c r="F119" s="28"/>
      <c r="G119" s="28"/>
      <c r="H119" s="28"/>
      <c r="I119" s="28"/>
      <c r="L119" s="50"/>
      <c r="M119" s="50"/>
      <c r="N119" s="50"/>
    </row>
    <row r="120" spans="1:16">
      <c r="B120" s="55" t="s">
        <v>102</v>
      </c>
      <c r="C120" s="1"/>
      <c r="D120" s="1"/>
      <c r="E120" s="8"/>
      <c r="F120" s="8"/>
      <c r="G120" s="8"/>
      <c r="H120" s="8"/>
      <c r="I120" s="8"/>
      <c r="J120" s="42"/>
      <c r="L120" s="51"/>
      <c r="M120" s="51"/>
      <c r="N120" s="51"/>
    </row>
    <row r="121" spans="1:16" ht="25.5">
      <c r="B121" s="14"/>
      <c r="C121" s="1"/>
      <c r="D121" s="1"/>
      <c r="E121" s="126" t="s">
        <v>47</v>
      </c>
      <c r="F121" s="126" t="s">
        <v>49</v>
      </c>
      <c r="G121" s="126" t="s">
        <v>51</v>
      </c>
      <c r="H121" s="126" t="s">
        <v>53</v>
      </c>
      <c r="I121" s="127" t="s">
        <v>55</v>
      </c>
      <c r="J121" s="42"/>
      <c r="L121" s="51"/>
      <c r="M121" s="51"/>
      <c r="N121" s="51"/>
    </row>
    <row r="122" spans="1:16">
      <c r="B122" s="55" t="s">
        <v>58</v>
      </c>
      <c r="C122" s="2" t="s">
        <v>103</v>
      </c>
      <c r="D122" s="2" t="s">
        <v>60</v>
      </c>
      <c r="E122" s="13" t="s">
        <v>46</v>
      </c>
      <c r="F122" s="13" t="s">
        <v>48</v>
      </c>
      <c r="G122" s="13" t="s">
        <v>50</v>
      </c>
      <c r="H122" s="13" t="s">
        <v>52</v>
      </c>
      <c r="I122" s="186" t="s">
        <v>54</v>
      </c>
      <c r="J122" t="s">
        <v>85</v>
      </c>
    </row>
    <row r="123" spans="1:16">
      <c r="B123" s="14" t="s">
        <v>62</v>
      </c>
      <c r="C123" s="1" t="s">
        <v>63</v>
      </c>
      <c r="D123" s="1" t="s">
        <v>64</v>
      </c>
      <c r="E123" s="37">
        <f>'Regional Cap levels'!F680</f>
        <v>6.7911961702477285E-3</v>
      </c>
      <c r="F123" s="37">
        <f>'Regional Cap levels'!G680</f>
        <v>5.1000337965999643E-3</v>
      </c>
      <c r="G123" s="37">
        <f>'Regional Cap levels'!H680</f>
        <v>3.0492319767741792E-3</v>
      </c>
      <c r="H123" s="37">
        <f>'Regional Cap levels'!I680</f>
        <v>2.7589107538680282E-3</v>
      </c>
      <c r="I123" s="37">
        <f>'Regional Cap levels'!J680</f>
        <v>2.8842661626565565E-3</v>
      </c>
      <c r="J123" s="44"/>
      <c r="M123" s="139"/>
    </row>
    <row r="124" spans="1:16">
      <c r="B124" s="14" t="s">
        <v>62</v>
      </c>
      <c r="C124" s="1" t="s">
        <v>65</v>
      </c>
      <c r="D124" s="1" t="s">
        <v>64</v>
      </c>
      <c r="E124" s="37">
        <v>0</v>
      </c>
      <c r="F124" s="37">
        <v>0</v>
      </c>
      <c r="G124" s="37">
        <v>0</v>
      </c>
      <c r="H124" s="37">
        <v>0</v>
      </c>
      <c r="I124" s="37">
        <v>0</v>
      </c>
      <c r="J124" s="44"/>
      <c r="K124" s="139"/>
      <c r="M124" s="139"/>
    </row>
    <row r="125" spans="1:16">
      <c r="B125" s="14" t="s">
        <v>62</v>
      </c>
      <c r="C125" s="1" t="s">
        <v>86</v>
      </c>
      <c r="D125" s="14" t="s">
        <v>64</v>
      </c>
      <c r="E125" s="37">
        <f>'Regional Cap levels'!F676</f>
        <v>2.6716024392547007E-2</v>
      </c>
      <c r="F125" s="37">
        <f>'Regional Cap levels'!G676</f>
        <v>2.0063126420895097E-2</v>
      </c>
      <c r="G125" s="37">
        <f>'Regional Cap levels'!H676</f>
        <v>1.199543553563138E-2</v>
      </c>
      <c r="H125" s="37">
        <f>'Regional Cap levels'!I676</f>
        <v>1.0853334986862827E-2</v>
      </c>
      <c r="I125" s="37">
        <f>'Regional Cap levels'!J676</f>
        <v>1.1346473172681108E-2</v>
      </c>
      <c r="J125" s="140"/>
      <c r="M125" s="139"/>
    </row>
    <row r="126" spans="1:16">
      <c r="B126" s="14" t="s">
        <v>67</v>
      </c>
      <c r="C126" s="1" t="s">
        <v>63</v>
      </c>
      <c r="D126" s="1" t="s">
        <v>64</v>
      </c>
      <c r="E126" s="37">
        <f>'Regional Cap levels'!F682</f>
        <v>1.6203232859455232E-3</v>
      </c>
      <c r="F126" s="37">
        <f>'Regional Cap levels'!G682</f>
        <v>1.1975399252441301E-3</v>
      </c>
      <c r="G126" s="37">
        <f>'Regional Cap levels'!H682</f>
        <v>7.1418346118207827E-4</v>
      </c>
      <c r="H126" s="37">
        <f>'Regional Cap levels'!I682</f>
        <v>6.520486234894053E-4</v>
      </c>
      <c r="I126" s="37">
        <f>'Regional Cap levels'!J682</f>
        <v>7.0197825157401923E-4</v>
      </c>
      <c r="J126" s="141"/>
    </row>
    <row r="127" spans="1:16">
      <c r="B127" s="14" t="s">
        <v>67</v>
      </c>
      <c r="C127" s="1" t="s">
        <v>65</v>
      </c>
      <c r="D127" s="1" t="s">
        <v>64</v>
      </c>
      <c r="E127" s="37">
        <v>0</v>
      </c>
      <c r="F127" s="37">
        <v>0</v>
      </c>
      <c r="G127" s="37">
        <v>0</v>
      </c>
      <c r="H127" s="37">
        <v>0</v>
      </c>
      <c r="I127" s="37">
        <v>0</v>
      </c>
      <c r="K127" s="139"/>
      <c r="L127" s="141"/>
    </row>
    <row r="128" spans="1:16">
      <c r="B128" s="14" t="s">
        <v>67</v>
      </c>
      <c r="C128" s="1" t="s">
        <v>86</v>
      </c>
      <c r="D128" s="14" t="s">
        <v>64</v>
      </c>
      <c r="E128" s="37">
        <f>'Regional Cap levels'!F678</f>
        <v>6.7176588730199814E-3</v>
      </c>
      <c r="F128" s="37">
        <f>'Regional Cap levels'!G678</f>
        <v>4.9648516283079475E-3</v>
      </c>
      <c r="G128" s="37">
        <f>'Regional Cap levels'!H678</f>
        <v>2.9609158287040812E-3</v>
      </c>
      <c r="H128" s="37">
        <f>'Regional Cap levels'!I678</f>
        <v>2.7033125174572951E-3</v>
      </c>
      <c r="I128" s="37">
        <f>'Regional Cap levels'!J678</f>
        <v>2.9103145472611615E-3</v>
      </c>
      <c r="J128" s="140"/>
    </row>
    <row r="129" spans="2:12">
      <c r="B129" s="14" t="s">
        <v>62</v>
      </c>
      <c r="C129" s="1" t="s">
        <v>63</v>
      </c>
      <c r="D129" s="1" t="s">
        <v>68</v>
      </c>
      <c r="E129" s="37">
        <f>'Regional Cap levels'!F681</f>
        <v>4.3064139374710472E-3</v>
      </c>
      <c r="F129" s="37">
        <f>'Regional Cap levels'!G681</f>
        <v>5.1405533744927007E-3</v>
      </c>
      <c r="G129" s="37">
        <f>'Regional Cap levels'!H681</f>
        <v>5.1405533744927007E-3</v>
      </c>
      <c r="H129" s="37">
        <f>'Regional Cap levels'!I681</f>
        <v>5.1508442380987299E-3</v>
      </c>
      <c r="I129" s="37">
        <f>'Regional Cap levels'!J681</f>
        <v>5.1508442380987299E-3</v>
      </c>
      <c r="J129" s="44"/>
    </row>
    <row r="130" spans="2:12">
      <c r="B130" s="14" t="s">
        <v>62</v>
      </c>
      <c r="C130" s="1" t="s">
        <v>65</v>
      </c>
      <c r="D130" s="1" t="s">
        <v>68</v>
      </c>
      <c r="E130" s="37">
        <v>0</v>
      </c>
      <c r="F130" s="37">
        <v>0</v>
      </c>
      <c r="G130" s="37">
        <v>0</v>
      </c>
      <c r="H130" s="37">
        <v>0</v>
      </c>
      <c r="I130" s="37">
        <v>0</v>
      </c>
      <c r="J130" s="44"/>
    </row>
    <row r="131" spans="2:12">
      <c r="B131" s="14" t="s">
        <v>62</v>
      </c>
      <c r="C131" s="1" t="s">
        <v>86</v>
      </c>
      <c r="D131" s="14" t="s">
        <v>68</v>
      </c>
      <c r="E131" s="37">
        <f>'Regional Cap levels'!F677</f>
        <v>1.694108915626923E-2</v>
      </c>
      <c r="F131" s="37">
        <f>'Regional Cap levels'!G677</f>
        <v>2.0222527210420303E-2</v>
      </c>
      <c r="G131" s="37">
        <f>'Regional Cap levels'!H677</f>
        <v>2.0222527210420303E-2</v>
      </c>
      <c r="H131" s="37">
        <f>'Regional Cap levels'!I677</f>
        <v>2.026301064753902E-2</v>
      </c>
      <c r="I131" s="37">
        <f>'Regional Cap levels'!J677</f>
        <v>2.026301064753902E-2</v>
      </c>
      <c r="J131" s="44"/>
    </row>
    <row r="132" spans="2:12">
      <c r="B132" s="14" t="s">
        <v>67</v>
      </c>
      <c r="C132" s="1" t="s">
        <v>63</v>
      </c>
      <c r="D132" s="1" t="s">
        <v>68</v>
      </c>
      <c r="E132" s="37">
        <f>'Regional Cap levels'!F683</f>
        <v>2.5940103363497921E-3</v>
      </c>
      <c r="F132" s="37">
        <f>'Regional Cap levels'!G683</f>
        <v>2.6491784412743242E-3</v>
      </c>
      <c r="G132" s="37">
        <f>'Regional Cap levels'!H683</f>
        <v>2.6491784412743242E-3</v>
      </c>
      <c r="H132" s="37">
        <f>'Regional Cap levels'!I683</f>
        <v>2.6769511264842561E-3</v>
      </c>
      <c r="I132" s="37">
        <f>'Regional Cap levels'!J683</f>
        <v>2.6769511264842561E-3</v>
      </c>
      <c r="J132" s="44"/>
    </row>
    <row r="133" spans="2:12">
      <c r="B133" s="14" t="s">
        <v>67</v>
      </c>
      <c r="C133" s="1" t="s">
        <v>65</v>
      </c>
      <c r="D133" s="1" t="s">
        <v>68</v>
      </c>
      <c r="E133" s="37">
        <v>0</v>
      </c>
      <c r="F133" s="37">
        <v>0</v>
      </c>
      <c r="G133" s="37">
        <v>0</v>
      </c>
      <c r="H133" s="37">
        <v>0</v>
      </c>
      <c r="I133" s="37">
        <v>0</v>
      </c>
      <c r="J133" s="44"/>
    </row>
    <row r="134" spans="2:12">
      <c r="B134" s="14" t="s">
        <v>67</v>
      </c>
      <c r="C134" s="1" t="s">
        <v>86</v>
      </c>
      <c r="D134" s="14" t="s">
        <v>68</v>
      </c>
      <c r="E134" s="37">
        <f>'Regional Cap levels'!F679</f>
        <v>1.0754444316041011E-2</v>
      </c>
      <c r="F134" s="37">
        <f>'Regional Cap levels'!G679</f>
        <v>1.0983164419472545E-2</v>
      </c>
      <c r="G134" s="37">
        <f>'Regional Cap levels'!H679</f>
        <v>1.0983164419472545E-2</v>
      </c>
      <c r="H134" s="37">
        <f>'Regional Cap levels'!I679</f>
        <v>1.1098306519105592E-2</v>
      </c>
      <c r="I134" s="37">
        <f>'Regional Cap levels'!J679</f>
        <v>1.1098306519105592E-2</v>
      </c>
      <c r="J134" s="44"/>
    </row>
    <row r="135" spans="2:12" s="4" customFormat="1">
      <c r="B135" s="55"/>
      <c r="C135" s="2"/>
      <c r="D135" s="2"/>
      <c r="E135" s="124"/>
      <c r="F135" s="124"/>
      <c r="G135" s="124"/>
      <c r="H135" s="124"/>
      <c r="I135" s="124"/>
      <c r="J135" s="45"/>
      <c r="L135" s="46"/>
    </row>
    <row r="136" spans="2:12">
      <c r="B136" s="55" t="s">
        <v>104</v>
      </c>
      <c r="C136" s="1"/>
      <c r="D136" s="14"/>
      <c r="E136" s="8"/>
      <c r="F136" s="8"/>
      <c r="G136" s="8"/>
      <c r="H136" s="8"/>
      <c r="I136" s="8"/>
      <c r="J136" s="42"/>
    </row>
    <row r="137" spans="2:12" ht="25.5">
      <c r="B137" s="14"/>
      <c r="C137" s="1"/>
      <c r="D137" s="1"/>
      <c r="E137" s="126" t="s">
        <v>47</v>
      </c>
      <c r="F137" s="126" t="s">
        <v>49</v>
      </c>
      <c r="G137" s="126" t="s">
        <v>51</v>
      </c>
      <c r="H137" s="126" t="s">
        <v>53</v>
      </c>
      <c r="I137" s="127" t="s">
        <v>55</v>
      </c>
      <c r="J137" s="42"/>
    </row>
    <row r="138" spans="2:12">
      <c r="B138" s="55" t="s">
        <v>58</v>
      </c>
      <c r="C138" s="2" t="s">
        <v>103</v>
      </c>
      <c r="D138" s="2" t="s">
        <v>60</v>
      </c>
      <c r="E138" s="13" t="s">
        <v>46</v>
      </c>
      <c r="F138" s="13" t="s">
        <v>48</v>
      </c>
      <c r="G138" s="13" t="s">
        <v>50</v>
      </c>
      <c r="H138" s="13" t="s">
        <v>52</v>
      </c>
      <c r="I138" s="186" t="s">
        <v>54</v>
      </c>
      <c r="J138" t="s">
        <v>88</v>
      </c>
    </row>
    <row r="139" spans="2:12">
      <c r="B139" s="14" t="s">
        <v>62</v>
      </c>
      <c r="C139" s="1" t="s">
        <v>63</v>
      </c>
      <c r="D139" s="1" t="s">
        <v>64</v>
      </c>
      <c r="E139" s="8">
        <f>E61-E123</f>
        <v>0.66082296831287113</v>
      </c>
      <c r="F139" s="8">
        <f t="shared" ref="E139:H150" si="61">F61-F123</f>
        <v>0.49606800516402705</v>
      </c>
      <c r="G139" s="8">
        <f t="shared" si="61"/>
        <v>0.29630637962704204</v>
      </c>
      <c r="H139" s="8">
        <f t="shared" si="61"/>
        <v>0.26936098954650273</v>
      </c>
      <c r="I139" s="8">
        <f t="shared" ref="I139" si="62">I61-I123</f>
        <v>0.28152666048187258</v>
      </c>
    </row>
    <row r="140" spans="2:12">
      <c r="B140" s="14" t="s">
        <v>62</v>
      </c>
      <c r="C140" s="1" t="s">
        <v>65</v>
      </c>
      <c r="D140" s="1" t="s">
        <v>64</v>
      </c>
      <c r="E140" s="8">
        <f>E62-E124</f>
        <v>0.65733665321585877</v>
      </c>
      <c r="F140" s="8">
        <f t="shared" si="61"/>
        <v>0.48969107816261892</v>
      </c>
      <c r="G140" s="8">
        <f t="shared" si="61"/>
        <v>0.2888533701607815</v>
      </c>
      <c r="H140" s="8">
        <f t="shared" si="61"/>
        <v>0.26776503647550798</v>
      </c>
      <c r="I140" s="8">
        <f t="shared" ref="I140" si="63">I62-I124</f>
        <v>0.27999908544373231</v>
      </c>
    </row>
    <row r="141" spans="2:12">
      <c r="B141" s="14" t="s">
        <v>62</v>
      </c>
      <c r="C141" s="1" t="s">
        <v>86</v>
      </c>
      <c r="D141" s="14" t="s">
        <v>64</v>
      </c>
      <c r="E141" s="8">
        <f t="shared" si="61"/>
        <v>0.67645012456103115</v>
      </c>
      <c r="F141" s="8">
        <f t="shared" si="61"/>
        <v>0.50780364392521116</v>
      </c>
      <c r="G141" s="8">
        <f t="shared" si="61"/>
        <v>0.30332293802756288</v>
      </c>
      <c r="H141" s="8">
        <f t="shared" si="61"/>
        <v>0.27559795998867731</v>
      </c>
      <c r="I141" s="8">
        <f t="shared" ref="I141" si="64">I63-I125</f>
        <v>0.28804958049675883</v>
      </c>
    </row>
    <row r="142" spans="2:12">
      <c r="B142" s="14" t="s">
        <v>67</v>
      </c>
      <c r="C142" s="1" t="s">
        <v>63</v>
      </c>
      <c r="D142" s="1" t="s">
        <v>64</v>
      </c>
      <c r="E142" s="8">
        <f>E64-E126</f>
        <v>0.16910787936700022</v>
      </c>
      <c r="F142" s="8">
        <f t="shared" si="61"/>
        <v>0.12492794328917303</v>
      </c>
      <c r="G142" s="8">
        <f t="shared" si="61"/>
        <v>7.4415849047412774E-2</v>
      </c>
      <c r="H142" s="8">
        <f t="shared" si="61"/>
        <v>6.8331799364252738E-2</v>
      </c>
      <c r="I142" s="8">
        <f t="shared" ref="I142" si="65">I64-I126</f>
        <v>7.3528126141424871E-2</v>
      </c>
    </row>
    <row r="143" spans="2:12">
      <c r="B143" s="14" t="s">
        <v>67</v>
      </c>
      <c r="C143" s="1" t="s">
        <v>65</v>
      </c>
      <c r="D143" s="1" t="s">
        <v>64</v>
      </c>
      <c r="E143" s="8">
        <f t="shared" si="61"/>
        <v>0.17545132105569741</v>
      </c>
      <c r="F143" s="8">
        <f t="shared" si="61"/>
        <v>0.12827331094636105</v>
      </c>
      <c r="G143" s="8">
        <f t="shared" si="61"/>
        <v>7.3597020415030356E-2</v>
      </c>
      <c r="H143" s="8">
        <f t="shared" si="61"/>
        <v>6.6567641386573451E-2</v>
      </c>
      <c r="I143" s="8">
        <f t="shared" ref="I143" si="66">I65-I127</f>
        <v>7.2234036622335476E-2</v>
      </c>
    </row>
    <row r="144" spans="2:12">
      <c r="B144" s="14" t="s">
        <v>67</v>
      </c>
      <c r="C144" s="1" t="s">
        <v>86</v>
      </c>
      <c r="D144" s="14" t="s">
        <v>64</v>
      </c>
      <c r="E144" s="8">
        <f t="shared" si="61"/>
        <v>0.17310007586642973</v>
      </c>
      <c r="F144" s="8">
        <f t="shared" si="61"/>
        <v>0.1278784746670498</v>
      </c>
      <c r="G144" s="8">
        <f t="shared" si="61"/>
        <v>7.6175473647276323E-2</v>
      </c>
      <c r="H144" s="8">
        <f t="shared" si="61"/>
        <v>6.9908182267415089E-2</v>
      </c>
      <c r="I144" s="8">
        <f t="shared" ref="I144" si="67">I66-I128</f>
        <v>7.5226637955239192E-2</v>
      </c>
    </row>
    <row r="145" spans="2:23">
      <c r="B145" s="14" t="s">
        <v>62</v>
      </c>
      <c r="C145" s="1" t="s">
        <v>63</v>
      </c>
      <c r="D145" s="1" t="s">
        <v>68</v>
      </c>
      <c r="E145" s="8">
        <f>E67-E129</f>
        <v>0.43775975478477797</v>
      </c>
      <c r="F145" s="8">
        <f t="shared" si="61"/>
        <v>0.51856654355696508</v>
      </c>
      <c r="G145" s="8">
        <f t="shared" si="61"/>
        <v>0.51856654355696508</v>
      </c>
      <c r="H145" s="8">
        <f t="shared" si="61"/>
        <v>0.52589124051659475</v>
      </c>
      <c r="I145" s="8">
        <f t="shared" ref="I145" si="68">I67-I129</f>
        <v>0.52569796535487057</v>
      </c>
      <c r="L145" s="27"/>
      <c r="M145" s="27"/>
      <c r="N145" s="27"/>
      <c r="O145" s="27"/>
      <c r="P145" s="27"/>
    </row>
    <row r="146" spans="2:23">
      <c r="B146" s="14" t="s">
        <v>62</v>
      </c>
      <c r="C146" s="1" t="s">
        <v>65</v>
      </c>
      <c r="D146" s="1" t="s">
        <v>68</v>
      </c>
      <c r="E146" s="8">
        <f>E68-E130</f>
        <v>0.44206616872224902</v>
      </c>
      <c r="F146" s="8">
        <f t="shared" si="61"/>
        <v>0.52370709693145778</v>
      </c>
      <c r="G146" s="8">
        <f t="shared" si="61"/>
        <v>0.52370709693145778</v>
      </c>
      <c r="H146" s="8">
        <f t="shared" si="61"/>
        <v>0.5310420847546935</v>
      </c>
      <c r="I146" s="8">
        <f t="shared" ref="I146" si="69">I68-I130</f>
        <v>0.53084880959296932</v>
      </c>
      <c r="L146" s="27"/>
      <c r="M146" s="27"/>
      <c r="N146" s="27"/>
      <c r="O146" s="27"/>
      <c r="P146" s="27"/>
    </row>
    <row r="147" spans="2:23">
      <c r="B147" s="14" t="s">
        <v>62</v>
      </c>
      <c r="C147" s="1" t="s">
        <v>86</v>
      </c>
      <c r="D147" s="14" t="s">
        <v>68</v>
      </c>
      <c r="E147" s="8">
        <f t="shared" si="61"/>
        <v>0.47442807710072887</v>
      </c>
      <c r="F147" s="8">
        <f t="shared" si="61"/>
        <v>0.5584973071742555</v>
      </c>
      <c r="G147" s="8">
        <f t="shared" si="61"/>
        <v>0.5584973071742555</v>
      </c>
      <c r="H147" s="8">
        <f t="shared" si="61"/>
        <v>0.56366894083552255</v>
      </c>
      <c r="I147" s="8">
        <f t="shared" ref="I147" si="70">I69-I131</f>
        <v>0.56347107359139148</v>
      </c>
      <c r="L147" s="27"/>
      <c r="M147" s="27"/>
      <c r="N147" s="27"/>
      <c r="O147" s="27"/>
      <c r="P147" s="27"/>
    </row>
    <row r="148" spans="2:23">
      <c r="B148" s="14" t="s">
        <v>67</v>
      </c>
      <c r="C148" s="1" t="s">
        <v>63</v>
      </c>
      <c r="D148" s="1" t="s">
        <v>68</v>
      </c>
      <c r="E148" s="8">
        <f t="shared" si="61"/>
        <v>0.29914373637019365</v>
      </c>
      <c r="F148" s="8">
        <f t="shared" si="61"/>
        <v>0.30472542043115897</v>
      </c>
      <c r="G148" s="8">
        <f t="shared" si="61"/>
        <v>0.30472542043115897</v>
      </c>
      <c r="H148" s="8">
        <f t="shared" si="61"/>
        <v>0.31377578299686221</v>
      </c>
      <c r="I148" s="8">
        <f t="shared" ref="I148" si="71">I70-I132</f>
        <v>0.31354781609490623</v>
      </c>
      <c r="L148" s="27"/>
      <c r="M148" s="27"/>
      <c r="N148" s="27"/>
      <c r="O148" s="27"/>
      <c r="P148" s="27"/>
    </row>
    <row r="149" spans="2:23">
      <c r="B149" s="14" t="s">
        <v>67</v>
      </c>
      <c r="C149" s="1" t="s">
        <v>65</v>
      </c>
      <c r="D149" s="1" t="s">
        <v>68</v>
      </c>
      <c r="E149" s="8">
        <f t="shared" si="61"/>
        <v>0.30173774670654346</v>
      </c>
      <c r="F149" s="8">
        <f t="shared" si="61"/>
        <v>0.30737459887243329</v>
      </c>
      <c r="G149" s="8">
        <f t="shared" si="61"/>
        <v>0.30737459887243329</v>
      </c>
      <c r="H149" s="8">
        <f t="shared" si="61"/>
        <v>0.31645273412334646</v>
      </c>
      <c r="I149" s="8">
        <f t="shared" ref="I149" si="72">I71-I133</f>
        <v>0.31622476722139048</v>
      </c>
      <c r="L149" s="27"/>
      <c r="M149" s="27"/>
      <c r="N149" s="27"/>
      <c r="O149" s="27"/>
      <c r="P149" s="27"/>
    </row>
    <row r="150" spans="2:23">
      <c r="B150" s="14" t="s">
        <v>67</v>
      </c>
      <c r="C150" s="1" t="s">
        <v>86</v>
      </c>
      <c r="D150" s="14" t="s">
        <v>68</v>
      </c>
      <c r="E150" s="8">
        <f t="shared" si="61"/>
        <v>0.32462283804799985</v>
      </c>
      <c r="F150" s="8">
        <f t="shared" si="61"/>
        <v>0.33240217140663336</v>
      </c>
      <c r="G150" s="8">
        <f t="shared" si="61"/>
        <v>0.33240217140663336</v>
      </c>
      <c r="H150" s="8">
        <f t="shared" si="61"/>
        <v>0.33881236683858829</v>
      </c>
      <c r="I150" s="8">
        <f t="shared" ref="I150" si="73">I72-I134</f>
        <v>0.33858211088144047</v>
      </c>
      <c r="L150" s="27"/>
      <c r="M150" s="27"/>
      <c r="N150" s="27"/>
      <c r="O150" s="27"/>
      <c r="P150" s="27"/>
    </row>
    <row r="151" spans="2:23" s="4" customFormat="1">
      <c r="B151" s="55"/>
      <c r="C151" s="2"/>
      <c r="D151" s="2"/>
      <c r="E151" s="124"/>
      <c r="F151" s="124"/>
      <c r="G151" s="124"/>
      <c r="H151" s="124"/>
      <c r="I151" s="124"/>
    </row>
    <row r="152" spans="2:23">
      <c r="B152" s="192" t="s">
        <v>105</v>
      </c>
      <c r="C152" s="193"/>
      <c r="D152" s="193"/>
      <c r="E152" s="193"/>
      <c r="F152" s="194"/>
      <c r="G152" s="193"/>
      <c r="H152" s="193"/>
      <c r="I152" s="193"/>
      <c r="J152" s="42"/>
    </row>
    <row r="153" spans="2:23" ht="25.5">
      <c r="B153" s="14"/>
      <c r="C153" s="1"/>
      <c r="D153" s="1"/>
      <c r="E153" s="126" t="s">
        <v>47</v>
      </c>
      <c r="F153" s="126" t="s">
        <v>49</v>
      </c>
      <c r="G153" s="126" t="s">
        <v>51</v>
      </c>
      <c r="H153" s="126" t="s">
        <v>53</v>
      </c>
      <c r="I153" s="127" t="s">
        <v>55</v>
      </c>
      <c r="J153" s="42"/>
    </row>
    <row r="154" spans="2:23">
      <c r="B154" s="55" t="s">
        <v>58</v>
      </c>
      <c r="C154" s="2" t="s">
        <v>59</v>
      </c>
      <c r="D154" s="2" t="s">
        <v>60</v>
      </c>
      <c r="E154" s="13" t="s">
        <v>46</v>
      </c>
      <c r="F154" s="13" t="s">
        <v>48</v>
      </c>
      <c r="G154" s="13" t="s">
        <v>50</v>
      </c>
      <c r="H154" s="13" t="s">
        <v>52</v>
      </c>
      <c r="I154" s="186" t="s">
        <v>54</v>
      </c>
      <c r="J154" t="s">
        <v>106</v>
      </c>
      <c r="R154" s="47"/>
    </row>
    <row r="155" spans="2:23">
      <c r="B155" s="14" t="s">
        <v>62</v>
      </c>
      <c r="C155" s="1" t="s">
        <v>63</v>
      </c>
      <c r="D155" s="14" t="s">
        <v>64</v>
      </c>
      <c r="E155" s="37" cm="1">
        <f t="array" ref="E155">((E123*INDEX('TDCV Values'!$D$11:$H$16,MATCH($B155&amp;$C155,'TDCV Values'!$B$11:$B$16&amp;'TDCV Values'!$C$11:$C$16,0),MATCH(E$154,'TDCV Values'!$D$10:$H$10,0))*'Customer Numbers - North West'!$C$5)+(E125*INDEX('TDCV Values'!$D$11:$H$16,MATCH($B157&amp;$C157,'TDCV Values'!$B$11:$B$16&amp;'TDCV Values'!$C$11:$C$16,0),MATCH(E$154,'TDCV Values'!$D$10:$H$10,0))*'Customer Numbers - North West'!$E$5))/((INDEX('TDCV Values'!$D$11:$H$16,MATCH($B155&amp;$C155,'TDCV Values'!$B$11:$B$16&amp;'TDCV Values'!$C$11:$C$16,0),MATCH(E$154,'TDCV Values'!$D$10:$H$10,0))*'Customer Numbers - North West'!$C$5)+('Customer Numbers - North West'!$E$5*INDEX('TDCV Values'!$D$11:$H$16,MATCH($B157&amp;$C157,'TDCV Values'!$B$11:$B$16&amp;'TDCV Values'!$C$11:$C$16,0),MATCH(E$154,'TDCV Values'!$D$10:$H$10,0))))</f>
        <v>1.0933248601293031E-2</v>
      </c>
      <c r="F155" s="37" cm="1">
        <f t="array" ref="F155">((F123*INDEX('TDCV Values'!$D$11:$H$16,MATCH($B155&amp;$C155,'TDCV Values'!$B$11:$B$16&amp;'TDCV Values'!$C$11:$C$16,0),MATCH(F$154,'TDCV Values'!$D$10:$H$10,0))*'Customer Numbers - North West'!$C$5)+(F125*INDEX('TDCV Values'!$D$11:$H$16,MATCH($B157&amp;$C157,'TDCV Values'!$B$11:$B$16&amp;'TDCV Values'!$C$11:$C$16,0),MATCH(F$154,'TDCV Values'!$D$10:$H$10,0))*'Customer Numbers - North West'!$E$5))/((INDEX('TDCV Values'!$D$11:$H$16,MATCH($B155&amp;$C155,'TDCV Values'!$B$11:$B$16&amp;'TDCV Values'!$C$11:$C$16,0),MATCH(F$154,'TDCV Values'!$D$10:$H$10,0))*'Customer Numbers - North West'!$C$5)+('Customer Numbers - North West'!$E$5*INDEX('TDCV Values'!$D$11:$H$16,MATCH($B157&amp;$C157,'TDCV Values'!$B$11:$B$16&amp;'TDCV Values'!$C$11:$C$16,0),MATCH(F$154,'TDCV Values'!$D$10:$H$10,0))))</f>
        <v>8.2106209238231656E-3</v>
      </c>
      <c r="G155" s="37" cm="1">
        <f t="array" ref="G155">((G123*INDEX('TDCV Values'!$D$11:$H$16,MATCH($B155&amp;$C155,'TDCV Values'!$B$11:$B$16&amp;'TDCV Values'!$C$11:$C$16,0),MATCH(G$154,'TDCV Values'!$D$10:$H$10,0))*'Customer Numbers - North West'!$C$5)+(G125*INDEX('TDCV Values'!$D$11:$H$16,MATCH($B157&amp;$C157,'TDCV Values'!$B$11:$B$16&amp;'TDCV Values'!$C$11:$C$16,0),MATCH(G$154,'TDCV Values'!$D$10:$H$10,0))*'Customer Numbers - North West'!$E$5))/((INDEX('TDCV Values'!$D$11:$H$16,MATCH($B155&amp;$C155,'TDCV Values'!$B$11:$B$16&amp;'TDCV Values'!$C$11:$C$16,0),MATCH(G$154,'TDCV Values'!$D$10:$H$10,0))*'Customer Numbers - North West'!$C$5)+('Customer Numbers - North West'!$E$5*INDEX('TDCV Values'!$D$11:$H$16,MATCH($B157&amp;$C157,'TDCV Values'!$B$11:$B$16&amp;'TDCV Values'!$C$11:$C$16,0),MATCH(G$154,'TDCV Values'!$D$10:$H$10,0))))</f>
        <v>4.9090043063603891E-3</v>
      </c>
      <c r="H155" s="37" cm="1">
        <f t="array" ref="H155">((H123*INDEX('TDCV Values'!$D$11:$H$16,MATCH($B155&amp;$C155,'TDCV Values'!$B$11:$B$16&amp;'TDCV Values'!$C$11:$C$16,0),MATCH(H$154,'TDCV Values'!$D$10:$H$10,0))*'Customer Numbers - North West'!$C$5)+(H125*INDEX('TDCV Values'!$D$11:$H$16,MATCH($B157&amp;$C157,'TDCV Values'!$B$11:$B$16&amp;'TDCV Values'!$C$11:$C$16,0),MATCH(H$154,'TDCV Values'!$D$10:$H$10,0))*'Customer Numbers - North West'!$E$5))/((INDEX('TDCV Values'!$D$11:$H$16,MATCH($B155&amp;$C155,'TDCV Values'!$B$11:$B$16&amp;'TDCV Values'!$C$11:$C$16,0),MATCH(H$154,'TDCV Values'!$D$10:$H$10,0))*'Customer Numbers - North West'!$C$5)+('Customer Numbers - North West'!$E$5*INDEX('TDCV Values'!$D$11:$H$16,MATCH($B157&amp;$C157,'TDCV Values'!$B$11:$B$16&amp;'TDCV Values'!$C$11:$C$16,0),MATCH(H$154,'TDCV Values'!$D$10:$H$10,0))))</f>
        <v>4.4416118139788043E-3</v>
      </c>
      <c r="I155" s="37" cm="1">
        <f t="array" ref="I155">((I123*INDEX('TDCV Values'!$D$11:$H$16,MATCH($B155&amp;$C155,'TDCV Values'!$B$11:$B$16&amp;'TDCV Values'!$C$11:$C$16,0),MATCH(I$154,'TDCV Values'!$D$10:$H$10,0))*'Customer Numbers - North West'!$C$5)+(I125*INDEX('TDCV Values'!$D$11:$H$16,MATCH($B157&amp;$C157,'TDCV Values'!$B$11:$B$16&amp;'TDCV Values'!$C$11:$C$16,0),MATCH(I$154,'TDCV Values'!$D$10:$H$10,0))*'Customer Numbers - North West'!$E$5))/((INDEX('TDCV Values'!$D$11:$H$16,MATCH($B155&amp;$C155,'TDCV Values'!$B$11:$B$16&amp;'TDCV Values'!$C$11:$C$16,0),MATCH(I$154,'TDCV Values'!$D$10:$H$10,0))*'Customer Numbers - North West'!$C$5)+('Customer Numbers - North West'!$E$5*INDEX('TDCV Values'!$D$11:$H$16,MATCH($B157&amp;$C157,'TDCV Values'!$B$11:$B$16&amp;'TDCV Values'!$C$11:$C$16,0),MATCH(I$154,'TDCV Values'!$D$10:$H$10,0))))</f>
        <v>4.6434233672668756E-3</v>
      </c>
      <c r="L155" s="27"/>
      <c r="M155" s="27"/>
      <c r="N155" s="27"/>
      <c r="O155" s="27"/>
      <c r="P155" s="27"/>
      <c r="Q155" s="6"/>
      <c r="R155" s="27"/>
      <c r="S155" s="27"/>
      <c r="T155" s="27"/>
      <c r="U155" s="27"/>
      <c r="V155" s="27"/>
      <c r="W155" s="48"/>
    </row>
    <row r="156" spans="2:23">
      <c r="B156" s="14" t="s">
        <v>62</v>
      </c>
      <c r="C156" s="1" t="s">
        <v>65</v>
      </c>
      <c r="D156" s="14" t="s">
        <v>64</v>
      </c>
      <c r="E156" s="37">
        <v>0</v>
      </c>
      <c r="F156" s="37">
        <v>0</v>
      </c>
      <c r="G156" s="37">
        <v>0</v>
      </c>
      <c r="H156" s="37">
        <v>0</v>
      </c>
      <c r="I156" s="37">
        <v>0</v>
      </c>
      <c r="J156" s="44"/>
      <c r="L156" s="27"/>
      <c r="M156" s="27"/>
      <c r="N156" s="27"/>
      <c r="O156" s="27"/>
      <c r="P156" s="27"/>
      <c r="Q156" s="6"/>
      <c r="R156" s="27"/>
      <c r="S156" s="27"/>
      <c r="T156" s="27"/>
      <c r="U156" s="27"/>
      <c r="V156" s="27"/>
      <c r="W156" s="48"/>
    </row>
    <row r="157" spans="2:23">
      <c r="B157" s="14" t="s">
        <v>62</v>
      </c>
      <c r="C157" s="1" t="s">
        <v>66</v>
      </c>
      <c r="D157" s="14" t="s">
        <v>64</v>
      </c>
      <c r="E157" s="37" cm="1">
        <f t="array" ref="E157">((E123*INDEX('TDCV Values'!$D$11:$H$16,MATCH($B155&amp;$C155,'TDCV Values'!$B$11:$B$16&amp;'TDCV Values'!$C$11:$C$16,0),MATCH(E$154,'TDCV Values'!$D$10:$H$10,0))*'Customer Numbers - North West'!$C$5)+(E125*INDEX('TDCV Values'!$D$11:$H$16,MATCH($B157&amp;$C157,'TDCV Values'!$B$11:$B$16&amp;'TDCV Values'!$C$11:$C$16,0),MATCH(E$154,'TDCV Values'!$D$10:$H$10,0))*'Customer Numbers - North West'!$E$5))/((INDEX('TDCV Values'!$D$11:$H$16,MATCH($B155&amp;$C155,'TDCV Values'!$B$11:$B$16&amp;'TDCV Values'!$C$11:$C$16,0),MATCH(E$154,'TDCV Values'!$D$10:$H$10,0))*'Customer Numbers - North West'!$C$5)+('Customer Numbers - North West'!$E$5*INDEX('TDCV Values'!$D$11:$H$16,MATCH($B157&amp;$C157,'TDCV Values'!$B$11:$B$16&amp;'TDCV Values'!$C$11:$C$16,0),MATCH(E$154,'TDCV Values'!$D$10:$H$10,0))))</f>
        <v>1.0933248601293031E-2</v>
      </c>
      <c r="F157" s="37" cm="1">
        <f t="array" ref="F157">((F123*INDEX('TDCV Values'!$D$11:$H$16,MATCH($B155&amp;$C155,'TDCV Values'!$B$11:$B$16&amp;'TDCV Values'!$C$11:$C$16,0),MATCH(F$154,'TDCV Values'!$D$10:$H$10,0))*'Customer Numbers - North West'!$C$5)+(F125*INDEX('TDCV Values'!$D$11:$H$16,MATCH($B157&amp;$C157,'TDCV Values'!$B$11:$B$16&amp;'TDCV Values'!$C$11:$C$16,0),MATCH(F$154,'TDCV Values'!$D$10:$H$10,0))*'Customer Numbers - North West'!$E$5))/((INDEX('TDCV Values'!$D$11:$H$16,MATCH($B155&amp;$C155,'TDCV Values'!$B$11:$B$16&amp;'TDCV Values'!$C$11:$C$16,0),MATCH(F$154,'TDCV Values'!$D$10:$H$10,0))*'Customer Numbers - North West'!$C$5)+('Customer Numbers - North West'!$E$5*INDEX('TDCV Values'!$D$11:$H$16,MATCH($B157&amp;$C157,'TDCV Values'!$B$11:$B$16&amp;'TDCV Values'!$C$11:$C$16,0),MATCH(F$154,'TDCV Values'!$D$10:$H$10,0))))</f>
        <v>8.2106209238231656E-3</v>
      </c>
      <c r="G157" s="37" cm="1">
        <f t="array" ref="G157">((G123*INDEX('TDCV Values'!$D$11:$H$16,MATCH($B155&amp;$C155,'TDCV Values'!$B$11:$B$16&amp;'TDCV Values'!$C$11:$C$16,0),MATCH(G$154,'TDCV Values'!$D$10:$H$10,0))*'Customer Numbers - North West'!$C$5)+(G125*INDEX('TDCV Values'!$D$11:$H$16,MATCH($B157&amp;$C157,'TDCV Values'!$B$11:$B$16&amp;'TDCV Values'!$C$11:$C$16,0),MATCH(G$154,'TDCV Values'!$D$10:$H$10,0))*'Customer Numbers - North West'!$E$5))/((INDEX('TDCV Values'!$D$11:$H$16,MATCH($B155&amp;$C155,'TDCV Values'!$B$11:$B$16&amp;'TDCV Values'!$C$11:$C$16,0),MATCH(G$154,'TDCV Values'!$D$10:$H$10,0))*'Customer Numbers - North West'!$C$5)+('Customer Numbers - North West'!$E$5*INDEX('TDCV Values'!$D$11:$H$16,MATCH($B157&amp;$C157,'TDCV Values'!$B$11:$B$16&amp;'TDCV Values'!$C$11:$C$16,0),MATCH(G$154,'TDCV Values'!$D$10:$H$10,0))))</f>
        <v>4.9090043063603891E-3</v>
      </c>
      <c r="H157" s="37" cm="1">
        <f t="array" ref="H157">((H123*INDEX('TDCV Values'!$D$11:$H$16,MATCH($B155&amp;$C155,'TDCV Values'!$B$11:$B$16&amp;'TDCV Values'!$C$11:$C$16,0),MATCH(H$154,'TDCV Values'!$D$10:$H$10,0))*'Customer Numbers - North West'!$C$5)+(H125*INDEX('TDCV Values'!$D$11:$H$16,MATCH($B157&amp;$C157,'TDCV Values'!$B$11:$B$16&amp;'TDCV Values'!$C$11:$C$16,0),MATCH(H$154,'TDCV Values'!$D$10:$H$10,0))*'Customer Numbers - North West'!$E$5))/((INDEX('TDCV Values'!$D$11:$H$16,MATCH($B155&amp;$C155,'TDCV Values'!$B$11:$B$16&amp;'TDCV Values'!$C$11:$C$16,0),MATCH(H$154,'TDCV Values'!$D$10:$H$10,0))*'Customer Numbers - North West'!$C$5)+('Customer Numbers - North West'!$E$5*INDEX('TDCV Values'!$D$11:$H$16,MATCH($B157&amp;$C157,'TDCV Values'!$B$11:$B$16&amp;'TDCV Values'!$C$11:$C$16,0),MATCH(H$154,'TDCV Values'!$D$10:$H$10,0))))</f>
        <v>4.4416118139788043E-3</v>
      </c>
      <c r="I157" s="37" cm="1">
        <f t="array" ref="I157">((I123*INDEX('TDCV Values'!$D$11:$H$16,MATCH($B155&amp;$C155,'TDCV Values'!$B$11:$B$16&amp;'TDCV Values'!$C$11:$C$16,0),MATCH(I$154,'TDCV Values'!$D$10:$H$10,0))*'Customer Numbers - North West'!$C$5)+(I125*INDEX('TDCV Values'!$D$11:$H$16,MATCH($B157&amp;$C157,'TDCV Values'!$B$11:$B$16&amp;'TDCV Values'!$C$11:$C$16,0),MATCH(I$154,'TDCV Values'!$D$10:$H$10,0))*'Customer Numbers - North West'!$E$5))/((INDEX('TDCV Values'!$D$11:$H$16,MATCH($B155&amp;$C155,'TDCV Values'!$B$11:$B$16&amp;'TDCV Values'!$C$11:$C$16,0),MATCH(I$154,'TDCV Values'!$D$10:$H$10,0))*'Customer Numbers - North West'!$C$5)+('Customer Numbers - North West'!$E$5*INDEX('TDCV Values'!$D$11:$H$16,MATCH($B157&amp;$C157,'TDCV Values'!$B$11:$B$16&amp;'TDCV Values'!$C$11:$C$16,0),MATCH(I$154,'TDCV Values'!$D$10:$H$10,0))))</f>
        <v>4.6434233672668756E-3</v>
      </c>
      <c r="J157" s="44"/>
      <c r="L157" s="27"/>
      <c r="M157" s="27"/>
      <c r="N157" s="27"/>
      <c r="O157" s="27"/>
      <c r="P157" s="27"/>
      <c r="Q157" s="6"/>
      <c r="R157" s="27"/>
      <c r="S157" s="27"/>
      <c r="T157" s="27"/>
      <c r="U157" s="27"/>
      <c r="V157" s="27"/>
      <c r="W157" s="48"/>
    </row>
    <row r="158" spans="2:23">
      <c r="B158" s="14" t="s">
        <v>67</v>
      </c>
      <c r="C158" s="1" t="s">
        <v>63</v>
      </c>
      <c r="D158" s="14" t="s">
        <v>64</v>
      </c>
      <c r="E158" s="37" cm="1">
        <f t="array" ref="E158">((E126*INDEX('TDCV Values'!$D$11:$H$16,MATCH($B158&amp;$C158,'TDCV Values'!$B$11:$B$16&amp;'TDCV Values'!$C$11:$C$16,0),MATCH(E$154,'TDCV Values'!$D$10:$H$10,0))*'Customer Numbers - North West'!$C$10)+(E128*INDEX('TDCV Values'!$D$11:$H$16,MATCH($B160&amp;$C160,'TDCV Values'!$B$11:$B$16&amp;'TDCV Values'!$C$11:$C$16,0),MATCH(E$154,'TDCV Values'!$D$10:$H$10,0))*'Customer Numbers - North West'!$E$10))/((INDEX('TDCV Values'!$D$11:$H$16,MATCH($B158&amp;$C158,'TDCV Values'!$B$11:$B$16&amp;'TDCV Values'!$C$11:$C$16,0),MATCH(E$154,'TDCV Values'!$D$10:$H$10,0))*'Customer Numbers - North West'!$C$10)+('Customer Numbers - North West'!$E$10*INDEX('TDCV Values'!$D$11:$H$16,MATCH($B160&amp;$C160,'TDCV Values'!$B$11:$B$16&amp;'TDCV Values'!$C$11:$C$16,0),MATCH(E$154,'TDCV Values'!$D$10:$H$10,0))))</f>
        <v>2.6365442629349362E-3</v>
      </c>
      <c r="F158" s="37" cm="1">
        <f t="array" ref="F158">((F126*INDEX('TDCV Values'!$D$11:$H$16,MATCH($B158&amp;$C158,'TDCV Values'!$B$11:$B$16&amp;'TDCV Values'!$C$11:$C$16,0),MATCH(F$154,'TDCV Values'!$D$10:$H$10,0))*'Customer Numbers - North West'!$C$10)+(F128*INDEX('TDCV Values'!$D$11:$H$16,MATCH($B160&amp;$C160,'TDCV Values'!$B$11:$B$16&amp;'TDCV Values'!$C$11:$C$16,0),MATCH(F$154,'TDCV Values'!$D$10:$H$10,0))*'Customer Numbers - North West'!$E$10))/((INDEX('TDCV Values'!$D$11:$H$16,MATCH($B158&amp;$C158,'TDCV Values'!$B$11:$B$16&amp;'TDCV Values'!$C$11:$C$16,0),MATCH(F$154,'TDCV Values'!$D$10:$H$10,0))*'Customer Numbers - North West'!$C$10)+('Customer Numbers - North West'!$E$10*INDEX('TDCV Values'!$D$11:$H$16,MATCH($B160&amp;$C160,'TDCV Values'!$B$11:$B$16&amp;'TDCV Values'!$C$11:$C$16,0),MATCH(F$154,'TDCV Values'!$D$10:$H$10,0))))</f>
        <v>1.9486031256382851E-3</v>
      </c>
      <c r="G158" s="37" cm="1">
        <f t="array" ref="G158">((G126*INDEX('TDCV Values'!$D$11:$H$16,MATCH($B158&amp;$C158,'TDCV Values'!$B$11:$B$16&amp;'TDCV Values'!$C$11:$C$16,0),MATCH(G$154,'TDCV Values'!$D$10:$H$10,0))*'Customer Numbers - North West'!$C$10)+(G128*INDEX('TDCV Values'!$D$11:$H$16,MATCH($B160&amp;$C160,'TDCV Values'!$B$11:$B$16&amp;'TDCV Values'!$C$11:$C$16,0),MATCH(G$154,'TDCV Values'!$D$10:$H$10,0))*'Customer Numbers - North West'!$E$10))/((INDEX('TDCV Values'!$D$11:$H$16,MATCH($B158&amp;$C158,'TDCV Values'!$B$11:$B$16&amp;'TDCV Values'!$C$11:$C$16,0),MATCH(G$154,'TDCV Values'!$D$10:$H$10,0))*'Customer Numbers - North West'!$C$10)+('Customer Numbers - North West'!$E$10*INDEX('TDCV Values'!$D$11:$H$16,MATCH($B160&amp;$C160,'TDCV Values'!$B$11:$B$16&amp;'TDCV Values'!$C$11:$C$16,0),MATCH(G$154,'TDCV Values'!$D$10:$H$10,0))))</f>
        <v>1.1620991462600826E-3</v>
      </c>
      <c r="H158" s="37" cm="1">
        <f t="array" ref="H158">((H126*INDEX('TDCV Values'!$D$11:$H$16,MATCH($B158&amp;$C158,'TDCV Values'!$B$11:$B$16&amp;'TDCV Values'!$C$11:$C$16,0),MATCH(H$154,'TDCV Values'!$D$10:$H$10,0))*'Customer Numbers - North West'!$C$10)+(H128*INDEX('TDCV Values'!$D$11:$H$16,MATCH($B160&amp;$C160,'TDCV Values'!$B$11:$B$16&amp;'TDCV Values'!$C$11:$C$16,0),MATCH(H$154,'TDCV Values'!$D$10:$H$10,0))*'Customer Numbers - North West'!$E$10))/((INDEX('TDCV Values'!$D$11:$H$16,MATCH($B158&amp;$C158,'TDCV Values'!$B$11:$B$16&amp;'TDCV Values'!$C$11:$C$16,0),MATCH(H$154,'TDCV Values'!$D$10:$H$10,0))*'Customer Numbers - North West'!$C$10)+('Customer Numbers - North West'!$E$10*INDEX('TDCV Values'!$D$11:$H$16,MATCH($B160&amp;$C160,'TDCV Values'!$B$11:$B$16&amp;'TDCV Values'!$C$11:$C$16,0),MATCH(H$154,'TDCV Values'!$D$10:$H$10,0))))</f>
        <v>1.060995094205795E-3</v>
      </c>
      <c r="I158" s="37" cm="1">
        <f t="array" ref="I158">((I126*INDEX('TDCV Values'!$D$11:$H$16,MATCH($B158&amp;$C158,'TDCV Values'!$B$11:$B$16&amp;'TDCV Values'!$C$11:$C$16,0),MATCH(I$154,'TDCV Values'!$D$10:$H$10,0))*'Customer Numbers - North West'!$C$10)+(I128*INDEX('TDCV Values'!$D$11:$H$16,MATCH($B160&amp;$C160,'TDCV Values'!$B$11:$B$16&amp;'TDCV Values'!$C$11:$C$16,0),MATCH(I$154,'TDCV Values'!$D$10:$H$10,0))*'Customer Numbers - North West'!$E$10))/((INDEX('TDCV Values'!$D$11:$H$16,MATCH($B158&amp;$C158,'TDCV Values'!$B$11:$B$16&amp;'TDCV Values'!$C$11:$C$16,0),MATCH(I$154,'TDCV Values'!$D$10:$H$10,0))*'Customer Numbers - North West'!$C$10)+('Customer Numbers - North West'!$E$10*INDEX('TDCV Values'!$D$11:$H$16,MATCH($B160&amp;$C160,'TDCV Values'!$B$11:$B$16&amp;'TDCV Values'!$C$11:$C$16,0),MATCH(I$154,'TDCV Values'!$D$10:$H$10,0))))</f>
        <v>1.1422391740871416E-3</v>
      </c>
      <c r="J158" s="44"/>
      <c r="L158" s="27"/>
      <c r="M158" s="27"/>
      <c r="N158" s="27"/>
      <c r="O158" s="27"/>
      <c r="P158" s="27"/>
      <c r="R158" s="27"/>
      <c r="S158" s="27"/>
      <c r="T158" s="27"/>
      <c r="U158" s="27"/>
      <c r="V158" s="27"/>
    </row>
    <row r="159" spans="2:23">
      <c r="B159" s="14" t="s">
        <v>67</v>
      </c>
      <c r="C159" s="1" t="s">
        <v>65</v>
      </c>
      <c r="D159" s="14" t="s">
        <v>64</v>
      </c>
      <c r="E159" s="37">
        <v>0</v>
      </c>
      <c r="F159" s="37">
        <v>0</v>
      </c>
      <c r="G159" s="37">
        <v>0</v>
      </c>
      <c r="H159" s="37">
        <v>0</v>
      </c>
      <c r="I159" s="37">
        <v>0</v>
      </c>
      <c r="J159" s="44"/>
      <c r="L159" s="27"/>
      <c r="M159" s="27"/>
      <c r="N159" s="27"/>
      <c r="O159" s="27"/>
      <c r="P159" s="27"/>
      <c r="R159" s="27"/>
      <c r="S159" s="27"/>
      <c r="T159" s="27"/>
      <c r="U159" s="27"/>
      <c r="V159" s="27"/>
    </row>
    <row r="160" spans="2:23">
      <c r="B160" s="14" t="s">
        <v>67</v>
      </c>
      <c r="C160" s="1" t="s">
        <v>66</v>
      </c>
      <c r="D160" s="14" t="s">
        <v>64</v>
      </c>
      <c r="E160" s="37" cm="1">
        <f t="array" ref="E160">((E126*INDEX('TDCV Values'!$D$11:$H$16,MATCH($B158&amp;$C158,'TDCV Values'!$B$11:$B$16&amp;'TDCV Values'!$C$11:$C$16,0),MATCH(E$154,'TDCV Values'!$D$10:$H$10,0))*'Customer Numbers - North West'!$C$10)+(E128*INDEX('TDCV Values'!$D$11:$H$16,MATCH($B160&amp;$C160,'TDCV Values'!$B$11:$B$16&amp;'TDCV Values'!$C$11:$C$16,0),MATCH(E$154,'TDCV Values'!$D$10:$H$10,0))*'Customer Numbers - North West'!$E$10))/((INDEX('TDCV Values'!$D$11:$H$16,MATCH($B158&amp;$C158,'TDCV Values'!$B$11:$B$16&amp;'TDCV Values'!$C$11:$C$16,0),MATCH(E$154,'TDCV Values'!$D$10:$H$10,0))*'Customer Numbers - North West'!$C$10)+('Customer Numbers - North West'!$E$10*INDEX('TDCV Values'!$D$11:$H$16,MATCH($B160&amp;$C160,'TDCV Values'!$B$11:$B$16&amp;'TDCV Values'!$C$11:$C$16,0),MATCH(E$154,'TDCV Values'!$D$10:$H$10,0))))</f>
        <v>2.6365442629349362E-3</v>
      </c>
      <c r="F160" s="37" cm="1">
        <f t="array" ref="F160">((F126*INDEX('TDCV Values'!$D$11:$H$16,MATCH($B158&amp;$C158,'TDCV Values'!$B$11:$B$16&amp;'TDCV Values'!$C$11:$C$16,0),MATCH(F$154,'TDCV Values'!$D$10:$H$10,0))*'Customer Numbers - North West'!$C$10)+(F128*INDEX('TDCV Values'!$D$11:$H$16,MATCH($B160&amp;$C160,'TDCV Values'!$B$11:$B$16&amp;'TDCV Values'!$C$11:$C$16,0),MATCH(F$154,'TDCV Values'!$D$10:$H$10,0))*'Customer Numbers - North West'!$E$10))/((INDEX('TDCV Values'!$D$11:$H$16,MATCH($B158&amp;$C158,'TDCV Values'!$B$11:$B$16&amp;'TDCV Values'!$C$11:$C$16,0),MATCH(F$154,'TDCV Values'!$D$10:$H$10,0))*'Customer Numbers - North West'!$C$10)+('Customer Numbers - North West'!$E$10*INDEX('TDCV Values'!$D$11:$H$16,MATCH($B160&amp;$C160,'TDCV Values'!$B$11:$B$16&amp;'TDCV Values'!$C$11:$C$16,0),MATCH(F$154,'TDCV Values'!$D$10:$H$10,0))))</f>
        <v>1.9486031256382851E-3</v>
      </c>
      <c r="G160" s="37" cm="1">
        <f t="array" ref="G160">((G126*INDEX('TDCV Values'!$D$11:$H$16,MATCH($B158&amp;$C158,'TDCV Values'!$B$11:$B$16&amp;'TDCV Values'!$C$11:$C$16,0),MATCH(G$154,'TDCV Values'!$D$10:$H$10,0))*'Customer Numbers - North West'!$C$10)+(G128*INDEX('TDCV Values'!$D$11:$H$16,MATCH($B160&amp;$C160,'TDCV Values'!$B$11:$B$16&amp;'TDCV Values'!$C$11:$C$16,0),MATCH(G$154,'TDCV Values'!$D$10:$H$10,0))*'Customer Numbers - North West'!$E$10))/((INDEX('TDCV Values'!$D$11:$H$16,MATCH($B158&amp;$C158,'TDCV Values'!$B$11:$B$16&amp;'TDCV Values'!$C$11:$C$16,0),MATCH(G$154,'TDCV Values'!$D$10:$H$10,0))*'Customer Numbers - North West'!$C$10)+('Customer Numbers - North West'!$E$10*INDEX('TDCV Values'!$D$11:$H$16,MATCH($B160&amp;$C160,'TDCV Values'!$B$11:$B$16&amp;'TDCV Values'!$C$11:$C$16,0),MATCH(G$154,'TDCV Values'!$D$10:$H$10,0))))</f>
        <v>1.1620991462600826E-3</v>
      </c>
      <c r="H160" s="37" cm="1">
        <f t="array" ref="H160">((H126*INDEX('TDCV Values'!$D$11:$H$16,MATCH($B158&amp;$C158,'TDCV Values'!$B$11:$B$16&amp;'TDCV Values'!$C$11:$C$16,0),MATCH(H$154,'TDCV Values'!$D$10:$H$10,0))*'Customer Numbers - North West'!$C$10)+(H128*INDEX('TDCV Values'!$D$11:$H$16,MATCH($B160&amp;$C160,'TDCV Values'!$B$11:$B$16&amp;'TDCV Values'!$C$11:$C$16,0),MATCH(H$154,'TDCV Values'!$D$10:$H$10,0))*'Customer Numbers - North West'!$E$10))/((INDEX('TDCV Values'!$D$11:$H$16,MATCH($B158&amp;$C158,'TDCV Values'!$B$11:$B$16&amp;'TDCV Values'!$C$11:$C$16,0),MATCH(H$154,'TDCV Values'!$D$10:$H$10,0))*'Customer Numbers - North West'!$C$10)+('Customer Numbers - North West'!$E$10*INDEX('TDCV Values'!$D$11:$H$16,MATCH($B160&amp;$C160,'TDCV Values'!$B$11:$B$16&amp;'TDCV Values'!$C$11:$C$16,0),MATCH(H$154,'TDCV Values'!$D$10:$H$10,0))))</f>
        <v>1.060995094205795E-3</v>
      </c>
      <c r="I160" s="37" cm="1">
        <f t="array" ref="I160">((I126*INDEX('TDCV Values'!$D$11:$H$16,MATCH($B158&amp;$C158,'TDCV Values'!$B$11:$B$16&amp;'TDCV Values'!$C$11:$C$16,0),MATCH(I$154,'TDCV Values'!$D$10:$H$10,0))*'Customer Numbers - North West'!$C$10)+(I128*INDEX('TDCV Values'!$D$11:$H$16,MATCH($B160&amp;$C160,'TDCV Values'!$B$11:$B$16&amp;'TDCV Values'!$C$11:$C$16,0),MATCH(I$154,'TDCV Values'!$D$10:$H$10,0))*'Customer Numbers - North West'!$E$10))/((INDEX('TDCV Values'!$D$11:$H$16,MATCH($B158&amp;$C158,'TDCV Values'!$B$11:$B$16&amp;'TDCV Values'!$C$11:$C$16,0),MATCH(I$154,'TDCV Values'!$D$10:$H$10,0))*'Customer Numbers - North West'!$C$10)+('Customer Numbers - North West'!$E$10*INDEX('TDCV Values'!$D$11:$H$16,MATCH($B160&amp;$C160,'TDCV Values'!$B$11:$B$16&amp;'TDCV Values'!$C$11:$C$16,0),MATCH(I$154,'TDCV Values'!$D$10:$H$10,0))))</f>
        <v>1.1422391740871416E-3</v>
      </c>
      <c r="J160" s="44"/>
      <c r="L160" s="27"/>
      <c r="M160" s="27"/>
      <c r="N160" s="27"/>
      <c r="O160" s="27"/>
      <c r="P160" s="27"/>
      <c r="R160" s="27"/>
      <c r="S160" s="27"/>
      <c r="T160" s="27"/>
      <c r="U160" s="27"/>
      <c r="V160" s="27"/>
    </row>
    <row r="161" spans="2:22">
      <c r="B161" s="14" t="s">
        <v>62</v>
      </c>
      <c r="C161" s="1" t="s">
        <v>63</v>
      </c>
      <c r="D161" s="14" t="s">
        <v>68</v>
      </c>
      <c r="E161" s="37">
        <f>(('Customer Numbers - North West'!$D$21*E$129)+('Customer Numbers - North West'!$D$17*E$130)+('Customer Numbers - North West'!$D$20*E$131))</f>
        <v>6.9329604061086417E-3</v>
      </c>
      <c r="F161" s="37">
        <f>(('Customer Numbers - North West'!$D$21*F$129)+('Customer Numbers - North West'!$D$17*F$130)+('Customer Numbers - North West'!$D$20*F$131))</f>
        <v>8.2758540001789289E-3</v>
      </c>
      <c r="G161" s="37">
        <f>(('Customer Numbers - North West'!$D$21*G$129)+('Customer Numbers - North West'!$D$17*G$130)+('Customer Numbers - North West'!$D$20*G$131))</f>
        <v>8.2758540001789289E-3</v>
      </c>
      <c r="H161" s="37">
        <f>(('Customer Numbers - North West'!$D$21*H$129)+('Customer Numbers - North West'!$D$17*H$130)+('Customer Numbers - North West'!$D$20*H$131))</f>
        <v>8.2924214158898238E-3</v>
      </c>
      <c r="I161" s="37">
        <f>(('Customer Numbers - North West'!$D$21*I$129)+('Customer Numbers - North West'!$D$17*I$130)+('Customer Numbers - North West'!$D$20*I$131))</f>
        <v>8.2924214158898238E-3</v>
      </c>
      <c r="J161" s="44"/>
      <c r="L161" s="27"/>
      <c r="M161" s="27"/>
      <c r="N161" s="27"/>
      <c r="O161" s="27"/>
      <c r="P161" s="27"/>
      <c r="R161" s="27"/>
      <c r="S161" s="27"/>
      <c r="T161" s="27"/>
      <c r="U161" s="27"/>
      <c r="V161" s="27"/>
    </row>
    <row r="162" spans="2:22">
      <c r="B162" s="14" t="s">
        <v>62</v>
      </c>
      <c r="C162" s="1" t="s">
        <v>65</v>
      </c>
      <c r="D162" s="14" t="s">
        <v>68</v>
      </c>
      <c r="E162" s="37">
        <v>0</v>
      </c>
      <c r="F162" s="37">
        <v>0</v>
      </c>
      <c r="G162" s="37">
        <v>0</v>
      </c>
      <c r="H162" s="37">
        <v>0</v>
      </c>
      <c r="I162" s="37">
        <v>0</v>
      </c>
      <c r="J162" s="44"/>
      <c r="L162" s="27"/>
      <c r="M162" s="27"/>
      <c r="N162" s="27"/>
      <c r="O162" s="27"/>
      <c r="P162" s="27"/>
      <c r="R162" s="27"/>
      <c r="S162" s="27"/>
      <c r="T162" s="27"/>
      <c r="U162" s="27"/>
      <c r="V162" s="27"/>
    </row>
    <row r="163" spans="2:22">
      <c r="B163" s="14" t="s">
        <v>62</v>
      </c>
      <c r="C163" s="1" t="s">
        <v>66</v>
      </c>
      <c r="D163" s="14" t="s">
        <v>68</v>
      </c>
      <c r="E163" s="37">
        <f>(('Customer Numbers - North West'!$D$21*E$129)+('Customer Numbers - North West'!$D$17*E$130)+('Customer Numbers - North West'!$D$20*E$131))</f>
        <v>6.9329604061086417E-3</v>
      </c>
      <c r="F163" s="37">
        <f>(('Customer Numbers - North West'!$D$21*F$129)+('Customer Numbers - North West'!$D$17*F$130)+('Customer Numbers - North West'!$D$20*F$131))</f>
        <v>8.2758540001789289E-3</v>
      </c>
      <c r="G163" s="37">
        <f>(('Customer Numbers - North West'!$D$21*G$129)+('Customer Numbers - North West'!$D$17*G$130)+('Customer Numbers - North West'!$D$20*G$131))</f>
        <v>8.2758540001789289E-3</v>
      </c>
      <c r="H163" s="37">
        <f>(('Customer Numbers - North West'!$D$21*H$129)+('Customer Numbers - North West'!$D$17*H$130)+('Customer Numbers - North West'!$D$20*H$131))</f>
        <v>8.2924214158898238E-3</v>
      </c>
      <c r="I163" s="37">
        <f>(('Customer Numbers - North West'!$D$21*I$129)+('Customer Numbers - North West'!$D$17*I$130)+('Customer Numbers - North West'!$D$20*I$131))</f>
        <v>8.2924214158898238E-3</v>
      </c>
      <c r="J163" s="44"/>
      <c r="L163" s="27"/>
      <c r="M163" s="27"/>
      <c r="N163" s="27"/>
      <c r="O163" s="27"/>
      <c r="P163" s="27"/>
      <c r="R163" s="27"/>
      <c r="S163" s="27"/>
      <c r="T163" s="27"/>
      <c r="U163" s="27"/>
      <c r="V163" s="27"/>
    </row>
    <row r="164" spans="2:22">
      <c r="B164" s="14" t="s">
        <v>67</v>
      </c>
      <c r="C164" s="1" t="s">
        <v>63</v>
      </c>
      <c r="D164" s="14" t="s">
        <v>68</v>
      </c>
      <c r="E164" s="37">
        <f>(('Customer Numbers - North West'!$D$27*E$132)+('Customer Numbers - North West'!$D$23*E$133)+('Customer Numbers - North West'!$D$26*E$134))</f>
        <v>4.2209003163871765E-3</v>
      </c>
      <c r="F164" s="37">
        <f>(('Customer Numbers - North West'!$D$27*F$132)+('Customer Numbers - North West'!$D$23*F$133)+('Customer Numbers - North West'!$D$26*F$134))</f>
        <v>4.310668297750779E-3</v>
      </c>
      <c r="G164" s="37">
        <f>(('Customer Numbers - North West'!$D$27*G$132)+('Customer Numbers - North West'!$D$23*G$133)+('Customer Numbers - North West'!$D$26*G$134))</f>
        <v>4.310668297750779E-3</v>
      </c>
      <c r="H164" s="37">
        <f>(('Customer Numbers - North West'!$D$27*H$132)+('Customer Numbers - North West'!$D$23*H$133)+('Customer Numbers - North West'!$D$26*H$134))</f>
        <v>4.3558592263090966E-3</v>
      </c>
      <c r="I164" s="37">
        <f>(('Customer Numbers - North West'!$D$27*I$132)+('Customer Numbers - North West'!$D$23*I$133)+('Customer Numbers - North West'!$D$26*I$134))</f>
        <v>4.3558592263090966E-3</v>
      </c>
      <c r="J164" s="44"/>
      <c r="L164" s="27"/>
      <c r="M164" s="27"/>
      <c r="N164" s="27"/>
      <c r="O164" s="27"/>
      <c r="P164" s="27"/>
      <c r="R164" s="27"/>
      <c r="S164" s="27"/>
      <c r="T164" s="27"/>
      <c r="U164" s="27"/>
      <c r="V164" s="27"/>
    </row>
    <row r="165" spans="2:22">
      <c r="B165" s="14" t="s">
        <v>67</v>
      </c>
      <c r="C165" s="1" t="s">
        <v>65</v>
      </c>
      <c r="D165" s="14" t="s">
        <v>68</v>
      </c>
      <c r="E165" s="37">
        <v>0</v>
      </c>
      <c r="F165" s="37">
        <v>0</v>
      </c>
      <c r="G165" s="37">
        <v>0</v>
      </c>
      <c r="H165" s="37">
        <v>0</v>
      </c>
      <c r="I165" s="37">
        <v>0</v>
      </c>
      <c r="J165" s="44"/>
      <c r="L165" s="27"/>
      <c r="M165" s="27"/>
      <c r="N165" s="27"/>
      <c r="O165" s="27"/>
      <c r="P165" s="27"/>
      <c r="R165" s="27"/>
      <c r="S165" s="27"/>
      <c r="T165" s="27"/>
      <c r="U165" s="27"/>
      <c r="V165" s="27"/>
    </row>
    <row r="166" spans="2:22">
      <c r="B166" s="14" t="s">
        <v>67</v>
      </c>
      <c r="C166" s="1" t="s">
        <v>66</v>
      </c>
      <c r="D166" s="14" t="s">
        <v>68</v>
      </c>
      <c r="E166" s="37">
        <f>(('Customer Numbers - North West'!$D$27*E$132)+('Customer Numbers - North West'!$D$23*E$133)+('Customer Numbers - North West'!$D$26*E$134))</f>
        <v>4.2209003163871765E-3</v>
      </c>
      <c r="F166" s="37">
        <f>(('Customer Numbers - North West'!$D$27*F$132)+('Customer Numbers - North West'!$D$23*F$133)+('Customer Numbers - North West'!$D$26*F$134))</f>
        <v>4.310668297750779E-3</v>
      </c>
      <c r="G166" s="37">
        <f>(('Customer Numbers - North West'!$D$27*G$132)+('Customer Numbers - North West'!$D$23*G$133)+('Customer Numbers - North West'!$D$26*G$134))</f>
        <v>4.310668297750779E-3</v>
      </c>
      <c r="H166" s="37">
        <f>(('Customer Numbers - North West'!$D$27*H$132)+('Customer Numbers - North West'!$D$23*H$133)+('Customer Numbers - North West'!$D$26*H$134))</f>
        <v>4.3558592263090966E-3</v>
      </c>
      <c r="I166" s="37">
        <f>(('Customer Numbers - North West'!$D$27*I$132)+('Customer Numbers - North West'!$D$23*I$133)+('Customer Numbers - North West'!$D$26*I$134))</f>
        <v>4.3558592263090966E-3</v>
      </c>
      <c r="J166" s="44"/>
      <c r="L166" s="27"/>
      <c r="M166" s="27"/>
      <c r="N166" s="27"/>
      <c r="O166" s="27"/>
      <c r="P166" s="27"/>
      <c r="R166" s="27"/>
      <c r="S166" s="27"/>
      <c r="T166" s="27"/>
      <c r="U166" s="27"/>
      <c r="V166" s="27"/>
    </row>
    <row r="167" spans="2:22">
      <c r="E167" s="16"/>
      <c r="F167" s="16"/>
      <c r="G167" s="16"/>
      <c r="H167" s="16"/>
      <c r="I167" s="16"/>
      <c r="J167" s="52"/>
    </row>
    <row r="168" spans="2:22" s="135" customFormat="1">
      <c r="B168" s="195" t="s">
        <v>30</v>
      </c>
      <c r="F168" s="196"/>
      <c r="G168" s="197"/>
      <c r="J168" s="49"/>
    </row>
    <row r="169" spans="2:22" ht="25.5">
      <c r="B169" s="14"/>
      <c r="C169" s="1"/>
      <c r="D169" s="1"/>
      <c r="E169" s="126" t="s">
        <v>47</v>
      </c>
      <c r="F169" s="126" t="s">
        <v>49</v>
      </c>
      <c r="G169" s="126" t="s">
        <v>51</v>
      </c>
      <c r="H169" s="126" t="s">
        <v>53</v>
      </c>
      <c r="I169" s="127" t="s">
        <v>55</v>
      </c>
    </row>
    <row r="170" spans="2:22">
      <c r="B170" s="55" t="s">
        <v>58</v>
      </c>
      <c r="C170" s="2" t="s">
        <v>59</v>
      </c>
      <c r="D170" s="2" t="s">
        <v>60</v>
      </c>
      <c r="E170" s="13" t="s">
        <v>46</v>
      </c>
      <c r="F170" s="13" t="s">
        <v>48</v>
      </c>
      <c r="G170" s="13" t="s">
        <v>50</v>
      </c>
      <c r="H170" s="13" t="s">
        <v>52</v>
      </c>
      <c r="I170" s="186" t="s">
        <v>54</v>
      </c>
      <c r="J170" t="s">
        <v>107</v>
      </c>
    </row>
    <row r="171" spans="2:22">
      <c r="B171" s="14" t="s">
        <v>62</v>
      </c>
      <c r="C171" s="1" t="s">
        <v>63</v>
      </c>
      <c r="D171" s="14" t="s">
        <v>64</v>
      </c>
      <c r="E171" s="8">
        <f>E139+E155</f>
        <v>0.67175621691416421</v>
      </c>
      <c r="F171" s="8">
        <f t="shared" ref="E171:H182" si="74">F139+F155</f>
        <v>0.50427862608785023</v>
      </c>
      <c r="G171" s="8">
        <f t="shared" si="74"/>
        <v>0.30121538393340241</v>
      </c>
      <c r="H171" s="8">
        <f t="shared" si="74"/>
        <v>0.27380260136048151</v>
      </c>
      <c r="I171" s="8">
        <f t="shared" ref="I171" si="75">I139+I155</f>
        <v>0.28617008384913944</v>
      </c>
      <c r="J171" s="4"/>
      <c r="M171" s="27"/>
      <c r="N171" s="27"/>
      <c r="O171" s="27"/>
      <c r="P171" s="27"/>
    </row>
    <row r="172" spans="2:22">
      <c r="B172" s="14" t="s">
        <v>62</v>
      </c>
      <c r="C172" s="1" t="s">
        <v>65</v>
      </c>
      <c r="D172" s="14" t="s">
        <v>64</v>
      </c>
      <c r="E172" s="8">
        <f t="shared" si="74"/>
        <v>0.65733665321585877</v>
      </c>
      <c r="F172" s="8">
        <f t="shared" si="74"/>
        <v>0.48969107816261892</v>
      </c>
      <c r="G172" s="8">
        <f t="shared" si="74"/>
        <v>0.2888533701607815</v>
      </c>
      <c r="H172" s="8">
        <f t="shared" si="74"/>
        <v>0.26776503647550798</v>
      </c>
      <c r="I172" s="8">
        <f t="shared" ref="I172" si="76">I140+I156</f>
        <v>0.27999908544373231</v>
      </c>
      <c r="L172" s="27"/>
      <c r="M172" s="27"/>
      <c r="N172" s="27"/>
      <c r="O172" s="27"/>
      <c r="P172" s="27"/>
    </row>
    <row r="173" spans="2:22">
      <c r="B173" s="14" t="s">
        <v>62</v>
      </c>
      <c r="C173" s="1" t="s">
        <v>66</v>
      </c>
      <c r="D173" s="14" t="s">
        <v>64</v>
      </c>
      <c r="E173" s="8">
        <f t="shared" si="74"/>
        <v>0.68738337316232423</v>
      </c>
      <c r="F173" s="8">
        <f t="shared" si="74"/>
        <v>0.51601426484903434</v>
      </c>
      <c r="G173" s="8">
        <f t="shared" si="74"/>
        <v>0.30823194233392326</v>
      </c>
      <c r="H173" s="8">
        <f t="shared" si="74"/>
        <v>0.2800395718026561</v>
      </c>
      <c r="I173" s="8">
        <f t="shared" ref="I173" si="77">I141+I157</f>
        <v>0.29269300386402569</v>
      </c>
      <c r="L173" s="27"/>
      <c r="M173" s="27"/>
      <c r="N173" s="27"/>
      <c r="O173" s="27"/>
      <c r="P173" s="27"/>
    </row>
    <row r="174" spans="2:22">
      <c r="B174" s="14" t="s">
        <v>67</v>
      </c>
      <c r="C174" s="1" t="s">
        <v>63</v>
      </c>
      <c r="D174" s="14" t="s">
        <v>64</v>
      </c>
      <c r="E174" s="8">
        <f t="shared" si="74"/>
        <v>0.17174442362993517</v>
      </c>
      <c r="F174" s="8">
        <f t="shared" si="74"/>
        <v>0.12687654641481133</v>
      </c>
      <c r="G174" s="8">
        <f t="shared" si="74"/>
        <v>7.5577948193672861E-2</v>
      </c>
      <c r="H174" s="8">
        <f t="shared" si="74"/>
        <v>6.9392794458458529E-2</v>
      </c>
      <c r="I174" s="8">
        <f t="shared" ref="I174" si="78">I142+I158</f>
        <v>7.4670365315512008E-2</v>
      </c>
      <c r="L174" s="27"/>
      <c r="M174" s="27"/>
      <c r="N174" s="27"/>
      <c r="O174" s="27"/>
      <c r="P174" s="27"/>
    </row>
    <row r="175" spans="2:22">
      <c r="B175" s="14" t="s">
        <v>67</v>
      </c>
      <c r="C175" s="1" t="s">
        <v>65</v>
      </c>
      <c r="D175" s="14" t="s">
        <v>64</v>
      </c>
      <c r="E175" s="8">
        <f t="shared" si="74"/>
        <v>0.17545132105569741</v>
      </c>
      <c r="F175" s="8">
        <f t="shared" si="74"/>
        <v>0.12827331094636105</v>
      </c>
      <c r="G175" s="8">
        <f t="shared" si="74"/>
        <v>7.3597020415030356E-2</v>
      </c>
      <c r="H175" s="8">
        <f t="shared" si="74"/>
        <v>6.6567641386573451E-2</v>
      </c>
      <c r="I175" s="8">
        <f t="shared" ref="I175" si="79">I143+I159</f>
        <v>7.2234036622335476E-2</v>
      </c>
      <c r="L175" s="27"/>
      <c r="M175" s="27"/>
      <c r="N175" s="27"/>
      <c r="O175" s="27"/>
      <c r="P175" s="27"/>
    </row>
    <row r="176" spans="2:22">
      <c r="B176" s="14" t="s">
        <v>67</v>
      </c>
      <c r="C176" s="1" t="s">
        <v>66</v>
      </c>
      <c r="D176" s="14" t="s">
        <v>64</v>
      </c>
      <c r="E176" s="8">
        <f t="shared" si="74"/>
        <v>0.17573662012936467</v>
      </c>
      <c r="F176" s="8">
        <f t="shared" si="74"/>
        <v>0.12982707779268809</v>
      </c>
      <c r="G176" s="8">
        <f t="shared" si="74"/>
        <v>7.733757279353641E-2</v>
      </c>
      <c r="H176" s="8">
        <f t="shared" si="74"/>
        <v>7.096917736162088E-2</v>
      </c>
      <c r="I176" s="8">
        <f t="shared" ref="I176" si="80">I144+I160</f>
        <v>7.6368877129326329E-2</v>
      </c>
      <c r="L176" s="27"/>
      <c r="M176" s="27"/>
      <c r="N176" s="27"/>
      <c r="O176" s="27"/>
      <c r="P176" s="27"/>
    </row>
    <row r="177" spans="2:16">
      <c r="B177" s="14" t="s">
        <v>62</v>
      </c>
      <c r="C177" s="1" t="s">
        <v>63</v>
      </c>
      <c r="D177" s="14" t="s">
        <v>68</v>
      </c>
      <c r="E177" s="8">
        <f t="shared" si="74"/>
        <v>0.4446927151908866</v>
      </c>
      <c r="F177" s="8">
        <f t="shared" si="74"/>
        <v>0.52684239755714402</v>
      </c>
      <c r="G177" s="8">
        <f t="shared" si="74"/>
        <v>0.52684239755714402</v>
      </c>
      <c r="H177" s="8">
        <f t="shared" si="74"/>
        <v>0.53418366193248457</v>
      </c>
      <c r="I177" s="8">
        <f t="shared" ref="I177" si="81">I145+I161</f>
        <v>0.53399038677076038</v>
      </c>
      <c r="L177" s="27"/>
      <c r="M177" s="27"/>
      <c r="N177" s="27"/>
      <c r="O177" s="27"/>
      <c r="P177" s="27"/>
    </row>
    <row r="178" spans="2:16">
      <c r="B178" s="14" t="s">
        <v>62</v>
      </c>
      <c r="C178" s="1" t="s">
        <v>65</v>
      </c>
      <c r="D178" s="14" t="s">
        <v>68</v>
      </c>
      <c r="E178" s="8">
        <f t="shared" si="74"/>
        <v>0.44206616872224902</v>
      </c>
      <c r="F178" s="8">
        <f t="shared" si="74"/>
        <v>0.52370709693145778</v>
      </c>
      <c r="G178" s="8">
        <f t="shared" si="74"/>
        <v>0.52370709693145778</v>
      </c>
      <c r="H178" s="8">
        <f t="shared" si="74"/>
        <v>0.5310420847546935</v>
      </c>
      <c r="I178" s="8">
        <f t="shared" ref="I178" si="82">I146+I162</f>
        <v>0.53084880959296932</v>
      </c>
      <c r="L178" s="27"/>
      <c r="M178" s="27"/>
      <c r="N178" s="27"/>
      <c r="O178" s="27"/>
      <c r="P178" s="27"/>
    </row>
    <row r="179" spans="2:16">
      <c r="B179" s="14" t="s">
        <v>62</v>
      </c>
      <c r="C179" s="1" t="s">
        <v>66</v>
      </c>
      <c r="D179" s="14" t="s">
        <v>68</v>
      </c>
      <c r="E179" s="8">
        <f t="shared" si="74"/>
        <v>0.48136103750683751</v>
      </c>
      <c r="F179" s="8">
        <f t="shared" si="74"/>
        <v>0.56677316117443444</v>
      </c>
      <c r="G179" s="8">
        <f t="shared" si="74"/>
        <v>0.56677316117443444</v>
      </c>
      <c r="H179" s="8">
        <f t="shared" si="74"/>
        <v>0.57196136225141236</v>
      </c>
      <c r="I179" s="8">
        <f t="shared" ref="I179" si="83">I147+I163</f>
        <v>0.5717634950072813</v>
      </c>
      <c r="L179" s="27"/>
      <c r="M179" s="27"/>
      <c r="N179" s="27"/>
      <c r="O179" s="27"/>
      <c r="P179" s="27"/>
    </row>
    <row r="180" spans="2:16">
      <c r="B180" s="14" t="s">
        <v>67</v>
      </c>
      <c r="C180" s="1" t="s">
        <v>63</v>
      </c>
      <c r="D180" s="14" t="s">
        <v>68</v>
      </c>
      <c r="E180" s="8">
        <f t="shared" si="74"/>
        <v>0.30336463668658081</v>
      </c>
      <c r="F180" s="8">
        <f t="shared" si="74"/>
        <v>0.30903608872890975</v>
      </c>
      <c r="G180" s="8">
        <f t="shared" si="74"/>
        <v>0.30903608872890975</v>
      </c>
      <c r="H180" s="8">
        <f t="shared" si="74"/>
        <v>0.31813164222317131</v>
      </c>
      <c r="I180" s="8">
        <f t="shared" ref="I180" si="84">I148+I164</f>
        <v>0.31790367532121533</v>
      </c>
      <c r="L180" s="27"/>
      <c r="M180" s="27"/>
      <c r="N180" s="27"/>
      <c r="O180" s="27"/>
      <c r="P180" s="27"/>
    </row>
    <row r="181" spans="2:16">
      <c r="B181" s="14" t="s">
        <v>67</v>
      </c>
      <c r="C181" s="1" t="s">
        <v>65</v>
      </c>
      <c r="D181" s="14" t="s">
        <v>68</v>
      </c>
      <c r="E181" s="8">
        <f t="shared" si="74"/>
        <v>0.30173774670654346</v>
      </c>
      <c r="F181" s="8">
        <f t="shared" si="74"/>
        <v>0.30737459887243329</v>
      </c>
      <c r="G181" s="8">
        <f t="shared" si="74"/>
        <v>0.30737459887243329</v>
      </c>
      <c r="H181" s="8">
        <f t="shared" si="74"/>
        <v>0.31645273412334646</v>
      </c>
      <c r="I181" s="8">
        <f t="shared" ref="I181" si="85">I149+I165</f>
        <v>0.31622476722139048</v>
      </c>
      <c r="L181" s="27"/>
      <c r="M181" s="27"/>
      <c r="N181" s="27"/>
      <c r="O181" s="27"/>
      <c r="P181" s="27"/>
    </row>
    <row r="182" spans="2:16">
      <c r="B182" s="14" t="s">
        <v>67</v>
      </c>
      <c r="C182" s="1" t="s">
        <v>66</v>
      </c>
      <c r="D182" s="14" t="s">
        <v>68</v>
      </c>
      <c r="E182" s="8">
        <f t="shared" si="74"/>
        <v>0.32884373836438702</v>
      </c>
      <c r="F182" s="8">
        <f t="shared" si="74"/>
        <v>0.33671283970438415</v>
      </c>
      <c r="G182" s="8">
        <f t="shared" si="74"/>
        <v>0.33671283970438415</v>
      </c>
      <c r="H182" s="8">
        <f t="shared" si="74"/>
        <v>0.34316822606489739</v>
      </c>
      <c r="I182" s="8">
        <f t="shared" ref="I182" si="86">I150+I166</f>
        <v>0.34293797010774957</v>
      </c>
      <c r="L182" s="27"/>
      <c r="M182" s="27"/>
      <c r="N182" s="27"/>
      <c r="O182" s="27"/>
      <c r="P182" s="27"/>
    </row>
    <row r="183" spans="2:16">
      <c r="D183" s="128"/>
      <c r="E183" s="16"/>
      <c r="F183" s="16"/>
      <c r="G183" s="16"/>
      <c r="H183" s="16"/>
      <c r="I183" s="16"/>
    </row>
    <row r="184" spans="2:16">
      <c r="B184" s="198" t="s">
        <v>69</v>
      </c>
      <c r="C184" s="193"/>
      <c r="D184" s="193"/>
      <c r="E184" s="193"/>
      <c r="F184" s="193"/>
      <c r="G184" s="193"/>
      <c r="H184" s="193"/>
      <c r="I184" s="193"/>
    </row>
    <row r="185" spans="2:16" ht="25.5">
      <c r="B185" s="14"/>
      <c r="C185" s="1"/>
      <c r="D185" s="1"/>
      <c r="E185" s="126" t="s">
        <v>47</v>
      </c>
      <c r="F185" s="126" t="s">
        <v>49</v>
      </c>
      <c r="G185" s="126" t="s">
        <v>51</v>
      </c>
      <c r="H185" s="126" t="s">
        <v>53</v>
      </c>
      <c r="I185" s="127" t="s">
        <v>55</v>
      </c>
    </row>
    <row r="186" spans="2:16">
      <c r="B186" s="55" t="s">
        <v>58</v>
      </c>
      <c r="C186" s="2" t="s">
        <v>59</v>
      </c>
      <c r="D186" s="2" t="s">
        <v>60</v>
      </c>
      <c r="E186" s="13" t="s">
        <v>46</v>
      </c>
      <c r="F186" s="13" t="s">
        <v>48</v>
      </c>
      <c r="G186" s="13" t="s">
        <v>50</v>
      </c>
      <c r="H186" s="13" t="s">
        <v>52</v>
      </c>
      <c r="I186" s="186" t="s">
        <v>54</v>
      </c>
    </row>
    <row r="187" spans="2:16">
      <c r="B187" s="209" t="s">
        <v>71</v>
      </c>
      <c r="C187" s="209"/>
      <c r="D187" s="209"/>
      <c r="E187" s="209"/>
      <c r="F187" s="209"/>
      <c r="G187" s="209"/>
      <c r="H187" s="209"/>
      <c r="I187" s="186"/>
      <c r="J187" t="s">
        <v>80</v>
      </c>
    </row>
    <row r="188" spans="2:16">
      <c r="B188" s="14" t="s">
        <v>62</v>
      </c>
      <c r="C188" s="1" t="s">
        <v>63</v>
      </c>
      <c r="D188" s="14" t="s">
        <v>64</v>
      </c>
      <c r="E188" s="35" cm="1">
        <f t="array" ref="E188">E171*INDEX('TDCV Values'!$D$11:$H$16,MATCH($B188&amp;$C188,'TDCV Values'!$B$11:$B$16&amp;'TDCV Values'!$C$11:$C$16,0),MATCH(E$22,'TDCV Values'!$D$10:$H$10,0))</f>
        <v>1948.0930290510762</v>
      </c>
      <c r="F188" s="35" cm="1">
        <f t="array" ref="F188">F171*INDEX('TDCV Values'!$D$11:$H$16,MATCH($B188&amp;$C188,'TDCV Values'!$B$11:$B$16&amp;'TDCV Values'!$C$11:$C$16,0),MATCH(F$22,'TDCV Values'!$D$10:$H$10,0))</f>
        <v>1462.4080156547657</v>
      </c>
      <c r="G188" s="35" cm="1">
        <f t="array" ref="G188">G171*INDEX('TDCV Values'!$D$11:$H$16,MATCH($B188&amp;$C188,'TDCV Values'!$B$11:$B$16&amp;'TDCV Values'!$C$11:$C$16,0),MATCH(G$22,'TDCV Values'!$D$10:$H$10,0))</f>
        <v>873.52461340686705</v>
      </c>
      <c r="H188" s="35" cm="1">
        <f t="array" ref="H188">H171*INDEX('TDCV Values'!$D$11:$H$16,MATCH($B188&amp;$C188,'TDCV Values'!$B$11:$B$16&amp;'TDCV Values'!$C$11:$C$16,0),MATCH(H$22,'TDCV Values'!$D$10:$H$10,0))</f>
        <v>739.26702367330006</v>
      </c>
      <c r="I188" s="35" cm="1">
        <f t="array" ref="I188">I171*INDEX('TDCV Values'!$D$11:$H$16,MATCH($B188&amp;$C188,'TDCV Values'!$B$11:$B$16&amp;'TDCV Values'!$C$11:$C$16,0),MATCH(I$22,'TDCV Values'!$D$10:$H$10,0))</f>
        <v>772.65922639267649</v>
      </c>
      <c r="J188" s="108"/>
      <c r="K188" s="108"/>
    </row>
    <row r="189" spans="2:16">
      <c r="B189" s="14" t="s">
        <v>62</v>
      </c>
      <c r="C189" s="1" t="s">
        <v>65</v>
      </c>
      <c r="D189" s="14" t="s">
        <v>64</v>
      </c>
      <c r="E189" s="35" cm="1">
        <f t="array" ref="E189">E172*INDEX('TDCV Values'!$D$11:$H$16,MATCH($B189&amp;$C189,'TDCV Values'!$B$11:$B$16&amp;'TDCV Values'!$C$11:$C$16,0),MATCH(E$22,'TDCV Values'!$D$10:$H$10,0))</f>
        <v>1906.2762943259904</v>
      </c>
      <c r="F189" s="35" cm="1">
        <f t="array" ref="F189">F172*INDEX('TDCV Values'!$D$11:$H$16,MATCH($B189&amp;$C189,'TDCV Values'!$B$11:$B$16&amp;'TDCV Values'!$C$11:$C$16,0),MATCH(F$22,'TDCV Values'!$D$10:$H$10,0))</f>
        <v>1420.1041266715949</v>
      </c>
      <c r="G189" s="35" cm="1">
        <f t="array" ref="G189">G172*INDEX('TDCV Values'!$D$11:$H$16,MATCH($B189&amp;$C189,'TDCV Values'!$B$11:$B$16&amp;'TDCV Values'!$C$11:$C$16,0),MATCH(G$22,'TDCV Values'!$D$10:$H$10,0))</f>
        <v>837.67477346626629</v>
      </c>
      <c r="H189" s="35" cm="1">
        <f t="array" ref="H189">H172*INDEX('TDCV Values'!$D$11:$H$16,MATCH($B189&amp;$C189,'TDCV Values'!$B$11:$B$16&amp;'TDCV Values'!$C$11:$C$16,0),MATCH(H$22,'TDCV Values'!$D$10:$H$10,0))</f>
        <v>722.96559848387153</v>
      </c>
      <c r="I189" s="35" cm="1">
        <f t="array" ref="I189">I172*INDEX('TDCV Values'!$D$11:$H$16,MATCH($B189&amp;$C189,'TDCV Values'!$B$11:$B$16&amp;'TDCV Values'!$C$11:$C$16,0),MATCH(I$22,'TDCV Values'!$D$10:$H$10,0))</f>
        <v>755.99753069807718</v>
      </c>
      <c r="J189" s="108"/>
      <c r="K189" s="108"/>
    </row>
    <row r="190" spans="2:16">
      <c r="B190" s="14" t="s">
        <v>62</v>
      </c>
      <c r="C190" s="1" t="s">
        <v>66</v>
      </c>
      <c r="D190" s="14" t="s">
        <v>64</v>
      </c>
      <c r="E190" s="35" cm="1">
        <f t="array" ref="E190">E173*INDEX('TDCV Values'!$D$11:$H$16,MATCH($B190&amp;$C190,'TDCV Values'!$B$11:$B$16&amp;'TDCV Values'!$C$11:$C$16,0),MATCH(E$22,'TDCV Values'!$D$10:$H$10,0))</f>
        <v>1993.4117821707403</v>
      </c>
      <c r="F190" s="35" cm="1">
        <f t="array" ref="F190">F173*INDEX('TDCV Values'!$D$11:$H$16,MATCH($B190&amp;$C190,'TDCV Values'!$B$11:$B$16&amp;'TDCV Values'!$C$11:$C$16,0),MATCH(F$22,'TDCV Values'!$D$10:$H$10,0))</f>
        <v>1496.4413680621997</v>
      </c>
      <c r="G190" s="35" cm="1">
        <f t="array" ref="G190">G173*INDEX('TDCV Values'!$D$11:$H$16,MATCH($B190&amp;$C190,'TDCV Values'!$B$11:$B$16&amp;'TDCV Values'!$C$11:$C$16,0),MATCH(G$22,'TDCV Values'!$D$10:$H$10,0))</f>
        <v>893.87263276837746</v>
      </c>
      <c r="H190" s="35" cm="1">
        <f t="array" ref="H190">H173*INDEX('TDCV Values'!$D$11:$H$16,MATCH($B190&amp;$C190,'TDCV Values'!$B$11:$B$16&amp;'TDCV Values'!$C$11:$C$16,0),MATCH(H$22,'TDCV Values'!$D$10:$H$10,0))</f>
        <v>756.10684386717151</v>
      </c>
      <c r="I190" s="35" cm="1">
        <f t="array" ref="I190">I173*INDEX('TDCV Values'!$D$11:$H$16,MATCH($B190&amp;$C190,'TDCV Values'!$B$11:$B$16&amp;'TDCV Values'!$C$11:$C$16,0),MATCH(I$22,'TDCV Values'!$D$10:$H$10,0))</f>
        <v>790.27111043286936</v>
      </c>
      <c r="J190" s="108"/>
      <c r="K190" s="108"/>
    </row>
    <row r="191" spans="2:16">
      <c r="B191" s="14" t="s">
        <v>67</v>
      </c>
      <c r="C191" s="1" t="s">
        <v>63</v>
      </c>
      <c r="D191" s="14" t="s">
        <v>64</v>
      </c>
      <c r="E191" s="35" cm="1">
        <f t="array" ref="E191">E174*INDEX('TDCV Values'!$D$11:$H$16,MATCH($B191&amp;$C191,'TDCV Values'!$B$11:$B$16&amp;'TDCV Values'!$C$11:$C$16,0),MATCH(E$22,'TDCV Values'!$D$10:$H$10,0))</f>
        <v>2060.9330835592218</v>
      </c>
      <c r="F191" s="35" cm="1">
        <f t="array" ref="F191">F174*INDEX('TDCV Values'!$D$11:$H$16,MATCH($B191&amp;$C191,'TDCV Values'!$B$11:$B$16&amp;'TDCV Values'!$C$11:$C$16,0),MATCH(F$22,'TDCV Values'!$D$10:$H$10,0))</f>
        <v>1522.5185569777359</v>
      </c>
      <c r="G191" s="35" cm="1">
        <f t="array" ref="G191">G174*INDEX('TDCV Values'!$D$11:$H$16,MATCH($B191&amp;$C191,'TDCV Values'!$B$11:$B$16&amp;'TDCV Values'!$C$11:$C$16,0),MATCH(G$22,'TDCV Values'!$D$10:$H$10,0))</f>
        <v>906.93537832407435</v>
      </c>
      <c r="H191" s="35" cm="1">
        <f t="array" ref="H191">H174*INDEX('TDCV Values'!$D$11:$H$16,MATCH($B191&amp;$C191,'TDCV Values'!$B$11:$B$16&amp;'TDCV Values'!$C$11:$C$16,0),MATCH(H$22,'TDCV Values'!$D$10:$H$10,0))</f>
        <v>798.01713627227309</v>
      </c>
      <c r="I191" s="35" cm="1">
        <f t="array" ref="I191">I174*INDEX('TDCV Values'!$D$11:$H$16,MATCH($B191&amp;$C191,'TDCV Values'!$B$11:$B$16&amp;'TDCV Values'!$C$11:$C$16,0),MATCH(I$22,'TDCV Values'!$D$10:$H$10,0))</f>
        <v>858.70920112838814</v>
      </c>
      <c r="J191" s="108"/>
    </row>
    <row r="192" spans="2:16">
      <c r="B192" s="14" t="s">
        <v>67</v>
      </c>
      <c r="C192" s="1" t="s">
        <v>65</v>
      </c>
      <c r="D192" s="14" t="s">
        <v>64</v>
      </c>
      <c r="E192" s="35" cm="1">
        <f t="array" ref="E192">E175*INDEX('TDCV Values'!$D$11:$H$16,MATCH($B192&amp;$C192,'TDCV Values'!$B$11:$B$16&amp;'TDCV Values'!$C$11:$C$16,0),MATCH(E$22,'TDCV Values'!$D$10:$H$10,0))</f>
        <v>2105.4158526683691</v>
      </c>
      <c r="F192" s="35" cm="1">
        <f t="array" ref="F192">F175*INDEX('TDCV Values'!$D$11:$H$16,MATCH($B192&amp;$C192,'TDCV Values'!$B$11:$B$16&amp;'TDCV Values'!$C$11:$C$16,0),MATCH(F$22,'TDCV Values'!$D$10:$H$10,0))</f>
        <v>1539.2797313563326</v>
      </c>
      <c r="G192" s="35" cm="1">
        <f t="array" ref="G192">G175*INDEX('TDCV Values'!$D$11:$H$16,MATCH($B192&amp;$C192,'TDCV Values'!$B$11:$B$16&amp;'TDCV Values'!$C$11:$C$16,0),MATCH(G$22,'TDCV Values'!$D$10:$H$10,0))</f>
        <v>883.16424498036429</v>
      </c>
      <c r="H192" s="35" cm="1">
        <f t="array" ref="H192">H175*INDEX('TDCV Values'!$D$11:$H$16,MATCH($B192&amp;$C192,'TDCV Values'!$B$11:$B$16&amp;'TDCV Values'!$C$11:$C$16,0),MATCH(H$22,'TDCV Values'!$D$10:$H$10,0))</f>
        <v>765.5278759455947</v>
      </c>
      <c r="I192" s="35" cm="1">
        <f t="array" ref="I192">I175*INDEX('TDCV Values'!$D$11:$H$16,MATCH($B192&amp;$C192,'TDCV Values'!$B$11:$B$16&amp;'TDCV Values'!$C$11:$C$16,0),MATCH(I$22,'TDCV Values'!$D$10:$H$10,0))</f>
        <v>830.69142115685793</v>
      </c>
      <c r="J192" s="108"/>
    </row>
    <row r="193" spans="2:11">
      <c r="B193" s="14" t="s">
        <v>67</v>
      </c>
      <c r="C193" s="1" t="s">
        <v>66</v>
      </c>
      <c r="D193" s="14" t="s">
        <v>64</v>
      </c>
      <c r="E193" s="35" cm="1">
        <f t="array" ref="E193">E176*INDEX('TDCV Values'!$D$11:$H$16,MATCH($B193&amp;$C193,'TDCV Values'!$B$11:$B$16&amp;'TDCV Values'!$C$11:$C$16,0),MATCH(E$22,'TDCV Values'!$D$10:$H$10,0))</f>
        <v>2108.8394415523762</v>
      </c>
      <c r="F193" s="35" cm="1">
        <f t="array" ref="F193">F176*INDEX('TDCV Values'!$D$11:$H$16,MATCH($B193&amp;$C193,'TDCV Values'!$B$11:$B$16&amp;'TDCV Values'!$C$11:$C$16,0),MATCH(F$22,'TDCV Values'!$D$10:$H$10,0))</f>
        <v>1557.9249335122572</v>
      </c>
      <c r="G193" s="35" cm="1">
        <f t="array" ref="G193">G176*INDEX('TDCV Values'!$D$11:$H$16,MATCH($B193&amp;$C193,'TDCV Values'!$B$11:$B$16&amp;'TDCV Values'!$C$11:$C$16,0),MATCH(G$22,'TDCV Values'!$D$10:$H$10,0))</f>
        <v>928.05087352243697</v>
      </c>
      <c r="H193" s="35" cm="1">
        <f t="array" ref="H193">H176*INDEX('TDCV Values'!$D$11:$H$16,MATCH($B193&amp;$C193,'TDCV Values'!$B$11:$B$16&amp;'TDCV Values'!$C$11:$C$16,0),MATCH(H$22,'TDCV Values'!$D$10:$H$10,0))</f>
        <v>816.14553965864013</v>
      </c>
      <c r="I193" s="35" cm="1">
        <f t="array" ref="I193">I176*INDEX('TDCV Values'!$D$11:$H$16,MATCH($B193&amp;$C193,'TDCV Values'!$B$11:$B$16&amp;'TDCV Values'!$C$11:$C$16,0),MATCH(I$22,'TDCV Values'!$D$10:$H$10,0))</f>
        <v>878.24208698725283</v>
      </c>
      <c r="J193" s="108"/>
    </row>
    <row r="194" spans="2:11">
      <c r="B194" s="209" t="s">
        <v>72</v>
      </c>
      <c r="C194" s="209"/>
      <c r="D194" s="209"/>
      <c r="E194" s="209"/>
      <c r="F194" s="209"/>
      <c r="G194" s="209"/>
      <c r="H194" s="209"/>
      <c r="I194" s="186"/>
      <c r="J194" t="s">
        <v>73</v>
      </c>
    </row>
    <row r="195" spans="2:11">
      <c r="B195" s="14" t="s">
        <v>62</v>
      </c>
      <c r="C195" s="1" t="s">
        <v>63</v>
      </c>
      <c r="D195" s="14" t="s">
        <v>68</v>
      </c>
      <c r="E195" s="8">
        <f>E177*365</f>
        <v>162.3128410446736</v>
      </c>
      <c r="F195" s="8">
        <f t="shared" ref="F195:H195" si="87">F177*365</f>
        <v>192.29747510835756</v>
      </c>
      <c r="G195" s="8">
        <f t="shared" si="87"/>
        <v>192.29747510835756</v>
      </c>
      <c r="H195" s="8">
        <f t="shared" si="87"/>
        <v>194.97703660535686</v>
      </c>
      <c r="I195" s="8">
        <f t="shared" ref="I195" si="88">I177*365</f>
        <v>194.90649117132753</v>
      </c>
      <c r="J195" s="108"/>
      <c r="K195" s="108"/>
    </row>
    <row r="196" spans="2:11">
      <c r="B196" s="14" t="s">
        <v>62</v>
      </c>
      <c r="C196" s="1" t="s">
        <v>65</v>
      </c>
      <c r="D196" s="14" t="s">
        <v>68</v>
      </c>
      <c r="E196" s="8">
        <f t="shared" ref="E196:H200" si="89">E178*365</f>
        <v>161.3541515836209</v>
      </c>
      <c r="F196" s="8">
        <f t="shared" si="89"/>
        <v>191.1530903799821</v>
      </c>
      <c r="G196" s="8">
        <f t="shared" si="89"/>
        <v>191.1530903799821</v>
      </c>
      <c r="H196" s="8">
        <f t="shared" si="89"/>
        <v>193.83036093546312</v>
      </c>
      <c r="I196" s="8">
        <f t="shared" ref="I196" si="90">I178*365</f>
        <v>193.75981550143379</v>
      </c>
      <c r="J196" s="108"/>
      <c r="K196" s="108"/>
    </row>
    <row r="197" spans="2:11">
      <c r="B197" s="14" t="s">
        <v>62</v>
      </c>
      <c r="C197" s="1" t="s">
        <v>66</v>
      </c>
      <c r="D197" s="14" t="s">
        <v>68</v>
      </c>
      <c r="E197" s="8">
        <f t="shared" si="89"/>
        <v>175.69677868999568</v>
      </c>
      <c r="F197" s="8">
        <f t="shared" si="89"/>
        <v>206.87220382866857</v>
      </c>
      <c r="G197" s="8">
        <f t="shared" si="89"/>
        <v>206.87220382866857</v>
      </c>
      <c r="H197" s="8">
        <f t="shared" si="89"/>
        <v>208.7658972217655</v>
      </c>
      <c r="I197" s="8">
        <f t="shared" ref="I197" si="91">I179*365</f>
        <v>208.69367567765767</v>
      </c>
      <c r="J197" s="108"/>
      <c r="K197" s="108"/>
    </row>
    <row r="198" spans="2:11">
      <c r="B198" s="14" t="s">
        <v>67</v>
      </c>
      <c r="C198" s="1" t="s">
        <v>63</v>
      </c>
      <c r="D198" s="14" t="s">
        <v>68</v>
      </c>
      <c r="E198" s="8">
        <f t="shared" si="89"/>
        <v>110.728092390602</v>
      </c>
      <c r="F198" s="8">
        <f t="shared" si="89"/>
        <v>112.79817238605206</v>
      </c>
      <c r="G198" s="8">
        <f t="shared" si="89"/>
        <v>112.79817238605206</v>
      </c>
      <c r="H198" s="8">
        <f t="shared" si="89"/>
        <v>116.11804941145753</v>
      </c>
      <c r="I198" s="8">
        <f t="shared" ref="I198" si="92">I180*365</f>
        <v>116.0348414922436</v>
      </c>
      <c r="J198" s="108"/>
    </row>
    <row r="199" spans="2:11">
      <c r="B199" s="14" t="s">
        <v>67</v>
      </c>
      <c r="C199" s="1" t="s">
        <v>65</v>
      </c>
      <c r="D199" s="14" t="s">
        <v>68</v>
      </c>
      <c r="E199" s="8">
        <f t="shared" si="89"/>
        <v>110.13427754788836</v>
      </c>
      <c r="F199" s="8">
        <f t="shared" si="89"/>
        <v>112.19172858843815</v>
      </c>
      <c r="G199" s="8">
        <f t="shared" si="89"/>
        <v>112.19172858843815</v>
      </c>
      <c r="H199" s="8">
        <f t="shared" si="89"/>
        <v>115.50524795502146</v>
      </c>
      <c r="I199" s="8">
        <f t="shared" ref="I199" si="93">I181*365</f>
        <v>115.42204003580753</v>
      </c>
      <c r="J199" s="108"/>
    </row>
    <row r="200" spans="2:11">
      <c r="B200" s="14" t="s">
        <v>67</v>
      </c>
      <c r="C200" s="1" t="s">
        <v>66</v>
      </c>
      <c r="D200" s="14" t="s">
        <v>68</v>
      </c>
      <c r="E200" s="8">
        <f t="shared" si="89"/>
        <v>120.02796450300126</v>
      </c>
      <c r="F200" s="8">
        <f t="shared" si="89"/>
        <v>122.90018649210022</v>
      </c>
      <c r="G200" s="8">
        <f t="shared" si="89"/>
        <v>122.90018649210022</v>
      </c>
      <c r="H200" s="8">
        <f t="shared" si="89"/>
        <v>125.25640251368755</v>
      </c>
      <c r="I200" s="8">
        <f t="shared" ref="I200" si="94">I182*365</f>
        <v>125.17235908932859</v>
      </c>
      <c r="J200" s="108"/>
    </row>
    <row r="201" spans="2:11">
      <c r="B201" s="209" t="s">
        <v>74</v>
      </c>
      <c r="C201" s="209"/>
      <c r="D201" s="209"/>
      <c r="E201" s="209"/>
      <c r="F201" s="209"/>
      <c r="G201" s="209"/>
      <c r="H201" s="209"/>
      <c r="I201" s="186"/>
      <c r="J201" t="s">
        <v>75</v>
      </c>
    </row>
    <row r="202" spans="2:11">
      <c r="B202" s="14" t="s">
        <v>62</v>
      </c>
      <c r="C202" s="1" t="s">
        <v>63</v>
      </c>
      <c r="D202" s="1"/>
      <c r="E202" s="8">
        <f>E188+E195</f>
        <v>2110.4058700957498</v>
      </c>
      <c r="F202" s="8">
        <f t="shared" ref="F202:H202" si="95">F188+F195</f>
        <v>1654.7054907631232</v>
      </c>
      <c r="G202" s="8">
        <f t="shared" si="95"/>
        <v>1065.8220885152246</v>
      </c>
      <c r="H202" s="8">
        <f t="shared" si="95"/>
        <v>934.24406027865689</v>
      </c>
      <c r="I202" s="8">
        <f t="shared" ref="I202" si="96">I188+I195</f>
        <v>967.56571756400399</v>
      </c>
    </row>
    <row r="203" spans="2:11">
      <c r="B203" s="14" t="s">
        <v>62</v>
      </c>
      <c r="C203" s="1" t="s">
        <v>65</v>
      </c>
      <c r="D203" s="1"/>
      <c r="E203" s="8">
        <f t="shared" ref="E203:H207" si="97">E189+E196</f>
        <v>2067.6304459096114</v>
      </c>
      <c r="F203" s="8">
        <f t="shared" si="97"/>
        <v>1611.2572170515771</v>
      </c>
      <c r="G203" s="8">
        <f t="shared" si="97"/>
        <v>1028.8278638462484</v>
      </c>
      <c r="H203" s="8">
        <f t="shared" si="97"/>
        <v>916.79595941933462</v>
      </c>
      <c r="I203" s="8">
        <f t="shared" ref="I203" si="98">I189+I196</f>
        <v>949.75734619951095</v>
      </c>
    </row>
    <row r="204" spans="2:11">
      <c r="B204" s="14" t="s">
        <v>62</v>
      </c>
      <c r="C204" s="1" t="s">
        <v>66</v>
      </c>
      <c r="D204" s="1"/>
      <c r="E204" s="8">
        <f t="shared" si="97"/>
        <v>2169.1085608607359</v>
      </c>
      <c r="F204" s="8">
        <f t="shared" si="97"/>
        <v>1703.3135718908682</v>
      </c>
      <c r="G204" s="8">
        <f t="shared" si="97"/>
        <v>1100.7448365970461</v>
      </c>
      <c r="H204" s="8">
        <f t="shared" si="97"/>
        <v>964.872741088937</v>
      </c>
      <c r="I204" s="8">
        <f t="shared" ref="I204" si="99">I190+I197</f>
        <v>998.96478611052703</v>
      </c>
    </row>
    <row r="205" spans="2:11">
      <c r="B205" s="14" t="s">
        <v>67</v>
      </c>
      <c r="C205" s="1" t="s">
        <v>63</v>
      </c>
      <c r="D205" s="1"/>
      <c r="E205" s="8">
        <f t="shared" si="97"/>
        <v>2171.6611759498237</v>
      </c>
      <c r="F205" s="8">
        <f t="shared" si="97"/>
        <v>1635.316729363788</v>
      </c>
      <c r="G205" s="8">
        <f t="shared" si="97"/>
        <v>1019.7335507101265</v>
      </c>
      <c r="H205" s="8">
        <f t="shared" si="97"/>
        <v>914.13518568373058</v>
      </c>
      <c r="I205" s="8">
        <f t="shared" ref="I205" si="100">I191+I198</f>
        <v>974.74404262063172</v>
      </c>
    </row>
    <row r="206" spans="2:11">
      <c r="B206" s="14" t="s">
        <v>67</v>
      </c>
      <c r="C206" s="1" t="s">
        <v>65</v>
      </c>
      <c r="D206" s="1"/>
      <c r="E206" s="8">
        <f t="shared" si="97"/>
        <v>2215.5501302162575</v>
      </c>
      <c r="F206" s="8">
        <f t="shared" si="97"/>
        <v>1651.4714599447707</v>
      </c>
      <c r="G206" s="8">
        <f t="shared" si="97"/>
        <v>995.35597356880248</v>
      </c>
      <c r="H206" s="8">
        <f t="shared" si="97"/>
        <v>881.03312390061615</v>
      </c>
      <c r="I206" s="8">
        <f t="shared" ref="I206" si="101">I192+I199</f>
        <v>946.11346119266545</v>
      </c>
    </row>
    <row r="207" spans="2:11">
      <c r="B207" s="14" t="s">
        <v>67</v>
      </c>
      <c r="C207" s="1" t="s">
        <v>66</v>
      </c>
      <c r="D207" s="1"/>
      <c r="E207" s="8">
        <f t="shared" si="97"/>
        <v>2228.8674060553776</v>
      </c>
      <c r="F207" s="8">
        <f t="shared" si="97"/>
        <v>1680.8251200043574</v>
      </c>
      <c r="G207" s="8">
        <f t="shared" si="97"/>
        <v>1050.9510600145372</v>
      </c>
      <c r="H207" s="8">
        <f t="shared" si="97"/>
        <v>941.40194217232772</v>
      </c>
      <c r="I207" s="8">
        <f t="shared" ref="I207" si="102">I193+I200</f>
        <v>1003.4144460765814</v>
      </c>
    </row>
    <row r="208" spans="2:11">
      <c r="B208" s="209" t="s">
        <v>74</v>
      </c>
      <c r="C208" s="209"/>
      <c r="D208" s="209"/>
      <c r="E208" s="209"/>
      <c r="F208" s="209"/>
      <c r="G208" s="209"/>
      <c r="H208" s="209"/>
      <c r="I208" s="186"/>
      <c r="J208" t="s">
        <v>76</v>
      </c>
    </row>
    <row r="209" spans="2:16">
      <c r="B209" s="14" t="s">
        <v>77</v>
      </c>
      <c r="C209" s="1" t="s">
        <v>63</v>
      </c>
      <c r="D209" s="1"/>
      <c r="E209" s="8">
        <f>E202+E205</f>
        <v>4282.0670460455731</v>
      </c>
      <c r="F209" s="8">
        <f t="shared" ref="F209:H209" si="103">F202+F205</f>
        <v>3290.0222201269112</v>
      </c>
      <c r="G209" s="8">
        <f t="shared" si="103"/>
        <v>2085.5556392253511</v>
      </c>
      <c r="H209" s="8">
        <f t="shared" si="103"/>
        <v>1848.3792459623874</v>
      </c>
      <c r="I209" s="8">
        <f t="shared" ref="I209" si="104">I202+I205</f>
        <v>1942.3097601846357</v>
      </c>
    </row>
    <row r="210" spans="2:16">
      <c r="B210" s="14" t="s">
        <v>77</v>
      </c>
      <c r="C210" s="1" t="s">
        <v>65</v>
      </c>
      <c r="D210" s="1"/>
      <c r="E210" s="8">
        <f t="shared" ref="E210:H211" si="105">E203+E206</f>
        <v>4283.1805761258693</v>
      </c>
      <c r="F210" s="8">
        <f t="shared" si="105"/>
        <v>3262.7286769963475</v>
      </c>
      <c r="G210" s="8">
        <f t="shared" si="105"/>
        <v>2024.1838374150509</v>
      </c>
      <c r="H210" s="8">
        <f t="shared" si="105"/>
        <v>1797.8290833199508</v>
      </c>
      <c r="I210" s="8">
        <f t="shared" ref="I210" si="106">I203+I206</f>
        <v>1895.8708073921764</v>
      </c>
    </row>
    <row r="211" spans="2:16">
      <c r="B211" s="14" t="s">
        <v>77</v>
      </c>
      <c r="C211" s="1" t="s">
        <v>66</v>
      </c>
      <c r="D211" s="1"/>
      <c r="E211" s="8">
        <f t="shared" si="105"/>
        <v>4397.975966916114</v>
      </c>
      <c r="F211" s="8">
        <f t="shared" si="105"/>
        <v>3384.1386918952257</v>
      </c>
      <c r="G211" s="8">
        <f t="shared" si="105"/>
        <v>2151.6958966115835</v>
      </c>
      <c r="H211" s="8">
        <f t="shared" si="105"/>
        <v>1906.2746832612647</v>
      </c>
      <c r="I211" s="8">
        <f t="shared" ref="I211" si="107">I204+I207</f>
        <v>2002.3792321871083</v>
      </c>
    </row>
    <row r="212" spans="2:16">
      <c r="D212" s="128"/>
      <c r="E212" s="16"/>
      <c r="F212" s="16"/>
      <c r="G212" s="16"/>
      <c r="H212" s="16"/>
      <c r="I212" s="16"/>
    </row>
    <row r="213" spans="2:16">
      <c r="B213" s="199" t="s">
        <v>108</v>
      </c>
      <c r="C213" s="190"/>
      <c r="D213" s="190"/>
      <c r="E213" s="191"/>
      <c r="F213" s="191"/>
      <c r="G213" s="191"/>
      <c r="H213" s="191"/>
      <c r="I213" s="191"/>
    </row>
    <row r="214" spans="2:16" ht="25.5">
      <c r="B214" s="14"/>
      <c r="C214" s="1"/>
      <c r="D214" s="1"/>
      <c r="E214" s="126" t="s">
        <v>47</v>
      </c>
      <c r="F214" s="126" t="s">
        <v>49</v>
      </c>
      <c r="G214" s="126" t="s">
        <v>51</v>
      </c>
      <c r="H214" s="126" t="s">
        <v>53</v>
      </c>
      <c r="I214" s="127" t="s">
        <v>55</v>
      </c>
      <c r="J214" t="s">
        <v>93</v>
      </c>
    </row>
    <row r="215" spans="2:16">
      <c r="B215" s="55" t="s">
        <v>58</v>
      </c>
      <c r="C215" s="2" t="s">
        <v>59</v>
      </c>
      <c r="D215" s="2" t="s">
        <v>60</v>
      </c>
      <c r="E215" s="13" t="s">
        <v>46</v>
      </c>
      <c r="F215" s="13" t="s">
        <v>48</v>
      </c>
      <c r="G215" s="13" t="s">
        <v>50</v>
      </c>
      <c r="H215" s="13" t="s">
        <v>52</v>
      </c>
      <c r="I215" s="186" t="s">
        <v>54</v>
      </c>
    </row>
    <row r="216" spans="2:16">
      <c r="B216" s="209" t="s">
        <v>74</v>
      </c>
      <c r="C216" s="209"/>
      <c r="D216" s="209"/>
      <c r="E216" s="209"/>
      <c r="F216" s="209"/>
      <c r="G216" s="209"/>
      <c r="H216" s="209"/>
      <c r="I216" s="186"/>
      <c r="L216" s="138"/>
      <c r="M216" s="138"/>
      <c r="N216" s="138"/>
      <c r="O216" s="138"/>
      <c r="P216" s="138"/>
    </row>
    <row r="217" spans="2:16">
      <c r="B217" s="14" t="s">
        <v>62</v>
      </c>
      <c r="C217" s="1" t="s">
        <v>63</v>
      </c>
      <c r="D217" s="1"/>
      <c r="E217" s="8">
        <f t="shared" ref="E217:I222" si="108">E202-E38</f>
        <v>16.42154309080297</v>
      </c>
      <c r="F217" s="8">
        <f t="shared" si="108"/>
        <v>13.652311732088037</v>
      </c>
      <c r="G217" s="8">
        <f t="shared" si="108"/>
        <v>10.024948818940857</v>
      </c>
      <c r="H217" s="8">
        <f t="shared" si="108"/>
        <v>10.403154486260973</v>
      </c>
      <c r="I217" s="8">
        <f t="shared" si="108"/>
        <v>10.608263590268962</v>
      </c>
      <c r="J217" s="137"/>
      <c r="L217" s="138"/>
      <c r="M217" s="138"/>
      <c r="N217" s="138"/>
      <c r="O217" s="138"/>
      <c r="P217" s="138"/>
    </row>
    <row r="218" spans="2:16">
      <c r="B218" s="14" t="s">
        <v>62</v>
      </c>
      <c r="C218" s="1" t="s">
        <v>65</v>
      </c>
      <c r="D218" s="1"/>
      <c r="E218" s="8">
        <f t="shared" si="108"/>
        <v>-15.05066080617371</v>
      </c>
      <c r="F218" s="8">
        <f t="shared" si="108"/>
        <v>-15.209077803333912</v>
      </c>
      <c r="G218" s="8">
        <f t="shared" si="108"/>
        <v>-15.209077803333912</v>
      </c>
      <c r="H218" s="8">
        <f t="shared" si="108"/>
        <v>-20.555950806596684</v>
      </c>
      <c r="I218" s="8">
        <f t="shared" si="108"/>
        <v>-20.550182954380148</v>
      </c>
      <c r="J218" s="137"/>
      <c r="K218" s="121" t="s">
        <v>101</v>
      </c>
      <c r="L218" s="138"/>
      <c r="M218" s="138"/>
      <c r="N218" s="138"/>
      <c r="O218" s="138"/>
      <c r="P218" s="138"/>
    </row>
    <row r="219" spans="2:16">
      <c r="B219" s="14" t="s">
        <v>62</v>
      </c>
      <c r="C219" s="1" t="s">
        <v>66</v>
      </c>
      <c r="D219" s="1"/>
      <c r="E219" s="8">
        <f t="shared" si="108"/>
        <v>-49.423016788445238</v>
      </c>
      <c r="F219" s="8">
        <f t="shared" si="108"/>
        <v>-38.732801663246846</v>
      </c>
      <c r="G219" s="8">
        <f t="shared" si="108"/>
        <v>-24.911186286623888</v>
      </c>
      <c r="H219" s="8">
        <f t="shared" si="108"/>
        <v>-21.680917636338791</v>
      </c>
      <c r="I219" s="8">
        <f t="shared" si="108"/>
        <v>-22.467499544170437</v>
      </c>
      <c r="K219" s="136">
        <f>(I217*'Customer Numbers - North West'!$C$5)+(I218*'Customer Numbers - North West'!$D$5)+(I219*'Customer Numbers - North West'!$E$5)+(I220*'Customer Numbers - North West'!$C$10)+(I221*'Customer Numbers - North West'!$D$10)+(I222*'Customer Numbers - North West'!$E$10)</f>
        <v>-3.03611159324646E-7</v>
      </c>
      <c r="L219" s="138"/>
      <c r="M219" s="138"/>
      <c r="N219" s="138"/>
      <c r="O219" s="138"/>
      <c r="P219" s="138"/>
    </row>
    <row r="220" spans="2:16">
      <c r="B220" s="14" t="s">
        <v>67</v>
      </c>
      <c r="C220" s="1" t="s">
        <v>63</v>
      </c>
      <c r="D220" s="1"/>
      <c r="E220" s="8">
        <f t="shared" si="108"/>
        <v>18.951814745384581</v>
      </c>
      <c r="F220" s="8">
        <f t="shared" si="108"/>
        <v>15.553058961008901</v>
      </c>
      <c r="G220" s="8">
        <f t="shared" si="108"/>
        <v>11.915288777215096</v>
      </c>
      <c r="H220" s="8">
        <f t="shared" si="108"/>
        <v>12.710951033843344</v>
      </c>
      <c r="I220" s="8">
        <f t="shared" si="108"/>
        <v>13.064789556111919</v>
      </c>
      <c r="L220" s="138"/>
      <c r="M220" s="138"/>
      <c r="N220" s="138"/>
      <c r="O220" s="138"/>
      <c r="P220" s="138"/>
    </row>
    <row r="221" spans="2:16">
      <c r="B221" s="14" t="s">
        <v>67</v>
      </c>
      <c r="C221" s="1" t="s">
        <v>65</v>
      </c>
      <c r="D221" s="1"/>
      <c r="E221" s="8">
        <f t="shared" si="108"/>
        <v>-26.771538127688473</v>
      </c>
      <c r="F221" s="8">
        <f t="shared" si="108"/>
        <v>-25.774703594601078</v>
      </c>
      <c r="G221" s="8">
        <f t="shared" si="108"/>
        <v>-25.774703594600965</v>
      </c>
      <c r="H221" s="8">
        <f t="shared" si="108"/>
        <v>-32.122576489833591</v>
      </c>
      <c r="I221" s="8">
        <f t="shared" si="108"/>
        <v>-32.095308360930176</v>
      </c>
      <c r="L221" s="138"/>
      <c r="M221" s="138"/>
      <c r="N221" s="138"/>
      <c r="O221" s="138"/>
      <c r="P221" s="138"/>
    </row>
    <row r="222" spans="2:16">
      <c r="B222" s="14" t="s">
        <v>67</v>
      </c>
      <c r="C222" s="1" t="s">
        <v>66</v>
      </c>
      <c r="D222" s="1"/>
      <c r="E222" s="8">
        <f t="shared" si="108"/>
        <v>-51.358118880893926</v>
      </c>
      <c r="F222" s="8">
        <f t="shared" si="108"/>
        <v>-38.630443116464221</v>
      </c>
      <c r="G222" s="8">
        <f t="shared" si="108"/>
        <v>-24.021261273756409</v>
      </c>
      <c r="H222" s="8">
        <f t="shared" si="108"/>
        <v>-21.347643629262961</v>
      </c>
      <c r="I222" s="8">
        <f t="shared" si="108"/>
        <v>-22.793860053371986</v>
      </c>
      <c r="L222" s="138"/>
      <c r="M222" s="138"/>
      <c r="N222" s="138"/>
      <c r="O222" s="138"/>
      <c r="P222" s="138"/>
    </row>
    <row r="223" spans="2:16">
      <c r="B223" s="209" t="s">
        <v>74</v>
      </c>
      <c r="C223" s="209"/>
      <c r="D223" s="209"/>
      <c r="E223" s="209"/>
      <c r="F223" s="209"/>
      <c r="G223" s="209"/>
      <c r="H223" s="209"/>
      <c r="I223" s="186"/>
      <c r="L223" s="138"/>
      <c r="M223" s="138"/>
      <c r="N223" s="138"/>
      <c r="O223" s="138"/>
      <c r="P223" s="138"/>
    </row>
    <row r="224" spans="2:16">
      <c r="B224" s="14" t="s">
        <v>77</v>
      </c>
      <c r="C224" s="1" t="s">
        <v>63</v>
      </c>
      <c r="D224" s="1"/>
      <c r="E224" s="8">
        <f>E217+E220</f>
        <v>35.373357836187552</v>
      </c>
      <c r="F224" s="8">
        <f t="shared" ref="F224:H226" si="109">F217+F220</f>
        <v>29.205370693096938</v>
      </c>
      <c r="G224" s="8">
        <f t="shared" si="109"/>
        <v>21.940237596155953</v>
      </c>
      <c r="H224" s="8">
        <f t="shared" si="109"/>
        <v>23.114105520104317</v>
      </c>
      <c r="I224" s="8">
        <f t="shared" ref="I224" si="110">I217+I220</f>
        <v>23.67305314638088</v>
      </c>
      <c r="K224" s="138"/>
      <c r="L224" s="138"/>
      <c r="M224" s="138"/>
      <c r="N224" s="138"/>
      <c r="O224" s="138"/>
      <c r="P224" s="138"/>
    </row>
    <row r="225" spans="2:16">
      <c r="B225" s="14" t="s">
        <v>77</v>
      </c>
      <c r="C225" s="1" t="s">
        <v>65</v>
      </c>
      <c r="D225" s="1"/>
      <c r="E225" s="8">
        <f>E218+E221</f>
        <v>-41.822198933862182</v>
      </c>
      <c r="F225" s="8">
        <f t="shared" si="109"/>
        <v>-40.98378139793499</v>
      </c>
      <c r="G225" s="8">
        <f t="shared" si="109"/>
        <v>-40.983781397934877</v>
      </c>
      <c r="H225" s="8">
        <f t="shared" si="109"/>
        <v>-52.678527296430275</v>
      </c>
      <c r="I225" s="8">
        <f t="shared" ref="I225" si="111">I218+I221</f>
        <v>-52.645491315310323</v>
      </c>
      <c r="K225" s="138"/>
      <c r="L225" s="138"/>
      <c r="M225" s="138"/>
      <c r="N225" s="138"/>
      <c r="O225" s="138"/>
      <c r="P225" s="138"/>
    </row>
    <row r="226" spans="2:16">
      <c r="B226" s="14" t="s">
        <v>77</v>
      </c>
      <c r="C226" s="1" t="s">
        <v>66</v>
      </c>
      <c r="D226" s="1"/>
      <c r="E226" s="8">
        <f>E219+E222</f>
        <v>-100.78113566933916</v>
      </c>
      <c r="F226" s="8">
        <f t="shared" si="109"/>
        <v>-77.363244779711067</v>
      </c>
      <c r="G226" s="8">
        <f t="shared" si="109"/>
        <v>-48.932447560380297</v>
      </c>
      <c r="H226" s="8">
        <f t="shared" si="109"/>
        <v>-43.028561265601752</v>
      </c>
      <c r="I226" s="8">
        <f t="shared" ref="I226" si="112">I219+I222</f>
        <v>-45.261359597542423</v>
      </c>
      <c r="K226" s="138"/>
    </row>
    <row r="227" spans="2:16">
      <c r="E227" s="16"/>
      <c r="F227" s="16"/>
      <c r="G227" s="16"/>
      <c r="H227" s="200"/>
      <c r="I227" s="200"/>
      <c r="J227" s="16"/>
    </row>
    <row r="228" spans="2:16">
      <c r="J228" s="16"/>
    </row>
    <row r="229" spans="2:16">
      <c r="J229" s="16"/>
    </row>
    <row r="230" spans="2:16">
      <c r="J230" s="16"/>
    </row>
    <row r="231" spans="2:16">
      <c r="J231" s="16"/>
    </row>
    <row r="232" spans="2:16">
      <c r="J232" s="16"/>
    </row>
    <row r="233" spans="2:16">
      <c r="J233" s="16"/>
    </row>
    <row r="234" spans="2:16">
      <c r="J234" s="16"/>
    </row>
    <row r="235" spans="2:16">
      <c r="J235" s="16"/>
    </row>
    <row r="236" spans="2:16">
      <c r="J236" s="16"/>
    </row>
  </sheetData>
  <mergeCells count="21">
    <mergeCell ref="N54:O54"/>
    <mergeCell ref="B57:C57"/>
    <mergeCell ref="B84:H84"/>
    <mergeCell ref="E52:F52"/>
    <mergeCell ref="E53:F53"/>
    <mergeCell ref="E54:F54"/>
    <mergeCell ref="B216:H216"/>
    <mergeCell ref="B223:H223"/>
    <mergeCell ref="B23:H23"/>
    <mergeCell ref="B77:H77"/>
    <mergeCell ref="B187:H187"/>
    <mergeCell ref="B91:H91"/>
    <mergeCell ref="B98:H98"/>
    <mergeCell ref="B106:H106"/>
    <mergeCell ref="B113:H113"/>
    <mergeCell ref="B194:H194"/>
    <mergeCell ref="B30:H30"/>
    <mergeCell ref="B37:H37"/>
    <mergeCell ref="B44:H44"/>
    <mergeCell ref="B201:H201"/>
    <mergeCell ref="B208:H20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1080-6C20-47AF-9EE6-3189698ECD45}">
  <sheetPr>
    <tabColor theme="5" tint="0.59999389629810485"/>
    <pageSetUpPr autoPageBreaks="0"/>
  </sheetPr>
  <dimension ref="A2:V236"/>
  <sheetViews>
    <sheetView topLeftCell="A114" zoomScaleNormal="100" workbookViewId="0">
      <selection activeCell="J138" sqref="J138"/>
    </sheetView>
  </sheetViews>
  <sheetFormatPr defaultRowHeight="12.75"/>
  <cols>
    <col min="1" max="1" width="15" customWidth="1"/>
    <col min="2" max="2" width="18.125" style="128"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109</v>
      </c>
      <c r="B2" s="125"/>
    </row>
    <row r="3" spans="1:10" s="34" customFormat="1">
      <c r="A3" s="33" t="s">
        <v>57</v>
      </c>
      <c r="B3" s="53"/>
      <c r="C3" s="33"/>
    </row>
    <row r="4" spans="1:10">
      <c r="A4" s="4"/>
      <c r="B4" s="54"/>
      <c r="C4" s="4"/>
      <c r="H4" s="187"/>
      <c r="I4" s="187"/>
    </row>
    <row r="5" spans="1:10" ht="25.5">
      <c r="A5" s="1"/>
      <c r="B5" s="14"/>
      <c r="C5" s="1"/>
      <c r="D5" s="1"/>
      <c r="E5" s="126" t="s">
        <v>47</v>
      </c>
      <c r="F5" s="126" t="s">
        <v>49</v>
      </c>
      <c r="G5" s="126" t="s">
        <v>51</v>
      </c>
      <c r="H5" s="126" t="s">
        <v>53</v>
      </c>
      <c r="I5" s="127" t="s">
        <v>55</v>
      </c>
    </row>
    <row r="6" spans="1:10">
      <c r="A6" s="2" t="s">
        <v>95</v>
      </c>
      <c r="B6" s="55" t="s">
        <v>58</v>
      </c>
      <c r="C6" s="2" t="s">
        <v>59</v>
      </c>
      <c r="D6" s="2" t="s">
        <v>60</v>
      </c>
      <c r="E6" s="13" t="s">
        <v>46</v>
      </c>
      <c r="F6" s="13" t="s">
        <v>48</v>
      </c>
      <c r="G6" s="13" t="s">
        <v>50</v>
      </c>
      <c r="H6" s="13" t="s">
        <v>52</v>
      </c>
      <c r="I6" s="186" t="s">
        <v>54</v>
      </c>
      <c r="J6" t="s">
        <v>61</v>
      </c>
    </row>
    <row r="7" spans="1:10" ht="13.5" customHeight="1">
      <c r="A7" s="1" t="s">
        <v>110</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0.65303425729469622</v>
      </c>
      <c r="F7" s="37" cm="1">
        <f t="array" ref="F7">INDEX('Regional Cap levels'!$F$386:$J$553,MATCH($A7&amp;$B7&amp;$C7&amp;$D7,'Regional Cap levels'!$B$386:$B$553&amp;'Regional Cap levels'!$C$386:$C$553&amp;'Regional Cap levels'!$D$386:$D$553&amp;'Regional Cap levels'!$E$386:$E$553,0),MATCH(F$6,'Regional Cap levels'!$F$385:$J$385,0))</f>
        <v>0.49322864865062366</v>
      </c>
      <c r="G7" s="37" cm="1">
        <f t="array" ref="G7">INDEX('Regional Cap levels'!$F$386:$J$553,MATCH($A7&amp;$B7&amp;$C7&amp;$D7,'Regional Cap levels'!$B$386:$B$553&amp;'Regional Cap levels'!$C$386:$C$553&amp;'Regional Cap levels'!$D$386:$D$553&amp;'Regional Cap levels'!$E$386:$E$553,0),MATCH(G$6,'Regional Cap levels'!$F$385:$J$385,0))</f>
        <v>0.29287285075796354</v>
      </c>
      <c r="H7" s="37" cm="1">
        <f t="array" ref="H7">INDEX('Regional Cap levels'!$F$386:$J$553,MATCH($A7&amp;$B7&amp;$C7&amp;$D7,'Regional Cap levels'!$B$386:$B$553&amp;'Regional Cap levels'!$C$386:$C$553&amp;'Regional Cap levels'!$D$386:$D$553&amp;'Regional Cap levels'!$E$386:$E$553,0),MATCH(H$6,'Regional Cap levels'!$F$385:$J$385,0))</f>
        <v>0.2657640927320763</v>
      </c>
      <c r="I7" s="37" cm="1">
        <f t="array" ref="I7">INDEX('Regional Cap levels'!$F$386:$J$553,MATCH($A7&amp;$B7&amp;$C7&amp;$D7,'Regional Cap levels'!$B$386:$B$553&amp;'Regional Cap levels'!$C$386:$C$553&amp;'Regional Cap levels'!$D$386:$D$553&amp;'Regional Cap levels'!$E$386:$E$553,0),MATCH(I$6,'Regional Cap levels'!$F$385:$J$385,0))</f>
        <v>0.27805106050154521</v>
      </c>
      <c r="J7" s="4"/>
    </row>
    <row r="8" spans="1:10" ht="13.5" customHeight="1">
      <c r="A8" s="1" t="s">
        <v>110</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0.64292181750052069</v>
      </c>
      <c r="F8" s="37" cm="1">
        <f t="array" ref="F8">INDEX('Regional Cap levels'!$F$386:$J$553,MATCH($A8&amp;$B8&amp;$C8&amp;$D8,'Regional Cap levels'!$B$386:$B$553&amp;'Regional Cap levels'!$C$386:$C$553&amp;'Regional Cap levels'!$D$386:$D$553&amp;'Regional Cap levels'!$E$386:$E$553,0),MATCH(F$6,'Regional Cap levels'!$F$385:$J$385,0))</f>
        <v>0.48188467305762339</v>
      </c>
      <c r="G8" s="37" cm="1">
        <f t="array" ref="G8">INDEX('Regional Cap levels'!$F$386:$J$553,MATCH($A8&amp;$B8&amp;$C8&amp;$D8,'Regional Cap levels'!$B$386:$B$553&amp;'Regional Cap levels'!$C$386:$C$553&amp;'Regional Cap levels'!$D$386:$D$553&amp;'Regional Cap levels'!$E$386:$E$553,0),MATCH(G$6,'Regional Cap levels'!$F$385:$J$385,0))</f>
        <v>0.28249655824694853</v>
      </c>
      <c r="H8" s="37" cm="1">
        <f t="array" ref="H8">INDEX('Regional Cap levels'!$F$386:$J$553,MATCH($A8&amp;$B8&amp;$C8&amp;$D8,'Regional Cap levels'!$B$386:$B$553&amp;'Regional Cap levels'!$C$386:$C$553&amp;'Regional Cap levels'!$D$386:$D$553&amp;'Regional Cap levels'!$E$386:$E$553,0),MATCH(H$6,'Regional Cap levels'!$F$385:$J$385,0))</f>
        <v>0.26144119505618324</v>
      </c>
      <c r="I8" s="37" cm="1">
        <f t="array" ref="I8">INDEX('Regional Cap levels'!$F$386:$J$553,MATCH($A8&amp;$B8&amp;$C8&amp;$D8,'Regional Cap levels'!$B$386:$B$553&amp;'Regional Cap levels'!$C$386:$C$553&amp;'Regional Cap levels'!$D$386:$D$553&amp;'Regional Cap levels'!$E$386:$E$553,0),MATCH(I$6,'Regional Cap levels'!$F$385:$J$385,0))</f>
        <v>0.27367113546931188</v>
      </c>
    </row>
    <row r="9" spans="1:10" ht="13.5" customHeight="1">
      <c r="A9" s="1" t="s">
        <v>110</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0.68780559754223447</v>
      </c>
      <c r="F9" s="37" cm="1">
        <f t="array" ref="F9">INDEX('Regional Cap levels'!$F$386:$J$553,MATCH($A9&amp;$B9&amp;$C9&amp;$D9,'Regional Cap levels'!$B$386:$B$553&amp;'Regional Cap levels'!$C$386:$C$553&amp;'Regional Cap levels'!$D$386:$D$553&amp;'Regional Cap levels'!$E$386:$E$553,0),MATCH(F$6,'Regional Cap levels'!$F$385:$J$385,0))</f>
        <v>0.51950014748117956</v>
      </c>
      <c r="G9" s="37" cm="1">
        <f t="array" ref="G9">INDEX('Regional Cap levels'!$F$386:$J$553,MATCH($A9&amp;$B9&amp;$C9&amp;$D9,'Regional Cap levels'!$B$386:$B$553&amp;'Regional Cap levels'!$C$386:$C$553&amp;'Regional Cap levels'!$D$386:$D$553&amp;'Regional Cap levels'!$E$386:$E$553,0),MATCH(G$6,'Regional Cap levels'!$F$385:$J$385,0))</f>
        <v>0.30848588063605459</v>
      </c>
      <c r="H9" s="37" cm="1">
        <f t="array" ref="H9">INDEX('Regional Cap levels'!$F$386:$J$553,MATCH($A9&amp;$B9&amp;$C9&amp;$D9,'Regional Cap levels'!$B$386:$B$553&amp;'Regional Cap levels'!$C$386:$C$553&amp;'Regional Cap levels'!$D$386:$D$553&amp;'Regional Cap levels'!$E$386:$E$553,0),MATCH(H$6,'Regional Cap levels'!$F$385:$J$385,0))</f>
        <v>0.27975704355610298</v>
      </c>
      <c r="I9" s="37" cm="1">
        <f t="array" ref="I9">INDEX('Regional Cap levels'!$F$386:$J$553,MATCH($A9&amp;$B9&amp;$C9&amp;$D9,'Regional Cap levels'!$B$386:$B$553&amp;'Regional Cap levels'!$C$386:$C$553&amp;'Regional Cap levels'!$D$386:$D$553&amp;'Regional Cap levels'!$E$386:$E$553,0),MATCH(I$6,'Regional Cap levels'!$F$385:$J$385,0))</f>
        <v>0.29269733840706619</v>
      </c>
    </row>
    <row r="10" spans="1:10" ht="13.5" customHeight="1">
      <c r="A10" s="1" t="s">
        <v>110</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0.16945641501534361</v>
      </c>
      <c r="F10" s="37" cm="1">
        <f t="array" ref="F10">INDEX('Regional Cap levels'!$F$386:$J$553,MATCH($A10&amp;$B10&amp;$C10&amp;$D10,'Regional Cap levels'!$B$386:$B$553&amp;'Regional Cap levels'!$C$386:$C$553&amp;'Regional Cap levels'!$D$386:$D$553&amp;'Regional Cap levels'!$E$386:$E$553,0),MATCH(F$6,'Regional Cap levels'!$F$385:$J$385,0))</f>
        <v>0.12529740803022749</v>
      </c>
      <c r="G10" s="37" cm="1">
        <f t="array" ref="G10">INDEX('Regional Cap levels'!$F$386:$J$553,MATCH($A10&amp;$B10&amp;$C10&amp;$D10,'Regional Cap levels'!$B$386:$B$553&amp;'Regional Cap levels'!$C$386:$C$553&amp;'Regional Cap levels'!$D$386:$D$553&amp;'Regional Cap levels'!$E$386:$E$553,0),MATCH(G$6,'Regional Cap levels'!$F$385:$J$385,0))</f>
        <v>7.430195732440513E-2</v>
      </c>
      <c r="H10" s="37" cm="1">
        <f t="array" ref="H10">INDEX('Regional Cap levels'!$F$386:$J$553,MATCH($A10&amp;$B10&amp;$C10&amp;$D10,'Regional Cap levels'!$B$386:$B$553&amp;'Regional Cap levels'!$C$386:$C$553&amp;'Regional Cap levels'!$D$386:$D$553&amp;'Regional Cap levels'!$E$386:$E$553,0),MATCH(H$6,'Regional Cap levels'!$F$385:$J$385,0))</f>
        <v>6.8159113053677722E-2</v>
      </c>
      <c r="I10" s="37" cm="1">
        <f t="array" ref="I10">INDEX('Regional Cap levels'!$F$386:$J$553,MATCH($A10&amp;$B10&amp;$C10&amp;$D10,'Regional Cap levels'!$B$386:$B$553&amp;'Regional Cap levels'!$C$386:$C$553&amp;'Regional Cap levels'!$D$386:$D$553&amp;'Regional Cap levels'!$E$386:$E$553,0),MATCH(I$6,'Regional Cap levels'!$F$385:$J$385,0))</f>
        <v>7.3405505711985286E-2</v>
      </c>
    </row>
    <row r="11" spans="1:10" ht="13.5" customHeight="1">
      <c r="A11" s="1" t="s">
        <v>110</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0.17469240918303716</v>
      </c>
      <c r="F11" s="37" cm="1">
        <f t="array" ref="F11">INDEX('Regional Cap levels'!$F$386:$J$553,MATCH($A11&amp;$B11&amp;$C11&amp;$D11,'Regional Cap levels'!$B$386:$B$553&amp;'Regional Cap levels'!$C$386:$C$553&amp;'Regional Cap levels'!$D$386:$D$553&amp;'Regional Cap levels'!$E$386:$E$553,0),MATCH(F$6,'Regional Cap levels'!$F$385:$J$385,0))</f>
        <v>0.12777602015175807</v>
      </c>
      <c r="G11" s="37" cm="1">
        <f t="array" ref="G11">INDEX('Regional Cap levels'!$F$386:$J$553,MATCH($A11&amp;$B11&amp;$C11&amp;$D11,'Regional Cap levels'!$B$386:$B$553&amp;'Regional Cap levels'!$C$386:$C$553&amp;'Regional Cap levels'!$D$386:$D$553&amp;'Regional Cap levels'!$E$386:$E$553,0),MATCH(G$6,'Regional Cap levels'!$F$385:$J$385,0))</f>
        <v>7.3099729620427351E-2</v>
      </c>
      <c r="H11" s="37" cm="1">
        <f t="array" ref="H11">INDEX('Regional Cap levels'!$F$386:$J$553,MATCH($A11&amp;$B11&amp;$C11&amp;$D11,'Regional Cap levels'!$B$386:$B$553&amp;'Regional Cap levels'!$C$386:$C$553&amp;'Regional Cap levels'!$D$386:$D$553&amp;'Regional Cap levels'!$E$386:$E$553,0),MATCH(H$6,'Regional Cap levels'!$F$385:$J$385,0))</f>
        <v>6.6072138029415792E-2</v>
      </c>
      <c r="I11" s="37" cm="1">
        <f t="array" ref="I11">INDEX('Regional Cap levels'!$F$386:$J$553,MATCH($A11&amp;$B11&amp;$C11&amp;$D11,'Regional Cap levels'!$B$386:$B$553&amp;'Regional Cap levels'!$C$386:$C$553&amp;'Regional Cap levels'!$D$386:$D$553&amp;'Regional Cap levels'!$E$386:$E$553,0),MATCH(I$6,'Regional Cap levels'!$F$385:$J$385,0))</f>
        <v>7.1738648498558363E-2</v>
      </c>
    </row>
    <row r="12" spans="1:10" ht="13.5" customHeight="1">
      <c r="A12" s="1" t="s">
        <v>110</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0.17847735778408352</v>
      </c>
      <c r="F12" s="37" cm="1">
        <f t="array" ref="F12">INDEX('Regional Cap levels'!$F$386:$J$553,MATCH($A12&amp;$B12&amp;$C12&amp;$D12,'Regional Cap levels'!$B$386:$B$553&amp;'Regional Cap levels'!$C$386:$C$553&amp;'Regional Cap levels'!$D$386:$D$553&amp;'Regional Cap levels'!$E$386:$E$553,0),MATCH(F$6,'Regional Cap levels'!$F$385:$J$385,0))</f>
        <v>0.13197059183766863</v>
      </c>
      <c r="G12" s="37" cm="1">
        <f t="array" ref="G12">INDEX('Regional Cap levels'!$F$386:$J$553,MATCH($A12&amp;$B12&amp;$C12&amp;$D12,'Regional Cap levels'!$B$386:$B$553&amp;'Regional Cap levels'!$C$386:$C$553&amp;'Regional Cap levels'!$D$386:$D$553&amp;'Regional Cap levels'!$E$386:$E$553,0),MATCH(G$6,'Regional Cap levels'!$F$385:$J$385,0))</f>
        <v>7.8263655018291287E-2</v>
      </c>
      <c r="H12" s="37" cm="1">
        <f t="array" ref="H12">INDEX('Regional Cap levels'!$F$386:$J$553,MATCH($A12&amp;$B12&amp;$C12&amp;$D12,'Regional Cap levels'!$B$386:$B$553&amp;'Regional Cap levels'!$C$386:$C$553&amp;'Regional Cap levels'!$D$386:$D$553&amp;'Regional Cap levels'!$E$386:$E$553,0),MATCH(H$6,'Regional Cap levels'!$F$385:$J$385,0))</f>
        <v>7.1742236076886054E-2</v>
      </c>
      <c r="I12" s="37" cm="1">
        <f t="array" ref="I12">INDEX('Regional Cap levels'!$F$386:$J$553,MATCH($A12&amp;$B12&amp;$C12&amp;$D12,'Regional Cap levels'!$B$386:$B$553&amp;'Regional Cap levels'!$C$386:$C$553&amp;'Regional Cap levels'!$D$386:$D$553&amp;'Regional Cap levels'!$E$386:$E$553,0),MATCH(I$6,'Regional Cap levels'!$F$385:$J$385,0))</f>
        <v>7.726784060561763E-2</v>
      </c>
    </row>
    <row r="13" spans="1:10" ht="13.5" customHeight="1">
      <c r="A13" s="1" t="s">
        <v>110</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0.49931779254410713</v>
      </c>
      <c r="F13" s="37" cm="1">
        <f t="array" ref="F13">INDEX('Regional Cap levels'!$F$386:$J$553,MATCH($A13&amp;$B13&amp;$C13&amp;$D13,'Regional Cap levels'!$B$386:$B$553&amp;'Regional Cap levels'!$C$386:$C$553&amp;'Regional Cap levels'!$D$386:$D$553&amp;'Regional Cap levels'!$E$386:$E$553,0),MATCH(F$6,'Regional Cap levels'!$F$385:$J$385,0))</f>
        <v>0.57031533123917832</v>
      </c>
      <c r="G13" s="37" cm="1">
        <f t="array" ref="G13">INDEX('Regional Cap levels'!$F$386:$J$553,MATCH($A13&amp;$B13&amp;$C13&amp;$D13,'Regional Cap levels'!$B$386:$B$553&amp;'Regional Cap levels'!$C$386:$C$553&amp;'Regional Cap levels'!$D$386:$D$553&amp;'Regional Cap levels'!$E$386:$E$553,0),MATCH(G$6,'Regional Cap levels'!$F$385:$J$385,0))</f>
        <v>0.57031533123917832</v>
      </c>
      <c r="H13" s="37" cm="1">
        <f t="array" ref="H13">INDEX('Regional Cap levels'!$F$386:$J$553,MATCH($A13&amp;$B13&amp;$C13&amp;$D13,'Regional Cap levels'!$B$386:$B$553&amp;'Regional Cap levels'!$C$386:$C$553&amp;'Regional Cap levels'!$D$386:$D$553&amp;'Regional Cap levels'!$E$386:$E$553,0),MATCH(H$6,'Regional Cap levels'!$F$385:$J$385,0))</f>
        <v>0.57456636065702993</v>
      </c>
      <c r="I13" s="37" cm="1">
        <f t="array" ref="I13">INDEX('Regional Cap levels'!$F$386:$J$553,MATCH($A13&amp;$B13&amp;$C13&amp;$D13,'Regional Cap levels'!$B$386:$B$553&amp;'Regional Cap levels'!$C$386:$C$553&amp;'Regional Cap levels'!$D$386:$D$553&amp;'Regional Cap levels'!$E$386:$E$553,0),MATCH(I$6,'Regional Cap levels'!$F$385:$J$385,0))</f>
        <v>0.57435639387311965</v>
      </c>
    </row>
    <row r="14" spans="1:10" ht="13.5" customHeight="1">
      <c r="A14" s="1" t="s">
        <v>110</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0.54968017286685966</v>
      </c>
      <c r="F14" s="37" cm="1">
        <f t="array" ref="F14">INDEX('Regional Cap levels'!$F$386:$J$553,MATCH($A14&amp;$B14&amp;$C14&amp;$D14,'Regional Cap levels'!$B$386:$B$553&amp;'Regional Cap levels'!$C$386:$C$553&amp;'Regional Cap levels'!$D$386:$D$553&amp;'Regional Cap levels'!$E$386:$E$553,0),MATCH(F$6,'Regional Cap levels'!$F$385:$J$385,0))</f>
        <v>0.62126290562309272</v>
      </c>
      <c r="G14" s="37" cm="1">
        <f t="array" ref="G14">INDEX('Regional Cap levels'!$F$386:$J$553,MATCH($A14&amp;$B14&amp;$C14&amp;$D14,'Regional Cap levels'!$B$386:$B$553&amp;'Regional Cap levels'!$C$386:$C$553&amp;'Regional Cap levels'!$D$386:$D$553&amp;'Regional Cap levels'!$E$386:$E$553,0),MATCH(G$6,'Regional Cap levels'!$F$385:$J$385,0))</f>
        <v>0.62126290562309272</v>
      </c>
      <c r="H14" s="37" cm="1">
        <f t="array" ref="H14">INDEX('Regional Cap levels'!$F$386:$J$553,MATCH($A14&amp;$B14&amp;$C14&amp;$D14,'Regional Cap levels'!$B$386:$B$553&amp;'Regional Cap levels'!$C$386:$C$553&amp;'Regional Cap levels'!$D$386:$D$553&amp;'Regional Cap levels'!$E$386:$E$553,0),MATCH(H$6,'Regional Cap levels'!$F$385:$J$385,0))</f>
        <v>0.64351332182064125</v>
      </c>
      <c r="I14" s="37" cm="1">
        <f t="array" ref="I14">INDEX('Regional Cap levels'!$F$386:$J$553,MATCH($A14&amp;$B14&amp;$C14&amp;$D14,'Regional Cap levels'!$B$386:$B$553&amp;'Regional Cap levels'!$C$386:$C$553&amp;'Regional Cap levels'!$D$386:$D$553&amp;'Regional Cap levels'!$E$386:$E$553,0),MATCH(I$6,'Regional Cap levels'!$F$385:$J$385,0))</f>
        <v>0.64328461858492891</v>
      </c>
    </row>
    <row r="15" spans="1:10" ht="13.5" customHeight="1">
      <c r="A15" s="1" t="s">
        <v>110</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0.56167517685332391</v>
      </c>
      <c r="F15" s="37" cm="1">
        <f t="array" ref="F15">INDEX('Regional Cap levels'!$F$386:$J$553,MATCH($A15&amp;$B15&amp;$C15&amp;$D15,'Regional Cap levels'!$B$386:$B$553&amp;'Regional Cap levels'!$C$386:$C$553&amp;'Regional Cap levels'!$D$386:$D$553&amp;'Regional Cap levels'!$E$386:$E$553,0),MATCH(F$6,'Regional Cap levels'!$F$385:$J$385,0))</f>
        <v>0.6379129594351306</v>
      </c>
      <c r="G15" s="37" cm="1">
        <f t="array" ref="G15">INDEX('Regional Cap levels'!$F$386:$J$553,MATCH($A15&amp;$B15&amp;$C15&amp;$D15,'Regional Cap levels'!$B$386:$B$553&amp;'Regional Cap levels'!$C$386:$C$553&amp;'Regional Cap levels'!$D$386:$D$553&amp;'Regional Cap levels'!$E$386:$E$553,0),MATCH(G$6,'Regional Cap levels'!$F$385:$J$385,0))</f>
        <v>0.6379129594351306</v>
      </c>
      <c r="H15" s="37" cm="1">
        <f t="array" ref="H15">INDEX('Regional Cap levels'!$F$386:$J$553,MATCH($A15&amp;$B15&amp;$C15&amp;$D15,'Regional Cap levels'!$B$386:$B$553&amp;'Regional Cap levels'!$C$386:$C$553&amp;'Regional Cap levels'!$D$386:$D$553&amp;'Regional Cap levels'!$E$386:$E$553,0),MATCH(H$6,'Regional Cap levels'!$F$385:$J$385,0))</f>
        <v>0.64337632320343929</v>
      </c>
      <c r="I15" s="37" cm="1">
        <f t="array" ref="I15">INDEX('Regional Cap levels'!$F$386:$J$553,MATCH($A15&amp;$B15&amp;$C15&amp;$D15,'Regional Cap levels'!$B$386:$B$553&amp;'Regional Cap levels'!$C$386:$C$553&amp;'Regional Cap levels'!$D$386:$D$553&amp;'Regional Cap levels'!$E$386:$E$553,0),MATCH(I$6,'Regional Cap levels'!$F$385:$J$385,0))</f>
        <v>0.64315866821750189</v>
      </c>
    </row>
    <row r="16" spans="1:10" ht="13.5" customHeight="1">
      <c r="A16" s="1" t="s">
        <v>110</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0.29622800854213277</v>
      </c>
      <c r="I16" s="37" cm="1">
        <f t="array" ref="I16">INDEX('Regional Cap levels'!$F$386:$J$553,MATCH($A16&amp;$B16&amp;$C16&amp;$D16,'Regional Cap levels'!$B$386:$B$553&amp;'Regional Cap levels'!$C$386:$C$553&amp;'Regional Cap levels'!$D$386:$D$553&amp;'Regional Cap levels'!$E$386:$E$553,0),MATCH(I$6,'Regional Cap levels'!$F$385:$J$385,0))</f>
        <v>0.29601276119300984</v>
      </c>
    </row>
    <row r="17" spans="1:15" ht="13.5" customHeight="1">
      <c r="A17" s="1" t="s">
        <v>110</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0.4044887666525579</v>
      </c>
      <c r="I17" s="37" cm="1">
        <f t="array" ref="I17">INDEX('Regional Cap levels'!$F$386:$J$553,MATCH($A17&amp;$B17&amp;$C17&amp;$D17,'Regional Cap levels'!$B$386:$B$553&amp;'Regional Cap levels'!$C$386:$C$553&amp;'Regional Cap levels'!$D$386:$D$553&amp;'Regional Cap levels'!$E$386:$E$553,0),MATCH(I$6,'Regional Cap levels'!$F$385:$J$385,0))</f>
        <v>0.40418230405342426</v>
      </c>
    </row>
    <row r="18" spans="1:15" ht="13.5" customHeight="1">
      <c r="A18" s="1" t="s">
        <v>110</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0.34995026128701723</v>
      </c>
      <c r="I18" s="37" cm="1">
        <f t="array" ref="I18">INDEX('Regional Cap levels'!$F$386:$J$553,MATCH($A18&amp;$B18&amp;$C18&amp;$D18,'Regional Cap levels'!$B$386:$B$553&amp;'Regional Cap levels'!$C$386:$C$553&amp;'Regional Cap levels'!$D$386:$D$553&amp;'Regional Cap levels'!$E$386:$E$553,0),MATCH(I$6,'Regional Cap levels'!$F$385:$J$385,0))</f>
        <v>0.34971517866344842</v>
      </c>
    </row>
    <row r="19" spans="1:15" ht="13.5" customHeight="1">
      <c r="D19" s="128"/>
      <c r="E19" s="40"/>
      <c r="F19" s="40"/>
      <c r="G19" s="188"/>
      <c r="H19" s="188"/>
      <c r="I19" s="188"/>
    </row>
    <row r="20" spans="1:15" ht="13.5" customHeight="1">
      <c r="B20" s="56" t="s">
        <v>69</v>
      </c>
      <c r="C20" s="129"/>
      <c r="D20" s="129"/>
      <c r="E20" s="129"/>
      <c r="F20" s="129"/>
      <c r="G20" s="129"/>
      <c r="H20" s="129"/>
      <c r="I20" s="129"/>
    </row>
    <row r="21" spans="1:15" ht="28.5" customHeight="1">
      <c r="B21" s="14"/>
      <c r="C21" s="1"/>
      <c r="D21" s="1"/>
      <c r="E21" s="126" t="s">
        <v>47</v>
      </c>
      <c r="F21" s="126" t="s">
        <v>49</v>
      </c>
      <c r="G21" s="126" t="s">
        <v>51</v>
      </c>
      <c r="H21" s="126" t="s">
        <v>53</v>
      </c>
      <c r="I21" s="127" t="s">
        <v>55</v>
      </c>
    </row>
    <row r="22" spans="1:15" ht="13.5" customHeight="1">
      <c r="B22" s="55" t="s">
        <v>58</v>
      </c>
      <c r="C22" s="2" t="s">
        <v>59</v>
      </c>
      <c r="D22" s="2" t="s">
        <v>60</v>
      </c>
      <c r="E22" s="13" t="s">
        <v>46</v>
      </c>
      <c r="F22" s="13" t="s">
        <v>48</v>
      </c>
      <c r="G22" s="13" t="s">
        <v>50</v>
      </c>
      <c r="H22" s="13" t="s">
        <v>52</v>
      </c>
      <c r="I22" s="186" t="s">
        <v>54</v>
      </c>
      <c r="J22" s="130" t="s">
        <v>70</v>
      </c>
    </row>
    <row r="23" spans="1:15" ht="13.5" customHeight="1">
      <c r="B23" s="209" t="s">
        <v>71</v>
      </c>
      <c r="C23" s="209"/>
      <c r="D23" s="209"/>
      <c r="E23" s="209"/>
      <c r="F23" s="209"/>
      <c r="G23" s="209"/>
      <c r="H23" s="209"/>
      <c r="I23" s="186"/>
    </row>
    <row r="24" spans="1:15" ht="13.5" customHeight="1">
      <c r="B24" s="14" t="s">
        <v>62</v>
      </c>
      <c r="C24" s="1" t="s">
        <v>63</v>
      </c>
      <c r="D24" s="14" t="s">
        <v>64</v>
      </c>
      <c r="E24" s="35" cm="1">
        <f t="array" ref="E24">E7*INDEX('TDCV Values'!$D$11:$H$16,MATCH($B24&amp;$C24,'TDCV Values'!$B$11:$B$16&amp;'TDCV Values'!$C$11:$C$16,0),MATCH(E$22,'TDCV Values'!$D$10:$H$10,0))</f>
        <v>1893.7993461546191</v>
      </c>
      <c r="F24" s="35" cm="1">
        <f t="array" ref="F24">F7*INDEX('TDCV Values'!$D$11:$H$16,MATCH($B24&amp;$C24,'TDCV Values'!$B$11:$B$16&amp;'TDCV Values'!$C$11:$C$16,0),MATCH(F$22,'TDCV Values'!$D$10:$H$10,0))</f>
        <v>1430.3630810868085</v>
      </c>
      <c r="G24" s="35" cm="1">
        <f t="array" ref="G24">G7*INDEX('TDCV Values'!$D$11:$H$16,MATCH($B24&amp;$C24,'TDCV Values'!$B$11:$B$16&amp;'TDCV Values'!$C$11:$C$16,0),MATCH(G$22,'TDCV Values'!$D$10:$H$10,0))</f>
        <v>849.33126719809422</v>
      </c>
      <c r="H24" s="35" cm="1">
        <f t="array" ref="H24">H7*INDEX('TDCV Values'!$D$11:$H$16,MATCH($B24&amp;$C24,'TDCV Values'!$B$11:$B$16&amp;'TDCV Values'!$C$11:$C$16,0),MATCH(H$22,'TDCV Values'!$D$10:$H$10,0))</f>
        <v>717.56305037660604</v>
      </c>
      <c r="I24" s="35" cm="1">
        <f t="array" ref="I24">I7*INDEX('TDCV Values'!$D$11:$H$16,MATCH($B24&amp;$C24,'TDCV Values'!$B$11:$B$16&amp;'TDCV Values'!$C$11:$C$16,0),MATCH(I$22,'TDCV Values'!$D$10:$H$10,0))</f>
        <v>750.73786335417208</v>
      </c>
      <c r="K24" s="132"/>
      <c r="L24" s="132"/>
      <c r="M24" s="132"/>
      <c r="N24" s="132"/>
      <c r="O24" s="132"/>
    </row>
    <row r="25" spans="1:15" ht="13.5" customHeight="1">
      <c r="B25" s="14" t="s">
        <v>62</v>
      </c>
      <c r="C25" s="1" t="s">
        <v>65</v>
      </c>
      <c r="D25" s="14" t="s">
        <v>64</v>
      </c>
      <c r="E25" s="35" cm="1">
        <f t="array" ref="E25">E8*INDEX('TDCV Values'!$D$11:$H$16,MATCH($B25&amp;$C25,'TDCV Values'!$B$11:$B$16&amp;'TDCV Values'!$C$11:$C$16,0),MATCH(E$22,'TDCV Values'!$D$10:$H$10,0))</f>
        <v>1864.47327075151</v>
      </c>
      <c r="F25" s="35" cm="1">
        <f t="array" ref="F25">F8*INDEX('TDCV Values'!$D$11:$H$16,MATCH($B25&amp;$C25,'TDCV Values'!$B$11:$B$16&amp;'TDCV Values'!$C$11:$C$16,0),MATCH(F$22,'TDCV Values'!$D$10:$H$10,0))</f>
        <v>1397.4655518671079</v>
      </c>
      <c r="G25" s="35" cm="1">
        <f t="array" ref="G25">G8*INDEX('TDCV Values'!$D$11:$H$16,MATCH($B25&amp;$C25,'TDCV Values'!$B$11:$B$16&amp;'TDCV Values'!$C$11:$C$16,0),MATCH(G$22,'TDCV Values'!$D$10:$H$10,0))</f>
        <v>819.24001891615069</v>
      </c>
      <c r="H25" s="35" cm="1">
        <f t="array" ref="H25">H8*INDEX('TDCV Values'!$D$11:$H$16,MATCH($B25&amp;$C25,'TDCV Values'!$B$11:$B$16&amp;'TDCV Values'!$C$11:$C$16,0),MATCH(H$22,'TDCV Values'!$D$10:$H$10,0))</f>
        <v>705.89122665169475</v>
      </c>
      <c r="I25" s="35" cm="1">
        <f t="array" ref="I25">I8*INDEX('TDCV Values'!$D$11:$H$16,MATCH($B25&amp;$C25,'TDCV Values'!$B$11:$B$16&amp;'TDCV Values'!$C$11:$C$16,0),MATCH(I$22,'TDCV Values'!$D$10:$H$10,0))</f>
        <v>738.91206576714205</v>
      </c>
      <c r="K25" s="132"/>
      <c r="L25" s="132"/>
      <c r="M25" s="132"/>
      <c r="N25" s="132"/>
      <c r="O25" s="132"/>
    </row>
    <row r="26" spans="1:15" ht="13.5" customHeight="1">
      <c r="B26" s="14" t="s">
        <v>62</v>
      </c>
      <c r="C26" s="1" t="s">
        <v>66</v>
      </c>
      <c r="D26" s="14" t="s">
        <v>64</v>
      </c>
      <c r="E26" s="35" cm="1">
        <f t="array" ref="E26">E9*INDEX('TDCV Values'!$D$11:$H$16,MATCH($B26&amp;$C26,'TDCV Values'!$B$11:$B$16&amp;'TDCV Values'!$C$11:$C$16,0),MATCH(E$22,'TDCV Values'!$D$10:$H$10,0))</f>
        <v>1994.6362328724799</v>
      </c>
      <c r="F26" s="35" cm="1">
        <f t="array" ref="F26">F9*INDEX('TDCV Values'!$D$11:$H$16,MATCH($B26&amp;$C26,'TDCV Values'!$B$11:$B$16&amp;'TDCV Values'!$C$11:$C$16,0),MATCH(F$22,'TDCV Values'!$D$10:$H$10,0))</f>
        <v>1506.5504276954207</v>
      </c>
      <c r="G26" s="35" cm="1">
        <f t="array" ref="G26">G9*INDEX('TDCV Values'!$D$11:$H$16,MATCH($B26&amp;$C26,'TDCV Values'!$B$11:$B$16&amp;'TDCV Values'!$C$11:$C$16,0),MATCH(G$22,'TDCV Values'!$D$10:$H$10,0))</f>
        <v>894.60905384455828</v>
      </c>
      <c r="H26" s="35" cm="1">
        <f t="array" ref="H26">H9*INDEX('TDCV Values'!$D$11:$H$16,MATCH($B26&amp;$C26,'TDCV Values'!$B$11:$B$16&amp;'TDCV Values'!$C$11:$C$16,0),MATCH(H$22,'TDCV Values'!$D$10:$H$10,0))</f>
        <v>755.34401760147807</v>
      </c>
      <c r="I26" s="35" cm="1">
        <f t="array" ref="I26">I9*INDEX('TDCV Values'!$D$11:$H$16,MATCH($B26&amp;$C26,'TDCV Values'!$B$11:$B$16&amp;'TDCV Values'!$C$11:$C$16,0),MATCH(I$22,'TDCV Values'!$D$10:$H$10,0))</f>
        <v>790.2828136990787</v>
      </c>
      <c r="J26" s="132"/>
      <c r="K26" s="132"/>
      <c r="L26" s="132"/>
      <c r="M26" s="132"/>
      <c r="N26" s="132"/>
      <c r="O26" s="132"/>
    </row>
    <row r="27" spans="1:15" ht="13.5" customHeight="1">
      <c r="B27" s="14" t="s">
        <v>67</v>
      </c>
      <c r="C27" s="1" t="s">
        <v>63</v>
      </c>
      <c r="D27" s="14" t="s">
        <v>64</v>
      </c>
      <c r="E27" s="35" cm="1">
        <f t="array" ref="E27">E10*INDEX('TDCV Values'!$D$11:$H$16,MATCH($B27&amp;$C27,'TDCV Values'!$B$11:$B$16&amp;'TDCV Values'!$C$11:$C$16,0),MATCH(E$22,'TDCV Values'!$D$10:$H$10,0))</f>
        <v>2033.4769801841235</v>
      </c>
      <c r="F27" s="35" cm="1">
        <f t="array" ref="F27">F10*INDEX('TDCV Values'!$D$11:$H$16,MATCH($B27&amp;$C27,'TDCV Values'!$B$11:$B$16&amp;'TDCV Values'!$C$11:$C$16,0),MATCH(F$22,'TDCV Values'!$D$10:$H$10,0))</f>
        <v>1503.5688963627299</v>
      </c>
      <c r="G27" s="35" cm="1">
        <f t="array" ref="G27">G10*INDEX('TDCV Values'!$D$11:$H$16,MATCH($B27&amp;$C27,'TDCV Values'!$B$11:$B$16&amp;'TDCV Values'!$C$11:$C$16,0),MATCH(G$22,'TDCV Values'!$D$10:$H$10,0))</f>
        <v>891.62348789286159</v>
      </c>
      <c r="H27" s="35" cm="1">
        <f t="array" ref="H27">H10*INDEX('TDCV Values'!$D$11:$H$16,MATCH($B27&amp;$C27,'TDCV Values'!$B$11:$B$16&amp;'TDCV Values'!$C$11:$C$16,0),MATCH(H$22,'TDCV Values'!$D$10:$H$10,0))</f>
        <v>783.82980011729376</v>
      </c>
      <c r="I27" s="35" cm="1">
        <f t="array" ref="I27">I10*INDEX('TDCV Values'!$D$11:$H$16,MATCH($B27&amp;$C27,'TDCV Values'!$B$11:$B$16&amp;'TDCV Values'!$C$11:$C$16,0),MATCH(I$22,'TDCV Values'!$D$10:$H$10,0))</f>
        <v>844.16331568783085</v>
      </c>
      <c r="J27" s="132"/>
      <c r="K27" s="132"/>
      <c r="L27" s="132"/>
      <c r="M27" s="132"/>
      <c r="N27" s="132"/>
      <c r="O27" s="132"/>
    </row>
    <row r="28" spans="1:15" ht="13.5" customHeight="1">
      <c r="B28" s="14" t="s">
        <v>67</v>
      </c>
      <c r="C28" s="1" t="s">
        <v>65</v>
      </c>
      <c r="D28" s="14" t="s">
        <v>64</v>
      </c>
      <c r="E28" s="35" cm="1">
        <f t="array" ref="E28">E11*INDEX('TDCV Values'!$D$11:$H$16,MATCH($B28&amp;$C28,'TDCV Values'!$B$11:$B$16&amp;'TDCV Values'!$C$11:$C$16,0),MATCH(E$22,'TDCV Values'!$D$10:$H$10,0))</f>
        <v>2096.308910196446</v>
      </c>
      <c r="F28" s="35" cm="1">
        <f t="array" ref="F28">F11*INDEX('TDCV Values'!$D$11:$H$16,MATCH($B28&amp;$C28,'TDCV Values'!$B$11:$B$16&amp;'TDCV Values'!$C$11:$C$16,0),MATCH(F$22,'TDCV Values'!$D$10:$H$10,0))</f>
        <v>1533.3122418210969</v>
      </c>
      <c r="G28" s="35" cm="1">
        <f t="array" ref="G28">G11*INDEX('TDCV Values'!$D$11:$H$16,MATCH($B28&amp;$C28,'TDCV Values'!$B$11:$B$16&amp;'TDCV Values'!$C$11:$C$16,0),MATCH(G$22,'TDCV Values'!$D$10:$H$10,0))</f>
        <v>877.19675544512825</v>
      </c>
      <c r="H28" s="35" cm="1">
        <f t="array" ref="H28">H11*INDEX('TDCV Values'!$D$11:$H$16,MATCH($B28&amp;$C28,'TDCV Values'!$B$11:$B$16&amp;'TDCV Values'!$C$11:$C$16,0),MATCH(H$22,'TDCV Values'!$D$10:$H$10,0))</f>
        <v>759.82958733828161</v>
      </c>
      <c r="I28" s="35" cm="1">
        <f t="array" ref="I28">I11*INDEX('TDCV Values'!$D$11:$H$16,MATCH($B28&amp;$C28,'TDCV Values'!$B$11:$B$16&amp;'TDCV Values'!$C$11:$C$16,0),MATCH(I$22,'TDCV Values'!$D$10:$H$10,0))</f>
        <v>824.9944577334212</v>
      </c>
      <c r="J28" s="132"/>
      <c r="K28" s="132"/>
      <c r="L28" s="132"/>
      <c r="M28" s="132"/>
      <c r="N28" s="132"/>
      <c r="O28" s="132"/>
    </row>
    <row r="29" spans="1:15" ht="13.5" customHeight="1">
      <c r="B29" s="14" t="s">
        <v>67</v>
      </c>
      <c r="C29" s="1" t="s">
        <v>66</v>
      </c>
      <c r="D29" s="14" t="s">
        <v>64</v>
      </c>
      <c r="E29" s="35" cm="1">
        <f t="array" ref="E29">E12*INDEX('TDCV Values'!$D$11:$H$16,MATCH($B29&amp;$C29,'TDCV Values'!$B$11:$B$16&amp;'TDCV Values'!$C$11:$C$16,0),MATCH(E$22,'TDCV Values'!$D$10:$H$10,0))</f>
        <v>2141.7282934090022</v>
      </c>
      <c r="F29" s="35" cm="1">
        <f t="array" ref="F29">F12*INDEX('TDCV Values'!$D$11:$H$16,MATCH($B29&amp;$C29,'TDCV Values'!$B$11:$B$16&amp;'TDCV Values'!$C$11:$C$16,0),MATCH(F$22,'TDCV Values'!$D$10:$H$10,0))</f>
        <v>1583.6471020520235</v>
      </c>
      <c r="G29" s="35" cm="1">
        <f t="array" ref="G29">G12*INDEX('TDCV Values'!$D$11:$H$16,MATCH($B29&amp;$C29,'TDCV Values'!$B$11:$B$16&amp;'TDCV Values'!$C$11:$C$16,0),MATCH(G$22,'TDCV Values'!$D$10:$H$10,0))</f>
        <v>939.1638602194954</v>
      </c>
      <c r="H29" s="35" cm="1">
        <f t="array" ref="H29">H12*INDEX('TDCV Values'!$D$11:$H$16,MATCH($B29&amp;$C29,'TDCV Values'!$B$11:$B$16&amp;'TDCV Values'!$C$11:$C$16,0),MATCH(H$22,'TDCV Values'!$D$10:$H$10,0))</f>
        <v>825.03571488418959</v>
      </c>
      <c r="I29" s="35" cm="1">
        <f t="array" ref="I29">I12*INDEX('TDCV Values'!$D$11:$H$16,MATCH($B29&amp;$C29,'TDCV Values'!$B$11:$B$16&amp;'TDCV Values'!$C$11:$C$16,0),MATCH(I$22,'TDCV Values'!$D$10:$H$10,0))</f>
        <v>888.58016696460277</v>
      </c>
      <c r="J29" s="132"/>
      <c r="K29" s="132"/>
      <c r="L29" s="132"/>
      <c r="M29" s="132"/>
      <c r="N29" s="132"/>
      <c r="O29" s="132"/>
    </row>
    <row r="30" spans="1:15" ht="13.5" customHeight="1">
      <c r="B30" s="209" t="s">
        <v>72</v>
      </c>
      <c r="C30" s="209"/>
      <c r="D30" s="209"/>
      <c r="E30" s="209"/>
      <c r="F30" s="209"/>
      <c r="G30" s="209"/>
      <c r="H30" s="209"/>
      <c r="I30" s="186"/>
      <c r="J30" t="s">
        <v>73</v>
      </c>
    </row>
    <row r="31" spans="1:15" ht="13.5" customHeight="1">
      <c r="B31" s="14" t="s">
        <v>62</v>
      </c>
      <c r="C31" s="1" t="s">
        <v>63</v>
      </c>
      <c r="D31" s="14" t="s">
        <v>68</v>
      </c>
      <c r="E31" s="8">
        <f>E13*365</f>
        <v>182.25099427859911</v>
      </c>
      <c r="F31" s="8">
        <f t="shared" ref="F31:I36" si="0">F13*365</f>
        <v>208.1650959023001</v>
      </c>
      <c r="G31" s="8">
        <f t="shared" si="0"/>
        <v>208.1650959023001</v>
      </c>
      <c r="H31" s="8">
        <f t="shared" si="0"/>
        <v>209.71672163981592</v>
      </c>
      <c r="I31" s="8">
        <f t="shared" si="0"/>
        <v>209.64008376368866</v>
      </c>
    </row>
    <row r="32" spans="1:15" ht="13.5" customHeight="1">
      <c r="B32" s="14" t="s">
        <v>62</v>
      </c>
      <c r="C32" s="1" t="s">
        <v>65</v>
      </c>
      <c r="D32" s="14" t="s">
        <v>68</v>
      </c>
      <c r="E32" s="8">
        <f t="shared" ref="E32:H36" si="1">E14*365</f>
        <v>200.63326309640377</v>
      </c>
      <c r="F32" s="8">
        <f t="shared" si="1"/>
        <v>226.76096055242886</v>
      </c>
      <c r="G32" s="8">
        <f t="shared" si="1"/>
        <v>226.76096055242886</v>
      </c>
      <c r="H32" s="8">
        <f t="shared" si="1"/>
        <v>234.88236246453405</v>
      </c>
      <c r="I32" s="8">
        <f t="shared" si="0"/>
        <v>234.79888578349906</v>
      </c>
    </row>
    <row r="33" spans="2:10" ht="13.5" customHeight="1">
      <c r="B33" s="14" t="s">
        <v>62</v>
      </c>
      <c r="C33" s="1" t="s">
        <v>66</v>
      </c>
      <c r="D33" s="14" t="s">
        <v>68</v>
      </c>
      <c r="E33" s="8">
        <f t="shared" si="1"/>
        <v>205.01143955146324</v>
      </c>
      <c r="F33" s="8">
        <f t="shared" si="1"/>
        <v>232.83823019382268</v>
      </c>
      <c r="G33" s="8">
        <f t="shared" si="1"/>
        <v>232.83823019382268</v>
      </c>
      <c r="H33" s="8">
        <f t="shared" si="1"/>
        <v>234.83235796925536</v>
      </c>
      <c r="I33" s="8">
        <f t="shared" si="0"/>
        <v>234.7529138993882</v>
      </c>
    </row>
    <row r="34" spans="2:10" ht="13.5" customHeight="1">
      <c r="B34" s="14" t="s">
        <v>67</v>
      </c>
      <c r="C34" s="1" t="s">
        <v>63</v>
      </c>
      <c r="D34" s="14" t="s">
        <v>68</v>
      </c>
      <c r="E34" s="8">
        <f t="shared" si="1"/>
        <v>103.97092936909048</v>
      </c>
      <c r="F34" s="8">
        <f t="shared" si="1"/>
        <v>106.25787182977324</v>
      </c>
      <c r="G34" s="8">
        <f t="shared" si="1"/>
        <v>106.25787182977324</v>
      </c>
      <c r="H34" s="8">
        <f t="shared" si="1"/>
        <v>108.12322311787847</v>
      </c>
      <c r="I34" s="8">
        <f t="shared" si="0"/>
        <v>108.04465783544859</v>
      </c>
    </row>
    <row r="35" spans="2:10" ht="13.5" customHeight="1">
      <c r="B35" s="14" t="s">
        <v>67</v>
      </c>
      <c r="C35" s="1" t="s">
        <v>65</v>
      </c>
      <c r="D35" s="14" t="s">
        <v>68</v>
      </c>
      <c r="E35" s="8">
        <f t="shared" si="1"/>
        <v>136.9058156755768</v>
      </c>
      <c r="F35" s="8">
        <f t="shared" si="1"/>
        <v>137.96643218303919</v>
      </c>
      <c r="G35" s="8">
        <f t="shared" si="1"/>
        <v>137.96643218303919</v>
      </c>
      <c r="H35" s="8">
        <f t="shared" si="1"/>
        <v>147.63839982818362</v>
      </c>
      <c r="I35" s="8">
        <f t="shared" si="0"/>
        <v>147.52654097949986</v>
      </c>
    </row>
    <row r="36" spans="2:10" ht="13.5" customHeight="1">
      <c r="B36" s="14" t="s">
        <v>67</v>
      </c>
      <c r="C36" s="1" t="s">
        <v>66</v>
      </c>
      <c r="D36" s="14" t="s">
        <v>68</v>
      </c>
      <c r="E36" s="8">
        <f t="shared" si="1"/>
        <v>122.41270806287491</v>
      </c>
      <c r="F36" s="8">
        <f t="shared" si="1"/>
        <v>125.33564757652866</v>
      </c>
      <c r="G36" s="8">
        <f t="shared" si="1"/>
        <v>125.33564757652866</v>
      </c>
      <c r="H36" s="8">
        <f t="shared" si="1"/>
        <v>127.73184536976129</v>
      </c>
      <c r="I36" s="8">
        <f t="shared" si="0"/>
        <v>127.64604021215868</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2076.050340433218</v>
      </c>
      <c r="F38" s="8">
        <f t="shared" si="2"/>
        <v>1638.5281769891085</v>
      </c>
      <c r="G38" s="8">
        <f t="shared" si="2"/>
        <v>1057.4963631003943</v>
      </c>
      <c r="H38" s="8">
        <f t="shared" si="2"/>
        <v>927.27977201642193</v>
      </c>
      <c r="I38" s="8">
        <f t="shared" si="2"/>
        <v>960.37794711786069</v>
      </c>
    </row>
    <row r="39" spans="2:10" ht="13.5" customHeight="1">
      <c r="B39" s="14" t="s">
        <v>62</v>
      </c>
      <c r="C39" s="1" t="s">
        <v>65</v>
      </c>
      <c r="D39" s="1"/>
      <c r="E39" s="8">
        <f t="shared" si="2"/>
        <v>2065.1065338479139</v>
      </c>
      <c r="F39" s="8">
        <f t="shared" si="2"/>
        <v>1624.2265124195369</v>
      </c>
      <c r="G39" s="8">
        <f t="shared" si="2"/>
        <v>1046.0009794685795</v>
      </c>
      <c r="H39" s="8">
        <f t="shared" si="2"/>
        <v>940.77358911622878</v>
      </c>
      <c r="I39" s="8">
        <f t="shared" si="2"/>
        <v>973.71095155064108</v>
      </c>
    </row>
    <row r="40" spans="2:10" ht="13.5" customHeight="1">
      <c r="B40" s="14" t="s">
        <v>62</v>
      </c>
      <c r="C40" s="1" t="s">
        <v>66</v>
      </c>
      <c r="D40" s="1"/>
      <c r="E40" s="8">
        <f t="shared" si="2"/>
        <v>2199.6476724239433</v>
      </c>
      <c r="F40" s="8">
        <f t="shared" si="2"/>
        <v>1739.3886578892434</v>
      </c>
      <c r="G40" s="8">
        <f t="shared" si="2"/>
        <v>1127.447284038381</v>
      </c>
      <c r="H40" s="8">
        <f t="shared" si="2"/>
        <v>990.1763755707334</v>
      </c>
      <c r="I40" s="8">
        <f t="shared" si="2"/>
        <v>1025.035727598467</v>
      </c>
    </row>
    <row r="41" spans="2:10" ht="13.5" customHeight="1">
      <c r="B41" s="14" t="s">
        <v>67</v>
      </c>
      <c r="C41" s="1" t="s">
        <v>63</v>
      </c>
      <c r="D41" s="1"/>
      <c r="E41" s="8">
        <f t="shared" si="2"/>
        <v>2137.4479095532138</v>
      </c>
      <c r="F41" s="8">
        <f t="shared" si="2"/>
        <v>1609.8267681925031</v>
      </c>
      <c r="G41" s="8">
        <f t="shared" si="2"/>
        <v>997.88135972263478</v>
      </c>
      <c r="H41" s="8">
        <f t="shared" si="2"/>
        <v>891.95302323517217</v>
      </c>
      <c r="I41" s="8">
        <f t="shared" si="2"/>
        <v>952.20797352327941</v>
      </c>
    </row>
    <row r="42" spans="2:10" ht="13.5" customHeight="1">
      <c r="B42" s="14" t="s">
        <v>67</v>
      </c>
      <c r="C42" s="1" t="s">
        <v>65</v>
      </c>
      <c r="D42" s="1"/>
      <c r="E42" s="8">
        <f t="shared" si="2"/>
        <v>2233.2147258720229</v>
      </c>
      <c r="F42" s="8">
        <f t="shared" si="2"/>
        <v>1671.2786740041361</v>
      </c>
      <c r="G42" s="8">
        <f t="shared" si="2"/>
        <v>1015.1631876281674</v>
      </c>
      <c r="H42" s="8">
        <f t="shared" si="2"/>
        <v>907.46798716646526</v>
      </c>
      <c r="I42" s="8">
        <f t="shared" si="2"/>
        <v>972.52099871292103</v>
      </c>
    </row>
    <row r="43" spans="2:10" ht="13.5" customHeight="1">
      <c r="B43" s="14" t="s">
        <v>67</v>
      </c>
      <c r="C43" s="1" t="s">
        <v>66</v>
      </c>
      <c r="D43" s="1"/>
      <c r="E43" s="8">
        <f t="shared" si="2"/>
        <v>2264.1410014718772</v>
      </c>
      <c r="F43" s="8">
        <f t="shared" si="2"/>
        <v>1708.982749628552</v>
      </c>
      <c r="G43" s="8">
        <f t="shared" si="2"/>
        <v>1064.4995077960241</v>
      </c>
      <c r="H43" s="8">
        <f t="shared" si="2"/>
        <v>952.76756025395093</v>
      </c>
      <c r="I43" s="8">
        <f t="shared" si="2"/>
        <v>1016.2262071767615</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4213.4982499864318</v>
      </c>
      <c r="F45" s="8">
        <f t="shared" ref="F45:I47" si="3">F38+F41</f>
        <v>3248.3549451816116</v>
      </c>
      <c r="G45" s="8">
        <f t="shared" si="3"/>
        <v>2055.3777228230292</v>
      </c>
      <c r="H45" s="8">
        <f t="shared" si="3"/>
        <v>1819.2327952515941</v>
      </c>
      <c r="I45" s="8">
        <f t="shared" si="3"/>
        <v>1912.5859206411401</v>
      </c>
    </row>
    <row r="46" spans="2:10" ht="13.5" customHeight="1">
      <c r="B46" s="14" t="s">
        <v>77</v>
      </c>
      <c r="C46" s="1" t="s">
        <v>65</v>
      </c>
      <c r="D46" s="1"/>
      <c r="E46" s="8">
        <f t="shared" ref="E46:H47" si="4">E39+E42</f>
        <v>4298.3212597199363</v>
      </c>
      <c r="F46" s="8">
        <f t="shared" si="4"/>
        <v>3295.505186423673</v>
      </c>
      <c r="G46" s="8">
        <f t="shared" si="4"/>
        <v>2061.164167096747</v>
      </c>
      <c r="H46" s="8">
        <f t="shared" si="4"/>
        <v>1848.241576282694</v>
      </c>
      <c r="I46" s="8">
        <f t="shared" si="3"/>
        <v>1946.2319502635621</v>
      </c>
    </row>
    <row r="47" spans="2:10" ht="13.5" customHeight="1">
      <c r="B47" s="14" t="s">
        <v>77</v>
      </c>
      <c r="C47" s="1" t="s">
        <v>66</v>
      </c>
      <c r="D47" s="1"/>
      <c r="E47" s="8">
        <f t="shared" si="4"/>
        <v>4463.7886738958205</v>
      </c>
      <c r="F47" s="8">
        <f t="shared" si="4"/>
        <v>3448.3714075177954</v>
      </c>
      <c r="G47" s="8">
        <f t="shared" si="4"/>
        <v>2191.9467918344053</v>
      </c>
      <c r="H47" s="8">
        <f t="shared" si="4"/>
        <v>1942.9439358246843</v>
      </c>
      <c r="I47" s="8">
        <f t="shared" si="3"/>
        <v>2041.2619347752284</v>
      </c>
    </row>
    <row r="48" spans="2:10" ht="13.5" customHeight="1">
      <c r="E48" s="16"/>
      <c r="F48" s="16"/>
      <c r="G48" s="200"/>
      <c r="H48" s="200"/>
      <c r="I48" s="200"/>
      <c r="J48" s="16"/>
    </row>
    <row r="49" spans="1:14" s="34" customFormat="1">
      <c r="A49" s="33" t="s">
        <v>78</v>
      </c>
      <c r="B49" s="131"/>
      <c r="E49" s="38"/>
      <c r="F49" s="38"/>
      <c r="G49" s="38"/>
      <c r="H49" s="38"/>
      <c r="I49" s="38"/>
      <c r="J49" s="38"/>
    </row>
    <row r="50" spans="1:14">
      <c r="F50" s="132"/>
      <c r="G50" s="132"/>
      <c r="H50" s="132"/>
      <c r="I50" s="132"/>
    </row>
    <row r="51" spans="1:14">
      <c r="B51" s="54" t="s">
        <v>97</v>
      </c>
      <c r="E51" s="6"/>
    </row>
    <row r="52" spans="1:14" ht="25.5" customHeight="1">
      <c r="B52" s="57" t="s">
        <v>58</v>
      </c>
      <c r="C52" s="13" t="s">
        <v>65</v>
      </c>
      <c r="D52" s="13" t="s">
        <v>63</v>
      </c>
      <c r="E52" s="212" t="s">
        <v>98</v>
      </c>
      <c r="F52" s="212"/>
      <c r="H52" s="201"/>
      <c r="I52" s="201"/>
    </row>
    <row r="53" spans="1:14">
      <c r="B53" s="14" t="s">
        <v>62</v>
      </c>
      <c r="C53" s="26">
        <f>'Customer Numbers - Northern'!$D$5</f>
        <v>221881</v>
      </c>
      <c r="D53" s="26">
        <f>'Customer Numbers - Northern'!$C$5</f>
        <v>1025451</v>
      </c>
      <c r="E53" s="213">
        <f>C53/(C53+D53)</f>
        <v>0.17788447662691248</v>
      </c>
      <c r="F53" s="213"/>
    </row>
    <row r="54" spans="1:14">
      <c r="B54" s="14" t="s">
        <v>67</v>
      </c>
      <c r="C54" s="26">
        <f>'Customer Numbers - Northern'!$D$10</f>
        <v>212641</v>
      </c>
      <c r="D54" s="26">
        <f>'Customer Numbers - Northern'!$C$10</f>
        <v>946308</v>
      </c>
      <c r="E54" s="213">
        <f>C54/(C54+D54)</f>
        <v>0.18347744378743155</v>
      </c>
      <c r="F54" s="213"/>
      <c r="J54" s="133"/>
      <c r="K54" s="39"/>
      <c r="L54" s="39"/>
      <c r="M54" s="210"/>
      <c r="N54" s="210"/>
    </row>
    <row r="56" spans="1:14">
      <c r="B56" s="54" t="s">
        <v>99</v>
      </c>
    </row>
    <row r="57" spans="1:14">
      <c r="B57" s="211" t="s">
        <v>100</v>
      </c>
      <c r="C57" s="211"/>
      <c r="D57" s="134">
        <v>1</v>
      </c>
    </row>
    <row r="58" spans="1:14">
      <c r="E58" s="16"/>
      <c r="F58" s="16"/>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0.65303425729469622</v>
      </c>
      <c r="F61" s="37">
        <f t="shared" ref="F61:I61" si="5">F7</f>
        <v>0.49322864865062366</v>
      </c>
      <c r="G61" s="37">
        <f t="shared" si="5"/>
        <v>0.29287285075796354</v>
      </c>
      <c r="H61" s="37">
        <f t="shared" si="5"/>
        <v>0.2657640927320763</v>
      </c>
      <c r="I61" s="37">
        <f t="shared" si="5"/>
        <v>0.27805106050154521</v>
      </c>
    </row>
    <row r="62" spans="1:14">
      <c r="B62" s="14" t="s">
        <v>62</v>
      </c>
      <c r="C62" s="1" t="s">
        <v>65</v>
      </c>
      <c r="D62" s="14" t="s">
        <v>64</v>
      </c>
      <c r="E62" s="37">
        <f t="shared" ref="E62:I66" si="6">E8</f>
        <v>0.64292181750052069</v>
      </c>
      <c r="F62" s="37">
        <f t="shared" si="6"/>
        <v>0.48188467305762339</v>
      </c>
      <c r="G62" s="37">
        <f t="shared" si="6"/>
        <v>0.28249655824694853</v>
      </c>
      <c r="H62" s="37">
        <f t="shared" si="6"/>
        <v>0.26144119505618324</v>
      </c>
      <c r="I62" s="37">
        <f t="shared" si="6"/>
        <v>0.27367113546931188</v>
      </c>
    </row>
    <row r="63" spans="1:14">
      <c r="B63" s="14" t="s">
        <v>62</v>
      </c>
      <c r="C63" s="1" t="s">
        <v>66</v>
      </c>
      <c r="D63" s="14" t="s">
        <v>64</v>
      </c>
      <c r="E63" s="37">
        <f t="shared" si="6"/>
        <v>0.68780559754223447</v>
      </c>
      <c r="F63" s="37">
        <f t="shared" si="6"/>
        <v>0.51950014748117956</v>
      </c>
      <c r="G63" s="37">
        <f t="shared" si="6"/>
        <v>0.30848588063605459</v>
      </c>
      <c r="H63" s="37">
        <f t="shared" si="6"/>
        <v>0.27975704355610298</v>
      </c>
      <c r="I63" s="37">
        <f t="shared" si="6"/>
        <v>0.29269733840706619</v>
      </c>
    </row>
    <row r="64" spans="1:14">
      <c r="B64" s="14" t="s">
        <v>67</v>
      </c>
      <c r="C64" s="1" t="s">
        <v>63</v>
      </c>
      <c r="D64" s="14" t="s">
        <v>64</v>
      </c>
      <c r="E64" s="37">
        <f t="shared" si="6"/>
        <v>0.16945641501534361</v>
      </c>
      <c r="F64" s="37">
        <f t="shared" si="6"/>
        <v>0.12529740803022749</v>
      </c>
      <c r="G64" s="37">
        <f t="shared" si="6"/>
        <v>7.430195732440513E-2</v>
      </c>
      <c r="H64" s="37">
        <f t="shared" si="6"/>
        <v>6.8159113053677722E-2</v>
      </c>
      <c r="I64" s="37">
        <f t="shared" si="6"/>
        <v>7.3405505711985286E-2</v>
      </c>
    </row>
    <row r="65" spans="2:15">
      <c r="B65" s="14" t="s">
        <v>67</v>
      </c>
      <c r="C65" s="1" t="s">
        <v>65</v>
      </c>
      <c r="D65" s="14" t="s">
        <v>64</v>
      </c>
      <c r="E65" s="37">
        <f t="shared" si="6"/>
        <v>0.17469240918303716</v>
      </c>
      <c r="F65" s="37">
        <f t="shared" si="6"/>
        <v>0.12777602015175807</v>
      </c>
      <c r="G65" s="37">
        <f t="shared" si="6"/>
        <v>7.3099729620427351E-2</v>
      </c>
      <c r="H65" s="37">
        <f t="shared" si="6"/>
        <v>6.6072138029415792E-2</v>
      </c>
      <c r="I65" s="37">
        <f t="shared" si="6"/>
        <v>7.1738648498558363E-2</v>
      </c>
    </row>
    <row r="66" spans="2:15">
      <c r="B66" s="14" t="s">
        <v>67</v>
      </c>
      <c r="C66" s="1" t="s">
        <v>66</v>
      </c>
      <c r="D66" s="14" t="s">
        <v>64</v>
      </c>
      <c r="E66" s="37">
        <f t="shared" si="6"/>
        <v>0.17847735778408352</v>
      </c>
      <c r="F66" s="37">
        <f t="shared" si="6"/>
        <v>0.13197059183766863</v>
      </c>
      <c r="G66" s="37">
        <f t="shared" si="6"/>
        <v>7.8263655018291287E-2</v>
      </c>
      <c r="H66" s="37">
        <f t="shared" si="6"/>
        <v>7.1742236076886054E-2</v>
      </c>
      <c r="I66" s="37">
        <f t="shared" si="6"/>
        <v>7.726784060561763E-2</v>
      </c>
    </row>
    <row r="67" spans="2:15">
      <c r="B67" s="14" t="s">
        <v>62</v>
      </c>
      <c r="C67" s="1" t="s">
        <v>63</v>
      </c>
      <c r="D67" s="14" t="s">
        <v>68</v>
      </c>
      <c r="E67" s="37">
        <f>IF((E14-E13)&lt;0,E13,E13+($E$53*(E14-E13))*$D$57)</f>
        <v>0.5082764782095055</v>
      </c>
      <c r="F67" s="37">
        <f t="shared" ref="F67:I67" si="7">IF((F14-F13)&lt;0,F13,F13+($E$53*(F14-F13))*$D$57)</f>
        <v>0.57937811384387161</v>
      </c>
      <c r="G67" s="37">
        <f t="shared" si="7"/>
        <v>0.57937811384387161</v>
      </c>
      <c r="H67" s="37">
        <f t="shared" si="7"/>
        <v>0.586830954758635</v>
      </c>
      <c r="I67" s="37">
        <f t="shared" si="7"/>
        <v>0.5866176550508021</v>
      </c>
      <c r="K67" s="40"/>
      <c r="L67" s="40"/>
      <c r="M67" s="40"/>
      <c r="N67" s="40"/>
      <c r="O67" s="40"/>
    </row>
    <row r="68" spans="2:15">
      <c r="B68" s="14" t="s">
        <v>62</v>
      </c>
      <c r="C68" s="1" t="s">
        <v>65</v>
      </c>
      <c r="D68" s="14" t="s">
        <v>68</v>
      </c>
      <c r="E68" s="37">
        <f>IF((E14-E13)&lt;=0,E14,E67+(E14-E13)*(1-$D$57))</f>
        <v>0.5082764782095055</v>
      </c>
      <c r="F68" s="37">
        <f>IF((F14-F13)&lt;=0,F14,F67+(F14-F13)*(1-$D$57))</f>
        <v>0.57937811384387161</v>
      </c>
      <c r="G68" s="37">
        <f>IF((G14-G13)&lt;=0,G14,G67+(G14-G13)*(1-$D$57))</f>
        <v>0.57937811384387161</v>
      </c>
      <c r="H68" s="37">
        <f>IF((H14-H13)&lt;=0,H14,H67+(H14-H13)*(1-$D$57))</f>
        <v>0.586830954758635</v>
      </c>
      <c r="I68" s="37">
        <f>IF((I14-I13)&lt;=0,I14,I67+(I14-I13)*(1-$D$57))</f>
        <v>0.5866176550508021</v>
      </c>
      <c r="K68" s="40"/>
      <c r="L68" s="40"/>
      <c r="M68" s="40"/>
      <c r="N68" s="40"/>
      <c r="O68" s="40"/>
    </row>
    <row r="69" spans="2:15">
      <c r="B69" s="14" t="s">
        <v>62</v>
      </c>
      <c r="C69" s="1" t="s">
        <v>66</v>
      </c>
      <c r="D69" s="14" t="s">
        <v>68</v>
      </c>
      <c r="E69" s="37">
        <f>E15</f>
        <v>0.56167517685332391</v>
      </c>
      <c r="F69" s="37">
        <f t="shared" ref="F69:I69" si="8">F15</f>
        <v>0.6379129594351306</v>
      </c>
      <c r="G69" s="37">
        <f t="shared" si="8"/>
        <v>0.6379129594351306</v>
      </c>
      <c r="H69" s="37">
        <f t="shared" si="8"/>
        <v>0.64337632320343929</v>
      </c>
      <c r="I69" s="37">
        <f t="shared" si="8"/>
        <v>0.64315866821750189</v>
      </c>
      <c r="K69" s="40"/>
      <c r="L69" s="40"/>
      <c r="M69" s="40"/>
      <c r="N69" s="40"/>
      <c r="O69" s="40"/>
    </row>
    <row r="70" spans="2:15">
      <c r="B70" s="14" t="s">
        <v>67</v>
      </c>
      <c r="C70" s="1" t="s">
        <v>63</v>
      </c>
      <c r="D70" s="14" t="s">
        <v>68</v>
      </c>
      <c r="E70" s="37">
        <f>IF((E17-E16)&lt;0,E16,E16+($E$54*(E17-E16))*$D$57)</f>
        <v>0.30140750169872405</v>
      </c>
      <c r="F70" s="37">
        <f t="shared" ref="F70:I70" si="9">IF((F17-F16)&lt;0,F16,F16+($E$54*(F17-F16))*$D$57)</f>
        <v>0.30705665049197256</v>
      </c>
      <c r="G70" s="37">
        <f t="shared" si="9"/>
        <v>0.30705665049197256</v>
      </c>
      <c r="H70" s="37">
        <f t="shared" si="9"/>
        <v>0.31609141570272303</v>
      </c>
      <c r="I70" s="37">
        <f t="shared" si="9"/>
        <v>0.31585943241269371</v>
      </c>
      <c r="K70" s="40"/>
      <c r="L70" s="40"/>
      <c r="M70" s="40"/>
      <c r="N70" s="40"/>
      <c r="O70" s="40"/>
    </row>
    <row r="71" spans="2:15">
      <c r="B71" s="14" t="s">
        <v>67</v>
      </c>
      <c r="C71" s="1" t="s">
        <v>65</v>
      </c>
      <c r="D71" s="14" t="s">
        <v>68</v>
      </c>
      <c r="E71" s="37">
        <f>IF((E17-E16)&lt;=0,E17,E70+(E17-E16)*(1-$D$57))</f>
        <v>0.30140750169872405</v>
      </c>
      <c r="F71" s="37">
        <f>IF((F17-F16)&lt;=0,F17,F70+(F17-F16)*(1-$D$57))</f>
        <v>0.30705665049197256</v>
      </c>
      <c r="G71" s="37">
        <f>IF((G17-G16)&lt;=0,G17,G70+(G17-G16)*(1-$D$57))</f>
        <v>0.30705665049197256</v>
      </c>
      <c r="H71" s="37">
        <f>IF((H17-H16)&lt;=0,H17,H70+(H17-H16)*(1-$D$57))</f>
        <v>0.31609141570272303</v>
      </c>
      <c r="I71" s="37">
        <f>IF((I17-I16)&lt;=0,I17,I70+(I17-I16)*(1-$D$57))</f>
        <v>0.31585943241269371</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0.34995026128701723</v>
      </c>
      <c r="I72" s="37">
        <f t="shared" si="10"/>
        <v>0.34971517866344842</v>
      </c>
      <c r="K72" s="40"/>
      <c r="L72" s="40"/>
      <c r="M72" s="40"/>
      <c r="N72" s="40"/>
      <c r="O72" s="40"/>
    </row>
    <row r="73" spans="2:15">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1893.7993461546191</v>
      </c>
      <c r="F78" s="35" cm="1">
        <f t="array" ref="F78">F61*INDEX('TDCV Values'!$D$11:$H$16,MATCH($B78&amp;$C78,'TDCV Values'!$B$11:$B$16&amp;'TDCV Values'!$C$11:$C$16,0),MATCH(F$22,'TDCV Values'!$D$10:$H$10,0))</f>
        <v>1430.3630810868085</v>
      </c>
      <c r="G78" s="35" cm="1">
        <f t="array" ref="G78">G61*INDEX('TDCV Values'!$D$11:$H$16,MATCH($B78&amp;$C78,'TDCV Values'!$B$11:$B$16&amp;'TDCV Values'!$C$11:$C$16,0),MATCH(G$22,'TDCV Values'!$D$10:$H$10,0))</f>
        <v>849.33126719809422</v>
      </c>
      <c r="H78" s="35" cm="1">
        <f t="array" ref="H78">H61*INDEX('TDCV Values'!$D$11:$H$16,MATCH($B78&amp;$C78,'TDCV Values'!$B$11:$B$16&amp;'TDCV Values'!$C$11:$C$16,0),MATCH(H$22,'TDCV Values'!$D$10:$H$10,0))</f>
        <v>717.56305037660604</v>
      </c>
      <c r="I78" s="35" cm="1">
        <f t="array" ref="I78">I61*INDEX('TDCV Values'!$D$11:$H$16,MATCH($B78&amp;$C78,'TDCV Values'!$B$11:$B$16&amp;'TDCV Values'!$C$11:$C$16,0),MATCH(I$22,'TDCV Values'!$D$10:$H$10,0))</f>
        <v>750.73786335417208</v>
      </c>
    </row>
    <row r="79" spans="2:15">
      <c r="B79" s="14" t="s">
        <v>62</v>
      </c>
      <c r="C79" s="1" t="s">
        <v>65</v>
      </c>
      <c r="D79" s="14" t="s">
        <v>64</v>
      </c>
      <c r="E79" s="35" cm="1">
        <f t="array" ref="E79">E62*INDEX('TDCV Values'!$D$11:$H$16,MATCH($B79&amp;$C79,'TDCV Values'!$B$11:$B$16&amp;'TDCV Values'!$C$11:$C$16,0),MATCH(E$22,'TDCV Values'!$D$10:$H$10,0))</f>
        <v>1864.47327075151</v>
      </c>
      <c r="F79" s="35" cm="1">
        <f t="array" ref="F79">F62*INDEX('TDCV Values'!$D$11:$H$16,MATCH($B79&amp;$C79,'TDCV Values'!$B$11:$B$16&amp;'TDCV Values'!$C$11:$C$16,0),MATCH(F$22,'TDCV Values'!$D$10:$H$10,0))</f>
        <v>1397.4655518671079</v>
      </c>
      <c r="G79" s="35" cm="1">
        <f t="array" ref="G79">G62*INDEX('TDCV Values'!$D$11:$H$16,MATCH($B79&amp;$C79,'TDCV Values'!$B$11:$B$16&amp;'TDCV Values'!$C$11:$C$16,0),MATCH(G$22,'TDCV Values'!$D$10:$H$10,0))</f>
        <v>819.24001891615069</v>
      </c>
      <c r="H79" s="35" cm="1">
        <f t="array" ref="H79">H62*INDEX('TDCV Values'!$D$11:$H$16,MATCH($B79&amp;$C79,'TDCV Values'!$B$11:$B$16&amp;'TDCV Values'!$C$11:$C$16,0),MATCH(H$22,'TDCV Values'!$D$10:$H$10,0))</f>
        <v>705.89122665169475</v>
      </c>
      <c r="I79" s="35" cm="1">
        <f t="array" ref="I79">I62*INDEX('TDCV Values'!$D$11:$H$16,MATCH($B79&amp;$C79,'TDCV Values'!$B$11:$B$16&amp;'TDCV Values'!$C$11:$C$16,0),MATCH(I$22,'TDCV Values'!$D$10:$H$10,0))</f>
        <v>738.91206576714205</v>
      </c>
    </row>
    <row r="80" spans="2:15">
      <c r="B80" s="14" t="s">
        <v>62</v>
      </c>
      <c r="C80" s="1" t="s">
        <v>66</v>
      </c>
      <c r="D80" s="14" t="s">
        <v>64</v>
      </c>
      <c r="E80" s="35" cm="1">
        <f t="array" ref="E80">E63*INDEX('TDCV Values'!$D$11:$H$16,MATCH($B80&amp;$C80,'TDCV Values'!$B$11:$B$16&amp;'TDCV Values'!$C$11:$C$16,0),MATCH(E$22,'TDCV Values'!$D$10:$H$10,0))</f>
        <v>1994.6362328724799</v>
      </c>
      <c r="F80" s="35" cm="1">
        <f t="array" ref="F80">F63*INDEX('TDCV Values'!$D$11:$H$16,MATCH($B80&amp;$C80,'TDCV Values'!$B$11:$B$16&amp;'TDCV Values'!$C$11:$C$16,0),MATCH(F$22,'TDCV Values'!$D$10:$H$10,0))</f>
        <v>1506.5504276954207</v>
      </c>
      <c r="G80" s="35" cm="1">
        <f t="array" ref="G80">G63*INDEX('TDCV Values'!$D$11:$H$16,MATCH($B80&amp;$C80,'TDCV Values'!$B$11:$B$16&amp;'TDCV Values'!$C$11:$C$16,0),MATCH(G$22,'TDCV Values'!$D$10:$H$10,0))</f>
        <v>894.60905384455828</v>
      </c>
      <c r="H80" s="35" cm="1">
        <f t="array" ref="H80">H63*INDEX('TDCV Values'!$D$11:$H$16,MATCH($B80&amp;$C80,'TDCV Values'!$B$11:$B$16&amp;'TDCV Values'!$C$11:$C$16,0),MATCH(H$22,'TDCV Values'!$D$10:$H$10,0))</f>
        <v>755.34401760147807</v>
      </c>
      <c r="I80" s="35" cm="1">
        <f t="array" ref="I80">I63*INDEX('TDCV Values'!$D$11:$H$16,MATCH($B80&amp;$C80,'TDCV Values'!$B$11:$B$16&amp;'TDCV Values'!$C$11:$C$16,0),MATCH(I$22,'TDCV Values'!$D$10:$H$10,0))</f>
        <v>790.2828136990787</v>
      </c>
    </row>
    <row r="81" spans="2:15">
      <c r="B81" s="14" t="s">
        <v>67</v>
      </c>
      <c r="C81" s="1" t="s">
        <v>63</v>
      </c>
      <c r="D81" s="14" t="s">
        <v>64</v>
      </c>
      <c r="E81" s="35" cm="1">
        <f t="array" ref="E81">E64*INDEX('TDCV Values'!$D$11:$H$16,MATCH($B81&amp;$C81,'TDCV Values'!$B$11:$B$16&amp;'TDCV Values'!$C$11:$C$16,0),MATCH(E$22,'TDCV Values'!$D$10:$H$10,0))</f>
        <v>2033.4769801841235</v>
      </c>
      <c r="F81" s="35" cm="1">
        <f t="array" ref="F81">F64*INDEX('TDCV Values'!$D$11:$H$16,MATCH($B81&amp;$C81,'TDCV Values'!$B$11:$B$16&amp;'TDCV Values'!$C$11:$C$16,0),MATCH(F$22,'TDCV Values'!$D$10:$H$10,0))</f>
        <v>1503.5688963627299</v>
      </c>
      <c r="G81" s="35" cm="1">
        <f t="array" ref="G81">G64*INDEX('TDCV Values'!$D$11:$H$16,MATCH($B81&amp;$C81,'TDCV Values'!$B$11:$B$16&amp;'TDCV Values'!$C$11:$C$16,0),MATCH(G$22,'TDCV Values'!$D$10:$H$10,0))</f>
        <v>891.62348789286159</v>
      </c>
      <c r="H81" s="35" cm="1">
        <f t="array" ref="H81">H64*INDEX('TDCV Values'!$D$11:$H$16,MATCH($B81&amp;$C81,'TDCV Values'!$B$11:$B$16&amp;'TDCV Values'!$C$11:$C$16,0),MATCH(H$22,'TDCV Values'!$D$10:$H$10,0))</f>
        <v>783.82980011729376</v>
      </c>
      <c r="I81" s="35" cm="1">
        <f t="array" ref="I81">I64*INDEX('TDCV Values'!$D$11:$H$16,MATCH($B81&amp;$C81,'TDCV Values'!$B$11:$B$16&amp;'TDCV Values'!$C$11:$C$16,0),MATCH(I$22,'TDCV Values'!$D$10:$H$10,0))</f>
        <v>844.16331568783085</v>
      </c>
    </row>
    <row r="82" spans="2:15">
      <c r="B82" s="14" t="s">
        <v>67</v>
      </c>
      <c r="C82" s="1" t="s">
        <v>65</v>
      </c>
      <c r="D82" s="14" t="s">
        <v>64</v>
      </c>
      <c r="E82" s="35" cm="1">
        <f t="array" ref="E82">E65*INDEX('TDCV Values'!$D$11:$H$16,MATCH($B82&amp;$C82,'TDCV Values'!$B$11:$B$16&amp;'TDCV Values'!$C$11:$C$16,0),MATCH(E$22,'TDCV Values'!$D$10:$H$10,0))</f>
        <v>2096.308910196446</v>
      </c>
      <c r="F82" s="35" cm="1">
        <f t="array" ref="F82">F65*INDEX('TDCV Values'!$D$11:$H$16,MATCH($B82&amp;$C82,'TDCV Values'!$B$11:$B$16&amp;'TDCV Values'!$C$11:$C$16,0),MATCH(F$22,'TDCV Values'!$D$10:$H$10,0))</f>
        <v>1533.3122418210969</v>
      </c>
      <c r="G82" s="35" cm="1">
        <f t="array" ref="G82">G65*INDEX('TDCV Values'!$D$11:$H$16,MATCH($B82&amp;$C82,'TDCV Values'!$B$11:$B$16&amp;'TDCV Values'!$C$11:$C$16,0),MATCH(G$22,'TDCV Values'!$D$10:$H$10,0))</f>
        <v>877.19675544512825</v>
      </c>
      <c r="H82" s="35" cm="1">
        <f t="array" ref="H82">H65*INDEX('TDCV Values'!$D$11:$H$16,MATCH($B82&amp;$C82,'TDCV Values'!$B$11:$B$16&amp;'TDCV Values'!$C$11:$C$16,0),MATCH(H$22,'TDCV Values'!$D$10:$H$10,0))</f>
        <v>759.82958733828161</v>
      </c>
      <c r="I82" s="35" cm="1">
        <f t="array" ref="I82">I65*INDEX('TDCV Values'!$D$11:$H$16,MATCH($B82&amp;$C82,'TDCV Values'!$B$11:$B$16&amp;'TDCV Values'!$C$11:$C$16,0),MATCH(I$22,'TDCV Values'!$D$10:$H$10,0))</f>
        <v>824.9944577334212</v>
      </c>
    </row>
    <row r="83" spans="2:15">
      <c r="B83" s="14" t="s">
        <v>67</v>
      </c>
      <c r="C83" s="1" t="s">
        <v>66</v>
      </c>
      <c r="D83" s="14" t="s">
        <v>64</v>
      </c>
      <c r="E83" s="35" cm="1">
        <f t="array" ref="E83">E66*INDEX('TDCV Values'!$D$11:$H$16,MATCH($B83&amp;$C83,'TDCV Values'!$B$11:$B$16&amp;'TDCV Values'!$C$11:$C$16,0),MATCH(E$22,'TDCV Values'!$D$10:$H$10,0))</f>
        <v>2141.7282934090022</v>
      </c>
      <c r="F83" s="35" cm="1">
        <f t="array" ref="F83">F66*INDEX('TDCV Values'!$D$11:$H$16,MATCH($B83&amp;$C83,'TDCV Values'!$B$11:$B$16&amp;'TDCV Values'!$C$11:$C$16,0),MATCH(F$22,'TDCV Values'!$D$10:$H$10,0))</f>
        <v>1583.6471020520235</v>
      </c>
      <c r="G83" s="35" cm="1">
        <f t="array" ref="G83">G66*INDEX('TDCV Values'!$D$11:$H$16,MATCH($B83&amp;$C83,'TDCV Values'!$B$11:$B$16&amp;'TDCV Values'!$C$11:$C$16,0),MATCH(G$22,'TDCV Values'!$D$10:$H$10,0))</f>
        <v>939.1638602194954</v>
      </c>
      <c r="H83" s="35" cm="1">
        <f t="array" ref="H83">H66*INDEX('TDCV Values'!$D$11:$H$16,MATCH($B83&amp;$C83,'TDCV Values'!$B$11:$B$16&amp;'TDCV Values'!$C$11:$C$16,0),MATCH(H$22,'TDCV Values'!$D$10:$H$10,0))</f>
        <v>825.03571488418959</v>
      </c>
      <c r="I83" s="35" cm="1">
        <f t="array" ref="I83">I66*INDEX('TDCV Values'!$D$11:$H$16,MATCH($B83&amp;$C83,'TDCV Values'!$B$11:$B$16&amp;'TDCV Values'!$C$11:$C$16,0),MATCH(I$22,'TDCV Values'!$D$10:$H$10,0))</f>
        <v>888.58016696460277</v>
      </c>
    </row>
    <row r="84" spans="2:15">
      <c r="B84" s="209" t="s">
        <v>72</v>
      </c>
      <c r="C84" s="209"/>
      <c r="D84" s="209"/>
      <c r="E84" s="209"/>
      <c r="F84" s="209"/>
      <c r="G84" s="209"/>
      <c r="H84" s="209"/>
      <c r="I84" s="186"/>
      <c r="J84" t="s">
        <v>73</v>
      </c>
    </row>
    <row r="85" spans="2:15">
      <c r="B85" s="14" t="s">
        <v>62</v>
      </c>
      <c r="C85" s="1" t="s">
        <v>63</v>
      </c>
      <c r="D85" s="14" t="s">
        <v>68</v>
      </c>
      <c r="E85" s="8">
        <f>E67*365</f>
        <v>185.5209145464695</v>
      </c>
      <c r="F85" s="8">
        <f t="shared" ref="E85:I90" si="11">F67*365</f>
        <v>211.47301155301315</v>
      </c>
      <c r="G85" s="8">
        <f t="shared" si="11"/>
        <v>211.47301155301315</v>
      </c>
      <c r="H85" s="8">
        <f t="shared" si="11"/>
        <v>214.19329848690177</v>
      </c>
      <c r="I85" s="8">
        <f t="shared" si="11"/>
        <v>214.11544409354278</v>
      </c>
      <c r="K85" s="27"/>
      <c r="L85" s="27"/>
      <c r="M85" s="27"/>
      <c r="N85" s="27"/>
      <c r="O85" s="27"/>
    </row>
    <row r="86" spans="2:15">
      <c r="B86" s="14" t="s">
        <v>62</v>
      </c>
      <c r="C86" s="1" t="s">
        <v>65</v>
      </c>
      <c r="D86" s="14" t="s">
        <v>68</v>
      </c>
      <c r="E86" s="8">
        <f>E68*365</f>
        <v>185.5209145464695</v>
      </c>
      <c r="F86" s="8">
        <f t="shared" si="11"/>
        <v>211.47301155301315</v>
      </c>
      <c r="G86" s="8">
        <f t="shared" si="11"/>
        <v>211.47301155301315</v>
      </c>
      <c r="H86" s="8">
        <f t="shared" si="11"/>
        <v>214.19329848690177</v>
      </c>
      <c r="I86" s="8">
        <f t="shared" si="11"/>
        <v>214.11544409354278</v>
      </c>
      <c r="K86" s="27"/>
      <c r="L86" s="27"/>
      <c r="M86" s="27"/>
      <c r="N86" s="27"/>
      <c r="O86" s="27"/>
    </row>
    <row r="87" spans="2:15">
      <c r="B87" s="14" t="s">
        <v>62</v>
      </c>
      <c r="C87" s="1" t="s">
        <v>66</v>
      </c>
      <c r="D87" s="14" t="s">
        <v>68</v>
      </c>
      <c r="E87" s="8">
        <f t="shared" si="11"/>
        <v>205.01143955146324</v>
      </c>
      <c r="F87" s="8">
        <f t="shared" si="11"/>
        <v>232.83823019382268</v>
      </c>
      <c r="G87" s="8">
        <f t="shared" si="11"/>
        <v>232.83823019382268</v>
      </c>
      <c r="H87" s="8">
        <f t="shared" si="11"/>
        <v>234.83235796925536</v>
      </c>
      <c r="I87" s="8">
        <f t="shared" si="11"/>
        <v>234.7529138993882</v>
      </c>
      <c r="K87" s="27"/>
      <c r="L87" s="27"/>
      <c r="M87" s="27"/>
      <c r="N87" s="27"/>
      <c r="O87" s="27"/>
    </row>
    <row r="88" spans="2:15">
      <c r="B88" s="14" t="s">
        <v>67</v>
      </c>
      <c r="C88" s="1" t="s">
        <v>63</v>
      </c>
      <c r="D88" s="14" t="s">
        <v>68</v>
      </c>
      <c r="E88" s="8">
        <f>E70*365</f>
        <v>110.01373812003428</v>
      </c>
      <c r="F88" s="8">
        <f t="shared" si="11"/>
        <v>112.07567742956998</v>
      </c>
      <c r="G88" s="8">
        <f t="shared" si="11"/>
        <v>112.07567742956998</v>
      </c>
      <c r="H88" s="8">
        <f t="shared" si="11"/>
        <v>115.3733667314939</v>
      </c>
      <c r="I88" s="8">
        <f t="shared" si="11"/>
        <v>115.28869283063321</v>
      </c>
      <c r="K88" s="27"/>
      <c r="L88" s="27"/>
      <c r="M88" s="27"/>
      <c r="N88" s="27"/>
      <c r="O88" s="27"/>
    </row>
    <row r="89" spans="2:15">
      <c r="B89" s="14" t="s">
        <v>67</v>
      </c>
      <c r="C89" s="1" t="s">
        <v>65</v>
      </c>
      <c r="D89" s="14" t="s">
        <v>68</v>
      </c>
      <c r="E89" s="8">
        <f>E71*365</f>
        <v>110.01373812003428</v>
      </c>
      <c r="F89" s="8">
        <f t="shared" si="11"/>
        <v>112.07567742956998</v>
      </c>
      <c r="G89" s="8">
        <f t="shared" si="11"/>
        <v>112.07567742956998</v>
      </c>
      <c r="H89" s="8">
        <f t="shared" si="11"/>
        <v>115.3733667314939</v>
      </c>
      <c r="I89" s="8">
        <f t="shared" si="11"/>
        <v>115.28869283063321</v>
      </c>
      <c r="K89" s="27"/>
      <c r="L89" s="27"/>
      <c r="M89" s="27"/>
      <c r="N89" s="27"/>
      <c r="O89" s="27"/>
    </row>
    <row r="90" spans="2:15">
      <c r="B90" s="14" t="s">
        <v>67</v>
      </c>
      <c r="C90" s="1" t="s">
        <v>66</v>
      </c>
      <c r="D90" s="14" t="s">
        <v>68</v>
      </c>
      <c r="E90" s="8">
        <f>E72*365</f>
        <v>122.41270806287491</v>
      </c>
      <c r="F90" s="8">
        <f t="shared" si="11"/>
        <v>125.33564757652866</v>
      </c>
      <c r="G90" s="8">
        <f t="shared" si="11"/>
        <v>125.33564757652866</v>
      </c>
      <c r="H90" s="8">
        <f t="shared" si="11"/>
        <v>127.73184536976129</v>
      </c>
      <c r="I90" s="8">
        <f t="shared" si="11"/>
        <v>127.64604021215868</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2079.3202607010885</v>
      </c>
      <c r="F92" s="8">
        <f t="shared" ref="E92:I97" si="12">F78+F85</f>
        <v>1641.8360926398216</v>
      </c>
      <c r="G92" s="8">
        <f t="shared" si="12"/>
        <v>1060.8042787511074</v>
      </c>
      <c r="H92" s="8">
        <f t="shared" si="12"/>
        <v>931.75634886350781</v>
      </c>
      <c r="I92" s="8">
        <f t="shared" si="12"/>
        <v>964.85330744771488</v>
      </c>
      <c r="K92" s="27"/>
      <c r="L92" s="27"/>
      <c r="M92" s="27"/>
      <c r="N92" s="27"/>
      <c r="O92" s="27"/>
    </row>
    <row r="93" spans="2:15">
      <c r="B93" s="14" t="s">
        <v>62</v>
      </c>
      <c r="C93" s="1" t="s">
        <v>65</v>
      </c>
      <c r="D93" s="1"/>
      <c r="E93" s="8">
        <f>E79+E86</f>
        <v>2049.9941852979796</v>
      </c>
      <c r="F93" s="8">
        <f t="shared" si="12"/>
        <v>1608.938563420121</v>
      </c>
      <c r="G93" s="8">
        <f t="shared" si="12"/>
        <v>1030.7130304691639</v>
      </c>
      <c r="H93" s="8">
        <f t="shared" si="12"/>
        <v>920.08452513859652</v>
      </c>
      <c r="I93" s="8">
        <f t="shared" si="12"/>
        <v>953.02750986068486</v>
      </c>
      <c r="K93" s="27"/>
      <c r="L93" s="27"/>
      <c r="M93" s="27"/>
      <c r="N93" s="27"/>
      <c r="O93" s="27"/>
    </row>
    <row r="94" spans="2:15">
      <c r="B94" s="14" t="s">
        <v>62</v>
      </c>
      <c r="C94" s="1" t="s">
        <v>66</v>
      </c>
      <c r="D94" s="1"/>
      <c r="E94" s="8">
        <f t="shared" si="12"/>
        <v>2199.6476724239433</v>
      </c>
      <c r="F94" s="8">
        <f t="shared" si="12"/>
        <v>1739.3886578892434</v>
      </c>
      <c r="G94" s="8">
        <f t="shared" si="12"/>
        <v>1127.447284038381</v>
      </c>
      <c r="H94" s="8">
        <f>H80+H87</f>
        <v>990.1763755707334</v>
      </c>
      <c r="I94" s="8">
        <f>I80+I87</f>
        <v>1025.035727598467</v>
      </c>
      <c r="K94" s="27"/>
      <c r="L94" s="27"/>
      <c r="M94" s="27"/>
      <c r="N94" s="27"/>
      <c r="O94" s="27"/>
    </row>
    <row r="95" spans="2:15">
      <c r="B95" s="14" t="s">
        <v>67</v>
      </c>
      <c r="C95" s="1" t="s">
        <v>63</v>
      </c>
      <c r="D95" s="1"/>
      <c r="E95" s="8">
        <f t="shared" si="12"/>
        <v>2143.4907183041578</v>
      </c>
      <c r="F95" s="8">
        <f t="shared" si="12"/>
        <v>1615.6445737923</v>
      </c>
      <c r="G95" s="8">
        <f>G81+G88</f>
        <v>1003.6991653224316</v>
      </c>
      <c r="H95" s="8">
        <f t="shared" si="12"/>
        <v>899.20316684878765</v>
      </c>
      <c r="I95" s="8">
        <f t="shared" si="12"/>
        <v>959.45200851846403</v>
      </c>
      <c r="K95" s="27"/>
      <c r="L95" s="27"/>
      <c r="M95" s="27"/>
      <c r="N95" s="27"/>
      <c r="O95" s="27"/>
    </row>
    <row r="96" spans="2:15">
      <c r="B96" s="14" t="s">
        <v>67</v>
      </c>
      <c r="C96" s="1" t="s">
        <v>65</v>
      </c>
      <c r="D96" s="1"/>
      <c r="E96" s="8">
        <f t="shared" si="12"/>
        <v>2206.3226483164804</v>
      </c>
      <c r="F96" s="8">
        <f t="shared" si="12"/>
        <v>1645.387919250667</v>
      </c>
      <c r="G96" s="8">
        <f t="shared" si="12"/>
        <v>989.27243287469821</v>
      </c>
      <c r="H96" s="8">
        <f t="shared" si="12"/>
        <v>875.2029540697755</v>
      </c>
      <c r="I96" s="8">
        <f t="shared" si="12"/>
        <v>940.28315056405438</v>
      </c>
      <c r="K96" s="27"/>
      <c r="L96" s="27"/>
      <c r="M96" s="27"/>
      <c r="N96" s="27"/>
      <c r="O96" s="27"/>
    </row>
    <row r="97" spans="2:15">
      <c r="B97" s="14" t="s">
        <v>67</v>
      </c>
      <c r="C97" s="1" t="s">
        <v>66</v>
      </c>
      <c r="D97" s="1"/>
      <c r="E97" s="8">
        <f>E83+E90</f>
        <v>2264.1410014718772</v>
      </c>
      <c r="F97" s="8">
        <f t="shared" si="12"/>
        <v>1708.982749628552</v>
      </c>
      <c r="G97" s="8">
        <f t="shared" si="12"/>
        <v>1064.4995077960241</v>
      </c>
      <c r="H97" s="8">
        <f t="shared" si="12"/>
        <v>952.76756025395093</v>
      </c>
      <c r="I97" s="8">
        <f t="shared" si="12"/>
        <v>1016.2262071767615</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4222.8109790052458</v>
      </c>
      <c r="F99" s="8">
        <f t="shared" ref="F99:I101" si="13">F92+F95</f>
        <v>3257.4806664321213</v>
      </c>
      <c r="G99" s="8">
        <f>G92+G95</f>
        <v>2064.503444073539</v>
      </c>
      <c r="H99" s="8">
        <f t="shared" si="13"/>
        <v>1830.9595157122953</v>
      </c>
      <c r="I99" s="8">
        <f t="shared" si="13"/>
        <v>1924.305315966179</v>
      </c>
      <c r="K99" s="27"/>
      <c r="L99" s="27"/>
      <c r="M99" s="27"/>
      <c r="N99" s="27"/>
      <c r="O99" s="27"/>
    </row>
    <row r="100" spans="2:15">
      <c r="B100" s="14" t="s">
        <v>77</v>
      </c>
      <c r="C100" s="1" t="s">
        <v>65</v>
      </c>
      <c r="D100" s="1"/>
      <c r="E100" s="8">
        <f t="shared" ref="E100:H101" si="14">E93+E96</f>
        <v>4256.3168336144599</v>
      </c>
      <c r="F100" s="8">
        <f t="shared" si="14"/>
        <v>3254.3264826707882</v>
      </c>
      <c r="G100" s="8">
        <f>G93+G96</f>
        <v>2019.9854633438622</v>
      </c>
      <c r="H100" s="8">
        <f t="shared" si="14"/>
        <v>1795.2874792083721</v>
      </c>
      <c r="I100" s="8">
        <f t="shared" si="13"/>
        <v>1893.3106604247391</v>
      </c>
      <c r="K100" s="27"/>
      <c r="L100" s="27"/>
      <c r="M100" s="27"/>
      <c r="N100" s="27"/>
      <c r="O100" s="27"/>
    </row>
    <row r="101" spans="2:15">
      <c r="B101" s="14" t="s">
        <v>77</v>
      </c>
      <c r="C101" s="1" t="s">
        <v>66</v>
      </c>
      <c r="D101" s="1"/>
      <c r="E101" s="8">
        <f t="shared" si="14"/>
        <v>4463.7886738958205</v>
      </c>
      <c r="F101" s="8">
        <f t="shared" si="14"/>
        <v>3448.3714075177954</v>
      </c>
      <c r="G101" s="8">
        <f>G94+G97</f>
        <v>2191.9467918344053</v>
      </c>
      <c r="H101" s="8">
        <f t="shared" si="14"/>
        <v>1942.9439358246843</v>
      </c>
      <c r="I101" s="8">
        <f t="shared" si="13"/>
        <v>2041.2619347752284</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5">E92-E38</f>
        <v>3.2699202678704751</v>
      </c>
      <c r="F107" s="35">
        <f t="shared" si="15"/>
        <v>3.3079156507130847</v>
      </c>
      <c r="G107" s="35">
        <f t="shared" si="15"/>
        <v>3.3079156507130847</v>
      </c>
      <c r="H107" s="35">
        <f t="shared" si="15"/>
        <v>4.4765768470858802</v>
      </c>
      <c r="I107" s="35">
        <f t="shared" si="15"/>
        <v>4.4753603298541975</v>
      </c>
      <c r="K107" s="27"/>
      <c r="L107" s="27"/>
      <c r="M107" s="27"/>
      <c r="N107" s="27"/>
      <c r="O107" s="27"/>
    </row>
    <row r="108" spans="2:15">
      <c r="B108" s="14" t="s">
        <v>62</v>
      </c>
      <c r="C108" s="1" t="s">
        <v>65</v>
      </c>
      <c r="D108" s="1"/>
      <c r="E108" s="35">
        <f t="shared" si="15"/>
        <v>-15.112348549934268</v>
      </c>
      <c r="F108" s="35">
        <f t="shared" si="15"/>
        <v>-15.287948999415903</v>
      </c>
      <c r="G108" s="35">
        <f t="shared" si="15"/>
        <v>-15.287948999415676</v>
      </c>
      <c r="H108" s="35">
        <f t="shared" si="15"/>
        <v>-20.689063977632259</v>
      </c>
      <c r="I108" s="35">
        <f t="shared" si="15"/>
        <v>-20.683441689956226</v>
      </c>
      <c r="K108" s="121" t="s">
        <v>101</v>
      </c>
      <c r="L108" s="27"/>
      <c r="M108" s="27"/>
      <c r="N108" s="27"/>
      <c r="O108" s="27"/>
    </row>
    <row r="109" spans="2:15">
      <c r="B109" s="14" t="s">
        <v>62</v>
      </c>
      <c r="C109" s="1" t="s">
        <v>66</v>
      </c>
      <c r="D109" s="1"/>
      <c r="E109" s="35">
        <f t="shared" si="15"/>
        <v>0</v>
      </c>
      <c r="F109" s="35">
        <f t="shared" si="15"/>
        <v>0</v>
      </c>
      <c r="G109" s="35">
        <f t="shared" si="15"/>
        <v>0</v>
      </c>
      <c r="H109" s="35">
        <f t="shared" si="15"/>
        <v>0</v>
      </c>
      <c r="I109" s="35">
        <f t="shared" si="15"/>
        <v>0</v>
      </c>
      <c r="K109" s="136">
        <f>(I107*'Customer Numbers - Northern'!$C$5)+(I108*'Customer Numbers - Northern'!$D$5)+(I109*'Customer Numbers - Northern'!$E$5)+(I110*'Customer Numbers - Northern'!$C$10)+(I111*'Customer Numbers - Northern'!$D$10)+(I112*'Customer Numbers - Northern'!$E$10)</f>
        <v>1.5366822481155396E-7</v>
      </c>
      <c r="L109" s="27"/>
      <c r="M109" s="27"/>
      <c r="N109" s="27"/>
      <c r="O109" s="27"/>
    </row>
    <row r="110" spans="2:15">
      <c r="B110" s="14" t="s">
        <v>67</v>
      </c>
      <c r="C110" s="1" t="s">
        <v>63</v>
      </c>
      <c r="D110" s="1"/>
      <c r="E110" s="35">
        <f t="shared" si="15"/>
        <v>6.0428087509440047</v>
      </c>
      <c r="F110" s="35">
        <f t="shared" si="15"/>
        <v>5.8178055997968841</v>
      </c>
      <c r="G110" s="35">
        <f t="shared" si="15"/>
        <v>5.8178055997967704</v>
      </c>
      <c r="H110" s="35">
        <f t="shared" si="15"/>
        <v>7.250143613615478</v>
      </c>
      <c r="I110" s="35">
        <f t="shared" si="15"/>
        <v>7.2440349951846201</v>
      </c>
      <c r="K110" s="27"/>
      <c r="L110" s="27"/>
      <c r="M110" s="27"/>
      <c r="N110" s="27"/>
      <c r="O110" s="27"/>
    </row>
    <row r="111" spans="2:15">
      <c r="B111" s="14" t="s">
        <v>67</v>
      </c>
      <c r="C111" s="1" t="s">
        <v>65</v>
      </c>
      <c r="D111" s="1"/>
      <c r="E111" s="35">
        <f t="shared" si="15"/>
        <v>-26.892077555542528</v>
      </c>
      <c r="F111" s="35">
        <f t="shared" si="15"/>
        <v>-25.890754753469082</v>
      </c>
      <c r="G111" s="35">
        <f t="shared" si="15"/>
        <v>-25.890754753469196</v>
      </c>
      <c r="H111" s="35">
        <f t="shared" si="15"/>
        <v>-32.265033096689763</v>
      </c>
      <c r="I111" s="35">
        <f t="shared" si="15"/>
        <v>-32.237848148866647</v>
      </c>
      <c r="K111" s="27"/>
      <c r="L111" s="27"/>
      <c r="M111" s="27"/>
      <c r="N111" s="27"/>
      <c r="O111" s="27"/>
    </row>
    <row r="112" spans="2:15">
      <c r="B112" s="14" t="s">
        <v>67</v>
      </c>
      <c r="C112" s="1" t="s">
        <v>66</v>
      </c>
      <c r="D112" s="1"/>
      <c r="E112" s="35">
        <f t="shared" si="15"/>
        <v>0</v>
      </c>
      <c r="F112" s="35">
        <f t="shared" si="15"/>
        <v>0</v>
      </c>
      <c r="G112" s="35">
        <f t="shared" si="15"/>
        <v>0</v>
      </c>
      <c r="H112" s="35">
        <f t="shared" si="15"/>
        <v>0</v>
      </c>
      <c r="I112" s="35">
        <f t="shared" si="15"/>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9.3127290188144798</v>
      </c>
      <c r="F114" s="8">
        <f t="shared" ref="F114:I116" si="16">F107+F110</f>
        <v>9.1257212505099687</v>
      </c>
      <c r="G114" s="8">
        <f>G107+G110</f>
        <v>9.1257212505098551</v>
      </c>
      <c r="H114" s="8">
        <f t="shared" si="16"/>
        <v>11.726720460701358</v>
      </c>
      <c r="I114" s="8">
        <f t="shared" si="16"/>
        <v>11.719395325038818</v>
      </c>
      <c r="K114" s="27"/>
      <c r="L114" s="27"/>
      <c r="M114" s="27"/>
      <c r="N114" s="27"/>
      <c r="O114" s="27"/>
    </row>
    <row r="115" spans="1:15">
      <c r="B115" s="14" t="s">
        <v>77</v>
      </c>
      <c r="C115" s="1" t="s">
        <v>65</v>
      </c>
      <c r="D115" s="1"/>
      <c r="E115" s="8">
        <f t="shared" ref="E115:H116" si="17">E108+E111</f>
        <v>-42.004426105476796</v>
      </c>
      <c r="F115" s="8">
        <f t="shared" si="17"/>
        <v>-41.178703752884985</v>
      </c>
      <c r="G115" s="8">
        <f>G108+G111</f>
        <v>-41.178703752884871</v>
      </c>
      <c r="H115" s="8">
        <f t="shared" si="17"/>
        <v>-52.954097074322021</v>
      </c>
      <c r="I115" s="8">
        <f t="shared" si="16"/>
        <v>-52.921289838822872</v>
      </c>
      <c r="K115" s="27"/>
      <c r="L115" s="27"/>
      <c r="M115" s="27"/>
      <c r="N115" s="27"/>
      <c r="O115" s="27"/>
    </row>
    <row r="116" spans="1:15">
      <c r="B116" s="14" t="s">
        <v>77</v>
      </c>
      <c r="C116" s="1" t="s">
        <v>66</v>
      </c>
      <c r="D116" s="1"/>
      <c r="E116" s="8">
        <f>E109+E112</f>
        <v>0</v>
      </c>
      <c r="F116" s="8">
        <f t="shared" si="17"/>
        <v>0</v>
      </c>
      <c r="G116" s="8">
        <f>G109+G112</f>
        <v>0</v>
      </c>
      <c r="H116" s="8">
        <f t="shared" si="17"/>
        <v>0</v>
      </c>
      <c r="I116" s="8">
        <f t="shared" si="16"/>
        <v>0</v>
      </c>
      <c r="J116" s="132"/>
      <c r="K116" s="27"/>
      <c r="L116" s="27"/>
      <c r="M116" s="27"/>
      <c r="N116" s="27"/>
      <c r="O116" s="27"/>
    </row>
    <row r="117" spans="1:15">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levels'!F688</f>
        <v>6.6420762790238477E-3</v>
      </c>
      <c r="F123" s="37">
        <f>'Regional Cap levels'!G688</f>
        <v>5.0184231598375695E-3</v>
      </c>
      <c r="G123" s="37">
        <f>'Regional Cap levels'!H688</f>
        <v>2.9824256027721186E-3</v>
      </c>
      <c r="H123" s="37">
        <f>'Regional Cap levels'!I688</f>
        <v>2.6937459058658836E-3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levels'!F684</f>
        <v>2.6129398627147297E-2</v>
      </c>
      <c r="F125" s="37">
        <f>'Regional Cap levels'!G684</f>
        <v>1.9742076681235482E-2</v>
      </c>
      <c r="G125" s="37">
        <f>'Regional Cap levels'!H684</f>
        <v>1.1732624585590519E-2</v>
      </c>
      <c r="H125" s="37">
        <f>'Regional Cap levels'!I684</f>
        <v>1.0596981669255981E-2</v>
      </c>
      <c r="I125" s="37">
        <f>'Regional Cap levels'!J676</f>
        <v>1.1346473172681108E-2</v>
      </c>
      <c r="J125" s="140"/>
    </row>
    <row r="126" spans="1:15">
      <c r="B126" s="14" t="s">
        <v>67</v>
      </c>
      <c r="C126" s="1" t="s">
        <v>63</v>
      </c>
      <c r="D126" s="1" t="s">
        <v>64</v>
      </c>
      <c r="E126" s="37">
        <f>'Regional Cap levels'!F690</f>
        <v>1.6080963783684922E-3</v>
      </c>
      <c r="F126" s="37">
        <f>'Regional Cap levels'!G690</f>
        <v>1.1895788486897063E-3</v>
      </c>
      <c r="G126" s="37">
        <f>'Regional Cap levels'!H690</f>
        <v>7.0622238462765433E-4</v>
      </c>
      <c r="H126" s="37">
        <f>'Regional Cap levels'!I690</f>
        <v>6.4408754702171287E-4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levels'!F686</f>
        <v>6.6669676344956212E-3</v>
      </c>
      <c r="F128" s="37">
        <f>'Regional Cap levels'!G686</f>
        <v>4.931845994791172E-3</v>
      </c>
      <c r="G128" s="37">
        <f>'Regional Cap levels'!H686</f>
        <v>2.9279101951873048E-3</v>
      </c>
      <c r="H128" s="37">
        <f>'Regional Cap levels'!I686</f>
        <v>2.6703068843000957E-3</v>
      </c>
      <c r="I128" s="37">
        <f>'Regional Cap levels'!J678</f>
        <v>2.9103145472611615E-3</v>
      </c>
      <c r="J128" s="140"/>
    </row>
    <row r="129" spans="2:11">
      <c r="B129" s="14" t="s">
        <v>62</v>
      </c>
      <c r="C129" s="1" t="s">
        <v>63</v>
      </c>
      <c r="D129" s="1" t="s">
        <v>68</v>
      </c>
      <c r="E129" s="37">
        <f>'Regional Cap levels'!F689</f>
        <v>4.994065237471047E-3</v>
      </c>
      <c r="F129" s="37">
        <f>'Regional Cap levels'!G689</f>
        <v>5.7195114044926998E-3</v>
      </c>
      <c r="G129" s="37">
        <f>'Regional Cap levels'!H689</f>
        <v>5.7195114044926998E-3</v>
      </c>
      <c r="H129" s="37">
        <f>'Regional Cap levels'!I689</f>
        <v>5.7298022680987307E-3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levels'!F685</f>
        <v>1.964625455626923E-2</v>
      </c>
      <c r="F131" s="37">
        <f>'Regional Cap levels'!G685</f>
        <v>2.2500101950420306E-2</v>
      </c>
      <c r="G131" s="37">
        <f>'Regional Cap levels'!H685</f>
        <v>2.2500101950420306E-2</v>
      </c>
      <c r="H131" s="37">
        <f>'Regional Cap levels'!I685</f>
        <v>2.254058538753902E-2</v>
      </c>
      <c r="I131" s="37">
        <f>'Regional Cap levels'!J677</f>
        <v>2.026301064753902E-2</v>
      </c>
      <c r="J131" s="44"/>
    </row>
    <row r="132" spans="2:11">
      <c r="B132" s="14" t="s">
        <v>67</v>
      </c>
      <c r="C132" s="1" t="s">
        <v>63</v>
      </c>
      <c r="D132" s="1" t="s">
        <v>68</v>
      </c>
      <c r="E132" s="37">
        <f>'Regional Cap levels'!F691</f>
        <v>2.5940103363497921E-3</v>
      </c>
      <c r="F132" s="37">
        <f>'Regional Cap levels'!G691</f>
        <v>2.6491784412743242E-3</v>
      </c>
      <c r="G132" s="37">
        <f>'Regional Cap levels'!H691</f>
        <v>2.6491784412743242E-3</v>
      </c>
      <c r="H132" s="37">
        <f>'Regional Cap levels'!I691</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levels'!F687</f>
        <v>1.0754444316041011E-2</v>
      </c>
      <c r="F134" s="37">
        <f>'Regional Cap levels'!G687</f>
        <v>1.0983164419472545E-2</v>
      </c>
      <c r="G134" s="37">
        <f>'Regional Cap levels'!H687</f>
        <v>1.0983164419472545E-2</v>
      </c>
      <c r="H134" s="37">
        <f>'Regional Cap levels'!I687</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0.64639218101567242</v>
      </c>
      <c r="F139" s="8">
        <f t="shared" ref="E139:I150" si="18">F61-F123</f>
        <v>0.48821022549078608</v>
      </c>
      <c r="G139" s="8">
        <f t="shared" si="18"/>
        <v>0.28989042515519142</v>
      </c>
      <c r="H139" s="8">
        <f t="shared" si="18"/>
        <v>0.26307034682621039</v>
      </c>
      <c r="I139" s="8">
        <f t="shared" si="18"/>
        <v>0.27516679433888863</v>
      </c>
    </row>
    <row r="140" spans="2:11">
      <c r="B140" s="14" t="s">
        <v>62</v>
      </c>
      <c r="C140" s="1" t="s">
        <v>65</v>
      </c>
      <c r="D140" s="1" t="s">
        <v>64</v>
      </c>
      <c r="E140" s="8">
        <f>E62-E124</f>
        <v>0.64292181750052069</v>
      </c>
      <c r="F140" s="8">
        <f t="shared" si="18"/>
        <v>0.48188467305762339</v>
      </c>
      <c r="G140" s="8">
        <f t="shared" si="18"/>
        <v>0.28249655824694853</v>
      </c>
      <c r="H140" s="8">
        <f t="shared" si="18"/>
        <v>0.26144119505618324</v>
      </c>
      <c r="I140" s="8">
        <f t="shared" si="18"/>
        <v>0.27367113546931188</v>
      </c>
    </row>
    <row r="141" spans="2:11">
      <c r="B141" s="14" t="s">
        <v>62</v>
      </c>
      <c r="C141" s="1" t="s">
        <v>86</v>
      </c>
      <c r="D141" s="14" t="s">
        <v>64</v>
      </c>
      <c r="E141" s="8">
        <f t="shared" si="18"/>
        <v>0.66167619891508722</v>
      </c>
      <c r="F141" s="8">
        <f t="shared" si="18"/>
        <v>0.49975807079994405</v>
      </c>
      <c r="G141" s="8">
        <f t="shared" si="18"/>
        <v>0.29675325605046404</v>
      </c>
      <c r="H141" s="8">
        <f t="shared" si="18"/>
        <v>0.26916006188684699</v>
      </c>
      <c r="I141" s="8">
        <f t="shared" si="18"/>
        <v>0.28135086523438507</v>
      </c>
    </row>
    <row r="142" spans="2:11">
      <c r="B142" s="14" t="s">
        <v>67</v>
      </c>
      <c r="C142" s="1" t="s">
        <v>63</v>
      </c>
      <c r="D142" s="1" t="s">
        <v>64</v>
      </c>
      <c r="E142" s="8">
        <f t="shared" si="18"/>
        <v>0.16784831863697514</v>
      </c>
      <c r="F142" s="8">
        <f t="shared" si="18"/>
        <v>0.12410782918153777</v>
      </c>
      <c r="G142" s="8">
        <f t="shared" si="18"/>
        <v>7.3595734939777474E-2</v>
      </c>
      <c r="H142" s="8">
        <f t="shared" si="18"/>
        <v>6.7515025506656015E-2</v>
      </c>
      <c r="I142" s="8">
        <f t="shared" si="18"/>
        <v>7.2703527460411269E-2</v>
      </c>
    </row>
    <row r="143" spans="2:11">
      <c r="B143" s="14" t="s">
        <v>67</v>
      </c>
      <c r="C143" s="1" t="s">
        <v>65</v>
      </c>
      <c r="D143" s="1" t="s">
        <v>64</v>
      </c>
      <c r="E143" s="8">
        <f t="shared" si="18"/>
        <v>0.17469240918303716</v>
      </c>
      <c r="F143" s="8">
        <f t="shared" si="18"/>
        <v>0.12777602015175807</v>
      </c>
      <c r="G143" s="8">
        <f t="shared" si="18"/>
        <v>7.3099729620427351E-2</v>
      </c>
      <c r="H143" s="8">
        <f t="shared" si="18"/>
        <v>6.6072138029415792E-2</v>
      </c>
      <c r="I143" s="8">
        <f t="shared" si="18"/>
        <v>7.1738648498558363E-2</v>
      </c>
    </row>
    <row r="144" spans="2:11">
      <c r="B144" s="14" t="s">
        <v>67</v>
      </c>
      <c r="C144" s="1" t="s">
        <v>86</v>
      </c>
      <c r="D144" s="14" t="s">
        <v>64</v>
      </c>
      <c r="E144" s="8">
        <f t="shared" si="18"/>
        <v>0.1718103901495879</v>
      </c>
      <c r="F144" s="8">
        <f t="shared" si="18"/>
        <v>0.12703874584287744</v>
      </c>
      <c r="G144" s="8">
        <f t="shared" si="18"/>
        <v>7.5335744823103984E-2</v>
      </c>
      <c r="H144" s="8">
        <f t="shared" si="18"/>
        <v>6.9071929192585951E-2</v>
      </c>
      <c r="I144" s="8">
        <f t="shared" si="18"/>
        <v>7.4357526058356466E-2</v>
      </c>
    </row>
    <row r="145" spans="2:22">
      <c r="B145" s="14" t="s">
        <v>62</v>
      </c>
      <c r="C145" s="1" t="s">
        <v>63</v>
      </c>
      <c r="D145" s="1" t="s">
        <v>68</v>
      </c>
      <c r="E145" s="8">
        <f>E67-E129</f>
        <v>0.50328241297203447</v>
      </c>
      <c r="F145" s="8">
        <f t="shared" si="18"/>
        <v>0.57365860243937894</v>
      </c>
      <c r="G145" s="8">
        <f t="shared" si="18"/>
        <v>0.57365860243937894</v>
      </c>
      <c r="H145" s="8">
        <f t="shared" si="18"/>
        <v>0.58110115249053629</v>
      </c>
      <c r="I145" s="8">
        <f t="shared" si="18"/>
        <v>0.58146681081270335</v>
      </c>
      <c r="K145" s="27"/>
      <c r="L145" s="27"/>
      <c r="M145" s="27"/>
      <c r="N145" s="27"/>
      <c r="O145" s="27"/>
    </row>
    <row r="146" spans="2:22">
      <c r="B146" s="14" t="s">
        <v>62</v>
      </c>
      <c r="C146" s="1" t="s">
        <v>65</v>
      </c>
      <c r="D146" s="1" t="s">
        <v>68</v>
      </c>
      <c r="E146" s="8">
        <f>E68-E130</f>
        <v>0.5082764782095055</v>
      </c>
      <c r="F146" s="8">
        <f t="shared" si="18"/>
        <v>0.57937811384387161</v>
      </c>
      <c r="G146" s="8">
        <f t="shared" si="18"/>
        <v>0.57937811384387161</v>
      </c>
      <c r="H146" s="8">
        <f t="shared" si="18"/>
        <v>0.586830954758635</v>
      </c>
      <c r="I146" s="8">
        <f t="shared" si="18"/>
        <v>0.5866176550508021</v>
      </c>
      <c r="K146" s="27"/>
      <c r="L146" s="27"/>
      <c r="M146" s="27"/>
      <c r="N146" s="27"/>
      <c r="O146" s="27"/>
    </row>
    <row r="147" spans="2:22">
      <c r="B147" s="14" t="s">
        <v>62</v>
      </c>
      <c r="C147" s="1" t="s">
        <v>86</v>
      </c>
      <c r="D147" s="14" t="s">
        <v>68</v>
      </c>
      <c r="E147" s="8">
        <f t="shared" si="18"/>
        <v>0.54202892229705468</v>
      </c>
      <c r="F147" s="8">
        <f t="shared" si="18"/>
        <v>0.61541285748471031</v>
      </c>
      <c r="G147" s="8">
        <f t="shared" si="18"/>
        <v>0.61541285748471031</v>
      </c>
      <c r="H147" s="8">
        <f t="shared" si="18"/>
        <v>0.62083573781590029</v>
      </c>
      <c r="I147" s="8">
        <f t="shared" si="18"/>
        <v>0.6228956575699629</v>
      </c>
      <c r="K147" s="27"/>
      <c r="L147" s="27"/>
      <c r="M147" s="27"/>
      <c r="N147" s="27"/>
      <c r="O147" s="27"/>
    </row>
    <row r="148" spans="2:22">
      <c r="B148" s="14" t="s">
        <v>67</v>
      </c>
      <c r="C148" s="1" t="s">
        <v>63</v>
      </c>
      <c r="D148" s="1" t="s">
        <v>68</v>
      </c>
      <c r="E148" s="8">
        <f t="shared" si="18"/>
        <v>0.29881349136237423</v>
      </c>
      <c r="F148" s="8">
        <f t="shared" si="18"/>
        <v>0.30440747205069824</v>
      </c>
      <c r="G148" s="8">
        <f t="shared" si="18"/>
        <v>0.30440747205069824</v>
      </c>
      <c r="H148" s="8">
        <f t="shared" si="18"/>
        <v>0.31341446457623878</v>
      </c>
      <c r="I148" s="8">
        <f t="shared" si="18"/>
        <v>0.31318248128620946</v>
      </c>
      <c r="K148" s="27"/>
      <c r="L148" s="27"/>
      <c r="M148" s="27"/>
      <c r="N148" s="27"/>
      <c r="O148" s="27"/>
    </row>
    <row r="149" spans="2:22">
      <c r="B149" s="14" t="s">
        <v>67</v>
      </c>
      <c r="C149" s="1" t="s">
        <v>65</v>
      </c>
      <c r="D149" s="1" t="s">
        <v>68</v>
      </c>
      <c r="E149" s="8">
        <f t="shared" si="18"/>
        <v>0.30140750169872405</v>
      </c>
      <c r="F149" s="8">
        <f t="shared" si="18"/>
        <v>0.30705665049197256</v>
      </c>
      <c r="G149" s="8">
        <f t="shared" si="18"/>
        <v>0.30705665049197256</v>
      </c>
      <c r="H149" s="8">
        <f t="shared" si="18"/>
        <v>0.31609141570272303</v>
      </c>
      <c r="I149" s="8">
        <f t="shared" si="18"/>
        <v>0.31585943241269371</v>
      </c>
      <c r="K149" s="27"/>
      <c r="L149" s="27"/>
      <c r="M149" s="27"/>
      <c r="N149" s="27"/>
      <c r="O149" s="27"/>
    </row>
    <row r="150" spans="2:22">
      <c r="B150" s="14" t="s">
        <v>67</v>
      </c>
      <c r="C150" s="1" t="s">
        <v>86</v>
      </c>
      <c r="D150" s="14" t="s">
        <v>68</v>
      </c>
      <c r="E150" s="8">
        <f t="shared" si="18"/>
        <v>0.32462283804799985</v>
      </c>
      <c r="F150" s="8">
        <f t="shared" si="18"/>
        <v>0.33240217140663336</v>
      </c>
      <c r="G150" s="8">
        <f t="shared" si="18"/>
        <v>0.33240217140663336</v>
      </c>
      <c r="H150" s="8">
        <f t="shared" si="18"/>
        <v>0.33885195476791163</v>
      </c>
      <c r="I150" s="8">
        <f t="shared" si="18"/>
        <v>0.33861687214434283</v>
      </c>
      <c r="K150" s="27"/>
      <c r="L150" s="27"/>
      <c r="M150" s="27"/>
      <c r="N150" s="27"/>
      <c r="O150" s="27"/>
    </row>
    <row r="151" spans="2:22">
      <c r="B151" s="55"/>
      <c r="C151" s="2"/>
      <c r="D151" s="2"/>
      <c r="E151" s="124"/>
      <c r="F151" s="124"/>
      <c r="G151" s="124"/>
      <c r="H151" s="124"/>
      <c r="I151" s="124"/>
      <c r="J151" s="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Northern'!$C$5)+(E125*INDEX('TDCV Values'!$D$11:$H$16,MATCH($B157&amp;$C157,'TDCV Values'!$B$11:$B$16&amp;'TDCV Values'!$C$11:$C$16,0),MATCH(E$154,'TDCV Values'!$D$10:$H$10,0))*'Customer Numbers - Northern'!$E$5))/((INDEX('TDCV Values'!$D$11:$H$16,MATCH($B155&amp;$C155,'TDCV Values'!$B$11:$B$16&amp;'TDCV Values'!$C$11:$C$16,0),MATCH(E$154,'TDCV Values'!$D$10:$H$10,0))*'Customer Numbers - Northern'!$C$5)+('Customer Numbers - Northern'!$E$5*INDEX('TDCV Values'!$D$11:$H$16,MATCH($B157&amp;$C157,'TDCV Values'!$B$11:$B$16&amp;'TDCV Values'!$C$11:$C$16,0),MATCH(E$154,'TDCV Values'!$D$10:$H$10,0))))</f>
        <v>1.0355496430369489E-2</v>
      </c>
      <c r="F155" s="37" cm="1">
        <f t="array" ref="F155">((F123*INDEX('TDCV Values'!$D$11:$H$16,MATCH($B155&amp;$C155,'TDCV Values'!$B$11:$B$16&amp;'TDCV Values'!$C$11:$C$16,0),MATCH(F$154,'TDCV Values'!$D$10:$H$10,0))*'Customer Numbers - Northern'!$C$5)+(F125*INDEX('TDCV Values'!$D$11:$H$16,MATCH($B157&amp;$C157,'TDCV Values'!$B$11:$B$16&amp;'TDCV Values'!$C$11:$C$16,0),MATCH(F$154,'TDCV Values'!$D$10:$H$10,0))*'Customer Numbers - Northern'!$E$5))/((INDEX('TDCV Values'!$D$11:$H$16,MATCH($B155&amp;$C155,'TDCV Values'!$B$11:$B$16&amp;'TDCV Values'!$C$11:$C$16,0),MATCH(F$154,'TDCV Values'!$D$10:$H$10,0))*'Customer Numbers - Northern'!$C$5)+('Customer Numbers - Northern'!$E$5*INDEX('TDCV Values'!$D$11:$H$16,MATCH($B157&amp;$C157,'TDCV Values'!$B$11:$B$16&amp;'TDCV Values'!$C$11:$C$16,0),MATCH(F$154,'TDCV Values'!$D$10:$H$10,0))))</f>
        <v>7.824099112185904E-3</v>
      </c>
      <c r="G155" s="37" cm="1">
        <f t="array" ref="G155">((G123*INDEX('TDCV Values'!$D$11:$H$16,MATCH($B155&amp;$C155,'TDCV Values'!$B$11:$B$16&amp;'TDCV Values'!$C$11:$C$16,0),MATCH(G$154,'TDCV Values'!$D$10:$H$10,0))*'Customer Numbers - Northern'!$C$5)+(G125*INDEX('TDCV Values'!$D$11:$H$16,MATCH($B157&amp;$C157,'TDCV Values'!$B$11:$B$16&amp;'TDCV Values'!$C$11:$C$16,0),MATCH(G$154,'TDCV Values'!$D$10:$H$10,0))*'Customer Numbers - Northern'!$E$5))/((INDEX('TDCV Values'!$D$11:$H$16,MATCH($B155&amp;$C155,'TDCV Values'!$B$11:$B$16&amp;'TDCV Values'!$C$11:$C$16,0),MATCH(G$154,'TDCV Values'!$D$10:$H$10,0))*'Customer Numbers - Northern'!$C$5)+('Customer Numbers - Northern'!$E$5*INDEX('TDCV Values'!$D$11:$H$16,MATCH($B157&amp;$C157,'TDCV Values'!$B$11:$B$16&amp;'TDCV Values'!$C$11:$C$16,0),MATCH(G$154,'TDCV Values'!$D$10:$H$10,0))))</f>
        <v>4.6498258053561826E-3</v>
      </c>
      <c r="H155" s="37" cm="1">
        <f t="array" ref="H155">((H123*INDEX('TDCV Values'!$D$11:$H$16,MATCH($B155&amp;$C155,'TDCV Values'!$B$11:$B$16&amp;'TDCV Values'!$C$11:$C$16,0),MATCH(H$154,'TDCV Values'!$D$10:$H$10,0))*'Customer Numbers - Northern'!$C$5)+(H125*INDEX('TDCV Values'!$D$11:$H$16,MATCH($B157&amp;$C157,'TDCV Values'!$B$11:$B$16&amp;'TDCV Values'!$C$11:$C$16,0),MATCH(H$154,'TDCV Values'!$D$10:$H$10,0))*'Customer Numbers - Northern'!$E$5))/((INDEX('TDCV Values'!$D$11:$H$16,MATCH($B155&amp;$C155,'TDCV Values'!$B$11:$B$16&amp;'TDCV Values'!$C$11:$C$16,0),MATCH(H$154,'TDCV Values'!$D$10:$H$10,0))*'Customer Numbers - Northern'!$C$5)+('Customer Numbers - Northern'!$E$5*INDEX('TDCV Values'!$D$11:$H$16,MATCH($B157&amp;$C157,'TDCV Values'!$B$11:$B$16&amp;'TDCV Values'!$C$11:$C$16,0),MATCH(H$154,'TDCV Values'!$D$10:$H$10,0))))</f>
        <v>4.1997524479824534E-3</v>
      </c>
      <c r="I155" s="37" cm="1">
        <f t="array" ref="I155">((I123*INDEX('TDCV Values'!$D$11:$H$16,MATCH($B155&amp;$C155,'TDCV Values'!$B$11:$B$16&amp;'TDCV Values'!$C$11:$C$16,0),MATCH(I$154,'TDCV Values'!$D$10:$H$10,0))*'Customer Numbers - Northern'!$C$5)+(I125*INDEX('TDCV Values'!$D$11:$H$16,MATCH($B157&amp;$C157,'TDCV Values'!$B$11:$B$16&amp;'TDCV Values'!$C$11:$C$16,0),MATCH(I$154,'TDCV Values'!$D$10:$H$10,0))*'Customer Numbers - Northern'!$E$5))/((INDEX('TDCV Values'!$D$11:$H$16,MATCH($B155&amp;$C155,'TDCV Values'!$B$11:$B$16&amp;'TDCV Values'!$C$11:$C$16,0),MATCH(I$154,'TDCV Values'!$D$10:$H$10,0))*'Customer Numbers - Northern'!$C$5)+('Customer Numbers - Northern'!$E$5*INDEX('TDCV Values'!$D$11:$H$16,MATCH($B157&amp;$C157,'TDCV Values'!$B$11:$B$16&amp;'TDCV Values'!$C$11:$C$16,0),MATCH(I$154,'TDCV Values'!$D$10:$H$10,0))))</f>
        <v>4.4967878562236314E-3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Northern'!$C$5)+(E125*INDEX('TDCV Values'!$D$11:$H$16,MATCH($B157&amp;$C157,'TDCV Values'!$B$11:$B$16&amp;'TDCV Values'!$C$11:$C$16,0),MATCH(E$154,'TDCV Values'!$D$10:$H$10,0))*'Customer Numbers - Northern'!$E$5))/((INDEX('TDCV Values'!$D$11:$H$16,MATCH($B155&amp;$C155,'TDCV Values'!$B$11:$B$16&amp;'TDCV Values'!$C$11:$C$16,0),MATCH(E$154,'TDCV Values'!$D$10:$H$10,0))*'Customer Numbers - Northern'!$C$5)+('Customer Numbers - Northern'!$E$5*INDEX('TDCV Values'!$D$11:$H$16,MATCH($B157&amp;$C157,'TDCV Values'!$B$11:$B$16&amp;'TDCV Values'!$C$11:$C$16,0),MATCH(E$154,'TDCV Values'!$D$10:$H$10,0))))</f>
        <v>1.0355496430369489E-2</v>
      </c>
      <c r="F157" s="37" cm="1">
        <f t="array" ref="F157">((F123*INDEX('TDCV Values'!$D$11:$H$16,MATCH($B155&amp;$C155,'TDCV Values'!$B$11:$B$16&amp;'TDCV Values'!$C$11:$C$16,0),MATCH(F$154,'TDCV Values'!$D$10:$H$10,0))*'Customer Numbers - Northern'!$C$5)+(F125*INDEX('TDCV Values'!$D$11:$H$16,MATCH($B157&amp;$C157,'TDCV Values'!$B$11:$B$16&amp;'TDCV Values'!$C$11:$C$16,0),MATCH(F$154,'TDCV Values'!$D$10:$H$10,0))*'Customer Numbers - Northern'!$E$5))/((INDEX('TDCV Values'!$D$11:$H$16,MATCH($B155&amp;$C155,'TDCV Values'!$B$11:$B$16&amp;'TDCV Values'!$C$11:$C$16,0),MATCH(F$154,'TDCV Values'!$D$10:$H$10,0))*'Customer Numbers - Northern'!$C$5)+('Customer Numbers - Northern'!$E$5*INDEX('TDCV Values'!$D$11:$H$16,MATCH($B157&amp;$C157,'TDCV Values'!$B$11:$B$16&amp;'TDCV Values'!$C$11:$C$16,0),MATCH(F$154,'TDCV Values'!$D$10:$H$10,0))))</f>
        <v>7.824099112185904E-3</v>
      </c>
      <c r="G157" s="37" cm="1">
        <f t="array" ref="G157">((G123*INDEX('TDCV Values'!$D$11:$H$16,MATCH($B155&amp;$C155,'TDCV Values'!$B$11:$B$16&amp;'TDCV Values'!$C$11:$C$16,0),MATCH(G$154,'TDCV Values'!$D$10:$H$10,0))*'Customer Numbers - Northern'!$C$5)+(G125*INDEX('TDCV Values'!$D$11:$H$16,MATCH($B157&amp;$C157,'TDCV Values'!$B$11:$B$16&amp;'TDCV Values'!$C$11:$C$16,0),MATCH(G$154,'TDCV Values'!$D$10:$H$10,0))*'Customer Numbers - Northern'!$E$5))/((INDEX('TDCV Values'!$D$11:$H$16,MATCH($B155&amp;$C155,'TDCV Values'!$B$11:$B$16&amp;'TDCV Values'!$C$11:$C$16,0),MATCH(G$154,'TDCV Values'!$D$10:$H$10,0))*'Customer Numbers - Northern'!$C$5)+('Customer Numbers - Northern'!$E$5*INDEX('TDCV Values'!$D$11:$H$16,MATCH($B157&amp;$C157,'TDCV Values'!$B$11:$B$16&amp;'TDCV Values'!$C$11:$C$16,0),MATCH(G$154,'TDCV Values'!$D$10:$H$10,0))))</f>
        <v>4.6498258053561826E-3</v>
      </c>
      <c r="H157" s="37" cm="1">
        <f t="array" ref="H157">((H123*INDEX('TDCV Values'!$D$11:$H$16,MATCH($B155&amp;$C155,'TDCV Values'!$B$11:$B$16&amp;'TDCV Values'!$C$11:$C$16,0),MATCH(H$154,'TDCV Values'!$D$10:$H$10,0))*'Customer Numbers - Northern'!$C$5)+(H125*INDEX('TDCV Values'!$D$11:$H$16,MATCH($B157&amp;$C157,'TDCV Values'!$B$11:$B$16&amp;'TDCV Values'!$C$11:$C$16,0),MATCH(H$154,'TDCV Values'!$D$10:$H$10,0))*'Customer Numbers - Northern'!$E$5))/((INDEX('TDCV Values'!$D$11:$H$16,MATCH($B155&amp;$C155,'TDCV Values'!$B$11:$B$16&amp;'TDCV Values'!$C$11:$C$16,0),MATCH(H$154,'TDCV Values'!$D$10:$H$10,0))*'Customer Numbers - Northern'!$C$5)+('Customer Numbers - Northern'!$E$5*INDEX('TDCV Values'!$D$11:$H$16,MATCH($B157&amp;$C157,'TDCV Values'!$B$11:$B$16&amp;'TDCV Values'!$C$11:$C$16,0),MATCH(H$154,'TDCV Values'!$D$10:$H$10,0))))</f>
        <v>4.1997524479824534E-3</v>
      </c>
      <c r="I157" s="37" cm="1">
        <f t="array" ref="I157">((I123*INDEX('TDCV Values'!$D$11:$H$16,MATCH($B155&amp;$C155,'TDCV Values'!$B$11:$B$16&amp;'TDCV Values'!$C$11:$C$16,0),MATCH(I$154,'TDCV Values'!$D$10:$H$10,0))*'Customer Numbers - Northern'!$C$5)+(I125*INDEX('TDCV Values'!$D$11:$H$16,MATCH($B157&amp;$C157,'TDCV Values'!$B$11:$B$16&amp;'TDCV Values'!$C$11:$C$16,0),MATCH(I$154,'TDCV Values'!$D$10:$H$10,0))*'Customer Numbers - Northern'!$E$5))/((INDEX('TDCV Values'!$D$11:$H$16,MATCH($B155&amp;$C155,'TDCV Values'!$B$11:$B$16&amp;'TDCV Values'!$C$11:$C$16,0),MATCH(I$154,'TDCV Values'!$D$10:$H$10,0))*'Customer Numbers - Northern'!$C$5)+('Customer Numbers - Northern'!$E$5*INDEX('TDCV Values'!$D$11:$H$16,MATCH($B157&amp;$C157,'TDCV Values'!$B$11:$B$16&amp;'TDCV Values'!$C$11:$C$16,0),MATCH(I$154,'TDCV Values'!$D$10:$H$10,0))))</f>
        <v>4.4967878562236314E-3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Northern'!$C$10)+(E128*INDEX('TDCV Values'!$D$11:$H$16,MATCH($B160&amp;$C160,'TDCV Values'!$B$11:$B$16&amp;'TDCV Values'!$C$11:$C$16,0),MATCH(E$154,'TDCV Values'!$D$10:$H$10,0))*'Customer Numbers - Northern'!$E$10))/((INDEX('TDCV Values'!$D$11:$H$16,MATCH($B158&amp;$C158,'TDCV Values'!$B$11:$B$16&amp;'TDCV Values'!$C$11:$C$16,0),MATCH(E$154,'TDCV Values'!$D$10:$H$10,0))*'Customer Numbers - Northern'!$C$10)+('Customer Numbers - Northern'!$E$10*INDEX('TDCV Values'!$D$11:$H$16,MATCH($B160&amp;$C160,'TDCV Values'!$B$11:$B$16&amp;'TDCV Values'!$C$11:$C$16,0),MATCH(E$154,'TDCV Values'!$D$10:$H$10,0))))</f>
        <v>2.5549514684747561E-3</v>
      </c>
      <c r="F158" s="37" cm="1">
        <f t="array" ref="F158">((F126*INDEX('TDCV Values'!$D$11:$H$16,MATCH($B158&amp;$C158,'TDCV Values'!$B$11:$B$16&amp;'TDCV Values'!$C$11:$C$16,0),MATCH(F$154,'TDCV Values'!$D$10:$H$10,0))*'Customer Numbers - Northern'!$C$10)+(F128*INDEX('TDCV Values'!$D$11:$H$16,MATCH($B160&amp;$C160,'TDCV Values'!$B$11:$B$16&amp;'TDCV Values'!$C$11:$C$16,0),MATCH(F$154,'TDCV Values'!$D$10:$H$10,0))*'Customer Numbers - Northern'!$E$10))/((INDEX('TDCV Values'!$D$11:$H$16,MATCH($B158&amp;$C158,'TDCV Values'!$B$11:$B$16&amp;'TDCV Values'!$C$11:$C$16,0),MATCH(F$154,'TDCV Values'!$D$10:$H$10,0))*'Customer Numbers - Northern'!$C$10)+('Customer Numbers - Northern'!$E$10*INDEX('TDCV Values'!$D$11:$H$16,MATCH($B160&amp;$C160,'TDCV Values'!$B$11:$B$16&amp;'TDCV Values'!$C$11:$C$16,0),MATCH(F$154,'TDCV Values'!$D$10:$H$10,0))))</f>
        <v>1.8900087502279183E-3</v>
      </c>
      <c r="G158" s="37" cm="1">
        <f t="array" ref="G158">((G126*INDEX('TDCV Values'!$D$11:$H$16,MATCH($B158&amp;$C158,'TDCV Values'!$B$11:$B$16&amp;'TDCV Values'!$C$11:$C$16,0),MATCH(G$154,'TDCV Values'!$D$10:$H$10,0))*'Customer Numbers - Northern'!$C$10)+(G128*INDEX('TDCV Values'!$D$11:$H$16,MATCH($B160&amp;$C160,'TDCV Values'!$B$11:$B$16&amp;'TDCV Values'!$C$11:$C$16,0),MATCH(G$154,'TDCV Values'!$D$10:$H$10,0))*'Customer Numbers - Northern'!$E$10))/((INDEX('TDCV Values'!$D$11:$H$16,MATCH($B158&amp;$C158,'TDCV Values'!$B$11:$B$16&amp;'TDCV Values'!$C$11:$C$16,0),MATCH(G$154,'TDCV Values'!$D$10:$H$10,0))*'Customer Numbers - Northern'!$C$10)+('Customer Numbers - Northern'!$E$10*INDEX('TDCV Values'!$D$11:$H$16,MATCH($B160&amp;$C160,'TDCV Values'!$B$11:$B$16&amp;'TDCV Values'!$C$11:$C$16,0),MATCH(G$154,'TDCV Values'!$D$10:$H$10,0))))</f>
        <v>1.1220496127880111E-3</v>
      </c>
      <c r="H158" s="37" cm="1">
        <f t="array" ref="H158">((H126*INDEX('TDCV Values'!$D$11:$H$16,MATCH($B158&amp;$C158,'TDCV Values'!$B$11:$B$16&amp;'TDCV Values'!$C$11:$C$16,0),MATCH(H$154,'TDCV Values'!$D$10:$H$10,0))*'Customer Numbers - Northern'!$C$10)+(H128*INDEX('TDCV Values'!$D$11:$H$16,MATCH($B160&amp;$C160,'TDCV Values'!$B$11:$B$16&amp;'TDCV Values'!$C$11:$C$16,0),MATCH(H$154,'TDCV Values'!$D$10:$H$10,0))*'Customer Numbers - Northern'!$E$10))/((INDEX('TDCV Values'!$D$11:$H$16,MATCH($B158&amp;$C158,'TDCV Values'!$B$11:$B$16&amp;'TDCV Values'!$C$11:$C$16,0),MATCH(H$154,'TDCV Values'!$D$10:$H$10,0))*'Customer Numbers - Northern'!$C$10)+('Customer Numbers - Northern'!$E$10*INDEX('TDCV Values'!$D$11:$H$16,MATCH($B160&amp;$C160,'TDCV Values'!$B$11:$B$16&amp;'TDCV Values'!$C$11:$C$16,0),MATCH(H$154,'TDCV Values'!$D$10:$H$10,0))))</f>
        <v>1.0233294759105166E-3</v>
      </c>
      <c r="I158" s="37" cm="1">
        <f t="array" ref="I158">((I126*INDEX('TDCV Values'!$D$11:$H$16,MATCH($B158&amp;$C158,'TDCV Values'!$B$11:$B$16&amp;'TDCV Values'!$C$11:$C$16,0),MATCH(I$154,'TDCV Values'!$D$10:$H$10,0))*'Customer Numbers - Northern'!$C$10)+(I128*INDEX('TDCV Values'!$D$11:$H$16,MATCH($B160&amp;$C160,'TDCV Values'!$B$11:$B$16&amp;'TDCV Values'!$C$11:$C$16,0),MATCH(I$154,'TDCV Values'!$D$10:$H$10,0))*'Customer Numbers - Northern'!$E$10))/((INDEX('TDCV Values'!$D$11:$H$16,MATCH($B158&amp;$C158,'TDCV Values'!$B$11:$B$16&amp;'TDCV Values'!$C$11:$C$16,0),MATCH(I$154,'TDCV Values'!$D$10:$H$10,0))*'Customer Numbers - Northern'!$C$10)+('Customer Numbers - Northern'!$E$10*INDEX('TDCV Values'!$D$11:$H$16,MATCH($B160&amp;$C160,'TDCV Values'!$B$11:$B$16&amp;'TDCV Values'!$C$11:$C$16,0),MATCH(I$154,'TDCV Values'!$D$10:$H$10,0))))</f>
        <v>1.1153065132302664E-3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Northern'!$C$10)+(E128*INDEX('TDCV Values'!$D$11:$H$16,MATCH($B160&amp;$C160,'TDCV Values'!$B$11:$B$16&amp;'TDCV Values'!$C$11:$C$16,0),MATCH(E$154,'TDCV Values'!$D$10:$H$10,0))*'Customer Numbers - Northern'!$E$10))/((INDEX('TDCV Values'!$D$11:$H$16,MATCH($B158&amp;$C158,'TDCV Values'!$B$11:$B$16&amp;'TDCV Values'!$C$11:$C$16,0),MATCH(E$154,'TDCV Values'!$D$10:$H$10,0))*'Customer Numbers - Northern'!$C$10)+('Customer Numbers - Northern'!$E$10*INDEX('TDCV Values'!$D$11:$H$16,MATCH($B160&amp;$C160,'TDCV Values'!$B$11:$B$16&amp;'TDCV Values'!$C$11:$C$16,0),MATCH(E$154,'TDCV Values'!$D$10:$H$10,0))))</f>
        <v>2.5549514684747561E-3</v>
      </c>
      <c r="F160" s="37" cm="1">
        <f t="array" ref="F160">((F126*INDEX('TDCV Values'!$D$11:$H$16,MATCH($B158&amp;$C158,'TDCV Values'!$B$11:$B$16&amp;'TDCV Values'!$C$11:$C$16,0),MATCH(F$154,'TDCV Values'!$D$10:$H$10,0))*'Customer Numbers - Northern'!$C$10)+(F128*INDEX('TDCV Values'!$D$11:$H$16,MATCH($B160&amp;$C160,'TDCV Values'!$B$11:$B$16&amp;'TDCV Values'!$C$11:$C$16,0),MATCH(F$154,'TDCV Values'!$D$10:$H$10,0))*'Customer Numbers - Northern'!$E$10))/((INDEX('TDCV Values'!$D$11:$H$16,MATCH($B158&amp;$C158,'TDCV Values'!$B$11:$B$16&amp;'TDCV Values'!$C$11:$C$16,0),MATCH(F$154,'TDCV Values'!$D$10:$H$10,0))*'Customer Numbers - Northern'!$C$10)+('Customer Numbers - Northern'!$E$10*INDEX('TDCV Values'!$D$11:$H$16,MATCH($B160&amp;$C160,'TDCV Values'!$B$11:$B$16&amp;'TDCV Values'!$C$11:$C$16,0),MATCH(F$154,'TDCV Values'!$D$10:$H$10,0))))</f>
        <v>1.8900087502279183E-3</v>
      </c>
      <c r="G160" s="37" cm="1">
        <f t="array" ref="G160">((G126*INDEX('TDCV Values'!$D$11:$H$16,MATCH($B158&amp;$C158,'TDCV Values'!$B$11:$B$16&amp;'TDCV Values'!$C$11:$C$16,0),MATCH(G$154,'TDCV Values'!$D$10:$H$10,0))*'Customer Numbers - Northern'!$C$10)+(G128*INDEX('TDCV Values'!$D$11:$H$16,MATCH($B160&amp;$C160,'TDCV Values'!$B$11:$B$16&amp;'TDCV Values'!$C$11:$C$16,0),MATCH(G$154,'TDCV Values'!$D$10:$H$10,0))*'Customer Numbers - Northern'!$E$10))/((INDEX('TDCV Values'!$D$11:$H$16,MATCH($B158&amp;$C158,'TDCV Values'!$B$11:$B$16&amp;'TDCV Values'!$C$11:$C$16,0),MATCH(G$154,'TDCV Values'!$D$10:$H$10,0))*'Customer Numbers - Northern'!$C$10)+('Customer Numbers - Northern'!$E$10*INDEX('TDCV Values'!$D$11:$H$16,MATCH($B160&amp;$C160,'TDCV Values'!$B$11:$B$16&amp;'TDCV Values'!$C$11:$C$16,0),MATCH(G$154,'TDCV Values'!$D$10:$H$10,0))))</f>
        <v>1.1220496127880111E-3</v>
      </c>
      <c r="H160" s="37" cm="1">
        <f t="array" ref="H160">((H126*INDEX('TDCV Values'!$D$11:$H$16,MATCH($B158&amp;$C158,'TDCV Values'!$B$11:$B$16&amp;'TDCV Values'!$C$11:$C$16,0),MATCH(H$154,'TDCV Values'!$D$10:$H$10,0))*'Customer Numbers - Northern'!$C$10)+(H128*INDEX('TDCV Values'!$D$11:$H$16,MATCH($B160&amp;$C160,'TDCV Values'!$B$11:$B$16&amp;'TDCV Values'!$C$11:$C$16,0),MATCH(H$154,'TDCV Values'!$D$10:$H$10,0))*'Customer Numbers - Northern'!$E$10))/((INDEX('TDCV Values'!$D$11:$H$16,MATCH($B158&amp;$C158,'TDCV Values'!$B$11:$B$16&amp;'TDCV Values'!$C$11:$C$16,0),MATCH(H$154,'TDCV Values'!$D$10:$H$10,0))*'Customer Numbers - Northern'!$C$10)+('Customer Numbers - Northern'!$E$10*INDEX('TDCV Values'!$D$11:$H$16,MATCH($B160&amp;$C160,'TDCV Values'!$B$11:$B$16&amp;'TDCV Values'!$C$11:$C$16,0),MATCH(H$154,'TDCV Values'!$D$10:$H$10,0))))</f>
        <v>1.0233294759105166E-3</v>
      </c>
      <c r="I160" s="37" cm="1">
        <f t="array" ref="I160">((I126*INDEX('TDCV Values'!$D$11:$H$16,MATCH($B158&amp;$C158,'TDCV Values'!$B$11:$B$16&amp;'TDCV Values'!$C$11:$C$16,0),MATCH(I$154,'TDCV Values'!$D$10:$H$10,0))*'Customer Numbers - Northern'!$C$10)+(I128*INDEX('TDCV Values'!$D$11:$H$16,MATCH($B160&amp;$C160,'TDCV Values'!$B$11:$B$16&amp;'TDCV Values'!$C$11:$C$16,0),MATCH(I$154,'TDCV Values'!$D$10:$H$10,0))*'Customer Numbers - Northern'!$E$10))/((INDEX('TDCV Values'!$D$11:$H$16,MATCH($B158&amp;$C158,'TDCV Values'!$B$11:$B$16&amp;'TDCV Values'!$C$11:$C$16,0),MATCH(I$154,'TDCV Values'!$D$10:$H$10,0))*'Customer Numbers - Northern'!$C$10)+('Customer Numbers - Northern'!$E$10*INDEX('TDCV Values'!$D$11:$H$16,MATCH($B160&amp;$C160,'TDCV Values'!$B$11:$B$16&amp;'TDCV Values'!$C$11:$C$16,0),MATCH(I$154,'TDCV Values'!$D$10:$H$10,0))))</f>
        <v>1.1153065132302664E-3</v>
      </c>
      <c r="J160" s="44"/>
      <c r="K160" s="27"/>
      <c r="L160" s="27"/>
      <c r="M160" s="27"/>
      <c r="N160" s="27"/>
      <c r="O160" s="27"/>
      <c r="Q160" s="27"/>
      <c r="R160" s="27"/>
      <c r="S160" s="27"/>
      <c r="T160" s="27"/>
      <c r="U160" s="27"/>
    </row>
    <row r="161" spans="2:21">
      <c r="B161" s="14" t="s">
        <v>62</v>
      </c>
      <c r="C161" s="1" t="s">
        <v>63</v>
      </c>
      <c r="D161" s="14" t="s">
        <v>68</v>
      </c>
      <c r="E161" s="37">
        <f>(('Customer Numbers - Northern'!$D$21*E$129)+('Customer Numbers - Northern'!$D$17*E$130)+('Customer Numbers - Northern'!$D$20*E$131))</f>
        <v>7.7861232794008556E-3</v>
      </c>
      <c r="F161" s="37">
        <f>(('Customer Numbers - Northern'!$D$21*F$129)+('Customer Numbers - Northern'!$D$17*F$130)+('Customer Numbers - Northern'!$D$20*F$131))</f>
        <v>8.9171484103139874E-3</v>
      </c>
      <c r="G161" s="37">
        <f>(('Customer Numbers - Northern'!$D$21*G$129)+('Customer Numbers - Northern'!$D$17*G$130)+('Customer Numbers - Northern'!$D$20*G$131))</f>
        <v>8.9171484103139874E-3</v>
      </c>
      <c r="H161" s="37">
        <f>(('Customer Numbers - Northern'!$D$21*H$129)+('Customer Numbers - Northern'!$D$17*H$130)+('Customer Numbers - Northern'!$D$20*H$131))</f>
        <v>8.9331926405909305E-3</v>
      </c>
      <c r="I161" s="37">
        <f>(('Customer Numbers - Northern'!$D$21*I$129)+('Customer Numbers - Northern'!$D$17*I$130)+('Customer Numbers - Northern'!$D$20*I$131))</f>
        <v>8.0305535318031165E-3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Northern'!$D$21*E$129)+('Customer Numbers - Northern'!$D$17*E$130)+('Customer Numbers - Northern'!$D$20*E$131))</f>
        <v>7.7861232794008556E-3</v>
      </c>
      <c r="F163" s="37">
        <f>(('Customer Numbers - Northern'!$D$21*F$129)+('Customer Numbers - Northern'!$D$17*F$130)+('Customer Numbers - Northern'!$D$20*F$131))</f>
        <v>8.9171484103139874E-3</v>
      </c>
      <c r="G163" s="37">
        <f>(('Customer Numbers - Northern'!$D$21*G$129)+('Customer Numbers - Northern'!$D$17*G$130)+('Customer Numbers - Northern'!$D$20*G$131))</f>
        <v>8.9171484103139874E-3</v>
      </c>
      <c r="H163" s="37">
        <f>(('Customer Numbers - Northern'!$D$21*H$129)+('Customer Numbers - Northern'!$D$17*H$130)+('Customer Numbers - Northern'!$D$20*H$131))</f>
        <v>8.9331926405909305E-3</v>
      </c>
      <c r="I163" s="37">
        <f>(('Customer Numbers - Northern'!$D$21*I$129)+('Customer Numbers - Northern'!$D$17*I$130)+('Customer Numbers - Northern'!$D$20*I$131))</f>
        <v>8.0305535318031165E-3</v>
      </c>
      <c r="J163" s="44"/>
      <c r="K163" s="27"/>
      <c r="L163" s="27"/>
      <c r="M163" s="27"/>
      <c r="N163" s="27"/>
      <c r="O163" s="27"/>
      <c r="Q163" s="27"/>
      <c r="R163" s="27"/>
      <c r="S163" s="27"/>
      <c r="T163" s="27"/>
      <c r="U163" s="27"/>
    </row>
    <row r="164" spans="2:21">
      <c r="B164" s="14" t="s">
        <v>67</v>
      </c>
      <c r="C164" s="1" t="s">
        <v>63</v>
      </c>
      <c r="D164" s="14" t="s">
        <v>68</v>
      </c>
      <c r="E164" s="37">
        <f>(('Customer Numbers - Northern'!$D$27*E$132)+('Customer Numbers - Northern'!$D$23*E$133)+('Customer Numbers - Northern'!$D$26*E$134))</f>
        <v>4.1213764344271812E-3</v>
      </c>
      <c r="F164" s="37">
        <f>(('Customer Numbers - Northern'!$D$27*F$132)+('Customer Numbers - Northern'!$D$23*F$133)+('Customer Numbers - Northern'!$D$26*F$134))</f>
        <v>4.2090277920111751E-3</v>
      </c>
      <c r="G164" s="37">
        <f>(('Customer Numbers - Northern'!$D$27*G$132)+('Customer Numbers - Northern'!$D$23*G$133)+('Customer Numbers - Northern'!$D$26*G$134))</f>
        <v>4.2090277920111751E-3</v>
      </c>
      <c r="H164" s="37">
        <f>(('Customer Numbers - Northern'!$D$27*H$132)+('Customer Numbers - Northern'!$D$23*H$133)+('Customer Numbers - Northern'!$D$26*H$134))</f>
        <v>4.2531531714443361E-3</v>
      </c>
      <c r="I164" s="37">
        <f>(('Customer Numbers - Northern'!$D$27*I$132)+('Customer Numbers - Northern'!$D$23*I$133)+('Customer Numbers - Northern'!$D$26*I$134))</f>
        <v>4.2531531714443361E-3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Northern'!$D$27*E$132)+('Customer Numbers - Northern'!$D$23*E$133)+('Customer Numbers - Northern'!$D$26*E$134))</f>
        <v>4.1213764344271812E-3</v>
      </c>
      <c r="F166" s="37">
        <f>(('Customer Numbers - Northern'!$D$27*F$132)+('Customer Numbers - Northern'!$D$23*F$133)+('Customer Numbers - Northern'!$D$26*F$134))</f>
        <v>4.2090277920111751E-3</v>
      </c>
      <c r="G166" s="37">
        <f>(('Customer Numbers - Northern'!$D$27*G$132)+('Customer Numbers - Northern'!$D$23*G$133)+('Customer Numbers - Northern'!$D$26*G$134))</f>
        <v>4.2090277920111751E-3</v>
      </c>
      <c r="H166" s="37">
        <f>(('Customer Numbers - Northern'!$D$27*H$132)+('Customer Numbers - Northern'!$D$23*H$133)+('Customer Numbers - Northern'!$D$26*H$134))</f>
        <v>4.2531531714443361E-3</v>
      </c>
      <c r="I166" s="37">
        <f>(('Customer Numbers - Northern'!$D$27*I$132)+('Customer Numbers - Northern'!$D$23*I$133)+('Customer Numbers - Northern'!$D$26*I$134))</f>
        <v>4.2531531714443361E-3</v>
      </c>
      <c r="J166" s="44"/>
      <c r="K166" s="27"/>
      <c r="L166" s="27"/>
      <c r="M166" s="27"/>
      <c r="N166" s="27"/>
      <c r="O166" s="27"/>
      <c r="Q166" s="27"/>
      <c r="R166" s="27"/>
      <c r="S166" s="27"/>
      <c r="T166" s="27"/>
      <c r="U166" s="27"/>
    </row>
    <row r="167" spans="2:21">
      <c r="E167" s="16"/>
      <c r="F167" s="16"/>
      <c r="G167" s="16"/>
      <c r="H167" s="16"/>
      <c r="I167" s="16"/>
      <c r="J167" s="52"/>
    </row>
    <row r="168" spans="2:21" s="135" customFormat="1">
      <c r="B168" s="195" t="s">
        <v>108</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 t="shared" ref="E171:I182" si="19">E139+E155</f>
        <v>0.6567476774460419</v>
      </c>
      <c r="F171" s="8">
        <f t="shared" si="19"/>
        <v>0.49603432460297198</v>
      </c>
      <c r="G171" s="8">
        <f t="shared" si="19"/>
        <v>0.29454025096054759</v>
      </c>
      <c r="H171" s="8">
        <f t="shared" si="19"/>
        <v>0.26727009927419282</v>
      </c>
      <c r="I171" s="8">
        <f t="shared" si="19"/>
        <v>0.27966358219511228</v>
      </c>
      <c r="J171" s="4"/>
      <c r="L171" s="27"/>
      <c r="M171" s="27"/>
      <c r="N171" s="27"/>
      <c r="O171" s="27"/>
    </row>
    <row r="172" spans="2:21">
      <c r="B172" s="14" t="s">
        <v>62</v>
      </c>
      <c r="C172" s="1" t="s">
        <v>65</v>
      </c>
      <c r="D172" s="14" t="s">
        <v>64</v>
      </c>
      <c r="E172" s="8">
        <f t="shared" si="19"/>
        <v>0.64292181750052069</v>
      </c>
      <c r="F172" s="8">
        <f t="shared" si="19"/>
        <v>0.48188467305762339</v>
      </c>
      <c r="G172" s="8">
        <f t="shared" si="19"/>
        <v>0.28249655824694853</v>
      </c>
      <c r="H172" s="8">
        <f t="shared" si="19"/>
        <v>0.26144119505618324</v>
      </c>
      <c r="I172" s="8">
        <f t="shared" si="19"/>
        <v>0.27367113546931188</v>
      </c>
      <c r="K172" s="27"/>
      <c r="L172" s="27"/>
      <c r="M172" s="27"/>
      <c r="N172" s="27"/>
      <c r="O172" s="27"/>
    </row>
    <row r="173" spans="2:21">
      <c r="B173" s="14" t="s">
        <v>62</v>
      </c>
      <c r="C173" s="1" t="s">
        <v>66</v>
      </c>
      <c r="D173" s="14" t="s">
        <v>64</v>
      </c>
      <c r="E173" s="8">
        <f t="shared" si="19"/>
        <v>0.6720316953454567</v>
      </c>
      <c r="F173" s="8">
        <f t="shared" si="19"/>
        <v>0.50758216991213001</v>
      </c>
      <c r="G173" s="8">
        <f t="shared" si="19"/>
        <v>0.30140308185582021</v>
      </c>
      <c r="H173" s="8">
        <f t="shared" si="19"/>
        <v>0.27335981433482942</v>
      </c>
      <c r="I173" s="8">
        <f t="shared" si="19"/>
        <v>0.28584765309060872</v>
      </c>
      <c r="K173" s="27"/>
      <c r="L173" s="27"/>
      <c r="M173" s="27"/>
      <c r="N173" s="27"/>
      <c r="O173" s="27"/>
    </row>
    <row r="174" spans="2:21">
      <c r="B174" s="14" t="s">
        <v>67</v>
      </c>
      <c r="C174" s="1" t="s">
        <v>63</v>
      </c>
      <c r="D174" s="14" t="s">
        <v>64</v>
      </c>
      <c r="E174" s="8">
        <f t="shared" si="19"/>
        <v>0.17040327010544989</v>
      </c>
      <c r="F174" s="8">
        <f t="shared" si="19"/>
        <v>0.12599783793176569</v>
      </c>
      <c r="G174" s="8">
        <f t="shared" si="19"/>
        <v>7.4717784552565489E-2</v>
      </c>
      <c r="H174" s="8">
        <f t="shared" si="19"/>
        <v>6.8538354982566538E-2</v>
      </c>
      <c r="I174" s="8">
        <f t="shared" si="19"/>
        <v>7.3818833973641529E-2</v>
      </c>
      <c r="K174" s="27"/>
      <c r="L174" s="27"/>
      <c r="M174" s="27"/>
      <c r="N174" s="27"/>
      <c r="O174" s="27"/>
    </row>
    <row r="175" spans="2:21">
      <c r="B175" s="14" t="s">
        <v>67</v>
      </c>
      <c r="C175" s="1" t="s">
        <v>65</v>
      </c>
      <c r="D175" s="14" t="s">
        <v>64</v>
      </c>
      <c r="E175" s="8">
        <f t="shared" si="19"/>
        <v>0.17469240918303716</v>
      </c>
      <c r="F175" s="8">
        <f t="shared" si="19"/>
        <v>0.12777602015175807</v>
      </c>
      <c r="G175" s="8">
        <f t="shared" si="19"/>
        <v>7.3099729620427351E-2</v>
      </c>
      <c r="H175" s="8">
        <f t="shared" si="19"/>
        <v>6.6072138029415792E-2</v>
      </c>
      <c r="I175" s="8">
        <f t="shared" si="19"/>
        <v>7.1738648498558363E-2</v>
      </c>
      <c r="K175" s="27"/>
      <c r="L175" s="27"/>
      <c r="M175" s="27"/>
      <c r="N175" s="27"/>
      <c r="O175" s="27"/>
    </row>
    <row r="176" spans="2:21">
      <c r="B176" s="14" t="s">
        <v>67</v>
      </c>
      <c r="C176" s="1" t="s">
        <v>66</v>
      </c>
      <c r="D176" s="14" t="s">
        <v>64</v>
      </c>
      <c r="E176" s="8">
        <f t="shared" si="19"/>
        <v>0.17436534161806266</v>
      </c>
      <c r="F176" s="8">
        <f t="shared" si="19"/>
        <v>0.12892875459310535</v>
      </c>
      <c r="G176" s="8">
        <f t="shared" si="19"/>
        <v>7.6457794435891999E-2</v>
      </c>
      <c r="H176" s="8">
        <f t="shared" si="19"/>
        <v>7.0095258668496474E-2</v>
      </c>
      <c r="I176" s="8">
        <f t="shared" si="19"/>
        <v>7.5472832571586726E-2</v>
      </c>
      <c r="K176" s="27"/>
      <c r="L176" s="27"/>
      <c r="M176" s="27"/>
      <c r="N176" s="27"/>
      <c r="O176" s="27"/>
    </row>
    <row r="177" spans="2:15">
      <c r="B177" s="14" t="s">
        <v>62</v>
      </c>
      <c r="C177" s="1" t="s">
        <v>63</v>
      </c>
      <c r="D177" s="14" t="s">
        <v>68</v>
      </c>
      <c r="E177" s="8">
        <f t="shared" si="19"/>
        <v>0.51106853625143533</v>
      </c>
      <c r="F177" s="8">
        <f t="shared" si="19"/>
        <v>0.58257575084969293</v>
      </c>
      <c r="G177" s="8">
        <f t="shared" si="19"/>
        <v>0.58257575084969293</v>
      </c>
      <c r="H177" s="8">
        <f t="shared" si="19"/>
        <v>0.59003434513112718</v>
      </c>
      <c r="I177" s="8">
        <f t="shared" si="19"/>
        <v>0.5894973643445065</v>
      </c>
      <c r="K177" s="27"/>
      <c r="L177" s="27"/>
      <c r="M177" s="27"/>
      <c r="N177" s="27"/>
      <c r="O177" s="27"/>
    </row>
    <row r="178" spans="2:15">
      <c r="B178" s="14" t="s">
        <v>62</v>
      </c>
      <c r="C178" s="1" t="s">
        <v>65</v>
      </c>
      <c r="D178" s="14" t="s">
        <v>68</v>
      </c>
      <c r="E178" s="8">
        <f t="shared" si="19"/>
        <v>0.5082764782095055</v>
      </c>
      <c r="F178" s="8">
        <f t="shared" si="19"/>
        <v>0.57937811384387161</v>
      </c>
      <c r="G178" s="8">
        <f t="shared" si="19"/>
        <v>0.57937811384387161</v>
      </c>
      <c r="H178" s="8">
        <f t="shared" si="19"/>
        <v>0.586830954758635</v>
      </c>
      <c r="I178" s="8">
        <f t="shared" si="19"/>
        <v>0.5866176550508021</v>
      </c>
      <c r="K178" s="27"/>
      <c r="L178" s="27"/>
      <c r="M178" s="27"/>
      <c r="N178" s="27"/>
      <c r="O178" s="27"/>
    </row>
    <row r="179" spans="2:15">
      <c r="B179" s="14" t="s">
        <v>62</v>
      </c>
      <c r="C179" s="1" t="s">
        <v>66</v>
      </c>
      <c r="D179" s="14" t="s">
        <v>68</v>
      </c>
      <c r="E179" s="8">
        <f t="shared" si="19"/>
        <v>0.54981504557645555</v>
      </c>
      <c r="F179" s="8">
        <f t="shared" si="19"/>
        <v>0.6243300058950243</v>
      </c>
      <c r="G179" s="8">
        <f t="shared" si="19"/>
        <v>0.6243300058950243</v>
      </c>
      <c r="H179" s="8">
        <f t="shared" si="19"/>
        <v>0.62976893045649118</v>
      </c>
      <c r="I179" s="8">
        <f t="shared" si="19"/>
        <v>0.63092621110176605</v>
      </c>
      <c r="K179" s="27"/>
      <c r="L179" s="27"/>
      <c r="M179" s="27"/>
      <c r="N179" s="27"/>
      <c r="O179" s="27"/>
    </row>
    <row r="180" spans="2:15">
      <c r="B180" s="14" t="s">
        <v>67</v>
      </c>
      <c r="C180" s="1" t="s">
        <v>63</v>
      </c>
      <c r="D180" s="14" t="s">
        <v>68</v>
      </c>
      <c r="E180" s="8">
        <f t="shared" si="19"/>
        <v>0.3029348677968014</v>
      </c>
      <c r="F180" s="8">
        <f t="shared" si="19"/>
        <v>0.30861649984270939</v>
      </c>
      <c r="G180" s="8">
        <f t="shared" si="19"/>
        <v>0.30861649984270939</v>
      </c>
      <c r="H180" s="8">
        <f t="shared" si="19"/>
        <v>0.3176676177476831</v>
      </c>
      <c r="I180" s="8">
        <f t="shared" si="19"/>
        <v>0.31743563445765377</v>
      </c>
      <c r="K180" s="27"/>
      <c r="L180" s="27"/>
      <c r="M180" s="27"/>
      <c r="N180" s="27"/>
      <c r="O180" s="27"/>
    </row>
    <row r="181" spans="2:15">
      <c r="B181" s="14" t="s">
        <v>67</v>
      </c>
      <c r="C181" s="1" t="s">
        <v>65</v>
      </c>
      <c r="D181" s="14" t="s">
        <v>68</v>
      </c>
      <c r="E181" s="8">
        <f t="shared" si="19"/>
        <v>0.30140750169872405</v>
      </c>
      <c r="F181" s="8">
        <f t="shared" si="19"/>
        <v>0.30705665049197256</v>
      </c>
      <c r="G181" s="8">
        <f t="shared" si="19"/>
        <v>0.30705665049197256</v>
      </c>
      <c r="H181" s="8">
        <f t="shared" si="19"/>
        <v>0.31609141570272303</v>
      </c>
      <c r="I181" s="8">
        <f t="shared" si="19"/>
        <v>0.31585943241269371</v>
      </c>
      <c r="K181" s="27"/>
      <c r="L181" s="27"/>
      <c r="M181" s="27"/>
      <c r="N181" s="27"/>
      <c r="O181" s="27"/>
    </row>
    <row r="182" spans="2:15">
      <c r="B182" s="14" t="s">
        <v>67</v>
      </c>
      <c r="C182" s="1" t="s">
        <v>66</v>
      </c>
      <c r="D182" s="14" t="s">
        <v>68</v>
      </c>
      <c r="E182" s="8">
        <f t="shared" si="19"/>
        <v>0.32874421448242702</v>
      </c>
      <c r="F182" s="8">
        <f t="shared" si="19"/>
        <v>0.33661119919864452</v>
      </c>
      <c r="G182" s="8">
        <f t="shared" si="19"/>
        <v>0.33661119919864452</v>
      </c>
      <c r="H182" s="8">
        <f t="shared" si="19"/>
        <v>0.34310510793935595</v>
      </c>
      <c r="I182" s="8">
        <f t="shared" si="19"/>
        <v>0.34287002531578714</v>
      </c>
      <c r="K182" s="27"/>
      <c r="L182" s="27"/>
      <c r="M182" s="27"/>
      <c r="N182" s="27"/>
      <c r="O182" s="27"/>
    </row>
    <row r="183" spans="2:15">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1904.5682645935215</v>
      </c>
      <c r="F188" s="35" cm="1">
        <f t="array" ref="F188">F171*INDEX('TDCV Values'!$D$11:$H$16,MATCH($B188&amp;$C188,'TDCV Values'!$B$11:$B$16&amp;'TDCV Values'!$C$11:$C$16,0),MATCH(F$22,'TDCV Values'!$D$10:$H$10,0))</f>
        <v>1438.4995413486188</v>
      </c>
      <c r="G188" s="35" cm="1">
        <f t="array" ref="G188">G171*INDEX('TDCV Values'!$D$11:$H$16,MATCH($B188&amp;$C188,'TDCV Values'!$B$11:$B$16&amp;'TDCV Values'!$C$11:$C$16,0),MATCH(G$22,'TDCV Values'!$D$10:$H$10,0))</f>
        <v>854.16672778558802</v>
      </c>
      <c r="H188" s="35" cm="1">
        <f t="array" ref="H188">H171*INDEX('TDCV Values'!$D$11:$H$16,MATCH($B188&amp;$C188,'TDCV Values'!$B$11:$B$16&amp;'TDCV Values'!$C$11:$C$16,0),MATCH(H$22,'TDCV Values'!$D$10:$H$10,0))</f>
        <v>721.62926804032065</v>
      </c>
      <c r="I188" s="35" cm="1">
        <f t="array" ref="I188">I171*INDEX('TDCV Values'!$D$11:$H$16,MATCH($B188&amp;$C188,'TDCV Values'!$B$11:$B$16&amp;'TDCV Values'!$C$11:$C$16,0),MATCH(I$22,'TDCV Values'!$D$10:$H$10,0))</f>
        <v>755.0916719268032</v>
      </c>
      <c r="J188" s="108"/>
    </row>
    <row r="189" spans="2:15">
      <c r="B189" s="14" t="s">
        <v>62</v>
      </c>
      <c r="C189" s="1" t="s">
        <v>65</v>
      </c>
      <c r="D189" s="14" t="s">
        <v>64</v>
      </c>
      <c r="E189" s="35" cm="1">
        <f t="array" ref="E189">E172*INDEX('TDCV Values'!$D$11:$H$16,MATCH($B189&amp;$C189,'TDCV Values'!$B$11:$B$16&amp;'TDCV Values'!$C$11:$C$16,0),MATCH(E$22,'TDCV Values'!$D$10:$H$10,0))</f>
        <v>1864.47327075151</v>
      </c>
      <c r="F189" s="35" cm="1">
        <f t="array" ref="F189">F172*INDEX('TDCV Values'!$D$11:$H$16,MATCH($B189&amp;$C189,'TDCV Values'!$B$11:$B$16&amp;'TDCV Values'!$C$11:$C$16,0),MATCH(F$22,'TDCV Values'!$D$10:$H$10,0))</f>
        <v>1397.4655518671079</v>
      </c>
      <c r="G189" s="35" cm="1">
        <f t="array" ref="G189">G172*INDEX('TDCV Values'!$D$11:$H$16,MATCH($B189&amp;$C189,'TDCV Values'!$B$11:$B$16&amp;'TDCV Values'!$C$11:$C$16,0),MATCH(G$22,'TDCV Values'!$D$10:$H$10,0))</f>
        <v>819.24001891615069</v>
      </c>
      <c r="H189" s="35" cm="1">
        <f t="array" ref="H189">H172*INDEX('TDCV Values'!$D$11:$H$16,MATCH($B189&amp;$C189,'TDCV Values'!$B$11:$B$16&amp;'TDCV Values'!$C$11:$C$16,0),MATCH(H$22,'TDCV Values'!$D$10:$H$10,0))</f>
        <v>705.89122665169475</v>
      </c>
      <c r="I189" s="35" cm="1">
        <f t="array" ref="I189">I172*INDEX('TDCV Values'!$D$11:$H$16,MATCH($B189&amp;$C189,'TDCV Values'!$B$11:$B$16&amp;'TDCV Values'!$C$11:$C$16,0),MATCH(I$22,'TDCV Values'!$D$10:$H$10,0))</f>
        <v>738.91206576714205</v>
      </c>
      <c r="J189" s="108"/>
    </row>
    <row r="190" spans="2:15">
      <c r="B190" s="14" t="s">
        <v>62</v>
      </c>
      <c r="C190" s="1" t="s">
        <v>66</v>
      </c>
      <c r="D190" s="14" t="s">
        <v>64</v>
      </c>
      <c r="E190" s="35" cm="1">
        <f t="array" ref="E190">E173*INDEX('TDCV Values'!$D$11:$H$16,MATCH($B190&amp;$C190,'TDCV Values'!$B$11:$B$16&amp;'TDCV Values'!$C$11:$C$16,0),MATCH(E$22,'TDCV Values'!$D$10:$H$10,0))</f>
        <v>1948.8919165018244</v>
      </c>
      <c r="F190" s="35" cm="1">
        <f t="array" ref="F190">F173*INDEX('TDCV Values'!$D$11:$H$16,MATCH($B190&amp;$C190,'TDCV Values'!$B$11:$B$16&amp;'TDCV Values'!$C$11:$C$16,0),MATCH(F$22,'TDCV Values'!$D$10:$H$10,0))</f>
        <v>1471.988292745177</v>
      </c>
      <c r="G190" s="35" cm="1">
        <f t="array" ref="G190">G173*INDEX('TDCV Values'!$D$11:$H$16,MATCH($B190&amp;$C190,'TDCV Values'!$B$11:$B$16&amp;'TDCV Values'!$C$11:$C$16,0),MATCH(G$22,'TDCV Values'!$D$10:$H$10,0))</f>
        <v>874.06893738187864</v>
      </c>
      <c r="H190" s="35" cm="1">
        <f t="array" ref="H190">H173*INDEX('TDCV Values'!$D$11:$H$16,MATCH($B190&amp;$C190,'TDCV Values'!$B$11:$B$16&amp;'TDCV Values'!$C$11:$C$16,0),MATCH(H$22,'TDCV Values'!$D$10:$H$10,0))</f>
        <v>738.07149870403941</v>
      </c>
      <c r="I190" s="35" cm="1">
        <f t="array" ref="I190">I173*INDEX('TDCV Values'!$D$11:$H$16,MATCH($B190&amp;$C190,'TDCV Values'!$B$11:$B$16&amp;'TDCV Values'!$C$11:$C$16,0),MATCH(I$22,'TDCV Values'!$D$10:$H$10,0))</f>
        <v>771.78866334464351</v>
      </c>
      <c r="J190" s="108"/>
    </row>
    <row r="191" spans="2:15">
      <c r="B191" s="14" t="s">
        <v>67</v>
      </c>
      <c r="C191" s="1" t="s">
        <v>63</v>
      </c>
      <c r="D191" s="14" t="s">
        <v>64</v>
      </c>
      <c r="E191" s="35" cm="1">
        <f t="array" ref="E191">E174*INDEX('TDCV Values'!$D$11:$H$16,MATCH($B191&amp;$C191,'TDCV Values'!$B$11:$B$16&amp;'TDCV Values'!$C$11:$C$16,0),MATCH(E$22,'TDCV Values'!$D$10:$H$10,0))</f>
        <v>2044.8392412653986</v>
      </c>
      <c r="F191" s="35" cm="1">
        <f t="array" ref="F191">F174*INDEX('TDCV Values'!$D$11:$H$16,MATCH($B191&amp;$C191,'TDCV Values'!$B$11:$B$16&amp;'TDCV Values'!$C$11:$C$16,0),MATCH(F$22,'TDCV Values'!$D$10:$H$10,0))</f>
        <v>1511.9740551811883</v>
      </c>
      <c r="G191" s="35" cm="1">
        <f t="array" ref="G191">G174*INDEX('TDCV Values'!$D$11:$H$16,MATCH($B191&amp;$C191,'TDCV Values'!$B$11:$B$16&amp;'TDCV Values'!$C$11:$C$16,0),MATCH(G$22,'TDCV Values'!$D$10:$H$10,0))</f>
        <v>896.61341463078588</v>
      </c>
      <c r="H191" s="35" cm="1">
        <f t="array" ref="H191">H174*INDEX('TDCV Values'!$D$11:$H$16,MATCH($B191&amp;$C191,'TDCV Values'!$B$11:$B$16&amp;'TDCV Values'!$C$11:$C$16,0),MATCH(H$22,'TDCV Values'!$D$10:$H$10,0))</f>
        <v>788.19108229951519</v>
      </c>
      <c r="I191" s="35" cm="1">
        <f t="array" ref="I191">I174*INDEX('TDCV Values'!$D$11:$H$16,MATCH($B191&amp;$C191,'TDCV Values'!$B$11:$B$16&amp;'TDCV Values'!$C$11:$C$16,0),MATCH(I$22,'TDCV Values'!$D$10:$H$10,0))</f>
        <v>848.91659069687762</v>
      </c>
      <c r="J191" s="108"/>
    </row>
    <row r="192" spans="2:15">
      <c r="B192" s="14" t="s">
        <v>67</v>
      </c>
      <c r="C192" s="1" t="s">
        <v>65</v>
      </c>
      <c r="D192" s="14" t="s">
        <v>64</v>
      </c>
      <c r="E192" s="35" cm="1">
        <f t="array" ref="E192">E175*INDEX('TDCV Values'!$D$11:$H$16,MATCH($B192&amp;$C192,'TDCV Values'!$B$11:$B$16&amp;'TDCV Values'!$C$11:$C$16,0),MATCH(E$22,'TDCV Values'!$D$10:$H$10,0))</f>
        <v>2096.308910196446</v>
      </c>
      <c r="F192" s="35" cm="1">
        <f t="array" ref="F192">F175*INDEX('TDCV Values'!$D$11:$H$16,MATCH($B192&amp;$C192,'TDCV Values'!$B$11:$B$16&amp;'TDCV Values'!$C$11:$C$16,0),MATCH(F$22,'TDCV Values'!$D$10:$H$10,0))</f>
        <v>1533.3122418210969</v>
      </c>
      <c r="G192" s="35" cm="1">
        <f t="array" ref="G192">G175*INDEX('TDCV Values'!$D$11:$H$16,MATCH($B192&amp;$C192,'TDCV Values'!$B$11:$B$16&amp;'TDCV Values'!$C$11:$C$16,0),MATCH(G$22,'TDCV Values'!$D$10:$H$10,0))</f>
        <v>877.19675544512825</v>
      </c>
      <c r="H192" s="35" cm="1">
        <f t="array" ref="H192">H175*INDEX('TDCV Values'!$D$11:$H$16,MATCH($B192&amp;$C192,'TDCV Values'!$B$11:$B$16&amp;'TDCV Values'!$C$11:$C$16,0),MATCH(H$22,'TDCV Values'!$D$10:$H$10,0))</f>
        <v>759.82958733828161</v>
      </c>
      <c r="I192" s="35" cm="1">
        <f t="array" ref="I192">I175*INDEX('TDCV Values'!$D$11:$H$16,MATCH($B192&amp;$C192,'TDCV Values'!$B$11:$B$16&amp;'TDCV Values'!$C$11:$C$16,0),MATCH(I$22,'TDCV Values'!$D$10:$H$10,0))</f>
        <v>824.9944577334212</v>
      </c>
      <c r="J192" s="108"/>
    </row>
    <row r="193" spans="2:10">
      <c r="B193" s="14" t="s">
        <v>67</v>
      </c>
      <c r="C193" s="1" t="s">
        <v>66</v>
      </c>
      <c r="D193" s="14" t="s">
        <v>64</v>
      </c>
      <c r="E193" s="35" cm="1">
        <f t="array" ref="E193">E176*INDEX('TDCV Values'!$D$11:$H$16,MATCH($B193&amp;$C193,'TDCV Values'!$B$11:$B$16&amp;'TDCV Values'!$C$11:$C$16,0),MATCH(E$22,'TDCV Values'!$D$10:$H$10,0))</f>
        <v>2092.3840994167522</v>
      </c>
      <c r="F193" s="35" cm="1">
        <f t="array" ref="F193">F176*INDEX('TDCV Values'!$D$11:$H$16,MATCH($B193&amp;$C193,'TDCV Values'!$B$11:$B$16&amp;'TDCV Values'!$C$11:$C$16,0),MATCH(F$22,'TDCV Values'!$D$10:$H$10,0))</f>
        <v>1547.1450551172643</v>
      </c>
      <c r="G193" s="35" cm="1">
        <f t="array" ref="G193">G176*INDEX('TDCV Values'!$D$11:$H$16,MATCH($B193&amp;$C193,'TDCV Values'!$B$11:$B$16&amp;'TDCV Values'!$C$11:$C$16,0),MATCH(G$22,'TDCV Values'!$D$10:$H$10,0))</f>
        <v>917.49353323070397</v>
      </c>
      <c r="H193" s="35" cm="1">
        <f t="array" ref="H193">H176*INDEX('TDCV Values'!$D$11:$H$16,MATCH($B193&amp;$C193,'TDCV Values'!$B$11:$B$16&amp;'TDCV Values'!$C$11:$C$16,0),MATCH(H$22,'TDCV Values'!$D$10:$H$10,0))</f>
        <v>806.0954746877095</v>
      </c>
      <c r="I193" s="35" cm="1">
        <f t="array" ref="I193">I176*INDEX('TDCV Values'!$D$11:$H$16,MATCH($B193&amp;$C193,'TDCV Values'!$B$11:$B$16&amp;'TDCV Values'!$C$11:$C$16,0),MATCH(I$22,'TDCV Values'!$D$10:$H$10,0))</f>
        <v>867.93757457324739</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186.54001573177391</v>
      </c>
      <c r="F195" s="8">
        <f t="shared" ref="F195:I200" si="20">F177*365</f>
        <v>212.64014906013793</v>
      </c>
      <c r="G195" s="8">
        <f t="shared" si="20"/>
        <v>212.64014906013793</v>
      </c>
      <c r="H195" s="8">
        <f t="shared" si="20"/>
        <v>215.36253597286142</v>
      </c>
      <c r="I195" s="8">
        <f t="shared" si="20"/>
        <v>215.16653798574487</v>
      </c>
      <c r="J195" s="108"/>
    </row>
    <row r="196" spans="2:10">
      <c r="B196" s="14" t="s">
        <v>62</v>
      </c>
      <c r="C196" s="1" t="s">
        <v>65</v>
      </c>
      <c r="D196" s="14" t="s">
        <v>68</v>
      </c>
      <c r="E196" s="8">
        <f t="shared" ref="E196:H200" si="21">E178*365</f>
        <v>185.5209145464695</v>
      </c>
      <c r="F196" s="8">
        <f t="shared" si="21"/>
        <v>211.47301155301315</v>
      </c>
      <c r="G196" s="8">
        <f t="shared" si="21"/>
        <v>211.47301155301315</v>
      </c>
      <c r="H196" s="8">
        <f t="shared" si="21"/>
        <v>214.19329848690177</v>
      </c>
      <c r="I196" s="8">
        <f t="shared" si="20"/>
        <v>214.11544409354278</v>
      </c>
      <c r="J196" s="108"/>
    </row>
    <row r="197" spans="2:10">
      <c r="B197" s="14" t="s">
        <v>62</v>
      </c>
      <c r="C197" s="1" t="s">
        <v>66</v>
      </c>
      <c r="D197" s="14" t="s">
        <v>68</v>
      </c>
      <c r="E197" s="8">
        <f t="shared" si="21"/>
        <v>200.68249163540628</v>
      </c>
      <c r="F197" s="8">
        <f t="shared" si="21"/>
        <v>227.88045215168387</v>
      </c>
      <c r="G197" s="8">
        <f t="shared" si="21"/>
        <v>227.88045215168387</v>
      </c>
      <c r="H197" s="8">
        <f t="shared" si="21"/>
        <v>229.86565961661927</v>
      </c>
      <c r="I197" s="8">
        <f t="shared" si="20"/>
        <v>230.28806705214461</v>
      </c>
      <c r="J197" s="108"/>
    </row>
    <row r="198" spans="2:10">
      <c r="B198" s="14" t="s">
        <v>67</v>
      </c>
      <c r="C198" s="1" t="s">
        <v>63</v>
      </c>
      <c r="D198" s="14" t="s">
        <v>68</v>
      </c>
      <c r="E198" s="8">
        <f t="shared" si="21"/>
        <v>110.5712267458325</v>
      </c>
      <c r="F198" s="8">
        <f t="shared" si="21"/>
        <v>112.64502244258892</v>
      </c>
      <c r="G198" s="8">
        <f t="shared" si="21"/>
        <v>112.64502244258892</v>
      </c>
      <c r="H198" s="8">
        <f t="shared" si="21"/>
        <v>115.94868047790433</v>
      </c>
      <c r="I198" s="8">
        <f t="shared" si="20"/>
        <v>115.86400657704363</v>
      </c>
      <c r="J198" s="108"/>
    </row>
    <row r="199" spans="2:10">
      <c r="B199" s="14" t="s">
        <v>67</v>
      </c>
      <c r="C199" s="1" t="s">
        <v>65</v>
      </c>
      <c r="D199" s="14" t="s">
        <v>68</v>
      </c>
      <c r="E199" s="8">
        <f t="shared" si="21"/>
        <v>110.01373812003428</v>
      </c>
      <c r="F199" s="8">
        <f t="shared" si="21"/>
        <v>112.07567742956998</v>
      </c>
      <c r="G199" s="8">
        <f t="shared" si="21"/>
        <v>112.07567742956998</v>
      </c>
      <c r="H199" s="8">
        <f t="shared" si="21"/>
        <v>115.3733667314939</v>
      </c>
      <c r="I199" s="8">
        <f t="shared" si="20"/>
        <v>115.28869283063321</v>
      </c>
      <c r="J199" s="108"/>
    </row>
    <row r="200" spans="2:10">
      <c r="B200" s="14" t="s">
        <v>67</v>
      </c>
      <c r="C200" s="1" t="s">
        <v>66</v>
      </c>
      <c r="D200" s="14" t="s">
        <v>68</v>
      </c>
      <c r="E200" s="8">
        <f t="shared" si="21"/>
        <v>119.99163828608586</v>
      </c>
      <c r="F200" s="8">
        <f t="shared" si="21"/>
        <v>122.86308770750524</v>
      </c>
      <c r="G200" s="8">
        <f t="shared" si="21"/>
        <v>122.86308770750524</v>
      </c>
      <c r="H200" s="8">
        <f t="shared" si="21"/>
        <v>125.23336439786492</v>
      </c>
      <c r="I200" s="8">
        <f t="shared" si="20"/>
        <v>125.14755924026231</v>
      </c>
      <c r="J200" s="108"/>
    </row>
    <row r="201" spans="2:10">
      <c r="B201" s="209" t="s">
        <v>74</v>
      </c>
      <c r="C201" s="209"/>
      <c r="D201" s="209"/>
      <c r="E201" s="209"/>
      <c r="F201" s="209"/>
      <c r="G201" s="209"/>
      <c r="H201" s="209"/>
      <c r="I201" s="186"/>
      <c r="J201" t="s">
        <v>75</v>
      </c>
    </row>
    <row r="202" spans="2:10">
      <c r="B202" s="14" t="s">
        <v>62</v>
      </c>
      <c r="C202" s="1" t="s">
        <v>63</v>
      </c>
      <c r="D202" s="1"/>
      <c r="E202" s="8">
        <f>E188+E195</f>
        <v>2091.1082803252953</v>
      </c>
      <c r="F202" s="8">
        <f t="shared" ref="F202:I207" si="22">F188+F195</f>
        <v>1651.1396904087567</v>
      </c>
      <c r="G202" s="8">
        <f t="shared" si="22"/>
        <v>1066.806876845726</v>
      </c>
      <c r="H202" s="8">
        <f t="shared" si="22"/>
        <v>936.9918040131821</v>
      </c>
      <c r="I202" s="8">
        <f t="shared" si="22"/>
        <v>970.25820991254807</v>
      </c>
    </row>
    <row r="203" spans="2:10">
      <c r="B203" s="14" t="s">
        <v>62</v>
      </c>
      <c r="C203" s="1" t="s">
        <v>65</v>
      </c>
      <c r="D203" s="1"/>
      <c r="E203" s="8">
        <f t="shared" ref="E203:H207" si="23">E189+E196</f>
        <v>2049.9941852979796</v>
      </c>
      <c r="F203" s="8">
        <f t="shared" si="23"/>
        <v>1608.938563420121</v>
      </c>
      <c r="G203" s="8">
        <f t="shared" si="23"/>
        <v>1030.7130304691639</v>
      </c>
      <c r="H203" s="8">
        <f t="shared" si="23"/>
        <v>920.08452513859652</v>
      </c>
      <c r="I203" s="8">
        <f t="shared" si="22"/>
        <v>953.02750986068486</v>
      </c>
    </row>
    <row r="204" spans="2:10">
      <c r="B204" s="14" t="s">
        <v>62</v>
      </c>
      <c r="C204" s="1" t="s">
        <v>66</v>
      </c>
      <c r="D204" s="1"/>
      <c r="E204" s="8">
        <f t="shared" si="23"/>
        <v>2149.5744081372309</v>
      </c>
      <c r="F204" s="8">
        <f t="shared" si="23"/>
        <v>1699.8687448968608</v>
      </c>
      <c r="G204" s="8">
        <f t="shared" si="23"/>
        <v>1101.9493895335625</v>
      </c>
      <c r="H204" s="8">
        <f t="shared" si="23"/>
        <v>967.93715832065868</v>
      </c>
      <c r="I204" s="8">
        <f t="shared" si="22"/>
        <v>1002.0767303967881</v>
      </c>
    </row>
    <row r="205" spans="2:10">
      <c r="B205" s="14" t="s">
        <v>67</v>
      </c>
      <c r="C205" s="1" t="s">
        <v>63</v>
      </c>
      <c r="D205" s="1"/>
      <c r="E205" s="8">
        <f t="shared" si="23"/>
        <v>2155.4104680112309</v>
      </c>
      <c r="F205" s="8">
        <f t="shared" si="23"/>
        <v>1624.6190776237772</v>
      </c>
      <c r="G205" s="8">
        <f t="shared" si="23"/>
        <v>1009.2584370733748</v>
      </c>
      <c r="H205" s="8">
        <f t="shared" si="23"/>
        <v>904.13976277741949</v>
      </c>
      <c r="I205" s="8">
        <f t="shared" si="22"/>
        <v>964.78059727392122</v>
      </c>
    </row>
    <row r="206" spans="2:10">
      <c r="B206" s="14" t="s">
        <v>67</v>
      </c>
      <c r="C206" s="1" t="s">
        <v>65</v>
      </c>
      <c r="D206" s="1"/>
      <c r="E206" s="8">
        <f t="shared" si="23"/>
        <v>2206.3226483164804</v>
      </c>
      <c r="F206" s="8">
        <f t="shared" si="23"/>
        <v>1645.387919250667</v>
      </c>
      <c r="G206" s="8">
        <f t="shared" si="23"/>
        <v>989.27243287469821</v>
      </c>
      <c r="H206" s="8">
        <f t="shared" si="23"/>
        <v>875.2029540697755</v>
      </c>
      <c r="I206" s="8">
        <f t="shared" si="22"/>
        <v>940.28315056405438</v>
      </c>
    </row>
    <row r="207" spans="2:10">
      <c r="B207" s="14" t="s">
        <v>67</v>
      </c>
      <c r="C207" s="1" t="s">
        <v>66</v>
      </c>
      <c r="D207" s="1"/>
      <c r="E207" s="8">
        <f t="shared" si="23"/>
        <v>2212.3757377028383</v>
      </c>
      <c r="F207" s="8">
        <f t="shared" si="23"/>
        <v>1670.0081428247695</v>
      </c>
      <c r="G207" s="8">
        <f t="shared" si="23"/>
        <v>1040.3566209382093</v>
      </c>
      <c r="H207" s="8">
        <f t="shared" si="23"/>
        <v>931.32883908557437</v>
      </c>
      <c r="I207" s="8">
        <f t="shared" si="22"/>
        <v>993.08513381350974</v>
      </c>
    </row>
    <row r="208" spans="2:10">
      <c r="B208" s="209" t="s">
        <v>74</v>
      </c>
      <c r="C208" s="209"/>
      <c r="D208" s="209"/>
      <c r="E208" s="209"/>
      <c r="F208" s="209"/>
      <c r="G208" s="209"/>
      <c r="H208" s="209"/>
      <c r="I208" s="186"/>
      <c r="J208" t="s">
        <v>76</v>
      </c>
    </row>
    <row r="209" spans="2:15">
      <c r="B209" s="14" t="s">
        <v>77</v>
      </c>
      <c r="C209" s="1" t="s">
        <v>63</v>
      </c>
      <c r="D209" s="1"/>
      <c r="E209" s="8">
        <f>E202+E205</f>
        <v>4246.5187483365262</v>
      </c>
      <c r="F209" s="8">
        <f t="shared" ref="F209:I211" si="24">F202+F205</f>
        <v>3275.7587680325341</v>
      </c>
      <c r="G209" s="8">
        <f t="shared" si="24"/>
        <v>2076.0653139191008</v>
      </c>
      <c r="H209" s="8">
        <f t="shared" si="24"/>
        <v>1841.1315667906015</v>
      </c>
      <c r="I209" s="8">
        <f t="shared" si="24"/>
        <v>1935.0388071864693</v>
      </c>
    </row>
    <row r="210" spans="2:15">
      <c r="B210" s="14" t="s">
        <v>77</v>
      </c>
      <c r="C210" s="1" t="s">
        <v>65</v>
      </c>
      <c r="D210" s="1"/>
      <c r="E210" s="8">
        <f t="shared" ref="E210:H211" si="25">E203+E206</f>
        <v>4256.3168336144599</v>
      </c>
      <c r="F210" s="8">
        <f t="shared" si="25"/>
        <v>3254.3264826707882</v>
      </c>
      <c r="G210" s="8">
        <f t="shared" si="25"/>
        <v>2019.9854633438622</v>
      </c>
      <c r="H210" s="8">
        <f t="shared" si="25"/>
        <v>1795.2874792083721</v>
      </c>
      <c r="I210" s="8">
        <f t="shared" si="24"/>
        <v>1893.3106604247391</v>
      </c>
    </row>
    <row r="211" spans="2:15">
      <c r="B211" s="14" t="s">
        <v>77</v>
      </c>
      <c r="C211" s="1" t="s">
        <v>66</v>
      </c>
      <c r="D211" s="1"/>
      <c r="E211" s="8">
        <f t="shared" si="25"/>
        <v>4361.9501458400691</v>
      </c>
      <c r="F211" s="8">
        <f t="shared" si="25"/>
        <v>3369.8768877216303</v>
      </c>
      <c r="G211" s="8">
        <f t="shared" si="25"/>
        <v>2142.3060104717715</v>
      </c>
      <c r="H211" s="8">
        <f t="shared" si="25"/>
        <v>1899.2659974062331</v>
      </c>
      <c r="I211" s="8">
        <f t="shared" si="24"/>
        <v>1995.1618642102978</v>
      </c>
    </row>
    <row r="212" spans="2:15">
      <c r="D212" s="128"/>
      <c r="E212" s="16"/>
      <c r="F212" s="16"/>
      <c r="G212" s="16"/>
      <c r="H212" s="16"/>
      <c r="I212" s="16"/>
    </row>
    <row r="213" spans="2:15">
      <c r="B213" s="199" t="s">
        <v>112</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6">E202-E38</f>
        <v>15.057939892077229</v>
      </c>
      <c r="F217" s="8">
        <f t="shared" si="26"/>
        <v>12.61151341964819</v>
      </c>
      <c r="G217" s="8">
        <f t="shared" si="26"/>
        <v>9.3105137453317184</v>
      </c>
      <c r="H217" s="8">
        <f t="shared" si="26"/>
        <v>9.7120319967601745</v>
      </c>
      <c r="I217" s="8">
        <f t="shared" si="26"/>
        <v>9.8802627946873827</v>
      </c>
      <c r="J217" s="137"/>
      <c r="K217" s="138"/>
      <c r="L217" s="138"/>
      <c r="M217" s="138"/>
      <c r="N217" s="138"/>
      <c r="O217" s="138"/>
    </row>
    <row r="218" spans="2:15">
      <c r="B218" s="14" t="s">
        <v>62</v>
      </c>
      <c r="C218" s="1" t="s">
        <v>65</v>
      </c>
      <c r="D218" s="1"/>
      <c r="E218" s="8">
        <f t="shared" si="26"/>
        <v>-15.112348549934268</v>
      </c>
      <c r="F218" s="8">
        <f t="shared" si="26"/>
        <v>-15.287948999415903</v>
      </c>
      <c r="G218" s="8">
        <f t="shared" si="26"/>
        <v>-15.287948999415676</v>
      </c>
      <c r="H218" s="8">
        <f t="shared" si="26"/>
        <v>-20.689063977632259</v>
      </c>
      <c r="I218" s="8">
        <f t="shared" si="26"/>
        <v>-20.683441689956226</v>
      </c>
      <c r="J218" s="137"/>
      <c r="K218" s="121" t="s">
        <v>101</v>
      </c>
      <c r="L218" s="138"/>
      <c r="M218" s="138"/>
      <c r="N218" s="138"/>
      <c r="O218" s="138"/>
    </row>
    <row r="219" spans="2:15">
      <c r="B219" s="14" t="s">
        <v>62</v>
      </c>
      <c r="C219" s="1" t="s">
        <v>66</v>
      </c>
      <c r="D219" s="1"/>
      <c r="E219" s="8">
        <f t="shared" si="26"/>
        <v>-50.073264286712401</v>
      </c>
      <c r="F219" s="8">
        <f t="shared" si="26"/>
        <v>-39.519912992382615</v>
      </c>
      <c r="G219" s="8">
        <f t="shared" si="26"/>
        <v>-25.497894504818532</v>
      </c>
      <c r="H219" s="8">
        <f t="shared" si="26"/>
        <v>-22.239217250074717</v>
      </c>
      <c r="I219" s="8">
        <f t="shared" si="26"/>
        <v>-22.958997201678926</v>
      </c>
      <c r="K219" s="136">
        <f>(I217*'Customer Numbers - Northern'!$C$5)+(I218*'Customer Numbers - Northern'!$D$5)+(I219*'Customer Numbers - Northern'!$E$5)+(I220*'Customer Numbers - Northern'!$C$10)+(I221*'Customer Numbers - Northern'!$D$10)+(I222*'Customer Numbers - Northern'!$E$10)</f>
        <v>7.4505805969238281E-9</v>
      </c>
      <c r="L219" s="138"/>
      <c r="M219" s="138"/>
      <c r="N219" s="138"/>
      <c r="O219" s="138"/>
    </row>
    <row r="220" spans="2:15">
      <c r="B220" s="14" t="s">
        <v>67</v>
      </c>
      <c r="C220" s="1" t="s">
        <v>63</v>
      </c>
      <c r="D220" s="1"/>
      <c r="E220" s="8">
        <f t="shared" si="26"/>
        <v>17.962558458017156</v>
      </c>
      <c r="F220" s="8">
        <f t="shared" si="26"/>
        <v>14.792309431274134</v>
      </c>
      <c r="G220" s="8">
        <f t="shared" si="26"/>
        <v>11.377077350740024</v>
      </c>
      <c r="H220" s="8">
        <f t="shared" si="26"/>
        <v>12.186739542247324</v>
      </c>
      <c r="I220" s="8">
        <f t="shared" si="26"/>
        <v>12.57262375064181</v>
      </c>
      <c r="K220" s="138"/>
      <c r="L220" s="138"/>
      <c r="M220" s="138"/>
      <c r="N220" s="138"/>
      <c r="O220" s="138"/>
    </row>
    <row r="221" spans="2:15">
      <c r="B221" s="14" t="s">
        <v>67</v>
      </c>
      <c r="C221" s="1" t="s">
        <v>65</v>
      </c>
      <c r="D221" s="1"/>
      <c r="E221" s="8">
        <f t="shared" si="26"/>
        <v>-26.892077555542528</v>
      </c>
      <c r="F221" s="8">
        <f t="shared" si="26"/>
        <v>-25.890754753469082</v>
      </c>
      <c r="G221" s="8">
        <f t="shared" si="26"/>
        <v>-25.890754753469196</v>
      </c>
      <c r="H221" s="8">
        <f t="shared" si="26"/>
        <v>-32.265033096689763</v>
      </c>
      <c r="I221" s="8">
        <f t="shared" si="26"/>
        <v>-32.237848148866647</v>
      </c>
      <c r="K221" s="138"/>
      <c r="L221" s="138"/>
      <c r="M221" s="138"/>
      <c r="N221" s="138"/>
      <c r="O221" s="138"/>
    </row>
    <row r="222" spans="2:15">
      <c r="B222" s="14" t="s">
        <v>67</v>
      </c>
      <c r="C222" s="1" t="s">
        <v>66</v>
      </c>
      <c r="D222" s="1"/>
      <c r="E222" s="8">
        <f t="shared" si="26"/>
        <v>-51.765263769038938</v>
      </c>
      <c r="F222" s="8">
        <f t="shared" si="26"/>
        <v>-38.974606803782535</v>
      </c>
      <c r="G222" s="8">
        <f t="shared" si="26"/>
        <v>-24.142886857814801</v>
      </c>
      <c r="H222" s="8">
        <f t="shared" si="26"/>
        <v>-21.43872116837656</v>
      </c>
      <c r="I222" s="8">
        <f t="shared" si="26"/>
        <v>-23.141073363251735</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33.020498350094385</v>
      </c>
      <c r="F224" s="8">
        <f t="shared" ref="F224:I226" si="27">F217+F220</f>
        <v>27.403822850922325</v>
      </c>
      <c r="G224" s="8">
        <f t="shared" si="27"/>
        <v>20.687591096071742</v>
      </c>
      <c r="H224" s="8">
        <f t="shared" si="27"/>
        <v>21.898771539007498</v>
      </c>
      <c r="I224" s="8">
        <f t="shared" si="27"/>
        <v>22.452886545329193</v>
      </c>
      <c r="K224" s="138"/>
      <c r="L224" s="138"/>
      <c r="M224" s="138"/>
      <c r="N224" s="138"/>
      <c r="O224" s="138"/>
    </row>
    <row r="225" spans="2:15">
      <c r="B225" s="14" t="s">
        <v>77</v>
      </c>
      <c r="C225" s="1" t="s">
        <v>65</v>
      </c>
      <c r="D225" s="1"/>
      <c r="E225" s="8">
        <f>E218+E221</f>
        <v>-42.004426105476796</v>
      </c>
      <c r="F225" s="8">
        <f t="shared" si="27"/>
        <v>-41.178703752884985</v>
      </c>
      <c r="G225" s="8">
        <f t="shared" si="27"/>
        <v>-41.178703752884871</v>
      </c>
      <c r="H225" s="8">
        <f t="shared" si="27"/>
        <v>-52.954097074322021</v>
      </c>
      <c r="I225" s="8">
        <f t="shared" si="27"/>
        <v>-52.921289838822872</v>
      </c>
      <c r="K225" s="138"/>
      <c r="L225" s="138"/>
      <c r="M225" s="138"/>
      <c r="N225" s="138"/>
      <c r="O225" s="138"/>
    </row>
    <row r="226" spans="2:15">
      <c r="B226" s="14" t="s">
        <v>77</v>
      </c>
      <c r="C226" s="1" t="s">
        <v>66</v>
      </c>
      <c r="D226" s="1"/>
      <c r="E226" s="8">
        <f>E219+E222</f>
        <v>-101.83852805575134</v>
      </c>
      <c r="F226" s="8">
        <f t="shared" si="27"/>
        <v>-78.49451979616515</v>
      </c>
      <c r="G226" s="8">
        <f t="shared" si="27"/>
        <v>-49.640781362633334</v>
      </c>
      <c r="H226" s="8">
        <f t="shared" si="27"/>
        <v>-43.677938418451276</v>
      </c>
      <c r="I226" s="8">
        <f t="shared" si="27"/>
        <v>-46.100070564930661</v>
      </c>
      <c r="K226" s="138"/>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B216:H216"/>
    <mergeCell ref="B223:H223"/>
    <mergeCell ref="B113:H113"/>
    <mergeCell ref="E52:F52"/>
    <mergeCell ref="B98:H98"/>
    <mergeCell ref="B106:H106"/>
    <mergeCell ref="B77:H77"/>
    <mergeCell ref="B84:H84"/>
    <mergeCell ref="B91:H91"/>
    <mergeCell ref="B187:H187"/>
    <mergeCell ref="B194:H194"/>
    <mergeCell ref="B201:H201"/>
    <mergeCell ref="E53:F53"/>
    <mergeCell ref="E54:F54"/>
    <mergeCell ref="M54:N54"/>
    <mergeCell ref="B57:C57"/>
    <mergeCell ref="B208:H208"/>
    <mergeCell ref="B23:H23"/>
    <mergeCell ref="B30:H30"/>
    <mergeCell ref="B37:H37"/>
    <mergeCell ref="B44:H4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0B00-0CD0-47FB-8098-27FBAFFDC90C}">
  <sheetPr>
    <tabColor theme="5" tint="0.59999389629810485"/>
    <pageSetUpPr autoPageBreaks="0"/>
  </sheetPr>
  <dimension ref="A2:V236"/>
  <sheetViews>
    <sheetView topLeftCell="A117" zoomScaleNormal="100" workbookViewId="0">
      <selection activeCell="J138" sqref="J138"/>
    </sheetView>
  </sheetViews>
  <sheetFormatPr defaultRowHeight="12.75"/>
  <cols>
    <col min="1" max="1" width="15" customWidth="1"/>
    <col min="2" max="2" width="18.125" style="128"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113</v>
      </c>
      <c r="B2" s="125"/>
    </row>
    <row r="3" spans="1:10" s="34" customFormat="1">
      <c r="A3" s="33" t="s">
        <v>57</v>
      </c>
      <c r="B3" s="53"/>
      <c r="C3" s="33"/>
    </row>
    <row r="4" spans="1:10">
      <c r="A4" s="4"/>
      <c r="B4" s="54"/>
      <c r="C4" s="4"/>
      <c r="H4" s="187"/>
      <c r="I4" s="187"/>
    </row>
    <row r="5" spans="1:10" ht="25.5">
      <c r="A5" s="1"/>
      <c r="B5" s="14"/>
      <c r="C5" s="1"/>
      <c r="D5" s="1"/>
      <c r="E5" s="126" t="s">
        <v>47</v>
      </c>
      <c r="F5" s="126" t="s">
        <v>49</v>
      </c>
      <c r="G5" s="126" t="s">
        <v>51</v>
      </c>
      <c r="H5" s="126" t="s">
        <v>53</v>
      </c>
      <c r="I5" s="127" t="s">
        <v>55</v>
      </c>
    </row>
    <row r="6" spans="1:10">
      <c r="A6" s="2" t="s">
        <v>95</v>
      </c>
      <c r="B6" s="55" t="s">
        <v>58</v>
      </c>
      <c r="C6" s="2" t="s">
        <v>59</v>
      </c>
      <c r="D6" s="2" t="s">
        <v>60</v>
      </c>
      <c r="E6" s="13" t="s">
        <v>46</v>
      </c>
      <c r="F6" s="13" t="s">
        <v>48</v>
      </c>
      <c r="G6" s="13" t="s">
        <v>50</v>
      </c>
      <c r="H6" s="13" t="s">
        <v>52</v>
      </c>
      <c r="I6" s="186" t="s">
        <v>54</v>
      </c>
      <c r="J6" t="s">
        <v>61</v>
      </c>
    </row>
    <row r="7" spans="1:10" ht="13.5" customHeight="1">
      <c r="A7" s="1" t="s">
        <v>114</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0.66438717665867608</v>
      </c>
      <c r="F7" s="37" cm="1">
        <f t="array" ref="F7">INDEX('Regional Cap levels'!$F$386:$J$553,MATCH($A7&amp;$B7&amp;$C7&amp;$D7,'Regional Cap levels'!$B$386:$B$553&amp;'Regional Cap levels'!$C$386:$C$553&amp;'Regional Cap levels'!$D$386:$D$553&amp;'Regional Cap levels'!$E$386:$E$553,0),MATCH(F$6,'Regional Cap levels'!$F$385:$J$385,0))</f>
        <v>0.49762783330110583</v>
      </c>
      <c r="G7" s="37" cm="1">
        <f t="array" ref="G7">INDEX('Regional Cap levels'!$F$386:$J$553,MATCH($A7&amp;$B7&amp;$C7&amp;$D7,'Regional Cap levels'!$B$386:$B$553&amp;'Regional Cap levels'!$C$386:$C$553&amp;'Regional Cap levels'!$D$386:$D$553&amp;'Regional Cap levels'!$E$386:$E$553,0),MATCH(G$6,'Regional Cap levels'!$F$385:$J$385,0))</f>
        <v>0.29262744067314406</v>
      </c>
      <c r="H7" s="37" cm="1">
        <f t="array" ref="H7">INDEX('Regional Cap levels'!$F$386:$J$553,MATCH($A7&amp;$B7&amp;$C7&amp;$D7,'Regional Cap levels'!$B$386:$B$553&amp;'Regional Cap levels'!$C$386:$C$553&amp;'Regional Cap levels'!$D$386:$D$553&amp;'Regional Cap levels'!$E$386:$E$553,0),MATCH(H$6,'Regional Cap levels'!$F$385:$J$385,0))</f>
        <v>0.26520204949072129</v>
      </c>
      <c r="I7" s="37" cm="1">
        <f t="array" ref="I7">INDEX('Regional Cap levels'!$F$386:$J$553,MATCH($A7&amp;$B7&amp;$C7&amp;$D7,'Regional Cap levels'!$B$386:$B$553&amp;'Regional Cap levels'!$C$386:$C$553&amp;'Regional Cap levels'!$D$386:$D$553&amp;'Regional Cap levels'!$E$386:$E$553,0),MATCH(I$6,'Regional Cap levels'!$F$385:$J$385,0))</f>
        <v>0.27788488137662426</v>
      </c>
      <c r="J7" s="4"/>
    </row>
    <row r="8" spans="1:10" ht="13.5" customHeight="1">
      <c r="A8" s="1" t="s">
        <v>114</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0.6540892883888364</v>
      </c>
      <c r="F8" s="37" cm="1">
        <f t="array" ref="F8">INDEX('Regional Cap levels'!$F$386:$J$553,MATCH($A8&amp;$B8&amp;$C8&amp;$D8,'Regional Cap levels'!$B$386:$B$553&amp;'Regional Cap levels'!$C$386:$C$553&amp;'Regional Cap levels'!$D$386:$D$553&amp;'Regional Cap levels'!$E$386:$E$553,0),MATCH(F$6,'Regional Cap levels'!$F$385:$J$385,0))</f>
        <v>0.4861322036196109</v>
      </c>
      <c r="G8" s="37" cm="1">
        <f t="array" ref="G8">INDEX('Regional Cap levels'!$F$386:$J$553,MATCH($A8&amp;$B8&amp;$C8&amp;$D8,'Regional Cap levels'!$B$386:$B$553&amp;'Regional Cap levels'!$C$386:$C$553&amp;'Regional Cap levels'!$D$386:$D$553&amp;'Regional Cap levels'!$E$386:$E$553,0),MATCH(G$6,'Regional Cap levels'!$F$385:$J$385,0))</f>
        <v>0.2821219267984032</v>
      </c>
      <c r="H8" s="37" cm="1">
        <f t="array" ref="H8">INDEX('Regional Cap levels'!$F$386:$J$553,MATCH($A8&amp;$B8&amp;$C8&amp;$D8,'Regional Cap levels'!$B$386:$B$553&amp;'Regional Cap levels'!$C$386:$C$553&amp;'Regional Cap levels'!$D$386:$D$553&amp;'Regional Cap levels'!$E$386:$E$553,0),MATCH(H$6,'Regional Cap levels'!$F$385:$J$385,0))</f>
        <v>0.26088149053855286</v>
      </c>
      <c r="I8" s="37" cm="1">
        <f t="array" ref="I8">INDEX('Regional Cap levels'!$F$386:$J$553,MATCH($A8&amp;$B8&amp;$C8&amp;$D8,'Regional Cap levels'!$B$386:$B$553&amp;'Regional Cap levels'!$C$386:$C$553&amp;'Regional Cap levels'!$D$386:$D$553&amp;'Regional Cap levels'!$E$386:$E$553,0),MATCH(I$6,'Regional Cap levels'!$F$385:$J$385,0))</f>
        <v>0.27350550026530013</v>
      </c>
    </row>
    <row r="9" spans="1:10" ht="13.5" customHeight="1">
      <c r="A9" s="1" t="s">
        <v>114</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0.69976154206901975</v>
      </c>
      <c r="F9" s="37" cm="1">
        <f t="array" ref="F9">INDEX('Regional Cap levels'!$F$386:$J$553,MATCH($A9&amp;$B9&amp;$C9&amp;$D9,'Regional Cap levels'!$B$386:$B$553&amp;'Regional Cap levels'!$C$386:$C$553&amp;'Regional Cap levels'!$D$386:$D$553&amp;'Regional Cap levels'!$E$386:$E$553,0),MATCH(F$6,'Regional Cap levels'!$F$385:$J$385,0))</f>
        <v>0.52413013168349964</v>
      </c>
      <c r="G9" s="37" cm="1">
        <f t="array" ref="G9">INDEX('Regional Cap levels'!$F$386:$J$553,MATCH($A9&amp;$B9&amp;$C9&amp;$D9,'Regional Cap levels'!$B$386:$B$553&amp;'Regional Cap levels'!$C$386:$C$553&amp;'Regional Cap levels'!$D$386:$D$553&amp;'Regional Cap levels'!$E$386:$E$553,0),MATCH(G$6,'Regional Cap levels'!$F$385:$J$385,0))</f>
        <v>0.30822418662613998</v>
      </c>
      <c r="H9" s="37" cm="1">
        <f t="array" ref="H9">INDEX('Regional Cap levels'!$F$386:$J$553,MATCH($A9&amp;$B9&amp;$C9&amp;$D9,'Regional Cap levels'!$B$386:$B$553&amp;'Regional Cap levels'!$C$386:$C$553&amp;'Regional Cap levels'!$D$386:$D$553&amp;'Regional Cap levels'!$E$386:$E$553,0),MATCH(H$6,'Regional Cap levels'!$F$385:$J$385,0))</f>
        <v>0.27916091718412389</v>
      </c>
      <c r="I9" s="37" cm="1">
        <f t="array" ref="I9">INDEX('Regional Cap levels'!$F$386:$J$553,MATCH($A9&amp;$B9&amp;$C9&amp;$D9,'Regional Cap levels'!$B$386:$B$553&amp;'Regional Cap levels'!$C$386:$C$553&amp;'Regional Cap levels'!$D$386:$D$553&amp;'Regional Cap levels'!$E$386:$E$553,0),MATCH(I$6,'Regional Cap levels'!$F$385:$J$385,0))</f>
        <v>0.29251816628241784</v>
      </c>
    </row>
    <row r="10" spans="1:10" ht="13.5" customHeight="1">
      <c r="A10" s="1" t="s">
        <v>114</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0.16989165336711531</v>
      </c>
      <c r="F10" s="37" cm="1">
        <f t="array" ref="F10">INDEX('Regional Cap levels'!$F$386:$J$553,MATCH($A10&amp;$B10&amp;$C10&amp;$D10,'Regional Cap levels'!$B$386:$B$553&amp;'Regional Cap levels'!$C$386:$C$553&amp;'Regional Cap levels'!$D$386:$D$553&amp;'Regional Cap levels'!$E$386:$E$553,0),MATCH(F$6,'Regional Cap levels'!$F$385:$J$385,0))</f>
        <v>0.12538921102880216</v>
      </c>
      <c r="G10" s="37" cm="1">
        <f t="array" ref="G10">INDEX('Regional Cap levels'!$F$386:$J$553,MATCH($A10&amp;$B10&amp;$C10&amp;$D10,'Regional Cap levels'!$B$386:$B$553&amp;'Regional Cap levels'!$C$386:$C$553&amp;'Regional Cap levels'!$D$386:$D$553&amp;'Regional Cap levels'!$E$386:$E$553,0),MATCH(G$6,'Regional Cap levels'!$F$385:$J$385,0))</f>
        <v>7.4393760322979841E-2</v>
      </c>
      <c r="H10" s="37" cm="1">
        <f t="array" ref="H10">INDEX('Regional Cap levels'!$F$386:$J$553,MATCH($A10&amp;$B10&amp;$C10&amp;$D10,'Regional Cap levels'!$B$386:$B$553&amp;'Regional Cap levels'!$C$386:$C$553&amp;'Regional Cap levels'!$D$386:$D$553&amp;'Regional Cap levels'!$E$386:$E$553,0),MATCH(H$6,'Regional Cap levels'!$F$385:$J$385,0))</f>
        <v>6.8250546921033245E-2</v>
      </c>
      <c r="I10" s="37" cm="1">
        <f t="array" ref="I10">INDEX('Regional Cap levels'!$F$386:$J$553,MATCH($A10&amp;$B10&amp;$C10&amp;$D10,'Regional Cap levels'!$B$386:$B$553&amp;'Regional Cap levels'!$C$386:$C$553&amp;'Regional Cap levels'!$D$386:$D$553&amp;'Regional Cap levels'!$E$386:$E$553,0),MATCH(I$6,'Regional Cap levels'!$F$385:$J$385,0))</f>
        <v>7.3496924260822674E-2</v>
      </c>
    </row>
    <row r="11" spans="1:10" ht="13.5" customHeight="1">
      <c r="A11" s="1" t="s">
        <v>114</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0.17493451521987827</v>
      </c>
      <c r="F11" s="37" cm="1">
        <f t="array" ref="F11">INDEX('Regional Cap levels'!$F$386:$J$553,MATCH($A11&amp;$B11&amp;$C11&amp;$D11,'Regional Cap levels'!$B$386:$B$553&amp;'Regional Cap levels'!$C$386:$C$553&amp;'Regional Cap levels'!$D$386:$D$553&amp;'Regional Cap levels'!$E$386:$E$553,0),MATCH(F$6,'Regional Cap levels'!$F$385:$J$385,0))</f>
        <v>0.12786740705060581</v>
      </c>
      <c r="G11" s="37" cm="1">
        <f t="array" ref="G11">INDEX('Regional Cap levels'!$F$386:$J$553,MATCH($A11&amp;$B11&amp;$C11&amp;$D11,'Regional Cap levels'!$B$386:$B$553&amp;'Regional Cap levels'!$C$386:$C$553&amp;'Regional Cap levels'!$D$386:$D$553&amp;'Regional Cap levels'!$E$386:$E$553,0),MATCH(G$6,'Regional Cap levels'!$F$385:$J$385,0))</f>
        <v>7.3191116519275082E-2</v>
      </c>
      <c r="H11" s="37" cm="1">
        <f t="array" ref="H11">INDEX('Regional Cap levels'!$F$386:$J$553,MATCH($A11&amp;$B11&amp;$C11&amp;$D11,'Regional Cap levels'!$B$386:$B$553&amp;'Regional Cap levels'!$C$386:$C$553&amp;'Regional Cap levels'!$D$386:$D$553&amp;'Regional Cap levels'!$E$386:$E$553,0),MATCH(H$6,'Regional Cap levels'!$F$385:$J$385,0))</f>
        <v>6.6163197298072324E-2</v>
      </c>
      <c r="I11" s="37" cm="1">
        <f t="array" ref="I11">INDEX('Regional Cap levels'!$F$386:$J$553,MATCH($A11&amp;$B11&amp;$C11&amp;$D11,'Regional Cap levels'!$B$386:$B$553&amp;'Regional Cap levels'!$C$386:$C$553&amp;'Regional Cap levels'!$D$386:$D$553&amp;'Regional Cap levels'!$E$386:$E$553,0),MATCH(I$6,'Regional Cap levels'!$F$385:$J$385,0))</f>
        <v>7.1829686429087033E-2</v>
      </c>
    </row>
    <row r="12" spans="1:10" ht="13.5" customHeight="1">
      <c r="A12" s="1" t="s">
        <v>114</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0.17893606915975491</v>
      </c>
      <c r="F12" s="37" cm="1">
        <f t="array" ref="F12">INDEX('Regional Cap levels'!$F$386:$J$553,MATCH($A12&amp;$B12&amp;$C12&amp;$D12,'Regional Cap levels'!$B$386:$B$553&amp;'Regional Cap levels'!$C$386:$C$553&amp;'Regional Cap levels'!$D$386:$D$553&amp;'Regional Cap levels'!$E$386:$E$553,0),MATCH(F$6,'Regional Cap levels'!$F$385:$J$385,0))</f>
        <v>0.13206734590264371</v>
      </c>
      <c r="G12" s="37" cm="1">
        <f t="array" ref="G12">INDEX('Regional Cap levels'!$F$386:$J$553,MATCH($A12&amp;$B12&amp;$C12&amp;$D12,'Regional Cap levels'!$B$386:$B$553&amp;'Regional Cap levels'!$C$386:$C$553&amp;'Regional Cap levels'!$D$386:$D$553&amp;'Regional Cap levels'!$E$386:$E$553,0),MATCH(G$6,'Regional Cap levels'!$F$385:$J$385,0))</f>
        <v>7.8360409083266344E-2</v>
      </c>
      <c r="H12" s="37" cm="1">
        <f t="array" ref="H12">INDEX('Regional Cap levels'!$F$386:$J$553,MATCH($A12&amp;$B12&amp;$C12&amp;$D12,'Regional Cap levels'!$B$386:$B$553&amp;'Regional Cap levels'!$C$386:$C$553&amp;'Regional Cap levels'!$D$386:$D$553&amp;'Regional Cap levels'!$E$386:$E$553,0),MATCH(H$6,'Regional Cap levels'!$F$385:$J$385,0))</f>
        <v>7.1838606078518566E-2</v>
      </c>
      <c r="I12" s="37" cm="1">
        <f t="array" ref="I12">INDEX('Regional Cap levels'!$F$386:$J$553,MATCH($A12&amp;$B12&amp;$C12&amp;$D12,'Regional Cap levels'!$B$386:$B$553&amp;'Regional Cap levels'!$C$386:$C$553&amp;'Regional Cap levels'!$D$386:$D$553&amp;'Regional Cap levels'!$E$386:$E$553,0),MATCH(I$6,'Regional Cap levels'!$F$385:$J$385,0))</f>
        <v>7.7364194104855621E-2</v>
      </c>
    </row>
    <row r="13" spans="1:10" ht="13.5" customHeight="1">
      <c r="A13" s="1" t="s">
        <v>114</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0.49544453229713797</v>
      </c>
      <c r="F13" s="37" cm="1">
        <f t="array" ref="F13">INDEX('Regional Cap levels'!$F$386:$J$553,MATCH($A13&amp;$B13&amp;$C13&amp;$D13,'Regional Cap levels'!$B$386:$B$553&amp;'Regional Cap levels'!$C$386:$C$553&amp;'Regional Cap levels'!$D$386:$D$553&amp;'Regional Cap levels'!$E$386:$E$553,0),MATCH(F$6,'Regional Cap levels'!$F$385:$J$385,0))</f>
        <v>0.55600578643787613</v>
      </c>
      <c r="G13" s="37" cm="1">
        <f t="array" ref="G13">INDEX('Regional Cap levels'!$F$386:$J$553,MATCH($A13&amp;$B13&amp;$C13&amp;$D13,'Regional Cap levels'!$B$386:$B$553&amp;'Regional Cap levels'!$C$386:$C$553&amp;'Regional Cap levels'!$D$386:$D$553&amp;'Regional Cap levels'!$E$386:$E$553,0),MATCH(G$6,'Regional Cap levels'!$F$385:$J$385,0))</f>
        <v>0.55600578643787613</v>
      </c>
      <c r="H13" s="37" cm="1">
        <f t="array" ref="H13">INDEX('Regional Cap levels'!$F$386:$J$553,MATCH($A13&amp;$B13&amp;$C13&amp;$D13,'Regional Cap levels'!$B$386:$B$553&amp;'Regional Cap levels'!$C$386:$C$553&amp;'Regional Cap levels'!$D$386:$D$553&amp;'Regional Cap levels'!$E$386:$E$553,0),MATCH(H$6,'Regional Cap levels'!$F$385:$J$385,0))</f>
        <v>0.56022625967797834</v>
      </c>
      <c r="I13" s="37" cm="1">
        <f t="array" ref="I13">INDEX('Regional Cap levels'!$F$386:$J$553,MATCH($A13&amp;$B13&amp;$C13&amp;$D13,'Regional Cap levels'!$B$386:$B$553&amp;'Regional Cap levels'!$C$386:$C$553&amp;'Regional Cap levels'!$D$386:$D$553&amp;'Regional Cap levels'!$E$386:$E$553,0),MATCH(I$6,'Regional Cap levels'!$F$385:$J$385,0))</f>
        <v>0.56001227155576905</v>
      </c>
    </row>
    <row r="14" spans="1:10" ht="13.5" customHeight="1">
      <c r="A14" s="1" t="s">
        <v>114</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0.54582588994402303</v>
      </c>
      <c r="F14" s="37" cm="1">
        <f t="array" ref="F14">INDEX('Regional Cap levels'!$F$386:$J$553,MATCH($A14&amp;$B14&amp;$C14&amp;$D14,'Regional Cap levels'!$B$386:$B$553&amp;'Regional Cap levels'!$C$386:$C$553&amp;'Regional Cap levels'!$D$386:$D$553&amp;'Regional Cap levels'!$E$386:$E$553,0),MATCH(F$6,'Regional Cap levels'!$F$385:$J$385,0))</f>
        <v>0.60702347149150193</v>
      </c>
      <c r="G14" s="37" cm="1">
        <f t="array" ref="G14">INDEX('Regional Cap levels'!$F$386:$J$553,MATCH($A14&amp;$B14&amp;$C14&amp;$D14,'Regional Cap levels'!$B$386:$B$553&amp;'Regional Cap levels'!$C$386:$C$553&amp;'Regional Cap levels'!$D$386:$D$553&amp;'Regional Cap levels'!$E$386:$E$553,0),MATCH(G$6,'Regional Cap levels'!$F$385:$J$385,0))</f>
        <v>0.60702347149150193</v>
      </c>
      <c r="H14" s="37" cm="1">
        <f t="array" ref="H14">INDEX('Regional Cap levels'!$F$386:$J$553,MATCH($A14&amp;$B14&amp;$C14&amp;$D14,'Regional Cap levels'!$B$386:$B$553&amp;'Regional Cap levels'!$C$386:$C$553&amp;'Regional Cap levels'!$D$386:$D$553&amp;'Regional Cap levels'!$E$386:$E$553,0),MATCH(H$6,'Regional Cap levels'!$F$385:$J$385,0))</f>
        <v>0.62924906957829863</v>
      </c>
      <c r="I14" s="37" cm="1">
        <f t="array" ref="I14">INDEX('Regional Cap levels'!$F$386:$J$553,MATCH($A14&amp;$B14&amp;$C14&amp;$D14,'Regional Cap levels'!$B$386:$B$553&amp;'Regional Cap levels'!$C$386:$C$553&amp;'Regional Cap levels'!$D$386:$D$553&amp;'Regional Cap levels'!$E$386:$E$553,0),MATCH(I$6,'Regional Cap levels'!$F$385:$J$385,0))</f>
        <v>0.6290153669975127</v>
      </c>
    </row>
    <row r="15" spans="1:10" ht="13.5" customHeight="1">
      <c r="A15" s="1" t="s">
        <v>114</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0.55759289236708554</v>
      </c>
      <c r="F15" s="37" cm="1">
        <f t="array" ref="F15">INDEX('Regional Cap levels'!$F$386:$J$553,MATCH($A15&amp;$B15&amp;$C15&amp;$D15,'Regional Cap levels'!$B$386:$B$553&amp;'Regional Cap levels'!$C$386:$C$553&amp;'Regional Cap levels'!$D$386:$D$553&amp;'Regional Cap levels'!$E$386:$E$553,0),MATCH(F$6,'Regional Cap levels'!$F$385:$J$385,0))</f>
        <v>0.62283118619430589</v>
      </c>
      <c r="G15" s="37" cm="1">
        <f t="array" ref="G15">INDEX('Regional Cap levels'!$F$386:$J$553,MATCH($A15&amp;$B15&amp;$C15&amp;$D15,'Regional Cap levels'!$B$386:$B$553&amp;'Regional Cap levels'!$C$386:$C$553&amp;'Regional Cap levels'!$D$386:$D$553&amp;'Regional Cap levels'!$E$386:$E$553,0),MATCH(G$6,'Regional Cap levels'!$F$385:$J$385,0))</f>
        <v>0.62283118619430589</v>
      </c>
      <c r="H15" s="37" cm="1">
        <f t="array" ref="H15">INDEX('Regional Cap levels'!$F$386:$J$553,MATCH($A15&amp;$B15&amp;$C15&amp;$D15,'Regional Cap levels'!$B$386:$B$553&amp;'Regional Cap levels'!$C$386:$C$553&amp;'Regional Cap levels'!$D$386:$D$553&amp;'Regional Cap levels'!$E$386:$E$553,0),MATCH(H$6,'Regional Cap levels'!$F$385:$J$385,0))</f>
        <v>0.6282714845517029</v>
      </c>
      <c r="I15" s="37" cm="1">
        <f t="array" ref="I15">INDEX('Regional Cap levels'!$F$386:$J$553,MATCH($A15&amp;$B15&amp;$C15&amp;$D15,'Regional Cap levels'!$B$386:$B$553&amp;'Regional Cap levels'!$C$386:$C$553&amp;'Regional Cap levels'!$D$386:$D$553&amp;'Regional Cap levels'!$E$386:$E$553,0),MATCH(I$6,'Regional Cap levels'!$F$385:$J$385,0))</f>
        <v>0.62804935741302592</v>
      </c>
    </row>
    <row r="16" spans="1:10" ht="13.5" customHeight="1">
      <c r="A16" s="1" t="s">
        <v>114</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0.29622394799440699</v>
      </c>
      <c r="I16" s="37" cm="1">
        <f t="array" ref="I16">INDEX('Regional Cap levels'!$F$386:$J$553,MATCH($A16&amp;$B16&amp;$C16&amp;$D16,'Regional Cap levels'!$B$386:$B$553&amp;'Regional Cap levels'!$C$386:$C$553&amp;'Regional Cap levels'!$D$386:$D$553&amp;'Regional Cap levels'!$E$386:$E$553,0),MATCH(I$6,'Regional Cap levels'!$F$385:$J$385,0))</f>
        <v>0.29600920426779792</v>
      </c>
    </row>
    <row r="17" spans="1:10" ht="13.5" customHeight="1">
      <c r="A17" s="1" t="s">
        <v>114</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0.40448341414456446</v>
      </c>
      <c r="I17" s="37" cm="1">
        <f t="array" ref="I17">INDEX('Regional Cap levels'!$F$386:$J$553,MATCH($A17&amp;$B17&amp;$C17&amp;$D17,'Regional Cap levels'!$B$386:$B$553&amp;'Regional Cap levels'!$C$386:$C$553&amp;'Regional Cap levels'!$D$386:$D$553&amp;'Regional Cap levels'!$E$386:$E$553,0),MATCH(I$6,'Regional Cap levels'!$F$385:$J$385,0))</f>
        <v>0.40417765307292147</v>
      </c>
    </row>
    <row r="18" spans="1:10" ht="13.5" customHeight="1">
      <c r="A18" s="1" t="s">
        <v>114</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0.34994583047887412</v>
      </c>
      <c r="I18" s="37" cm="1">
        <f t="array" ref="I18">INDEX('Regional Cap levels'!$F$386:$J$553,MATCH($A18&amp;$B18&amp;$C18&amp;$D18,'Regional Cap levels'!$B$386:$B$553&amp;'Regional Cap levels'!$C$386:$C$553&amp;'Regional Cap levels'!$D$386:$D$553&amp;'Regional Cap levels'!$E$386:$E$553,0),MATCH(I$6,'Regional Cap levels'!$F$385:$J$385,0))</f>
        <v>0.34971129039978321</v>
      </c>
    </row>
    <row r="19" spans="1:10" ht="13.5" customHeight="1">
      <c r="D19" s="128"/>
      <c r="E19" s="40"/>
      <c r="F19" s="40"/>
      <c r="G19" s="188"/>
      <c r="H19" s="188"/>
      <c r="I19" s="188"/>
    </row>
    <row r="20" spans="1:10" ht="13.5" customHeight="1">
      <c r="B20" s="56" t="s">
        <v>69</v>
      </c>
      <c r="C20" s="129"/>
      <c r="D20" s="129"/>
      <c r="E20" s="129"/>
      <c r="F20" s="129"/>
      <c r="G20" s="129"/>
      <c r="H20" s="129"/>
      <c r="I20" s="129"/>
    </row>
    <row r="21" spans="1:10" ht="28.5" customHeight="1">
      <c r="B21" s="14"/>
      <c r="C21" s="1"/>
      <c r="D21" s="1"/>
      <c r="E21" s="126" t="s">
        <v>47</v>
      </c>
      <c r="F21" s="126" t="s">
        <v>49</v>
      </c>
      <c r="G21" s="126" t="s">
        <v>51</v>
      </c>
      <c r="H21" s="126" t="s">
        <v>53</v>
      </c>
      <c r="I21" s="127" t="s">
        <v>55</v>
      </c>
    </row>
    <row r="22" spans="1:10" ht="13.5" customHeight="1">
      <c r="B22" s="55" t="s">
        <v>58</v>
      </c>
      <c r="C22" s="2" t="s">
        <v>59</v>
      </c>
      <c r="D22" s="2" t="s">
        <v>60</v>
      </c>
      <c r="E22" s="13" t="s">
        <v>46</v>
      </c>
      <c r="F22" s="13" t="s">
        <v>48</v>
      </c>
      <c r="G22" s="13" t="s">
        <v>50</v>
      </c>
      <c r="H22" s="13" t="s">
        <v>52</v>
      </c>
      <c r="I22" s="186" t="s">
        <v>54</v>
      </c>
      <c r="J22" s="130" t="s">
        <v>70</v>
      </c>
    </row>
    <row r="23" spans="1:10" ht="13.5" customHeight="1">
      <c r="B23" s="209" t="s">
        <v>71</v>
      </c>
      <c r="C23" s="209"/>
      <c r="D23" s="209"/>
      <c r="E23" s="209"/>
      <c r="F23" s="209"/>
      <c r="G23" s="209"/>
      <c r="H23" s="209"/>
      <c r="I23" s="186"/>
    </row>
    <row r="24" spans="1:10" ht="13.5" customHeight="1">
      <c r="B24" s="14" t="s">
        <v>62</v>
      </c>
      <c r="C24" s="1" t="s">
        <v>63</v>
      </c>
      <c r="D24" s="14" t="s">
        <v>64</v>
      </c>
      <c r="E24" s="35" cm="1">
        <f t="array" ref="E24">E7*INDEX('TDCV Values'!$D$11:$H$16,MATCH($B24&amp;$C24,'TDCV Values'!$B$11:$B$16&amp;'TDCV Values'!$C$11:$C$16,0),MATCH(E$22,'TDCV Values'!$D$10:$H$10,0))</f>
        <v>1926.7228123101606</v>
      </c>
      <c r="F24" s="35" cm="1">
        <f t="array" ref="F24">F7*INDEX('TDCV Values'!$D$11:$H$16,MATCH($B24&amp;$C24,'TDCV Values'!$B$11:$B$16&amp;'TDCV Values'!$C$11:$C$16,0),MATCH(F$22,'TDCV Values'!$D$10:$H$10,0))</f>
        <v>1443.1207165732069</v>
      </c>
      <c r="G24" s="35" cm="1">
        <f t="array" ref="G24">G7*INDEX('TDCV Values'!$D$11:$H$16,MATCH($B24&amp;$C24,'TDCV Values'!$B$11:$B$16&amp;'TDCV Values'!$C$11:$C$16,0),MATCH(G$22,'TDCV Values'!$D$10:$H$10,0))</f>
        <v>848.61957795211777</v>
      </c>
      <c r="H24" s="35" cm="1">
        <f t="array" ref="H24">H7*INDEX('TDCV Values'!$D$11:$H$16,MATCH($B24&amp;$C24,'TDCV Values'!$B$11:$B$16&amp;'TDCV Values'!$C$11:$C$16,0),MATCH(H$22,'TDCV Values'!$D$10:$H$10,0))</f>
        <v>716.04553362494744</v>
      </c>
      <c r="I24" s="35" cm="1">
        <f t="array" ref="I24">I7*INDEX('TDCV Values'!$D$11:$H$16,MATCH($B24&amp;$C24,'TDCV Values'!$B$11:$B$16&amp;'TDCV Values'!$C$11:$C$16,0),MATCH(I$22,'TDCV Values'!$D$10:$H$10,0))</f>
        <v>750.28917971688554</v>
      </c>
    </row>
    <row r="25" spans="1:10" ht="13.5" customHeight="1">
      <c r="B25" s="14" t="s">
        <v>62</v>
      </c>
      <c r="C25" s="1" t="s">
        <v>65</v>
      </c>
      <c r="D25" s="14" t="s">
        <v>64</v>
      </c>
      <c r="E25" s="35" cm="1">
        <f t="array" ref="E25">E8*INDEX('TDCV Values'!$D$11:$H$16,MATCH($B25&amp;$C25,'TDCV Values'!$B$11:$B$16&amp;'TDCV Values'!$C$11:$C$16,0),MATCH(E$22,'TDCV Values'!$D$10:$H$10,0))</f>
        <v>1896.8589363276255</v>
      </c>
      <c r="F25" s="35" cm="1">
        <f t="array" ref="F25">F8*INDEX('TDCV Values'!$D$11:$H$16,MATCH($B25&amp;$C25,'TDCV Values'!$B$11:$B$16&amp;'TDCV Values'!$C$11:$C$16,0),MATCH(F$22,'TDCV Values'!$D$10:$H$10,0))</f>
        <v>1409.7833904968716</v>
      </c>
      <c r="G25" s="35" cm="1">
        <f t="array" ref="G25">G8*INDEX('TDCV Values'!$D$11:$H$16,MATCH($B25&amp;$C25,'TDCV Values'!$B$11:$B$16&amp;'TDCV Values'!$C$11:$C$16,0),MATCH(G$22,'TDCV Values'!$D$10:$H$10,0))</f>
        <v>818.15358771536933</v>
      </c>
      <c r="H25" s="35" cm="1">
        <f t="array" ref="H25">H8*INDEX('TDCV Values'!$D$11:$H$16,MATCH($B25&amp;$C25,'TDCV Values'!$B$11:$B$16&amp;'TDCV Values'!$C$11:$C$16,0),MATCH(H$22,'TDCV Values'!$D$10:$H$10,0))</f>
        <v>704.38002445409268</v>
      </c>
      <c r="I25" s="35" cm="1">
        <f t="array" ref="I25">I8*INDEX('TDCV Values'!$D$11:$H$16,MATCH($B25&amp;$C25,'TDCV Values'!$B$11:$B$16&amp;'TDCV Values'!$C$11:$C$16,0),MATCH(I$22,'TDCV Values'!$D$10:$H$10,0))</f>
        <v>738.46485071631037</v>
      </c>
    </row>
    <row r="26" spans="1:10" ht="13.5" customHeight="1">
      <c r="B26" s="14" t="s">
        <v>62</v>
      </c>
      <c r="C26" s="1" t="s">
        <v>66</v>
      </c>
      <c r="D26" s="14" t="s">
        <v>64</v>
      </c>
      <c r="E26" s="35" cm="1">
        <f t="array" ref="E26">E9*INDEX('TDCV Values'!$D$11:$H$16,MATCH($B26&amp;$C26,'TDCV Values'!$B$11:$B$16&amp;'TDCV Values'!$C$11:$C$16,0),MATCH(E$22,'TDCV Values'!$D$10:$H$10,0))</f>
        <v>2029.3084720001573</v>
      </c>
      <c r="F26" s="35" cm="1">
        <f t="array" ref="F26">F9*INDEX('TDCV Values'!$D$11:$H$16,MATCH($B26&amp;$C26,'TDCV Values'!$B$11:$B$16&amp;'TDCV Values'!$C$11:$C$16,0),MATCH(F$22,'TDCV Values'!$D$10:$H$10,0))</f>
        <v>1519.9773818821491</v>
      </c>
      <c r="G26" s="35" cm="1">
        <f t="array" ref="G26">G9*INDEX('TDCV Values'!$D$11:$H$16,MATCH($B26&amp;$C26,'TDCV Values'!$B$11:$B$16&amp;'TDCV Values'!$C$11:$C$16,0),MATCH(G$22,'TDCV Values'!$D$10:$H$10,0))</f>
        <v>893.85014121580593</v>
      </c>
      <c r="H26" s="35" cm="1">
        <f t="array" ref="H26">H9*INDEX('TDCV Values'!$D$11:$H$16,MATCH($B26&amp;$C26,'TDCV Values'!$B$11:$B$16&amp;'TDCV Values'!$C$11:$C$16,0),MATCH(H$22,'TDCV Values'!$D$10:$H$10,0))</f>
        <v>753.73447639713447</v>
      </c>
      <c r="I26" s="35" cm="1">
        <f t="array" ref="I26">I9*INDEX('TDCV Values'!$D$11:$H$16,MATCH($B26&amp;$C26,'TDCV Values'!$B$11:$B$16&amp;'TDCV Values'!$C$11:$C$16,0),MATCH(I$22,'TDCV Values'!$D$10:$H$10,0))</f>
        <v>789.7990489625281</v>
      </c>
      <c r="J26" s="132"/>
    </row>
    <row r="27" spans="1:10" ht="13.5" customHeight="1">
      <c r="B27" s="14" t="s">
        <v>67</v>
      </c>
      <c r="C27" s="1" t="s">
        <v>63</v>
      </c>
      <c r="D27" s="14" t="s">
        <v>64</v>
      </c>
      <c r="E27" s="35" cm="1">
        <f t="array" ref="E27">E10*INDEX('TDCV Values'!$D$11:$H$16,MATCH($B27&amp;$C27,'TDCV Values'!$B$11:$B$16&amp;'TDCV Values'!$C$11:$C$16,0),MATCH(E$22,'TDCV Values'!$D$10:$H$10,0))</f>
        <v>2038.6998404053838</v>
      </c>
      <c r="F27" s="35" cm="1">
        <f t="array" ref="F27">F10*INDEX('TDCV Values'!$D$11:$H$16,MATCH($B27&amp;$C27,'TDCV Values'!$B$11:$B$16&amp;'TDCV Values'!$C$11:$C$16,0),MATCH(F$22,'TDCV Values'!$D$10:$H$10,0))</f>
        <v>1504.6705323456258</v>
      </c>
      <c r="G27" s="35" cm="1">
        <f t="array" ref="G27">G10*INDEX('TDCV Values'!$D$11:$H$16,MATCH($B27&amp;$C27,'TDCV Values'!$B$11:$B$16&amp;'TDCV Values'!$C$11:$C$16,0),MATCH(G$22,'TDCV Values'!$D$10:$H$10,0))</f>
        <v>892.72512387575807</v>
      </c>
      <c r="H27" s="35" cm="1">
        <f t="array" ref="H27">H10*INDEX('TDCV Values'!$D$11:$H$16,MATCH($B27&amp;$C27,'TDCV Values'!$B$11:$B$16&amp;'TDCV Values'!$C$11:$C$16,0),MATCH(H$22,'TDCV Values'!$D$10:$H$10,0))</f>
        <v>784.88128959188236</v>
      </c>
      <c r="I27" s="35" cm="1">
        <f t="array" ref="I27">I10*INDEX('TDCV Values'!$D$11:$H$16,MATCH($B27&amp;$C27,'TDCV Values'!$B$11:$B$16&amp;'TDCV Values'!$C$11:$C$16,0),MATCH(I$22,'TDCV Values'!$D$10:$H$10,0))</f>
        <v>845.21462899946073</v>
      </c>
      <c r="J27" s="132"/>
    </row>
    <row r="28" spans="1:10" ht="13.5" customHeight="1">
      <c r="B28" s="14" t="s">
        <v>67</v>
      </c>
      <c r="C28" s="1" t="s">
        <v>65</v>
      </c>
      <c r="D28" s="14" t="s">
        <v>64</v>
      </c>
      <c r="E28" s="35" cm="1">
        <f t="array" ref="E28">E11*INDEX('TDCV Values'!$D$11:$H$16,MATCH($B28&amp;$C28,'TDCV Values'!$B$11:$B$16&amp;'TDCV Values'!$C$11:$C$16,0),MATCH(E$22,'TDCV Values'!$D$10:$H$10,0))</f>
        <v>2099.2141826385391</v>
      </c>
      <c r="F28" s="35" cm="1">
        <f t="array" ref="F28">F11*INDEX('TDCV Values'!$D$11:$H$16,MATCH($B28&amp;$C28,'TDCV Values'!$B$11:$B$16&amp;'TDCV Values'!$C$11:$C$16,0),MATCH(F$22,'TDCV Values'!$D$10:$H$10,0))</f>
        <v>1534.4088846072698</v>
      </c>
      <c r="G28" s="35" cm="1">
        <f t="array" ref="G28">G11*INDEX('TDCV Values'!$D$11:$H$16,MATCH($B28&amp;$C28,'TDCV Values'!$B$11:$B$16&amp;'TDCV Values'!$C$11:$C$16,0),MATCH(G$22,'TDCV Values'!$D$10:$H$10,0))</f>
        <v>878.29339823130101</v>
      </c>
      <c r="H28" s="35" cm="1">
        <f t="array" ref="H28">H11*INDEX('TDCV Values'!$D$11:$H$16,MATCH($B28&amp;$C28,'TDCV Values'!$B$11:$B$16&amp;'TDCV Values'!$C$11:$C$16,0),MATCH(H$22,'TDCV Values'!$D$10:$H$10,0))</f>
        <v>760.87676892783168</v>
      </c>
      <c r="I28" s="35" cm="1">
        <f t="array" ref="I28">I11*INDEX('TDCV Values'!$D$11:$H$16,MATCH($B28&amp;$C28,'TDCV Values'!$B$11:$B$16&amp;'TDCV Values'!$C$11:$C$16,0),MATCH(I$22,'TDCV Values'!$D$10:$H$10,0))</f>
        <v>826.04139393450089</v>
      </c>
      <c r="J28" s="132"/>
    </row>
    <row r="29" spans="1:10" ht="13.5" customHeight="1">
      <c r="B29" s="14" t="s">
        <v>67</v>
      </c>
      <c r="C29" s="1" t="s">
        <v>66</v>
      </c>
      <c r="D29" s="14" t="s">
        <v>64</v>
      </c>
      <c r="E29" s="35" cm="1">
        <f t="array" ref="E29">E12*INDEX('TDCV Values'!$D$11:$H$16,MATCH($B29&amp;$C29,'TDCV Values'!$B$11:$B$16&amp;'TDCV Values'!$C$11:$C$16,0),MATCH(E$22,'TDCV Values'!$D$10:$H$10,0))</f>
        <v>2147.232829917059</v>
      </c>
      <c r="F29" s="35" cm="1">
        <f t="array" ref="F29">F12*INDEX('TDCV Values'!$D$11:$H$16,MATCH($B29&amp;$C29,'TDCV Values'!$B$11:$B$16&amp;'TDCV Values'!$C$11:$C$16,0),MATCH(F$22,'TDCV Values'!$D$10:$H$10,0))</f>
        <v>1584.8081508317246</v>
      </c>
      <c r="G29" s="35" cm="1">
        <f t="array" ref="G29">G12*INDEX('TDCV Values'!$D$11:$H$16,MATCH($B29&amp;$C29,'TDCV Values'!$B$11:$B$16&amp;'TDCV Values'!$C$11:$C$16,0),MATCH(G$22,'TDCV Values'!$D$10:$H$10,0))</f>
        <v>940.32490899919617</v>
      </c>
      <c r="H29" s="35" cm="1">
        <f t="array" ref="H29">H12*INDEX('TDCV Values'!$D$11:$H$16,MATCH($B29&amp;$C29,'TDCV Values'!$B$11:$B$16&amp;'TDCV Values'!$C$11:$C$16,0),MATCH(H$22,'TDCV Values'!$D$10:$H$10,0))</f>
        <v>826.14396990296348</v>
      </c>
      <c r="I29" s="35" cm="1">
        <f t="array" ref="I29">I12*INDEX('TDCV Values'!$D$11:$H$16,MATCH($B29&amp;$C29,'TDCV Values'!$B$11:$B$16&amp;'TDCV Values'!$C$11:$C$16,0),MATCH(I$22,'TDCV Values'!$D$10:$H$10,0))</f>
        <v>889.68823220583965</v>
      </c>
      <c r="J29" s="132"/>
    </row>
    <row r="30" spans="1:10" ht="13.5" customHeight="1">
      <c r="B30" s="209" t="s">
        <v>72</v>
      </c>
      <c r="C30" s="209"/>
      <c r="D30" s="209"/>
      <c r="E30" s="209"/>
      <c r="F30" s="209"/>
      <c r="G30" s="209"/>
      <c r="H30" s="209"/>
      <c r="I30" s="186"/>
      <c r="J30" t="s">
        <v>73</v>
      </c>
    </row>
    <row r="31" spans="1:10" ht="13.5" customHeight="1">
      <c r="B31" s="14" t="s">
        <v>62</v>
      </c>
      <c r="C31" s="1" t="s">
        <v>63</v>
      </c>
      <c r="D31" s="14" t="s">
        <v>68</v>
      </c>
      <c r="E31" s="8">
        <f>E13*365</f>
        <v>180.83725428845537</v>
      </c>
      <c r="F31" s="8">
        <f t="shared" ref="F31:I36" si="0">F13*365</f>
        <v>202.9421120498248</v>
      </c>
      <c r="G31" s="8">
        <f t="shared" si="0"/>
        <v>202.9421120498248</v>
      </c>
      <c r="H31" s="8">
        <f t="shared" si="0"/>
        <v>204.48258478246208</v>
      </c>
      <c r="I31" s="8">
        <f t="shared" si="0"/>
        <v>204.40447911785571</v>
      </c>
    </row>
    <row r="32" spans="1:10" ht="13.5" customHeight="1">
      <c r="B32" s="14" t="s">
        <v>62</v>
      </c>
      <c r="C32" s="1" t="s">
        <v>65</v>
      </c>
      <c r="D32" s="14" t="s">
        <v>68</v>
      </c>
      <c r="E32" s="8">
        <f t="shared" ref="E32:H36" si="1">E14*365</f>
        <v>199.22644982956839</v>
      </c>
      <c r="F32" s="8">
        <f t="shared" si="1"/>
        <v>221.56356709439819</v>
      </c>
      <c r="G32" s="8">
        <f t="shared" si="1"/>
        <v>221.56356709439819</v>
      </c>
      <c r="H32" s="8">
        <f t="shared" si="1"/>
        <v>229.67591039607899</v>
      </c>
      <c r="I32" s="8">
        <f t="shared" si="0"/>
        <v>229.59060895409215</v>
      </c>
    </row>
    <row r="33" spans="2:10" ht="13.5" customHeight="1">
      <c r="B33" s="14" t="s">
        <v>62</v>
      </c>
      <c r="C33" s="1" t="s">
        <v>66</v>
      </c>
      <c r="D33" s="14" t="s">
        <v>68</v>
      </c>
      <c r="E33" s="8">
        <f t="shared" si="1"/>
        <v>203.52140571398621</v>
      </c>
      <c r="F33" s="8">
        <f t="shared" si="1"/>
        <v>227.33338296092165</v>
      </c>
      <c r="G33" s="8">
        <f t="shared" si="1"/>
        <v>227.33338296092165</v>
      </c>
      <c r="H33" s="8">
        <f t="shared" si="1"/>
        <v>229.31909186137156</v>
      </c>
      <c r="I33" s="8">
        <f t="shared" si="0"/>
        <v>229.23801545575446</v>
      </c>
    </row>
    <row r="34" spans="2:10" ht="13.5" customHeight="1">
      <c r="B34" s="14" t="s">
        <v>67</v>
      </c>
      <c r="C34" s="1" t="s">
        <v>63</v>
      </c>
      <c r="D34" s="14" t="s">
        <v>68</v>
      </c>
      <c r="E34" s="8">
        <f t="shared" si="1"/>
        <v>103.97092936909048</v>
      </c>
      <c r="F34" s="8">
        <f t="shared" si="1"/>
        <v>106.25787182977324</v>
      </c>
      <c r="G34" s="8">
        <f t="shared" si="1"/>
        <v>106.25787182977324</v>
      </c>
      <c r="H34" s="8">
        <f t="shared" si="1"/>
        <v>108.12174101795856</v>
      </c>
      <c r="I34" s="8">
        <f t="shared" si="0"/>
        <v>108.04335955774624</v>
      </c>
    </row>
    <row r="35" spans="2:10" ht="13.5" customHeight="1">
      <c r="B35" s="14" t="s">
        <v>67</v>
      </c>
      <c r="C35" s="1" t="s">
        <v>65</v>
      </c>
      <c r="D35" s="14" t="s">
        <v>68</v>
      </c>
      <c r="E35" s="8">
        <f t="shared" si="1"/>
        <v>136.9058156755768</v>
      </c>
      <c r="F35" s="8">
        <f t="shared" si="1"/>
        <v>137.96643218303919</v>
      </c>
      <c r="G35" s="8">
        <f t="shared" si="1"/>
        <v>137.96643218303919</v>
      </c>
      <c r="H35" s="8">
        <f t="shared" si="1"/>
        <v>147.63644616276602</v>
      </c>
      <c r="I35" s="8">
        <f t="shared" si="0"/>
        <v>147.52484337161633</v>
      </c>
    </row>
    <row r="36" spans="2:10" ht="13.5" customHeight="1">
      <c r="B36" s="14" t="s">
        <v>67</v>
      </c>
      <c r="C36" s="1" t="s">
        <v>66</v>
      </c>
      <c r="D36" s="14" t="s">
        <v>68</v>
      </c>
      <c r="E36" s="8">
        <f t="shared" si="1"/>
        <v>122.41270806287491</v>
      </c>
      <c r="F36" s="8">
        <f t="shared" si="1"/>
        <v>125.33564757652866</v>
      </c>
      <c r="G36" s="8">
        <f t="shared" si="1"/>
        <v>125.33564757652866</v>
      </c>
      <c r="H36" s="8">
        <f t="shared" si="1"/>
        <v>127.73022812478905</v>
      </c>
      <c r="I36" s="8">
        <f t="shared" si="0"/>
        <v>127.64462099592087</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2107.5600665986158</v>
      </c>
      <c r="F38" s="8">
        <f t="shared" si="2"/>
        <v>1646.0628286230317</v>
      </c>
      <c r="G38" s="8">
        <f t="shared" si="2"/>
        <v>1051.5616900019427</v>
      </c>
      <c r="H38" s="8">
        <f t="shared" si="2"/>
        <v>920.52811840740947</v>
      </c>
      <c r="I38" s="8">
        <f t="shared" si="2"/>
        <v>954.6936588347412</v>
      </c>
    </row>
    <row r="39" spans="2:10" ht="13.5" customHeight="1">
      <c r="B39" s="14" t="s">
        <v>62</v>
      </c>
      <c r="C39" s="1" t="s">
        <v>65</v>
      </c>
      <c r="D39" s="1"/>
      <c r="E39" s="8">
        <f t="shared" si="2"/>
        <v>2096.0853861571941</v>
      </c>
      <c r="F39" s="8">
        <f t="shared" si="2"/>
        <v>1631.3469575912698</v>
      </c>
      <c r="G39" s="8">
        <f t="shared" si="2"/>
        <v>1039.7171548097676</v>
      </c>
      <c r="H39" s="8">
        <f t="shared" si="2"/>
        <v>934.05593485017164</v>
      </c>
      <c r="I39" s="8">
        <f t="shared" si="2"/>
        <v>968.05545967040257</v>
      </c>
    </row>
    <row r="40" spans="2:10" ht="13.5" customHeight="1">
      <c r="B40" s="14" t="s">
        <v>62</v>
      </c>
      <c r="C40" s="1" t="s">
        <v>66</v>
      </c>
      <c r="D40" s="1"/>
      <c r="E40" s="8">
        <f t="shared" si="2"/>
        <v>2232.8298777141435</v>
      </c>
      <c r="F40" s="8">
        <f t="shared" si="2"/>
        <v>1747.3107648430707</v>
      </c>
      <c r="G40" s="8">
        <f t="shared" si="2"/>
        <v>1121.1835241767276</v>
      </c>
      <c r="H40" s="8">
        <f t="shared" si="2"/>
        <v>983.05356825850606</v>
      </c>
      <c r="I40" s="8">
        <f t="shared" si="2"/>
        <v>1019.0370644182826</v>
      </c>
    </row>
    <row r="41" spans="2:10" ht="13.5" customHeight="1">
      <c r="B41" s="14" t="s">
        <v>67</v>
      </c>
      <c r="C41" s="1" t="s">
        <v>63</v>
      </c>
      <c r="D41" s="1"/>
      <c r="E41" s="8">
        <f t="shared" si="2"/>
        <v>2142.6707697744741</v>
      </c>
      <c r="F41" s="8">
        <f t="shared" si="2"/>
        <v>1610.928404175399</v>
      </c>
      <c r="G41" s="8">
        <f t="shared" si="2"/>
        <v>998.98299570553127</v>
      </c>
      <c r="H41" s="8">
        <f t="shared" si="2"/>
        <v>893.00303060984095</v>
      </c>
      <c r="I41" s="8">
        <f t="shared" si="2"/>
        <v>953.257988557207</v>
      </c>
    </row>
    <row r="42" spans="2:10" ht="13.5" customHeight="1">
      <c r="B42" s="14" t="s">
        <v>67</v>
      </c>
      <c r="C42" s="1" t="s">
        <v>65</v>
      </c>
      <c r="D42" s="1"/>
      <c r="E42" s="8">
        <f t="shared" si="2"/>
        <v>2236.1199983141159</v>
      </c>
      <c r="F42" s="8">
        <f t="shared" si="2"/>
        <v>1672.3753167903089</v>
      </c>
      <c r="G42" s="8">
        <f t="shared" si="2"/>
        <v>1016.2598304143402</v>
      </c>
      <c r="H42" s="8">
        <f t="shared" si="2"/>
        <v>908.51321509059767</v>
      </c>
      <c r="I42" s="8">
        <f t="shared" si="2"/>
        <v>973.56623730611727</v>
      </c>
    </row>
    <row r="43" spans="2:10" ht="13.5" customHeight="1">
      <c r="B43" s="14" t="s">
        <v>67</v>
      </c>
      <c r="C43" s="1" t="s">
        <v>66</v>
      </c>
      <c r="D43" s="1"/>
      <c r="E43" s="8">
        <f t="shared" si="2"/>
        <v>2269.645537979934</v>
      </c>
      <c r="F43" s="8">
        <f t="shared" si="2"/>
        <v>1710.1437984082531</v>
      </c>
      <c r="G43" s="8">
        <f t="shared" si="2"/>
        <v>1065.6605565757247</v>
      </c>
      <c r="H43" s="8">
        <f t="shared" si="2"/>
        <v>953.87419802775253</v>
      </c>
      <c r="I43" s="8">
        <f t="shared" si="2"/>
        <v>1017.3328532017605</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4250.2308363730899</v>
      </c>
      <c r="F45" s="8">
        <f t="shared" ref="F45:I47" si="3">F38+F41</f>
        <v>3256.9912327984307</v>
      </c>
      <c r="G45" s="8">
        <f t="shared" si="3"/>
        <v>2050.5446857074739</v>
      </c>
      <c r="H45" s="8">
        <f t="shared" si="3"/>
        <v>1813.5311490172503</v>
      </c>
      <c r="I45" s="8">
        <f t="shared" si="3"/>
        <v>1907.9516473919482</v>
      </c>
    </row>
    <row r="46" spans="2:10" ht="13.5" customHeight="1">
      <c r="B46" s="14" t="s">
        <v>77</v>
      </c>
      <c r="C46" s="1" t="s">
        <v>65</v>
      </c>
      <c r="D46" s="1"/>
      <c r="E46" s="8">
        <f t="shared" ref="E46:H47" si="4">E39+E42</f>
        <v>4332.20538447131</v>
      </c>
      <c r="F46" s="8">
        <f t="shared" si="4"/>
        <v>3303.7222743815787</v>
      </c>
      <c r="G46" s="8">
        <f t="shared" si="4"/>
        <v>2055.9769852241079</v>
      </c>
      <c r="H46" s="8">
        <f t="shared" si="4"/>
        <v>1842.5691499407694</v>
      </c>
      <c r="I46" s="8">
        <f t="shared" si="3"/>
        <v>1941.6216969765198</v>
      </c>
    </row>
    <row r="47" spans="2:10" ht="13.5" customHeight="1">
      <c r="B47" s="14" t="s">
        <v>77</v>
      </c>
      <c r="C47" s="1" t="s">
        <v>66</v>
      </c>
      <c r="D47" s="1"/>
      <c r="E47" s="8">
        <f t="shared" si="4"/>
        <v>4502.475415694078</v>
      </c>
      <c r="F47" s="8">
        <f t="shared" si="4"/>
        <v>3457.4545632513236</v>
      </c>
      <c r="G47" s="8">
        <f t="shared" si="4"/>
        <v>2186.8440807524521</v>
      </c>
      <c r="H47" s="8">
        <f t="shared" si="4"/>
        <v>1936.9277662862587</v>
      </c>
      <c r="I47" s="8">
        <f t="shared" si="3"/>
        <v>2036.369917620043</v>
      </c>
    </row>
    <row r="48" spans="2:10" ht="13.5" customHeight="1">
      <c r="E48" s="16"/>
      <c r="F48" s="16"/>
      <c r="G48" s="200"/>
      <c r="H48" s="200"/>
      <c r="I48" s="200"/>
      <c r="J48" s="16"/>
    </row>
    <row r="49" spans="1:14" s="34" customFormat="1">
      <c r="A49" s="33" t="s">
        <v>78</v>
      </c>
      <c r="B49" s="131"/>
      <c r="E49" s="38"/>
      <c r="F49" s="38"/>
      <c r="G49" s="38"/>
      <c r="H49" s="38"/>
      <c r="I49" s="38"/>
      <c r="J49" s="38"/>
    </row>
    <row r="50" spans="1:14">
      <c r="F50" s="132"/>
      <c r="G50" s="132"/>
      <c r="H50" s="132"/>
      <c r="I50" s="132"/>
    </row>
    <row r="51" spans="1:14">
      <c r="B51" s="54" t="s">
        <v>97</v>
      </c>
      <c r="E51" s="6"/>
    </row>
    <row r="52" spans="1:14" ht="25.5" customHeight="1">
      <c r="B52" s="57" t="s">
        <v>58</v>
      </c>
      <c r="C52" s="13" t="s">
        <v>65</v>
      </c>
      <c r="D52" s="13" t="s">
        <v>63</v>
      </c>
      <c r="E52" s="212" t="s">
        <v>98</v>
      </c>
      <c r="F52" s="212"/>
      <c r="H52" s="201"/>
      <c r="I52" s="201"/>
    </row>
    <row r="53" spans="1:14">
      <c r="B53" s="14" t="s">
        <v>62</v>
      </c>
      <c r="C53" s="26">
        <f>'Customer Numbers - Yorkshire'!$D$5</f>
        <v>314581</v>
      </c>
      <c r="D53" s="26">
        <f>'Customer Numbers - Yorkshire'!$C$5</f>
        <v>1417079</v>
      </c>
      <c r="E53" s="213">
        <f>C53/(C53+D53)</f>
        <v>0.18166441449245233</v>
      </c>
      <c r="F53" s="213"/>
    </row>
    <row r="54" spans="1:14">
      <c r="B54" s="14" t="s">
        <v>67</v>
      </c>
      <c r="C54" s="26">
        <f>'Customer Numbers - Yorkshire'!$D$10</f>
        <v>296694</v>
      </c>
      <c r="D54" s="26">
        <f>'Customer Numbers - Yorkshire'!$C$10</f>
        <v>1343009</v>
      </c>
      <c r="E54" s="213">
        <f>C54/(C54+D54)</f>
        <v>0.18094374408048286</v>
      </c>
      <c r="F54" s="213"/>
      <c r="J54" s="133"/>
      <c r="K54" s="39"/>
      <c r="L54" s="39"/>
      <c r="M54" s="210"/>
      <c r="N54" s="210"/>
    </row>
    <row r="56" spans="1:14">
      <c r="B56" s="54" t="s">
        <v>99</v>
      </c>
    </row>
    <row r="57" spans="1:14">
      <c r="B57" s="211" t="s">
        <v>100</v>
      </c>
      <c r="C57" s="211"/>
      <c r="D57" s="134">
        <v>1</v>
      </c>
    </row>
    <row r="58" spans="1:14">
      <c r="E58" s="16"/>
      <c r="F58" s="16"/>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0.66438717665867608</v>
      </c>
      <c r="F61" s="37">
        <f t="shared" ref="F61:I61" si="5">F7</f>
        <v>0.49762783330110583</v>
      </c>
      <c r="G61" s="37">
        <f t="shared" si="5"/>
        <v>0.29262744067314406</v>
      </c>
      <c r="H61" s="37">
        <f t="shared" si="5"/>
        <v>0.26520204949072129</v>
      </c>
      <c r="I61" s="37">
        <f t="shared" si="5"/>
        <v>0.27788488137662426</v>
      </c>
    </row>
    <row r="62" spans="1:14">
      <c r="B62" s="14" t="s">
        <v>62</v>
      </c>
      <c r="C62" s="1" t="s">
        <v>65</v>
      </c>
      <c r="D62" s="14" t="s">
        <v>64</v>
      </c>
      <c r="E62" s="37">
        <f t="shared" ref="E62:I66" si="6">E8</f>
        <v>0.6540892883888364</v>
      </c>
      <c r="F62" s="37">
        <f t="shared" si="6"/>
        <v>0.4861322036196109</v>
      </c>
      <c r="G62" s="37">
        <f t="shared" si="6"/>
        <v>0.2821219267984032</v>
      </c>
      <c r="H62" s="37">
        <f t="shared" si="6"/>
        <v>0.26088149053855286</v>
      </c>
      <c r="I62" s="37">
        <f t="shared" si="6"/>
        <v>0.27350550026530013</v>
      </c>
    </row>
    <row r="63" spans="1:14">
      <c r="B63" s="14" t="s">
        <v>62</v>
      </c>
      <c r="C63" s="1" t="s">
        <v>66</v>
      </c>
      <c r="D63" s="14" t="s">
        <v>64</v>
      </c>
      <c r="E63" s="37">
        <f t="shared" si="6"/>
        <v>0.69976154206901975</v>
      </c>
      <c r="F63" s="37">
        <f t="shared" si="6"/>
        <v>0.52413013168349964</v>
      </c>
      <c r="G63" s="37">
        <f t="shared" si="6"/>
        <v>0.30822418662613998</v>
      </c>
      <c r="H63" s="37">
        <f t="shared" si="6"/>
        <v>0.27916091718412389</v>
      </c>
      <c r="I63" s="37">
        <f t="shared" si="6"/>
        <v>0.29251816628241784</v>
      </c>
    </row>
    <row r="64" spans="1:14">
      <c r="B64" s="14" t="s">
        <v>67</v>
      </c>
      <c r="C64" s="1" t="s">
        <v>63</v>
      </c>
      <c r="D64" s="14" t="s">
        <v>64</v>
      </c>
      <c r="E64" s="37">
        <f t="shared" si="6"/>
        <v>0.16989165336711531</v>
      </c>
      <c r="F64" s="37">
        <f t="shared" si="6"/>
        <v>0.12538921102880216</v>
      </c>
      <c r="G64" s="37">
        <f t="shared" si="6"/>
        <v>7.4393760322979841E-2</v>
      </c>
      <c r="H64" s="37">
        <f t="shared" si="6"/>
        <v>6.8250546921033245E-2</v>
      </c>
      <c r="I64" s="37">
        <f t="shared" si="6"/>
        <v>7.3496924260822674E-2</v>
      </c>
    </row>
    <row r="65" spans="2:15">
      <c r="B65" s="14" t="s">
        <v>67</v>
      </c>
      <c r="C65" s="1" t="s">
        <v>65</v>
      </c>
      <c r="D65" s="14" t="s">
        <v>64</v>
      </c>
      <c r="E65" s="37">
        <f t="shared" si="6"/>
        <v>0.17493451521987827</v>
      </c>
      <c r="F65" s="37">
        <f t="shared" si="6"/>
        <v>0.12786740705060581</v>
      </c>
      <c r="G65" s="37">
        <f t="shared" si="6"/>
        <v>7.3191116519275082E-2</v>
      </c>
      <c r="H65" s="37">
        <f t="shared" si="6"/>
        <v>6.6163197298072324E-2</v>
      </c>
      <c r="I65" s="37">
        <f t="shared" si="6"/>
        <v>7.1829686429087033E-2</v>
      </c>
    </row>
    <row r="66" spans="2:15">
      <c r="B66" s="14" t="s">
        <v>67</v>
      </c>
      <c r="C66" s="1" t="s">
        <v>66</v>
      </c>
      <c r="D66" s="14" t="s">
        <v>64</v>
      </c>
      <c r="E66" s="37">
        <f t="shared" si="6"/>
        <v>0.17893606915975491</v>
      </c>
      <c r="F66" s="37">
        <f t="shared" si="6"/>
        <v>0.13206734590264371</v>
      </c>
      <c r="G66" s="37">
        <f t="shared" si="6"/>
        <v>7.8360409083266344E-2</v>
      </c>
      <c r="H66" s="37">
        <f t="shared" si="6"/>
        <v>7.1838606078518566E-2</v>
      </c>
      <c r="I66" s="37">
        <f t="shared" si="6"/>
        <v>7.7364194104855621E-2</v>
      </c>
    </row>
    <row r="67" spans="2:15">
      <c r="B67" s="14" t="s">
        <v>62</v>
      </c>
      <c r="C67" s="1" t="s">
        <v>63</v>
      </c>
      <c r="D67" s="14" t="s">
        <v>68</v>
      </c>
      <c r="E67" s="37">
        <f>IF((E14-E13)&lt;0,E13,E13+($E$53*(E14-E13))*$D$57)</f>
        <v>0.5045970321353942</v>
      </c>
      <c r="F67" s="37">
        <f t="shared" ref="F67:I67" si="7">IF((F14-F13)&lt;0,F13,F13+($E$53*(F14-F13))*$D$57)</f>
        <v>0.5652738843219034</v>
      </c>
      <c r="G67" s="37">
        <f t="shared" si="7"/>
        <v>0.5652738843219034</v>
      </c>
      <c r="H67" s="37">
        <f t="shared" si="7"/>
        <v>0.57276524802514384</v>
      </c>
      <c r="I67" s="37">
        <f t="shared" si="7"/>
        <v>0.57254767848736021</v>
      </c>
      <c r="K67" s="40"/>
      <c r="L67" s="40"/>
      <c r="M67" s="40"/>
      <c r="N67" s="40"/>
      <c r="O67" s="40"/>
    </row>
    <row r="68" spans="2:15">
      <c r="B68" s="14" t="s">
        <v>62</v>
      </c>
      <c r="C68" s="1" t="s">
        <v>65</v>
      </c>
      <c r="D68" s="14" t="s">
        <v>68</v>
      </c>
      <c r="E68" s="37">
        <f>IF((E14-E13)&lt;=0,E14,E67+(E14-E13)*(1-$D$57))</f>
        <v>0.5045970321353942</v>
      </c>
      <c r="F68" s="37">
        <f>IF((F14-F13)&lt;=0,F14,F67+(F14-F13)*(1-$D$57))</f>
        <v>0.5652738843219034</v>
      </c>
      <c r="G68" s="37">
        <f>IF((G14-G13)&lt;=0,G14,G67+(G14-G13)*(1-$D$57))</f>
        <v>0.5652738843219034</v>
      </c>
      <c r="H68" s="37">
        <f>IF((H14-H13)&lt;=0,H14,H67+(H14-H13)*(1-$D$57))</f>
        <v>0.57276524802514384</v>
      </c>
      <c r="I68" s="37">
        <f>IF((I14-I13)&lt;=0,I14,I67+(I14-I13)*(1-$D$57))</f>
        <v>0.57254767848736021</v>
      </c>
      <c r="K68" s="40"/>
      <c r="L68" s="40"/>
      <c r="M68" s="40"/>
      <c r="N68" s="40"/>
      <c r="O68" s="40"/>
    </row>
    <row r="69" spans="2:15">
      <c r="B69" s="14" t="s">
        <v>62</v>
      </c>
      <c r="C69" s="1" t="s">
        <v>66</v>
      </c>
      <c r="D69" s="14" t="s">
        <v>68</v>
      </c>
      <c r="E69" s="37">
        <f>E15</f>
        <v>0.55759289236708554</v>
      </c>
      <c r="F69" s="37">
        <f t="shared" ref="F69:I69" si="8">F15</f>
        <v>0.62283118619430589</v>
      </c>
      <c r="G69" s="37">
        <f t="shared" si="8"/>
        <v>0.62283118619430589</v>
      </c>
      <c r="H69" s="37">
        <f t="shared" si="8"/>
        <v>0.6282714845517029</v>
      </c>
      <c r="I69" s="37">
        <f t="shared" si="8"/>
        <v>0.62804935741302592</v>
      </c>
      <c r="K69" s="40"/>
      <c r="L69" s="40"/>
      <c r="M69" s="40"/>
      <c r="N69" s="40"/>
      <c r="O69" s="40"/>
    </row>
    <row r="70" spans="2:15">
      <c r="B70" s="14" t="s">
        <v>67</v>
      </c>
      <c r="C70" s="1" t="s">
        <v>63</v>
      </c>
      <c r="D70" s="14" t="s">
        <v>68</v>
      </c>
      <c r="E70" s="37">
        <f>IF((E17-E16)&lt;0,E16,E16+($E$54*(E17-E16))*$D$57)</f>
        <v>0.30117887947466065</v>
      </c>
      <c r="F70" s="37">
        <f t="shared" ref="F70:I70" si="9">IF((F17-F16)&lt;0,F16,F16+($E$54*(F17-F16))*$D$57)</f>
        <v>0.30683654098491819</v>
      </c>
      <c r="G70" s="37">
        <f t="shared" si="9"/>
        <v>0.30683654098491819</v>
      </c>
      <c r="H70" s="37">
        <f t="shared" si="9"/>
        <v>0.31581282113177078</v>
      </c>
      <c r="I70" s="37">
        <f t="shared" si="9"/>
        <v>0.31558160838597499</v>
      </c>
      <c r="K70" s="40"/>
      <c r="L70" s="40"/>
      <c r="M70" s="40"/>
      <c r="N70" s="40"/>
      <c r="O70" s="40"/>
    </row>
    <row r="71" spans="2:15">
      <c r="B71" s="14" t="s">
        <v>67</v>
      </c>
      <c r="C71" s="1" t="s">
        <v>65</v>
      </c>
      <c r="D71" s="14" t="s">
        <v>68</v>
      </c>
      <c r="E71" s="37">
        <f>IF((E17-E16)&lt;=0,E17,E70+(E17-E16)*(1-$D$57))</f>
        <v>0.30117887947466065</v>
      </c>
      <c r="F71" s="37">
        <f>IF((F17-F16)&lt;=0,F17,F70+(F17-F16)*(1-$D$57))</f>
        <v>0.30683654098491819</v>
      </c>
      <c r="G71" s="37">
        <f>IF((G17-G16)&lt;=0,G17,G70+(G17-G16)*(1-$D$57))</f>
        <v>0.30683654098491819</v>
      </c>
      <c r="H71" s="37">
        <f>IF((H17-H16)&lt;=0,H17,H70+(H17-H16)*(1-$D$57))</f>
        <v>0.31581282113177078</v>
      </c>
      <c r="I71" s="37">
        <f>IF((I17-I16)&lt;=0,I17,I70+(I17-I16)*(1-$D$57))</f>
        <v>0.31558160838597499</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0.34994583047887412</v>
      </c>
      <c r="I72" s="37">
        <f t="shared" si="10"/>
        <v>0.34971129039978321</v>
      </c>
      <c r="K72" s="40"/>
      <c r="L72" s="40"/>
      <c r="M72" s="40"/>
      <c r="N72" s="40"/>
      <c r="O72" s="40"/>
    </row>
    <row r="73" spans="2:15">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1926.7228123101606</v>
      </c>
      <c r="F78" s="35" cm="1">
        <f t="array" ref="F78">F61*INDEX('TDCV Values'!$D$11:$H$16,MATCH($B78&amp;$C78,'TDCV Values'!$B$11:$B$16&amp;'TDCV Values'!$C$11:$C$16,0),MATCH(F$22,'TDCV Values'!$D$10:$H$10,0))</f>
        <v>1443.1207165732069</v>
      </c>
      <c r="G78" s="35" cm="1">
        <f t="array" ref="G78">G61*INDEX('TDCV Values'!$D$11:$H$16,MATCH($B78&amp;$C78,'TDCV Values'!$B$11:$B$16&amp;'TDCV Values'!$C$11:$C$16,0),MATCH(G$22,'TDCV Values'!$D$10:$H$10,0))</f>
        <v>848.61957795211777</v>
      </c>
      <c r="H78" s="35" cm="1">
        <f t="array" ref="H78">H61*INDEX('TDCV Values'!$D$11:$H$16,MATCH($B78&amp;$C78,'TDCV Values'!$B$11:$B$16&amp;'TDCV Values'!$C$11:$C$16,0),MATCH(H$22,'TDCV Values'!$D$10:$H$10,0))</f>
        <v>716.04553362494744</v>
      </c>
      <c r="I78" s="35" cm="1">
        <f t="array" ref="I78">I61*INDEX('TDCV Values'!$D$11:$H$16,MATCH($B78&amp;$C78,'TDCV Values'!$B$11:$B$16&amp;'TDCV Values'!$C$11:$C$16,0),MATCH(I$22,'TDCV Values'!$D$10:$H$10,0))</f>
        <v>750.28917971688554</v>
      </c>
    </row>
    <row r="79" spans="2:15">
      <c r="B79" s="14" t="s">
        <v>62</v>
      </c>
      <c r="C79" s="1" t="s">
        <v>65</v>
      </c>
      <c r="D79" s="14" t="s">
        <v>64</v>
      </c>
      <c r="E79" s="35" cm="1">
        <f t="array" ref="E79">E62*INDEX('TDCV Values'!$D$11:$H$16,MATCH($B79&amp;$C79,'TDCV Values'!$B$11:$B$16&amp;'TDCV Values'!$C$11:$C$16,0),MATCH(E$22,'TDCV Values'!$D$10:$H$10,0))</f>
        <v>1896.8589363276255</v>
      </c>
      <c r="F79" s="35" cm="1">
        <f t="array" ref="F79">F62*INDEX('TDCV Values'!$D$11:$H$16,MATCH($B79&amp;$C79,'TDCV Values'!$B$11:$B$16&amp;'TDCV Values'!$C$11:$C$16,0),MATCH(F$22,'TDCV Values'!$D$10:$H$10,0))</f>
        <v>1409.7833904968716</v>
      </c>
      <c r="G79" s="35" cm="1">
        <f t="array" ref="G79">G62*INDEX('TDCV Values'!$D$11:$H$16,MATCH($B79&amp;$C79,'TDCV Values'!$B$11:$B$16&amp;'TDCV Values'!$C$11:$C$16,0),MATCH(G$22,'TDCV Values'!$D$10:$H$10,0))</f>
        <v>818.15358771536933</v>
      </c>
      <c r="H79" s="35" cm="1">
        <f t="array" ref="H79">H62*INDEX('TDCV Values'!$D$11:$H$16,MATCH($B79&amp;$C79,'TDCV Values'!$B$11:$B$16&amp;'TDCV Values'!$C$11:$C$16,0),MATCH(H$22,'TDCV Values'!$D$10:$H$10,0))</f>
        <v>704.38002445409268</v>
      </c>
      <c r="I79" s="35" cm="1">
        <f t="array" ref="I79">I62*INDEX('TDCV Values'!$D$11:$H$16,MATCH($B79&amp;$C79,'TDCV Values'!$B$11:$B$16&amp;'TDCV Values'!$C$11:$C$16,0),MATCH(I$22,'TDCV Values'!$D$10:$H$10,0))</f>
        <v>738.46485071631037</v>
      </c>
    </row>
    <row r="80" spans="2:15">
      <c r="B80" s="14" t="s">
        <v>62</v>
      </c>
      <c r="C80" s="1" t="s">
        <v>66</v>
      </c>
      <c r="D80" s="14" t="s">
        <v>64</v>
      </c>
      <c r="E80" s="35" cm="1">
        <f t="array" ref="E80">E63*INDEX('TDCV Values'!$D$11:$H$16,MATCH($B80&amp;$C80,'TDCV Values'!$B$11:$B$16&amp;'TDCV Values'!$C$11:$C$16,0),MATCH(E$22,'TDCV Values'!$D$10:$H$10,0))</f>
        <v>2029.3084720001573</v>
      </c>
      <c r="F80" s="35" cm="1">
        <f t="array" ref="F80">F63*INDEX('TDCV Values'!$D$11:$H$16,MATCH($B80&amp;$C80,'TDCV Values'!$B$11:$B$16&amp;'TDCV Values'!$C$11:$C$16,0),MATCH(F$22,'TDCV Values'!$D$10:$H$10,0))</f>
        <v>1519.9773818821491</v>
      </c>
      <c r="G80" s="35" cm="1">
        <f t="array" ref="G80">G63*INDEX('TDCV Values'!$D$11:$H$16,MATCH($B80&amp;$C80,'TDCV Values'!$B$11:$B$16&amp;'TDCV Values'!$C$11:$C$16,0),MATCH(G$22,'TDCV Values'!$D$10:$H$10,0))</f>
        <v>893.85014121580593</v>
      </c>
      <c r="H80" s="35" cm="1">
        <f t="array" ref="H80">H63*INDEX('TDCV Values'!$D$11:$H$16,MATCH($B80&amp;$C80,'TDCV Values'!$B$11:$B$16&amp;'TDCV Values'!$C$11:$C$16,0),MATCH(H$22,'TDCV Values'!$D$10:$H$10,0))</f>
        <v>753.73447639713447</v>
      </c>
      <c r="I80" s="35" cm="1">
        <f t="array" ref="I80">I63*INDEX('TDCV Values'!$D$11:$H$16,MATCH($B80&amp;$C80,'TDCV Values'!$B$11:$B$16&amp;'TDCV Values'!$C$11:$C$16,0),MATCH(I$22,'TDCV Values'!$D$10:$H$10,0))</f>
        <v>789.7990489625281</v>
      </c>
    </row>
    <row r="81" spans="2:15">
      <c r="B81" s="14" t="s">
        <v>67</v>
      </c>
      <c r="C81" s="1" t="s">
        <v>63</v>
      </c>
      <c r="D81" s="14" t="s">
        <v>64</v>
      </c>
      <c r="E81" s="35" cm="1">
        <f t="array" ref="E81">E64*INDEX('TDCV Values'!$D$11:$H$16,MATCH($B81&amp;$C81,'TDCV Values'!$B$11:$B$16&amp;'TDCV Values'!$C$11:$C$16,0),MATCH(E$22,'TDCV Values'!$D$10:$H$10,0))</f>
        <v>2038.6998404053838</v>
      </c>
      <c r="F81" s="35" cm="1">
        <f t="array" ref="F81">F64*INDEX('TDCV Values'!$D$11:$H$16,MATCH($B81&amp;$C81,'TDCV Values'!$B$11:$B$16&amp;'TDCV Values'!$C$11:$C$16,0),MATCH(F$22,'TDCV Values'!$D$10:$H$10,0))</f>
        <v>1504.6705323456258</v>
      </c>
      <c r="G81" s="35" cm="1">
        <f t="array" ref="G81">G64*INDEX('TDCV Values'!$D$11:$H$16,MATCH($B81&amp;$C81,'TDCV Values'!$B$11:$B$16&amp;'TDCV Values'!$C$11:$C$16,0),MATCH(G$22,'TDCV Values'!$D$10:$H$10,0))</f>
        <v>892.72512387575807</v>
      </c>
      <c r="H81" s="35" cm="1">
        <f t="array" ref="H81">H64*INDEX('TDCV Values'!$D$11:$H$16,MATCH($B81&amp;$C81,'TDCV Values'!$B$11:$B$16&amp;'TDCV Values'!$C$11:$C$16,0),MATCH(H$22,'TDCV Values'!$D$10:$H$10,0))</f>
        <v>784.88128959188236</v>
      </c>
      <c r="I81" s="35" cm="1">
        <f t="array" ref="I81">I64*INDEX('TDCV Values'!$D$11:$H$16,MATCH($B81&amp;$C81,'TDCV Values'!$B$11:$B$16&amp;'TDCV Values'!$C$11:$C$16,0),MATCH(I$22,'TDCV Values'!$D$10:$H$10,0))</f>
        <v>845.21462899946073</v>
      </c>
    </row>
    <row r="82" spans="2:15">
      <c r="B82" s="14" t="s">
        <v>67</v>
      </c>
      <c r="C82" s="1" t="s">
        <v>65</v>
      </c>
      <c r="D82" s="14" t="s">
        <v>64</v>
      </c>
      <c r="E82" s="35" cm="1">
        <f t="array" ref="E82">E65*INDEX('TDCV Values'!$D$11:$H$16,MATCH($B82&amp;$C82,'TDCV Values'!$B$11:$B$16&amp;'TDCV Values'!$C$11:$C$16,0),MATCH(E$22,'TDCV Values'!$D$10:$H$10,0))</f>
        <v>2099.2141826385391</v>
      </c>
      <c r="F82" s="35" cm="1">
        <f t="array" ref="F82">F65*INDEX('TDCV Values'!$D$11:$H$16,MATCH($B82&amp;$C82,'TDCV Values'!$B$11:$B$16&amp;'TDCV Values'!$C$11:$C$16,0),MATCH(F$22,'TDCV Values'!$D$10:$H$10,0))</f>
        <v>1534.4088846072698</v>
      </c>
      <c r="G82" s="35" cm="1">
        <f t="array" ref="G82">G65*INDEX('TDCV Values'!$D$11:$H$16,MATCH($B82&amp;$C82,'TDCV Values'!$B$11:$B$16&amp;'TDCV Values'!$C$11:$C$16,0),MATCH(G$22,'TDCV Values'!$D$10:$H$10,0))</f>
        <v>878.29339823130101</v>
      </c>
      <c r="H82" s="35" cm="1">
        <f t="array" ref="H82">H65*INDEX('TDCV Values'!$D$11:$H$16,MATCH($B82&amp;$C82,'TDCV Values'!$B$11:$B$16&amp;'TDCV Values'!$C$11:$C$16,0),MATCH(H$22,'TDCV Values'!$D$10:$H$10,0))</f>
        <v>760.87676892783168</v>
      </c>
      <c r="I82" s="35" cm="1">
        <f t="array" ref="I82">I65*INDEX('TDCV Values'!$D$11:$H$16,MATCH($B82&amp;$C82,'TDCV Values'!$B$11:$B$16&amp;'TDCV Values'!$C$11:$C$16,0),MATCH(I$22,'TDCV Values'!$D$10:$H$10,0))</f>
        <v>826.04139393450089</v>
      </c>
    </row>
    <row r="83" spans="2:15">
      <c r="B83" s="14" t="s">
        <v>67</v>
      </c>
      <c r="C83" s="1" t="s">
        <v>66</v>
      </c>
      <c r="D83" s="14" t="s">
        <v>64</v>
      </c>
      <c r="E83" s="35" cm="1">
        <f t="array" ref="E83">E66*INDEX('TDCV Values'!$D$11:$H$16,MATCH($B83&amp;$C83,'TDCV Values'!$B$11:$B$16&amp;'TDCV Values'!$C$11:$C$16,0),MATCH(E$22,'TDCV Values'!$D$10:$H$10,0))</f>
        <v>2147.232829917059</v>
      </c>
      <c r="F83" s="35" cm="1">
        <f t="array" ref="F83">F66*INDEX('TDCV Values'!$D$11:$H$16,MATCH($B83&amp;$C83,'TDCV Values'!$B$11:$B$16&amp;'TDCV Values'!$C$11:$C$16,0),MATCH(F$22,'TDCV Values'!$D$10:$H$10,0))</f>
        <v>1584.8081508317246</v>
      </c>
      <c r="G83" s="35" cm="1">
        <f t="array" ref="G83">G66*INDEX('TDCV Values'!$D$11:$H$16,MATCH($B83&amp;$C83,'TDCV Values'!$B$11:$B$16&amp;'TDCV Values'!$C$11:$C$16,0),MATCH(G$22,'TDCV Values'!$D$10:$H$10,0))</f>
        <v>940.32490899919617</v>
      </c>
      <c r="H83" s="35" cm="1">
        <f t="array" ref="H83">H66*INDEX('TDCV Values'!$D$11:$H$16,MATCH($B83&amp;$C83,'TDCV Values'!$B$11:$B$16&amp;'TDCV Values'!$C$11:$C$16,0),MATCH(H$22,'TDCV Values'!$D$10:$H$10,0))</f>
        <v>826.14396990296348</v>
      </c>
      <c r="I83" s="35" cm="1">
        <f t="array" ref="I83">I66*INDEX('TDCV Values'!$D$11:$H$16,MATCH($B83&amp;$C83,'TDCV Values'!$B$11:$B$16&amp;'TDCV Values'!$C$11:$C$16,0),MATCH(I$22,'TDCV Values'!$D$10:$H$10,0))</f>
        <v>889.68823220583965</v>
      </c>
    </row>
    <row r="84" spans="2:15">
      <c r="B84" s="209" t="s">
        <v>72</v>
      </c>
      <c r="C84" s="209"/>
      <c r="D84" s="209"/>
      <c r="E84" s="209"/>
      <c r="F84" s="209"/>
      <c r="G84" s="209"/>
      <c r="H84" s="209"/>
      <c r="I84" s="186"/>
      <c r="J84" t="s">
        <v>73</v>
      </c>
    </row>
    <row r="85" spans="2:15">
      <c r="B85" s="14" t="s">
        <v>62</v>
      </c>
      <c r="C85" s="1" t="s">
        <v>63</v>
      </c>
      <c r="D85" s="14" t="s">
        <v>68</v>
      </c>
      <c r="E85" s="8">
        <f>E67*365</f>
        <v>184.17791672941888</v>
      </c>
      <c r="F85" s="8">
        <f t="shared" ref="E85:I90" si="11">F67*365</f>
        <v>206.32496777749475</v>
      </c>
      <c r="G85" s="8">
        <f t="shared" si="11"/>
        <v>206.32496777749475</v>
      </c>
      <c r="H85" s="8">
        <f t="shared" si="11"/>
        <v>209.0593155291775</v>
      </c>
      <c r="I85" s="8">
        <f t="shared" si="11"/>
        <v>208.97990264788649</v>
      </c>
      <c r="K85" s="27"/>
      <c r="L85" s="27"/>
      <c r="M85" s="27"/>
      <c r="N85" s="27"/>
      <c r="O85" s="27"/>
    </row>
    <row r="86" spans="2:15">
      <c r="B86" s="14" t="s">
        <v>62</v>
      </c>
      <c r="C86" s="1" t="s">
        <v>65</v>
      </c>
      <c r="D86" s="14" t="s">
        <v>68</v>
      </c>
      <c r="E86" s="8">
        <f>E68*365</f>
        <v>184.17791672941888</v>
      </c>
      <c r="F86" s="8">
        <f t="shared" si="11"/>
        <v>206.32496777749475</v>
      </c>
      <c r="G86" s="8">
        <f t="shared" si="11"/>
        <v>206.32496777749475</v>
      </c>
      <c r="H86" s="8">
        <f t="shared" si="11"/>
        <v>209.0593155291775</v>
      </c>
      <c r="I86" s="8">
        <f t="shared" si="11"/>
        <v>208.97990264788649</v>
      </c>
      <c r="K86" s="27"/>
      <c r="L86" s="27"/>
      <c r="M86" s="27"/>
      <c r="N86" s="27"/>
      <c r="O86" s="27"/>
    </row>
    <row r="87" spans="2:15">
      <c r="B87" s="14" t="s">
        <v>62</v>
      </c>
      <c r="C87" s="1" t="s">
        <v>66</v>
      </c>
      <c r="D87" s="14" t="s">
        <v>68</v>
      </c>
      <c r="E87" s="8">
        <f t="shared" si="11"/>
        <v>203.52140571398621</v>
      </c>
      <c r="F87" s="8">
        <f t="shared" si="11"/>
        <v>227.33338296092165</v>
      </c>
      <c r="G87" s="8">
        <f t="shared" si="11"/>
        <v>227.33338296092165</v>
      </c>
      <c r="H87" s="8">
        <f t="shared" si="11"/>
        <v>229.31909186137156</v>
      </c>
      <c r="I87" s="8">
        <f t="shared" si="11"/>
        <v>229.23801545575446</v>
      </c>
      <c r="K87" s="27"/>
      <c r="L87" s="27"/>
      <c r="M87" s="27"/>
      <c r="N87" s="27"/>
      <c r="O87" s="27"/>
    </row>
    <row r="88" spans="2:15">
      <c r="B88" s="14" t="s">
        <v>67</v>
      </c>
      <c r="C88" s="1" t="s">
        <v>63</v>
      </c>
      <c r="D88" s="14" t="s">
        <v>68</v>
      </c>
      <c r="E88" s="8">
        <f>E70*365</f>
        <v>109.93029100825115</v>
      </c>
      <c r="F88" s="8">
        <f t="shared" si="11"/>
        <v>111.99533745949515</v>
      </c>
      <c r="G88" s="8">
        <f t="shared" si="11"/>
        <v>111.99533745949515</v>
      </c>
      <c r="H88" s="8">
        <f t="shared" si="11"/>
        <v>115.27167971309633</v>
      </c>
      <c r="I88" s="8">
        <f t="shared" si="11"/>
        <v>115.18728706088088</v>
      </c>
      <c r="K88" s="27"/>
      <c r="L88" s="27"/>
      <c r="M88" s="27"/>
      <c r="N88" s="27"/>
      <c r="O88" s="27"/>
    </row>
    <row r="89" spans="2:15">
      <c r="B89" s="14" t="s">
        <v>67</v>
      </c>
      <c r="C89" s="1" t="s">
        <v>65</v>
      </c>
      <c r="D89" s="14" t="s">
        <v>68</v>
      </c>
      <c r="E89" s="8">
        <f>E71*365</f>
        <v>109.93029100825115</v>
      </c>
      <c r="F89" s="8">
        <f t="shared" si="11"/>
        <v>111.99533745949515</v>
      </c>
      <c r="G89" s="8">
        <f t="shared" si="11"/>
        <v>111.99533745949515</v>
      </c>
      <c r="H89" s="8">
        <f t="shared" si="11"/>
        <v>115.27167971309633</v>
      </c>
      <c r="I89" s="8">
        <f t="shared" si="11"/>
        <v>115.18728706088088</v>
      </c>
      <c r="K89" s="27"/>
      <c r="L89" s="27"/>
      <c r="M89" s="27"/>
      <c r="N89" s="27"/>
      <c r="O89" s="27"/>
    </row>
    <row r="90" spans="2:15">
      <c r="B90" s="14" t="s">
        <v>67</v>
      </c>
      <c r="C90" s="1" t="s">
        <v>66</v>
      </c>
      <c r="D90" s="14" t="s">
        <v>68</v>
      </c>
      <c r="E90" s="8">
        <f>E72*365</f>
        <v>122.41270806287491</v>
      </c>
      <c r="F90" s="8">
        <f t="shared" si="11"/>
        <v>125.33564757652866</v>
      </c>
      <c r="G90" s="8">
        <f t="shared" si="11"/>
        <v>125.33564757652866</v>
      </c>
      <c r="H90" s="8">
        <f t="shared" si="11"/>
        <v>127.73022812478905</v>
      </c>
      <c r="I90" s="8">
        <f t="shared" si="11"/>
        <v>127.64462099592087</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2110.9007290395793</v>
      </c>
      <c r="F92" s="8">
        <f t="shared" ref="E92:I97" si="12">F78+F85</f>
        <v>1649.4456843507016</v>
      </c>
      <c r="G92" s="8">
        <f t="shared" si="12"/>
        <v>1054.9445457296124</v>
      </c>
      <c r="H92" s="8">
        <f t="shared" si="12"/>
        <v>925.10484915412496</v>
      </c>
      <c r="I92" s="8">
        <f t="shared" si="12"/>
        <v>959.26908236477198</v>
      </c>
      <c r="K92" s="27"/>
      <c r="L92" s="27"/>
      <c r="M92" s="27"/>
      <c r="N92" s="27"/>
      <c r="O92" s="27"/>
    </row>
    <row r="93" spans="2:15">
      <c r="B93" s="14" t="s">
        <v>62</v>
      </c>
      <c r="C93" s="1" t="s">
        <v>65</v>
      </c>
      <c r="D93" s="1"/>
      <c r="E93" s="8">
        <f>E79+E86</f>
        <v>2081.0368530570445</v>
      </c>
      <c r="F93" s="8">
        <f t="shared" si="12"/>
        <v>1616.1083582743663</v>
      </c>
      <c r="G93" s="8">
        <f t="shared" si="12"/>
        <v>1024.478555492864</v>
      </c>
      <c r="H93" s="8">
        <f t="shared" si="12"/>
        <v>913.4393399832702</v>
      </c>
      <c r="I93" s="8">
        <f t="shared" si="12"/>
        <v>947.44475336419691</v>
      </c>
      <c r="K93" s="27"/>
      <c r="L93" s="27"/>
      <c r="M93" s="27"/>
      <c r="N93" s="27"/>
      <c r="O93" s="27"/>
    </row>
    <row r="94" spans="2:15">
      <c r="B94" s="14" t="s">
        <v>62</v>
      </c>
      <c r="C94" s="1" t="s">
        <v>66</v>
      </c>
      <c r="D94" s="1"/>
      <c r="E94" s="8">
        <f t="shared" si="12"/>
        <v>2232.8298777141435</v>
      </c>
      <c r="F94" s="8">
        <f t="shared" si="12"/>
        <v>1747.3107648430707</v>
      </c>
      <c r="G94" s="8">
        <f t="shared" si="12"/>
        <v>1121.1835241767276</v>
      </c>
      <c r="H94" s="8">
        <f>H80+H87</f>
        <v>983.05356825850606</v>
      </c>
      <c r="I94" s="8">
        <f>I80+I87</f>
        <v>1019.0370644182826</v>
      </c>
      <c r="K94" s="27"/>
      <c r="L94" s="27"/>
      <c r="M94" s="27"/>
      <c r="N94" s="27"/>
      <c r="O94" s="27"/>
    </row>
    <row r="95" spans="2:15">
      <c r="B95" s="14" t="s">
        <v>67</v>
      </c>
      <c r="C95" s="1" t="s">
        <v>63</v>
      </c>
      <c r="D95" s="1"/>
      <c r="E95" s="8">
        <f t="shared" si="12"/>
        <v>2148.6301314136349</v>
      </c>
      <c r="F95" s="8">
        <f t="shared" si="12"/>
        <v>1616.665869805121</v>
      </c>
      <c r="G95" s="8">
        <f>G81+G88</f>
        <v>1004.7204613352533</v>
      </c>
      <c r="H95" s="8">
        <f t="shared" si="12"/>
        <v>900.15296930497868</v>
      </c>
      <c r="I95" s="8">
        <f t="shared" si="12"/>
        <v>960.40191606034159</v>
      </c>
      <c r="K95" s="27"/>
      <c r="L95" s="27"/>
      <c r="M95" s="27"/>
      <c r="N95" s="27"/>
      <c r="O95" s="27"/>
    </row>
    <row r="96" spans="2:15">
      <c r="B96" s="14" t="s">
        <v>67</v>
      </c>
      <c r="C96" s="1" t="s">
        <v>65</v>
      </c>
      <c r="D96" s="1"/>
      <c r="E96" s="8">
        <f t="shared" si="12"/>
        <v>2209.1444736467902</v>
      </c>
      <c r="F96" s="8">
        <f t="shared" si="12"/>
        <v>1646.404222066765</v>
      </c>
      <c r="G96" s="8">
        <f t="shared" si="12"/>
        <v>990.2887356907961</v>
      </c>
      <c r="H96" s="8">
        <f t="shared" si="12"/>
        <v>876.148448640928</v>
      </c>
      <c r="I96" s="8">
        <f t="shared" si="12"/>
        <v>941.22868099538175</v>
      </c>
      <c r="K96" s="27"/>
      <c r="L96" s="27"/>
      <c r="M96" s="27"/>
      <c r="N96" s="27"/>
      <c r="O96" s="27"/>
    </row>
    <row r="97" spans="2:15">
      <c r="B97" s="14" t="s">
        <v>67</v>
      </c>
      <c r="C97" s="1" t="s">
        <v>66</v>
      </c>
      <c r="D97" s="1"/>
      <c r="E97" s="8">
        <f>E83+E90</f>
        <v>2269.645537979934</v>
      </c>
      <c r="F97" s="8">
        <f t="shared" si="12"/>
        <v>1710.1437984082531</v>
      </c>
      <c r="G97" s="8">
        <f t="shared" si="12"/>
        <v>1065.6605565757247</v>
      </c>
      <c r="H97" s="8">
        <f t="shared" si="12"/>
        <v>953.87419802775253</v>
      </c>
      <c r="I97" s="8">
        <f t="shared" si="12"/>
        <v>1017.3328532017605</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4259.5308604532147</v>
      </c>
      <c r="F99" s="8">
        <f t="shared" ref="F99:I101" si="13">F92+F95</f>
        <v>3266.1115541558229</v>
      </c>
      <c r="G99" s="8">
        <f>G92+G95</f>
        <v>2059.6650070648657</v>
      </c>
      <c r="H99" s="8">
        <f t="shared" si="13"/>
        <v>1825.2578184591036</v>
      </c>
      <c r="I99" s="8">
        <f t="shared" si="13"/>
        <v>1919.6709984251136</v>
      </c>
      <c r="K99" s="27"/>
      <c r="L99" s="27"/>
      <c r="M99" s="27"/>
      <c r="N99" s="27"/>
      <c r="O99" s="27"/>
    </row>
    <row r="100" spans="2:15">
      <c r="B100" s="14" t="s">
        <v>77</v>
      </c>
      <c r="C100" s="1" t="s">
        <v>65</v>
      </c>
      <c r="D100" s="1"/>
      <c r="E100" s="8">
        <f t="shared" ref="E100:H101" si="14">E93+E96</f>
        <v>4290.1813267038342</v>
      </c>
      <c r="F100" s="8">
        <f t="shared" si="14"/>
        <v>3262.5125803411311</v>
      </c>
      <c r="G100" s="8">
        <f>G93+G96</f>
        <v>2014.7672911836601</v>
      </c>
      <c r="H100" s="8">
        <f t="shared" si="14"/>
        <v>1789.5877886241983</v>
      </c>
      <c r="I100" s="8">
        <f t="shared" si="13"/>
        <v>1888.6734343595786</v>
      </c>
      <c r="K100" s="27"/>
      <c r="L100" s="27"/>
      <c r="M100" s="27"/>
      <c r="N100" s="27"/>
      <c r="O100" s="27"/>
    </row>
    <row r="101" spans="2:15">
      <c r="B101" s="14" t="s">
        <v>77</v>
      </c>
      <c r="C101" s="1" t="s">
        <v>66</v>
      </c>
      <c r="D101" s="1"/>
      <c r="E101" s="8">
        <f t="shared" si="14"/>
        <v>4502.475415694078</v>
      </c>
      <c r="F101" s="8">
        <f t="shared" si="14"/>
        <v>3457.4545632513236</v>
      </c>
      <c r="G101" s="8">
        <f>G94+G97</f>
        <v>2186.8440807524521</v>
      </c>
      <c r="H101" s="8">
        <f t="shared" si="14"/>
        <v>1936.9277662862587</v>
      </c>
      <c r="I101" s="8">
        <f t="shared" si="13"/>
        <v>2036.369917620043</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5">E92-E38</f>
        <v>3.3406624409635697</v>
      </c>
      <c r="F107" s="35">
        <f t="shared" si="15"/>
        <v>3.3828557276699485</v>
      </c>
      <c r="G107" s="35">
        <f t="shared" si="15"/>
        <v>3.3828557276697211</v>
      </c>
      <c r="H107" s="35">
        <f t="shared" si="15"/>
        <v>4.5767307467154978</v>
      </c>
      <c r="I107" s="35">
        <f t="shared" si="15"/>
        <v>4.5754235300307755</v>
      </c>
      <c r="K107" s="27"/>
      <c r="L107" s="27"/>
      <c r="M107" s="27"/>
      <c r="N107" s="27"/>
      <c r="O107" s="27"/>
    </row>
    <row r="108" spans="2:15">
      <c r="B108" s="14" t="s">
        <v>62</v>
      </c>
      <c r="C108" s="1" t="s">
        <v>65</v>
      </c>
      <c r="D108" s="1"/>
      <c r="E108" s="35">
        <f t="shared" si="15"/>
        <v>-15.048533100149598</v>
      </c>
      <c r="F108" s="35">
        <f t="shared" si="15"/>
        <v>-15.238599316903446</v>
      </c>
      <c r="G108" s="35">
        <f t="shared" si="15"/>
        <v>-15.238599316903674</v>
      </c>
      <c r="H108" s="35">
        <f t="shared" si="15"/>
        <v>-20.616594866901437</v>
      </c>
      <c r="I108" s="35">
        <f t="shared" si="15"/>
        <v>-20.610706306205657</v>
      </c>
      <c r="K108" s="121" t="s">
        <v>101</v>
      </c>
      <c r="L108" s="27"/>
      <c r="M108" s="27"/>
      <c r="N108" s="27"/>
      <c r="O108" s="27"/>
    </row>
    <row r="109" spans="2:15">
      <c r="B109" s="14" t="s">
        <v>62</v>
      </c>
      <c r="C109" s="1" t="s">
        <v>66</v>
      </c>
      <c r="D109" s="1"/>
      <c r="E109" s="35">
        <f t="shared" si="15"/>
        <v>0</v>
      </c>
      <c r="F109" s="35">
        <f t="shared" si="15"/>
        <v>0</v>
      </c>
      <c r="G109" s="35">
        <f t="shared" si="15"/>
        <v>0</v>
      </c>
      <c r="H109" s="35">
        <f t="shared" si="15"/>
        <v>0</v>
      </c>
      <c r="I109" s="35">
        <f t="shared" si="15"/>
        <v>0</v>
      </c>
      <c r="K109" s="136">
        <f>(I107*'Customer Numbers - Yorkshire'!$C$5)+(I108*'Customer Numbers - Yorkshire'!$D$5)+(I109*'Customer Numbers - Yorkshire'!$E$5)+(I110*'Customer Numbers - Yorkshire'!$C$10)+(I111*'Customer Numbers - Yorkshire'!$D$10)+(I112*'Customer Numbers - Yorkshire'!$E$10)</f>
        <v>-8.1956386566162109E-8</v>
      </c>
      <c r="L109" s="27"/>
      <c r="M109" s="27"/>
      <c r="N109" s="27"/>
      <c r="O109" s="27"/>
    </row>
    <row r="110" spans="2:15">
      <c r="B110" s="14" t="s">
        <v>67</v>
      </c>
      <c r="C110" s="1" t="s">
        <v>63</v>
      </c>
      <c r="D110" s="1"/>
      <c r="E110" s="35">
        <f t="shared" si="15"/>
        <v>5.9593616391607611</v>
      </c>
      <c r="F110" s="35">
        <f t="shared" si="15"/>
        <v>5.7374656297220099</v>
      </c>
      <c r="G110" s="35">
        <f t="shared" si="15"/>
        <v>5.7374656297220099</v>
      </c>
      <c r="H110" s="35">
        <f t="shared" si="15"/>
        <v>7.1499386951377346</v>
      </c>
      <c r="I110" s="35">
        <f t="shared" si="15"/>
        <v>7.1439275031345915</v>
      </c>
      <c r="K110" s="27"/>
      <c r="L110" s="27"/>
      <c r="M110" s="27"/>
      <c r="N110" s="27"/>
      <c r="O110" s="27"/>
    </row>
    <row r="111" spans="2:15">
      <c r="B111" s="14" t="s">
        <v>67</v>
      </c>
      <c r="C111" s="1" t="s">
        <v>65</v>
      </c>
      <c r="D111" s="1"/>
      <c r="E111" s="35">
        <f t="shared" si="15"/>
        <v>-26.975524667325772</v>
      </c>
      <c r="F111" s="35">
        <f t="shared" si="15"/>
        <v>-25.971094723543956</v>
      </c>
      <c r="G111" s="35">
        <f t="shared" si="15"/>
        <v>-25.97109472354407</v>
      </c>
      <c r="H111" s="35">
        <f t="shared" si="15"/>
        <v>-32.364766449669673</v>
      </c>
      <c r="I111" s="35">
        <f t="shared" si="15"/>
        <v>-32.337556310735522</v>
      </c>
      <c r="K111" s="27"/>
      <c r="L111" s="27"/>
      <c r="M111" s="27"/>
      <c r="N111" s="27"/>
      <c r="O111" s="27"/>
    </row>
    <row r="112" spans="2:15">
      <c r="B112" s="14" t="s">
        <v>67</v>
      </c>
      <c r="C112" s="1" t="s">
        <v>66</v>
      </c>
      <c r="D112" s="1"/>
      <c r="E112" s="35">
        <f t="shared" si="15"/>
        <v>0</v>
      </c>
      <c r="F112" s="35">
        <f t="shared" si="15"/>
        <v>0</v>
      </c>
      <c r="G112" s="35">
        <f t="shared" si="15"/>
        <v>0</v>
      </c>
      <c r="H112" s="35">
        <f t="shared" si="15"/>
        <v>0</v>
      </c>
      <c r="I112" s="35">
        <f t="shared" si="15"/>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9.3000240801243308</v>
      </c>
      <c r="F114" s="8">
        <f t="shared" ref="F114:I116" si="16">F107+F110</f>
        <v>9.1203213573919584</v>
      </c>
      <c r="G114" s="8">
        <f>G107+G110</f>
        <v>9.120321357391731</v>
      </c>
      <c r="H114" s="8">
        <f t="shared" si="16"/>
        <v>11.726669441853232</v>
      </c>
      <c r="I114" s="8">
        <f t="shared" si="16"/>
        <v>11.719351033165367</v>
      </c>
      <c r="K114" s="27"/>
      <c r="L114" s="27"/>
      <c r="M114" s="27"/>
      <c r="N114" s="27"/>
      <c r="O114" s="27"/>
    </row>
    <row r="115" spans="1:15">
      <c r="B115" s="14" t="s">
        <v>77</v>
      </c>
      <c r="C115" s="1" t="s">
        <v>65</v>
      </c>
      <c r="D115" s="1"/>
      <c r="E115" s="8">
        <f t="shared" ref="E115:H116" si="17">E108+E111</f>
        <v>-42.024057767475369</v>
      </c>
      <c r="F115" s="8">
        <f t="shared" si="17"/>
        <v>-41.209694040447403</v>
      </c>
      <c r="G115" s="8">
        <f>G108+G111</f>
        <v>-41.209694040447744</v>
      </c>
      <c r="H115" s="8">
        <f t="shared" si="17"/>
        <v>-52.98136131657111</v>
      </c>
      <c r="I115" s="8">
        <f t="shared" si="16"/>
        <v>-52.948262616941179</v>
      </c>
      <c r="K115" s="27"/>
      <c r="L115" s="27"/>
      <c r="M115" s="27"/>
      <c r="N115" s="27"/>
      <c r="O115" s="27"/>
    </row>
    <row r="116" spans="1:15">
      <c r="B116" s="14" t="s">
        <v>77</v>
      </c>
      <c r="C116" s="1" t="s">
        <v>66</v>
      </c>
      <c r="D116" s="1"/>
      <c r="E116" s="8">
        <f>E109+E112</f>
        <v>0</v>
      </c>
      <c r="F116" s="8">
        <f t="shared" si="17"/>
        <v>0</v>
      </c>
      <c r="G116" s="8">
        <f>G109+G112</f>
        <v>0</v>
      </c>
      <c r="H116" s="8">
        <f t="shared" si="17"/>
        <v>0</v>
      </c>
      <c r="I116" s="8">
        <f t="shared" si="16"/>
        <v>0</v>
      </c>
      <c r="J116" s="132"/>
      <c r="K116" s="27"/>
      <c r="L116" s="27"/>
      <c r="M116" s="27"/>
      <c r="N116" s="27"/>
      <c r="O116" s="27"/>
    </row>
    <row r="117" spans="1:15">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levels'!F696</f>
        <v>6.7572670971231714E-3</v>
      </c>
      <c r="F123" s="37">
        <f>'Regional Cap levels'!G696</f>
        <v>5.0625108544032132E-3</v>
      </c>
      <c r="G123" s="37">
        <f>'Regional Cap levels'!H696</f>
        <v>2.9793150217063964E-3</v>
      </c>
      <c r="H123" s="37">
        <f>'Regional Cap levels'!I696</f>
        <v>2.6872776607194753E-3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levels'!F692</f>
        <v>2.6582550123436174E-2</v>
      </c>
      <c r="F125" s="37">
        <f>'Regional Cap levels'!G692</f>
        <v>1.9915514157329464E-2</v>
      </c>
      <c r="G125" s="37">
        <f>'Regional Cap levels'!H692</f>
        <v>1.1720387807629233E-2</v>
      </c>
      <c r="H125" s="37">
        <f>'Regional Cap levels'!I692</f>
        <v>1.0571536108448078E-2</v>
      </c>
      <c r="I125" s="37">
        <f>'Regional Cap levels'!J676</f>
        <v>1.1346473172681108E-2</v>
      </c>
      <c r="J125" s="140"/>
    </row>
    <row r="126" spans="1:15">
      <c r="B126" s="14" t="s">
        <v>67</v>
      </c>
      <c r="C126" s="1" t="s">
        <v>63</v>
      </c>
      <c r="D126" s="1" t="s">
        <v>64</v>
      </c>
      <c r="E126" s="37">
        <f>'Regional Cap levels'!F698</f>
        <v>1.6122807397695241E-3</v>
      </c>
      <c r="F126" s="37">
        <f>'Regional Cap levels'!G698</f>
        <v>1.1904614384756736E-3</v>
      </c>
      <c r="G126" s="37">
        <f>'Regional Cap levels'!H698</f>
        <v>7.0710497441362169E-4</v>
      </c>
      <c r="H126" s="37">
        <f>'Regional Cap levels'!I698</f>
        <v>6.4497013673042302E-4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levels'!F694</f>
        <v>6.6843154765820634E-3</v>
      </c>
      <c r="F128" s="37">
        <f>'Regional Cap levels'!G694</f>
        <v>4.935505102302843E-3</v>
      </c>
      <c r="G128" s="37">
        <f>'Regional Cap levels'!H694</f>
        <v>2.9315693026989767E-3</v>
      </c>
      <c r="H128" s="37">
        <f>'Regional Cap levels'!I694</f>
        <v>2.6739659914914692E-3</v>
      </c>
      <c r="I128" s="37">
        <f>'Regional Cap levels'!J678</f>
        <v>2.9103145472611615E-3</v>
      </c>
      <c r="J128" s="140"/>
    </row>
    <row r="129" spans="2:11">
      <c r="B129" s="14" t="s">
        <v>62</v>
      </c>
      <c r="C129" s="1" t="s">
        <v>63</v>
      </c>
      <c r="D129" s="1" t="s">
        <v>68</v>
      </c>
      <c r="E129" s="37">
        <f>'Regional Cap levels'!F697</f>
        <v>4.9541370974710468E-3</v>
      </c>
      <c r="F129" s="37">
        <f>'Regional Cap levels'!G697</f>
        <v>5.5719991094926999E-3</v>
      </c>
      <c r="G129" s="37">
        <f>'Regional Cap levels'!H697</f>
        <v>5.5719991094926999E-3</v>
      </c>
      <c r="H129" s="37">
        <f>'Regional Cap levels'!I697</f>
        <v>5.582289973098729E-3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levels'!F693</f>
        <v>1.9489180436269234E-2</v>
      </c>
      <c r="F131" s="37">
        <f>'Regional Cap levels'!G693</f>
        <v>2.1919800340420303E-2</v>
      </c>
      <c r="G131" s="37">
        <f>'Regional Cap levels'!H693</f>
        <v>2.1919800340420303E-2</v>
      </c>
      <c r="H131" s="37">
        <f>'Regional Cap levels'!I693</f>
        <v>2.1960283777539013E-2</v>
      </c>
      <c r="I131" s="37">
        <f>'Regional Cap levels'!J677</f>
        <v>2.026301064753902E-2</v>
      </c>
      <c r="J131" s="44"/>
    </row>
    <row r="132" spans="2:11">
      <c r="B132" s="14" t="s">
        <v>67</v>
      </c>
      <c r="C132" s="1" t="s">
        <v>63</v>
      </c>
      <c r="D132" s="1" t="s">
        <v>68</v>
      </c>
      <c r="E132" s="37">
        <f>'Regional Cap levels'!F699</f>
        <v>2.5940103363497921E-3</v>
      </c>
      <c r="F132" s="37">
        <f>'Regional Cap levels'!G699</f>
        <v>2.6491784412743242E-3</v>
      </c>
      <c r="G132" s="37">
        <f>'Regional Cap levels'!H699</f>
        <v>2.6491784412743242E-3</v>
      </c>
      <c r="H132" s="37">
        <f>'Regional Cap levels'!I699</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levels'!F695</f>
        <v>1.0754444316041011E-2</v>
      </c>
      <c r="F134" s="37">
        <f>'Regional Cap levels'!G695</f>
        <v>1.0983164419472545E-2</v>
      </c>
      <c r="G134" s="37">
        <f>'Regional Cap levels'!H695</f>
        <v>1.0983164419472545E-2</v>
      </c>
      <c r="H134" s="37">
        <f>'Regional Cap levels'!I695</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0.65762990956155287</v>
      </c>
      <c r="F139" s="8">
        <f t="shared" ref="E139:I150" si="18">F61-F123</f>
        <v>0.49256532244670259</v>
      </c>
      <c r="G139" s="8">
        <f t="shared" si="18"/>
        <v>0.28964812565143766</v>
      </c>
      <c r="H139" s="8">
        <f t="shared" si="18"/>
        <v>0.26251477183000183</v>
      </c>
      <c r="I139" s="8">
        <f t="shared" si="18"/>
        <v>0.27500061521396768</v>
      </c>
    </row>
    <row r="140" spans="2:11">
      <c r="B140" s="14" t="s">
        <v>62</v>
      </c>
      <c r="C140" s="1" t="s">
        <v>65</v>
      </c>
      <c r="D140" s="1" t="s">
        <v>64</v>
      </c>
      <c r="E140" s="8">
        <f>E62-E124</f>
        <v>0.6540892883888364</v>
      </c>
      <c r="F140" s="8">
        <f t="shared" si="18"/>
        <v>0.4861322036196109</v>
      </c>
      <c r="G140" s="8">
        <f t="shared" si="18"/>
        <v>0.2821219267984032</v>
      </c>
      <c r="H140" s="8">
        <f t="shared" si="18"/>
        <v>0.26088149053855286</v>
      </c>
      <c r="I140" s="8">
        <f t="shared" si="18"/>
        <v>0.27350550026530013</v>
      </c>
    </row>
    <row r="141" spans="2:11">
      <c r="B141" s="14" t="s">
        <v>62</v>
      </c>
      <c r="C141" s="1" t="s">
        <v>86</v>
      </c>
      <c r="D141" s="14" t="s">
        <v>64</v>
      </c>
      <c r="E141" s="8">
        <f t="shared" si="18"/>
        <v>0.67317899194558362</v>
      </c>
      <c r="F141" s="8">
        <f t="shared" si="18"/>
        <v>0.50421461752617014</v>
      </c>
      <c r="G141" s="8">
        <f t="shared" si="18"/>
        <v>0.29650379881851074</v>
      </c>
      <c r="H141" s="8">
        <f t="shared" si="18"/>
        <v>0.26858938107567581</v>
      </c>
      <c r="I141" s="8">
        <f t="shared" si="18"/>
        <v>0.28117169310973672</v>
      </c>
    </row>
    <row r="142" spans="2:11">
      <c r="B142" s="14" t="s">
        <v>67</v>
      </c>
      <c r="C142" s="1" t="s">
        <v>63</v>
      </c>
      <c r="D142" s="1" t="s">
        <v>64</v>
      </c>
      <c r="E142" s="8">
        <f t="shared" si="18"/>
        <v>0.1682793726273458</v>
      </c>
      <c r="F142" s="8">
        <f t="shared" si="18"/>
        <v>0.12419874959032648</v>
      </c>
      <c r="G142" s="8">
        <f t="shared" si="18"/>
        <v>7.3686655348566221E-2</v>
      </c>
      <c r="H142" s="8">
        <f t="shared" si="18"/>
        <v>6.7605576784302818E-2</v>
      </c>
      <c r="I142" s="8">
        <f t="shared" si="18"/>
        <v>7.2794946009248657E-2</v>
      </c>
    </row>
    <row r="143" spans="2:11">
      <c r="B143" s="14" t="s">
        <v>67</v>
      </c>
      <c r="C143" s="1" t="s">
        <v>65</v>
      </c>
      <c r="D143" s="1" t="s">
        <v>64</v>
      </c>
      <c r="E143" s="8">
        <f t="shared" si="18"/>
        <v>0.17493451521987827</v>
      </c>
      <c r="F143" s="8">
        <f t="shared" si="18"/>
        <v>0.12786740705060581</v>
      </c>
      <c r="G143" s="8">
        <f t="shared" si="18"/>
        <v>7.3191116519275082E-2</v>
      </c>
      <c r="H143" s="8">
        <f t="shared" si="18"/>
        <v>6.6163197298072324E-2</v>
      </c>
      <c r="I143" s="8">
        <f t="shared" si="18"/>
        <v>7.1829686429087033E-2</v>
      </c>
    </row>
    <row r="144" spans="2:11">
      <c r="B144" s="14" t="s">
        <v>67</v>
      </c>
      <c r="C144" s="1" t="s">
        <v>86</v>
      </c>
      <c r="D144" s="14" t="s">
        <v>64</v>
      </c>
      <c r="E144" s="8">
        <f t="shared" si="18"/>
        <v>0.17225175368317283</v>
      </c>
      <c r="F144" s="8">
        <f t="shared" si="18"/>
        <v>0.12713184080034087</v>
      </c>
      <c r="G144" s="8">
        <f t="shared" si="18"/>
        <v>7.5428839780567372E-2</v>
      </c>
      <c r="H144" s="8">
        <f t="shared" si="18"/>
        <v>6.9164640087027093E-2</v>
      </c>
      <c r="I144" s="8">
        <f t="shared" si="18"/>
        <v>7.4453879557594457E-2</v>
      </c>
    </row>
    <row r="145" spans="2:22">
      <c r="B145" s="14" t="s">
        <v>62</v>
      </c>
      <c r="C145" s="1" t="s">
        <v>63</v>
      </c>
      <c r="D145" s="1" t="s">
        <v>68</v>
      </c>
      <c r="E145" s="8">
        <f>E67-E129</f>
        <v>0.49964289503792314</v>
      </c>
      <c r="F145" s="8">
        <f t="shared" si="18"/>
        <v>0.55970188521241071</v>
      </c>
      <c r="G145" s="8">
        <f t="shared" si="18"/>
        <v>0.55970188521241071</v>
      </c>
      <c r="H145" s="8">
        <f t="shared" si="18"/>
        <v>0.56718295805204511</v>
      </c>
      <c r="I145" s="8">
        <f t="shared" si="18"/>
        <v>0.56739683424926146</v>
      </c>
      <c r="K145" s="27"/>
      <c r="L145" s="27"/>
      <c r="M145" s="27"/>
      <c r="N145" s="27"/>
      <c r="O145" s="27"/>
    </row>
    <row r="146" spans="2:22">
      <c r="B146" s="14" t="s">
        <v>62</v>
      </c>
      <c r="C146" s="1" t="s">
        <v>65</v>
      </c>
      <c r="D146" s="1" t="s">
        <v>68</v>
      </c>
      <c r="E146" s="8">
        <f>E68-E130</f>
        <v>0.5045970321353942</v>
      </c>
      <c r="F146" s="8">
        <f t="shared" si="18"/>
        <v>0.5652738843219034</v>
      </c>
      <c r="G146" s="8">
        <f t="shared" si="18"/>
        <v>0.5652738843219034</v>
      </c>
      <c r="H146" s="8">
        <f t="shared" si="18"/>
        <v>0.57276524802514384</v>
      </c>
      <c r="I146" s="8">
        <f t="shared" si="18"/>
        <v>0.57254767848736021</v>
      </c>
      <c r="K146" s="27"/>
      <c r="L146" s="27"/>
      <c r="M146" s="27"/>
      <c r="N146" s="27"/>
      <c r="O146" s="27"/>
    </row>
    <row r="147" spans="2:22">
      <c r="B147" s="14" t="s">
        <v>62</v>
      </c>
      <c r="C147" s="1" t="s">
        <v>86</v>
      </c>
      <c r="D147" s="14" t="s">
        <v>68</v>
      </c>
      <c r="E147" s="8">
        <f t="shared" si="18"/>
        <v>0.5381037119308163</v>
      </c>
      <c r="F147" s="8">
        <f t="shared" si="18"/>
        <v>0.60091138585388559</v>
      </c>
      <c r="G147" s="8">
        <f t="shared" si="18"/>
        <v>0.60091138585388559</v>
      </c>
      <c r="H147" s="8">
        <f t="shared" si="18"/>
        <v>0.60631120077416389</v>
      </c>
      <c r="I147" s="8">
        <f t="shared" si="18"/>
        <v>0.60778634676548693</v>
      </c>
      <c r="K147" s="27"/>
      <c r="L147" s="27"/>
      <c r="M147" s="27"/>
      <c r="N147" s="27"/>
      <c r="O147" s="27"/>
    </row>
    <row r="148" spans="2:22">
      <c r="B148" s="14" t="s">
        <v>67</v>
      </c>
      <c r="C148" s="1" t="s">
        <v>63</v>
      </c>
      <c r="D148" s="1" t="s">
        <v>68</v>
      </c>
      <c r="E148" s="8">
        <f t="shared" si="18"/>
        <v>0.29858486913831084</v>
      </c>
      <c r="F148" s="8">
        <f t="shared" si="18"/>
        <v>0.30418736254364387</v>
      </c>
      <c r="G148" s="8">
        <f t="shared" si="18"/>
        <v>0.30418736254364387</v>
      </c>
      <c r="H148" s="8">
        <f t="shared" si="18"/>
        <v>0.31313587000528653</v>
      </c>
      <c r="I148" s="8">
        <f t="shared" si="18"/>
        <v>0.31290465725949074</v>
      </c>
      <c r="K148" s="27"/>
      <c r="L148" s="27"/>
      <c r="M148" s="27"/>
      <c r="N148" s="27"/>
      <c r="O148" s="27"/>
    </row>
    <row r="149" spans="2:22">
      <c r="B149" s="14" t="s">
        <v>67</v>
      </c>
      <c r="C149" s="1" t="s">
        <v>65</v>
      </c>
      <c r="D149" s="1" t="s">
        <v>68</v>
      </c>
      <c r="E149" s="8">
        <f t="shared" si="18"/>
        <v>0.30117887947466065</v>
      </c>
      <c r="F149" s="8">
        <f t="shared" si="18"/>
        <v>0.30683654098491819</v>
      </c>
      <c r="G149" s="8">
        <f t="shared" si="18"/>
        <v>0.30683654098491819</v>
      </c>
      <c r="H149" s="8">
        <f t="shared" si="18"/>
        <v>0.31581282113177078</v>
      </c>
      <c r="I149" s="8">
        <f t="shared" si="18"/>
        <v>0.31558160838597499</v>
      </c>
      <c r="K149" s="27"/>
      <c r="L149" s="27"/>
      <c r="M149" s="27"/>
      <c r="N149" s="27"/>
      <c r="O149" s="27"/>
    </row>
    <row r="150" spans="2:22">
      <c r="B150" s="14" t="s">
        <v>67</v>
      </c>
      <c r="C150" s="1" t="s">
        <v>86</v>
      </c>
      <c r="D150" s="14" t="s">
        <v>68</v>
      </c>
      <c r="E150" s="8">
        <f t="shared" si="18"/>
        <v>0.32462283804799985</v>
      </c>
      <c r="F150" s="8">
        <f t="shared" si="18"/>
        <v>0.33240217140663336</v>
      </c>
      <c r="G150" s="8">
        <f t="shared" si="18"/>
        <v>0.33240217140663336</v>
      </c>
      <c r="H150" s="8">
        <f t="shared" si="18"/>
        <v>0.33884752395976853</v>
      </c>
      <c r="I150" s="8">
        <f t="shared" si="18"/>
        <v>0.33861298388067762</v>
      </c>
      <c r="K150" s="27"/>
      <c r="L150" s="27"/>
      <c r="M150" s="27"/>
      <c r="N150" s="27"/>
      <c r="O150" s="27"/>
    </row>
    <row r="151" spans="2:22">
      <c r="B151" s="55"/>
      <c r="C151" s="2"/>
      <c r="D151" s="2"/>
      <c r="E151" s="124"/>
      <c r="F151" s="124"/>
      <c r="G151" s="124"/>
      <c r="H151" s="124"/>
      <c r="I151" s="124"/>
      <c r="J151" s="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Yorkshire'!$C$5)+(E125*INDEX('TDCV Values'!$D$11:$H$16,MATCH($B157&amp;$C157,'TDCV Values'!$B$11:$B$16&amp;'TDCV Values'!$C$11:$C$16,0),MATCH(E$154,'TDCV Values'!$D$10:$H$10,0))*'Customer Numbers - Yorkshire'!$E$5))/((INDEX('TDCV Values'!$D$11:$H$16,MATCH($B155&amp;$C155,'TDCV Values'!$B$11:$B$16&amp;'TDCV Values'!$C$11:$C$16,0),MATCH(E$154,'TDCV Values'!$D$10:$H$10,0))*'Customer Numbers - Yorkshire'!$C$5)+('Customer Numbers - Yorkshire'!$E$5*INDEX('TDCV Values'!$D$11:$H$16,MATCH($B157&amp;$C157,'TDCV Values'!$B$11:$B$16&amp;'TDCV Values'!$C$11:$C$16,0),MATCH(E$154,'TDCV Values'!$D$10:$H$10,0))))</f>
        <v>1.0863608807549597E-2</v>
      </c>
      <c r="F155" s="37" cm="1">
        <f t="array" ref="F155">((F123*INDEX('TDCV Values'!$D$11:$H$16,MATCH($B155&amp;$C155,'TDCV Values'!$B$11:$B$16&amp;'TDCV Values'!$C$11:$C$16,0),MATCH(F$154,'TDCV Values'!$D$10:$H$10,0))*'Customer Numbers - Yorkshire'!$C$5)+(F125*INDEX('TDCV Values'!$D$11:$H$16,MATCH($B157&amp;$C157,'TDCV Values'!$B$11:$B$16&amp;'TDCV Values'!$C$11:$C$16,0),MATCH(F$154,'TDCV Values'!$D$10:$H$10,0))*'Customer Numbers - Yorkshire'!$E$5))/((INDEX('TDCV Values'!$D$11:$H$16,MATCH($B155&amp;$C155,'TDCV Values'!$B$11:$B$16&amp;'TDCV Values'!$C$11:$C$16,0),MATCH(F$154,'TDCV Values'!$D$10:$H$10,0))*'Customer Numbers - Yorkshire'!$C$5)+('Customer Numbers - Yorkshire'!$E$5*INDEX('TDCV Values'!$D$11:$H$16,MATCH($B157&amp;$C157,'TDCV Values'!$B$11:$B$16&amp;'TDCV Values'!$C$11:$C$16,0),MATCH(F$154,'TDCV Values'!$D$10:$H$10,0))))</f>
        <v>8.1389616121027054E-3</v>
      </c>
      <c r="G155" s="37" cm="1">
        <f t="array" ref="G155">((G123*INDEX('TDCV Values'!$D$11:$H$16,MATCH($B155&amp;$C155,'TDCV Values'!$B$11:$B$16&amp;'TDCV Values'!$C$11:$C$16,0),MATCH(G$154,'TDCV Values'!$D$10:$H$10,0))*'Customer Numbers - Yorkshire'!$C$5)+(G125*INDEX('TDCV Values'!$D$11:$H$16,MATCH($B157&amp;$C157,'TDCV Values'!$B$11:$B$16&amp;'TDCV Values'!$C$11:$C$16,0),MATCH(G$154,'TDCV Values'!$D$10:$H$10,0))*'Customer Numbers - Yorkshire'!$E$5))/((INDEX('TDCV Values'!$D$11:$H$16,MATCH($B155&amp;$C155,'TDCV Values'!$B$11:$B$16&amp;'TDCV Values'!$C$11:$C$16,0),MATCH(G$154,'TDCV Values'!$D$10:$H$10,0))*'Customer Numbers - Yorkshire'!$C$5)+('Customer Numbers - Yorkshire'!$E$5*INDEX('TDCV Values'!$D$11:$H$16,MATCH($B157&amp;$C157,'TDCV Values'!$B$11:$B$16&amp;'TDCV Values'!$C$11:$C$16,0),MATCH(G$154,'TDCV Values'!$D$10:$H$10,0))))</f>
        <v>4.7898229336019475E-3</v>
      </c>
      <c r="H155" s="37" cm="1">
        <f t="array" ref="H155">((H123*INDEX('TDCV Values'!$D$11:$H$16,MATCH($B155&amp;$C155,'TDCV Values'!$B$11:$B$16&amp;'TDCV Values'!$C$11:$C$16,0),MATCH(H$154,'TDCV Values'!$D$10:$H$10,0))*'Customer Numbers - Yorkshire'!$C$5)+(H125*INDEX('TDCV Values'!$D$11:$H$16,MATCH($B157&amp;$C157,'TDCV Values'!$B$11:$B$16&amp;'TDCV Values'!$C$11:$C$16,0),MATCH(H$154,'TDCV Values'!$D$10:$H$10,0))*'Customer Numbers - Yorkshire'!$E$5))/((INDEX('TDCV Values'!$D$11:$H$16,MATCH($B155&amp;$C155,'TDCV Values'!$B$11:$B$16&amp;'TDCV Values'!$C$11:$C$16,0),MATCH(H$154,'TDCV Values'!$D$10:$H$10,0))*'Customer Numbers - Yorkshire'!$C$5)+('Customer Numbers - Yorkshire'!$E$5*INDEX('TDCV Values'!$D$11:$H$16,MATCH($B157&amp;$C157,'TDCV Values'!$B$11:$B$16&amp;'TDCV Values'!$C$11:$C$16,0),MATCH(H$154,'TDCV Values'!$D$10:$H$10,0))))</f>
        <v>4.3203166078416774E-3</v>
      </c>
      <c r="I155" s="37" cm="1">
        <f t="array" ref="I155">((I123*INDEX('TDCV Values'!$D$11:$H$16,MATCH($B155&amp;$C155,'TDCV Values'!$B$11:$B$16&amp;'TDCV Values'!$C$11:$C$16,0),MATCH(I$154,'TDCV Values'!$D$10:$H$10,0))*'Customer Numbers - Yorkshire'!$C$5)+(I125*INDEX('TDCV Values'!$D$11:$H$16,MATCH($B157&amp;$C157,'TDCV Values'!$B$11:$B$16&amp;'TDCV Values'!$C$11:$C$16,0),MATCH(I$154,'TDCV Values'!$D$10:$H$10,0))*'Customer Numbers - Yorkshire'!$E$5))/((INDEX('TDCV Values'!$D$11:$H$16,MATCH($B155&amp;$C155,'TDCV Values'!$B$11:$B$16&amp;'TDCV Values'!$C$11:$C$16,0),MATCH(I$154,'TDCV Values'!$D$10:$H$10,0))*'Customer Numbers - Yorkshire'!$C$5)+('Customer Numbers - Yorkshire'!$E$5*INDEX('TDCV Values'!$D$11:$H$16,MATCH($B157&amp;$C157,'TDCV Values'!$B$11:$B$16&amp;'TDCV Values'!$C$11:$C$16,0),MATCH(I$154,'TDCV Values'!$D$10:$H$10,0))))</f>
        <v>4.6370135792461031E-3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Yorkshire'!$C$5)+(E125*INDEX('TDCV Values'!$D$11:$H$16,MATCH($B157&amp;$C157,'TDCV Values'!$B$11:$B$16&amp;'TDCV Values'!$C$11:$C$16,0),MATCH(E$154,'TDCV Values'!$D$10:$H$10,0))*'Customer Numbers - Yorkshire'!$E$5))/((INDEX('TDCV Values'!$D$11:$H$16,MATCH($B155&amp;$C155,'TDCV Values'!$B$11:$B$16&amp;'TDCV Values'!$C$11:$C$16,0),MATCH(E$154,'TDCV Values'!$D$10:$H$10,0))*'Customer Numbers - Yorkshire'!$C$5)+('Customer Numbers - Yorkshire'!$E$5*INDEX('TDCV Values'!$D$11:$H$16,MATCH($B157&amp;$C157,'TDCV Values'!$B$11:$B$16&amp;'TDCV Values'!$C$11:$C$16,0),MATCH(E$154,'TDCV Values'!$D$10:$H$10,0))))</f>
        <v>1.0863608807549597E-2</v>
      </c>
      <c r="F157" s="37" cm="1">
        <f t="array" ref="F157">((F123*INDEX('TDCV Values'!$D$11:$H$16,MATCH($B155&amp;$C155,'TDCV Values'!$B$11:$B$16&amp;'TDCV Values'!$C$11:$C$16,0),MATCH(F$154,'TDCV Values'!$D$10:$H$10,0))*'Customer Numbers - Yorkshire'!$C$5)+(F125*INDEX('TDCV Values'!$D$11:$H$16,MATCH($B157&amp;$C157,'TDCV Values'!$B$11:$B$16&amp;'TDCV Values'!$C$11:$C$16,0),MATCH(F$154,'TDCV Values'!$D$10:$H$10,0))*'Customer Numbers - Yorkshire'!$E$5))/((INDEX('TDCV Values'!$D$11:$H$16,MATCH($B155&amp;$C155,'TDCV Values'!$B$11:$B$16&amp;'TDCV Values'!$C$11:$C$16,0),MATCH(F$154,'TDCV Values'!$D$10:$H$10,0))*'Customer Numbers - Yorkshire'!$C$5)+('Customer Numbers - Yorkshire'!$E$5*INDEX('TDCV Values'!$D$11:$H$16,MATCH($B157&amp;$C157,'TDCV Values'!$B$11:$B$16&amp;'TDCV Values'!$C$11:$C$16,0),MATCH(F$154,'TDCV Values'!$D$10:$H$10,0))))</f>
        <v>8.1389616121027054E-3</v>
      </c>
      <c r="G157" s="37" cm="1">
        <f t="array" ref="G157">((G123*INDEX('TDCV Values'!$D$11:$H$16,MATCH($B155&amp;$C155,'TDCV Values'!$B$11:$B$16&amp;'TDCV Values'!$C$11:$C$16,0),MATCH(G$154,'TDCV Values'!$D$10:$H$10,0))*'Customer Numbers - Yorkshire'!$C$5)+(G125*INDEX('TDCV Values'!$D$11:$H$16,MATCH($B157&amp;$C157,'TDCV Values'!$B$11:$B$16&amp;'TDCV Values'!$C$11:$C$16,0),MATCH(G$154,'TDCV Values'!$D$10:$H$10,0))*'Customer Numbers - Yorkshire'!$E$5))/((INDEX('TDCV Values'!$D$11:$H$16,MATCH($B155&amp;$C155,'TDCV Values'!$B$11:$B$16&amp;'TDCV Values'!$C$11:$C$16,0),MATCH(G$154,'TDCV Values'!$D$10:$H$10,0))*'Customer Numbers - Yorkshire'!$C$5)+('Customer Numbers - Yorkshire'!$E$5*INDEX('TDCV Values'!$D$11:$H$16,MATCH($B157&amp;$C157,'TDCV Values'!$B$11:$B$16&amp;'TDCV Values'!$C$11:$C$16,0),MATCH(G$154,'TDCV Values'!$D$10:$H$10,0))))</f>
        <v>4.7898229336019475E-3</v>
      </c>
      <c r="H157" s="37" cm="1">
        <f t="array" ref="H157">((H123*INDEX('TDCV Values'!$D$11:$H$16,MATCH($B155&amp;$C155,'TDCV Values'!$B$11:$B$16&amp;'TDCV Values'!$C$11:$C$16,0),MATCH(H$154,'TDCV Values'!$D$10:$H$10,0))*'Customer Numbers - Yorkshire'!$C$5)+(H125*INDEX('TDCV Values'!$D$11:$H$16,MATCH($B157&amp;$C157,'TDCV Values'!$B$11:$B$16&amp;'TDCV Values'!$C$11:$C$16,0),MATCH(H$154,'TDCV Values'!$D$10:$H$10,0))*'Customer Numbers - Yorkshire'!$E$5))/((INDEX('TDCV Values'!$D$11:$H$16,MATCH($B155&amp;$C155,'TDCV Values'!$B$11:$B$16&amp;'TDCV Values'!$C$11:$C$16,0),MATCH(H$154,'TDCV Values'!$D$10:$H$10,0))*'Customer Numbers - Yorkshire'!$C$5)+('Customer Numbers - Yorkshire'!$E$5*INDEX('TDCV Values'!$D$11:$H$16,MATCH($B157&amp;$C157,'TDCV Values'!$B$11:$B$16&amp;'TDCV Values'!$C$11:$C$16,0),MATCH(H$154,'TDCV Values'!$D$10:$H$10,0))))</f>
        <v>4.3203166078416774E-3</v>
      </c>
      <c r="I157" s="37" cm="1">
        <f t="array" ref="I157">((I123*INDEX('TDCV Values'!$D$11:$H$16,MATCH($B155&amp;$C155,'TDCV Values'!$B$11:$B$16&amp;'TDCV Values'!$C$11:$C$16,0),MATCH(I$154,'TDCV Values'!$D$10:$H$10,0))*'Customer Numbers - Yorkshire'!$C$5)+(I125*INDEX('TDCV Values'!$D$11:$H$16,MATCH($B157&amp;$C157,'TDCV Values'!$B$11:$B$16&amp;'TDCV Values'!$C$11:$C$16,0),MATCH(I$154,'TDCV Values'!$D$10:$H$10,0))*'Customer Numbers - Yorkshire'!$E$5))/((INDEX('TDCV Values'!$D$11:$H$16,MATCH($B155&amp;$C155,'TDCV Values'!$B$11:$B$16&amp;'TDCV Values'!$C$11:$C$16,0),MATCH(I$154,'TDCV Values'!$D$10:$H$10,0))*'Customer Numbers - Yorkshire'!$C$5)+('Customer Numbers - Yorkshire'!$E$5*INDEX('TDCV Values'!$D$11:$H$16,MATCH($B157&amp;$C157,'TDCV Values'!$B$11:$B$16&amp;'TDCV Values'!$C$11:$C$16,0),MATCH(I$154,'TDCV Values'!$D$10:$H$10,0))))</f>
        <v>4.6370135792461031E-3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Yorkshire'!$C$10)+(E128*INDEX('TDCV Values'!$D$11:$H$16,MATCH($B160&amp;$C160,'TDCV Values'!$B$11:$B$16&amp;'TDCV Values'!$C$11:$C$16,0),MATCH(E$154,'TDCV Values'!$D$10:$H$10,0))*'Customer Numbers - Yorkshire'!$E$10))/((INDEX('TDCV Values'!$D$11:$H$16,MATCH($B158&amp;$C158,'TDCV Values'!$B$11:$B$16&amp;'TDCV Values'!$C$11:$C$16,0),MATCH(E$154,'TDCV Values'!$D$10:$H$10,0))*'Customer Numbers - Yorkshire'!$C$10)+('Customer Numbers - Yorkshire'!$E$10*INDEX('TDCV Values'!$D$11:$H$16,MATCH($B160&amp;$C160,'TDCV Values'!$B$11:$B$16&amp;'TDCV Values'!$C$11:$C$16,0),MATCH(E$154,'TDCV Values'!$D$10:$H$10,0))))</f>
        <v>2.6263269123087997E-3</v>
      </c>
      <c r="F158" s="37" cm="1">
        <f t="array" ref="F158">((F126*INDEX('TDCV Values'!$D$11:$H$16,MATCH($B158&amp;$C158,'TDCV Values'!$B$11:$B$16&amp;'TDCV Values'!$C$11:$C$16,0),MATCH(F$154,'TDCV Values'!$D$10:$H$10,0))*'Customer Numbers - Yorkshire'!$C$10)+(F128*INDEX('TDCV Values'!$D$11:$H$16,MATCH($B160&amp;$C160,'TDCV Values'!$B$11:$B$16&amp;'TDCV Values'!$C$11:$C$16,0),MATCH(F$154,'TDCV Values'!$D$10:$H$10,0))*'Customer Numbers - Yorkshire'!$E$10))/((INDEX('TDCV Values'!$D$11:$H$16,MATCH($B158&amp;$C158,'TDCV Values'!$B$11:$B$16&amp;'TDCV Values'!$C$11:$C$16,0),MATCH(F$154,'TDCV Values'!$D$10:$H$10,0))*'Customer Numbers - Yorkshire'!$C$10)+('Customer Numbers - Yorkshire'!$E$10*INDEX('TDCV Values'!$D$11:$H$16,MATCH($B160&amp;$C160,'TDCV Values'!$B$11:$B$16&amp;'TDCV Values'!$C$11:$C$16,0),MATCH(F$154,'TDCV Values'!$D$10:$H$10,0))))</f>
        <v>1.9392037855525382E-3</v>
      </c>
      <c r="G158" s="37" cm="1">
        <f t="array" ref="G158">((G126*INDEX('TDCV Values'!$D$11:$H$16,MATCH($B158&amp;$C158,'TDCV Values'!$B$11:$B$16&amp;'TDCV Values'!$C$11:$C$16,0),MATCH(G$154,'TDCV Values'!$D$10:$H$10,0))*'Customer Numbers - Yorkshire'!$C$10)+(G128*INDEX('TDCV Values'!$D$11:$H$16,MATCH($B160&amp;$C160,'TDCV Values'!$B$11:$B$16&amp;'TDCV Values'!$C$11:$C$16,0),MATCH(G$154,'TDCV Values'!$D$10:$H$10,0))*'Customer Numbers - Yorkshire'!$E$10))/((INDEX('TDCV Values'!$D$11:$H$16,MATCH($B158&amp;$C158,'TDCV Values'!$B$11:$B$16&amp;'TDCV Values'!$C$11:$C$16,0),MATCH(G$154,'TDCV Values'!$D$10:$H$10,0))*'Customer Numbers - Yorkshire'!$C$10)+('Customer Numbers - Yorkshire'!$E$10*INDEX('TDCV Values'!$D$11:$H$16,MATCH($B160&amp;$C160,'TDCV Values'!$B$11:$B$16&amp;'TDCV Values'!$C$11:$C$16,0),MATCH(G$154,'TDCV Values'!$D$10:$H$10,0))))</f>
        <v>1.1518396134877794E-3</v>
      </c>
      <c r="H158" s="37" cm="1">
        <f t="array" ref="H158">((H126*INDEX('TDCV Values'!$D$11:$H$16,MATCH($B158&amp;$C158,'TDCV Values'!$B$11:$B$16&amp;'TDCV Values'!$C$11:$C$16,0),MATCH(H$154,'TDCV Values'!$D$10:$H$10,0))*'Customer Numbers - Yorkshire'!$C$10)+(H128*INDEX('TDCV Values'!$D$11:$H$16,MATCH($B160&amp;$C160,'TDCV Values'!$B$11:$B$16&amp;'TDCV Values'!$C$11:$C$16,0),MATCH(H$154,'TDCV Values'!$D$10:$H$10,0))*'Customer Numbers - Yorkshire'!$E$10))/((INDEX('TDCV Values'!$D$11:$H$16,MATCH($B158&amp;$C158,'TDCV Values'!$B$11:$B$16&amp;'TDCV Values'!$C$11:$C$16,0),MATCH(H$154,'TDCV Values'!$D$10:$H$10,0))*'Customer Numbers - Yorkshire'!$C$10)+('Customer Numbers - Yorkshire'!$E$10*INDEX('TDCV Values'!$D$11:$H$16,MATCH($B160&amp;$C160,'TDCV Values'!$B$11:$B$16&amp;'TDCV Values'!$C$11:$C$16,0),MATCH(H$154,'TDCV Values'!$D$10:$H$10,0))))</f>
        <v>1.0506249848104862E-3</v>
      </c>
      <c r="I158" s="37" cm="1">
        <f t="array" ref="I158">((I126*INDEX('TDCV Values'!$D$11:$H$16,MATCH($B158&amp;$C158,'TDCV Values'!$B$11:$B$16&amp;'TDCV Values'!$C$11:$C$16,0),MATCH(I$154,'TDCV Values'!$D$10:$H$10,0))*'Customer Numbers - Yorkshire'!$C$10)+(I128*INDEX('TDCV Values'!$D$11:$H$16,MATCH($B160&amp;$C160,'TDCV Values'!$B$11:$B$16&amp;'TDCV Values'!$C$11:$C$16,0),MATCH(I$154,'TDCV Values'!$D$10:$H$10,0))*'Customer Numbers - Yorkshire'!$E$10))/((INDEX('TDCV Values'!$D$11:$H$16,MATCH($B158&amp;$C158,'TDCV Values'!$B$11:$B$16&amp;'TDCV Values'!$C$11:$C$16,0),MATCH(I$154,'TDCV Values'!$D$10:$H$10,0))*'Customer Numbers - Yorkshire'!$C$10)+('Customer Numbers - Yorkshire'!$E$10*INDEX('TDCV Values'!$D$11:$H$16,MATCH($B160&amp;$C160,'TDCV Values'!$B$11:$B$16&amp;'TDCV Values'!$C$11:$C$16,0),MATCH(I$154,'TDCV Values'!$D$10:$H$10,0))))</f>
        <v>1.1434884313186486E-3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Yorkshire'!$C$10)+(E128*INDEX('TDCV Values'!$D$11:$H$16,MATCH($B160&amp;$C160,'TDCV Values'!$B$11:$B$16&amp;'TDCV Values'!$C$11:$C$16,0),MATCH(E$154,'TDCV Values'!$D$10:$H$10,0))*'Customer Numbers - Yorkshire'!$E$10))/((INDEX('TDCV Values'!$D$11:$H$16,MATCH($B158&amp;$C158,'TDCV Values'!$B$11:$B$16&amp;'TDCV Values'!$C$11:$C$16,0),MATCH(E$154,'TDCV Values'!$D$10:$H$10,0))*'Customer Numbers - Yorkshire'!$C$10)+('Customer Numbers - Yorkshire'!$E$10*INDEX('TDCV Values'!$D$11:$H$16,MATCH($B160&amp;$C160,'TDCV Values'!$B$11:$B$16&amp;'TDCV Values'!$C$11:$C$16,0),MATCH(E$154,'TDCV Values'!$D$10:$H$10,0))))</f>
        <v>2.6263269123087997E-3</v>
      </c>
      <c r="F160" s="37" cm="1">
        <f t="array" ref="F160">((F126*INDEX('TDCV Values'!$D$11:$H$16,MATCH($B158&amp;$C158,'TDCV Values'!$B$11:$B$16&amp;'TDCV Values'!$C$11:$C$16,0),MATCH(F$154,'TDCV Values'!$D$10:$H$10,0))*'Customer Numbers - Yorkshire'!$C$10)+(F128*INDEX('TDCV Values'!$D$11:$H$16,MATCH($B160&amp;$C160,'TDCV Values'!$B$11:$B$16&amp;'TDCV Values'!$C$11:$C$16,0),MATCH(F$154,'TDCV Values'!$D$10:$H$10,0))*'Customer Numbers - Yorkshire'!$E$10))/((INDEX('TDCV Values'!$D$11:$H$16,MATCH($B158&amp;$C158,'TDCV Values'!$B$11:$B$16&amp;'TDCV Values'!$C$11:$C$16,0),MATCH(F$154,'TDCV Values'!$D$10:$H$10,0))*'Customer Numbers - Yorkshire'!$C$10)+('Customer Numbers - Yorkshire'!$E$10*INDEX('TDCV Values'!$D$11:$H$16,MATCH($B160&amp;$C160,'TDCV Values'!$B$11:$B$16&amp;'TDCV Values'!$C$11:$C$16,0),MATCH(F$154,'TDCV Values'!$D$10:$H$10,0))))</f>
        <v>1.9392037855525382E-3</v>
      </c>
      <c r="G160" s="37" cm="1">
        <f t="array" ref="G160">((G126*INDEX('TDCV Values'!$D$11:$H$16,MATCH($B158&amp;$C158,'TDCV Values'!$B$11:$B$16&amp;'TDCV Values'!$C$11:$C$16,0),MATCH(G$154,'TDCV Values'!$D$10:$H$10,0))*'Customer Numbers - Yorkshire'!$C$10)+(G128*INDEX('TDCV Values'!$D$11:$H$16,MATCH($B160&amp;$C160,'TDCV Values'!$B$11:$B$16&amp;'TDCV Values'!$C$11:$C$16,0),MATCH(G$154,'TDCV Values'!$D$10:$H$10,0))*'Customer Numbers - Yorkshire'!$E$10))/((INDEX('TDCV Values'!$D$11:$H$16,MATCH($B158&amp;$C158,'TDCV Values'!$B$11:$B$16&amp;'TDCV Values'!$C$11:$C$16,0),MATCH(G$154,'TDCV Values'!$D$10:$H$10,0))*'Customer Numbers - Yorkshire'!$C$10)+('Customer Numbers - Yorkshire'!$E$10*INDEX('TDCV Values'!$D$11:$H$16,MATCH($B160&amp;$C160,'TDCV Values'!$B$11:$B$16&amp;'TDCV Values'!$C$11:$C$16,0),MATCH(G$154,'TDCV Values'!$D$10:$H$10,0))))</f>
        <v>1.1518396134877794E-3</v>
      </c>
      <c r="H160" s="37" cm="1">
        <f t="array" ref="H160">((H126*INDEX('TDCV Values'!$D$11:$H$16,MATCH($B158&amp;$C158,'TDCV Values'!$B$11:$B$16&amp;'TDCV Values'!$C$11:$C$16,0),MATCH(H$154,'TDCV Values'!$D$10:$H$10,0))*'Customer Numbers - Yorkshire'!$C$10)+(H128*INDEX('TDCV Values'!$D$11:$H$16,MATCH($B160&amp;$C160,'TDCV Values'!$B$11:$B$16&amp;'TDCV Values'!$C$11:$C$16,0),MATCH(H$154,'TDCV Values'!$D$10:$H$10,0))*'Customer Numbers - Yorkshire'!$E$10))/((INDEX('TDCV Values'!$D$11:$H$16,MATCH($B158&amp;$C158,'TDCV Values'!$B$11:$B$16&amp;'TDCV Values'!$C$11:$C$16,0),MATCH(H$154,'TDCV Values'!$D$10:$H$10,0))*'Customer Numbers - Yorkshire'!$C$10)+('Customer Numbers - Yorkshire'!$E$10*INDEX('TDCV Values'!$D$11:$H$16,MATCH($B160&amp;$C160,'TDCV Values'!$B$11:$B$16&amp;'TDCV Values'!$C$11:$C$16,0),MATCH(H$154,'TDCV Values'!$D$10:$H$10,0))))</f>
        <v>1.0506249848104862E-3</v>
      </c>
      <c r="I160" s="37" cm="1">
        <f t="array" ref="I160">((I126*INDEX('TDCV Values'!$D$11:$H$16,MATCH($B158&amp;$C158,'TDCV Values'!$B$11:$B$16&amp;'TDCV Values'!$C$11:$C$16,0),MATCH(I$154,'TDCV Values'!$D$10:$H$10,0))*'Customer Numbers - Yorkshire'!$C$10)+(I128*INDEX('TDCV Values'!$D$11:$H$16,MATCH($B160&amp;$C160,'TDCV Values'!$B$11:$B$16&amp;'TDCV Values'!$C$11:$C$16,0),MATCH(I$154,'TDCV Values'!$D$10:$H$10,0))*'Customer Numbers - Yorkshire'!$E$10))/((INDEX('TDCV Values'!$D$11:$H$16,MATCH($B158&amp;$C158,'TDCV Values'!$B$11:$B$16&amp;'TDCV Values'!$C$11:$C$16,0),MATCH(I$154,'TDCV Values'!$D$10:$H$10,0))*'Customer Numbers - Yorkshire'!$C$10)+('Customer Numbers - Yorkshire'!$E$10*INDEX('TDCV Values'!$D$11:$H$16,MATCH($B160&amp;$C160,'TDCV Values'!$B$11:$B$16&amp;'TDCV Values'!$C$11:$C$16,0),MATCH(I$154,'TDCV Values'!$D$10:$H$10,0))))</f>
        <v>1.1434884313186486E-3</v>
      </c>
      <c r="J160" s="44"/>
      <c r="K160" s="27"/>
      <c r="L160" s="27"/>
      <c r="M160" s="27"/>
      <c r="N160" s="27"/>
      <c r="O160" s="27"/>
      <c r="Q160" s="27"/>
      <c r="R160" s="27"/>
      <c r="S160" s="27"/>
      <c r="T160" s="27"/>
      <c r="U160" s="27"/>
    </row>
    <row r="161" spans="2:21">
      <c r="B161" s="14" t="s">
        <v>62</v>
      </c>
      <c r="C161" s="1" t="s">
        <v>63</v>
      </c>
      <c r="D161" s="14" t="s">
        <v>68</v>
      </c>
      <c r="E161" s="37">
        <f>(('Customer Numbers - Yorkshire'!$D$21*E$129)+('Customer Numbers - Yorkshire'!$D$17*E$130)+('Customer Numbers - Yorkshire'!$D$20*E$131))</f>
        <v>7.9647299170411395E-3</v>
      </c>
      <c r="F161" s="37">
        <f>(('Customer Numbers - Yorkshire'!$D$21*F$129)+('Customer Numbers - Yorkshire'!$D$17*F$130)+('Customer Numbers - Yorkshire'!$D$20*F$131))</f>
        <v>8.958062147242072E-3</v>
      </c>
      <c r="G161" s="37">
        <f>(('Customer Numbers - Yorkshire'!$D$21*G$129)+('Customer Numbers - Yorkshire'!$D$17*G$130)+('Customer Numbers - Yorkshire'!$D$20*G$131))</f>
        <v>8.958062147242072E-3</v>
      </c>
      <c r="H161" s="37">
        <f>(('Customer Numbers - Yorkshire'!$D$21*H$129)+('Customer Numbers - Yorkshire'!$D$17*H$130)+('Customer Numbers - Yorkshire'!$D$20*H$131))</f>
        <v>8.9746066932694657E-3</v>
      </c>
      <c r="I161" s="37">
        <f>(('Customer Numbers - Yorkshire'!$D$21*I$129)+('Customer Numbers - Yorkshire'!$D$17*I$130)+('Customer Numbers - Yorkshire'!$D$20*I$131))</f>
        <v>8.2809745459297302E-3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Yorkshire'!$D$21*E$129)+('Customer Numbers - Yorkshire'!$D$17*E$130)+('Customer Numbers - Yorkshire'!$D$20*E$131))</f>
        <v>7.9647299170411395E-3</v>
      </c>
      <c r="F163" s="37">
        <f>(('Customer Numbers - Yorkshire'!$D$21*F$129)+('Customer Numbers - Yorkshire'!$D$17*F$130)+('Customer Numbers - Yorkshire'!$D$20*F$131))</f>
        <v>8.958062147242072E-3</v>
      </c>
      <c r="G163" s="37">
        <f>(('Customer Numbers - Yorkshire'!$D$21*G$129)+('Customer Numbers - Yorkshire'!$D$17*G$130)+('Customer Numbers - Yorkshire'!$D$20*G$131))</f>
        <v>8.958062147242072E-3</v>
      </c>
      <c r="H163" s="37">
        <f>(('Customer Numbers - Yorkshire'!$D$21*H$129)+('Customer Numbers - Yorkshire'!$D$17*H$130)+('Customer Numbers - Yorkshire'!$D$20*H$131))</f>
        <v>8.9746066932694657E-3</v>
      </c>
      <c r="I163" s="37">
        <f>(('Customer Numbers - Yorkshire'!$D$21*I$129)+('Customer Numbers - Yorkshire'!$D$17*I$130)+('Customer Numbers - Yorkshire'!$D$20*I$131))</f>
        <v>8.2809745459297302E-3</v>
      </c>
      <c r="J163" s="44"/>
      <c r="K163" s="27"/>
      <c r="L163" s="27"/>
      <c r="M163" s="27"/>
      <c r="N163" s="27"/>
      <c r="O163" s="27"/>
      <c r="Q163" s="27"/>
      <c r="R163" s="27"/>
      <c r="S163" s="27"/>
      <c r="T163" s="27"/>
      <c r="U163" s="27"/>
    </row>
    <row r="164" spans="2:21">
      <c r="B164" s="14" t="s">
        <v>67</v>
      </c>
      <c r="C164" s="1" t="s">
        <v>63</v>
      </c>
      <c r="D164" s="14" t="s">
        <v>68</v>
      </c>
      <c r="E164" s="37">
        <f>(('Customer Numbers - Yorkshire'!$D$27*E$132)+('Customer Numbers - Yorkshire'!$D$23*E$133)+('Customer Numbers - Yorkshire'!$D$26*E$134))</f>
        <v>4.2255166790223769E-3</v>
      </c>
      <c r="F164" s="37">
        <f>(('Customer Numbers - Yorkshire'!$D$27*F$132)+('Customer Numbers - Yorkshire'!$D$23*F$133)+('Customer Numbers - Yorkshire'!$D$26*F$134))</f>
        <v>4.3153828388606975E-3</v>
      </c>
      <c r="G164" s="37">
        <f>(('Customer Numbers - Yorkshire'!$D$27*G$132)+('Customer Numbers - Yorkshire'!$D$23*G$133)+('Customer Numbers - Yorkshire'!$D$26*G$134))</f>
        <v>4.3153828388606975E-3</v>
      </c>
      <c r="H164" s="37">
        <f>(('Customer Numbers - Yorkshire'!$D$27*H$132)+('Customer Numbers - Yorkshire'!$D$23*H$133)+('Customer Numbers - Yorkshire'!$D$26*H$134))</f>
        <v>4.3606231923517102E-3</v>
      </c>
      <c r="I164" s="37">
        <f>(('Customer Numbers - Yorkshire'!$D$27*I$132)+('Customer Numbers - Yorkshire'!$D$23*I$133)+('Customer Numbers - Yorkshire'!$D$26*I$134))</f>
        <v>4.3606231923517102E-3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Yorkshire'!$D$27*E$132)+('Customer Numbers - Yorkshire'!$D$23*E$133)+('Customer Numbers - Yorkshire'!$D$26*E$134))</f>
        <v>4.2255166790223769E-3</v>
      </c>
      <c r="F166" s="37">
        <f>(('Customer Numbers - Yorkshire'!$D$27*F$132)+('Customer Numbers - Yorkshire'!$D$23*F$133)+('Customer Numbers - Yorkshire'!$D$26*F$134))</f>
        <v>4.3153828388606975E-3</v>
      </c>
      <c r="G166" s="37">
        <f>(('Customer Numbers - Yorkshire'!$D$27*G$132)+('Customer Numbers - Yorkshire'!$D$23*G$133)+('Customer Numbers - Yorkshire'!$D$26*G$134))</f>
        <v>4.3153828388606975E-3</v>
      </c>
      <c r="H166" s="37">
        <f>(('Customer Numbers - Yorkshire'!$D$27*H$132)+('Customer Numbers - Yorkshire'!$D$23*H$133)+('Customer Numbers - Yorkshire'!$D$26*H$134))</f>
        <v>4.3606231923517102E-3</v>
      </c>
      <c r="I166" s="37">
        <f>(('Customer Numbers - Yorkshire'!$D$27*I$132)+('Customer Numbers - Yorkshire'!$D$23*I$133)+('Customer Numbers - Yorkshire'!$D$26*I$134))</f>
        <v>4.3606231923517102E-3</v>
      </c>
      <c r="J166" s="44"/>
      <c r="K166" s="27"/>
      <c r="L166" s="27"/>
      <c r="M166" s="27"/>
      <c r="N166" s="27"/>
      <c r="O166" s="27"/>
      <c r="Q166" s="27"/>
      <c r="R166" s="27"/>
      <c r="S166" s="27"/>
      <c r="T166" s="27"/>
      <c r="U166" s="27"/>
    </row>
    <row r="167" spans="2:21">
      <c r="E167" s="16"/>
      <c r="F167" s="16"/>
      <c r="G167" s="16"/>
      <c r="H167" s="16"/>
      <c r="I167" s="16"/>
      <c r="J167" s="52"/>
    </row>
    <row r="168" spans="2:21" s="135" customFormat="1">
      <c r="B168" s="195" t="s">
        <v>30</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 t="shared" ref="E171:I182" si="19">E139+E155</f>
        <v>0.66849351836910242</v>
      </c>
      <c r="F171" s="8">
        <f t="shared" si="19"/>
        <v>0.50070428405880529</v>
      </c>
      <c r="G171" s="8">
        <f t="shared" si="19"/>
        <v>0.29443794858503963</v>
      </c>
      <c r="H171" s="8">
        <f t="shared" si="19"/>
        <v>0.26683508843784348</v>
      </c>
      <c r="I171" s="8">
        <f t="shared" si="19"/>
        <v>0.2796376287932138</v>
      </c>
      <c r="J171" s="4"/>
      <c r="L171" s="27"/>
      <c r="M171" s="27"/>
      <c r="N171" s="27"/>
      <c r="O171" s="27"/>
    </row>
    <row r="172" spans="2:21">
      <c r="B172" s="14" t="s">
        <v>62</v>
      </c>
      <c r="C172" s="1" t="s">
        <v>65</v>
      </c>
      <c r="D172" s="14" t="s">
        <v>64</v>
      </c>
      <c r="E172" s="8">
        <f t="shared" si="19"/>
        <v>0.6540892883888364</v>
      </c>
      <c r="F172" s="8">
        <f t="shared" si="19"/>
        <v>0.4861322036196109</v>
      </c>
      <c r="G172" s="8">
        <f t="shared" si="19"/>
        <v>0.2821219267984032</v>
      </c>
      <c r="H172" s="8">
        <f t="shared" si="19"/>
        <v>0.26088149053855286</v>
      </c>
      <c r="I172" s="8">
        <f t="shared" si="19"/>
        <v>0.27350550026530013</v>
      </c>
      <c r="K172" s="27"/>
      <c r="L172" s="27"/>
      <c r="M172" s="27"/>
      <c r="N172" s="27"/>
      <c r="O172" s="27"/>
    </row>
    <row r="173" spans="2:21">
      <c r="B173" s="14" t="s">
        <v>62</v>
      </c>
      <c r="C173" s="1" t="s">
        <v>66</v>
      </c>
      <c r="D173" s="14" t="s">
        <v>64</v>
      </c>
      <c r="E173" s="8">
        <f t="shared" si="19"/>
        <v>0.68404260075313317</v>
      </c>
      <c r="F173" s="8">
        <f t="shared" si="19"/>
        <v>0.51235357913827284</v>
      </c>
      <c r="G173" s="8">
        <f t="shared" si="19"/>
        <v>0.30129362175211272</v>
      </c>
      <c r="H173" s="8">
        <f t="shared" si="19"/>
        <v>0.27290969768351747</v>
      </c>
      <c r="I173" s="8">
        <f t="shared" si="19"/>
        <v>0.28580870668898284</v>
      </c>
      <c r="K173" s="27"/>
      <c r="L173" s="27"/>
      <c r="M173" s="27"/>
      <c r="N173" s="27"/>
      <c r="O173" s="27"/>
    </row>
    <row r="174" spans="2:21">
      <c r="B174" s="14" t="s">
        <v>67</v>
      </c>
      <c r="C174" s="1" t="s">
        <v>63</v>
      </c>
      <c r="D174" s="14" t="s">
        <v>64</v>
      </c>
      <c r="E174" s="8">
        <f t="shared" si="19"/>
        <v>0.17090569953965459</v>
      </c>
      <c r="F174" s="8">
        <f t="shared" si="19"/>
        <v>0.12613795337587902</v>
      </c>
      <c r="G174" s="8">
        <f t="shared" si="19"/>
        <v>7.4838494962053997E-2</v>
      </c>
      <c r="H174" s="8">
        <f t="shared" si="19"/>
        <v>6.8656201769113301E-2</v>
      </c>
      <c r="I174" s="8">
        <f t="shared" si="19"/>
        <v>7.3938434440567302E-2</v>
      </c>
      <c r="K174" s="27"/>
      <c r="L174" s="27"/>
      <c r="M174" s="27"/>
      <c r="N174" s="27"/>
      <c r="O174" s="27"/>
    </row>
    <row r="175" spans="2:21">
      <c r="B175" s="14" t="s">
        <v>67</v>
      </c>
      <c r="C175" s="1" t="s">
        <v>65</v>
      </c>
      <c r="D175" s="14" t="s">
        <v>64</v>
      </c>
      <c r="E175" s="8">
        <f t="shared" si="19"/>
        <v>0.17493451521987827</v>
      </c>
      <c r="F175" s="8">
        <f t="shared" si="19"/>
        <v>0.12786740705060581</v>
      </c>
      <c r="G175" s="8">
        <f t="shared" si="19"/>
        <v>7.3191116519275082E-2</v>
      </c>
      <c r="H175" s="8">
        <f t="shared" si="19"/>
        <v>6.6163197298072324E-2</v>
      </c>
      <c r="I175" s="8">
        <f t="shared" si="19"/>
        <v>7.1829686429087033E-2</v>
      </c>
      <c r="K175" s="27"/>
      <c r="L175" s="27"/>
      <c r="M175" s="27"/>
      <c r="N175" s="27"/>
      <c r="O175" s="27"/>
    </row>
    <row r="176" spans="2:21">
      <c r="B176" s="14" t="s">
        <v>67</v>
      </c>
      <c r="C176" s="1" t="s">
        <v>66</v>
      </c>
      <c r="D176" s="14" t="s">
        <v>64</v>
      </c>
      <c r="E176" s="8">
        <f t="shared" si="19"/>
        <v>0.17487808059548163</v>
      </c>
      <c r="F176" s="8">
        <f t="shared" si="19"/>
        <v>0.12907104458589341</v>
      </c>
      <c r="G176" s="8">
        <f t="shared" si="19"/>
        <v>7.6580679394055148E-2</v>
      </c>
      <c r="H176" s="8">
        <f t="shared" si="19"/>
        <v>7.0215265071837576E-2</v>
      </c>
      <c r="I176" s="8">
        <f t="shared" si="19"/>
        <v>7.5597367988913103E-2</v>
      </c>
      <c r="K176" s="27"/>
      <c r="L176" s="27"/>
      <c r="M176" s="27"/>
      <c r="N176" s="27"/>
      <c r="O176" s="27"/>
    </row>
    <row r="177" spans="2:15">
      <c r="B177" s="14" t="s">
        <v>62</v>
      </c>
      <c r="C177" s="1" t="s">
        <v>63</v>
      </c>
      <c r="D177" s="14" t="s">
        <v>68</v>
      </c>
      <c r="E177" s="8">
        <f t="shared" si="19"/>
        <v>0.50760762495496425</v>
      </c>
      <c r="F177" s="8">
        <f t="shared" si="19"/>
        <v>0.56865994735965275</v>
      </c>
      <c r="G177" s="8">
        <f t="shared" si="19"/>
        <v>0.56865994735965275</v>
      </c>
      <c r="H177" s="8">
        <f t="shared" si="19"/>
        <v>0.57615756474531454</v>
      </c>
      <c r="I177" s="8">
        <f t="shared" si="19"/>
        <v>0.57567780879519115</v>
      </c>
      <c r="K177" s="27"/>
      <c r="L177" s="27"/>
      <c r="M177" s="27"/>
      <c r="N177" s="27"/>
      <c r="O177" s="27"/>
    </row>
    <row r="178" spans="2:15">
      <c r="B178" s="14" t="s">
        <v>62</v>
      </c>
      <c r="C178" s="1" t="s">
        <v>65</v>
      </c>
      <c r="D178" s="14" t="s">
        <v>68</v>
      </c>
      <c r="E178" s="8">
        <f t="shared" si="19"/>
        <v>0.5045970321353942</v>
      </c>
      <c r="F178" s="8">
        <f t="shared" si="19"/>
        <v>0.5652738843219034</v>
      </c>
      <c r="G178" s="8">
        <f t="shared" si="19"/>
        <v>0.5652738843219034</v>
      </c>
      <c r="H178" s="8">
        <f t="shared" si="19"/>
        <v>0.57276524802514384</v>
      </c>
      <c r="I178" s="8">
        <f t="shared" si="19"/>
        <v>0.57254767848736021</v>
      </c>
      <c r="K178" s="27"/>
      <c r="L178" s="27"/>
      <c r="M178" s="27"/>
      <c r="N178" s="27"/>
      <c r="O178" s="27"/>
    </row>
    <row r="179" spans="2:15">
      <c r="B179" s="14" t="s">
        <v>62</v>
      </c>
      <c r="C179" s="1" t="s">
        <v>66</v>
      </c>
      <c r="D179" s="14" t="s">
        <v>68</v>
      </c>
      <c r="E179" s="8">
        <f t="shared" si="19"/>
        <v>0.54606844184785741</v>
      </c>
      <c r="F179" s="8">
        <f t="shared" si="19"/>
        <v>0.60986944800112763</v>
      </c>
      <c r="G179" s="8">
        <f t="shared" si="19"/>
        <v>0.60986944800112763</v>
      </c>
      <c r="H179" s="8">
        <f t="shared" si="19"/>
        <v>0.61528580746743333</v>
      </c>
      <c r="I179" s="8">
        <f t="shared" si="19"/>
        <v>0.61606732131141662</v>
      </c>
      <c r="K179" s="27"/>
      <c r="L179" s="27"/>
      <c r="M179" s="27"/>
      <c r="N179" s="27"/>
      <c r="O179" s="27"/>
    </row>
    <row r="180" spans="2:15">
      <c r="B180" s="14" t="s">
        <v>67</v>
      </c>
      <c r="C180" s="1" t="s">
        <v>63</v>
      </c>
      <c r="D180" s="14" t="s">
        <v>68</v>
      </c>
      <c r="E180" s="8">
        <f t="shared" si="19"/>
        <v>0.30281038581733322</v>
      </c>
      <c r="F180" s="8">
        <f t="shared" si="19"/>
        <v>0.30850274538250455</v>
      </c>
      <c r="G180" s="8">
        <f t="shared" si="19"/>
        <v>0.30850274538250455</v>
      </c>
      <c r="H180" s="8">
        <f t="shared" si="19"/>
        <v>0.31749649319763823</v>
      </c>
      <c r="I180" s="8">
        <f t="shared" si="19"/>
        <v>0.31726528045184244</v>
      </c>
      <c r="K180" s="27"/>
      <c r="L180" s="27"/>
      <c r="M180" s="27"/>
      <c r="N180" s="27"/>
      <c r="O180" s="27"/>
    </row>
    <row r="181" spans="2:15">
      <c r="B181" s="14" t="s">
        <v>67</v>
      </c>
      <c r="C181" s="1" t="s">
        <v>65</v>
      </c>
      <c r="D181" s="14" t="s">
        <v>68</v>
      </c>
      <c r="E181" s="8">
        <f t="shared" si="19"/>
        <v>0.30117887947466065</v>
      </c>
      <c r="F181" s="8">
        <f t="shared" si="19"/>
        <v>0.30683654098491819</v>
      </c>
      <c r="G181" s="8">
        <f t="shared" si="19"/>
        <v>0.30683654098491819</v>
      </c>
      <c r="H181" s="8">
        <f t="shared" si="19"/>
        <v>0.31581282113177078</v>
      </c>
      <c r="I181" s="8">
        <f t="shared" si="19"/>
        <v>0.31558160838597499</v>
      </c>
      <c r="K181" s="27"/>
      <c r="L181" s="27"/>
      <c r="M181" s="27"/>
      <c r="N181" s="27"/>
      <c r="O181" s="27"/>
    </row>
    <row r="182" spans="2:15">
      <c r="B182" s="14" t="s">
        <v>67</v>
      </c>
      <c r="C182" s="1" t="s">
        <v>66</v>
      </c>
      <c r="D182" s="14" t="s">
        <v>68</v>
      </c>
      <c r="E182" s="8">
        <f t="shared" si="19"/>
        <v>0.32884835472702223</v>
      </c>
      <c r="F182" s="8">
        <f t="shared" si="19"/>
        <v>0.33671755424549404</v>
      </c>
      <c r="G182" s="8">
        <f t="shared" si="19"/>
        <v>0.33671755424549404</v>
      </c>
      <c r="H182" s="8">
        <f t="shared" si="19"/>
        <v>0.34320814715212022</v>
      </c>
      <c r="I182" s="8">
        <f t="shared" si="19"/>
        <v>0.34297360707302932</v>
      </c>
      <c r="K182" s="27"/>
      <c r="L182" s="27"/>
      <c r="M182" s="27"/>
      <c r="N182" s="27"/>
      <c r="O182" s="27"/>
    </row>
    <row r="183" spans="2:15">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1938.631203270397</v>
      </c>
      <c r="F188" s="35" cm="1">
        <f t="array" ref="F188">F171*INDEX('TDCV Values'!$D$11:$H$16,MATCH($B188&amp;$C188,'TDCV Values'!$B$11:$B$16&amp;'TDCV Values'!$C$11:$C$16,0),MATCH(F$22,'TDCV Values'!$D$10:$H$10,0))</f>
        <v>1452.0424237705354</v>
      </c>
      <c r="G188" s="35" cm="1">
        <f t="array" ref="G188">G171*INDEX('TDCV Values'!$D$11:$H$16,MATCH($B188&amp;$C188,'TDCV Values'!$B$11:$B$16&amp;'TDCV Values'!$C$11:$C$16,0),MATCH(G$22,'TDCV Values'!$D$10:$H$10,0))</f>
        <v>853.87005089661488</v>
      </c>
      <c r="H188" s="35" cm="1">
        <f t="array" ref="H188">H171*INDEX('TDCV Values'!$D$11:$H$16,MATCH($B188&amp;$C188,'TDCV Values'!$B$11:$B$16&amp;'TDCV Values'!$C$11:$C$16,0),MATCH(H$22,'TDCV Values'!$D$10:$H$10,0))</f>
        <v>720.4547387821774</v>
      </c>
      <c r="I188" s="35" cm="1">
        <f t="array" ref="I188">I171*INDEX('TDCV Values'!$D$11:$H$16,MATCH($B188&amp;$C188,'TDCV Values'!$B$11:$B$16&amp;'TDCV Values'!$C$11:$C$16,0),MATCH(I$22,'TDCV Values'!$D$10:$H$10,0))</f>
        <v>755.02159774167728</v>
      </c>
      <c r="J188" s="108"/>
    </row>
    <row r="189" spans="2:15">
      <c r="B189" s="14" t="s">
        <v>62</v>
      </c>
      <c r="C189" s="1" t="s">
        <v>65</v>
      </c>
      <c r="D189" s="14" t="s">
        <v>64</v>
      </c>
      <c r="E189" s="35" cm="1">
        <f t="array" ref="E189">E172*INDEX('TDCV Values'!$D$11:$H$16,MATCH($B189&amp;$C189,'TDCV Values'!$B$11:$B$16&amp;'TDCV Values'!$C$11:$C$16,0),MATCH(E$22,'TDCV Values'!$D$10:$H$10,0))</f>
        <v>1896.8589363276255</v>
      </c>
      <c r="F189" s="35" cm="1">
        <f t="array" ref="F189">F172*INDEX('TDCV Values'!$D$11:$H$16,MATCH($B189&amp;$C189,'TDCV Values'!$B$11:$B$16&amp;'TDCV Values'!$C$11:$C$16,0),MATCH(F$22,'TDCV Values'!$D$10:$H$10,0))</f>
        <v>1409.7833904968716</v>
      </c>
      <c r="G189" s="35" cm="1">
        <f t="array" ref="G189">G172*INDEX('TDCV Values'!$D$11:$H$16,MATCH($B189&amp;$C189,'TDCV Values'!$B$11:$B$16&amp;'TDCV Values'!$C$11:$C$16,0),MATCH(G$22,'TDCV Values'!$D$10:$H$10,0))</f>
        <v>818.15358771536933</v>
      </c>
      <c r="H189" s="35" cm="1">
        <f t="array" ref="H189">H172*INDEX('TDCV Values'!$D$11:$H$16,MATCH($B189&amp;$C189,'TDCV Values'!$B$11:$B$16&amp;'TDCV Values'!$C$11:$C$16,0),MATCH(H$22,'TDCV Values'!$D$10:$H$10,0))</f>
        <v>704.38002445409268</v>
      </c>
      <c r="I189" s="35" cm="1">
        <f t="array" ref="I189">I172*INDEX('TDCV Values'!$D$11:$H$16,MATCH($B189&amp;$C189,'TDCV Values'!$B$11:$B$16&amp;'TDCV Values'!$C$11:$C$16,0),MATCH(I$22,'TDCV Values'!$D$10:$H$10,0))</f>
        <v>738.46485071631037</v>
      </c>
      <c r="J189" s="108"/>
    </row>
    <row r="190" spans="2:15">
      <c r="B190" s="14" t="s">
        <v>62</v>
      </c>
      <c r="C190" s="1" t="s">
        <v>66</v>
      </c>
      <c r="D190" s="14" t="s">
        <v>64</v>
      </c>
      <c r="E190" s="35" cm="1">
        <f t="array" ref="E190">E173*INDEX('TDCV Values'!$D$11:$H$16,MATCH($B190&amp;$C190,'TDCV Values'!$B$11:$B$16&amp;'TDCV Values'!$C$11:$C$16,0),MATCH(E$22,'TDCV Values'!$D$10:$H$10,0))</f>
        <v>1983.7235421840862</v>
      </c>
      <c r="F190" s="35" cm="1">
        <f t="array" ref="F190">F173*INDEX('TDCV Values'!$D$11:$H$16,MATCH($B190&amp;$C190,'TDCV Values'!$B$11:$B$16&amp;'TDCV Values'!$C$11:$C$16,0),MATCH(F$22,'TDCV Values'!$D$10:$H$10,0))</f>
        <v>1485.8253795009912</v>
      </c>
      <c r="G190" s="35" cm="1">
        <f t="array" ref="G190">G173*INDEX('TDCV Values'!$D$11:$H$16,MATCH($B190&amp;$C190,'TDCV Values'!$B$11:$B$16&amp;'TDCV Values'!$C$11:$C$16,0),MATCH(G$22,'TDCV Values'!$D$10:$H$10,0))</f>
        <v>873.75150308112688</v>
      </c>
      <c r="H190" s="35" cm="1">
        <f t="array" ref="H190">H173*INDEX('TDCV Values'!$D$11:$H$16,MATCH($B190&amp;$C190,'TDCV Values'!$B$11:$B$16&amp;'TDCV Values'!$C$11:$C$16,0),MATCH(H$22,'TDCV Values'!$D$10:$H$10,0))</f>
        <v>736.85618374549722</v>
      </c>
      <c r="I190" s="35" cm="1">
        <f t="array" ref="I190">I173*INDEX('TDCV Values'!$D$11:$H$16,MATCH($B190&amp;$C190,'TDCV Values'!$B$11:$B$16&amp;'TDCV Values'!$C$11:$C$16,0),MATCH(I$22,'TDCV Values'!$D$10:$H$10,0))</f>
        <v>771.68350806025364</v>
      </c>
      <c r="J190" s="108"/>
    </row>
    <row r="191" spans="2:15">
      <c r="B191" s="14" t="s">
        <v>67</v>
      </c>
      <c r="C191" s="1" t="s">
        <v>63</v>
      </c>
      <c r="D191" s="14" t="s">
        <v>64</v>
      </c>
      <c r="E191" s="35" cm="1">
        <f t="array" ref="E191">E174*INDEX('TDCV Values'!$D$11:$H$16,MATCH($B191&amp;$C191,'TDCV Values'!$B$11:$B$16&amp;'TDCV Values'!$C$11:$C$16,0),MATCH(E$22,'TDCV Values'!$D$10:$H$10,0))</f>
        <v>2050.868394475855</v>
      </c>
      <c r="F191" s="35" cm="1">
        <f t="array" ref="F191">F174*INDEX('TDCV Values'!$D$11:$H$16,MATCH($B191&amp;$C191,'TDCV Values'!$B$11:$B$16&amp;'TDCV Values'!$C$11:$C$16,0),MATCH(F$22,'TDCV Values'!$D$10:$H$10,0))</f>
        <v>1513.6554405105483</v>
      </c>
      <c r="G191" s="35" cm="1">
        <f t="array" ref="G191">G174*INDEX('TDCV Values'!$D$11:$H$16,MATCH($B191&amp;$C191,'TDCV Values'!$B$11:$B$16&amp;'TDCV Values'!$C$11:$C$16,0),MATCH(G$22,'TDCV Values'!$D$10:$H$10,0))</f>
        <v>898.061939544648</v>
      </c>
      <c r="H191" s="35" cm="1">
        <f t="array" ref="H191">H174*INDEX('TDCV Values'!$D$11:$H$16,MATCH($B191&amp;$C191,'TDCV Values'!$B$11:$B$16&amp;'TDCV Values'!$C$11:$C$16,0),MATCH(H$22,'TDCV Values'!$D$10:$H$10,0))</f>
        <v>789.54632034480301</v>
      </c>
      <c r="I191" s="35" cm="1">
        <f t="array" ref="I191">I174*INDEX('TDCV Values'!$D$11:$H$16,MATCH($B191&amp;$C191,'TDCV Values'!$B$11:$B$16&amp;'TDCV Values'!$C$11:$C$16,0),MATCH(I$22,'TDCV Values'!$D$10:$H$10,0))</f>
        <v>850.29199606652401</v>
      </c>
      <c r="J191" s="108"/>
    </row>
    <row r="192" spans="2:15">
      <c r="B192" s="14" t="s">
        <v>67</v>
      </c>
      <c r="C192" s="1" t="s">
        <v>65</v>
      </c>
      <c r="D192" s="14" t="s">
        <v>64</v>
      </c>
      <c r="E192" s="35" cm="1">
        <f t="array" ref="E192">E175*INDEX('TDCV Values'!$D$11:$H$16,MATCH($B192&amp;$C192,'TDCV Values'!$B$11:$B$16&amp;'TDCV Values'!$C$11:$C$16,0),MATCH(E$22,'TDCV Values'!$D$10:$H$10,0))</f>
        <v>2099.2141826385391</v>
      </c>
      <c r="F192" s="35" cm="1">
        <f t="array" ref="F192">F175*INDEX('TDCV Values'!$D$11:$H$16,MATCH($B192&amp;$C192,'TDCV Values'!$B$11:$B$16&amp;'TDCV Values'!$C$11:$C$16,0),MATCH(F$22,'TDCV Values'!$D$10:$H$10,0))</f>
        <v>1534.4088846072698</v>
      </c>
      <c r="G192" s="35" cm="1">
        <f t="array" ref="G192">G175*INDEX('TDCV Values'!$D$11:$H$16,MATCH($B192&amp;$C192,'TDCV Values'!$B$11:$B$16&amp;'TDCV Values'!$C$11:$C$16,0),MATCH(G$22,'TDCV Values'!$D$10:$H$10,0))</f>
        <v>878.29339823130101</v>
      </c>
      <c r="H192" s="35" cm="1">
        <f t="array" ref="H192">H175*INDEX('TDCV Values'!$D$11:$H$16,MATCH($B192&amp;$C192,'TDCV Values'!$B$11:$B$16&amp;'TDCV Values'!$C$11:$C$16,0),MATCH(H$22,'TDCV Values'!$D$10:$H$10,0))</f>
        <v>760.87676892783168</v>
      </c>
      <c r="I192" s="35" cm="1">
        <f t="array" ref="I192">I175*INDEX('TDCV Values'!$D$11:$H$16,MATCH($B192&amp;$C192,'TDCV Values'!$B$11:$B$16&amp;'TDCV Values'!$C$11:$C$16,0),MATCH(I$22,'TDCV Values'!$D$10:$H$10,0))</f>
        <v>826.04139393450089</v>
      </c>
      <c r="J192" s="108"/>
    </row>
    <row r="193" spans="2:10">
      <c r="B193" s="14" t="s">
        <v>67</v>
      </c>
      <c r="C193" s="1" t="s">
        <v>66</v>
      </c>
      <c r="D193" s="14" t="s">
        <v>64</v>
      </c>
      <c r="E193" s="35" cm="1">
        <f t="array" ref="E193">E176*INDEX('TDCV Values'!$D$11:$H$16,MATCH($B193&amp;$C193,'TDCV Values'!$B$11:$B$16&amp;'TDCV Values'!$C$11:$C$16,0),MATCH(E$22,'TDCV Values'!$D$10:$H$10,0))</f>
        <v>2098.5369671457797</v>
      </c>
      <c r="F193" s="35" cm="1">
        <f t="array" ref="F193">F176*INDEX('TDCV Values'!$D$11:$H$16,MATCH($B193&amp;$C193,'TDCV Values'!$B$11:$B$16&amp;'TDCV Values'!$C$11:$C$16,0),MATCH(F$22,'TDCV Values'!$D$10:$H$10,0))</f>
        <v>1548.8525350307209</v>
      </c>
      <c r="G193" s="35" cm="1">
        <f t="array" ref="G193">G176*INDEX('TDCV Values'!$D$11:$H$16,MATCH($B193&amp;$C193,'TDCV Values'!$B$11:$B$16&amp;'TDCV Values'!$C$11:$C$16,0),MATCH(G$22,'TDCV Values'!$D$10:$H$10,0))</f>
        <v>918.96815272866183</v>
      </c>
      <c r="H193" s="35" cm="1">
        <f t="array" ref="H193">H176*INDEX('TDCV Values'!$D$11:$H$16,MATCH($B193&amp;$C193,'TDCV Values'!$B$11:$B$16&amp;'TDCV Values'!$C$11:$C$16,0),MATCH(H$22,'TDCV Values'!$D$10:$H$10,0))</f>
        <v>807.47554832613218</v>
      </c>
      <c r="I193" s="35" cm="1">
        <f t="array" ref="I193">I176*INDEX('TDCV Values'!$D$11:$H$16,MATCH($B193&amp;$C193,'TDCV Values'!$B$11:$B$16&amp;'TDCV Values'!$C$11:$C$16,0),MATCH(I$22,'TDCV Values'!$D$10:$H$10,0))</f>
        <v>869.36973187250067</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185.27678310856194</v>
      </c>
      <c r="F195" s="8">
        <f t="shared" ref="F195:I200" si="20">F177*365</f>
        <v>207.56088078627326</v>
      </c>
      <c r="G195" s="8">
        <f t="shared" si="20"/>
        <v>207.56088078627326</v>
      </c>
      <c r="H195" s="8">
        <f t="shared" si="20"/>
        <v>210.2975111320398</v>
      </c>
      <c r="I195" s="8">
        <f t="shared" si="20"/>
        <v>210.12240021024476</v>
      </c>
      <c r="J195" s="108"/>
    </row>
    <row r="196" spans="2:10">
      <c r="B196" s="14" t="s">
        <v>62</v>
      </c>
      <c r="C196" s="1" t="s">
        <v>65</v>
      </c>
      <c r="D196" s="14" t="s">
        <v>68</v>
      </c>
      <c r="E196" s="8">
        <f t="shared" ref="E196:H200" si="21">E178*365</f>
        <v>184.17791672941888</v>
      </c>
      <c r="F196" s="8">
        <f t="shared" si="21"/>
        <v>206.32496777749475</v>
      </c>
      <c r="G196" s="8">
        <f t="shared" si="21"/>
        <v>206.32496777749475</v>
      </c>
      <c r="H196" s="8">
        <f t="shared" si="21"/>
        <v>209.0593155291775</v>
      </c>
      <c r="I196" s="8">
        <f t="shared" si="20"/>
        <v>208.97990264788649</v>
      </c>
      <c r="J196" s="108"/>
    </row>
    <row r="197" spans="2:10">
      <c r="B197" s="14" t="s">
        <v>62</v>
      </c>
      <c r="C197" s="1" t="s">
        <v>66</v>
      </c>
      <c r="D197" s="14" t="s">
        <v>68</v>
      </c>
      <c r="E197" s="8">
        <f t="shared" si="21"/>
        <v>199.31498127446795</v>
      </c>
      <c r="F197" s="8">
        <f t="shared" si="21"/>
        <v>222.6023485204116</v>
      </c>
      <c r="G197" s="8">
        <f t="shared" si="21"/>
        <v>222.6023485204116</v>
      </c>
      <c r="H197" s="8">
        <f t="shared" si="21"/>
        <v>224.57931972561317</v>
      </c>
      <c r="I197" s="8">
        <f t="shared" si="20"/>
        <v>224.86457227866705</v>
      </c>
      <c r="J197" s="108"/>
    </row>
    <row r="198" spans="2:10">
      <c r="B198" s="14" t="s">
        <v>67</v>
      </c>
      <c r="C198" s="1" t="s">
        <v>63</v>
      </c>
      <c r="D198" s="14" t="s">
        <v>68</v>
      </c>
      <c r="E198" s="8">
        <f t="shared" si="21"/>
        <v>110.52579082332663</v>
      </c>
      <c r="F198" s="8">
        <f t="shared" si="21"/>
        <v>112.60350206461416</v>
      </c>
      <c r="G198" s="8">
        <f t="shared" si="21"/>
        <v>112.60350206461416</v>
      </c>
      <c r="H198" s="8">
        <f t="shared" si="21"/>
        <v>115.88622001713796</v>
      </c>
      <c r="I198" s="8">
        <f t="shared" si="20"/>
        <v>115.80182736492249</v>
      </c>
      <c r="J198" s="108"/>
    </row>
    <row r="199" spans="2:10">
      <c r="B199" s="14" t="s">
        <v>67</v>
      </c>
      <c r="C199" s="1" t="s">
        <v>65</v>
      </c>
      <c r="D199" s="14" t="s">
        <v>68</v>
      </c>
      <c r="E199" s="8">
        <f t="shared" si="21"/>
        <v>109.93029100825115</v>
      </c>
      <c r="F199" s="8">
        <f t="shared" si="21"/>
        <v>111.99533745949515</v>
      </c>
      <c r="G199" s="8">
        <f t="shared" si="21"/>
        <v>111.99533745949515</v>
      </c>
      <c r="H199" s="8">
        <f t="shared" si="21"/>
        <v>115.27167971309633</v>
      </c>
      <c r="I199" s="8">
        <f t="shared" si="20"/>
        <v>115.18728706088088</v>
      </c>
      <c r="J199" s="108"/>
    </row>
    <row r="200" spans="2:10">
      <c r="B200" s="14" t="s">
        <v>67</v>
      </c>
      <c r="C200" s="1" t="s">
        <v>66</v>
      </c>
      <c r="D200" s="14" t="s">
        <v>68</v>
      </c>
      <c r="E200" s="8">
        <f t="shared" si="21"/>
        <v>120.02964947536312</v>
      </c>
      <c r="F200" s="8">
        <f t="shared" si="21"/>
        <v>122.90190729960533</v>
      </c>
      <c r="G200" s="8">
        <f t="shared" si="21"/>
        <v>122.90190729960533</v>
      </c>
      <c r="H200" s="8">
        <f t="shared" si="21"/>
        <v>125.27097371052388</v>
      </c>
      <c r="I200" s="8">
        <f t="shared" si="20"/>
        <v>125.1853665816557</v>
      </c>
      <c r="J200" s="108"/>
    </row>
    <row r="201" spans="2:10">
      <c r="B201" s="209" t="s">
        <v>74</v>
      </c>
      <c r="C201" s="209"/>
      <c r="D201" s="209"/>
      <c r="E201" s="209"/>
      <c r="F201" s="209"/>
      <c r="G201" s="209"/>
      <c r="H201" s="209"/>
      <c r="I201" s="186"/>
      <c r="J201" t="s">
        <v>75</v>
      </c>
    </row>
    <row r="202" spans="2:10">
      <c r="B202" s="14" t="s">
        <v>62</v>
      </c>
      <c r="C202" s="1" t="s">
        <v>63</v>
      </c>
      <c r="D202" s="1"/>
      <c r="E202" s="8">
        <f>E188+E195</f>
        <v>2123.9079863789589</v>
      </c>
      <c r="F202" s="8">
        <f t="shared" ref="F202:I207" si="22">F188+F195</f>
        <v>1659.6033045568086</v>
      </c>
      <c r="G202" s="8">
        <f t="shared" si="22"/>
        <v>1061.4309316828881</v>
      </c>
      <c r="H202" s="8">
        <f t="shared" si="22"/>
        <v>930.75224991421715</v>
      </c>
      <c r="I202" s="8">
        <f t="shared" si="22"/>
        <v>965.14399795192207</v>
      </c>
    </row>
    <row r="203" spans="2:10">
      <c r="B203" s="14" t="s">
        <v>62</v>
      </c>
      <c r="C203" s="1" t="s">
        <v>65</v>
      </c>
      <c r="D203" s="1"/>
      <c r="E203" s="8">
        <f t="shared" ref="E203:H207" si="23">E189+E196</f>
        <v>2081.0368530570445</v>
      </c>
      <c r="F203" s="8">
        <f t="shared" si="23"/>
        <v>1616.1083582743663</v>
      </c>
      <c r="G203" s="8">
        <f t="shared" si="23"/>
        <v>1024.478555492864</v>
      </c>
      <c r="H203" s="8">
        <f t="shared" si="23"/>
        <v>913.4393399832702</v>
      </c>
      <c r="I203" s="8">
        <f t="shared" si="22"/>
        <v>947.44475336419691</v>
      </c>
    </row>
    <row r="204" spans="2:10">
      <c r="B204" s="14" t="s">
        <v>62</v>
      </c>
      <c r="C204" s="1" t="s">
        <v>66</v>
      </c>
      <c r="D204" s="1"/>
      <c r="E204" s="8">
        <f t="shared" si="23"/>
        <v>2183.0385234585542</v>
      </c>
      <c r="F204" s="8">
        <f t="shared" si="23"/>
        <v>1708.4277280214028</v>
      </c>
      <c r="G204" s="8">
        <f t="shared" si="23"/>
        <v>1096.3538516015385</v>
      </c>
      <c r="H204" s="8">
        <f t="shared" si="23"/>
        <v>961.43550347111045</v>
      </c>
      <c r="I204" s="8">
        <f t="shared" si="22"/>
        <v>996.54808033892073</v>
      </c>
    </row>
    <row r="205" spans="2:10">
      <c r="B205" s="14" t="s">
        <v>67</v>
      </c>
      <c r="C205" s="1" t="s">
        <v>63</v>
      </c>
      <c r="D205" s="1"/>
      <c r="E205" s="8">
        <f t="shared" si="23"/>
        <v>2161.3941852991816</v>
      </c>
      <c r="F205" s="8">
        <f t="shared" si="23"/>
        <v>1626.2589425751623</v>
      </c>
      <c r="G205" s="8">
        <f t="shared" si="23"/>
        <v>1010.6654416092622</v>
      </c>
      <c r="H205" s="8">
        <f t="shared" si="23"/>
        <v>905.43254036194094</v>
      </c>
      <c r="I205" s="8">
        <f t="shared" si="22"/>
        <v>966.09382343144648</v>
      </c>
    </row>
    <row r="206" spans="2:10">
      <c r="B206" s="14" t="s">
        <v>67</v>
      </c>
      <c r="C206" s="1" t="s">
        <v>65</v>
      </c>
      <c r="D206" s="1"/>
      <c r="E206" s="8">
        <f t="shared" si="23"/>
        <v>2209.1444736467902</v>
      </c>
      <c r="F206" s="8">
        <f t="shared" si="23"/>
        <v>1646.404222066765</v>
      </c>
      <c r="G206" s="8">
        <f t="shared" si="23"/>
        <v>990.2887356907961</v>
      </c>
      <c r="H206" s="8">
        <f t="shared" si="23"/>
        <v>876.148448640928</v>
      </c>
      <c r="I206" s="8">
        <f t="shared" si="22"/>
        <v>941.22868099538175</v>
      </c>
    </row>
    <row r="207" spans="2:10">
      <c r="B207" s="14" t="s">
        <v>67</v>
      </c>
      <c r="C207" s="1" t="s">
        <v>66</v>
      </c>
      <c r="D207" s="1"/>
      <c r="E207" s="8">
        <f t="shared" si="23"/>
        <v>2218.5666166211427</v>
      </c>
      <c r="F207" s="8">
        <f t="shared" si="23"/>
        <v>1671.7544423303261</v>
      </c>
      <c r="G207" s="8">
        <f t="shared" si="23"/>
        <v>1041.8700600282671</v>
      </c>
      <c r="H207" s="8">
        <f t="shared" si="23"/>
        <v>932.74652203665607</v>
      </c>
      <c r="I207" s="8">
        <f t="shared" si="22"/>
        <v>994.55509845415634</v>
      </c>
    </row>
    <row r="208" spans="2:10">
      <c r="B208" s="209" t="s">
        <v>74</v>
      </c>
      <c r="C208" s="209"/>
      <c r="D208" s="209"/>
      <c r="E208" s="209"/>
      <c r="F208" s="209"/>
      <c r="G208" s="209"/>
      <c r="H208" s="209"/>
      <c r="I208" s="186"/>
      <c r="J208" t="s">
        <v>76</v>
      </c>
    </row>
    <row r="209" spans="2:15">
      <c r="B209" s="14" t="s">
        <v>77</v>
      </c>
      <c r="C209" s="1" t="s">
        <v>63</v>
      </c>
      <c r="D209" s="1"/>
      <c r="E209" s="8">
        <f>E202+E205</f>
        <v>4285.3021716781404</v>
      </c>
      <c r="F209" s="8">
        <f t="shared" ref="F209:I211" si="24">F202+F205</f>
        <v>3285.8622471319709</v>
      </c>
      <c r="G209" s="8">
        <f t="shared" si="24"/>
        <v>2072.09637329215</v>
      </c>
      <c r="H209" s="8">
        <f t="shared" si="24"/>
        <v>1836.1847902761581</v>
      </c>
      <c r="I209" s="8">
        <f t="shared" si="24"/>
        <v>1931.2378213833686</v>
      </c>
    </row>
    <row r="210" spans="2:15">
      <c r="B210" s="14" t="s">
        <v>77</v>
      </c>
      <c r="C210" s="1" t="s">
        <v>65</v>
      </c>
      <c r="D210" s="1"/>
      <c r="E210" s="8">
        <f t="shared" ref="E210:H211" si="25">E203+E206</f>
        <v>4290.1813267038342</v>
      </c>
      <c r="F210" s="8">
        <f t="shared" si="25"/>
        <v>3262.5125803411311</v>
      </c>
      <c r="G210" s="8">
        <f t="shared" si="25"/>
        <v>2014.7672911836601</v>
      </c>
      <c r="H210" s="8">
        <f t="shared" si="25"/>
        <v>1789.5877886241983</v>
      </c>
      <c r="I210" s="8">
        <f t="shared" si="24"/>
        <v>1888.6734343595786</v>
      </c>
    </row>
    <row r="211" spans="2:15">
      <c r="B211" s="14" t="s">
        <v>77</v>
      </c>
      <c r="C211" s="1" t="s">
        <v>66</v>
      </c>
      <c r="D211" s="1"/>
      <c r="E211" s="8">
        <f t="shared" si="25"/>
        <v>4401.6051400796969</v>
      </c>
      <c r="F211" s="8">
        <f t="shared" si="25"/>
        <v>3380.1821703517289</v>
      </c>
      <c r="G211" s="8">
        <f t="shared" si="25"/>
        <v>2138.2239116298056</v>
      </c>
      <c r="H211" s="8">
        <f t="shared" si="25"/>
        <v>1894.1820255077664</v>
      </c>
      <c r="I211" s="8">
        <f t="shared" si="24"/>
        <v>1991.1031787930769</v>
      </c>
    </row>
    <row r="212" spans="2:15">
      <c r="D212" s="128"/>
      <c r="E212" s="16"/>
      <c r="F212" s="16"/>
      <c r="G212" s="16"/>
      <c r="H212" s="16"/>
      <c r="I212" s="16"/>
    </row>
    <row r="213" spans="2:15">
      <c r="B213" s="199" t="s">
        <v>108</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6">E202-E38</f>
        <v>16.347919780343091</v>
      </c>
      <c r="F217" s="8">
        <f t="shared" si="26"/>
        <v>13.540475933776861</v>
      </c>
      <c r="G217" s="8">
        <f t="shared" si="26"/>
        <v>9.8692416809453789</v>
      </c>
      <c r="H217" s="8">
        <f t="shared" si="26"/>
        <v>10.22413150680768</v>
      </c>
      <c r="I217" s="8">
        <f t="shared" si="26"/>
        <v>10.450339117180874</v>
      </c>
      <c r="J217" s="137"/>
      <c r="K217" s="138"/>
      <c r="L217" s="138"/>
      <c r="M217" s="138"/>
      <c r="N217" s="138"/>
      <c r="O217" s="138"/>
    </row>
    <row r="218" spans="2:15">
      <c r="B218" s="14" t="s">
        <v>62</v>
      </c>
      <c r="C218" s="1" t="s">
        <v>65</v>
      </c>
      <c r="D218" s="1"/>
      <c r="E218" s="8">
        <f t="shared" si="26"/>
        <v>-15.048533100149598</v>
      </c>
      <c r="F218" s="8">
        <f t="shared" si="26"/>
        <v>-15.238599316903446</v>
      </c>
      <c r="G218" s="8">
        <f t="shared" si="26"/>
        <v>-15.238599316903674</v>
      </c>
      <c r="H218" s="8">
        <f t="shared" si="26"/>
        <v>-20.616594866901437</v>
      </c>
      <c r="I218" s="8">
        <f t="shared" si="26"/>
        <v>-20.610706306205657</v>
      </c>
      <c r="J218" s="137"/>
      <c r="K218" s="121" t="s">
        <v>101</v>
      </c>
      <c r="L218" s="138"/>
      <c r="M218" s="138"/>
      <c r="N218" s="138"/>
      <c r="O218" s="138"/>
    </row>
    <row r="219" spans="2:15">
      <c r="B219" s="14" t="s">
        <v>62</v>
      </c>
      <c r="C219" s="1" t="s">
        <v>66</v>
      </c>
      <c r="D219" s="1"/>
      <c r="E219" s="8">
        <f t="shared" si="26"/>
        <v>-49.79135425558934</v>
      </c>
      <c r="F219" s="8">
        <f t="shared" si="26"/>
        <v>-38.883036821667929</v>
      </c>
      <c r="G219" s="8">
        <f t="shared" si="26"/>
        <v>-24.829672575189079</v>
      </c>
      <c r="H219" s="8">
        <f t="shared" si="26"/>
        <v>-21.61806478739561</v>
      </c>
      <c r="I219" s="8">
        <f t="shared" si="26"/>
        <v>-22.488984079361899</v>
      </c>
      <c r="K219" s="136">
        <f>(I217*'Customer Numbers - Yorkshire'!$C$5)+(I218*'Customer Numbers - Yorkshire'!$D$5)+(I219*'Customer Numbers - Yorkshire'!$E$5)+(I220*'Customer Numbers - Yorkshire'!$C$10)+(I221*'Customer Numbers - Yorkshire'!$D$10)+(I222*'Customer Numbers - Yorkshire'!$E$10)</f>
        <v>-5.5879354476928711E-8</v>
      </c>
      <c r="L219" s="138"/>
      <c r="M219" s="138"/>
      <c r="N219" s="138"/>
      <c r="O219" s="138"/>
    </row>
    <row r="220" spans="2:15">
      <c r="B220" s="14" t="s">
        <v>67</v>
      </c>
      <c r="C220" s="1" t="s">
        <v>63</v>
      </c>
      <c r="D220" s="1"/>
      <c r="E220" s="8">
        <f t="shared" si="26"/>
        <v>18.723415524707434</v>
      </c>
      <c r="F220" s="8">
        <f t="shared" si="26"/>
        <v>15.330538399763327</v>
      </c>
      <c r="G220" s="8">
        <f t="shared" si="26"/>
        <v>11.682445903730923</v>
      </c>
      <c r="H220" s="8">
        <f t="shared" si="26"/>
        <v>12.429509752099989</v>
      </c>
      <c r="I220" s="8">
        <f t="shared" si="26"/>
        <v>12.835834874239481</v>
      </c>
      <c r="K220" s="138"/>
      <c r="L220" s="138"/>
      <c r="M220" s="138"/>
      <c r="N220" s="138"/>
      <c r="O220" s="138"/>
    </row>
    <row r="221" spans="2:15">
      <c r="B221" s="14" t="s">
        <v>67</v>
      </c>
      <c r="C221" s="1" t="s">
        <v>65</v>
      </c>
      <c r="D221" s="1"/>
      <c r="E221" s="8">
        <f t="shared" si="26"/>
        <v>-26.975524667325772</v>
      </c>
      <c r="F221" s="8">
        <f t="shared" si="26"/>
        <v>-25.971094723543956</v>
      </c>
      <c r="G221" s="8">
        <f t="shared" si="26"/>
        <v>-25.97109472354407</v>
      </c>
      <c r="H221" s="8">
        <f t="shared" si="26"/>
        <v>-32.364766449669673</v>
      </c>
      <c r="I221" s="8">
        <f t="shared" si="26"/>
        <v>-32.337556310735522</v>
      </c>
      <c r="K221" s="138"/>
      <c r="L221" s="138"/>
      <c r="M221" s="138"/>
      <c r="N221" s="138"/>
      <c r="O221" s="138"/>
    </row>
    <row r="222" spans="2:15">
      <c r="B222" s="14" t="s">
        <v>67</v>
      </c>
      <c r="C222" s="1" t="s">
        <v>66</v>
      </c>
      <c r="D222" s="1"/>
      <c r="E222" s="8">
        <f t="shared" si="26"/>
        <v>-51.078921358791376</v>
      </c>
      <c r="F222" s="8">
        <f t="shared" si="26"/>
        <v>-38.389356077927005</v>
      </c>
      <c r="G222" s="8">
        <f t="shared" si="26"/>
        <v>-23.790496547457678</v>
      </c>
      <c r="H222" s="8">
        <f t="shared" si="26"/>
        <v>-21.127675991096453</v>
      </c>
      <c r="I222" s="8">
        <f t="shared" si="26"/>
        <v>-22.777754747604149</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35.071335305050525</v>
      </c>
      <c r="F224" s="8">
        <f t="shared" ref="F224:I226" si="27">F217+F220</f>
        <v>28.871014333540188</v>
      </c>
      <c r="G224" s="8">
        <f t="shared" si="27"/>
        <v>21.551687584676301</v>
      </c>
      <c r="H224" s="8">
        <f t="shared" si="27"/>
        <v>22.653641258907669</v>
      </c>
      <c r="I224" s="8">
        <f t="shared" si="27"/>
        <v>23.286173991420355</v>
      </c>
      <c r="K224" s="138"/>
      <c r="L224" s="138"/>
      <c r="M224" s="138"/>
      <c r="N224" s="138"/>
      <c r="O224" s="138"/>
    </row>
    <row r="225" spans="2:15">
      <c r="B225" s="14" t="s">
        <v>77</v>
      </c>
      <c r="C225" s="1" t="s">
        <v>65</v>
      </c>
      <c r="D225" s="1"/>
      <c r="E225" s="8">
        <f>E218+E221</f>
        <v>-42.024057767475369</v>
      </c>
      <c r="F225" s="8">
        <f t="shared" si="27"/>
        <v>-41.209694040447403</v>
      </c>
      <c r="G225" s="8">
        <f t="shared" si="27"/>
        <v>-41.209694040447744</v>
      </c>
      <c r="H225" s="8">
        <f t="shared" si="27"/>
        <v>-52.98136131657111</v>
      </c>
      <c r="I225" s="8">
        <f t="shared" si="27"/>
        <v>-52.948262616941179</v>
      </c>
      <c r="K225" s="138"/>
      <c r="L225" s="138"/>
      <c r="M225" s="138"/>
      <c r="N225" s="138"/>
      <c r="O225" s="138"/>
    </row>
    <row r="226" spans="2:15">
      <c r="B226" s="14" t="s">
        <v>77</v>
      </c>
      <c r="C226" s="1" t="s">
        <v>66</v>
      </c>
      <c r="D226" s="1"/>
      <c r="E226" s="8">
        <f>E219+E222</f>
        <v>-100.87027561438072</v>
      </c>
      <c r="F226" s="8">
        <f t="shared" si="27"/>
        <v>-77.272392899594934</v>
      </c>
      <c r="G226" s="8">
        <f t="shared" si="27"/>
        <v>-48.620169122646757</v>
      </c>
      <c r="H226" s="8">
        <f t="shared" si="27"/>
        <v>-42.745740778492063</v>
      </c>
      <c r="I226" s="8">
        <f t="shared" si="27"/>
        <v>-45.266738826966048</v>
      </c>
      <c r="K226" s="138"/>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M54:N54"/>
    <mergeCell ref="B57:C57"/>
    <mergeCell ref="B208:H208"/>
    <mergeCell ref="B216:H216"/>
    <mergeCell ref="B223:H223"/>
    <mergeCell ref="B187:H187"/>
    <mergeCell ref="B194:H194"/>
    <mergeCell ref="B201:H201"/>
    <mergeCell ref="B23:H23"/>
    <mergeCell ref="B30:H30"/>
    <mergeCell ref="B37:H37"/>
    <mergeCell ref="B44:H44"/>
    <mergeCell ref="B113:H113"/>
    <mergeCell ref="E52:F52"/>
    <mergeCell ref="B77:H77"/>
    <mergeCell ref="B84:H84"/>
    <mergeCell ref="B91:H91"/>
    <mergeCell ref="B98:H98"/>
    <mergeCell ref="B106:H106"/>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A166D-D574-4363-AFBB-E2C384E1E87C}">
  <sheetPr>
    <tabColor theme="5" tint="0.59999389629810485"/>
    <pageSetUpPr autoPageBreaks="0"/>
  </sheetPr>
  <dimension ref="A2:V236"/>
  <sheetViews>
    <sheetView topLeftCell="A119" zoomScaleNormal="100" workbookViewId="0">
      <selection activeCell="J138" sqref="J138"/>
    </sheetView>
  </sheetViews>
  <sheetFormatPr defaultRowHeight="12.75"/>
  <cols>
    <col min="1" max="1" width="15" customWidth="1"/>
    <col min="2" max="2" width="18.125" style="128"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115</v>
      </c>
      <c r="B2" s="125"/>
    </row>
    <row r="3" spans="1:10" s="34" customFormat="1">
      <c r="A3" s="33" t="s">
        <v>57</v>
      </c>
      <c r="B3" s="53"/>
      <c r="C3" s="33"/>
    </row>
    <row r="4" spans="1:10">
      <c r="A4" s="4"/>
      <c r="B4" s="54"/>
      <c r="C4" s="4"/>
      <c r="H4" s="187"/>
      <c r="I4" s="187"/>
    </row>
    <row r="5" spans="1:10" ht="25.5">
      <c r="A5" s="1"/>
      <c r="B5" s="14"/>
      <c r="C5" s="1"/>
      <c r="D5" s="1"/>
      <c r="E5" s="126" t="s">
        <v>47</v>
      </c>
      <c r="F5" s="126" t="s">
        <v>49</v>
      </c>
      <c r="G5" s="126" t="s">
        <v>51</v>
      </c>
      <c r="H5" s="126" t="s">
        <v>53</v>
      </c>
      <c r="I5" s="127" t="s">
        <v>55</v>
      </c>
    </row>
    <row r="6" spans="1:10">
      <c r="A6" s="2" t="s">
        <v>95</v>
      </c>
      <c r="B6" s="55" t="s">
        <v>58</v>
      </c>
      <c r="C6" s="2" t="s">
        <v>59</v>
      </c>
      <c r="D6" s="2" t="s">
        <v>60</v>
      </c>
      <c r="E6" s="13" t="s">
        <v>46</v>
      </c>
      <c r="F6" s="13" t="s">
        <v>48</v>
      </c>
      <c r="G6" s="13" t="s">
        <v>50</v>
      </c>
      <c r="H6" s="13" t="s">
        <v>52</v>
      </c>
      <c r="I6" s="186" t="s">
        <v>54</v>
      </c>
      <c r="J6" t="s">
        <v>61</v>
      </c>
    </row>
    <row r="7" spans="1:10" ht="13.5" customHeight="1">
      <c r="A7" s="1" t="s">
        <v>116</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0.66199463639700062</v>
      </c>
      <c r="F7" s="37" cm="1">
        <f t="array" ref="F7">INDEX('Regional Cap levels'!$F$386:$J$553,MATCH($A7&amp;$B7&amp;$C7&amp;$D7,'Regional Cap levels'!$B$386:$B$553&amp;'Regional Cap levels'!$C$386:$C$553&amp;'Regional Cap levels'!$D$386:$D$553&amp;'Regional Cap levels'!$E$386:$E$553,0),MATCH(F$6,'Regional Cap levels'!$F$385:$J$385,0))</f>
        <v>0.49957242054892775</v>
      </c>
      <c r="G7" s="37" cm="1">
        <f t="array" ref="G7">INDEX('Regional Cap levels'!$F$386:$J$553,MATCH($A7&amp;$B7&amp;$C7&amp;$D7,'Regional Cap levels'!$B$386:$B$553&amp;'Regional Cap levels'!$C$386:$C$553&amp;'Regional Cap levels'!$D$386:$D$553&amp;'Regional Cap levels'!$E$386:$E$553,0),MATCH(G$6,'Regional Cap levels'!$F$385:$J$385,0))</f>
        <v>0.29968502920937617</v>
      </c>
      <c r="H7" s="37" cm="1">
        <f t="array" ref="H7">INDEX('Regional Cap levels'!$F$386:$J$553,MATCH($A7&amp;$B7&amp;$C7&amp;$D7,'Regional Cap levels'!$B$386:$B$553&amp;'Regional Cap levels'!$C$386:$C$553&amp;'Regional Cap levels'!$D$386:$D$553&amp;'Regional Cap levels'!$E$386:$E$553,0),MATCH(H$6,'Regional Cap levels'!$F$385:$J$385,0))</f>
        <v>0.27262600456157221</v>
      </c>
      <c r="I7" s="37" cm="1">
        <f t="array" ref="I7">INDEX('Regional Cap levels'!$F$386:$J$553,MATCH($A7&amp;$B7&amp;$C7&amp;$D7,'Regional Cap levels'!$B$386:$B$553&amp;'Regional Cap levels'!$C$386:$C$553&amp;'Regional Cap levels'!$D$386:$D$553&amp;'Regional Cap levels'!$E$386:$E$553,0),MATCH(I$6,'Regional Cap levels'!$F$385:$J$385,0))</f>
        <v>0.28476630586755902</v>
      </c>
      <c r="J7" s="4"/>
    </row>
    <row r="8" spans="1:10" ht="13.5" customHeight="1">
      <c r="A8" s="1" t="s">
        <v>116</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0.65178412315412848</v>
      </c>
      <c r="F8" s="37" cm="1">
        <f t="array" ref="F8">INDEX('Regional Cap levels'!$F$386:$J$553,MATCH($A8&amp;$B8&amp;$C8&amp;$D8,'Regional Cap levels'!$B$386:$B$553&amp;'Regional Cap levels'!$C$386:$C$553&amp;'Regional Cap levels'!$D$386:$D$553&amp;'Regional Cap levels'!$E$386:$E$553,0),MATCH(F$6,'Regional Cap levels'!$F$385:$J$385,0))</f>
        <v>0.48814289155728879</v>
      </c>
      <c r="G8" s="37" cm="1">
        <f t="array" ref="G8">INDEX('Regional Cap levels'!$F$386:$J$553,MATCH($A8&amp;$B8&amp;$C8&amp;$D8,'Regional Cap levels'!$B$386:$B$553&amp;'Regional Cap levels'!$C$386:$C$553&amp;'Regional Cap levels'!$D$386:$D$553&amp;'Regional Cap levels'!$E$386:$E$553,0),MATCH(G$6,'Regional Cap levels'!$F$385:$J$385,0))</f>
        <v>0.28922092183219189</v>
      </c>
      <c r="H8" s="37" cm="1">
        <f t="array" ref="H8">INDEX('Regional Cap levels'!$F$386:$J$553,MATCH($A8&amp;$B8&amp;$C8&amp;$D8,'Regional Cap levels'!$B$386:$B$553&amp;'Regional Cap levels'!$C$386:$C$553&amp;'Regional Cap levels'!$D$386:$D$553&amp;'Regional Cap levels'!$E$386:$E$553,0),MATCH(H$6,'Regional Cap levels'!$F$385:$J$385,0))</f>
        <v>0.26827141601437116</v>
      </c>
      <c r="I8" s="37" cm="1">
        <f t="array" ref="I8">INDEX('Regional Cap levels'!$F$386:$J$553,MATCH($A8&amp;$B8&amp;$C8&amp;$D8,'Regional Cap levels'!$B$386:$B$553&amp;'Regional Cap levels'!$C$386:$C$553&amp;'Regional Cap levels'!$D$386:$D$553&amp;'Regional Cap levels'!$E$386:$E$553,0),MATCH(I$6,'Regional Cap levels'!$F$385:$J$385,0))</f>
        <v>0.28035525087733953</v>
      </c>
    </row>
    <row r="9" spans="1:10" ht="13.5" customHeight="1">
      <c r="A9" s="1" t="s">
        <v>116</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0.69724769006924314</v>
      </c>
      <c r="F9" s="37" cm="1">
        <f t="array" ref="F9">INDEX('Regional Cap levels'!$F$386:$J$553,MATCH($A9&amp;$B9&amp;$C9&amp;$D9,'Regional Cap levels'!$B$386:$B$553&amp;'Regional Cap levels'!$C$386:$C$553&amp;'Regional Cap levels'!$D$386:$D$553&amp;'Regional Cap levels'!$E$386:$E$553,0),MATCH(F$6,'Regional Cap levels'!$F$385:$J$385,0))</f>
        <v>0.52618773170070532</v>
      </c>
      <c r="G9" s="37" cm="1">
        <f t="array" ref="G9">INDEX('Regional Cap levels'!$F$386:$J$553,MATCH($A9&amp;$B9&amp;$C9&amp;$D9,'Regional Cap levels'!$B$386:$B$553&amp;'Regional Cap levels'!$C$386:$C$553&amp;'Regional Cap levels'!$D$386:$D$553&amp;'Regional Cap levels'!$E$386:$E$553,0),MATCH(G$6,'Regional Cap levels'!$F$385:$J$385,0))</f>
        <v>0.31566678016436894</v>
      </c>
      <c r="H9" s="37" cm="1">
        <f t="array" ref="H9">INDEX('Regional Cap levels'!$F$386:$J$553,MATCH($A9&amp;$B9&amp;$C9&amp;$D9,'Regional Cap levels'!$B$386:$B$553&amp;'Regional Cap levels'!$C$386:$C$553&amp;'Regional Cap levels'!$D$386:$D$553&amp;'Regional Cap levels'!$E$386:$E$553,0),MATCH(H$6,'Regional Cap levels'!$F$385:$J$385,0))</f>
        <v>0.28699152201176487</v>
      </c>
      <c r="I9" s="37" cm="1">
        <f t="array" ref="I9">INDEX('Regional Cap levels'!$F$386:$J$553,MATCH($A9&amp;$B9&amp;$C9&amp;$D9,'Regional Cap levels'!$B$386:$B$553&amp;'Regional Cap levels'!$C$386:$C$553&amp;'Regional Cap levels'!$D$386:$D$553&amp;'Regional Cap levels'!$E$386:$E$553,0),MATCH(I$6,'Regional Cap levels'!$F$385:$J$385,0))</f>
        <v>0.29977732772224963</v>
      </c>
    </row>
    <row r="10" spans="1:10" ht="13.5" customHeight="1">
      <c r="A10" s="1" t="s">
        <v>116</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0.1702247491205971</v>
      </c>
      <c r="F10" s="37" cm="1">
        <f t="array" ref="F10">INDEX('Regional Cap levels'!$F$386:$J$553,MATCH($A10&amp;$B10&amp;$C10&amp;$D10,'Regional Cap levels'!$B$386:$B$553&amp;'Regional Cap levels'!$C$386:$C$553&amp;'Regional Cap levels'!$D$386:$D$553&amp;'Regional Cap levels'!$E$386:$E$553,0),MATCH(F$6,'Regional Cap levels'!$F$385:$J$385,0))</f>
        <v>0.12563027384236986</v>
      </c>
      <c r="G10" s="37" cm="1">
        <f t="array" ref="G10">INDEX('Regional Cap levels'!$F$386:$J$553,MATCH($A10&amp;$B10&amp;$C10&amp;$D10,'Regional Cap levels'!$B$386:$B$553&amp;'Regional Cap levels'!$C$386:$C$553&amp;'Regional Cap levels'!$D$386:$D$553&amp;'Regional Cap levels'!$E$386:$E$553,0),MATCH(G$6,'Regional Cap levels'!$F$385:$J$385,0))</f>
        <v>7.463482313654754E-2</v>
      </c>
      <c r="H10" s="37" cm="1">
        <f t="array" ref="H10">INDEX('Regional Cap levels'!$F$386:$J$553,MATCH($A10&amp;$B10&amp;$C10&amp;$D10,'Regional Cap levels'!$B$386:$B$553&amp;'Regional Cap levels'!$C$386:$C$553&amp;'Regional Cap levels'!$D$386:$D$553&amp;'Regional Cap levels'!$E$386:$E$553,0),MATCH(H$6,'Regional Cap levels'!$F$385:$J$385,0))</f>
        <v>6.8490639055214644E-2</v>
      </c>
      <c r="I10" s="37" cm="1">
        <f t="array" ref="I10">INDEX('Regional Cap levels'!$F$386:$J$553,MATCH($A10&amp;$B10&amp;$C10&amp;$D10,'Regional Cap levels'!$B$386:$B$553&amp;'Regional Cap levels'!$C$386:$C$553&amp;'Regional Cap levels'!$D$386:$D$553&amp;'Regional Cap levels'!$E$386:$E$553,0),MATCH(I$6,'Regional Cap levels'!$F$385:$J$385,0))</f>
        <v>7.3736976425632442E-2</v>
      </c>
    </row>
    <row r="11" spans="1:10" ht="13.5" customHeight="1">
      <c r="A11" s="1" t="s">
        <v>116</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0.17517280997926107</v>
      </c>
      <c r="F11" s="37" cm="1">
        <f t="array" ref="F11">INDEX('Regional Cap levels'!$F$386:$J$553,MATCH($A11&amp;$B11&amp;$C11&amp;$D11,'Regional Cap levels'!$B$386:$B$553&amp;'Regional Cap levels'!$C$386:$C$553&amp;'Regional Cap levels'!$D$386:$D$553&amp;'Regional Cap levels'!$E$386:$E$553,0),MATCH(F$6,'Regional Cap levels'!$F$385:$J$385,0))</f>
        <v>0.12796198650169158</v>
      </c>
      <c r="G11" s="37" cm="1">
        <f t="array" ref="G11">INDEX('Regional Cap levels'!$F$386:$J$553,MATCH($A11&amp;$B11&amp;$C11&amp;$D11,'Regional Cap levels'!$B$386:$B$553&amp;'Regional Cap levels'!$C$386:$C$553&amp;'Regional Cap levels'!$D$386:$D$553&amp;'Regional Cap levels'!$E$386:$E$553,0),MATCH(G$6,'Regional Cap levels'!$F$385:$J$385,0))</f>
        <v>7.3285695970360859E-2</v>
      </c>
      <c r="H11" s="37" cm="1">
        <f t="array" ref="H11">INDEX('Regional Cap levels'!$F$386:$J$553,MATCH($A11&amp;$B11&amp;$C11&amp;$D11,'Regional Cap levels'!$B$386:$B$553&amp;'Regional Cap levels'!$C$386:$C$553&amp;'Regional Cap levels'!$D$386:$D$553&amp;'Regional Cap levels'!$E$386:$E$553,0),MATCH(H$6,'Regional Cap levels'!$F$385:$J$385,0))</f>
        <v>6.6257437283667397E-2</v>
      </c>
      <c r="I11" s="37" cm="1">
        <f t="array" ref="I11">INDEX('Regional Cap levels'!$F$386:$J$553,MATCH($A11&amp;$B11&amp;$C11&amp;$D11,'Regional Cap levels'!$B$386:$B$553&amp;'Regional Cap levels'!$C$386:$C$553&amp;'Regional Cap levels'!$D$386:$D$553&amp;'Regional Cap levels'!$E$386:$E$553,0),MATCH(I$6,'Regional Cap levels'!$F$385:$J$385,0))</f>
        <v>7.1923904408205813E-2</v>
      </c>
    </row>
    <row r="12" spans="1:10" ht="13.5" customHeight="1">
      <c r="A12" s="1" t="s">
        <v>116</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0.17928712924140436</v>
      </c>
      <c r="F12" s="37" cm="1">
        <f t="array" ref="F12">INDEX('Regional Cap levels'!$F$386:$J$553,MATCH($A12&amp;$B12&amp;$C12&amp;$D12,'Regional Cap levels'!$B$386:$B$553&amp;'Regional Cap levels'!$C$386:$C$553&amp;'Regional Cap levels'!$D$386:$D$553&amp;'Regional Cap levels'!$E$386:$E$553,0),MATCH(F$6,'Regional Cap levels'!$F$385:$J$385,0))</f>
        <v>0.13232140957691488</v>
      </c>
      <c r="G12" s="37" cm="1">
        <f t="array" ref="G12">INDEX('Regional Cap levels'!$F$386:$J$553,MATCH($A12&amp;$B12&amp;$C12&amp;$D12,'Regional Cap levels'!$B$386:$B$553&amp;'Regional Cap levels'!$C$386:$C$553&amp;'Regional Cap levels'!$D$386:$D$553&amp;'Regional Cap levels'!$E$386:$E$553,0),MATCH(G$6,'Regional Cap levels'!$F$385:$J$385,0))</f>
        <v>7.8614472757537524E-2</v>
      </c>
      <c r="H12" s="37" cm="1">
        <f t="array" ref="H12">INDEX('Regional Cap levels'!$F$386:$J$553,MATCH($A12&amp;$B12&amp;$C12&amp;$D12,'Regional Cap levels'!$B$386:$B$553&amp;'Regional Cap levels'!$C$386:$C$553&amp;'Regional Cap levels'!$D$386:$D$553&amp;'Regional Cap levels'!$E$386:$E$553,0),MATCH(H$6,'Regional Cap levels'!$F$385:$J$385,0))</f>
        <v>7.2091659757551274E-2</v>
      </c>
      <c r="I12" s="37" cm="1">
        <f t="array" ref="I12">INDEX('Regional Cap levels'!$F$386:$J$553,MATCH($A12&amp;$B12&amp;$C12&amp;$D12,'Regional Cap levels'!$B$386:$B$553&amp;'Regional Cap levels'!$C$386:$C$553&amp;'Regional Cap levels'!$D$386:$D$553&amp;'Regional Cap levels'!$E$386:$E$553,0),MATCH(I$6,'Regional Cap levels'!$F$385:$J$385,0))</f>
        <v>7.7617204721793925E-2</v>
      </c>
    </row>
    <row r="13" spans="1:10" ht="13.5" customHeight="1">
      <c r="A13" s="1" t="s">
        <v>116</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0.51072239216018267</v>
      </c>
      <c r="F13" s="37" cm="1">
        <f t="array" ref="F13">INDEX('Regional Cap levels'!$F$386:$J$553,MATCH($A13&amp;$B13&amp;$C13&amp;$D13,'Regional Cap levels'!$B$386:$B$553&amp;'Regional Cap levels'!$C$386:$C$553&amp;'Regional Cap levels'!$D$386:$D$553&amp;'Regional Cap levels'!$E$386:$E$553,0),MATCH(F$6,'Regional Cap levels'!$F$385:$J$385,0))</f>
        <v>0.5897892230364391</v>
      </c>
      <c r="G13" s="37" cm="1">
        <f t="array" ref="G13">INDEX('Regional Cap levels'!$F$386:$J$553,MATCH($A13&amp;$B13&amp;$C13&amp;$D13,'Regional Cap levels'!$B$386:$B$553&amp;'Regional Cap levels'!$C$386:$C$553&amp;'Regional Cap levels'!$D$386:$D$553&amp;'Regional Cap levels'!$E$386:$E$553,0),MATCH(G$6,'Regional Cap levels'!$F$385:$J$385,0))</f>
        <v>0.5897892230364391</v>
      </c>
      <c r="H13" s="37" cm="1">
        <f t="array" ref="H13">INDEX('Regional Cap levels'!$F$386:$J$553,MATCH($A13&amp;$B13&amp;$C13&amp;$D13,'Regional Cap levels'!$B$386:$B$553&amp;'Regional Cap levels'!$C$386:$C$553&amp;'Regional Cap levels'!$D$386:$D$553&amp;'Regional Cap levels'!$E$386:$E$553,0),MATCH(H$6,'Regional Cap levels'!$F$385:$J$385,0))</f>
        <v>0.59397109713464102</v>
      </c>
      <c r="I13" s="37" cm="1">
        <f t="array" ref="I13">INDEX('Regional Cap levels'!$F$386:$J$553,MATCH($A13&amp;$B13&amp;$C13&amp;$D13,'Regional Cap levels'!$B$386:$B$553&amp;'Regional Cap levels'!$C$386:$C$553&amp;'Regional Cap levels'!$D$386:$D$553&amp;'Regional Cap levels'!$E$386:$E$553,0),MATCH(I$6,'Regional Cap levels'!$F$385:$J$385,0))</f>
        <v>0.59376779858358397</v>
      </c>
    </row>
    <row r="14" spans="1:10" ht="13.5" customHeight="1">
      <c r="A14" s="1" t="s">
        <v>116</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0.56102889480632334</v>
      </c>
      <c r="F14" s="37" cm="1">
        <f t="array" ref="F14">INDEX('Regional Cap levels'!$F$386:$J$553,MATCH($A14&amp;$B14&amp;$C14&amp;$D14,'Regional Cap levels'!$B$386:$B$553&amp;'Regional Cap levels'!$C$386:$C$553&amp;'Regional Cap levels'!$D$386:$D$553&amp;'Regional Cap levels'!$E$386:$E$553,0),MATCH(F$6,'Regional Cap levels'!$F$385:$J$385,0))</f>
        <v>0.64064138365179923</v>
      </c>
      <c r="G14" s="37" cm="1">
        <f t="array" ref="G14">INDEX('Regional Cap levels'!$F$386:$J$553,MATCH($A14&amp;$B14&amp;$C14&amp;$D14,'Regional Cap levels'!$B$386:$B$553&amp;'Regional Cap levels'!$C$386:$C$553&amp;'Regional Cap levels'!$D$386:$D$553&amp;'Regional Cap levels'!$E$386:$E$553,0),MATCH(G$6,'Regional Cap levels'!$F$385:$J$385,0))</f>
        <v>0.64064138365179923</v>
      </c>
      <c r="H14" s="37" cm="1">
        <f t="array" ref="H14">INDEX('Regional Cap levels'!$F$386:$J$553,MATCH($A14&amp;$B14&amp;$C14&amp;$D14,'Regional Cap levels'!$B$386:$B$553&amp;'Regional Cap levels'!$C$386:$C$553&amp;'Regional Cap levels'!$D$386:$D$553&amp;'Regional Cap levels'!$E$386:$E$553,0),MATCH(H$6,'Regional Cap levels'!$F$385:$J$385,0))</f>
        <v>0.66280577234523586</v>
      </c>
      <c r="I14" s="37" cm="1">
        <f t="array" ref="I14">INDEX('Regional Cap levels'!$F$386:$J$553,MATCH($A14&amp;$B14&amp;$C14&amp;$D14,'Regional Cap levels'!$B$386:$B$553&amp;'Regional Cap levels'!$C$386:$C$553&amp;'Regional Cap levels'!$D$386:$D$553&amp;'Regional Cap levels'!$E$386:$E$553,0),MATCH(I$6,'Regional Cap levels'!$F$385:$J$385,0))</f>
        <v>0.66258495843759935</v>
      </c>
    </row>
    <row r="15" spans="1:10" ht="13.5" customHeight="1">
      <c r="A15" s="1" t="s">
        <v>116</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0.57369523672946987</v>
      </c>
      <c r="F15" s="37" cm="1">
        <f t="array" ref="F15">INDEX('Regional Cap levels'!$F$386:$J$553,MATCH($A15&amp;$B15&amp;$C15&amp;$D15,'Regional Cap levels'!$B$386:$B$553&amp;'Regional Cap levels'!$C$386:$C$553&amp;'Regional Cap levels'!$D$386:$D$553&amp;'Regional Cap levels'!$E$386:$E$553,0),MATCH(F$6,'Regional Cap levels'!$F$385:$J$385,0))</f>
        <v>0.65843777865760622</v>
      </c>
      <c r="G15" s="37" cm="1">
        <f t="array" ref="G15">INDEX('Regional Cap levels'!$F$386:$J$553,MATCH($A15&amp;$B15&amp;$C15&amp;$D15,'Regional Cap levels'!$B$386:$B$553&amp;'Regional Cap levels'!$C$386:$C$553&amp;'Regional Cap levels'!$D$386:$D$553&amp;'Regional Cap levels'!$E$386:$E$553,0),MATCH(G$6,'Regional Cap levels'!$F$385:$J$385,0))</f>
        <v>0.65843777865760622</v>
      </c>
      <c r="H15" s="37" cm="1">
        <f t="array" ref="H15">INDEX('Regional Cap levels'!$F$386:$J$553,MATCH($A15&amp;$B15&amp;$C15&amp;$D15,'Regional Cap levels'!$B$386:$B$553&amp;'Regional Cap levels'!$C$386:$C$553&amp;'Regional Cap levels'!$D$386:$D$553&amp;'Regional Cap levels'!$E$386:$E$553,0),MATCH(H$6,'Regional Cap levels'!$F$385:$J$385,0))</f>
        <v>0.66381815026853119</v>
      </c>
      <c r="I15" s="37" cm="1">
        <f t="array" ref="I15">INDEX('Regional Cap levels'!$F$386:$J$553,MATCH($A15&amp;$B15&amp;$C15&amp;$D15,'Regional Cap levels'!$B$386:$B$553&amp;'Regional Cap levels'!$C$386:$C$553&amp;'Regional Cap levels'!$D$386:$D$553&amp;'Regional Cap levels'!$E$386:$E$553,0),MATCH(I$6,'Regional Cap levels'!$F$385:$J$385,0))</f>
        <v>0.66360768119698821</v>
      </c>
    </row>
    <row r="16" spans="1:10" ht="13.5" customHeight="1">
      <c r="A16" s="1" t="s">
        <v>116</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0.29621333212265361</v>
      </c>
      <c r="I16" s="37" cm="1">
        <f t="array" ref="I16">INDEX('Regional Cap levels'!$F$386:$J$553,MATCH($A16&amp;$B16&amp;$C16&amp;$D16,'Regional Cap levels'!$B$386:$B$553&amp;'Regional Cap levels'!$C$386:$C$553&amp;'Regional Cap levels'!$D$386:$D$553&amp;'Regional Cap levels'!$E$386:$E$553,0),MATCH(I$6,'Regional Cap levels'!$F$385:$J$385,0))</f>
        <v>0.29599990245757773</v>
      </c>
    </row>
    <row r="17" spans="1:10" ht="13.5" customHeight="1">
      <c r="A17" s="1" t="s">
        <v>116</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0.40447788799461709</v>
      </c>
      <c r="I17" s="37" cm="1">
        <f t="array" ref="I17">INDEX('Regional Cap levels'!$F$386:$J$553,MATCH($A17&amp;$B17&amp;$C17&amp;$D17,'Regional Cap levels'!$B$386:$B$553&amp;'Regional Cap levels'!$C$386:$C$553&amp;'Regional Cap levels'!$D$386:$D$553&amp;'Regional Cap levels'!$E$386:$E$553,0),MATCH(I$6,'Regional Cap levels'!$F$385:$J$385,0))</f>
        <v>0.40417285042356504</v>
      </c>
    </row>
    <row r="18" spans="1:10" ht="13.5" customHeight="1">
      <c r="A18" s="1" t="s">
        <v>116</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0.34993424588825833</v>
      </c>
      <c r="I18" s="37" cm="1">
        <f t="array" ref="I18">INDEX('Regional Cap levels'!$F$386:$J$553,MATCH($A18&amp;$B18&amp;$C18&amp;$D18,'Regional Cap levels'!$B$386:$B$553&amp;'Regional Cap levels'!$C$386:$C$553&amp;'Regional Cap levels'!$D$386:$D$553&amp;'Regional Cap levels'!$E$386:$E$553,0),MATCH(I$6,'Regional Cap levels'!$F$385:$J$385,0))</f>
        <v>0.34970112154925703</v>
      </c>
    </row>
    <row r="19" spans="1:10" ht="13.5" customHeight="1">
      <c r="D19" s="128"/>
      <c r="E19" s="40"/>
      <c r="F19" s="40"/>
      <c r="G19" s="188"/>
      <c r="H19" s="188"/>
      <c r="I19" s="188"/>
    </row>
    <row r="20" spans="1:10" ht="13.5" customHeight="1">
      <c r="B20" s="56" t="s">
        <v>69</v>
      </c>
      <c r="C20" s="129"/>
      <c r="D20" s="129"/>
      <c r="E20" s="129"/>
      <c r="F20" s="129"/>
      <c r="G20" s="129"/>
      <c r="H20" s="129"/>
      <c r="I20" s="129"/>
    </row>
    <row r="21" spans="1:10" ht="28.5" customHeight="1">
      <c r="B21" s="14"/>
      <c r="C21" s="1"/>
      <c r="D21" s="1"/>
      <c r="E21" s="126" t="s">
        <v>47</v>
      </c>
      <c r="F21" s="126" t="s">
        <v>49</v>
      </c>
      <c r="G21" s="126" t="s">
        <v>51</v>
      </c>
      <c r="H21" s="126" t="s">
        <v>53</v>
      </c>
      <c r="I21" s="127" t="s">
        <v>55</v>
      </c>
    </row>
    <row r="22" spans="1:10" ht="13.5" customHeight="1">
      <c r="B22" s="55" t="s">
        <v>58</v>
      </c>
      <c r="C22" s="2" t="s">
        <v>59</v>
      </c>
      <c r="D22" s="2" t="s">
        <v>60</v>
      </c>
      <c r="E22" s="13" t="s">
        <v>46</v>
      </c>
      <c r="F22" s="13" t="s">
        <v>48</v>
      </c>
      <c r="G22" s="13" t="s">
        <v>50</v>
      </c>
      <c r="H22" s="13" t="s">
        <v>52</v>
      </c>
      <c r="I22" s="186" t="s">
        <v>54</v>
      </c>
      <c r="J22" s="130" t="s">
        <v>70</v>
      </c>
    </row>
    <row r="23" spans="1:10" ht="13.5" customHeight="1">
      <c r="B23" s="209" t="s">
        <v>71</v>
      </c>
      <c r="C23" s="209"/>
      <c r="D23" s="209"/>
      <c r="E23" s="209"/>
      <c r="F23" s="209"/>
      <c r="G23" s="209"/>
      <c r="H23" s="209"/>
      <c r="I23" s="186"/>
    </row>
    <row r="24" spans="1:10" ht="13.5" customHeight="1">
      <c r="B24" s="14" t="s">
        <v>62</v>
      </c>
      <c r="C24" s="1" t="s">
        <v>63</v>
      </c>
      <c r="D24" s="14" t="s">
        <v>64</v>
      </c>
      <c r="E24" s="35" cm="1">
        <f t="array" ref="E24">E7*INDEX('TDCV Values'!$D$11:$H$16,MATCH($B24&amp;$C24,'TDCV Values'!$B$11:$B$16&amp;'TDCV Values'!$C$11:$C$16,0),MATCH(E$22,'TDCV Values'!$D$10:$H$10,0))</f>
        <v>1919.7844455513018</v>
      </c>
      <c r="F24" s="35" cm="1">
        <f t="array" ref="F24">F7*INDEX('TDCV Values'!$D$11:$H$16,MATCH($B24&amp;$C24,'TDCV Values'!$B$11:$B$16&amp;'TDCV Values'!$C$11:$C$16,0),MATCH(F$22,'TDCV Values'!$D$10:$H$10,0))</f>
        <v>1448.7600195918906</v>
      </c>
      <c r="G24" s="35" cm="1">
        <f t="array" ref="G24">G7*INDEX('TDCV Values'!$D$11:$H$16,MATCH($B24&amp;$C24,'TDCV Values'!$B$11:$B$16&amp;'TDCV Values'!$C$11:$C$16,0),MATCH(G$22,'TDCV Values'!$D$10:$H$10,0))</f>
        <v>869.08658470719092</v>
      </c>
      <c r="H24" s="35" cm="1">
        <f t="array" ref="H24">H7*INDEX('TDCV Values'!$D$11:$H$16,MATCH($B24&amp;$C24,'TDCV Values'!$B$11:$B$16&amp;'TDCV Values'!$C$11:$C$16,0),MATCH(H$22,'TDCV Values'!$D$10:$H$10,0))</f>
        <v>736.09021231624502</v>
      </c>
      <c r="I24" s="35" cm="1">
        <f t="array" ref="I24">I7*INDEX('TDCV Values'!$D$11:$H$16,MATCH($B24&amp;$C24,'TDCV Values'!$B$11:$B$16&amp;'TDCV Values'!$C$11:$C$16,0),MATCH(I$22,'TDCV Values'!$D$10:$H$10,0))</f>
        <v>768.86902584240931</v>
      </c>
    </row>
    <row r="25" spans="1:10" ht="13.5" customHeight="1">
      <c r="B25" s="14" t="s">
        <v>62</v>
      </c>
      <c r="C25" s="1" t="s">
        <v>65</v>
      </c>
      <c r="D25" s="14" t="s">
        <v>64</v>
      </c>
      <c r="E25" s="35" cm="1">
        <f t="array" ref="E25">E8*INDEX('TDCV Values'!$D$11:$H$16,MATCH($B25&amp;$C25,'TDCV Values'!$B$11:$B$16&amp;'TDCV Values'!$C$11:$C$16,0),MATCH(E$22,'TDCV Values'!$D$10:$H$10,0))</f>
        <v>1890.1739571469725</v>
      </c>
      <c r="F25" s="35" cm="1">
        <f t="array" ref="F25">F8*INDEX('TDCV Values'!$D$11:$H$16,MATCH($B25&amp;$C25,'TDCV Values'!$B$11:$B$16&amp;'TDCV Values'!$C$11:$C$16,0),MATCH(F$22,'TDCV Values'!$D$10:$H$10,0))</f>
        <v>1415.6143855161374</v>
      </c>
      <c r="G25" s="35" cm="1">
        <f t="array" ref="G25">G8*INDEX('TDCV Values'!$D$11:$H$16,MATCH($B25&amp;$C25,'TDCV Values'!$B$11:$B$16&amp;'TDCV Values'!$C$11:$C$16,0),MATCH(G$22,'TDCV Values'!$D$10:$H$10,0))</f>
        <v>838.74067331335652</v>
      </c>
      <c r="H25" s="35" cm="1">
        <f t="array" ref="H25">H8*INDEX('TDCV Values'!$D$11:$H$16,MATCH($B25&amp;$C25,'TDCV Values'!$B$11:$B$16&amp;'TDCV Values'!$C$11:$C$16,0),MATCH(H$22,'TDCV Values'!$D$10:$H$10,0))</f>
        <v>724.33282323880212</v>
      </c>
      <c r="I25" s="35" cm="1">
        <f t="array" ref="I25">I8*INDEX('TDCV Values'!$D$11:$H$16,MATCH($B25&amp;$C25,'TDCV Values'!$B$11:$B$16&amp;'TDCV Values'!$C$11:$C$16,0),MATCH(I$22,'TDCV Values'!$D$10:$H$10,0))</f>
        <v>756.95917736881677</v>
      </c>
    </row>
    <row r="26" spans="1:10" ht="13.5" customHeight="1">
      <c r="B26" s="14" t="s">
        <v>62</v>
      </c>
      <c r="C26" s="1" t="s">
        <v>66</v>
      </c>
      <c r="D26" s="14" t="s">
        <v>64</v>
      </c>
      <c r="E26" s="35" cm="1">
        <f t="array" ref="E26">E9*INDEX('TDCV Values'!$D$11:$H$16,MATCH($B26&amp;$C26,'TDCV Values'!$B$11:$B$16&amp;'TDCV Values'!$C$11:$C$16,0),MATCH(E$22,'TDCV Values'!$D$10:$H$10,0))</f>
        <v>2022.0183012008051</v>
      </c>
      <c r="F26" s="35" cm="1">
        <f t="array" ref="F26">F9*INDEX('TDCV Values'!$D$11:$H$16,MATCH($B26&amp;$C26,'TDCV Values'!$B$11:$B$16&amp;'TDCV Values'!$C$11:$C$16,0),MATCH(F$22,'TDCV Values'!$D$10:$H$10,0))</f>
        <v>1525.9444219320453</v>
      </c>
      <c r="G26" s="35" cm="1">
        <f t="array" ref="G26">G9*INDEX('TDCV Values'!$D$11:$H$16,MATCH($B26&amp;$C26,'TDCV Values'!$B$11:$B$16&amp;'TDCV Values'!$C$11:$C$16,0),MATCH(G$22,'TDCV Values'!$D$10:$H$10,0))</f>
        <v>915.43366247666995</v>
      </c>
      <c r="H26" s="35" cm="1">
        <f t="array" ref="H26">H9*INDEX('TDCV Values'!$D$11:$H$16,MATCH($B26&amp;$C26,'TDCV Values'!$B$11:$B$16&amp;'TDCV Values'!$C$11:$C$16,0),MATCH(H$22,'TDCV Values'!$D$10:$H$10,0))</f>
        <v>774.87710943176512</v>
      </c>
      <c r="I26" s="35" cm="1">
        <f t="array" ref="I26">I9*INDEX('TDCV Values'!$D$11:$H$16,MATCH($B26&amp;$C26,'TDCV Values'!$B$11:$B$16&amp;'TDCV Values'!$C$11:$C$16,0),MATCH(I$22,'TDCV Values'!$D$10:$H$10,0))</f>
        <v>809.39878485007398</v>
      </c>
      <c r="J26" s="132"/>
    </row>
    <row r="27" spans="1:10" ht="13.5" customHeight="1">
      <c r="B27" s="14" t="s">
        <v>67</v>
      </c>
      <c r="C27" s="1" t="s">
        <v>63</v>
      </c>
      <c r="D27" s="14" t="s">
        <v>64</v>
      </c>
      <c r="E27" s="35" cm="1">
        <f t="array" ref="E27">E10*INDEX('TDCV Values'!$D$11:$H$16,MATCH($B27&amp;$C27,'TDCV Values'!$B$11:$B$16&amp;'TDCV Values'!$C$11:$C$16,0),MATCH(E$22,'TDCV Values'!$D$10:$H$10,0))</f>
        <v>2042.6969894471652</v>
      </c>
      <c r="F27" s="35" cm="1">
        <f t="array" ref="F27">F10*INDEX('TDCV Values'!$D$11:$H$16,MATCH($B27&amp;$C27,'TDCV Values'!$B$11:$B$16&amp;'TDCV Values'!$C$11:$C$16,0),MATCH(F$22,'TDCV Values'!$D$10:$H$10,0))</f>
        <v>1507.5632861084382</v>
      </c>
      <c r="G27" s="35" cm="1">
        <f t="array" ref="G27">G10*INDEX('TDCV Values'!$D$11:$H$16,MATCH($B27&amp;$C27,'TDCV Values'!$B$11:$B$16&amp;'TDCV Values'!$C$11:$C$16,0),MATCH(G$22,'TDCV Values'!$D$10:$H$10,0))</f>
        <v>895.61787763857046</v>
      </c>
      <c r="H27" s="35" cm="1">
        <f t="array" ref="H27">H10*INDEX('TDCV Values'!$D$11:$H$16,MATCH($B27&amp;$C27,'TDCV Values'!$B$11:$B$16&amp;'TDCV Values'!$C$11:$C$16,0),MATCH(H$22,'TDCV Values'!$D$10:$H$10,0))</f>
        <v>787.64234913496841</v>
      </c>
      <c r="I27" s="35" cm="1">
        <f t="array" ref="I27">I10*INDEX('TDCV Values'!$D$11:$H$16,MATCH($B27&amp;$C27,'TDCV Values'!$B$11:$B$16&amp;'TDCV Values'!$C$11:$C$16,0),MATCH(I$22,'TDCV Values'!$D$10:$H$10,0))</f>
        <v>847.97522889477307</v>
      </c>
      <c r="J27" s="132"/>
    </row>
    <row r="28" spans="1:10" ht="13.5" customHeight="1">
      <c r="B28" s="14" t="s">
        <v>67</v>
      </c>
      <c r="C28" s="1" t="s">
        <v>65</v>
      </c>
      <c r="D28" s="14" t="s">
        <v>64</v>
      </c>
      <c r="E28" s="35" cm="1">
        <f t="array" ref="E28">E11*INDEX('TDCV Values'!$D$11:$H$16,MATCH($B28&amp;$C28,'TDCV Values'!$B$11:$B$16&amp;'TDCV Values'!$C$11:$C$16,0),MATCH(E$22,'TDCV Values'!$D$10:$H$10,0))</f>
        <v>2102.073719751133</v>
      </c>
      <c r="F28" s="35" cm="1">
        <f t="array" ref="F28">F11*INDEX('TDCV Values'!$D$11:$H$16,MATCH($B28&amp;$C28,'TDCV Values'!$B$11:$B$16&amp;'TDCV Values'!$C$11:$C$16,0),MATCH(F$22,'TDCV Values'!$D$10:$H$10,0))</f>
        <v>1535.5438380202988</v>
      </c>
      <c r="G28" s="35" cm="1">
        <f t="array" ref="G28">G11*INDEX('TDCV Values'!$D$11:$H$16,MATCH($B28&amp;$C28,'TDCV Values'!$B$11:$B$16&amp;'TDCV Values'!$C$11:$C$16,0),MATCH(G$22,'TDCV Values'!$D$10:$H$10,0))</f>
        <v>879.42835164433029</v>
      </c>
      <c r="H28" s="35" cm="1">
        <f t="array" ref="H28">H11*INDEX('TDCV Values'!$D$11:$H$16,MATCH($B28&amp;$C28,'TDCV Values'!$B$11:$B$16&amp;'TDCV Values'!$C$11:$C$16,0),MATCH(H$22,'TDCV Values'!$D$10:$H$10,0))</f>
        <v>761.96052876217504</v>
      </c>
      <c r="I28" s="35" cm="1">
        <f t="array" ref="I28">I11*INDEX('TDCV Values'!$D$11:$H$16,MATCH($B28&amp;$C28,'TDCV Values'!$B$11:$B$16&amp;'TDCV Values'!$C$11:$C$16,0),MATCH(I$22,'TDCV Values'!$D$10:$H$10,0))</f>
        <v>827.12490069436683</v>
      </c>
      <c r="J28" s="132"/>
    </row>
    <row r="29" spans="1:10" ht="13.5" customHeight="1">
      <c r="B29" s="14" t="s">
        <v>67</v>
      </c>
      <c r="C29" s="1" t="s">
        <v>66</v>
      </c>
      <c r="D29" s="14" t="s">
        <v>64</v>
      </c>
      <c r="E29" s="35" cm="1">
        <f t="array" ref="E29">E12*INDEX('TDCV Values'!$D$11:$H$16,MATCH($B29&amp;$C29,'TDCV Values'!$B$11:$B$16&amp;'TDCV Values'!$C$11:$C$16,0),MATCH(E$22,'TDCV Values'!$D$10:$H$10,0))</f>
        <v>2151.4455508968522</v>
      </c>
      <c r="F29" s="35" cm="1">
        <f t="array" ref="F29">F12*INDEX('TDCV Values'!$D$11:$H$16,MATCH($B29&amp;$C29,'TDCV Values'!$B$11:$B$16&amp;'TDCV Values'!$C$11:$C$16,0),MATCH(F$22,'TDCV Values'!$D$10:$H$10,0))</f>
        <v>1587.8569149229786</v>
      </c>
      <c r="G29" s="35" cm="1">
        <f t="array" ref="G29">G12*INDEX('TDCV Values'!$D$11:$H$16,MATCH($B29&amp;$C29,'TDCV Values'!$B$11:$B$16&amp;'TDCV Values'!$C$11:$C$16,0),MATCH(G$22,'TDCV Values'!$D$10:$H$10,0))</f>
        <v>943.37367309045032</v>
      </c>
      <c r="H29" s="35" cm="1">
        <f t="array" ref="H29">H12*INDEX('TDCV Values'!$D$11:$H$16,MATCH($B29&amp;$C29,'TDCV Values'!$B$11:$B$16&amp;'TDCV Values'!$C$11:$C$16,0),MATCH(H$22,'TDCV Values'!$D$10:$H$10,0))</f>
        <v>829.0540872118396</v>
      </c>
      <c r="I29" s="35" cm="1">
        <f t="array" ref="I29">I12*INDEX('TDCV Values'!$D$11:$H$16,MATCH($B29&amp;$C29,'TDCV Values'!$B$11:$B$16&amp;'TDCV Values'!$C$11:$C$16,0),MATCH(I$22,'TDCV Values'!$D$10:$H$10,0))</f>
        <v>892.59785430063016</v>
      </c>
      <c r="J29" s="132"/>
    </row>
    <row r="30" spans="1:10" ht="13.5" customHeight="1">
      <c r="B30" s="209" t="s">
        <v>72</v>
      </c>
      <c r="C30" s="209"/>
      <c r="D30" s="209"/>
      <c r="E30" s="209"/>
      <c r="F30" s="209"/>
      <c r="G30" s="209"/>
      <c r="H30" s="209"/>
      <c r="I30" s="186"/>
      <c r="J30" t="s">
        <v>73</v>
      </c>
    </row>
    <row r="31" spans="1:10" ht="13.5" customHeight="1">
      <c r="B31" s="14" t="s">
        <v>62</v>
      </c>
      <c r="C31" s="1" t="s">
        <v>63</v>
      </c>
      <c r="D31" s="14" t="s">
        <v>68</v>
      </c>
      <c r="E31" s="8">
        <f>E13*365</f>
        <v>186.41367313846666</v>
      </c>
      <c r="F31" s="8">
        <f t="shared" ref="F31:I36" si="0">F13*365</f>
        <v>215.27306640830028</v>
      </c>
      <c r="G31" s="8">
        <f t="shared" si="0"/>
        <v>215.27306640830028</v>
      </c>
      <c r="H31" s="8">
        <f t="shared" si="0"/>
        <v>216.79945045414397</v>
      </c>
      <c r="I31" s="8">
        <f t="shared" si="0"/>
        <v>216.72524648300816</v>
      </c>
    </row>
    <row r="32" spans="1:10" ht="13.5" customHeight="1">
      <c r="B32" s="14" t="s">
        <v>62</v>
      </c>
      <c r="C32" s="1" t="s">
        <v>65</v>
      </c>
      <c r="D32" s="14" t="s">
        <v>68</v>
      </c>
      <c r="E32" s="8">
        <f t="shared" ref="E32:H36" si="1">E14*365</f>
        <v>204.77554660430803</v>
      </c>
      <c r="F32" s="8">
        <f t="shared" si="1"/>
        <v>233.83410503290673</v>
      </c>
      <c r="G32" s="8">
        <f t="shared" si="1"/>
        <v>233.83410503290673</v>
      </c>
      <c r="H32" s="8">
        <f t="shared" si="1"/>
        <v>241.92410690601108</v>
      </c>
      <c r="I32" s="8">
        <f t="shared" si="0"/>
        <v>241.84350982972376</v>
      </c>
    </row>
    <row r="33" spans="2:10" ht="13.5" customHeight="1">
      <c r="B33" s="14" t="s">
        <v>62</v>
      </c>
      <c r="C33" s="1" t="s">
        <v>66</v>
      </c>
      <c r="D33" s="14" t="s">
        <v>68</v>
      </c>
      <c r="E33" s="8">
        <f t="shared" si="1"/>
        <v>209.39876140625651</v>
      </c>
      <c r="F33" s="8">
        <f t="shared" si="1"/>
        <v>240.32978921002626</v>
      </c>
      <c r="G33" s="8">
        <f t="shared" si="1"/>
        <v>240.32978921002626</v>
      </c>
      <c r="H33" s="8">
        <f t="shared" si="1"/>
        <v>242.29362484801388</v>
      </c>
      <c r="I33" s="8">
        <f t="shared" si="0"/>
        <v>242.21680363690069</v>
      </c>
    </row>
    <row r="34" spans="2:10" ht="13.5" customHeight="1">
      <c r="B34" s="14" t="s">
        <v>67</v>
      </c>
      <c r="C34" s="1" t="s">
        <v>63</v>
      </c>
      <c r="D34" s="14" t="s">
        <v>68</v>
      </c>
      <c r="E34" s="8">
        <f t="shared" si="1"/>
        <v>103.97092936909048</v>
      </c>
      <c r="F34" s="8">
        <f t="shared" si="1"/>
        <v>106.25787182977324</v>
      </c>
      <c r="G34" s="8">
        <f t="shared" si="1"/>
        <v>106.25787182977324</v>
      </c>
      <c r="H34" s="8">
        <f t="shared" si="1"/>
        <v>108.11786622476856</v>
      </c>
      <c r="I34" s="8">
        <f t="shared" si="0"/>
        <v>108.03996439701588</v>
      </c>
    </row>
    <row r="35" spans="2:10" ht="13.5" customHeight="1">
      <c r="B35" s="14" t="s">
        <v>67</v>
      </c>
      <c r="C35" s="1" t="s">
        <v>65</v>
      </c>
      <c r="D35" s="14" t="s">
        <v>68</v>
      </c>
      <c r="E35" s="8">
        <f t="shared" si="1"/>
        <v>136.9058156755768</v>
      </c>
      <c r="F35" s="8">
        <f t="shared" si="1"/>
        <v>137.96643218303919</v>
      </c>
      <c r="G35" s="8">
        <f t="shared" si="1"/>
        <v>137.96643218303919</v>
      </c>
      <c r="H35" s="8">
        <f t="shared" si="1"/>
        <v>147.63442911803523</v>
      </c>
      <c r="I35" s="8">
        <f t="shared" si="0"/>
        <v>147.52309040460125</v>
      </c>
    </row>
    <row r="36" spans="2:10" ht="13.5" customHeight="1">
      <c r="B36" s="14" t="s">
        <v>67</v>
      </c>
      <c r="C36" s="1" t="s">
        <v>66</v>
      </c>
      <c r="D36" s="14" t="s">
        <v>68</v>
      </c>
      <c r="E36" s="8">
        <f t="shared" si="1"/>
        <v>122.41270806287491</v>
      </c>
      <c r="F36" s="8">
        <f t="shared" si="1"/>
        <v>125.33564757652866</v>
      </c>
      <c r="G36" s="8">
        <f t="shared" si="1"/>
        <v>125.33564757652866</v>
      </c>
      <c r="H36" s="8">
        <f t="shared" si="1"/>
        <v>127.7259997492143</v>
      </c>
      <c r="I36" s="8">
        <f t="shared" si="0"/>
        <v>127.64090936547882</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2106.1981186897683</v>
      </c>
      <c r="F38" s="8">
        <f t="shared" si="2"/>
        <v>1664.0330860001909</v>
      </c>
      <c r="G38" s="8">
        <f t="shared" si="2"/>
        <v>1084.3596511154913</v>
      </c>
      <c r="H38" s="8">
        <f t="shared" si="2"/>
        <v>952.88966277038901</v>
      </c>
      <c r="I38" s="8">
        <f t="shared" si="2"/>
        <v>985.59427232541748</v>
      </c>
    </row>
    <row r="39" spans="2:10" ht="13.5" customHeight="1">
      <c r="B39" s="14" t="s">
        <v>62</v>
      </c>
      <c r="C39" s="1" t="s">
        <v>65</v>
      </c>
      <c r="D39" s="1"/>
      <c r="E39" s="8">
        <f t="shared" si="2"/>
        <v>2094.9495037512806</v>
      </c>
      <c r="F39" s="8">
        <f t="shared" si="2"/>
        <v>1649.4484905490442</v>
      </c>
      <c r="G39" s="8">
        <f t="shared" si="2"/>
        <v>1072.5747783462632</v>
      </c>
      <c r="H39" s="8">
        <f t="shared" si="2"/>
        <v>966.25693014481317</v>
      </c>
      <c r="I39" s="8">
        <f t="shared" si="2"/>
        <v>998.80268719854053</v>
      </c>
    </row>
    <row r="40" spans="2:10" ht="13.5" customHeight="1">
      <c r="B40" s="14" t="s">
        <v>62</v>
      </c>
      <c r="C40" s="1" t="s">
        <v>66</v>
      </c>
      <c r="D40" s="1"/>
      <c r="E40" s="8">
        <f t="shared" si="2"/>
        <v>2231.4170626070618</v>
      </c>
      <c r="F40" s="8">
        <f t="shared" si="2"/>
        <v>1766.2742111420716</v>
      </c>
      <c r="G40" s="8">
        <f t="shared" si="2"/>
        <v>1155.7634516866963</v>
      </c>
      <c r="H40" s="8">
        <f t="shared" si="2"/>
        <v>1017.170734279779</v>
      </c>
      <c r="I40" s="8">
        <f t="shared" si="2"/>
        <v>1051.6155884869747</v>
      </c>
    </row>
    <row r="41" spans="2:10" ht="13.5" customHeight="1">
      <c r="B41" s="14" t="s">
        <v>67</v>
      </c>
      <c r="C41" s="1" t="s">
        <v>63</v>
      </c>
      <c r="D41" s="1"/>
      <c r="E41" s="8">
        <f t="shared" si="2"/>
        <v>2146.6679188162557</v>
      </c>
      <c r="F41" s="8">
        <f t="shared" si="2"/>
        <v>1613.8211579382114</v>
      </c>
      <c r="G41" s="8">
        <f t="shared" si="2"/>
        <v>1001.8757494683437</v>
      </c>
      <c r="H41" s="8">
        <f t="shared" si="2"/>
        <v>895.760215359737</v>
      </c>
      <c r="I41" s="8">
        <f t="shared" si="2"/>
        <v>956.01519329178893</v>
      </c>
    </row>
    <row r="42" spans="2:10" ht="13.5" customHeight="1">
      <c r="B42" s="14" t="s">
        <v>67</v>
      </c>
      <c r="C42" s="1" t="s">
        <v>65</v>
      </c>
      <c r="D42" s="1"/>
      <c r="E42" s="8">
        <f t="shared" si="2"/>
        <v>2238.9795354267098</v>
      </c>
      <c r="F42" s="8">
        <f t="shared" si="2"/>
        <v>1673.510270203338</v>
      </c>
      <c r="G42" s="8">
        <f t="shared" si="2"/>
        <v>1017.3947838273695</v>
      </c>
      <c r="H42" s="8">
        <f t="shared" si="2"/>
        <v>909.59495788021025</v>
      </c>
      <c r="I42" s="8">
        <f t="shared" si="2"/>
        <v>974.64799109896808</v>
      </c>
    </row>
    <row r="43" spans="2:10" ht="13.5" customHeight="1">
      <c r="B43" s="14" t="s">
        <v>67</v>
      </c>
      <c r="C43" s="1" t="s">
        <v>66</v>
      </c>
      <c r="D43" s="1"/>
      <c r="E43" s="8">
        <f t="shared" si="2"/>
        <v>2273.8582589597272</v>
      </c>
      <c r="F43" s="8">
        <f t="shared" si="2"/>
        <v>1713.1925624995072</v>
      </c>
      <c r="G43" s="8">
        <f t="shared" si="2"/>
        <v>1068.709320666979</v>
      </c>
      <c r="H43" s="8">
        <f t="shared" si="2"/>
        <v>956.78008696105394</v>
      </c>
      <c r="I43" s="8">
        <f t="shared" si="2"/>
        <v>1020.238763666109</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4252.8660375060244</v>
      </c>
      <c r="F45" s="8">
        <f t="shared" ref="F45:I47" si="3">F38+F41</f>
        <v>3277.8542439384023</v>
      </c>
      <c r="G45" s="8">
        <f t="shared" si="3"/>
        <v>2086.2354005838351</v>
      </c>
      <c r="H45" s="8">
        <f t="shared" si="3"/>
        <v>1848.6498781301261</v>
      </c>
      <c r="I45" s="8">
        <f t="shared" si="3"/>
        <v>1941.6094656172063</v>
      </c>
    </row>
    <row r="46" spans="2:10" ht="13.5" customHeight="1">
      <c r="B46" s="14" t="s">
        <v>77</v>
      </c>
      <c r="C46" s="1" t="s">
        <v>65</v>
      </c>
      <c r="D46" s="1"/>
      <c r="E46" s="8">
        <f t="shared" ref="E46:H47" si="4">E39+E42</f>
        <v>4333.9290391779905</v>
      </c>
      <c r="F46" s="8">
        <f t="shared" si="4"/>
        <v>3322.9587607523822</v>
      </c>
      <c r="G46" s="8">
        <f t="shared" si="4"/>
        <v>2089.9695621736328</v>
      </c>
      <c r="H46" s="8">
        <f t="shared" si="4"/>
        <v>1875.8518880250235</v>
      </c>
      <c r="I46" s="8">
        <f t="shared" si="3"/>
        <v>1973.4506782975086</v>
      </c>
    </row>
    <row r="47" spans="2:10" ht="13.5" customHeight="1">
      <c r="B47" s="14" t="s">
        <v>77</v>
      </c>
      <c r="C47" s="1" t="s">
        <v>66</v>
      </c>
      <c r="D47" s="1"/>
      <c r="E47" s="8">
        <f t="shared" si="4"/>
        <v>4505.275321566789</v>
      </c>
      <c r="F47" s="8">
        <f t="shared" si="4"/>
        <v>3479.4667736415786</v>
      </c>
      <c r="G47" s="8">
        <f t="shared" si="4"/>
        <v>2224.4727723536753</v>
      </c>
      <c r="H47" s="8">
        <f t="shared" si="4"/>
        <v>1973.950821240833</v>
      </c>
      <c r="I47" s="8">
        <f t="shared" si="3"/>
        <v>2071.8543521530837</v>
      </c>
    </row>
    <row r="48" spans="2:10" ht="13.5" customHeight="1">
      <c r="E48" s="16"/>
      <c r="F48" s="16"/>
      <c r="G48" s="200"/>
      <c r="H48" s="200"/>
      <c r="I48" s="200"/>
      <c r="J48" s="16"/>
    </row>
    <row r="49" spans="1:14" s="34" customFormat="1">
      <c r="A49" s="33" t="s">
        <v>78</v>
      </c>
      <c r="B49" s="131"/>
      <c r="E49" s="38"/>
      <c r="F49" s="38"/>
      <c r="G49" s="38"/>
      <c r="H49" s="38"/>
      <c r="I49" s="38"/>
      <c r="J49" s="38"/>
    </row>
    <row r="50" spans="1:14">
      <c r="F50" s="132"/>
      <c r="G50" s="132"/>
      <c r="H50" s="132"/>
      <c r="I50" s="132"/>
    </row>
    <row r="51" spans="1:14">
      <c r="B51" s="54" t="s">
        <v>97</v>
      </c>
      <c r="E51" s="6"/>
    </row>
    <row r="52" spans="1:14" ht="25.5" customHeight="1">
      <c r="B52" s="57" t="s">
        <v>58</v>
      </c>
      <c r="C52" s="13" t="s">
        <v>65</v>
      </c>
      <c r="D52" s="13" t="s">
        <v>63</v>
      </c>
      <c r="E52" s="212" t="s">
        <v>98</v>
      </c>
      <c r="F52" s="212"/>
      <c r="H52" s="201"/>
      <c r="I52" s="201"/>
    </row>
    <row r="53" spans="1:14">
      <c r="B53" s="14" t="s">
        <v>62</v>
      </c>
      <c r="C53" s="26">
        <f>'Customer Numbers - Northern Sco'!$D$5</f>
        <v>94428</v>
      </c>
      <c r="D53" s="26">
        <f>'Customer Numbers - Northern Sco'!$C$5</f>
        <v>410982</v>
      </c>
      <c r="E53" s="213">
        <f>C53/(C53+D53)</f>
        <v>0.18683445123760906</v>
      </c>
      <c r="F53" s="213"/>
    </row>
    <row r="54" spans="1:14">
      <c r="B54" s="14" t="s">
        <v>67</v>
      </c>
      <c r="C54" s="26">
        <f>'Customer Numbers - Northern Sco'!$D$10</f>
        <v>63480</v>
      </c>
      <c r="D54" s="26">
        <f>'Customer Numbers - Northern Sco'!$C$10</f>
        <v>285617</v>
      </c>
      <c r="E54" s="213">
        <f>C54/(C54+D54)</f>
        <v>0.18184057726076133</v>
      </c>
      <c r="F54" s="213"/>
      <c r="J54" s="133"/>
      <c r="K54" s="39"/>
      <c r="L54" s="39"/>
      <c r="M54" s="210"/>
      <c r="N54" s="210"/>
    </row>
    <row r="56" spans="1:14">
      <c r="B56" s="54" t="s">
        <v>99</v>
      </c>
    </row>
    <row r="57" spans="1:14">
      <c r="B57" s="211" t="s">
        <v>100</v>
      </c>
      <c r="C57" s="211"/>
      <c r="D57" s="134">
        <v>1</v>
      </c>
    </row>
    <row r="58" spans="1:14">
      <c r="E58" s="16"/>
      <c r="F58" s="16"/>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0.66199463639700062</v>
      </c>
      <c r="F61" s="37">
        <f t="shared" ref="F61:I61" si="5">F7</f>
        <v>0.49957242054892775</v>
      </c>
      <c r="G61" s="37">
        <f t="shared" si="5"/>
        <v>0.29968502920937617</v>
      </c>
      <c r="H61" s="37">
        <f t="shared" si="5"/>
        <v>0.27262600456157221</v>
      </c>
      <c r="I61" s="37">
        <f t="shared" si="5"/>
        <v>0.28476630586755902</v>
      </c>
    </row>
    <row r="62" spans="1:14">
      <c r="B62" s="14" t="s">
        <v>62</v>
      </c>
      <c r="C62" s="1" t="s">
        <v>65</v>
      </c>
      <c r="D62" s="14" t="s">
        <v>64</v>
      </c>
      <c r="E62" s="37">
        <f t="shared" ref="E62:I66" si="6">E8</f>
        <v>0.65178412315412848</v>
      </c>
      <c r="F62" s="37">
        <f t="shared" si="6"/>
        <v>0.48814289155728879</v>
      </c>
      <c r="G62" s="37">
        <f t="shared" si="6"/>
        <v>0.28922092183219189</v>
      </c>
      <c r="H62" s="37">
        <f t="shared" si="6"/>
        <v>0.26827141601437116</v>
      </c>
      <c r="I62" s="37">
        <f t="shared" si="6"/>
        <v>0.28035525087733953</v>
      </c>
    </row>
    <row r="63" spans="1:14">
      <c r="B63" s="14" t="s">
        <v>62</v>
      </c>
      <c r="C63" s="1" t="s">
        <v>66</v>
      </c>
      <c r="D63" s="14" t="s">
        <v>64</v>
      </c>
      <c r="E63" s="37">
        <f t="shared" si="6"/>
        <v>0.69724769006924314</v>
      </c>
      <c r="F63" s="37">
        <f t="shared" si="6"/>
        <v>0.52618773170070532</v>
      </c>
      <c r="G63" s="37">
        <f t="shared" si="6"/>
        <v>0.31566678016436894</v>
      </c>
      <c r="H63" s="37">
        <f t="shared" si="6"/>
        <v>0.28699152201176487</v>
      </c>
      <c r="I63" s="37">
        <f t="shared" si="6"/>
        <v>0.29977732772224963</v>
      </c>
    </row>
    <row r="64" spans="1:14">
      <c r="B64" s="14" t="s">
        <v>67</v>
      </c>
      <c r="C64" s="1" t="s">
        <v>63</v>
      </c>
      <c r="D64" s="14" t="s">
        <v>64</v>
      </c>
      <c r="E64" s="37">
        <f t="shared" si="6"/>
        <v>0.1702247491205971</v>
      </c>
      <c r="F64" s="37">
        <f t="shared" si="6"/>
        <v>0.12563027384236986</v>
      </c>
      <c r="G64" s="37">
        <f t="shared" si="6"/>
        <v>7.463482313654754E-2</v>
      </c>
      <c r="H64" s="37">
        <f t="shared" si="6"/>
        <v>6.8490639055214644E-2</v>
      </c>
      <c r="I64" s="37">
        <f t="shared" si="6"/>
        <v>7.3736976425632442E-2</v>
      </c>
    </row>
    <row r="65" spans="2:15">
      <c r="B65" s="14" t="s">
        <v>67</v>
      </c>
      <c r="C65" s="1" t="s">
        <v>65</v>
      </c>
      <c r="D65" s="14" t="s">
        <v>64</v>
      </c>
      <c r="E65" s="37">
        <f t="shared" si="6"/>
        <v>0.17517280997926107</v>
      </c>
      <c r="F65" s="37">
        <f t="shared" si="6"/>
        <v>0.12796198650169158</v>
      </c>
      <c r="G65" s="37">
        <f t="shared" si="6"/>
        <v>7.3285695970360859E-2</v>
      </c>
      <c r="H65" s="37">
        <f t="shared" si="6"/>
        <v>6.6257437283667397E-2</v>
      </c>
      <c r="I65" s="37">
        <f t="shared" si="6"/>
        <v>7.1923904408205813E-2</v>
      </c>
    </row>
    <row r="66" spans="2:15">
      <c r="B66" s="14" t="s">
        <v>67</v>
      </c>
      <c r="C66" s="1" t="s">
        <v>66</v>
      </c>
      <c r="D66" s="14" t="s">
        <v>64</v>
      </c>
      <c r="E66" s="37">
        <f t="shared" si="6"/>
        <v>0.17928712924140436</v>
      </c>
      <c r="F66" s="37">
        <f t="shared" si="6"/>
        <v>0.13232140957691488</v>
      </c>
      <c r="G66" s="37">
        <f t="shared" si="6"/>
        <v>7.8614472757537524E-2</v>
      </c>
      <c r="H66" s="37">
        <f t="shared" si="6"/>
        <v>7.2091659757551274E-2</v>
      </c>
      <c r="I66" s="37">
        <f t="shared" si="6"/>
        <v>7.7617204721793925E-2</v>
      </c>
    </row>
    <row r="67" spans="2:15">
      <c r="B67" s="14" t="s">
        <v>62</v>
      </c>
      <c r="C67" s="1" t="s">
        <v>63</v>
      </c>
      <c r="D67" s="14" t="s">
        <v>68</v>
      </c>
      <c r="E67" s="37">
        <f>IF((E14-E13)&lt;0,E13,E13+($E$53*(E14-E13))*$D$57)</f>
        <v>0.52012137997575769</v>
      </c>
      <c r="F67" s="37">
        <f t="shared" ref="F67:I67" si="7">IF((F14-F13)&lt;0,F13,F13+($E$53*(F14-F13))*$D$57)</f>
        <v>0.59929015855925671</v>
      </c>
      <c r="G67" s="37">
        <f t="shared" si="7"/>
        <v>0.59929015855925671</v>
      </c>
      <c r="H67" s="37">
        <f t="shared" si="7"/>
        <v>0.60683178590373155</v>
      </c>
      <c r="I67" s="37">
        <f t="shared" si="7"/>
        <v>0.60662521488063981</v>
      </c>
      <c r="K67" s="40"/>
      <c r="L67" s="40"/>
      <c r="M67" s="40"/>
      <c r="N67" s="40"/>
      <c r="O67" s="40"/>
    </row>
    <row r="68" spans="2:15">
      <c r="B68" s="14" t="s">
        <v>62</v>
      </c>
      <c r="C68" s="1" t="s">
        <v>65</v>
      </c>
      <c r="D68" s="14" t="s">
        <v>68</v>
      </c>
      <c r="E68" s="37">
        <f>IF((E14-E13)&lt;=0,E14,E67+(E14-E13)*(1-$D$57))</f>
        <v>0.52012137997575769</v>
      </c>
      <c r="F68" s="37">
        <f>IF((F14-F13)&lt;=0,F14,F67+(F14-F13)*(1-$D$57))</f>
        <v>0.59929015855925671</v>
      </c>
      <c r="G68" s="37">
        <f>IF((G14-G13)&lt;=0,G14,G67+(G14-G13)*(1-$D$57))</f>
        <v>0.59929015855925671</v>
      </c>
      <c r="H68" s="37">
        <f>IF((H14-H13)&lt;=0,H14,H67+(H14-H13)*(1-$D$57))</f>
        <v>0.60683178590373155</v>
      </c>
      <c r="I68" s="37">
        <f>IF((I14-I13)&lt;=0,I14,I67+(I14-I13)*(1-$D$57))</f>
        <v>0.60662521488063981</v>
      </c>
      <c r="K68" s="40"/>
      <c r="L68" s="40"/>
      <c r="M68" s="40"/>
      <c r="N68" s="40"/>
      <c r="O68" s="40"/>
    </row>
    <row r="69" spans="2:15">
      <c r="B69" s="14" t="s">
        <v>62</v>
      </c>
      <c r="C69" s="1" t="s">
        <v>66</v>
      </c>
      <c r="D69" s="14" t="s">
        <v>68</v>
      </c>
      <c r="E69" s="37">
        <f>E15</f>
        <v>0.57369523672946987</v>
      </c>
      <c r="F69" s="37">
        <f t="shared" ref="F69:I69" si="8">F15</f>
        <v>0.65843777865760622</v>
      </c>
      <c r="G69" s="37">
        <f t="shared" si="8"/>
        <v>0.65843777865760622</v>
      </c>
      <c r="H69" s="37">
        <f t="shared" si="8"/>
        <v>0.66381815026853119</v>
      </c>
      <c r="I69" s="37">
        <f t="shared" si="8"/>
        <v>0.66360768119698821</v>
      </c>
      <c r="K69" s="40"/>
      <c r="L69" s="40"/>
      <c r="M69" s="40"/>
      <c r="N69" s="40"/>
      <c r="O69" s="40"/>
    </row>
    <row r="70" spans="2:15">
      <c r="B70" s="14" t="s">
        <v>67</v>
      </c>
      <c r="C70" s="1" t="s">
        <v>63</v>
      </c>
      <c r="D70" s="14" t="s">
        <v>68</v>
      </c>
      <c r="E70" s="37">
        <f>IF((E17-E16)&lt;0,E16,E16+($E$54*(E17-E16))*$D$57)</f>
        <v>0.30125980303309452</v>
      </c>
      <c r="F70" s="37">
        <f t="shared" ref="F70:I70" si="9">IF((F17-F16)&lt;0,F16,F16+($E$54*(F17-F16))*$D$57)</f>
        <v>0.30691445136580497</v>
      </c>
      <c r="G70" s="37">
        <f t="shared" si="9"/>
        <v>0.30691445136580497</v>
      </c>
      <c r="H70" s="37">
        <f t="shared" si="9"/>
        <v>0.31590022145929142</v>
      </c>
      <c r="I70" s="37">
        <f t="shared" si="9"/>
        <v>0.31567013375971115</v>
      </c>
      <c r="K70" s="40"/>
      <c r="L70" s="40"/>
      <c r="M70" s="40"/>
      <c r="N70" s="40"/>
      <c r="O70" s="40"/>
    </row>
    <row r="71" spans="2:15">
      <c r="B71" s="14" t="s">
        <v>67</v>
      </c>
      <c r="C71" s="1" t="s">
        <v>65</v>
      </c>
      <c r="D71" s="14" t="s">
        <v>68</v>
      </c>
      <c r="E71" s="37">
        <f>IF((E17-E16)&lt;=0,E17,E70+(E17-E16)*(1-$D$57))</f>
        <v>0.30125980303309452</v>
      </c>
      <c r="F71" s="37">
        <f>IF((F17-F16)&lt;=0,F17,F70+(F17-F16)*(1-$D$57))</f>
        <v>0.30691445136580497</v>
      </c>
      <c r="G71" s="37">
        <f>IF((G17-G16)&lt;=0,G17,G70+(G17-G16)*(1-$D$57))</f>
        <v>0.30691445136580497</v>
      </c>
      <c r="H71" s="37">
        <f>IF((H17-H16)&lt;=0,H17,H70+(H17-H16)*(1-$D$57))</f>
        <v>0.31590022145929142</v>
      </c>
      <c r="I71" s="37">
        <f>IF((I17-I16)&lt;=0,I17,I70+(I17-I16)*(1-$D$57))</f>
        <v>0.31567013375971115</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0.34993424588825833</v>
      </c>
      <c r="I72" s="37">
        <f t="shared" si="10"/>
        <v>0.34970112154925703</v>
      </c>
      <c r="K72" s="40"/>
      <c r="L72" s="40"/>
      <c r="M72" s="40"/>
      <c r="N72" s="40"/>
      <c r="O72" s="40"/>
    </row>
    <row r="73" spans="2:15">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1919.7844455513018</v>
      </c>
      <c r="F78" s="35" cm="1">
        <f t="array" ref="F78">F61*INDEX('TDCV Values'!$D$11:$H$16,MATCH($B78&amp;$C78,'TDCV Values'!$B$11:$B$16&amp;'TDCV Values'!$C$11:$C$16,0),MATCH(F$22,'TDCV Values'!$D$10:$H$10,0))</f>
        <v>1448.7600195918906</v>
      </c>
      <c r="G78" s="35" cm="1">
        <f t="array" ref="G78">G61*INDEX('TDCV Values'!$D$11:$H$16,MATCH($B78&amp;$C78,'TDCV Values'!$B$11:$B$16&amp;'TDCV Values'!$C$11:$C$16,0),MATCH(G$22,'TDCV Values'!$D$10:$H$10,0))</f>
        <v>869.08658470719092</v>
      </c>
      <c r="H78" s="35" cm="1">
        <f t="array" ref="H78">H61*INDEX('TDCV Values'!$D$11:$H$16,MATCH($B78&amp;$C78,'TDCV Values'!$B$11:$B$16&amp;'TDCV Values'!$C$11:$C$16,0),MATCH(H$22,'TDCV Values'!$D$10:$H$10,0))</f>
        <v>736.09021231624502</v>
      </c>
      <c r="I78" s="35" cm="1">
        <f t="array" ref="I78">I61*INDEX('TDCV Values'!$D$11:$H$16,MATCH($B78&amp;$C78,'TDCV Values'!$B$11:$B$16&amp;'TDCV Values'!$C$11:$C$16,0),MATCH(I$22,'TDCV Values'!$D$10:$H$10,0))</f>
        <v>768.86902584240931</v>
      </c>
    </row>
    <row r="79" spans="2:15">
      <c r="B79" s="14" t="s">
        <v>62</v>
      </c>
      <c r="C79" s="1" t="s">
        <v>65</v>
      </c>
      <c r="D79" s="14" t="s">
        <v>64</v>
      </c>
      <c r="E79" s="35" cm="1">
        <f t="array" ref="E79">E62*INDEX('TDCV Values'!$D$11:$H$16,MATCH($B79&amp;$C79,'TDCV Values'!$B$11:$B$16&amp;'TDCV Values'!$C$11:$C$16,0),MATCH(E$22,'TDCV Values'!$D$10:$H$10,0))</f>
        <v>1890.1739571469725</v>
      </c>
      <c r="F79" s="35" cm="1">
        <f t="array" ref="F79">F62*INDEX('TDCV Values'!$D$11:$H$16,MATCH($B79&amp;$C79,'TDCV Values'!$B$11:$B$16&amp;'TDCV Values'!$C$11:$C$16,0),MATCH(F$22,'TDCV Values'!$D$10:$H$10,0))</f>
        <v>1415.6143855161374</v>
      </c>
      <c r="G79" s="35" cm="1">
        <f t="array" ref="G79">G62*INDEX('TDCV Values'!$D$11:$H$16,MATCH($B79&amp;$C79,'TDCV Values'!$B$11:$B$16&amp;'TDCV Values'!$C$11:$C$16,0),MATCH(G$22,'TDCV Values'!$D$10:$H$10,0))</f>
        <v>838.74067331335652</v>
      </c>
      <c r="H79" s="35" cm="1">
        <f t="array" ref="H79">H62*INDEX('TDCV Values'!$D$11:$H$16,MATCH($B79&amp;$C79,'TDCV Values'!$B$11:$B$16&amp;'TDCV Values'!$C$11:$C$16,0),MATCH(H$22,'TDCV Values'!$D$10:$H$10,0))</f>
        <v>724.33282323880212</v>
      </c>
      <c r="I79" s="35" cm="1">
        <f t="array" ref="I79">I62*INDEX('TDCV Values'!$D$11:$H$16,MATCH($B79&amp;$C79,'TDCV Values'!$B$11:$B$16&amp;'TDCV Values'!$C$11:$C$16,0),MATCH(I$22,'TDCV Values'!$D$10:$H$10,0))</f>
        <v>756.95917736881677</v>
      </c>
    </row>
    <row r="80" spans="2:15">
      <c r="B80" s="14" t="s">
        <v>62</v>
      </c>
      <c r="C80" s="1" t="s">
        <v>66</v>
      </c>
      <c r="D80" s="14" t="s">
        <v>64</v>
      </c>
      <c r="E80" s="35" cm="1">
        <f t="array" ref="E80">E63*INDEX('TDCV Values'!$D$11:$H$16,MATCH($B80&amp;$C80,'TDCV Values'!$B$11:$B$16&amp;'TDCV Values'!$C$11:$C$16,0),MATCH(E$22,'TDCV Values'!$D$10:$H$10,0))</f>
        <v>2022.0183012008051</v>
      </c>
      <c r="F80" s="35" cm="1">
        <f t="array" ref="F80">F63*INDEX('TDCV Values'!$D$11:$H$16,MATCH($B80&amp;$C80,'TDCV Values'!$B$11:$B$16&amp;'TDCV Values'!$C$11:$C$16,0),MATCH(F$22,'TDCV Values'!$D$10:$H$10,0))</f>
        <v>1525.9444219320453</v>
      </c>
      <c r="G80" s="35" cm="1">
        <f t="array" ref="G80">G63*INDEX('TDCV Values'!$D$11:$H$16,MATCH($B80&amp;$C80,'TDCV Values'!$B$11:$B$16&amp;'TDCV Values'!$C$11:$C$16,0),MATCH(G$22,'TDCV Values'!$D$10:$H$10,0))</f>
        <v>915.43366247666995</v>
      </c>
      <c r="H80" s="35" cm="1">
        <f t="array" ref="H80">H63*INDEX('TDCV Values'!$D$11:$H$16,MATCH($B80&amp;$C80,'TDCV Values'!$B$11:$B$16&amp;'TDCV Values'!$C$11:$C$16,0),MATCH(H$22,'TDCV Values'!$D$10:$H$10,0))</f>
        <v>774.87710943176512</v>
      </c>
      <c r="I80" s="35" cm="1">
        <f t="array" ref="I80">I63*INDEX('TDCV Values'!$D$11:$H$16,MATCH($B80&amp;$C80,'TDCV Values'!$B$11:$B$16&amp;'TDCV Values'!$C$11:$C$16,0),MATCH(I$22,'TDCV Values'!$D$10:$H$10,0))</f>
        <v>809.39878485007398</v>
      </c>
    </row>
    <row r="81" spans="2:15">
      <c r="B81" s="14" t="s">
        <v>67</v>
      </c>
      <c r="C81" s="1" t="s">
        <v>63</v>
      </c>
      <c r="D81" s="14" t="s">
        <v>64</v>
      </c>
      <c r="E81" s="35" cm="1">
        <f t="array" ref="E81">E64*INDEX('TDCV Values'!$D$11:$H$16,MATCH($B81&amp;$C81,'TDCV Values'!$B$11:$B$16&amp;'TDCV Values'!$C$11:$C$16,0),MATCH(E$22,'TDCV Values'!$D$10:$H$10,0))</f>
        <v>2042.6969894471652</v>
      </c>
      <c r="F81" s="35" cm="1">
        <f t="array" ref="F81">F64*INDEX('TDCV Values'!$D$11:$H$16,MATCH($B81&amp;$C81,'TDCV Values'!$B$11:$B$16&amp;'TDCV Values'!$C$11:$C$16,0),MATCH(F$22,'TDCV Values'!$D$10:$H$10,0))</f>
        <v>1507.5632861084382</v>
      </c>
      <c r="G81" s="35" cm="1">
        <f t="array" ref="G81">G64*INDEX('TDCV Values'!$D$11:$H$16,MATCH($B81&amp;$C81,'TDCV Values'!$B$11:$B$16&amp;'TDCV Values'!$C$11:$C$16,0),MATCH(G$22,'TDCV Values'!$D$10:$H$10,0))</f>
        <v>895.61787763857046</v>
      </c>
      <c r="H81" s="35" cm="1">
        <f t="array" ref="H81">H64*INDEX('TDCV Values'!$D$11:$H$16,MATCH($B81&amp;$C81,'TDCV Values'!$B$11:$B$16&amp;'TDCV Values'!$C$11:$C$16,0),MATCH(H$22,'TDCV Values'!$D$10:$H$10,0))</f>
        <v>787.64234913496841</v>
      </c>
      <c r="I81" s="35" cm="1">
        <f t="array" ref="I81">I64*INDEX('TDCV Values'!$D$11:$H$16,MATCH($B81&amp;$C81,'TDCV Values'!$B$11:$B$16&amp;'TDCV Values'!$C$11:$C$16,0),MATCH(I$22,'TDCV Values'!$D$10:$H$10,0))</f>
        <v>847.97522889477307</v>
      </c>
    </row>
    <row r="82" spans="2:15">
      <c r="B82" s="14" t="s">
        <v>67</v>
      </c>
      <c r="C82" s="1" t="s">
        <v>65</v>
      </c>
      <c r="D82" s="14" t="s">
        <v>64</v>
      </c>
      <c r="E82" s="35" cm="1">
        <f t="array" ref="E82">E65*INDEX('TDCV Values'!$D$11:$H$16,MATCH($B82&amp;$C82,'TDCV Values'!$B$11:$B$16&amp;'TDCV Values'!$C$11:$C$16,0),MATCH(E$22,'TDCV Values'!$D$10:$H$10,0))</f>
        <v>2102.073719751133</v>
      </c>
      <c r="F82" s="35" cm="1">
        <f t="array" ref="F82">F65*INDEX('TDCV Values'!$D$11:$H$16,MATCH($B82&amp;$C82,'TDCV Values'!$B$11:$B$16&amp;'TDCV Values'!$C$11:$C$16,0),MATCH(F$22,'TDCV Values'!$D$10:$H$10,0))</f>
        <v>1535.5438380202988</v>
      </c>
      <c r="G82" s="35" cm="1">
        <f t="array" ref="G82">G65*INDEX('TDCV Values'!$D$11:$H$16,MATCH($B82&amp;$C82,'TDCV Values'!$B$11:$B$16&amp;'TDCV Values'!$C$11:$C$16,0),MATCH(G$22,'TDCV Values'!$D$10:$H$10,0))</f>
        <v>879.42835164433029</v>
      </c>
      <c r="H82" s="35" cm="1">
        <f t="array" ref="H82">H65*INDEX('TDCV Values'!$D$11:$H$16,MATCH($B82&amp;$C82,'TDCV Values'!$B$11:$B$16&amp;'TDCV Values'!$C$11:$C$16,0),MATCH(H$22,'TDCV Values'!$D$10:$H$10,0))</f>
        <v>761.96052876217504</v>
      </c>
      <c r="I82" s="35" cm="1">
        <f t="array" ref="I82">I65*INDEX('TDCV Values'!$D$11:$H$16,MATCH($B82&amp;$C82,'TDCV Values'!$B$11:$B$16&amp;'TDCV Values'!$C$11:$C$16,0),MATCH(I$22,'TDCV Values'!$D$10:$H$10,0))</f>
        <v>827.12490069436683</v>
      </c>
    </row>
    <row r="83" spans="2:15">
      <c r="B83" s="14" t="s">
        <v>67</v>
      </c>
      <c r="C83" s="1" t="s">
        <v>66</v>
      </c>
      <c r="D83" s="14" t="s">
        <v>64</v>
      </c>
      <c r="E83" s="35" cm="1">
        <f t="array" ref="E83">E66*INDEX('TDCV Values'!$D$11:$H$16,MATCH($B83&amp;$C83,'TDCV Values'!$B$11:$B$16&amp;'TDCV Values'!$C$11:$C$16,0),MATCH(E$22,'TDCV Values'!$D$10:$H$10,0))</f>
        <v>2151.4455508968522</v>
      </c>
      <c r="F83" s="35" cm="1">
        <f t="array" ref="F83">F66*INDEX('TDCV Values'!$D$11:$H$16,MATCH($B83&amp;$C83,'TDCV Values'!$B$11:$B$16&amp;'TDCV Values'!$C$11:$C$16,0),MATCH(F$22,'TDCV Values'!$D$10:$H$10,0))</f>
        <v>1587.8569149229786</v>
      </c>
      <c r="G83" s="35" cm="1">
        <f t="array" ref="G83">G66*INDEX('TDCV Values'!$D$11:$H$16,MATCH($B83&amp;$C83,'TDCV Values'!$B$11:$B$16&amp;'TDCV Values'!$C$11:$C$16,0),MATCH(G$22,'TDCV Values'!$D$10:$H$10,0))</f>
        <v>943.37367309045032</v>
      </c>
      <c r="H83" s="35" cm="1">
        <f t="array" ref="H83">H66*INDEX('TDCV Values'!$D$11:$H$16,MATCH($B83&amp;$C83,'TDCV Values'!$B$11:$B$16&amp;'TDCV Values'!$C$11:$C$16,0),MATCH(H$22,'TDCV Values'!$D$10:$H$10,0))</f>
        <v>829.0540872118396</v>
      </c>
      <c r="I83" s="35" cm="1">
        <f t="array" ref="I83">I66*INDEX('TDCV Values'!$D$11:$H$16,MATCH($B83&amp;$C83,'TDCV Values'!$B$11:$B$16&amp;'TDCV Values'!$C$11:$C$16,0),MATCH(I$22,'TDCV Values'!$D$10:$H$10,0))</f>
        <v>892.59785430063016</v>
      </c>
    </row>
    <row r="84" spans="2:15">
      <c r="B84" s="209" t="s">
        <v>72</v>
      </c>
      <c r="C84" s="209"/>
      <c r="D84" s="209"/>
      <c r="E84" s="209"/>
      <c r="F84" s="209"/>
      <c r="G84" s="209"/>
      <c r="H84" s="209"/>
      <c r="I84" s="186"/>
      <c r="J84" t="s">
        <v>73</v>
      </c>
    </row>
    <row r="85" spans="2:15">
      <c r="B85" s="14" t="s">
        <v>62</v>
      </c>
      <c r="C85" s="1" t="s">
        <v>63</v>
      </c>
      <c r="D85" s="14" t="s">
        <v>68</v>
      </c>
      <c r="E85" s="8">
        <f>E67*365</f>
        <v>189.84430369115157</v>
      </c>
      <c r="F85" s="8">
        <f t="shared" ref="E85:I90" si="11">F67*365</f>
        <v>218.74090787412871</v>
      </c>
      <c r="G85" s="8">
        <f t="shared" si="11"/>
        <v>218.74090787412871</v>
      </c>
      <c r="H85" s="8">
        <f t="shared" si="11"/>
        <v>221.49360185486202</v>
      </c>
      <c r="I85" s="8">
        <f t="shared" si="11"/>
        <v>221.41820343143354</v>
      </c>
      <c r="K85" s="27"/>
      <c r="L85" s="27"/>
      <c r="M85" s="27"/>
      <c r="N85" s="27"/>
      <c r="O85" s="27"/>
    </row>
    <row r="86" spans="2:15">
      <c r="B86" s="14" t="s">
        <v>62</v>
      </c>
      <c r="C86" s="1" t="s">
        <v>65</v>
      </c>
      <c r="D86" s="14" t="s">
        <v>68</v>
      </c>
      <c r="E86" s="8">
        <f>E68*365</f>
        <v>189.84430369115157</v>
      </c>
      <c r="F86" s="8">
        <f t="shared" si="11"/>
        <v>218.74090787412871</v>
      </c>
      <c r="G86" s="8">
        <f t="shared" si="11"/>
        <v>218.74090787412871</v>
      </c>
      <c r="H86" s="8">
        <f t="shared" si="11"/>
        <v>221.49360185486202</v>
      </c>
      <c r="I86" s="8">
        <f t="shared" si="11"/>
        <v>221.41820343143354</v>
      </c>
      <c r="K86" s="27"/>
      <c r="L86" s="27"/>
      <c r="M86" s="27"/>
      <c r="N86" s="27"/>
      <c r="O86" s="27"/>
    </row>
    <row r="87" spans="2:15">
      <c r="B87" s="14" t="s">
        <v>62</v>
      </c>
      <c r="C87" s="1" t="s">
        <v>66</v>
      </c>
      <c r="D87" s="14" t="s">
        <v>68</v>
      </c>
      <c r="E87" s="8">
        <f t="shared" si="11"/>
        <v>209.39876140625651</v>
      </c>
      <c r="F87" s="8">
        <f t="shared" si="11"/>
        <v>240.32978921002626</v>
      </c>
      <c r="G87" s="8">
        <f t="shared" si="11"/>
        <v>240.32978921002626</v>
      </c>
      <c r="H87" s="8">
        <f t="shared" si="11"/>
        <v>242.29362484801388</v>
      </c>
      <c r="I87" s="8">
        <f t="shared" si="11"/>
        <v>242.21680363690069</v>
      </c>
      <c r="K87" s="27"/>
      <c r="L87" s="27"/>
      <c r="M87" s="27"/>
      <c r="N87" s="27"/>
      <c r="O87" s="27"/>
    </row>
    <row r="88" spans="2:15">
      <c r="B88" s="14" t="s">
        <v>67</v>
      </c>
      <c r="C88" s="1" t="s">
        <v>63</v>
      </c>
      <c r="D88" s="14" t="s">
        <v>68</v>
      </c>
      <c r="E88" s="8">
        <f>E70*365</f>
        <v>109.9598281070795</v>
      </c>
      <c r="F88" s="8">
        <f t="shared" si="11"/>
        <v>112.02377474851882</v>
      </c>
      <c r="G88" s="8">
        <f t="shared" si="11"/>
        <v>112.02377474851882</v>
      </c>
      <c r="H88" s="8">
        <f t="shared" si="11"/>
        <v>115.30358083264137</v>
      </c>
      <c r="I88" s="8">
        <f t="shared" si="11"/>
        <v>115.21959882229457</v>
      </c>
      <c r="K88" s="27"/>
      <c r="L88" s="27"/>
      <c r="M88" s="27"/>
      <c r="N88" s="27"/>
      <c r="O88" s="27"/>
    </row>
    <row r="89" spans="2:15">
      <c r="B89" s="14" t="s">
        <v>67</v>
      </c>
      <c r="C89" s="1" t="s">
        <v>65</v>
      </c>
      <c r="D89" s="14" t="s">
        <v>68</v>
      </c>
      <c r="E89" s="8">
        <f>E71*365</f>
        <v>109.9598281070795</v>
      </c>
      <c r="F89" s="8">
        <f t="shared" si="11"/>
        <v>112.02377474851882</v>
      </c>
      <c r="G89" s="8">
        <f t="shared" si="11"/>
        <v>112.02377474851882</v>
      </c>
      <c r="H89" s="8">
        <f t="shared" si="11"/>
        <v>115.30358083264137</v>
      </c>
      <c r="I89" s="8">
        <f t="shared" si="11"/>
        <v>115.21959882229457</v>
      </c>
      <c r="K89" s="27"/>
      <c r="L89" s="27"/>
      <c r="M89" s="27"/>
      <c r="N89" s="27"/>
      <c r="O89" s="27"/>
    </row>
    <row r="90" spans="2:15">
      <c r="B90" s="14" t="s">
        <v>67</v>
      </c>
      <c r="C90" s="1" t="s">
        <v>66</v>
      </c>
      <c r="D90" s="14" t="s">
        <v>68</v>
      </c>
      <c r="E90" s="8">
        <f>E72*365</f>
        <v>122.41270806287491</v>
      </c>
      <c r="F90" s="8">
        <f t="shared" si="11"/>
        <v>125.33564757652866</v>
      </c>
      <c r="G90" s="8">
        <f t="shared" si="11"/>
        <v>125.33564757652866</v>
      </c>
      <c r="H90" s="8">
        <f t="shared" si="11"/>
        <v>127.7259997492143</v>
      </c>
      <c r="I90" s="8">
        <f t="shared" si="11"/>
        <v>127.64090936547882</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2109.6287492424535</v>
      </c>
      <c r="F92" s="8">
        <f t="shared" ref="E92:I97" si="12">F78+F85</f>
        <v>1667.5009274660192</v>
      </c>
      <c r="G92" s="8">
        <f t="shared" si="12"/>
        <v>1087.8274925813196</v>
      </c>
      <c r="H92" s="8">
        <f t="shared" si="12"/>
        <v>957.58381417110706</v>
      </c>
      <c r="I92" s="8">
        <f t="shared" si="12"/>
        <v>990.28722927384285</v>
      </c>
      <c r="K92" s="27"/>
      <c r="L92" s="27"/>
      <c r="M92" s="27"/>
      <c r="N92" s="27"/>
      <c r="O92" s="27"/>
    </row>
    <row r="93" spans="2:15">
      <c r="B93" s="14" t="s">
        <v>62</v>
      </c>
      <c r="C93" s="1" t="s">
        <v>65</v>
      </c>
      <c r="D93" s="1"/>
      <c r="E93" s="8">
        <f>E79+E86</f>
        <v>2080.0182608381242</v>
      </c>
      <c r="F93" s="8">
        <f t="shared" si="12"/>
        <v>1634.3552933902661</v>
      </c>
      <c r="G93" s="8">
        <f t="shared" si="12"/>
        <v>1057.4815811874853</v>
      </c>
      <c r="H93" s="8">
        <f t="shared" si="12"/>
        <v>945.82642509366417</v>
      </c>
      <c r="I93" s="8">
        <f t="shared" si="12"/>
        <v>978.37738080025031</v>
      </c>
      <c r="K93" s="27"/>
      <c r="L93" s="27"/>
      <c r="M93" s="27"/>
      <c r="N93" s="27"/>
      <c r="O93" s="27"/>
    </row>
    <row r="94" spans="2:15">
      <c r="B94" s="14" t="s">
        <v>62</v>
      </c>
      <c r="C94" s="1" t="s">
        <v>66</v>
      </c>
      <c r="D94" s="1"/>
      <c r="E94" s="8">
        <f t="shared" si="12"/>
        <v>2231.4170626070618</v>
      </c>
      <c r="F94" s="8">
        <f t="shared" si="12"/>
        <v>1766.2742111420716</v>
      </c>
      <c r="G94" s="8">
        <f t="shared" si="12"/>
        <v>1155.7634516866963</v>
      </c>
      <c r="H94" s="8">
        <f>H80+H87</f>
        <v>1017.170734279779</v>
      </c>
      <c r="I94" s="8">
        <f>I80+I87</f>
        <v>1051.6155884869747</v>
      </c>
      <c r="K94" s="27"/>
      <c r="L94" s="27"/>
      <c r="M94" s="27"/>
      <c r="N94" s="27"/>
      <c r="O94" s="27"/>
    </row>
    <row r="95" spans="2:15">
      <c r="B95" s="14" t="s">
        <v>67</v>
      </c>
      <c r="C95" s="1" t="s">
        <v>63</v>
      </c>
      <c r="D95" s="1"/>
      <c r="E95" s="8">
        <f t="shared" si="12"/>
        <v>2152.6568175542448</v>
      </c>
      <c r="F95" s="8">
        <f t="shared" si="12"/>
        <v>1619.5870608569571</v>
      </c>
      <c r="G95" s="8">
        <f>G81+G88</f>
        <v>1007.6416523870893</v>
      </c>
      <c r="H95" s="8">
        <f t="shared" si="12"/>
        <v>902.9459299676098</v>
      </c>
      <c r="I95" s="8">
        <f t="shared" si="12"/>
        <v>963.1948277170676</v>
      </c>
      <c r="K95" s="27"/>
      <c r="L95" s="27"/>
      <c r="M95" s="27"/>
      <c r="N95" s="27"/>
      <c r="O95" s="27"/>
    </row>
    <row r="96" spans="2:15">
      <c r="B96" s="14" t="s">
        <v>67</v>
      </c>
      <c r="C96" s="1" t="s">
        <v>65</v>
      </c>
      <c r="D96" s="1"/>
      <c r="E96" s="8">
        <f t="shared" si="12"/>
        <v>2212.0335478582124</v>
      </c>
      <c r="F96" s="8">
        <f t="shared" si="12"/>
        <v>1647.5676127688178</v>
      </c>
      <c r="G96" s="8">
        <f t="shared" si="12"/>
        <v>991.4521263928491</v>
      </c>
      <c r="H96" s="8">
        <f t="shared" si="12"/>
        <v>877.26410959481643</v>
      </c>
      <c r="I96" s="8">
        <f t="shared" si="12"/>
        <v>942.34449951666136</v>
      </c>
      <c r="K96" s="27"/>
      <c r="L96" s="27"/>
      <c r="M96" s="27"/>
      <c r="N96" s="27"/>
      <c r="O96" s="27"/>
    </row>
    <row r="97" spans="2:15">
      <c r="B97" s="14" t="s">
        <v>67</v>
      </c>
      <c r="C97" s="1" t="s">
        <v>66</v>
      </c>
      <c r="D97" s="1"/>
      <c r="E97" s="8">
        <f>E83+E90</f>
        <v>2273.8582589597272</v>
      </c>
      <c r="F97" s="8">
        <f t="shared" si="12"/>
        <v>1713.1925624995072</v>
      </c>
      <c r="G97" s="8">
        <f t="shared" si="12"/>
        <v>1068.709320666979</v>
      </c>
      <c r="H97" s="8">
        <f t="shared" si="12"/>
        <v>956.78008696105394</v>
      </c>
      <c r="I97" s="8">
        <f t="shared" si="12"/>
        <v>1020.238763666109</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4262.2855667966978</v>
      </c>
      <c r="F99" s="8">
        <f t="shared" ref="F99:I101" si="13">F92+F95</f>
        <v>3287.0879883229763</v>
      </c>
      <c r="G99" s="8">
        <f>G92+G95</f>
        <v>2095.4691449684087</v>
      </c>
      <c r="H99" s="8">
        <f t="shared" si="13"/>
        <v>1860.529744138717</v>
      </c>
      <c r="I99" s="8">
        <f t="shared" si="13"/>
        <v>1953.4820569909105</v>
      </c>
      <c r="K99" s="27"/>
      <c r="L99" s="27"/>
      <c r="M99" s="27"/>
      <c r="N99" s="27"/>
      <c r="O99" s="27"/>
    </row>
    <row r="100" spans="2:15">
      <c r="B100" s="14" t="s">
        <v>77</v>
      </c>
      <c r="C100" s="1" t="s">
        <v>65</v>
      </c>
      <c r="D100" s="1"/>
      <c r="E100" s="8">
        <f t="shared" ref="E100:H101" si="14">E93+E96</f>
        <v>4292.0518086963366</v>
      </c>
      <c r="F100" s="8">
        <f t="shared" si="14"/>
        <v>3281.9229061590841</v>
      </c>
      <c r="G100" s="8">
        <f>G93+G96</f>
        <v>2048.9337075803342</v>
      </c>
      <c r="H100" s="8">
        <f t="shared" si="14"/>
        <v>1823.0905346884806</v>
      </c>
      <c r="I100" s="8">
        <f t="shared" si="13"/>
        <v>1920.7218803169117</v>
      </c>
      <c r="K100" s="27"/>
      <c r="L100" s="27"/>
      <c r="M100" s="27"/>
      <c r="N100" s="27"/>
      <c r="O100" s="27"/>
    </row>
    <row r="101" spans="2:15">
      <c r="B101" s="14" t="s">
        <v>77</v>
      </c>
      <c r="C101" s="1" t="s">
        <v>66</v>
      </c>
      <c r="D101" s="1"/>
      <c r="E101" s="8">
        <f t="shared" si="14"/>
        <v>4505.275321566789</v>
      </c>
      <c r="F101" s="8">
        <f t="shared" si="14"/>
        <v>3479.4667736415786</v>
      </c>
      <c r="G101" s="8">
        <f>G94+G97</f>
        <v>2224.4727723536753</v>
      </c>
      <c r="H101" s="8">
        <f t="shared" si="14"/>
        <v>1973.950821240833</v>
      </c>
      <c r="I101" s="8">
        <f t="shared" si="13"/>
        <v>2071.8543521530837</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5">E92-E38</f>
        <v>3.4306305526852157</v>
      </c>
      <c r="F107" s="35">
        <f t="shared" si="15"/>
        <v>3.4678414658283145</v>
      </c>
      <c r="G107" s="35">
        <f t="shared" si="15"/>
        <v>3.4678414658283145</v>
      </c>
      <c r="H107" s="35">
        <f t="shared" si="15"/>
        <v>4.6941514007180558</v>
      </c>
      <c r="I107" s="35">
        <f t="shared" si="15"/>
        <v>4.6929569484253761</v>
      </c>
      <c r="K107" s="27"/>
      <c r="L107" s="27"/>
      <c r="M107" s="27"/>
      <c r="N107" s="27"/>
      <c r="O107" s="27"/>
    </row>
    <row r="108" spans="2:15">
      <c r="B108" s="14" t="s">
        <v>62</v>
      </c>
      <c r="C108" s="1" t="s">
        <v>65</v>
      </c>
      <c r="D108" s="1"/>
      <c r="E108" s="35">
        <f t="shared" si="15"/>
        <v>-14.931242913156439</v>
      </c>
      <c r="F108" s="35">
        <f t="shared" si="15"/>
        <v>-15.093197158778139</v>
      </c>
      <c r="G108" s="35">
        <f t="shared" si="15"/>
        <v>-15.093197158777912</v>
      </c>
      <c r="H108" s="35">
        <f t="shared" si="15"/>
        <v>-20.430505051148998</v>
      </c>
      <c r="I108" s="35">
        <f t="shared" si="15"/>
        <v>-20.425306398290218</v>
      </c>
      <c r="K108" s="121" t="s">
        <v>101</v>
      </c>
      <c r="L108" s="27"/>
      <c r="M108" s="27"/>
      <c r="N108" s="27"/>
      <c r="O108" s="27"/>
    </row>
    <row r="109" spans="2:15">
      <c r="B109" s="14" t="s">
        <v>62</v>
      </c>
      <c r="C109" s="1" t="s">
        <v>66</v>
      </c>
      <c r="D109" s="1"/>
      <c r="E109" s="35">
        <f t="shared" si="15"/>
        <v>0</v>
      </c>
      <c r="F109" s="35">
        <f t="shared" si="15"/>
        <v>0</v>
      </c>
      <c r="G109" s="35">
        <f t="shared" si="15"/>
        <v>0</v>
      </c>
      <c r="H109" s="35">
        <f t="shared" si="15"/>
        <v>0</v>
      </c>
      <c r="I109" s="35">
        <f t="shared" si="15"/>
        <v>0</v>
      </c>
      <c r="K109" s="136">
        <f>(I107*'Customer Numbers - Northern Sco'!$C$5)+(I108*'Customer Numbers - Northern Sco'!$D$5)+(I109*'Customer Numbers - Northern Sco'!$E$5)+(I110*'Customer Numbers - Northern Sco'!$C$10)+(I111*'Customer Numbers - Northern Sco'!$D$10)+(I112*'Customer Numbers - Northern Sco'!$E$10)</f>
        <v>-5.1222741603851318E-9</v>
      </c>
      <c r="L109" s="27"/>
      <c r="M109" s="27"/>
      <c r="N109" s="27"/>
      <c r="O109" s="27"/>
    </row>
    <row r="110" spans="2:15">
      <c r="B110" s="14" t="s">
        <v>67</v>
      </c>
      <c r="C110" s="1" t="s">
        <v>63</v>
      </c>
      <c r="D110" s="1"/>
      <c r="E110" s="35">
        <f t="shared" si="15"/>
        <v>5.988898737989075</v>
      </c>
      <c r="F110" s="35">
        <f t="shared" si="15"/>
        <v>5.7659029187457236</v>
      </c>
      <c r="G110" s="35">
        <f t="shared" si="15"/>
        <v>5.7659029187456099</v>
      </c>
      <c r="H110" s="35">
        <f t="shared" si="15"/>
        <v>7.1857146078727965</v>
      </c>
      <c r="I110" s="35">
        <f t="shared" si="15"/>
        <v>7.1796344252786639</v>
      </c>
      <c r="K110" s="27"/>
      <c r="L110" s="27"/>
      <c r="M110" s="27"/>
      <c r="N110" s="27"/>
      <c r="O110" s="27"/>
    </row>
    <row r="111" spans="2:15">
      <c r="B111" s="14" t="s">
        <v>67</v>
      </c>
      <c r="C111" s="1" t="s">
        <v>65</v>
      </c>
      <c r="D111" s="1"/>
      <c r="E111" s="35">
        <f t="shared" si="15"/>
        <v>-26.945987568497458</v>
      </c>
      <c r="F111" s="35">
        <f t="shared" si="15"/>
        <v>-25.942657434520243</v>
      </c>
      <c r="G111" s="35">
        <f t="shared" si="15"/>
        <v>-25.942657434520356</v>
      </c>
      <c r="H111" s="35">
        <f t="shared" si="15"/>
        <v>-32.330848285393813</v>
      </c>
      <c r="I111" s="35">
        <f t="shared" si="15"/>
        <v>-32.303491582306719</v>
      </c>
      <c r="K111" s="27"/>
      <c r="L111" s="27"/>
      <c r="M111" s="27"/>
      <c r="N111" s="27"/>
      <c r="O111" s="27"/>
    </row>
    <row r="112" spans="2:15">
      <c r="B112" s="14" t="s">
        <v>67</v>
      </c>
      <c r="C112" s="1" t="s">
        <v>66</v>
      </c>
      <c r="D112" s="1"/>
      <c r="E112" s="35">
        <f t="shared" si="15"/>
        <v>0</v>
      </c>
      <c r="F112" s="35">
        <f t="shared" si="15"/>
        <v>0</v>
      </c>
      <c r="G112" s="35">
        <f t="shared" si="15"/>
        <v>0</v>
      </c>
      <c r="H112" s="35">
        <f t="shared" si="15"/>
        <v>0</v>
      </c>
      <c r="I112" s="35">
        <f t="shared" si="15"/>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9.4195292906742907</v>
      </c>
      <c r="F114" s="8">
        <f t="shared" ref="F114:I116" si="16">F107+F110</f>
        <v>9.2337443845740381</v>
      </c>
      <c r="G114" s="8">
        <f>G107+G110</f>
        <v>9.2337443845739244</v>
      </c>
      <c r="H114" s="8">
        <f t="shared" si="16"/>
        <v>11.879866008590852</v>
      </c>
      <c r="I114" s="8">
        <f t="shared" si="16"/>
        <v>11.87259137370404</v>
      </c>
      <c r="K114" s="27"/>
      <c r="L114" s="27"/>
      <c r="M114" s="27"/>
      <c r="N114" s="27"/>
      <c r="O114" s="27"/>
    </row>
    <row r="115" spans="1:15">
      <c r="B115" s="14" t="s">
        <v>77</v>
      </c>
      <c r="C115" s="1" t="s">
        <v>65</v>
      </c>
      <c r="D115" s="1"/>
      <c r="E115" s="8">
        <f t="shared" ref="E115:H116" si="17">E108+E111</f>
        <v>-41.877230481653896</v>
      </c>
      <c r="F115" s="8">
        <f t="shared" si="17"/>
        <v>-41.035854593298382</v>
      </c>
      <c r="G115" s="8">
        <f>G108+G111</f>
        <v>-41.035854593298268</v>
      </c>
      <c r="H115" s="8">
        <f t="shared" si="17"/>
        <v>-52.761353336542811</v>
      </c>
      <c r="I115" s="8">
        <f t="shared" si="16"/>
        <v>-52.728797980596937</v>
      </c>
      <c r="K115" s="27"/>
      <c r="L115" s="27"/>
      <c r="M115" s="27"/>
      <c r="N115" s="27"/>
      <c r="O115" s="27"/>
    </row>
    <row r="116" spans="1:15">
      <c r="B116" s="14" t="s">
        <v>77</v>
      </c>
      <c r="C116" s="1" t="s">
        <v>66</v>
      </c>
      <c r="D116" s="1"/>
      <c r="E116" s="8">
        <f>E109+E112</f>
        <v>0</v>
      </c>
      <c r="F116" s="8">
        <f t="shared" si="17"/>
        <v>0</v>
      </c>
      <c r="G116" s="8">
        <f>G109+G112</f>
        <v>0</v>
      </c>
      <c r="H116" s="8">
        <f t="shared" si="17"/>
        <v>0</v>
      </c>
      <c r="I116" s="8">
        <f t="shared" si="16"/>
        <v>0</v>
      </c>
      <c r="J116" s="132"/>
      <c r="K116" s="27"/>
      <c r="L116" s="27"/>
      <c r="M116" s="27"/>
      <c r="N116" s="27"/>
      <c r="O116" s="27"/>
    </row>
    <row r="117" spans="1:15">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levels'!F704</f>
        <v>6.7340939374959776E-3</v>
      </c>
      <c r="F123" s="37">
        <f>'Regional Cap levels'!G704</f>
        <v>5.0840987319312895E-3</v>
      </c>
      <c r="G123" s="37">
        <f>'Regional Cap levels'!H704</f>
        <v>3.0528592846788189E-3</v>
      </c>
      <c r="H123" s="37">
        <f>'Regional Cap levels'!I704</f>
        <v>2.7651055439883716E-3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levels'!F700</f>
        <v>2.6491388760646398E-2</v>
      </c>
      <c r="F125" s="37">
        <f>'Regional Cap levels'!G700</f>
        <v>2.0000439146707641E-2</v>
      </c>
      <c r="G125" s="37">
        <f>'Regional Cap levels'!H700</f>
        <v>1.2009705075787526E-2</v>
      </c>
      <c r="H125" s="37">
        <f>'Regional Cap levels'!I700</f>
        <v>1.0877704797395893E-2</v>
      </c>
      <c r="I125" s="37">
        <f>'Regional Cap levels'!J676</f>
        <v>1.1346473172681108E-2</v>
      </c>
      <c r="J125" s="140"/>
    </row>
    <row r="126" spans="1:15">
      <c r="B126" s="14" t="s">
        <v>67</v>
      </c>
      <c r="C126" s="1" t="s">
        <v>63</v>
      </c>
      <c r="D126" s="1" t="s">
        <v>64</v>
      </c>
      <c r="E126" s="37">
        <f>'Regional Cap levels'!F706</f>
        <v>1.6154831069507321E-3</v>
      </c>
      <c r="F126" s="37">
        <f>'Regional Cap levels'!G706</f>
        <v>1.1927790052255033E-3</v>
      </c>
      <c r="G126" s="37">
        <f>'Regional Cap levels'!H706</f>
        <v>7.0942254116345142E-4</v>
      </c>
      <c r="H126" s="37">
        <f>'Regional Cap levels'!I706</f>
        <v>6.4728770355750986E-4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levels'!F702</f>
        <v>6.6975920927339781E-3</v>
      </c>
      <c r="F128" s="37">
        <f>'Regional Cap levels'!G702</f>
        <v>4.9451134458820848E-3</v>
      </c>
      <c r="G128" s="37">
        <f>'Regional Cap levels'!H702</f>
        <v>2.9411776462782181E-3</v>
      </c>
      <c r="H128" s="37">
        <f>'Regional Cap levels'!I702</f>
        <v>2.6835743353910094E-3</v>
      </c>
      <c r="I128" s="37">
        <f>'Regional Cap levels'!J678</f>
        <v>2.9103145472611615E-3</v>
      </c>
      <c r="J128" s="140"/>
    </row>
    <row r="129" spans="2:11">
      <c r="B129" s="14" t="s">
        <v>62</v>
      </c>
      <c r="C129" s="1" t="s">
        <v>63</v>
      </c>
      <c r="D129" s="1" t="s">
        <v>68</v>
      </c>
      <c r="E129" s="37">
        <f>'Regional Cap levels'!F705</f>
        <v>5.1116314274710474E-3</v>
      </c>
      <c r="F129" s="37">
        <f>'Regional Cap levels'!G705</f>
        <v>5.9202612194926996E-3</v>
      </c>
      <c r="G129" s="37">
        <f>'Regional Cap levels'!H705</f>
        <v>5.9202612194926996E-3</v>
      </c>
      <c r="H129" s="37">
        <f>'Regional Cap levels'!I705</f>
        <v>5.9305520830987297E-3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levels'!F701</f>
        <v>2.0108750576269235E-2</v>
      </c>
      <c r="F131" s="37">
        <f>'Regional Cap levels'!G701</f>
        <v>2.3289835720420302E-2</v>
      </c>
      <c r="G131" s="37">
        <f>'Regional Cap levels'!H701</f>
        <v>2.3289835720420302E-2</v>
      </c>
      <c r="H131" s="37">
        <f>'Regional Cap levels'!I701</f>
        <v>2.3330319157539015E-2</v>
      </c>
      <c r="I131" s="37">
        <f>'Regional Cap levels'!J677</f>
        <v>2.026301064753902E-2</v>
      </c>
      <c r="J131" s="44"/>
    </row>
    <row r="132" spans="2:11">
      <c r="B132" s="14" t="s">
        <v>67</v>
      </c>
      <c r="C132" s="1" t="s">
        <v>63</v>
      </c>
      <c r="D132" s="1" t="s">
        <v>68</v>
      </c>
      <c r="E132" s="37">
        <f>'Regional Cap levels'!F707</f>
        <v>2.5940103363497921E-3</v>
      </c>
      <c r="F132" s="37">
        <f>'Regional Cap levels'!G707</f>
        <v>2.6491784412743242E-3</v>
      </c>
      <c r="G132" s="37">
        <f>'Regional Cap levels'!H707</f>
        <v>2.6491784412743242E-3</v>
      </c>
      <c r="H132" s="37">
        <f>'Regional Cap levels'!I707</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levels'!F703</f>
        <v>1.0754444316041011E-2</v>
      </c>
      <c r="F134" s="37">
        <f>'Regional Cap levels'!G703</f>
        <v>1.0983164419472545E-2</v>
      </c>
      <c r="G134" s="37">
        <f>'Regional Cap levels'!H703</f>
        <v>1.0983164419472545E-2</v>
      </c>
      <c r="H134" s="37">
        <f>'Regional Cap levels'!I703</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0.6552605424595046</v>
      </c>
      <c r="F139" s="8">
        <f t="shared" ref="E139:I150" si="18">F61-F123</f>
        <v>0.49448832181699648</v>
      </c>
      <c r="G139" s="8">
        <f t="shared" si="18"/>
        <v>0.29663216992469738</v>
      </c>
      <c r="H139" s="8">
        <f t="shared" si="18"/>
        <v>0.26986089901758387</v>
      </c>
      <c r="I139" s="8">
        <f t="shared" si="18"/>
        <v>0.28188203970490244</v>
      </c>
    </row>
    <row r="140" spans="2:11">
      <c r="B140" s="14" t="s">
        <v>62</v>
      </c>
      <c r="C140" s="1" t="s">
        <v>65</v>
      </c>
      <c r="D140" s="1" t="s">
        <v>64</v>
      </c>
      <c r="E140" s="8">
        <f>E62-E124</f>
        <v>0.65178412315412848</v>
      </c>
      <c r="F140" s="8">
        <f t="shared" si="18"/>
        <v>0.48814289155728879</v>
      </c>
      <c r="G140" s="8">
        <f t="shared" si="18"/>
        <v>0.28922092183219189</v>
      </c>
      <c r="H140" s="8">
        <f t="shared" si="18"/>
        <v>0.26827141601437116</v>
      </c>
      <c r="I140" s="8">
        <f t="shared" si="18"/>
        <v>0.28035525087733953</v>
      </c>
    </row>
    <row r="141" spans="2:11">
      <c r="B141" s="14" t="s">
        <v>62</v>
      </c>
      <c r="C141" s="1" t="s">
        <v>86</v>
      </c>
      <c r="D141" s="14" t="s">
        <v>64</v>
      </c>
      <c r="E141" s="8">
        <f t="shared" si="18"/>
        <v>0.67075630130859676</v>
      </c>
      <c r="F141" s="8">
        <f t="shared" si="18"/>
        <v>0.50618729255399764</v>
      </c>
      <c r="G141" s="8">
        <f t="shared" si="18"/>
        <v>0.30365707508858142</v>
      </c>
      <c r="H141" s="8">
        <f t="shared" si="18"/>
        <v>0.27611381721436895</v>
      </c>
      <c r="I141" s="8">
        <f t="shared" si="18"/>
        <v>0.28843085454956852</v>
      </c>
    </row>
    <row r="142" spans="2:11">
      <c r="B142" s="14" t="s">
        <v>67</v>
      </c>
      <c r="C142" s="1" t="s">
        <v>63</v>
      </c>
      <c r="D142" s="1" t="s">
        <v>64</v>
      </c>
      <c r="E142" s="8">
        <f t="shared" si="18"/>
        <v>0.16860926601364637</v>
      </c>
      <c r="F142" s="8">
        <f t="shared" si="18"/>
        <v>0.12443749483714435</v>
      </c>
      <c r="G142" s="8">
        <f t="shared" si="18"/>
        <v>7.3925400595384091E-2</v>
      </c>
      <c r="H142" s="8">
        <f t="shared" si="18"/>
        <v>6.784335135165713E-2</v>
      </c>
      <c r="I142" s="8">
        <f t="shared" si="18"/>
        <v>7.3034998174058424E-2</v>
      </c>
    </row>
    <row r="143" spans="2:11">
      <c r="B143" s="14" t="s">
        <v>67</v>
      </c>
      <c r="C143" s="1" t="s">
        <v>65</v>
      </c>
      <c r="D143" s="1" t="s">
        <v>64</v>
      </c>
      <c r="E143" s="8">
        <f t="shared" si="18"/>
        <v>0.17517280997926107</v>
      </c>
      <c r="F143" s="8">
        <f t="shared" si="18"/>
        <v>0.12796198650169158</v>
      </c>
      <c r="G143" s="8">
        <f t="shared" si="18"/>
        <v>7.3285695970360859E-2</v>
      </c>
      <c r="H143" s="8">
        <f t="shared" si="18"/>
        <v>6.6257437283667397E-2</v>
      </c>
      <c r="I143" s="8">
        <f t="shared" si="18"/>
        <v>7.1923904408205813E-2</v>
      </c>
    </row>
    <row r="144" spans="2:11">
      <c r="B144" s="14" t="s">
        <v>67</v>
      </c>
      <c r="C144" s="1" t="s">
        <v>86</v>
      </c>
      <c r="D144" s="14" t="s">
        <v>64</v>
      </c>
      <c r="E144" s="8">
        <f t="shared" si="18"/>
        <v>0.17258953714867037</v>
      </c>
      <c r="F144" s="8">
        <f t="shared" si="18"/>
        <v>0.1273762961310328</v>
      </c>
      <c r="G144" s="8">
        <f t="shared" si="18"/>
        <v>7.5673295111259309E-2</v>
      </c>
      <c r="H144" s="8">
        <f t="shared" si="18"/>
        <v>6.9408085422160259E-2</v>
      </c>
      <c r="I144" s="8">
        <f t="shared" si="18"/>
        <v>7.4706890174532761E-2</v>
      </c>
    </row>
    <row r="145" spans="2:22">
      <c r="B145" s="14" t="s">
        <v>62</v>
      </c>
      <c r="C145" s="1" t="s">
        <v>63</v>
      </c>
      <c r="D145" s="1" t="s">
        <v>68</v>
      </c>
      <c r="E145" s="8">
        <f>E67-E129</f>
        <v>0.51500974854828663</v>
      </c>
      <c r="F145" s="8">
        <f t="shared" si="18"/>
        <v>0.59336989733976397</v>
      </c>
      <c r="G145" s="8">
        <f t="shared" si="18"/>
        <v>0.59336989733976397</v>
      </c>
      <c r="H145" s="8">
        <f t="shared" si="18"/>
        <v>0.60090123382063276</v>
      </c>
      <c r="I145" s="8">
        <f t="shared" si="18"/>
        <v>0.60147437064254106</v>
      </c>
      <c r="K145" s="27"/>
      <c r="L145" s="27"/>
      <c r="M145" s="27"/>
      <c r="N145" s="27"/>
      <c r="O145" s="27"/>
    </row>
    <row r="146" spans="2:22">
      <c r="B146" s="14" t="s">
        <v>62</v>
      </c>
      <c r="C146" s="1" t="s">
        <v>65</v>
      </c>
      <c r="D146" s="1" t="s">
        <v>68</v>
      </c>
      <c r="E146" s="8">
        <f>E68-E130</f>
        <v>0.52012137997575769</v>
      </c>
      <c r="F146" s="8">
        <f t="shared" si="18"/>
        <v>0.59929015855925671</v>
      </c>
      <c r="G146" s="8">
        <f t="shared" si="18"/>
        <v>0.59929015855925671</v>
      </c>
      <c r="H146" s="8">
        <f t="shared" si="18"/>
        <v>0.60683178590373155</v>
      </c>
      <c r="I146" s="8">
        <f t="shared" si="18"/>
        <v>0.60662521488063981</v>
      </c>
      <c r="K146" s="27"/>
      <c r="L146" s="27"/>
      <c r="M146" s="27"/>
      <c r="N146" s="27"/>
      <c r="O146" s="27"/>
    </row>
    <row r="147" spans="2:22">
      <c r="B147" s="14" t="s">
        <v>62</v>
      </c>
      <c r="C147" s="1" t="s">
        <v>86</v>
      </c>
      <c r="D147" s="14" t="s">
        <v>68</v>
      </c>
      <c r="E147" s="8">
        <f t="shared" si="18"/>
        <v>0.55358648615320061</v>
      </c>
      <c r="F147" s="8">
        <f t="shared" si="18"/>
        <v>0.63514794293718591</v>
      </c>
      <c r="G147" s="8">
        <f t="shared" si="18"/>
        <v>0.63514794293718591</v>
      </c>
      <c r="H147" s="8">
        <f t="shared" si="18"/>
        <v>0.64048783111099217</v>
      </c>
      <c r="I147" s="8">
        <f t="shared" si="18"/>
        <v>0.64334467054944922</v>
      </c>
      <c r="K147" s="27"/>
      <c r="L147" s="27"/>
      <c r="M147" s="27"/>
      <c r="N147" s="27"/>
      <c r="O147" s="27"/>
    </row>
    <row r="148" spans="2:22">
      <c r="B148" s="14" t="s">
        <v>67</v>
      </c>
      <c r="C148" s="1" t="s">
        <v>63</v>
      </c>
      <c r="D148" s="1" t="s">
        <v>68</v>
      </c>
      <c r="E148" s="8">
        <f t="shared" si="18"/>
        <v>0.2986657926967447</v>
      </c>
      <c r="F148" s="8">
        <f t="shared" si="18"/>
        <v>0.30426527292453065</v>
      </c>
      <c r="G148" s="8">
        <f t="shared" si="18"/>
        <v>0.30426527292453065</v>
      </c>
      <c r="H148" s="8">
        <f t="shared" si="18"/>
        <v>0.31322327033280717</v>
      </c>
      <c r="I148" s="8">
        <f t="shared" si="18"/>
        <v>0.3129931826332269</v>
      </c>
      <c r="K148" s="27"/>
      <c r="L148" s="27"/>
      <c r="M148" s="27"/>
      <c r="N148" s="27"/>
      <c r="O148" s="27"/>
    </row>
    <row r="149" spans="2:22">
      <c r="B149" s="14" t="s">
        <v>67</v>
      </c>
      <c r="C149" s="1" t="s">
        <v>65</v>
      </c>
      <c r="D149" s="1" t="s">
        <v>68</v>
      </c>
      <c r="E149" s="8">
        <f t="shared" si="18"/>
        <v>0.30125980303309452</v>
      </c>
      <c r="F149" s="8">
        <f t="shared" si="18"/>
        <v>0.30691445136580497</v>
      </c>
      <c r="G149" s="8">
        <f t="shared" si="18"/>
        <v>0.30691445136580497</v>
      </c>
      <c r="H149" s="8">
        <f t="shared" si="18"/>
        <v>0.31590022145929142</v>
      </c>
      <c r="I149" s="8">
        <f t="shared" si="18"/>
        <v>0.31567013375971115</v>
      </c>
      <c r="K149" s="27"/>
      <c r="L149" s="27"/>
      <c r="M149" s="27"/>
      <c r="N149" s="27"/>
      <c r="O149" s="27"/>
    </row>
    <row r="150" spans="2:22">
      <c r="B150" s="14" t="s">
        <v>67</v>
      </c>
      <c r="C150" s="1" t="s">
        <v>86</v>
      </c>
      <c r="D150" s="14" t="s">
        <v>68</v>
      </c>
      <c r="E150" s="8">
        <f t="shared" si="18"/>
        <v>0.32462283804799985</v>
      </c>
      <c r="F150" s="8">
        <f t="shared" si="18"/>
        <v>0.33240217140663336</v>
      </c>
      <c r="G150" s="8">
        <f t="shared" si="18"/>
        <v>0.33240217140663336</v>
      </c>
      <c r="H150" s="8">
        <f t="shared" si="18"/>
        <v>0.33883593936915274</v>
      </c>
      <c r="I150" s="8">
        <f t="shared" si="18"/>
        <v>0.33860281503015144</v>
      </c>
      <c r="K150" s="27"/>
      <c r="L150" s="27"/>
      <c r="M150" s="27"/>
      <c r="N150" s="27"/>
      <c r="O150" s="27"/>
    </row>
    <row r="151" spans="2:22">
      <c r="B151" s="55"/>
      <c r="C151" s="2"/>
      <c r="D151" s="2"/>
      <c r="E151" s="124"/>
      <c r="F151" s="124"/>
      <c r="G151" s="124"/>
      <c r="H151" s="124"/>
      <c r="I151" s="124"/>
      <c r="J151" s="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Northern Sco'!$C$5)+(E125*INDEX('TDCV Values'!$D$11:$H$16,MATCH($B157&amp;$C157,'TDCV Values'!$B$11:$B$16&amp;'TDCV Values'!$C$11:$C$16,0),MATCH(E$154,'TDCV Values'!$D$10:$H$10,0))*'Customer Numbers - Northern Sco'!$E$5))/((INDEX('TDCV Values'!$D$11:$H$16,MATCH($B155&amp;$C155,'TDCV Values'!$B$11:$B$16&amp;'TDCV Values'!$C$11:$C$16,0),MATCH(E$154,'TDCV Values'!$D$10:$H$10,0))*'Customer Numbers - Northern Sco'!$C$5)+('Customer Numbers - Northern Sco'!$E$5*INDEX('TDCV Values'!$D$11:$H$16,MATCH($B157&amp;$C157,'TDCV Values'!$B$11:$B$16&amp;'TDCV Values'!$C$11:$C$16,0),MATCH(E$154,'TDCV Values'!$D$10:$H$10,0))))</f>
        <v>1.0746985580296903E-2</v>
      </c>
      <c r="F155" s="37" cm="1">
        <f t="array" ref="F155">((F123*INDEX('TDCV Values'!$D$11:$H$16,MATCH($B155&amp;$C155,'TDCV Values'!$B$11:$B$16&amp;'TDCV Values'!$C$11:$C$16,0),MATCH(F$154,'TDCV Values'!$D$10:$H$10,0))*'Customer Numbers - Northern Sco'!$C$5)+(F125*INDEX('TDCV Values'!$D$11:$H$16,MATCH($B157&amp;$C157,'TDCV Values'!$B$11:$B$16&amp;'TDCV Values'!$C$11:$C$16,0),MATCH(F$154,'TDCV Values'!$D$10:$H$10,0))*'Customer Numbers - Northern Sco'!$E$5))/((INDEX('TDCV Values'!$D$11:$H$16,MATCH($B155&amp;$C155,'TDCV Values'!$B$11:$B$16&amp;'TDCV Values'!$C$11:$C$16,0),MATCH(F$154,'TDCV Values'!$D$10:$H$10,0))*'Customer Numbers - Northern Sco'!$C$5)+('Customer Numbers - Northern Sco'!$E$5*INDEX('TDCV Values'!$D$11:$H$16,MATCH($B157&amp;$C157,'TDCV Values'!$B$11:$B$16&amp;'TDCV Values'!$C$11:$C$16,0),MATCH(F$154,'TDCV Values'!$D$10:$H$10,0))))</f>
        <v>8.1137471897501229E-3</v>
      </c>
      <c r="G155" s="37" cm="1">
        <f t="array" ref="G155">((G123*INDEX('TDCV Values'!$D$11:$H$16,MATCH($B155&amp;$C155,'TDCV Values'!$B$11:$B$16&amp;'TDCV Values'!$C$11:$C$16,0),MATCH(G$154,'TDCV Values'!$D$10:$H$10,0))*'Customer Numbers - Northern Sco'!$C$5)+(G125*INDEX('TDCV Values'!$D$11:$H$16,MATCH($B157&amp;$C157,'TDCV Values'!$B$11:$B$16&amp;'TDCV Values'!$C$11:$C$16,0),MATCH(G$154,'TDCV Values'!$D$10:$H$10,0))*'Customer Numbers - Northern Sco'!$E$5))/((INDEX('TDCV Values'!$D$11:$H$16,MATCH($B155&amp;$C155,'TDCV Values'!$B$11:$B$16&amp;'TDCV Values'!$C$11:$C$16,0),MATCH(G$154,'TDCV Values'!$D$10:$H$10,0))*'Customer Numbers - Northern Sco'!$C$5)+('Customer Numbers - Northern Sco'!$E$5*INDEX('TDCV Values'!$D$11:$H$16,MATCH($B157&amp;$C157,'TDCV Values'!$B$11:$B$16&amp;'TDCV Values'!$C$11:$C$16,0),MATCH(G$154,'TDCV Values'!$D$10:$H$10,0))))</f>
        <v>4.8720785625569361E-3</v>
      </c>
      <c r="H155" s="37" cm="1">
        <f t="array" ref="H155">((H123*INDEX('TDCV Values'!$D$11:$H$16,MATCH($B155&amp;$C155,'TDCV Values'!$B$11:$B$16&amp;'TDCV Values'!$C$11:$C$16,0),MATCH(H$154,'TDCV Values'!$D$10:$H$10,0))*'Customer Numbers - Northern Sco'!$C$5)+(H125*INDEX('TDCV Values'!$D$11:$H$16,MATCH($B157&amp;$C157,'TDCV Values'!$B$11:$B$16&amp;'TDCV Values'!$C$11:$C$16,0),MATCH(H$154,'TDCV Values'!$D$10:$H$10,0))*'Customer Numbers - Northern Sco'!$E$5))/((INDEX('TDCV Values'!$D$11:$H$16,MATCH($B155&amp;$C155,'TDCV Values'!$B$11:$B$16&amp;'TDCV Values'!$C$11:$C$16,0),MATCH(H$154,'TDCV Values'!$D$10:$H$10,0))*'Customer Numbers - Northern Sco'!$C$5)+('Customer Numbers - Northern Sco'!$E$5*INDEX('TDCV Values'!$D$11:$H$16,MATCH($B157&amp;$C157,'TDCV Values'!$B$11:$B$16&amp;'TDCV Values'!$C$11:$C$16,0),MATCH(H$154,'TDCV Values'!$D$10:$H$10,0))))</f>
        <v>4.4128504421029691E-3</v>
      </c>
      <c r="I155" s="37" cm="1">
        <f t="array" ref="I155">((I123*INDEX('TDCV Values'!$D$11:$H$16,MATCH($B155&amp;$C155,'TDCV Values'!$B$11:$B$16&amp;'TDCV Values'!$C$11:$C$16,0),MATCH(I$154,'TDCV Values'!$D$10:$H$10,0))*'Customer Numbers - Northern Sco'!$C$5)+(I125*INDEX('TDCV Values'!$D$11:$H$16,MATCH($B157&amp;$C157,'TDCV Values'!$B$11:$B$16&amp;'TDCV Values'!$C$11:$C$16,0),MATCH(I$154,'TDCV Values'!$D$10:$H$10,0))*'Customer Numbers - Northern Sco'!$E$5))/((INDEX('TDCV Values'!$D$11:$H$16,MATCH($B155&amp;$C155,'TDCV Values'!$B$11:$B$16&amp;'TDCV Values'!$C$11:$C$16,0),MATCH(I$154,'TDCV Values'!$D$10:$H$10,0))*'Customer Numbers - Northern Sco'!$C$5)+('Customer Numbers - Northern Sco'!$E$5*INDEX('TDCV Values'!$D$11:$H$16,MATCH($B157&amp;$C157,'TDCV Values'!$B$11:$B$16&amp;'TDCV Values'!$C$11:$C$16,0),MATCH(I$154,'TDCV Values'!$D$10:$H$10,0))))</f>
        <v>4.6030196708741426E-3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Northern Sco'!$C$5)+(E125*INDEX('TDCV Values'!$D$11:$H$16,MATCH($B157&amp;$C157,'TDCV Values'!$B$11:$B$16&amp;'TDCV Values'!$C$11:$C$16,0),MATCH(E$154,'TDCV Values'!$D$10:$H$10,0))*'Customer Numbers - Northern Sco'!$E$5))/((INDEX('TDCV Values'!$D$11:$H$16,MATCH($B155&amp;$C155,'TDCV Values'!$B$11:$B$16&amp;'TDCV Values'!$C$11:$C$16,0),MATCH(E$154,'TDCV Values'!$D$10:$H$10,0))*'Customer Numbers - Northern Sco'!$C$5)+('Customer Numbers - Northern Sco'!$E$5*INDEX('TDCV Values'!$D$11:$H$16,MATCH($B157&amp;$C157,'TDCV Values'!$B$11:$B$16&amp;'TDCV Values'!$C$11:$C$16,0),MATCH(E$154,'TDCV Values'!$D$10:$H$10,0))))</f>
        <v>1.0746985580296903E-2</v>
      </c>
      <c r="F157" s="37" cm="1">
        <f t="array" ref="F157">((F123*INDEX('TDCV Values'!$D$11:$H$16,MATCH($B155&amp;$C155,'TDCV Values'!$B$11:$B$16&amp;'TDCV Values'!$C$11:$C$16,0),MATCH(F$154,'TDCV Values'!$D$10:$H$10,0))*'Customer Numbers - Northern Sco'!$C$5)+(F125*INDEX('TDCV Values'!$D$11:$H$16,MATCH($B157&amp;$C157,'TDCV Values'!$B$11:$B$16&amp;'TDCV Values'!$C$11:$C$16,0),MATCH(F$154,'TDCV Values'!$D$10:$H$10,0))*'Customer Numbers - Northern Sco'!$E$5))/((INDEX('TDCV Values'!$D$11:$H$16,MATCH($B155&amp;$C155,'TDCV Values'!$B$11:$B$16&amp;'TDCV Values'!$C$11:$C$16,0),MATCH(F$154,'TDCV Values'!$D$10:$H$10,0))*'Customer Numbers - Northern Sco'!$C$5)+('Customer Numbers - Northern Sco'!$E$5*INDEX('TDCV Values'!$D$11:$H$16,MATCH($B157&amp;$C157,'TDCV Values'!$B$11:$B$16&amp;'TDCV Values'!$C$11:$C$16,0),MATCH(F$154,'TDCV Values'!$D$10:$H$10,0))))</f>
        <v>8.1137471897501229E-3</v>
      </c>
      <c r="G157" s="37" cm="1">
        <f t="array" ref="G157">((G123*INDEX('TDCV Values'!$D$11:$H$16,MATCH($B155&amp;$C155,'TDCV Values'!$B$11:$B$16&amp;'TDCV Values'!$C$11:$C$16,0),MATCH(G$154,'TDCV Values'!$D$10:$H$10,0))*'Customer Numbers - Northern Sco'!$C$5)+(G125*INDEX('TDCV Values'!$D$11:$H$16,MATCH($B157&amp;$C157,'TDCV Values'!$B$11:$B$16&amp;'TDCV Values'!$C$11:$C$16,0),MATCH(G$154,'TDCV Values'!$D$10:$H$10,0))*'Customer Numbers - Northern Sco'!$E$5))/((INDEX('TDCV Values'!$D$11:$H$16,MATCH($B155&amp;$C155,'TDCV Values'!$B$11:$B$16&amp;'TDCV Values'!$C$11:$C$16,0),MATCH(G$154,'TDCV Values'!$D$10:$H$10,0))*'Customer Numbers - Northern Sco'!$C$5)+('Customer Numbers - Northern Sco'!$E$5*INDEX('TDCV Values'!$D$11:$H$16,MATCH($B157&amp;$C157,'TDCV Values'!$B$11:$B$16&amp;'TDCV Values'!$C$11:$C$16,0),MATCH(G$154,'TDCV Values'!$D$10:$H$10,0))))</f>
        <v>4.8720785625569361E-3</v>
      </c>
      <c r="H157" s="37" cm="1">
        <f t="array" ref="H157">((H123*INDEX('TDCV Values'!$D$11:$H$16,MATCH($B155&amp;$C155,'TDCV Values'!$B$11:$B$16&amp;'TDCV Values'!$C$11:$C$16,0),MATCH(H$154,'TDCV Values'!$D$10:$H$10,0))*'Customer Numbers - Northern Sco'!$C$5)+(H125*INDEX('TDCV Values'!$D$11:$H$16,MATCH($B157&amp;$C157,'TDCV Values'!$B$11:$B$16&amp;'TDCV Values'!$C$11:$C$16,0),MATCH(H$154,'TDCV Values'!$D$10:$H$10,0))*'Customer Numbers - Northern Sco'!$E$5))/((INDEX('TDCV Values'!$D$11:$H$16,MATCH($B155&amp;$C155,'TDCV Values'!$B$11:$B$16&amp;'TDCV Values'!$C$11:$C$16,0),MATCH(H$154,'TDCV Values'!$D$10:$H$10,0))*'Customer Numbers - Northern Sco'!$C$5)+('Customer Numbers - Northern Sco'!$E$5*INDEX('TDCV Values'!$D$11:$H$16,MATCH($B157&amp;$C157,'TDCV Values'!$B$11:$B$16&amp;'TDCV Values'!$C$11:$C$16,0),MATCH(H$154,'TDCV Values'!$D$10:$H$10,0))))</f>
        <v>4.4128504421029691E-3</v>
      </c>
      <c r="I157" s="37" cm="1">
        <f t="array" ref="I157">((I123*INDEX('TDCV Values'!$D$11:$H$16,MATCH($B155&amp;$C155,'TDCV Values'!$B$11:$B$16&amp;'TDCV Values'!$C$11:$C$16,0),MATCH(I$154,'TDCV Values'!$D$10:$H$10,0))*'Customer Numbers - Northern Sco'!$C$5)+(I125*INDEX('TDCV Values'!$D$11:$H$16,MATCH($B157&amp;$C157,'TDCV Values'!$B$11:$B$16&amp;'TDCV Values'!$C$11:$C$16,0),MATCH(I$154,'TDCV Values'!$D$10:$H$10,0))*'Customer Numbers - Northern Sco'!$E$5))/((INDEX('TDCV Values'!$D$11:$H$16,MATCH($B155&amp;$C155,'TDCV Values'!$B$11:$B$16&amp;'TDCV Values'!$C$11:$C$16,0),MATCH(I$154,'TDCV Values'!$D$10:$H$10,0))*'Customer Numbers - Northern Sco'!$C$5)+('Customer Numbers - Northern Sco'!$E$5*INDEX('TDCV Values'!$D$11:$H$16,MATCH($B157&amp;$C157,'TDCV Values'!$B$11:$B$16&amp;'TDCV Values'!$C$11:$C$16,0),MATCH(I$154,'TDCV Values'!$D$10:$H$10,0))))</f>
        <v>4.6030196708741426E-3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Northern Sco'!$C$10)+(E128*INDEX('TDCV Values'!$D$11:$H$16,MATCH($B160&amp;$C160,'TDCV Values'!$B$11:$B$16&amp;'TDCV Values'!$C$11:$C$16,0),MATCH(E$154,'TDCV Values'!$D$10:$H$10,0))*'Customer Numbers - Northern Sco'!$E$10))/((INDEX('TDCV Values'!$D$11:$H$16,MATCH($B158&amp;$C158,'TDCV Values'!$B$11:$B$16&amp;'TDCV Values'!$C$11:$C$16,0),MATCH(E$154,'TDCV Values'!$D$10:$H$10,0))*'Customer Numbers - Northern Sco'!$C$10)+('Customer Numbers - Northern Sco'!$E$10*INDEX('TDCV Values'!$D$11:$H$16,MATCH($B160&amp;$C160,'TDCV Values'!$B$11:$B$16&amp;'TDCV Values'!$C$11:$C$16,0),MATCH(E$154,'TDCV Values'!$D$10:$H$10,0))))</f>
        <v>2.6743297649483842E-3</v>
      </c>
      <c r="F158" s="37" cm="1">
        <f t="array" ref="F158">((F126*INDEX('TDCV Values'!$D$11:$H$16,MATCH($B158&amp;$C158,'TDCV Values'!$B$11:$B$16&amp;'TDCV Values'!$C$11:$C$16,0),MATCH(F$154,'TDCV Values'!$D$10:$H$10,0))*'Customer Numbers - Northern Sco'!$C$10)+(F128*INDEX('TDCV Values'!$D$11:$H$16,MATCH($B160&amp;$C160,'TDCV Values'!$B$11:$B$16&amp;'TDCV Values'!$C$11:$C$16,0),MATCH(F$154,'TDCV Values'!$D$10:$H$10,0))*'Customer Numbers - Northern Sco'!$E$10))/((INDEX('TDCV Values'!$D$11:$H$16,MATCH($B158&amp;$C158,'TDCV Values'!$B$11:$B$16&amp;'TDCV Values'!$C$11:$C$16,0),MATCH(F$154,'TDCV Values'!$D$10:$H$10,0))*'Customer Numbers - Northern Sco'!$C$10)+('Customer Numbers - Northern Sco'!$E$10*INDEX('TDCV Values'!$D$11:$H$16,MATCH($B160&amp;$C160,'TDCV Values'!$B$11:$B$16&amp;'TDCV Values'!$C$11:$C$16,0),MATCH(F$154,'TDCV Values'!$D$10:$H$10,0))))</f>
        <v>1.9745699493577996E-3</v>
      </c>
      <c r="G158" s="37" cm="1">
        <f t="array" ref="G158">((G126*INDEX('TDCV Values'!$D$11:$H$16,MATCH($B158&amp;$C158,'TDCV Values'!$B$11:$B$16&amp;'TDCV Values'!$C$11:$C$16,0),MATCH(G$154,'TDCV Values'!$D$10:$H$10,0))*'Customer Numbers - Northern Sco'!$C$10)+(G128*INDEX('TDCV Values'!$D$11:$H$16,MATCH($B160&amp;$C160,'TDCV Values'!$B$11:$B$16&amp;'TDCV Values'!$C$11:$C$16,0),MATCH(G$154,'TDCV Values'!$D$10:$H$10,0))*'Customer Numbers - Northern Sco'!$E$10))/((INDEX('TDCV Values'!$D$11:$H$16,MATCH($B158&amp;$C158,'TDCV Values'!$B$11:$B$16&amp;'TDCV Values'!$C$11:$C$16,0),MATCH(G$154,'TDCV Values'!$D$10:$H$10,0))*'Customer Numbers - Northern Sco'!$C$10)+('Customer Numbers - Northern Sco'!$E$10*INDEX('TDCV Values'!$D$11:$H$16,MATCH($B160&amp;$C160,'TDCV Values'!$B$11:$B$16&amp;'TDCV Values'!$C$11:$C$16,0),MATCH(G$154,'TDCV Values'!$D$10:$H$10,0))))</f>
        <v>1.1744039969194173E-3</v>
      </c>
      <c r="H158" s="37" cm="1">
        <f t="array" ref="H158">((H126*INDEX('TDCV Values'!$D$11:$H$16,MATCH($B158&amp;$C158,'TDCV Values'!$B$11:$B$16&amp;'TDCV Values'!$C$11:$C$16,0),MATCH(H$154,'TDCV Values'!$D$10:$H$10,0))*'Customer Numbers - Northern Sco'!$C$10)+(H128*INDEX('TDCV Values'!$D$11:$H$16,MATCH($B160&amp;$C160,'TDCV Values'!$B$11:$B$16&amp;'TDCV Values'!$C$11:$C$16,0),MATCH(H$154,'TDCV Values'!$D$10:$H$10,0))*'Customer Numbers - Northern Sco'!$E$10))/((INDEX('TDCV Values'!$D$11:$H$16,MATCH($B158&amp;$C158,'TDCV Values'!$B$11:$B$16&amp;'TDCV Values'!$C$11:$C$16,0),MATCH(H$154,'TDCV Values'!$D$10:$H$10,0))*'Customer Numbers - Northern Sco'!$C$10)+('Customer Numbers - Northern Sco'!$E$10*INDEX('TDCV Values'!$D$11:$H$16,MATCH($B160&amp;$C160,'TDCV Values'!$B$11:$B$16&amp;'TDCV Values'!$C$11:$C$16,0),MATCH(H$154,'TDCV Values'!$D$10:$H$10,0))))</f>
        <v>1.0715437163415211E-3</v>
      </c>
      <c r="I158" s="37" cm="1">
        <f t="array" ref="I158">((I126*INDEX('TDCV Values'!$D$11:$H$16,MATCH($B158&amp;$C158,'TDCV Values'!$B$11:$B$16&amp;'TDCV Values'!$C$11:$C$16,0),MATCH(I$154,'TDCV Values'!$D$10:$H$10,0))*'Customer Numbers - Northern Sco'!$C$10)+(I128*INDEX('TDCV Values'!$D$11:$H$16,MATCH($B160&amp;$C160,'TDCV Values'!$B$11:$B$16&amp;'TDCV Values'!$C$11:$C$16,0),MATCH(I$154,'TDCV Values'!$D$10:$H$10,0))*'Customer Numbers - Northern Sco'!$E$10))/((INDEX('TDCV Values'!$D$11:$H$16,MATCH($B158&amp;$C158,'TDCV Values'!$B$11:$B$16&amp;'TDCV Values'!$C$11:$C$16,0),MATCH(I$154,'TDCV Values'!$D$10:$H$10,0))*'Customer Numbers - Northern Sco'!$C$10)+('Customer Numbers - Northern Sco'!$E$10*INDEX('TDCV Values'!$D$11:$H$16,MATCH($B160&amp;$C160,'TDCV Values'!$B$11:$B$16&amp;'TDCV Values'!$C$11:$C$16,0),MATCH(I$154,'TDCV Values'!$D$10:$H$10,0))))</f>
        <v>1.1620804479189628E-3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Northern Sco'!$C$10)+(E128*INDEX('TDCV Values'!$D$11:$H$16,MATCH($B160&amp;$C160,'TDCV Values'!$B$11:$B$16&amp;'TDCV Values'!$C$11:$C$16,0),MATCH(E$154,'TDCV Values'!$D$10:$H$10,0))*'Customer Numbers - Northern Sco'!$E$10))/((INDEX('TDCV Values'!$D$11:$H$16,MATCH($B158&amp;$C158,'TDCV Values'!$B$11:$B$16&amp;'TDCV Values'!$C$11:$C$16,0),MATCH(E$154,'TDCV Values'!$D$10:$H$10,0))*'Customer Numbers - Northern Sco'!$C$10)+('Customer Numbers - Northern Sco'!$E$10*INDEX('TDCV Values'!$D$11:$H$16,MATCH($B160&amp;$C160,'TDCV Values'!$B$11:$B$16&amp;'TDCV Values'!$C$11:$C$16,0),MATCH(E$154,'TDCV Values'!$D$10:$H$10,0))))</f>
        <v>2.6743297649483842E-3</v>
      </c>
      <c r="F160" s="37" cm="1">
        <f t="array" ref="F160">((F126*INDEX('TDCV Values'!$D$11:$H$16,MATCH($B158&amp;$C158,'TDCV Values'!$B$11:$B$16&amp;'TDCV Values'!$C$11:$C$16,0),MATCH(F$154,'TDCV Values'!$D$10:$H$10,0))*'Customer Numbers - Northern Sco'!$C$10)+(F128*INDEX('TDCV Values'!$D$11:$H$16,MATCH($B160&amp;$C160,'TDCV Values'!$B$11:$B$16&amp;'TDCV Values'!$C$11:$C$16,0),MATCH(F$154,'TDCV Values'!$D$10:$H$10,0))*'Customer Numbers - Northern Sco'!$E$10))/((INDEX('TDCV Values'!$D$11:$H$16,MATCH($B158&amp;$C158,'TDCV Values'!$B$11:$B$16&amp;'TDCV Values'!$C$11:$C$16,0),MATCH(F$154,'TDCV Values'!$D$10:$H$10,0))*'Customer Numbers - Northern Sco'!$C$10)+('Customer Numbers - Northern Sco'!$E$10*INDEX('TDCV Values'!$D$11:$H$16,MATCH($B160&amp;$C160,'TDCV Values'!$B$11:$B$16&amp;'TDCV Values'!$C$11:$C$16,0),MATCH(F$154,'TDCV Values'!$D$10:$H$10,0))))</f>
        <v>1.9745699493577996E-3</v>
      </c>
      <c r="G160" s="37" cm="1">
        <f t="array" ref="G160">((G126*INDEX('TDCV Values'!$D$11:$H$16,MATCH($B158&amp;$C158,'TDCV Values'!$B$11:$B$16&amp;'TDCV Values'!$C$11:$C$16,0),MATCH(G$154,'TDCV Values'!$D$10:$H$10,0))*'Customer Numbers - Northern Sco'!$C$10)+(G128*INDEX('TDCV Values'!$D$11:$H$16,MATCH($B160&amp;$C160,'TDCV Values'!$B$11:$B$16&amp;'TDCV Values'!$C$11:$C$16,0),MATCH(G$154,'TDCV Values'!$D$10:$H$10,0))*'Customer Numbers - Northern Sco'!$E$10))/((INDEX('TDCV Values'!$D$11:$H$16,MATCH($B158&amp;$C158,'TDCV Values'!$B$11:$B$16&amp;'TDCV Values'!$C$11:$C$16,0),MATCH(G$154,'TDCV Values'!$D$10:$H$10,0))*'Customer Numbers - Northern Sco'!$C$10)+('Customer Numbers - Northern Sco'!$E$10*INDEX('TDCV Values'!$D$11:$H$16,MATCH($B160&amp;$C160,'TDCV Values'!$B$11:$B$16&amp;'TDCV Values'!$C$11:$C$16,0),MATCH(G$154,'TDCV Values'!$D$10:$H$10,0))))</f>
        <v>1.1744039969194173E-3</v>
      </c>
      <c r="H160" s="37" cm="1">
        <f t="array" ref="H160">((H126*INDEX('TDCV Values'!$D$11:$H$16,MATCH($B158&amp;$C158,'TDCV Values'!$B$11:$B$16&amp;'TDCV Values'!$C$11:$C$16,0),MATCH(H$154,'TDCV Values'!$D$10:$H$10,0))*'Customer Numbers - Northern Sco'!$C$10)+(H128*INDEX('TDCV Values'!$D$11:$H$16,MATCH($B160&amp;$C160,'TDCV Values'!$B$11:$B$16&amp;'TDCV Values'!$C$11:$C$16,0),MATCH(H$154,'TDCV Values'!$D$10:$H$10,0))*'Customer Numbers - Northern Sco'!$E$10))/((INDEX('TDCV Values'!$D$11:$H$16,MATCH($B158&amp;$C158,'TDCV Values'!$B$11:$B$16&amp;'TDCV Values'!$C$11:$C$16,0),MATCH(H$154,'TDCV Values'!$D$10:$H$10,0))*'Customer Numbers - Northern Sco'!$C$10)+('Customer Numbers - Northern Sco'!$E$10*INDEX('TDCV Values'!$D$11:$H$16,MATCH($B160&amp;$C160,'TDCV Values'!$B$11:$B$16&amp;'TDCV Values'!$C$11:$C$16,0),MATCH(H$154,'TDCV Values'!$D$10:$H$10,0))))</f>
        <v>1.0715437163415211E-3</v>
      </c>
      <c r="I160" s="37" cm="1">
        <f t="array" ref="I160">((I126*INDEX('TDCV Values'!$D$11:$H$16,MATCH($B158&amp;$C158,'TDCV Values'!$B$11:$B$16&amp;'TDCV Values'!$C$11:$C$16,0),MATCH(I$154,'TDCV Values'!$D$10:$H$10,0))*'Customer Numbers - Northern Sco'!$C$10)+(I128*INDEX('TDCV Values'!$D$11:$H$16,MATCH($B160&amp;$C160,'TDCV Values'!$B$11:$B$16&amp;'TDCV Values'!$C$11:$C$16,0),MATCH(I$154,'TDCV Values'!$D$10:$H$10,0))*'Customer Numbers - Northern Sco'!$E$10))/((INDEX('TDCV Values'!$D$11:$H$16,MATCH($B158&amp;$C158,'TDCV Values'!$B$11:$B$16&amp;'TDCV Values'!$C$11:$C$16,0),MATCH(I$154,'TDCV Values'!$D$10:$H$10,0))*'Customer Numbers - Northern Sco'!$C$10)+('Customer Numbers - Northern Sco'!$E$10*INDEX('TDCV Values'!$D$11:$H$16,MATCH($B160&amp;$C160,'TDCV Values'!$B$11:$B$16&amp;'TDCV Values'!$C$11:$C$16,0),MATCH(I$154,'TDCV Values'!$D$10:$H$10,0))))</f>
        <v>1.1620804479189628E-3</v>
      </c>
      <c r="J160" s="44"/>
      <c r="K160" s="27"/>
      <c r="L160" s="27"/>
      <c r="M160" s="27"/>
      <c r="N160" s="27"/>
      <c r="O160" s="27"/>
      <c r="Q160" s="27"/>
      <c r="R160" s="27"/>
      <c r="S160" s="27"/>
      <c r="T160" s="27"/>
      <c r="U160" s="27"/>
    </row>
    <row r="161" spans="2:21">
      <c r="B161" s="14" t="s">
        <v>62</v>
      </c>
      <c r="C161" s="1" t="s">
        <v>63</v>
      </c>
      <c r="D161" s="14" t="s">
        <v>68</v>
      </c>
      <c r="E161" s="37">
        <f>(('Customer Numbers - Northern Sco'!$D$21*E$129)+('Customer Numbers - Northern Sco'!$D$17*E$130)+('Customer Numbers - Northern Sco'!$D$20*E$131))</f>
        <v>8.1576868028144615E-3</v>
      </c>
      <c r="F161" s="37">
        <f>(('Customer Numbers - Northern Sco'!$D$21*F$129)+('Customer Numbers - Northern Sco'!$D$17*F$130)+('Customer Numbers - Northern Sco'!$D$20*F$131))</f>
        <v>9.4481844993593092E-3</v>
      </c>
      <c r="G161" s="37">
        <f>(('Customer Numbers - Northern Sco'!$D$21*G$129)+('Customer Numbers - Northern Sco'!$D$17*G$130)+('Customer Numbers - Northern Sco'!$D$20*G$131))</f>
        <v>9.4481844993593092E-3</v>
      </c>
      <c r="H161" s="37">
        <f>(('Customer Numbers - Northern Sco'!$D$21*H$129)+('Customer Numbers - Northern Sco'!$D$17*H$130)+('Customer Numbers - Northern Sco'!$D$20*H$131))</f>
        <v>9.4646077574559936E-3</v>
      </c>
      <c r="I161" s="37">
        <f>(('Customer Numbers - Northern Sco'!$D$21*I$129)+('Customer Numbers - Northern Sco'!$D$17*I$130)+('Customer Numbers - Northern Sco'!$D$20*I$131))</f>
        <v>8.2202667897124954E-3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Northern Sco'!$D$21*E$129)+('Customer Numbers - Northern Sco'!$D$17*E$130)+('Customer Numbers - Northern Sco'!$D$20*E$131))</f>
        <v>8.1576868028144615E-3</v>
      </c>
      <c r="F163" s="37">
        <f>(('Customer Numbers - Northern Sco'!$D$21*F$129)+('Customer Numbers - Northern Sco'!$D$17*F$130)+('Customer Numbers - Northern Sco'!$D$20*F$131))</f>
        <v>9.4481844993593092E-3</v>
      </c>
      <c r="G163" s="37">
        <f>(('Customer Numbers - Northern Sco'!$D$21*G$129)+('Customer Numbers - Northern Sco'!$D$17*G$130)+('Customer Numbers - Northern Sco'!$D$20*G$131))</f>
        <v>9.4481844993593092E-3</v>
      </c>
      <c r="H163" s="37">
        <f>(('Customer Numbers - Northern Sco'!$D$21*H$129)+('Customer Numbers - Northern Sco'!$D$17*H$130)+('Customer Numbers - Northern Sco'!$D$20*H$131))</f>
        <v>9.4646077574559936E-3</v>
      </c>
      <c r="I163" s="37">
        <f>(('Customer Numbers - Northern Sco'!$D$21*I$129)+('Customer Numbers - Northern Sco'!$D$17*I$130)+('Customer Numbers - Northern Sco'!$D$20*I$131))</f>
        <v>8.2202667897124954E-3</v>
      </c>
      <c r="J163" s="44"/>
      <c r="K163" s="27"/>
      <c r="L163" s="27"/>
      <c r="M163" s="27"/>
      <c r="N163" s="27"/>
      <c r="O163" s="27"/>
      <c r="Q163" s="27"/>
      <c r="R163" s="27"/>
      <c r="S163" s="27"/>
      <c r="T163" s="27"/>
      <c r="U163" s="27"/>
    </row>
    <row r="164" spans="2:21">
      <c r="B164" s="14" t="s">
        <v>67</v>
      </c>
      <c r="C164" s="1" t="s">
        <v>63</v>
      </c>
      <c r="D164" s="14" t="s">
        <v>68</v>
      </c>
      <c r="E164" s="37">
        <f>(('Customer Numbers - Northern Sco'!$D$27*E$132)+('Customer Numbers - Northern Sco'!$D$23*E$133)+('Customer Numbers - Northern Sco'!$D$26*E$134))</f>
        <v>4.294219495849909E-3</v>
      </c>
      <c r="F164" s="37">
        <f>(('Customer Numbers - Northern Sco'!$D$27*F$132)+('Customer Numbers - Northern Sco'!$D$23*F$133)+('Customer Numbers - Northern Sco'!$D$26*F$134))</f>
        <v>4.3855467925828064E-3</v>
      </c>
      <c r="G164" s="37">
        <f>(('Customer Numbers - Northern Sco'!$D$27*G$132)+('Customer Numbers - Northern Sco'!$D$23*G$133)+('Customer Numbers - Northern Sco'!$D$26*G$134))</f>
        <v>4.3855467925828064E-3</v>
      </c>
      <c r="H164" s="37">
        <f>(('Customer Numbers - Northern Sco'!$D$27*H$132)+('Customer Numbers - Northern Sco'!$D$23*H$133)+('Customer Numbers - Northern Sco'!$D$26*H$134))</f>
        <v>4.4315227104923752E-3</v>
      </c>
      <c r="I164" s="37">
        <f>(('Customer Numbers - Northern Sco'!$D$27*I$132)+('Customer Numbers - Northern Sco'!$D$23*I$133)+('Customer Numbers - Northern Sco'!$D$26*I$134))</f>
        <v>4.4315227104923752E-3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Northern Sco'!$D$27*E$132)+('Customer Numbers - Northern Sco'!$D$23*E$133)+('Customer Numbers - Northern Sco'!$D$26*E$134))</f>
        <v>4.294219495849909E-3</v>
      </c>
      <c r="F166" s="37">
        <f>(('Customer Numbers - Northern Sco'!$D$27*F$132)+('Customer Numbers - Northern Sco'!$D$23*F$133)+('Customer Numbers - Northern Sco'!$D$26*F$134))</f>
        <v>4.3855467925828064E-3</v>
      </c>
      <c r="G166" s="37">
        <f>(('Customer Numbers - Northern Sco'!$D$27*G$132)+('Customer Numbers - Northern Sco'!$D$23*G$133)+('Customer Numbers - Northern Sco'!$D$26*G$134))</f>
        <v>4.3855467925828064E-3</v>
      </c>
      <c r="H166" s="37">
        <f>(('Customer Numbers - Northern Sco'!$D$27*H$132)+('Customer Numbers - Northern Sco'!$D$23*H$133)+('Customer Numbers - Northern Sco'!$D$26*H$134))</f>
        <v>4.4315227104923752E-3</v>
      </c>
      <c r="I166" s="37">
        <f>(('Customer Numbers - Northern Sco'!$D$27*I$132)+('Customer Numbers - Northern Sco'!$D$23*I$133)+('Customer Numbers - Northern Sco'!$D$26*I$134))</f>
        <v>4.4315227104923752E-3</v>
      </c>
      <c r="J166" s="44"/>
      <c r="K166" s="27"/>
      <c r="L166" s="27"/>
      <c r="M166" s="27"/>
      <c r="N166" s="27"/>
      <c r="O166" s="27"/>
      <c r="Q166" s="27"/>
      <c r="R166" s="27"/>
      <c r="S166" s="27"/>
      <c r="T166" s="27"/>
      <c r="U166" s="27"/>
    </row>
    <row r="167" spans="2:21">
      <c r="E167" s="16"/>
      <c r="F167" s="16"/>
      <c r="G167" s="16"/>
      <c r="H167" s="16"/>
      <c r="I167" s="16"/>
      <c r="J167" s="52"/>
    </row>
    <row r="168" spans="2:21" s="135" customFormat="1">
      <c r="B168" s="195" t="s">
        <v>30</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 t="shared" ref="E171:I182" si="19">E139+E155</f>
        <v>0.66600752803980146</v>
      </c>
      <c r="F171" s="8">
        <f t="shared" si="19"/>
        <v>0.50260206900674664</v>
      </c>
      <c r="G171" s="8">
        <f t="shared" si="19"/>
        <v>0.30150424848725432</v>
      </c>
      <c r="H171" s="8">
        <f t="shared" si="19"/>
        <v>0.27427374945968686</v>
      </c>
      <c r="I171" s="8">
        <f t="shared" si="19"/>
        <v>0.28648505937577656</v>
      </c>
      <c r="J171" s="4"/>
      <c r="L171" s="27"/>
      <c r="M171" s="27"/>
      <c r="N171" s="27"/>
      <c r="O171" s="27"/>
    </row>
    <row r="172" spans="2:21">
      <c r="B172" s="14" t="s">
        <v>62</v>
      </c>
      <c r="C172" s="1" t="s">
        <v>65</v>
      </c>
      <c r="D172" s="14" t="s">
        <v>64</v>
      </c>
      <c r="E172" s="8">
        <f t="shared" si="19"/>
        <v>0.65178412315412848</v>
      </c>
      <c r="F172" s="8">
        <f t="shared" si="19"/>
        <v>0.48814289155728879</v>
      </c>
      <c r="G172" s="8">
        <f t="shared" si="19"/>
        <v>0.28922092183219189</v>
      </c>
      <c r="H172" s="8">
        <f t="shared" si="19"/>
        <v>0.26827141601437116</v>
      </c>
      <c r="I172" s="8">
        <f t="shared" si="19"/>
        <v>0.28035525087733953</v>
      </c>
      <c r="K172" s="27"/>
      <c r="L172" s="27"/>
      <c r="M172" s="27"/>
      <c r="N172" s="27"/>
      <c r="O172" s="27"/>
    </row>
    <row r="173" spans="2:21">
      <c r="B173" s="14" t="s">
        <v>62</v>
      </c>
      <c r="C173" s="1" t="s">
        <v>66</v>
      </c>
      <c r="D173" s="14" t="s">
        <v>64</v>
      </c>
      <c r="E173" s="8">
        <f t="shared" si="19"/>
        <v>0.68150328688889361</v>
      </c>
      <c r="F173" s="8">
        <f t="shared" si="19"/>
        <v>0.51430103974374775</v>
      </c>
      <c r="G173" s="8">
        <f t="shared" si="19"/>
        <v>0.30852915365113837</v>
      </c>
      <c r="H173" s="8">
        <f t="shared" si="19"/>
        <v>0.28052666765647194</v>
      </c>
      <c r="I173" s="8">
        <f t="shared" si="19"/>
        <v>0.29303387422044264</v>
      </c>
      <c r="K173" s="27"/>
      <c r="L173" s="27"/>
      <c r="M173" s="27"/>
      <c r="N173" s="27"/>
      <c r="O173" s="27"/>
    </row>
    <row r="174" spans="2:21">
      <c r="B174" s="14" t="s">
        <v>67</v>
      </c>
      <c r="C174" s="1" t="s">
        <v>63</v>
      </c>
      <c r="D174" s="14" t="s">
        <v>64</v>
      </c>
      <c r="E174" s="8">
        <f t="shared" si="19"/>
        <v>0.17128359577859475</v>
      </c>
      <c r="F174" s="8">
        <f t="shared" si="19"/>
        <v>0.12641206478650216</v>
      </c>
      <c r="G174" s="8">
        <f t="shared" si="19"/>
        <v>7.5099804592303504E-2</v>
      </c>
      <c r="H174" s="8">
        <f t="shared" si="19"/>
        <v>6.8914895067998652E-2</v>
      </c>
      <c r="I174" s="8">
        <f t="shared" si="19"/>
        <v>7.4197078621977386E-2</v>
      </c>
      <c r="K174" s="27"/>
      <c r="L174" s="27"/>
      <c r="M174" s="27"/>
      <c r="N174" s="27"/>
      <c r="O174" s="27"/>
    </row>
    <row r="175" spans="2:21">
      <c r="B175" s="14" t="s">
        <v>67</v>
      </c>
      <c r="C175" s="1" t="s">
        <v>65</v>
      </c>
      <c r="D175" s="14" t="s">
        <v>64</v>
      </c>
      <c r="E175" s="8">
        <f t="shared" si="19"/>
        <v>0.17517280997926107</v>
      </c>
      <c r="F175" s="8">
        <f t="shared" si="19"/>
        <v>0.12796198650169158</v>
      </c>
      <c r="G175" s="8">
        <f t="shared" si="19"/>
        <v>7.3285695970360859E-2</v>
      </c>
      <c r="H175" s="8">
        <f t="shared" si="19"/>
        <v>6.6257437283667397E-2</v>
      </c>
      <c r="I175" s="8">
        <f t="shared" si="19"/>
        <v>7.1923904408205813E-2</v>
      </c>
      <c r="K175" s="27"/>
      <c r="L175" s="27"/>
      <c r="M175" s="27"/>
      <c r="N175" s="27"/>
      <c r="O175" s="27"/>
    </row>
    <row r="176" spans="2:21">
      <c r="B176" s="14" t="s">
        <v>67</v>
      </c>
      <c r="C176" s="1" t="s">
        <v>66</v>
      </c>
      <c r="D176" s="14" t="s">
        <v>64</v>
      </c>
      <c r="E176" s="8">
        <f t="shared" si="19"/>
        <v>0.17526386691361875</v>
      </c>
      <c r="F176" s="8">
        <f t="shared" si="19"/>
        <v>0.12935086608039059</v>
      </c>
      <c r="G176" s="8">
        <f t="shared" si="19"/>
        <v>7.6847699108178721E-2</v>
      </c>
      <c r="H176" s="8">
        <f t="shared" si="19"/>
        <v>7.0479629138501781E-2</v>
      </c>
      <c r="I176" s="8">
        <f t="shared" si="19"/>
        <v>7.5868970622451723E-2</v>
      </c>
      <c r="K176" s="27"/>
      <c r="L176" s="27"/>
      <c r="M176" s="27"/>
      <c r="N176" s="27"/>
      <c r="O176" s="27"/>
    </row>
    <row r="177" spans="2:15">
      <c r="B177" s="14" t="s">
        <v>62</v>
      </c>
      <c r="C177" s="1" t="s">
        <v>63</v>
      </c>
      <c r="D177" s="14" t="s">
        <v>68</v>
      </c>
      <c r="E177" s="8">
        <f t="shared" si="19"/>
        <v>0.52316743535110111</v>
      </c>
      <c r="F177" s="8">
        <f t="shared" si="19"/>
        <v>0.60281808183912333</v>
      </c>
      <c r="G177" s="8">
        <f t="shared" si="19"/>
        <v>0.60281808183912333</v>
      </c>
      <c r="H177" s="8">
        <f t="shared" si="19"/>
        <v>0.61036584157808871</v>
      </c>
      <c r="I177" s="8">
        <f t="shared" si="19"/>
        <v>0.60969463743225361</v>
      </c>
      <c r="K177" s="27"/>
      <c r="L177" s="27"/>
      <c r="M177" s="27"/>
      <c r="N177" s="27"/>
      <c r="O177" s="27"/>
    </row>
    <row r="178" spans="2:15">
      <c r="B178" s="14" t="s">
        <v>62</v>
      </c>
      <c r="C178" s="1" t="s">
        <v>65</v>
      </c>
      <c r="D178" s="14" t="s">
        <v>68</v>
      </c>
      <c r="E178" s="8">
        <f t="shared" si="19"/>
        <v>0.52012137997575769</v>
      </c>
      <c r="F178" s="8">
        <f t="shared" si="19"/>
        <v>0.59929015855925671</v>
      </c>
      <c r="G178" s="8">
        <f t="shared" si="19"/>
        <v>0.59929015855925671</v>
      </c>
      <c r="H178" s="8">
        <f t="shared" si="19"/>
        <v>0.60683178590373155</v>
      </c>
      <c r="I178" s="8">
        <f t="shared" si="19"/>
        <v>0.60662521488063981</v>
      </c>
      <c r="K178" s="27"/>
      <c r="L178" s="27"/>
      <c r="M178" s="27"/>
      <c r="N178" s="27"/>
      <c r="O178" s="27"/>
    </row>
    <row r="179" spans="2:15">
      <c r="B179" s="14" t="s">
        <v>62</v>
      </c>
      <c r="C179" s="1" t="s">
        <v>66</v>
      </c>
      <c r="D179" s="14" t="s">
        <v>68</v>
      </c>
      <c r="E179" s="8">
        <f t="shared" si="19"/>
        <v>0.56174417295601509</v>
      </c>
      <c r="F179" s="8">
        <f t="shared" si="19"/>
        <v>0.64459612743654526</v>
      </c>
      <c r="G179" s="8">
        <f t="shared" si="19"/>
        <v>0.64459612743654526</v>
      </c>
      <c r="H179" s="8">
        <f t="shared" si="19"/>
        <v>0.64995243886844811</v>
      </c>
      <c r="I179" s="8">
        <f t="shared" si="19"/>
        <v>0.65156493733916176</v>
      </c>
      <c r="K179" s="27"/>
      <c r="L179" s="27"/>
      <c r="M179" s="27"/>
      <c r="N179" s="27"/>
      <c r="O179" s="27"/>
    </row>
    <row r="180" spans="2:15">
      <c r="B180" s="14" t="s">
        <v>67</v>
      </c>
      <c r="C180" s="1" t="s">
        <v>63</v>
      </c>
      <c r="D180" s="14" t="s">
        <v>68</v>
      </c>
      <c r="E180" s="8">
        <f t="shared" si="19"/>
        <v>0.30296001219259461</v>
      </c>
      <c r="F180" s="8">
        <f t="shared" si="19"/>
        <v>0.30865081971711344</v>
      </c>
      <c r="G180" s="8">
        <f t="shared" si="19"/>
        <v>0.30865081971711344</v>
      </c>
      <c r="H180" s="8">
        <f t="shared" si="19"/>
        <v>0.31765479304329952</v>
      </c>
      <c r="I180" s="8">
        <f t="shared" si="19"/>
        <v>0.31742470534371925</v>
      </c>
      <c r="K180" s="27"/>
      <c r="L180" s="27"/>
      <c r="M180" s="27"/>
      <c r="N180" s="27"/>
      <c r="O180" s="27"/>
    </row>
    <row r="181" spans="2:15">
      <c r="B181" s="14" t="s">
        <v>67</v>
      </c>
      <c r="C181" s="1" t="s">
        <v>65</v>
      </c>
      <c r="D181" s="14" t="s">
        <v>68</v>
      </c>
      <c r="E181" s="8">
        <f t="shared" si="19"/>
        <v>0.30125980303309452</v>
      </c>
      <c r="F181" s="8">
        <f t="shared" si="19"/>
        <v>0.30691445136580497</v>
      </c>
      <c r="G181" s="8">
        <f t="shared" si="19"/>
        <v>0.30691445136580497</v>
      </c>
      <c r="H181" s="8">
        <f t="shared" si="19"/>
        <v>0.31590022145929142</v>
      </c>
      <c r="I181" s="8">
        <f t="shared" si="19"/>
        <v>0.31567013375971115</v>
      </c>
      <c r="K181" s="27"/>
      <c r="L181" s="27"/>
      <c r="M181" s="27"/>
      <c r="N181" s="27"/>
      <c r="O181" s="27"/>
    </row>
    <row r="182" spans="2:15">
      <c r="B182" s="14" t="s">
        <v>67</v>
      </c>
      <c r="C182" s="1" t="s">
        <v>66</v>
      </c>
      <c r="D182" s="14" t="s">
        <v>68</v>
      </c>
      <c r="E182" s="8">
        <f t="shared" si="19"/>
        <v>0.32891705754384976</v>
      </c>
      <c r="F182" s="8">
        <f t="shared" si="19"/>
        <v>0.33678771819921616</v>
      </c>
      <c r="G182" s="8">
        <f t="shared" si="19"/>
        <v>0.33678771819921616</v>
      </c>
      <c r="H182" s="8">
        <f t="shared" si="19"/>
        <v>0.34326746207964509</v>
      </c>
      <c r="I182" s="8">
        <f t="shared" si="19"/>
        <v>0.34303433774064379</v>
      </c>
      <c r="K182" s="27"/>
      <c r="L182" s="27"/>
      <c r="M182" s="27"/>
      <c r="N182" s="27"/>
      <c r="O182" s="27"/>
    </row>
    <row r="183" spans="2:15">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1931.4218313154242</v>
      </c>
      <c r="F188" s="35" cm="1">
        <f t="array" ref="F188">F171*INDEX('TDCV Values'!$D$11:$H$16,MATCH($B188&amp;$C188,'TDCV Values'!$B$11:$B$16&amp;'TDCV Values'!$C$11:$C$16,0),MATCH(F$22,'TDCV Values'!$D$10:$H$10,0))</f>
        <v>1457.5460001195652</v>
      </c>
      <c r="G188" s="35" cm="1">
        <f t="array" ref="G188">G171*INDEX('TDCV Values'!$D$11:$H$16,MATCH($B188&amp;$C188,'TDCV Values'!$B$11:$B$16&amp;'TDCV Values'!$C$11:$C$16,0),MATCH(G$22,'TDCV Values'!$D$10:$H$10,0))</f>
        <v>874.36232061303758</v>
      </c>
      <c r="H188" s="35" cm="1">
        <f t="array" ref="H188">H171*INDEX('TDCV Values'!$D$11:$H$16,MATCH($B188&amp;$C188,'TDCV Values'!$B$11:$B$16&amp;'TDCV Values'!$C$11:$C$16,0),MATCH(H$22,'TDCV Values'!$D$10:$H$10,0))</f>
        <v>740.53912354115448</v>
      </c>
      <c r="I188" s="35" cm="1">
        <f t="array" ref="I188">I171*INDEX('TDCV Values'!$D$11:$H$16,MATCH($B188&amp;$C188,'TDCV Values'!$B$11:$B$16&amp;'TDCV Values'!$C$11:$C$16,0),MATCH(I$22,'TDCV Values'!$D$10:$H$10,0))</f>
        <v>773.50966031459677</v>
      </c>
      <c r="J188" s="108"/>
    </row>
    <row r="189" spans="2:15">
      <c r="B189" s="14" t="s">
        <v>62</v>
      </c>
      <c r="C189" s="1" t="s">
        <v>65</v>
      </c>
      <c r="D189" s="14" t="s">
        <v>64</v>
      </c>
      <c r="E189" s="35" cm="1">
        <f t="array" ref="E189">E172*INDEX('TDCV Values'!$D$11:$H$16,MATCH($B189&amp;$C189,'TDCV Values'!$B$11:$B$16&amp;'TDCV Values'!$C$11:$C$16,0),MATCH(E$22,'TDCV Values'!$D$10:$H$10,0))</f>
        <v>1890.1739571469725</v>
      </c>
      <c r="F189" s="35" cm="1">
        <f t="array" ref="F189">F172*INDEX('TDCV Values'!$D$11:$H$16,MATCH($B189&amp;$C189,'TDCV Values'!$B$11:$B$16&amp;'TDCV Values'!$C$11:$C$16,0),MATCH(F$22,'TDCV Values'!$D$10:$H$10,0))</f>
        <v>1415.6143855161374</v>
      </c>
      <c r="G189" s="35" cm="1">
        <f t="array" ref="G189">G172*INDEX('TDCV Values'!$D$11:$H$16,MATCH($B189&amp;$C189,'TDCV Values'!$B$11:$B$16&amp;'TDCV Values'!$C$11:$C$16,0),MATCH(G$22,'TDCV Values'!$D$10:$H$10,0))</f>
        <v>838.74067331335652</v>
      </c>
      <c r="H189" s="35" cm="1">
        <f t="array" ref="H189">H172*INDEX('TDCV Values'!$D$11:$H$16,MATCH($B189&amp;$C189,'TDCV Values'!$B$11:$B$16&amp;'TDCV Values'!$C$11:$C$16,0),MATCH(H$22,'TDCV Values'!$D$10:$H$10,0))</f>
        <v>724.33282323880212</v>
      </c>
      <c r="I189" s="35" cm="1">
        <f t="array" ref="I189">I172*INDEX('TDCV Values'!$D$11:$H$16,MATCH($B189&amp;$C189,'TDCV Values'!$B$11:$B$16&amp;'TDCV Values'!$C$11:$C$16,0),MATCH(I$22,'TDCV Values'!$D$10:$H$10,0))</f>
        <v>756.95917736881677</v>
      </c>
      <c r="J189" s="108"/>
    </row>
    <row r="190" spans="2:15">
      <c r="B190" s="14" t="s">
        <v>62</v>
      </c>
      <c r="C190" s="1" t="s">
        <v>66</v>
      </c>
      <c r="D190" s="14" t="s">
        <v>64</v>
      </c>
      <c r="E190" s="35" cm="1">
        <f t="array" ref="E190">E173*INDEX('TDCV Values'!$D$11:$H$16,MATCH($B190&amp;$C190,'TDCV Values'!$B$11:$B$16&amp;'TDCV Values'!$C$11:$C$16,0),MATCH(E$22,'TDCV Values'!$D$10:$H$10,0))</f>
        <v>1976.3595319777914</v>
      </c>
      <c r="F190" s="35" cm="1">
        <f t="array" ref="F190">F173*INDEX('TDCV Values'!$D$11:$H$16,MATCH($B190&amp;$C190,'TDCV Values'!$B$11:$B$16&amp;'TDCV Values'!$C$11:$C$16,0),MATCH(F$22,'TDCV Values'!$D$10:$H$10,0))</f>
        <v>1491.4730152568684</v>
      </c>
      <c r="G190" s="35" cm="1">
        <f t="array" ref="G190">G173*INDEX('TDCV Values'!$D$11:$H$16,MATCH($B190&amp;$C190,'TDCV Values'!$B$11:$B$16&amp;'TDCV Values'!$C$11:$C$16,0),MATCH(G$22,'TDCV Values'!$D$10:$H$10,0))</f>
        <v>894.73454558830122</v>
      </c>
      <c r="H190" s="35" cm="1">
        <f t="array" ref="H190">H173*INDEX('TDCV Values'!$D$11:$H$16,MATCH($B190&amp;$C190,'TDCV Values'!$B$11:$B$16&amp;'TDCV Values'!$C$11:$C$16,0),MATCH(H$22,'TDCV Values'!$D$10:$H$10,0))</f>
        <v>757.42200267247426</v>
      </c>
      <c r="I190" s="35" cm="1">
        <f t="array" ref="I190">I173*INDEX('TDCV Values'!$D$11:$H$16,MATCH($B190&amp;$C190,'TDCV Values'!$B$11:$B$16&amp;'TDCV Values'!$C$11:$C$16,0),MATCH(I$22,'TDCV Values'!$D$10:$H$10,0))</f>
        <v>791.19146039519512</v>
      </c>
      <c r="J190" s="108"/>
    </row>
    <row r="191" spans="2:15">
      <c r="B191" s="14" t="s">
        <v>67</v>
      </c>
      <c r="C191" s="1" t="s">
        <v>63</v>
      </c>
      <c r="D191" s="14" t="s">
        <v>64</v>
      </c>
      <c r="E191" s="35" cm="1">
        <f t="array" ref="E191">E174*INDEX('TDCV Values'!$D$11:$H$16,MATCH($B191&amp;$C191,'TDCV Values'!$B$11:$B$16&amp;'TDCV Values'!$C$11:$C$16,0),MATCH(E$22,'TDCV Values'!$D$10:$H$10,0))</f>
        <v>2055.4031493431371</v>
      </c>
      <c r="F191" s="35" cm="1">
        <f t="array" ref="F191">F174*INDEX('TDCV Values'!$D$11:$H$16,MATCH($B191&amp;$C191,'TDCV Values'!$B$11:$B$16&amp;'TDCV Values'!$C$11:$C$16,0),MATCH(F$22,'TDCV Values'!$D$10:$H$10,0))</f>
        <v>1516.944777438026</v>
      </c>
      <c r="G191" s="35" cm="1">
        <f t="array" ref="G191">G174*INDEX('TDCV Values'!$D$11:$H$16,MATCH($B191&amp;$C191,'TDCV Values'!$B$11:$B$16&amp;'TDCV Values'!$C$11:$C$16,0),MATCH(G$22,'TDCV Values'!$D$10:$H$10,0))</f>
        <v>901.19765510764205</v>
      </c>
      <c r="H191" s="35" cm="1">
        <f t="array" ref="H191">H174*INDEX('TDCV Values'!$D$11:$H$16,MATCH($B191&amp;$C191,'TDCV Values'!$B$11:$B$16&amp;'TDCV Values'!$C$11:$C$16,0),MATCH(H$22,'TDCV Values'!$D$10:$H$10,0))</f>
        <v>792.52129328198453</v>
      </c>
      <c r="I191" s="35" cm="1">
        <f t="array" ref="I191">I174*INDEX('TDCV Values'!$D$11:$H$16,MATCH($B191&amp;$C191,'TDCV Values'!$B$11:$B$16&amp;'TDCV Values'!$C$11:$C$16,0),MATCH(I$22,'TDCV Values'!$D$10:$H$10,0))</f>
        <v>853.26640415273994</v>
      </c>
      <c r="J191" s="108"/>
    </row>
    <row r="192" spans="2:15">
      <c r="B192" s="14" t="s">
        <v>67</v>
      </c>
      <c r="C192" s="1" t="s">
        <v>65</v>
      </c>
      <c r="D192" s="14" t="s">
        <v>64</v>
      </c>
      <c r="E192" s="35" cm="1">
        <f t="array" ref="E192">E175*INDEX('TDCV Values'!$D$11:$H$16,MATCH($B192&amp;$C192,'TDCV Values'!$B$11:$B$16&amp;'TDCV Values'!$C$11:$C$16,0),MATCH(E$22,'TDCV Values'!$D$10:$H$10,0))</f>
        <v>2102.073719751133</v>
      </c>
      <c r="F192" s="35" cm="1">
        <f t="array" ref="F192">F175*INDEX('TDCV Values'!$D$11:$H$16,MATCH($B192&amp;$C192,'TDCV Values'!$B$11:$B$16&amp;'TDCV Values'!$C$11:$C$16,0),MATCH(F$22,'TDCV Values'!$D$10:$H$10,0))</f>
        <v>1535.5438380202988</v>
      </c>
      <c r="G192" s="35" cm="1">
        <f t="array" ref="G192">G175*INDEX('TDCV Values'!$D$11:$H$16,MATCH($B192&amp;$C192,'TDCV Values'!$B$11:$B$16&amp;'TDCV Values'!$C$11:$C$16,0),MATCH(G$22,'TDCV Values'!$D$10:$H$10,0))</f>
        <v>879.42835164433029</v>
      </c>
      <c r="H192" s="35" cm="1">
        <f t="array" ref="H192">H175*INDEX('TDCV Values'!$D$11:$H$16,MATCH($B192&amp;$C192,'TDCV Values'!$B$11:$B$16&amp;'TDCV Values'!$C$11:$C$16,0),MATCH(H$22,'TDCV Values'!$D$10:$H$10,0))</f>
        <v>761.96052876217504</v>
      </c>
      <c r="I192" s="35" cm="1">
        <f t="array" ref="I192">I175*INDEX('TDCV Values'!$D$11:$H$16,MATCH($B192&amp;$C192,'TDCV Values'!$B$11:$B$16&amp;'TDCV Values'!$C$11:$C$16,0),MATCH(I$22,'TDCV Values'!$D$10:$H$10,0))</f>
        <v>827.12490069436683</v>
      </c>
      <c r="J192" s="108"/>
    </row>
    <row r="193" spans="2:10">
      <c r="B193" s="14" t="s">
        <v>67</v>
      </c>
      <c r="C193" s="1" t="s">
        <v>66</v>
      </c>
      <c r="D193" s="14" t="s">
        <v>64</v>
      </c>
      <c r="E193" s="35" cm="1">
        <f t="array" ref="E193">E176*INDEX('TDCV Values'!$D$11:$H$16,MATCH($B193&amp;$C193,'TDCV Values'!$B$11:$B$16&amp;'TDCV Values'!$C$11:$C$16,0),MATCH(E$22,'TDCV Values'!$D$10:$H$10,0))</f>
        <v>2103.1664029634248</v>
      </c>
      <c r="F193" s="35" cm="1">
        <f t="array" ref="F193">F176*INDEX('TDCV Values'!$D$11:$H$16,MATCH($B193&amp;$C193,'TDCV Values'!$B$11:$B$16&amp;'TDCV Values'!$C$11:$C$16,0),MATCH(F$22,'TDCV Values'!$D$10:$H$10,0))</f>
        <v>1552.2103929646871</v>
      </c>
      <c r="G193" s="35" cm="1">
        <f t="array" ref="G193">G176*INDEX('TDCV Values'!$D$11:$H$16,MATCH($B193&amp;$C193,'TDCV Values'!$B$11:$B$16&amp;'TDCV Values'!$C$11:$C$16,0),MATCH(G$22,'TDCV Values'!$D$10:$H$10,0))</f>
        <v>922.17238929814471</v>
      </c>
      <c r="H193" s="35" cm="1">
        <f t="array" ref="H193">H176*INDEX('TDCV Values'!$D$11:$H$16,MATCH($B193&amp;$C193,'TDCV Values'!$B$11:$B$16&amp;'TDCV Values'!$C$11:$C$16,0),MATCH(H$22,'TDCV Values'!$D$10:$H$10,0))</f>
        <v>810.51573509277046</v>
      </c>
      <c r="I193" s="35" cm="1">
        <f t="array" ref="I193">I176*INDEX('TDCV Values'!$D$11:$H$16,MATCH($B193&amp;$C193,'TDCV Values'!$B$11:$B$16&amp;'TDCV Values'!$C$11:$C$16,0),MATCH(I$22,'TDCV Values'!$D$10:$H$10,0))</f>
        <v>872.49316215819476</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190.9561139031519</v>
      </c>
      <c r="F195" s="8">
        <f t="shared" ref="F195:I200" si="20">F177*365</f>
        <v>220.02859987128002</v>
      </c>
      <c r="G195" s="8">
        <f t="shared" si="20"/>
        <v>220.02859987128002</v>
      </c>
      <c r="H195" s="8">
        <f t="shared" si="20"/>
        <v>222.78353217600238</v>
      </c>
      <c r="I195" s="8">
        <f t="shared" si="20"/>
        <v>222.53854266277256</v>
      </c>
      <c r="J195" s="108"/>
    </row>
    <row r="196" spans="2:10">
      <c r="B196" s="14" t="s">
        <v>62</v>
      </c>
      <c r="C196" s="1" t="s">
        <v>65</v>
      </c>
      <c r="D196" s="14" t="s">
        <v>68</v>
      </c>
      <c r="E196" s="8">
        <f t="shared" ref="E196:H200" si="21">E178*365</f>
        <v>189.84430369115157</v>
      </c>
      <c r="F196" s="8">
        <f t="shared" si="21"/>
        <v>218.74090787412871</v>
      </c>
      <c r="G196" s="8">
        <f t="shared" si="21"/>
        <v>218.74090787412871</v>
      </c>
      <c r="H196" s="8">
        <f t="shared" si="21"/>
        <v>221.49360185486202</v>
      </c>
      <c r="I196" s="8">
        <f t="shared" si="20"/>
        <v>221.41820343143354</v>
      </c>
      <c r="J196" s="108"/>
    </row>
    <row r="197" spans="2:10">
      <c r="B197" s="14" t="s">
        <v>62</v>
      </c>
      <c r="C197" s="1" t="s">
        <v>66</v>
      </c>
      <c r="D197" s="14" t="s">
        <v>68</v>
      </c>
      <c r="E197" s="8">
        <f t="shared" si="21"/>
        <v>205.03662312894551</v>
      </c>
      <c r="F197" s="8">
        <f t="shared" si="21"/>
        <v>235.27758651433902</v>
      </c>
      <c r="G197" s="8">
        <f t="shared" si="21"/>
        <v>235.27758651433902</v>
      </c>
      <c r="H197" s="8">
        <f t="shared" si="21"/>
        <v>237.23264018698356</v>
      </c>
      <c r="I197" s="8">
        <f t="shared" si="20"/>
        <v>237.82120212879406</v>
      </c>
      <c r="J197" s="108"/>
    </row>
    <row r="198" spans="2:10">
      <c r="B198" s="14" t="s">
        <v>67</v>
      </c>
      <c r="C198" s="1" t="s">
        <v>63</v>
      </c>
      <c r="D198" s="14" t="s">
        <v>68</v>
      </c>
      <c r="E198" s="8">
        <f t="shared" si="21"/>
        <v>110.58040445029704</v>
      </c>
      <c r="F198" s="8">
        <f t="shared" si="21"/>
        <v>112.6575491967464</v>
      </c>
      <c r="G198" s="8">
        <f t="shared" si="21"/>
        <v>112.6575491967464</v>
      </c>
      <c r="H198" s="8">
        <f t="shared" si="21"/>
        <v>115.94399946080432</v>
      </c>
      <c r="I198" s="8">
        <f t="shared" si="20"/>
        <v>115.86001745045752</v>
      </c>
      <c r="J198" s="108"/>
    </row>
    <row r="199" spans="2:10">
      <c r="B199" s="14" t="s">
        <v>67</v>
      </c>
      <c r="C199" s="1" t="s">
        <v>65</v>
      </c>
      <c r="D199" s="14" t="s">
        <v>68</v>
      </c>
      <c r="E199" s="8">
        <f t="shared" si="21"/>
        <v>109.9598281070795</v>
      </c>
      <c r="F199" s="8">
        <f t="shared" si="21"/>
        <v>112.02377474851882</v>
      </c>
      <c r="G199" s="8">
        <f t="shared" si="21"/>
        <v>112.02377474851882</v>
      </c>
      <c r="H199" s="8">
        <f t="shared" si="21"/>
        <v>115.30358083264137</v>
      </c>
      <c r="I199" s="8">
        <f t="shared" si="20"/>
        <v>115.21959882229457</v>
      </c>
      <c r="J199" s="108"/>
    </row>
    <row r="200" spans="2:10">
      <c r="B200" s="14" t="s">
        <v>67</v>
      </c>
      <c r="C200" s="1" t="s">
        <v>66</v>
      </c>
      <c r="D200" s="14" t="s">
        <v>68</v>
      </c>
      <c r="E200" s="8">
        <f t="shared" si="21"/>
        <v>120.05472600350517</v>
      </c>
      <c r="F200" s="8">
        <f t="shared" si="21"/>
        <v>122.9275171427139</v>
      </c>
      <c r="G200" s="8">
        <f t="shared" si="21"/>
        <v>122.9275171427139</v>
      </c>
      <c r="H200" s="8">
        <f t="shared" si="21"/>
        <v>125.29262365907046</v>
      </c>
      <c r="I200" s="8">
        <f t="shared" si="20"/>
        <v>125.20753327533498</v>
      </c>
      <c r="J200" s="108"/>
    </row>
    <row r="201" spans="2:10">
      <c r="B201" s="209" t="s">
        <v>74</v>
      </c>
      <c r="C201" s="209"/>
      <c r="D201" s="209"/>
      <c r="E201" s="209"/>
      <c r="F201" s="209"/>
      <c r="G201" s="209"/>
      <c r="H201" s="209"/>
      <c r="I201" s="186"/>
      <c r="J201" t="s">
        <v>75</v>
      </c>
    </row>
    <row r="202" spans="2:10">
      <c r="B202" s="14" t="s">
        <v>62</v>
      </c>
      <c r="C202" s="1" t="s">
        <v>63</v>
      </c>
      <c r="D202" s="1"/>
      <c r="E202" s="8">
        <f>E188+E195</f>
        <v>2122.3779452185763</v>
      </c>
      <c r="F202" s="8">
        <f t="shared" ref="F202:I207" si="22">F188+F195</f>
        <v>1677.5745999908452</v>
      </c>
      <c r="G202" s="8">
        <f t="shared" si="22"/>
        <v>1094.3909204843176</v>
      </c>
      <c r="H202" s="8">
        <f t="shared" si="22"/>
        <v>963.32265571715686</v>
      </c>
      <c r="I202" s="8">
        <f t="shared" si="22"/>
        <v>996.04820297736933</v>
      </c>
    </row>
    <row r="203" spans="2:10">
      <c r="B203" s="14" t="s">
        <v>62</v>
      </c>
      <c r="C203" s="1" t="s">
        <v>65</v>
      </c>
      <c r="D203" s="1"/>
      <c r="E203" s="8">
        <f t="shared" ref="E203:H207" si="23">E189+E196</f>
        <v>2080.0182608381242</v>
      </c>
      <c r="F203" s="8">
        <f t="shared" si="23"/>
        <v>1634.3552933902661</v>
      </c>
      <c r="G203" s="8">
        <f t="shared" si="23"/>
        <v>1057.4815811874853</v>
      </c>
      <c r="H203" s="8">
        <f t="shared" si="23"/>
        <v>945.82642509366417</v>
      </c>
      <c r="I203" s="8">
        <f t="shared" si="22"/>
        <v>978.37738080025031</v>
      </c>
    </row>
    <row r="204" spans="2:10">
      <c r="B204" s="14" t="s">
        <v>62</v>
      </c>
      <c r="C204" s="1" t="s">
        <v>66</v>
      </c>
      <c r="D204" s="1"/>
      <c r="E204" s="8">
        <f t="shared" si="23"/>
        <v>2181.3961551067368</v>
      </c>
      <c r="F204" s="8">
        <f t="shared" si="23"/>
        <v>1726.7506017712074</v>
      </c>
      <c r="G204" s="8">
        <f t="shared" si="23"/>
        <v>1130.0121321026402</v>
      </c>
      <c r="H204" s="8">
        <f t="shared" si="23"/>
        <v>994.65464285945779</v>
      </c>
      <c r="I204" s="8">
        <f t="shared" si="22"/>
        <v>1029.0126625239891</v>
      </c>
    </row>
    <row r="205" spans="2:10">
      <c r="B205" s="14" t="s">
        <v>67</v>
      </c>
      <c r="C205" s="1" t="s">
        <v>63</v>
      </c>
      <c r="D205" s="1"/>
      <c r="E205" s="8">
        <f t="shared" si="23"/>
        <v>2165.9835537934341</v>
      </c>
      <c r="F205" s="8">
        <f t="shared" si="23"/>
        <v>1629.6023266347725</v>
      </c>
      <c r="G205" s="8">
        <f t="shared" si="23"/>
        <v>1013.8552043043885</v>
      </c>
      <c r="H205" s="8">
        <f t="shared" si="23"/>
        <v>908.46529274278885</v>
      </c>
      <c r="I205" s="8">
        <f t="shared" si="22"/>
        <v>969.12642160319751</v>
      </c>
    </row>
    <row r="206" spans="2:10">
      <c r="B206" s="14" t="s">
        <v>67</v>
      </c>
      <c r="C206" s="1" t="s">
        <v>65</v>
      </c>
      <c r="D206" s="1"/>
      <c r="E206" s="8">
        <f t="shared" si="23"/>
        <v>2212.0335478582124</v>
      </c>
      <c r="F206" s="8">
        <f t="shared" si="23"/>
        <v>1647.5676127688178</v>
      </c>
      <c r="G206" s="8">
        <f t="shared" si="23"/>
        <v>991.4521263928491</v>
      </c>
      <c r="H206" s="8">
        <f t="shared" si="23"/>
        <v>877.26410959481643</v>
      </c>
      <c r="I206" s="8">
        <f t="shared" si="22"/>
        <v>942.34449951666136</v>
      </c>
    </row>
    <row r="207" spans="2:10">
      <c r="B207" s="14" t="s">
        <v>67</v>
      </c>
      <c r="C207" s="1" t="s">
        <v>66</v>
      </c>
      <c r="D207" s="1"/>
      <c r="E207" s="8">
        <f t="shared" si="23"/>
        <v>2223.2211289669299</v>
      </c>
      <c r="F207" s="8">
        <f t="shared" si="23"/>
        <v>1675.137910107401</v>
      </c>
      <c r="G207" s="8">
        <f t="shared" si="23"/>
        <v>1045.0999064408586</v>
      </c>
      <c r="H207" s="8">
        <f t="shared" si="23"/>
        <v>935.80835875184096</v>
      </c>
      <c r="I207" s="8">
        <f t="shared" si="22"/>
        <v>997.70069543352975</v>
      </c>
    </row>
    <row r="208" spans="2:10">
      <c r="B208" s="209" t="s">
        <v>74</v>
      </c>
      <c r="C208" s="209"/>
      <c r="D208" s="209"/>
      <c r="E208" s="209"/>
      <c r="F208" s="209"/>
      <c r="G208" s="209"/>
      <c r="H208" s="209"/>
      <c r="I208" s="186"/>
      <c r="J208" t="s">
        <v>76</v>
      </c>
    </row>
    <row r="209" spans="2:15">
      <c r="B209" s="14" t="s">
        <v>77</v>
      </c>
      <c r="C209" s="1" t="s">
        <v>63</v>
      </c>
      <c r="D209" s="1"/>
      <c r="E209" s="8">
        <f>E202+E205</f>
        <v>4288.3614990120104</v>
      </c>
      <c r="F209" s="8">
        <f t="shared" ref="F209:I211" si="24">F202+F205</f>
        <v>3307.1769266256179</v>
      </c>
      <c r="G209" s="8">
        <f t="shared" si="24"/>
        <v>2108.2461247887059</v>
      </c>
      <c r="H209" s="8">
        <f t="shared" si="24"/>
        <v>1871.7879484599457</v>
      </c>
      <c r="I209" s="8">
        <f t="shared" si="24"/>
        <v>1965.1746245805668</v>
      </c>
    </row>
    <row r="210" spans="2:15">
      <c r="B210" s="14" t="s">
        <v>77</v>
      </c>
      <c r="C210" s="1" t="s">
        <v>65</v>
      </c>
      <c r="D210" s="1"/>
      <c r="E210" s="8">
        <f t="shared" ref="E210:H211" si="25">E203+E206</f>
        <v>4292.0518086963366</v>
      </c>
      <c r="F210" s="8">
        <f t="shared" si="25"/>
        <v>3281.9229061590841</v>
      </c>
      <c r="G210" s="8">
        <f t="shared" si="25"/>
        <v>2048.9337075803342</v>
      </c>
      <c r="H210" s="8">
        <f t="shared" si="25"/>
        <v>1823.0905346884806</v>
      </c>
      <c r="I210" s="8">
        <f t="shared" si="24"/>
        <v>1920.7218803169117</v>
      </c>
    </row>
    <row r="211" spans="2:15">
      <c r="B211" s="14" t="s">
        <v>77</v>
      </c>
      <c r="C211" s="1" t="s">
        <v>66</v>
      </c>
      <c r="D211" s="1"/>
      <c r="E211" s="8">
        <f t="shared" si="25"/>
        <v>4404.6172840736672</v>
      </c>
      <c r="F211" s="8">
        <f t="shared" si="25"/>
        <v>3401.8885118786084</v>
      </c>
      <c r="G211" s="8">
        <f t="shared" si="25"/>
        <v>2175.1120385434988</v>
      </c>
      <c r="H211" s="8">
        <f t="shared" si="25"/>
        <v>1930.4630016112988</v>
      </c>
      <c r="I211" s="8">
        <f t="shared" si="24"/>
        <v>2026.7133579575188</v>
      </c>
    </row>
    <row r="212" spans="2:15">
      <c r="D212" s="128"/>
      <c r="E212" s="16"/>
      <c r="F212" s="16"/>
      <c r="G212" s="16"/>
      <c r="H212" s="16"/>
      <c r="I212" s="16"/>
    </row>
    <row r="213" spans="2:15">
      <c r="B213" s="199" t="s">
        <v>108</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6">E202-E38</f>
        <v>16.179826528808007</v>
      </c>
      <c r="F217" s="8">
        <f t="shared" si="26"/>
        <v>13.541513990654266</v>
      </c>
      <c r="G217" s="8">
        <f t="shared" si="26"/>
        <v>10.031269368826315</v>
      </c>
      <c r="H217" s="8">
        <f t="shared" si="26"/>
        <v>10.432992946767854</v>
      </c>
      <c r="I217" s="8">
        <f t="shared" si="26"/>
        <v>10.45393065195185</v>
      </c>
      <c r="J217" s="137"/>
      <c r="K217" s="138"/>
      <c r="L217" s="138"/>
      <c r="M217" s="138"/>
      <c r="N217" s="138"/>
      <c r="O217" s="138"/>
    </row>
    <row r="218" spans="2:15">
      <c r="B218" s="14" t="s">
        <v>62</v>
      </c>
      <c r="C218" s="1" t="s">
        <v>65</v>
      </c>
      <c r="D218" s="1"/>
      <c r="E218" s="8">
        <f t="shared" si="26"/>
        <v>-14.931242913156439</v>
      </c>
      <c r="F218" s="8">
        <f t="shared" si="26"/>
        <v>-15.093197158778139</v>
      </c>
      <c r="G218" s="8">
        <f t="shared" si="26"/>
        <v>-15.093197158777912</v>
      </c>
      <c r="H218" s="8">
        <f t="shared" si="26"/>
        <v>-20.430505051148998</v>
      </c>
      <c r="I218" s="8">
        <f t="shared" si="26"/>
        <v>-20.425306398290218</v>
      </c>
      <c r="J218" s="137"/>
      <c r="K218" s="121" t="s">
        <v>101</v>
      </c>
      <c r="L218" s="138"/>
      <c r="M218" s="138"/>
      <c r="N218" s="138"/>
      <c r="O218" s="138"/>
    </row>
    <row r="219" spans="2:15">
      <c r="B219" s="14" t="s">
        <v>62</v>
      </c>
      <c r="C219" s="1" t="s">
        <v>66</v>
      </c>
      <c r="D219" s="1"/>
      <c r="E219" s="8">
        <f t="shared" si="26"/>
        <v>-50.020907500324938</v>
      </c>
      <c r="F219" s="8">
        <f t="shared" si="26"/>
        <v>-39.523609370864278</v>
      </c>
      <c r="G219" s="8">
        <f t="shared" si="26"/>
        <v>-25.751319584056091</v>
      </c>
      <c r="H219" s="8">
        <f t="shared" si="26"/>
        <v>-22.516091420321231</v>
      </c>
      <c r="I219" s="8">
        <f t="shared" si="26"/>
        <v>-22.602925962985637</v>
      </c>
      <c r="K219" s="136">
        <f>(I217*'Customer Numbers - Northern Sco'!$C$5)+(I218*'Customer Numbers - Northern Sco'!$D$5)+(I219*'Customer Numbers - Northern Sco'!$E$5)+(I220*'Customer Numbers - Northern Sco'!$C$10)+(I221*'Customer Numbers - Northern Sco'!$D$10)+(I222*'Customer Numbers - Northern Sco'!$E$10)</f>
        <v>-1.3504177331924438E-8</v>
      </c>
      <c r="L219" s="138"/>
      <c r="M219" s="138"/>
      <c r="N219" s="138"/>
      <c r="O219" s="138"/>
    </row>
    <row r="220" spans="2:15">
      <c r="B220" s="14" t="s">
        <v>67</v>
      </c>
      <c r="C220" s="1" t="s">
        <v>63</v>
      </c>
      <c r="D220" s="1"/>
      <c r="E220" s="8">
        <f t="shared" si="26"/>
        <v>19.315634977178433</v>
      </c>
      <c r="F220" s="8">
        <f t="shared" si="26"/>
        <v>15.781168696561053</v>
      </c>
      <c r="G220" s="8">
        <f t="shared" si="26"/>
        <v>11.979454836044852</v>
      </c>
      <c r="H220" s="8">
        <f t="shared" si="26"/>
        <v>12.705077383051844</v>
      </c>
      <c r="I220" s="8">
        <f t="shared" si="26"/>
        <v>13.111228311408581</v>
      </c>
      <c r="K220" s="138"/>
      <c r="L220" s="138"/>
      <c r="M220" s="138"/>
      <c r="N220" s="138"/>
      <c r="O220" s="138"/>
    </row>
    <row r="221" spans="2:15">
      <c r="B221" s="14" t="s">
        <v>67</v>
      </c>
      <c r="C221" s="1" t="s">
        <v>65</v>
      </c>
      <c r="D221" s="1"/>
      <c r="E221" s="8">
        <f t="shared" si="26"/>
        <v>-26.945987568497458</v>
      </c>
      <c r="F221" s="8">
        <f t="shared" si="26"/>
        <v>-25.942657434520243</v>
      </c>
      <c r="G221" s="8">
        <f t="shared" si="26"/>
        <v>-25.942657434520356</v>
      </c>
      <c r="H221" s="8">
        <f t="shared" si="26"/>
        <v>-32.330848285393813</v>
      </c>
      <c r="I221" s="8">
        <f t="shared" si="26"/>
        <v>-32.303491582306719</v>
      </c>
      <c r="K221" s="138"/>
      <c r="L221" s="138"/>
      <c r="M221" s="138"/>
      <c r="N221" s="138"/>
      <c r="O221" s="138"/>
    </row>
    <row r="222" spans="2:15">
      <c r="B222" s="14" t="s">
        <v>67</v>
      </c>
      <c r="C222" s="1" t="s">
        <v>66</v>
      </c>
      <c r="D222" s="1"/>
      <c r="E222" s="8">
        <f t="shared" si="26"/>
        <v>-50.637129992797327</v>
      </c>
      <c r="F222" s="8">
        <f t="shared" si="26"/>
        <v>-38.054652392106163</v>
      </c>
      <c r="G222" s="8">
        <f t="shared" si="26"/>
        <v>-23.609414226120407</v>
      </c>
      <c r="H222" s="8">
        <f t="shared" si="26"/>
        <v>-20.971728209212984</v>
      </c>
      <c r="I222" s="8">
        <f t="shared" si="26"/>
        <v>-22.538068232579235</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35.495461505986441</v>
      </c>
      <c r="F224" s="8">
        <f t="shared" ref="F224:I226" si="27">F217+F220</f>
        <v>29.32268268721532</v>
      </c>
      <c r="G224" s="8">
        <f t="shared" si="27"/>
        <v>22.010724204871167</v>
      </c>
      <c r="H224" s="8">
        <f t="shared" si="27"/>
        <v>23.138070329819698</v>
      </c>
      <c r="I224" s="8">
        <f t="shared" si="27"/>
        <v>23.565158963360432</v>
      </c>
      <c r="K224" s="138"/>
      <c r="L224" s="138"/>
      <c r="M224" s="138"/>
      <c r="N224" s="138"/>
      <c r="O224" s="138"/>
    </row>
    <row r="225" spans="2:15">
      <c r="B225" s="14" t="s">
        <v>77</v>
      </c>
      <c r="C225" s="1" t="s">
        <v>65</v>
      </c>
      <c r="D225" s="1"/>
      <c r="E225" s="8">
        <f>E218+E221</f>
        <v>-41.877230481653896</v>
      </c>
      <c r="F225" s="8">
        <f t="shared" si="27"/>
        <v>-41.035854593298382</v>
      </c>
      <c r="G225" s="8">
        <f t="shared" si="27"/>
        <v>-41.035854593298268</v>
      </c>
      <c r="H225" s="8">
        <f t="shared" si="27"/>
        <v>-52.761353336542811</v>
      </c>
      <c r="I225" s="8">
        <f t="shared" si="27"/>
        <v>-52.728797980596937</v>
      </c>
      <c r="K225" s="138"/>
      <c r="L225" s="138"/>
      <c r="M225" s="138"/>
      <c r="N225" s="138"/>
      <c r="O225" s="138"/>
    </row>
    <row r="226" spans="2:15">
      <c r="B226" s="14" t="s">
        <v>77</v>
      </c>
      <c r="C226" s="1" t="s">
        <v>66</v>
      </c>
      <c r="D226" s="1"/>
      <c r="E226" s="8">
        <f>E219+E222</f>
        <v>-100.65803749312227</v>
      </c>
      <c r="F226" s="8">
        <f t="shared" si="27"/>
        <v>-77.578261762970442</v>
      </c>
      <c r="G226" s="8">
        <f t="shared" si="27"/>
        <v>-49.360733810176498</v>
      </c>
      <c r="H226" s="8">
        <f t="shared" si="27"/>
        <v>-43.487819629534215</v>
      </c>
      <c r="I226" s="8">
        <f t="shared" si="27"/>
        <v>-45.140994195564872</v>
      </c>
      <c r="K226" s="138"/>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M54:N54"/>
    <mergeCell ref="B57:C57"/>
    <mergeCell ref="B208:H208"/>
    <mergeCell ref="B216:H216"/>
    <mergeCell ref="B223:H223"/>
    <mergeCell ref="B187:H187"/>
    <mergeCell ref="B194:H194"/>
    <mergeCell ref="B201:H201"/>
    <mergeCell ref="B23:H23"/>
    <mergeCell ref="B30:H30"/>
    <mergeCell ref="B37:H37"/>
    <mergeCell ref="B44:H44"/>
    <mergeCell ref="B113:H113"/>
    <mergeCell ref="E52:F52"/>
    <mergeCell ref="B77:H77"/>
    <mergeCell ref="B84:H84"/>
    <mergeCell ref="B91:H91"/>
    <mergeCell ref="B98:H98"/>
    <mergeCell ref="B106:H106"/>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5686-5E08-4D5C-916F-547E4A6D48CA}">
  <sheetPr>
    <tabColor theme="5" tint="0.59999389629810485"/>
    <pageSetUpPr autoPageBreaks="0"/>
  </sheetPr>
  <dimension ref="A2:V236"/>
  <sheetViews>
    <sheetView topLeftCell="A119" zoomScaleNormal="100" workbookViewId="0">
      <selection activeCell="J138" sqref="J138"/>
    </sheetView>
  </sheetViews>
  <sheetFormatPr defaultRowHeight="12.75"/>
  <cols>
    <col min="1" max="1" width="15" customWidth="1"/>
    <col min="2" max="2" width="18.125" style="128"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117</v>
      </c>
      <c r="B2" s="125"/>
    </row>
    <row r="3" spans="1:10" s="34" customFormat="1">
      <c r="A3" s="33" t="s">
        <v>57</v>
      </c>
      <c r="B3" s="53"/>
      <c r="C3" s="33"/>
    </row>
    <row r="4" spans="1:10">
      <c r="A4" s="4"/>
      <c r="B4" s="54"/>
      <c r="C4" s="4"/>
      <c r="H4" s="187"/>
      <c r="I4" s="187"/>
    </row>
    <row r="5" spans="1:10" ht="25.5">
      <c r="A5" s="1"/>
      <c r="B5" s="14"/>
      <c r="C5" s="1"/>
      <c r="D5" s="1"/>
      <c r="E5" s="126" t="s">
        <v>47</v>
      </c>
      <c r="F5" s="126" t="s">
        <v>49</v>
      </c>
      <c r="G5" s="126" t="s">
        <v>51</v>
      </c>
      <c r="H5" s="126" t="s">
        <v>53</v>
      </c>
      <c r="I5" s="127" t="s">
        <v>55</v>
      </c>
    </row>
    <row r="6" spans="1:10">
      <c r="A6" s="2" t="s">
        <v>95</v>
      </c>
      <c r="B6" s="55" t="s">
        <v>58</v>
      </c>
      <c r="C6" s="2" t="s">
        <v>59</v>
      </c>
      <c r="D6" s="2" t="s">
        <v>60</v>
      </c>
      <c r="E6" s="13" t="s">
        <v>46</v>
      </c>
      <c r="F6" s="13" t="s">
        <v>48</v>
      </c>
      <c r="G6" s="13" t="s">
        <v>50</v>
      </c>
      <c r="H6" s="13" t="s">
        <v>52</v>
      </c>
      <c r="I6" s="186" t="s">
        <v>54</v>
      </c>
      <c r="J6" t="s">
        <v>61</v>
      </c>
    </row>
    <row r="7" spans="1:10" ht="13.5" customHeight="1">
      <c r="A7" s="1" t="s">
        <v>118</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0.67345945234729687</v>
      </c>
      <c r="F7" s="37" cm="1">
        <f t="array" ref="F7">INDEX('Regional Cap levels'!$F$386:$J$553,MATCH($A7&amp;$B7&amp;$C7&amp;$D7,'Regional Cap levels'!$B$386:$B$553&amp;'Regional Cap levels'!$C$386:$C$553&amp;'Regional Cap levels'!$D$386:$D$553&amp;'Regional Cap levels'!$E$386:$E$553,0),MATCH(F$6,'Regional Cap levels'!$F$385:$J$385,0))</f>
        <v>0.50307256284290358</v>
      </c>
      <c r="G7" s="37" cm="1">
        <f t="array" ref="G7">INDEX('Regional Cap levels'!$F$386:$J$553,MATCH($A7&amp;$B7&amp;$C7&amp;$D7,'Regional Cap levels'!$B$386:$B$553&amp;'Regional Cap levels'!$C$386:$C$553&amp;'Regional Cap levels'!$D$386:$D$553&amp;'Regional Cap levels'!$E$386:$E$553,0),MATCH(G$6,'Regional Cap levels'!$F$385:$J$385,0))</f>
        <v>0.29667073466332577</v>
      </c>
      <c r="H7" s="37" cm="1">
        <f t="array" ref="H7">INDEX('Regional Cap levels'!$F$386:$J$553,MATCH($A7&amp;$B7&amp;$C7&amp;$D7,'Regional Cap levels'!$B$386:$B$553&amp;'Regional Cap levels'!$C$386:$C$553&amp;'Regional Cap levels'!$D$386:$D$553&amp;'Regional Cap levels'!$E$386:$E$553,0),MATCH(H$6,'Regional Cap levels'!$F$385:$J$385,0))</f>
        <v>0.2688390737994229</v>
      </c>
      <c r="I7" s="37" cm="1">
        <f t="array" ref="I7">INDEX('Regional Cap levels'!$F$386:$J$553,MATCH($A7&amp;$B7&amp;$C7&amp;$D7,'Regional Cap levels'!$B$386:$B$553&amp;'Regional Cap levels'!$C$386:$C$553&amp;'Regional Cap levels'!$D$386:$D$553&amp;'Regional Cap levels'!$E$386:$E$553,0),MATCH(I$6,'Regional Cap levels'!$F$385:$J$385,0))</f>
        <v>0.28157077988326251</v>
      </c>
      <c r="J7" s="4"/>
    </row>
    <row r="8" spans="1:10" ht="13.5" customHeight="1">
      <c r="A8" s="1" t="s">
        <v>118</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0.66305221377768631</v>
      </c>
      <c r="F8" s="37" cm="1">
        <f t="array" ref="F8">INDEX('Regional Cap levels'!$F$386:$J$553,MATCH($A8&amp;$B8&amp;$C8&amp;$D8,'Regional Cap levels'!$B$386:$B$553&amp;'Regional Cap levels'!$C$386:$C$553&amp;'Regional Cap levels'!$D$386:$D$553&amp;'Regional Cap levels'!$E$386:$E$553,0),MATCH(F$6,'Regional Cap levels'!$F$385:$J$385,0))</f>
        <v>0.49148505611838911</v>
      </c>
      <c r="G8" s="37" cm="1">
        <f t="array" ref="G8">INDEX('Regional Cap levels'!$F$386:$J$553,MATCH($A8&amp;$B8&amp;$C8&amp;$D8,'Regional Cap levels'!$B$386:$B$553&amp;'Regional Cap levels'!$C$386:$C$553&amp;'Regional Cap levels'!$D$386:$D$553&amp;'Regional Cap levels'!$E$386:$E$553,0),MATCH(G$6,'Regional Cap levels'!$F$385:$J$385,0))</f>
        <v>0.28608011306169617</v>
      </c>
      <c r="H8" s="37" cm="1">
        <f t="array" ref="H8">INDEX('Regional Cap levels'!$F$386:$J$553,MATCH($A8&amp;$B8&amp;$C8&amp;$D8,'Regional Cap levels'!$B$386:$B$553&amp;'Regional Cap levels'!$C$386:$C$553&amp;'Regional Cap levels'!$D$386:$D$553&amp;'Regional Cap levels'!$E$386:$E$553,0),MATCH(H$6,'Regional Cap levels'!$F$385:$J$385,0))</f>
        <v>0.26450362516115772</v>
      </c>
      <c r="I8" s="37" cm="1">
        <f t="array" ref="I8">INDEX('Regional Cap levels'!$F$386:$J$553,MATCH($A8&amp;$B8&amp;$C8&amp;$D8,'Regional Cap levels'!$B$386:$B$553&amp;'Regional Cap levels'!$C$386:$C$553&amp;'Regional Cap levels'!$D$386:$D$553&amp;'Regional Cap levels'!$E$386:$E$553,0),MATCH(I$6,'Regional Cap levels'!$F$385:$J$385,0))</f>
        <v>0.27717608848475317</v>
      </c>
    </row>
    <row r="9" spans="1:10" ht="13.5" customHeight="1">
      <c r="A9" s="1" t="s">
        <v>118</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0.70931859547845277</v>
      </c>
      <c r="F9" s="37" cm="1">
        <f t="array" ref="F9">INDEX('Regional Cap levels'!$F$386:$J$553,MATCH($A9&amp;$B9&amp;$C9&amp;$D9,'Regional Cap levels'!$B$386:$B$553&amp;'Regional Cap levels'!$C$386:$C$553&amp;'Regional Cap levels'!$D$386:$D$553&amp;'Regional Cap levels'!$E$386:$E$553,0),MATCH(F$6,'Regional Cap levels'!$F$385:$J$385,0))</f>
        <v>0.52986718113833264</v>
      </c>
      <c r="G9" s="37" cm="1">
        <f t="array" ref="G9">INDEX('Regional Cap levels'!$F$386:$J$553,MATCH($A9&amp;$B9&amp;$C9&amp;$D9,'Regional Cap levels'!$B$386:$B$553&amp;'Regional Cap levels'!$C$386:$C$553&amp;'Regional Cap levels'!$D$386:$D$553&amp;'Regional Cap levels'!$E$386:$E$553,0),MATCH(G$6,'Regional Cap levels'!$F$385:$J$385,0))</f>
        <v>0.31248524043096054</v>
      </c>
      <c r="H9" s="37" cm="1">
        <f t="array" ref="H9">INDEX('Regional Cap levels'!$F$386:$J$553,MATCH($A9&amp;$B9&amp;$C9&amp;$D9,'Regional Cap levels'!$B$386:$B$553&amp;'Regional Cap levels'!$C$386:$C$553&amp;'Regional Cap levels'!$D$386:$D$553&amp;'Regional Cap levels'!$E$386:$E$553,0),MATCH(H$6,'Regional Cap levels'!$F$385:$J$385,0))</f>
        <v>0.28299831463248498</v>
      </c>
      <c r="I9" s="37" cm="1">
        <f t="array" ref="I9">INDEX('Regional Cap levels'!$F$386:$J$553,MATCH($A9&amp;$B9&amp;$C9&amp;$D9,'Regional Cap levels'!$B$386:$B$553&amp;'Regional Cap levels'!$C$386:$C$553&amp;'Regional Cap levels'!$D$386:$D$553&amp;'Regional Cap levels'!$E$386:$E$553,0),MATCH(I$6,'Regional Cap levels'!$F$385:$J$385,0))</f>
        <v>0.29640687962672985</v>
      </c>
    </row>
    <row r="10" spans="1:10" ht="13.5" customHeight="1">
      <c r="A10" s="1" t="s">
        <v>118</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0.17022281548515106</v>
      </c>
      <c r="F10" s="37" cm="1">
        <f t="array" ref="F10">INDEX('Regional Cap levels'!$F$386:$J$553,MATCH($A10&amp;$B10&amp;$C10&amp;$D10,'Regional Cap levels'!$B$386:$B$553&amp;'Regional Cap levels'!$C$386:$C$553&amp;'Regional Cap levels'!$D$386:$D$553&amp;'Regional Cap levels'!$E$386:$E$553,0),MATCH(F$6,'Regional Cap levels'!$F$385:$J$385,0))</f>
        <v>0.12562929278626486</v>
      </c>
      <c r="G10" s="37" cm="1">
        <f t="array" ref="G10">INDEX('Regional Cap levels'!$F$386:$J$553,MATCH($A10&amp;$B10&amp;$C10&amp;$D10,'Regional Cap levels'!$B$386:$B$553&amp;'Regional Cap levels'!$C$386:$C$553&amp;'Regional Cap levels'!$D$386:$D$553&amp;'Regional Cap levels'!$E$386:$E$553,0),MATCH(G$6,'Regional Cap levels'!$F$385:$J$385,0))</f>
        <v>7.4633842080442506E-2</v>
      </c>
      <c r="H10" s="37" cm="1">
        <f t="array" ref="H10">INDEX('Regional Cap levels'!$F$386:$J$553,MATCH($A10&amp;$B10&amp;$C10&amp;$D10,'Regional Cap levels'!$B$386:$B$553&amp;'Regional Cap levels'!$C$386:$C$553&amp;'Regional Cap levels'!$D$386:$D$553&amp;'Regional Cap levels'!$E$386:$E$553,0),MATCH(H$6,'Regional Cap levels'!$F$385:$J$385,0))</f>
        <v>6.8489661960157697E-2</v>
      </c>
      <c r="I10" s="37" cm="1">
        <f t="array" ref="I10">INDEX('Regional Cap levels'!$F$386:$J$553,MATCH($A10&amp;$B10&amp;$C10&amp;$D10,'Regional Cap levels'!$B$386:$B$553&amp;'Regional Cap levels'!$C$386:$C$553&amp;'Regional Cap levels'!$D$386:$D$553&amp;'Regional Cap levels'!$E$386:$E$553,0),MATCH(I$6,'Regional Cap levels'!$F$385:$J$385,0))</f>
        <v>7.3735999492493695E-2</v>
      </c>
    </row>
    <row r="11" spans="1:10" ht="13.5" customHeight="1">
      <c r="A11" s="1" t="s">
        <v>118</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0.17517154898278664</v>
      </c>
      <c r="F11" s="37" cm="1">
        <f t="array" ref="F11">INDEX('Regional Cap levels'!$F$386:$J$553,MATCH($A11&amp;$B11&amp;$C11&amp;$D11,'Regional Cap levels'!$B$386:$B$553&amp;'Regional Cap levels'!$C$386:$C$553&amp;'Regional Cap levels'!$D$386:$D$553&amp;'Regional Cap levels'!$E$386:$E$553,0),MATCH(F$6,'Regional Cap levels'!$F$385:$J$385,0))</f>
        <v>0.12796131061646973</v>
      </c>
      <c r="G11" s="37" cm="1">
        <f t="array" ref="G11">INDEX('Regional Cap levels'!$F$386:$J$553,MATCH($A11&amp;$B11&amp;$C11&amp;$D11,'Regional Cap levels'!$B$386:$B$553&amp;'Regional Cap levels'!$C$386:$C$553&amp;'Regional Cap levels'!$D$386:$D$553&amp;'Regional Cap levels'!$E$386:$E$553,0),MATCH(G$6,'Regional Cap levels'!$F$385:$J$385,0))</f>
        <v>7.3285020085138999E-2</v>
      </c>
      <c r="H11" s="37" cm="1">
        <f t="array" ref="H11">INDEX('Regional Cap levels'!$F$386:$J$553,MATCH($A11&amp;$B11&amp;$C11&amp;$D11,'Regional Cap levels'!$B$386:$B$553&amp;'Regional Cap levels'!$C$386:$C$553&amp;'Regional Cap levels'!$D$386:$D$553&amp;'Regional Cap levels'!$E$386:$E$553,0),MATCH(H$6,'Regional Cap levels'!$F$385:$J$385,0))</f>
        <v>6.6256763832321153E-2</v>
      </c>
      <c r="I11" s="37" cm="1">
        <f t="array" ref="I11">INDEX('Regional Cap levels'!$F$386:$J$553,MATCH($A11&amp;$B11&amp;$C11&amp;$D11,'Regional Cap levels'!$B$386:$B$553&amp;'Regional Cap levels'!$C$386:$C$553&amp;'Regional Cap levels'!$D$386:$D$553&amp;'Regional Cap levels'!$E$386:$E$553,0),MATCH(I$6,'Regional Cap levels'!$F$385:$J$385,0))</f>
        <v>7.1923231113843786E-2</v>
      </c>
    </row>
    <row r="12" spans="1:10" ht="13.5" customHeight="1">
      <c r="A12" s="1" t="s">
        <v>118</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0.17928509132224607</v>
      </c>
      <c r="F12" s="37" cm="1">
        <f t="array" ref="F12">INDEX('Regional Cap levels'!$F$386:$J$553,MATCH($A12&amp;$B12&amp;$C12&amp;$D12,'Regional Cap levels'!$B$386:$B$553&amp;'Regional Cap levels'!$C$386:$C$553&amp;'Regional Cap levels'!$D$386:$D$553&amp;'Regional Cap levels'!$E$386:$E$553,0),MATCH(F$6,'Regional Cap levels'!$F$385:$J$385,0))</f>
        <v>0.13232037561105753</v>
      </c>
      <c r="G12" s="37" cm="1">
        <f t="array" ref="G12">INDEX('Regional Cap levels'!$F$386:$J$553,MATCH($A12&amp;$B12&amp;$C12&amp;$D12,'Regional Cap levels'!$B$386:$B$553&amp;'Regional Cap levels'!$C$386:$C$553&amp;'Regional Cap levels'!$D$386:$D$553&amp;'Regional Cap levels'!$E$386:$E$553,0),MATCH(G$6,'Regional Cap levels'!$F$385:$J$385,0))</f>
        <v>7.861343879168016E-2</v>
      </c>
      <c r="H12" s="37" cm="1">
        <f t="array" ref="H12">INDEX('Regional Cap levels'!$F$386:$J$553,MATCH($A12&amp;$B12&amp;$C12&amp;$D12,'Regional Cap levels'!$B$386:$B$553&amp;'Regional Cap levels'!$C$386:$C$553&amp;'Regional Cap levels'!$D$386:$D$553&amp;'Regional Cap levels'!$E$386:$E$553,0),MATCH(H$6,'Regional Cap levels'!$F$385:$J$385,0))</f>
        <v>7.2090629913412863E-2</v>
      </c>
      <c r="I12" s="37" cm="1">
        <f t="array" ref="I12">INDEX('Regional Cap levels'!$F$386:$J$553,MATCH($A12&amp;$B12&amp;$C12&amp;$D12,'Regional Cap levels'!$B$386:$B$553&amp;'Regional Cap levels'!$C$386:$C$553&amp;'Regional Cap levels'!$D$386:$D$553&amp;'Regional Cap levels'!$E$386:$E$553,0),MATCH(I$6,'Regional Cap levels'!$F$385:$J$385,0))</f>
        <v>7.7616175052113393E-2</v>
      </c>
    </row>
    <row r="13" spans="1:10" ht="13.5" customHeight="1">
      <c r="A13" s="1" t="s">
        <v>118</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0.50663395078838191</v>
      </c>
      <c r="F13" s="37" cm="1">
        <f t="array" ref="F13">INDEX('Regional Cap levels'!$F$386:$J$553,MATCH($A13&amp;$B13&amp;$C13&amp;$D13,'Regional Cap levels'!$B$386:$B$553&amp;'Regional Cap levels'!$C$386:$C$553&amp;'Regional Cap levels'!$D$386:$D$553&amp;'Regional Cap levels'!$E$386:$E$553,0),MATCH(F$6,'Regional Cap levels'!$F$385:$J$385,0))</f>
        <v>0.61668686364039071</v>
      </c>
      <c r="G13" s="37" cm="1">
        <f t="array" ref="G13">INDEX('Regional Cap levels'!$F$386:$J$553,MATCH($A13&amp;$B13&amp;$C13&amp;$D13,'Regional Cap levels'!$B$386:$B$553&amp;'Regional Cap levels'!$C$386:$C$553&amp;'Regional Cap levels'!$D$386:$D$553&amp;'Regional Cap levels'!$E$386:$E$553,0),MATCH(G$6,'Regional Cap levels'!$F$385:$J$385,0))</f>
        <v>0.61668686364039071</v>
      </c>
      <c r="H13" s="37" cm="1">
        <f t="array" ref="H13">INDEX('Regional Cap levels'!$F$386:$J$553,MATCH($A13&amp;$B13&amp;$C13&amp;$D13,'Regional Cap levels'!$B$386:$B$553&amp;'Regional Cap levels'!$C$386:$C$553&amp;'Regional Cap levels'!$D$386:$D$553&amp;'Regional Cap levels'!$E$386:$E$553,0),MATCH(H$6,'Regional Cap levels'!$F$385:$J$385,0))</f>
        <v>0.62100755407848152</v>
      </c>
      <c r="I13" s="37" cm="1">
        <f t="array" ref="I13">INDEX('Regional Cap levels'!$F$386:$J$553,MATCH($A13&amp;$B13&amp;$C13&amp;$D13,'Regional Cap levels'!$B$386:$B$553&amp;'Regional Cap levels'!$C$386:$C$553&amp;'Regional Cap levels'!$D$386:$D$553&amp;'Regional Cap levels'!$E$386:$E$553,0),MATCH(I$6,'Regional Cap levels'!$F$385:$J$385,0))</f>
        <v>0.62078410620608115</v>
      </c>
    </row>
    <row r="14" spans="1:10" ht="13.5" customHeight="1">
      <c r="A14" s="1" t="s">
        <v>118</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0.55696048505444007</v>
      </c>
      <c r="F14" s="37" cm="1">
        <f t="array" ref="F14">INDEX('Regional Cap levels'!$F$386:$J$553,MATCH($A14&amp;$B14&amp;$C14&amp;$D14,'Regional Cap levels'!$B$386:$B$553&amp;'Regional Cap levels'!$C$386:$C$553&amp;'Regional Cap levels'!$D$386:$D$553&amp;'Regional Cap levels'!$E$386:$E$553,0),MATCH(F$6,'Regional Cap levels'!$F$385:$J$385,0))</f>
        <v>0.6674072372826092</v>
      </c>
      <c r="G14" s="37" cm="1">
        <f t="array" ref="G14">INDEX('Regional Cap levels'!$F$386:$J$553,MATCH($A14&amp;$B14&amp;$C14&amp;$D14,'Regional Cap levels'!$B$386:$B$553&amp;'Regional Cap levels'!$C$386:$C$553&amp;'Regional Cap levels'!$D$386:$D$553&amp;'Regional Cap levels'!$E$386:$E$553,0),MATCH(G$6,'Regional Cap levels'!$F$385:$J$385,0))</f>
        <v>0.6674072372826092</v>
      </c>
      <c r="H14" s="37" cm="1">
        <f t="array" ref="H14">INDEX('Regional Cap levels'!$F$386:$J$553,MATCH($A14&amp;$B14&amp;$C14&amp;$D14,'Regional Cap levels'!$B$386:$B$553&amp;'Regional Cap levels'!$C$386:$C$553&amp;'Regional Cap levels'!$D$386:$D$553&amp;'Regional Cap levels'!$E$386:$E$553,0),MATCH(H$6,'Regional Cap levels'!$F$385:$J$385,0))</f>
        <v>0.68970790614367428</v>
      </c>
      <c r="I14" s="37" cm="1">
        <f t="array" ref="I14">INDEX('Regional Cap levels'!$F$386:$J$553,MATCH($A14&amp;$B14&amp;$C14&amp;$D14,'Regional Cap levels'!$B$386:$B$553&amp;'Regional Cap levels'!$C$386:$C$553&amp;'Regional Cap levels'!$D$386:$D$553&amp;'Regional Cap levels'!$E$386:$E$553,0),MATCH(I$6,'Regional Cap levels'!$F$385:$J$385,0))</f>
        <v>0.68946635659426847</v>
      </c>
    </row>
    <row r="15" spans="1:10" ht="13.5" customHeight="1">
      <c r="A15" s="1" t="s">
        <v>118</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0.56938615866066278</v>
      </c>
      <c r="F15" s="37" cm="1">
        <f t="array" ref="F15">INDEX('Regional Cap levels'!$F$386:$J$553,MATCH($A15&amp;$B15&amp;$C15&amp;$D15,'Regional Cap levels'!$B$386:$B$553&amp;'Regional Cap levels'!$C$386:$C$553&amp;'Regional Cap levels'!$D$386:$D$553&amp;'Regional Cap levels'!$E$386:$E$553,0),MATCH(F$6,'Regional Cap levels'!$F$385:$J$385,0))</f>
        <v>0.68678697647870546</v>
      </c>
      <c r="G15" s="37" cm="1">
        <f t="array" ref="G15">INDEX('Regional Cap levels'!$F$386:$J$553,MATCH($A15&amp;$B15&amp;$C15&amp;$D15,'Regional Cap levels'!$B$386:$B$553&amp;'Regional Cap levels'!$C$386:$C$553&amp;'Regional Cap levels'!$D$386:$D$553&amp;'Regional Cap levels'!$E$386:$E$553,0),MATCH(G$6,'Regional Cap levels'!$F$385:$J$385,0))</f>
        <v>0.68678697647870546</v>
      </c>
      <c r="H15" s="37" cm="1">
        <f t="array" ref="H15">INDEX('Regional Cap levels'!$F$386:$J$553,MATCH($A15&amp;$B15&amp;$C15&amp;$D15,'Regional Cap levels'!$B$386:$B$553&amp;'Regional Cap levels'!$C$386:$C$553&amp;'Regional Cap levels'!$D$386:$D$553&amp;'Regional Cap levels'!$E$386:$E$553,0),MATCH(H$6,'Regional Cap levels'!$F$385:$J$385,0))</f>
        <v>0.69229555358686534</v>
      </c>
      <c r="I15" s="37" cm="1">
        <f t="array" ref="I15">INDEX('Regional Cap levels'!$F$386:$J$553,MATCH($A15&amp;$B15&amp;$C15&amp;$D15,'Regional Cap levels'!$B$386:$B$553&amp;'Regional Cap levels'!$C$386:$C$553&amp;'Regional Cap levels'!$D$386:$D$553&amp;'Regional Cap levels'!$E$386:$E$553,0),MATCH(I$6,'Regional Cap levels'!$F$385:$J$385,0))</f>
        <v>0.69206481116156082</v>
      </c>
    </row>
    <row r="16" spans="1:10" ht="13.5" customHeight="1">
      <c r="A16" s="1" t="s">
        <v>118</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0.29621337518970281</v>
      </c>
      <c r="I16" s="37" cm="1">
        <f t="array" ref="I16">INDEX('Regional Cap levels'!$F$386:$J$553,MATCH($A16&amp;$B16&amp;$C16&amp;$D16,'Regional Cap levels'!$B$386:$B$553&amp;'Regional Cap levels'!$C$386:$C$553&amp;'Regional Cap levels'!$D$386:$D$553&amp;'Regional Cap levels'!$E$386:$E$553,0),MATCH(I$6,'Regional Cap levels'!$F$385:$J$385,0))</f>
        <v>0.29599994020128895</v>
      </c>
    </row>
    <row r="17" spans="1:10" ht="13.5" customHeight="1">
      <c r="A17" s="1" t="s">
        <v>118</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0.40447792743725541</v>
      </c>
      <c r="I17" s="37" cm="1">
        <f t="array" ref="I17">INDEX('Regional Cap levels'!$F$386:$J$553,MATCH($A17&amp;$B17&amp;$C17&amp;$D17,'Regional Cap levels'!$B$386:$B$553&amp;'Regional Cap levels'!$C$386:$C$553&amp;'Regional Cap levels'!$D$386:$D$553&amp;'Regional Cap levels'!$E$386:$E$553,0),MATCH(I$6,'Regional Cap levels'!$F$385:$J$385,0))</f>
        <v>0.40417288470507895</v>
      </c>
    </row>
    <row r="18" spans="1:10" ht="13.5" customHeight="1">
      <c r="A18" s="1" t="s">
        <v>118</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0.34993429288734096</v>
      </c>
      <c r="I18" s="37" cm="1">
        <f t="array" ref="I18">INDEX('Regional Cap levels'!$F$386:$J$553,MATCH($A18&amp;$B18&amp;$C18&amp;$D18,'Regional Cap levels'!$B$386:$B$553&amp;'Regional Cap levels'!$C$386:$C$553&amp;'Regional Cap levels'!$D$386:$D$553&amp;'Regional Cap levels'!$E$386:$E$553,0),MATCH(I$6,'Regional Cap levels'!$F$385:$J$385,0))</f>
        <v>0.34970116281273789</v>
      </c>
    </row>
    <row r="19" spans="1:10" ht="13.5" customHeight="1">
      <c r="D19" s="128"/>
      <c r="E19" s="40"/>
      <c r="F19" s="40"/>
      <c r="G19" s="188"/>
      <c r="H19" s="188"/>
      <c r="I19" s="188"/>
    </row>
    <row r="20" spans="1:10" ht="13.5" customHeight="1">
      <c r="B20" s="56" t="s">
        <v>69</v>
      </c>
      <c r="C20" s="129"/>
      <c r="D20" s="129"/>
      <c r="E20" s="129"/>
      <c r="F20" s="129"/>
      <c r="G20" s="129"/>
      <c r="H20" s="129"/>
      <c r="I20" s="129"/>
    </row>
    <row r="21" spans="1:10" ht="28.5" customHeight="1">
      <c r="B21" s="14"/>
      <c r="C21" s="1"/>
      <c r="D21" s="1"/>
      <c r="E21" s="126" t="s">
        <v>47</v>
      </c>
      <c r="F21" s="126" t="s">
        <v>49</v>
      </c>
      <c r="G21" s="126" t="s">
        <v>51</v>
      </c>
      <c r="H21" s="126" t="s">
        <v>53</v>
      </c>
      <c r="I21" s="127" t="s">
        <v>55</v>
      </c>
    </row>
    <row r="22" spans="1:10" ht="13.5" customHeight="1">
      <c r="B22" s="55" t="s">
        <v>58</v>
      </c>
      <c r="C22" s="2" t="s">
        <v>59</v>
      </c>
      <c r="D22" s="2" t="s">
        <v>60</v>
      </c>
      <c r="E22" s="13" t="s">
        <v>46</v>
      </c>
      <c r="F22" s="13" t="s">
        <v>48</v>
      </c>
      <c r="G22" s="13" t="s">
        <v>50</v>
      </c>
      <c r="H22" s="13" t="s">
        <v>52</v>
      </c>
      <c r="I22" s="186" t="s">
        <v>54</v>
      </c>
      <c r="J22" s="130" t="s">
        <v>70</v>
      </c>
    </row>
    <row r="23" spans="1:10" ht="13.5" customHeight="1">
      <c r="B23" s="209" t="s">
        <v>71</v>
      </c>
      <c r="C23" s="209"/>
      <c r="D23" s="209"/>
      <c r="E23" s="209"/>
      <c r="F23" s="209"/>
      <c r="G23" s="209"/>
      <c r="H23" s="209"/>
      <c r="I23" s="186"/>
    </row>
    <row r="24" spans="1:10" ht="13.5" customHeight="1">
      <c r="B24" s="14" t="s">
        <v>62</v>
      </c>
      <c r="C24" s="1" t="s">
        <v>63</v>
      </c>
      <c r="D24" s="14" t="s">
        <v>64</v>
      </c>
      <c r="E24" s="35" cm="1">
        <f t="array" ref="E24">E7*INDEX('TDCV Values'!$D$11:$H$16,MATCH($B24&amp;$C24,'TDCV Values'!$B$11:$B$16&amp;'TDCV Values'!$C$11:$C$16,0),MATCH(E$22,'TDCV Values'!$D$10:$H$10,0))</f>
        <v>1953.032411807161</v>
      </c>
      <c r="F24" s="35" cm="1">
        <f t="array" ref="F24">F7*INDEX('TDCV Values'!$D$11:$H$16,MATCH($B24&amp;$C24,'TDCV Values'!$B$11:$B$16&amp;'TDCV Values'!$C$11:$C$16,0),MATCH(F$22,'TDCV Values'!$D$10:$H$10,0))</f>
        <v>1458.9104322444205</v>
      </c>
      <c r="G24" s="35" cm="1">
        <f t="array" ref="G24">G7*INDEX('TDCV Values'!$D$11:$H$16,MATCH($B24&amp;$C24,'TDCV Values'!$B$11:$B$16&amp;'TDCV Values'!$C$11:$C$16,0),MATCH(G$22,'TDCV Values'!$D$10:$H$10,0))</f>
        <v>860.3451305236448</v>
      </c>
      <c r="H24" s="35" cm="1">
        <f t="array" ref="H24">H7*INDEX('TDCV Values'!$D$11:$H$16,MATCH($B24&amp;$C24,'TDCV Values'!$B$11:$B$16&amp;'TDCV Values'!$C$11:$C$16,0),MATCH(H$22,'TDCV Values'!$D$10:$H$10,0))</f>
        <v>725.86549925844179</v>
      </c>
      <c r="I24" s="35" cm="1">
        <f t="array" ref="I24">I7*INDEX('TDCV Values'!$D$11:$H$16,MATCH($B24&amp;$C24,'TDCV Values'!$B$11:$B$16&amp;'TDCV Values'!$C$11:$C$16,0),MATCH(I$22,'TDCV Values'!$D$10:$H$10,0))</f>
        <v>760.24110568480876</v>
      </c>
    </row>
    <row r="25" spans="1:10" ht="13.5" customHeight="1">
      <c r="B25" s="14" t="s">
        <v>62</v>
      </c>
      <c r="C25" s="1" t="s">
        <v>65</v>
      </c>
      <c r="D25" s="14" t="s">
        <v>64</v>
      </c>
      <c r="E25" s="35" cm="1">
        <f t="array" ref="E25">E8*INDEX('TDCV Values'!$D$11:$H$16,MATCH($B25&amp;$C25,'TDCV Values'!$B$11:$B$16&amp;'TDCV Values'!$C$11:$C$16,0),MATCH(E$22,'TDCV Values'!$D$10:$H$10,0))</f>
        <v>1922.8514199552903</v>
      </c>
      <c r="F25" s="35" cm="1">
        <f t="array" ref="F25">F8*INDEX('TDCV Values'!$D$11:$H$16,MATCH($B25&amp;$C25,'TDCV Values'!$B$11:$B$16&amp;'TDCV Values'!$C$11:$C$16,0),MATCH(F$22,'TDCV Values'!$D$10:$H$10,0))</f>
        <v>1425.3066627433284</v>
      </c>
      <c r="G25" s="35" cm="1">
        <f t="array" ref="G25">G8*INDEX('TDCV Values'!$D$11:$H$16,MATCH($B25&amp;$C25,'TDCV Values'!$B$11:$B$16&amp;'TDCV Values'!$C$11:$C$16,0),MATCH(G$22,'TDCV Values'!$D$10:$H$10,0))</f>
        <v>829.63232787891889</v>
      </c>
      <c r="H25" s="35" cm="1">
        <f t="array" ref="H25">H8*INDEX('TDCV Values'!$D$11:$H$16,MATCH($B25&amp;$C25,'TDCV Values'!$B$11:$B$16&amp;'TDCV Values'!$C$11:$C$16,0),MATCH(H$22,'TDCV Values'!$D$10:$H$10,0))</f>
        <v>714.15978793512579</v>
      </c>
      <c r="I25" s="35" cm="1">
        <f t="array" ref="I25">I8*INDEX('TDCV Values'!$D$11:$H$16,MATCH($B25&amp;$C25,'TDCV Values'!$B$11:$B$16&amp;'TDCV Values'!$C$11:$C$16,0),MATCH(I$22,'TDCV Values'!$D$10:$H$10,0))</f>
        <v>748.37543890883353</v>
      </c>
    </row>
    <row r="26" spans="1:10" ht="13.5" customHeight="1">
      <c r="B26" s="14" t="s">
        <v>62</v>
      </c>
      <c r="C26" s="1" t="s">
        <v>66</v>
      </c>
      <c r="D26" s="14" t="s">
        <v>64</v>
      </c>
      <c r="E26" s="35" cm="1">
        <f t="array" ref="E26">E9*INDEX('TDCV Values'!$D$11:$H$16,MATCH($B26&amp;$C26,'TDCV Values'!$B$11:$B$16&amp;'TDCV Values'!$C$11:$C$16,0),MATCH(E$22,'TDCV Values'!$D$10:$H$10,0))</f>
        <v>2057.023926887513</v>
      </c>
      <c r="F26" s="35" cm="1">
        <f t="array" ref="F26">F9*INDEX('TDCV Values'!$D$11:$H$16,MATCH($B26&amp;$C26,'TDCV Values'!$B$11:$B$16&amp;'TDCV Values'!$C$11:$C$16,0),MATCH(F$22,'TDCV Values'!$D$10:$H$10,0))</f>
        <v>1536.6148253011647</v>
      </c>
      <c r="G26" s="35" cm="1">
        <f t="array" ref="G26">G9*INDEX('TDCV Values'!$D$11:$H$16,MATCH($B26&amp;$C26,'TDCV Values'!$B$11:$B$16&amp;'TDCV Values'!$C$11:$C$16,0),MATCH(G$22,'TDCV Values'!$D$10:$H$10,0))</f>
        <v>906.20719724978562</v>
      </c>
      <c r="H26" s="35" cm="1">
        <f t="array" ref="H26">H9*INDEX('TDCV Values'!$D$11:$H$16,MATCH($B26&amp;$C26,'TDCV Values'!$B$11:$B$16&amp;'TDCV Values'!$C$11:$C$16,0),MATCH(H$22,'TDCV Values'!$D$10:$H$10,0))</f>
        <v>764.09544950770942</v>
      </c>
      <c r="I26" s="35" cm="1">
        <f t="array" ref="I26">I9*INDEX('TDCV Values'!$D$11:$H$16,MATCH($B26&amp;$C26,'TDCV Values'!$B$11:$B$16&amp;'TDCV Values'!$C$11:$C$16,0),MATCH(I$22,'TDCV Values'!$D$10:$H$10,0))</f>
        <v>800.29857499217064</v>
      </c>
      <c r="J26" s="132"/>
    </row>
    <row r="27" spans="1:10" ht="13.5" customHeight="1">
      <c r="B27" s="14" t="s">
        <v>67</v>
      </c>
      <c r="C27" s="1" t="s">
        <v>63</v>
      </c>
      <c r="D27" s="14" t="s">
        <v>64</v>
      </c>
      <c r="E27" s="35" cm="1">
        <f t="array" ref="E27">E10*INDEX('TDCV Values'!$D$11:$H$16,MATCH($B27&amp;$C27,'TDCV Values'!$B$11:$B$16&amp;'TDCV Values'!$C$11:$C$16,0),MATCH(E$22,'TDCV Values'!$D$10:$H$10,0))</f>
        <v>2042.6737858218128</v>
      </c>
      <c r="F27" s="35" cm="1">
        <f t="array" ref="F27">F10*INDEX('TDCV Values'!$D$11:$H$16,MATCH($B27&amp;$C27,'TDCV Values'!$B$11:$B$16&amp;'TDCV Values'!$C$11:$C$16,0),MATCH(F$22,'TDCV Values'!$D$10:$H$10,0))</f>
        <v>1507.5515134351783</v>
      </c>
      <c r="G27" s="35" cm="1">
        <f t="array" ref="G27">G10*INDEX('TDCV Values'!$D$11:$H$16,MATCH($B27&amp;$C27,'TDCV Values'!$B$11:$B$16&amp;'TDCV Values'!$C$11:$C$16,0),MATCH(G$22,'TDCV Values'!$D$10:$H$10,0))</f>
        <v>895.60610496531012</v>
      </c>
      <c r="H27" s="35" cm="1">
        <f t="array" ref="H27">H10*INDEX('TDCV Values'!$D$11:$H$16,MATCH($B27&amp;$C27,'TDCV Values'!$B$11:$B$16&amp;'TDCV Values'!$C$11:$C$16,0),MATCH(H$22,'TDCV Values'!$D$10:$H$10,0))</f>
        <v>787.63111254181354</v>
      </c>
      <c r="I27" s="35" cm="1">
        <f t="array" ref="I27">I10*INDEX('TDCV Values'!$D$11:$H$16,MATCH($B27&amp;$C27,'TDCV Values'!$B$11:$B$16&amp;'TDCV Values'!$C$11:$C$16,0),MATCH(I$22,'TDCV Values'!$D$10:$H$10,0))</f>
        <v>847.96399416367751</v>
      </c>
      <c r="J27" s="132"/>
    </row>
    <row r="28" spans="1:10" ht="13.5" customHeight="1">
      <c r="B28" s="14" t="s">
        <v>67</v>
      </c>
      <c r="C28" s="1" t="s">
        <v>65</v>
      </c>
      <c r="D28" s="14" t="s">
        <v>64</v>
      </c>
      <c r="E28" s="35" cm="1">
        <f t="array" ref="E28">E11*INDEX('TDCV Values'!$D$11:$H$16,MATCH($B28&amp;$C28,'TDCV Values'!$B$11:$B$16&amp;'TDCV Values'!$C$11:$C$16,0),MATCH(E$22,'TDCV Values'!$D$10:$H$10,0))</f>
        <v>2102.0585877934395</v>
      </c>
      <c r="F28" s="35" cm="1">
        <f t="array" ref="F28">F11*INDEX('TDCV Values'!$D$11:$H$16,MATCH($B28&amp;$C28,'TDCV Values'!$B$11:$B$16&amp;'TDCV Values'!$C$11:$C$16,0),MATCH(F$22,'TDCV Values'!$D$10:$H$10,0))</f>
        <v>1535.5357273976367</v>
      </c>
      <c r="G28" s="35" cm="1">
        <f t="array" ref="G28">G11*INDEX('TDCV Values'!$D$11:$H$16,MATCH($B28&amp;$C28,'TDCV Values'!$B$11:$B$16&amp;'TDCV Values'!$C$11:$C$16,0),MATCH(G$22,'TDCV Values'!$D$10:$H$10,0))</f>
        <v>879.42024102166795</v>
      </c>
      <c r="H28" s="35" cm="1">
        <f t="array" ref="H28">H11*INDEX('TDCV Values'!$D$11:$H$16,MATCH($B28&amp;$C28,'TDCV Values'!$B$11:$B$16&amp;'TDCV Values'!$C$11:$C$16,0),MATCH(H$22,'TDCV Values'!$D$10:$H$10,0))</f>
        <v>761.95278407169326</v>
      </c>
      <c r="I28" s="35" cm="1">
        <f t="array" ref="I28">I11*INDEX('TDCV Values'!$D$11:$H$16,MATCH($B28&amp;$C28,'TDCV Values'!$B$11:$B$16&amp;'TDCV Values'!$C$11:$C$16,0),MATCH(I$22,'TDCV Values'!$D$10:$H$10,0))</f>
        <v>827.11715780920349</v>
      </c>
      <c r="J28" s="132"/>
    </row>
    <row r="29" spans="1:10" ht="13.5" customHeight="1">
      <c r="B29" s="14" t="s">
        <v>67</v>
      </c>
      <c r="C29" s="1" t="s">
        <v>66</v>
      </c>
      <c r="D29" s="14" t="s">
        <v>64</v>
      </c>
      <c r="E29" s="35" cm="1">
        <f t="array" ref="E29">E12*INDEX('TDCV Values'!$D$11:$H$16,MATCH($B29&amp;$C29,'TDCV Values'!$B$11:$B$16&amp;'TDCV Values'!$C$11:$C$16,0),MATCH(E$22,'TDCV Values'!$D$10:$H$10,0))</f>
        <v>2151.4210958669528</v>
      </c>
      <c r="F29" s="35" cm="1">
        <f t="array" ref="F29">F12*INDEX('TDCV Values'!$D$11:$H$16,MATCH($B29&amp;$C29,'TDCV Values'!$B$11:$B$16&amp;'TDCV Values'!$C$11:$C$16,0),MATCH(F$22,'TDCV Values'!$D$10:$H$10,0))</f>
        <v>1587.8445073326902</v>
      </c>
      <c r="G29" s="35" cm="1">
        <f t="array" ref="G29">G12*INDEX('TDCV Values'!$D$11:$H$16,MATCH($B29&amp;$C29,'TDCV Values'!$B$11:$B$16&amp;'TDCV Values'!$C$11:$C$16,0),MATCH(G$22,'TDCV Values'!$D$10:$H$10,0))</f>
        <v>943.36126550016195</v>
      </c>
      <c r="H29" s="35" cm="1">
        <f t="array" ref="H29">H12*INDEX('TDCV Values'!$D$11:$H$16,MATCH($B29&amp;$C29,'TDCV Values'!$B$11:$B$16&amp;'TDCV Values'!$C$11:$C$16,0),MATCH(H$22,'TDCV Values'!$D$10:$H$10,0))</f>
        <v>829.04224400424789</v>
      </c>
      <c r="I29" s="35" cm="1">
        <f t="array" ref="I29">I12*INDEX('TDCV Values'!$D$11:$H$16,MATCH($B29&amp;$C29,'TDCV Values'!$B$11:$B$16&amp;'TDCV Values'!$C$11:$C$16,0),MATCH(I$22,'TDCV Values'!$D$10:$H$10,0))</f>
        <v>892.58601309930407</v>
      </c>
      <c r="J29" s="132"/>
    </row>
    <row r="30" spans="1:10" ht="13.5" customHeight="1">
      <c r="B30" s="209" t="s">
        <v>72</v>
      </c>
      <c r="C30" s="209"/>
      <c r="D30" s="209"/>
      <c r="E30" s="209"/>
      <c r="F30" s="209"/>
      <c r="G30" s="209"/>
      <c r="H30" s="209"/>
      <c r="I30" s="186"/>
      <c r="J30" t="s">
        <v>73</v>
      </c>
    </row>
    <row r="31" spans="1:10" ht="13.5" customHeight="1">
      <c r="B31" s="14" t="s">
        <v>62</v>
      </c>
      <c r="C31" s="1" t="s">
        <v>63</v>
      </c>
      <c r="D31" s="14" t="s">
        <v>68</v>
      </c>
      <c r="E31" s="8">
        <f>E13*365</f>
        <v>184.9213920377594</v>
      </c>
      <c r="F31" s="8">
        <f t="shared" ref="F31:I36" si="0">F13*365</f>
        <v>225.09070522874262</v>
      </c>
      <c r="G31" s="8">
        <f t="shared" si="0"/>
        <v>225.09070522874262</v>
      </c>
      <c r="H31" s="8">
        <f t="shared" si="0"/>
        <v>226.66775723864575</v>
      </c>
      <c r="I31" s="8">
        <f t="shared" si="0"/>
        <v>226.58619876521962</v>
      </c>
    </row>
    <row r="32" spans="1:10" ht="13.5" customHeight="1">
      <c r="B32" s="14" t="s">
        <v>62</v>
      </c>
      <c r="C32" s="1" t="s">
        <v>65</v>
      </c>
      <c r="D32" s="14" t="s">
        <v>68</v>
      </c>
      <c r="E32" s="8">
        <f t="shared" ref="E32:H36" si="1">E14*365</f>
        <v>203.29057704487062</v>
      </c>
      <c r="F32" s="8">
        <f t="shared" si="1"/>
        <v>243.60364160815234</v>
      </c>
      <c r="G32" s="8">
        <f t="shared" si="1"/>
        <v>243.60364160815234</v>
      </c>
      <c r="H32" s="8">
        <f t="shared" si="1"/>
        <v>251.74338574244112</v>
      </c>
      <c r="I32" s="8">
        <f t="shared" si="0"/>
        <v>251.655220156908</v>
      </c>
    </row>
    <row r="33" spans="2:10" ht="13.5" customHeight="1">
      <c r="B33" s="14" t="s">
        <v>62</v>
      </c>
      <c r="C33" s="1" t="s">
        <v>66</v>
      </c>
      <c r="D33" s="14" t="s">
        <v>68</v>
      </c>
      <c r="E33" s="8">
        <f t="shared" si="1"/>
        <v>207.82594791114192</v>
      </c>
      <c r="F33" s="8">
        <f t="shared" si="1"/>
        <v>250.67724641472751</v>
      </c>
      <c r="G33" s="8">
        <f t="shared" si="1"/>
        <v>250.67724641472751</v>
      </c>
      <c r="H33" s="8">
        <f t="shared" si="1"/>
        <v>252.68787705920585</v>
      </c>
      <c r="I33" s="8">
        <f t="shared" si="0"/>
        <v>252.60365607396969</v>
      </c>
    </row>
    <row r="34" spans="2:10" ht="13.5" customHeight="1">
      <c r="B34" s="14" t="s">
        <v>67</v>
      </c>
      <c r="C34" s="1" t="s">
        <v>63</v>
      </c>
      <c r="D34" s="14" t="s">
        <v>68</v>
      </c>
      <c r="E34" s="8">
        <f t="shared" si="1"/>
        <v>103.97092936909048</v>
      </c>
      <c r="F34" s="8">
        <f t="shared" si="1"/>
        <v>106.25787182977324</v>
      </c>
      <c r="G34" s="8">
        <f t="shared" si="1"/>
        <v>106.25787182977324</v>
      </c>
      <c r="H34" s="8">
        <f t="shared" si="1"/>
        <v>108.11788194424153</v>
      </c>
      <c r="I34" s="8">
        <f t="shared" si="0"/>
        <v>108.03997817347046</v>
      </c>
    </row>
    <row r="35" spans="2:10" ht="13.5" customHeight="1">
      <c r="B35" s="14" t="s">
        <v>67</v>
      </c>
      <c r="C35" s="1" t="s">
        <v>65</v>
      </c>
      <c r="D35" s="14" t="s">
        <v>68</v>
      </c>
      <c r="E35" s="8">
        <f t="shared" si="1"/>
        <v>136.9058156755768</v>
      </c>
      <c r="F35" s="8">
        <f t="shared" si="1"/>
        <v>137.96643218303919</v>
      </c>
      <c r="G35" s="8">
        <f t="shared" si="1"/>
        <v>137.96643218303919</v>
      </c>
      <c r="H35" s="8">
        <f t="shared" si="1"/>
        <v>147.63444351459822</v>
      </c>
      <c r="I35" s="8">
        <f t="shared" si="0"/>
        <v>147.52310291735381</v>
      </c>
    </row>
    <row r="36" spans="2:10" ht="13.5" customHeight="1">
      <c r="B36" s="14" t="s">
        <v>67</v>
      </c>
      <c r="C36" s="1" t="s">
        <v>66</v>
      </c>
      <c r="D36" s="14" t="s">
        <v>68</v>
      </c>
      <c r="E36" s="8">
        <f t="shared" si="1"/>
        <v>122.41270806287491</v>
      </c>
      <c r="F36" s="8">
        <f t="shared" si="1"/>
        <v>125.33564757652866</v>
      </c>
      <c r="G36" s="8">
        <f t="shared" si="1"/>
        <v>125.33564757652866</v>
      </c>
      <c r="H36" s="8">
        <f t="shared" si="1"/>
        <v>127.72601690387945</v>
      </c>
      <c r="I36" s="8">
        <f t="shared" si="0"/>
        <v>127.64092442664933</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2137.9538038449205</v>
      </c>
      <c r="F38" s="8">
        <f t="shared" si="2"/>
        <v>1684.001137473163</v>
      </c>
      <c r="G38" s="8">
        <f t="shared" si="2"/>
        <v>1085.4358357523874</v>
      </c>
      <c r="H38" s="8">
        <f t="shared" si="2"/>
        <v>952.53325649708756</v>
      </c>
      <c r="I38" s="8">
        <f t="shared" si="2"/>
        <v>986.82730445002835</v>
      </c>
    </row>
    <row r="39" spans="2:10" ht="13.5" customHeight="1">
      <c r="B39" s="14" t="s">
        <v>62</v>
      </c>
      <c r="C39" s="1" t="s">
        <v>65</v>
      </c>
      <c r="D39" s="1"/>
      <c r="E39" s="8">
        <f t="shared" si="2"/>
        <v>2126.1419970001612</v>
      </c>
      <c r="F39" s="8">
        <f t="shared" si="2"/>
        <v>1668.9103043514808</v>
      </c>
      <c r="G39" s="8">
        <f t="shared" si="2"/>
        <v>1073.2359694870713</v>
      </c>
      <c r="H39" s="8">
        <f t="shared" si="2"/>
        <v>965.90317367756688</v>
      </c>
      <c r="I39" s="8">
        <f t="shared" si="2"/>
        <v>1000.0306590657415</v>
      </c>
    </row>
    <row r="40" spans="2:10" ht="13.5" customHeight="1">
      <c r="B40" s="14" t="s">
        <v>62</v>
      </c>
      <c r="C40" s="1" t="s">
        <v>66</v>
      </c>
      <c r="D40" s="1"/>
      <c r="E40" s="8">
        <f t="shared" si="2"/>
        <v>2264.849874798655</v>
      </c>
      <c r="F40" s="8">
        <f t="shared" si="2"/>
        <v>1787.2920717158922</v>
      </c>
      <c r="G40" s="8">
        <f t="shared" si="2"/>
        <v>1156.8844436645131</v>
      </c>
      <c r="H40" s="8">
        <f t="shared" si="2"/>
        <v>1016.7833265669153</v>
      </c>
      <c r="I40" s="8">
        <f t="shared" si="2"/>
        <v>1052.9022310661403</v>
      </c>
    </row>
    <row r="41" spans="2:10" ht="13.5" customHeight="1">
      <c r="B41" s="14" t="s">
        <v>67</v>
      </c>
      <c r="C41" s="1" t="s">
        <v>63</v>
      </c>
      <c r="D41" s="1"/>
      <c r="E41" s="8">
        <f t="shared" si="2"/>
        <v>2146.6447151909033</v>
      </c>
      <c r="F41" s="8">
        <f t="shared" si="2"/>
        <v>1613.8093852649515</v>
      </c>
      <c r="G41" s="8">
        <f t="shared" si="2"/>
        <v>1001.8639767950833</v>
      </c>
      <c r="H41" s="8">
        <f t="shared" si="2"/>
        <v>895.74899448605504</v>
      </c>
      <c r="I41" s="8">
        <f t="shared" si="2"/>
        <v>956.00397233714796</v>
      </c>
    </row>
    <row r="42" spans="2:10" ht="13.5" customHeight="1">
      <c r="B42" s="14" t="s">
        <v>67</v>
      </c>
      <c r="C42" s="1" t="s">
        <v>65</v>
      </c>
      <c r="D42" s="1"/>
      <c r="E42" s="8">
        <f t="shared" si="2"/>
        <v>2238.9644034690164</v>
      </c>
      <c r="F42" s="8">
        <f t="shared" si="2"/>
        <v>1673.5021595806759</v>
      </c>
      <c r="G42" s="8">
        <f t="shared" si="2"/>
        <v>1017.3866732047071</v>
      </c>
      <c r="H42" s="8">
        <f t="shared" si="2"/>
        <v>909.58722758629142</v>
      </c>
      <c r="I42" s="8">
        <f t="shared" si="2"/>
        <v>974.64026072655724</v>
      </c>
    </row>
    <row r="43" spans="2:10" ht="13.5" customHeight="1">
      <c r="B43" s="14" t="s">
        <v>67</v>
      </c>
      <c r="C43" s="1" t="s">
        <v>66</v>
      </c>
      <c r="D43" s="1"/>
      <c r="E43" s="8">
        <f t="shared" si="2"/>
        <v>2273.8338039298278</v>
      </c>
      <c r="F43" s="8">
        <f t="shared" si="2"/>
        <v>1713.1801549092188</v>
      </c>
      <c r="G43" s="8">
        <f t="shared" si="2"/>
        <v>1068.6969130766906</v>
      </c>
      <c r="H43" s="8">
        <f t="shared" si="2"/>
        <v>956.76826090812733</v>
      </c>
      <c r="I43" s="8">
        <f t="shared" si="2"/>
        <v>1020.2269375259534</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4284.5985190358242</v>
      </c>
      <c r="F45" s="8">
        <f t="shared" ref="F45:I47" si="3">F38+F41</f>
        <v>3297.8105227381147</v>
      </c>
      <c r="G45" s="8">
        <f t="shared" si="3"/>
        <v>2087.2998125474705</v>
      </c>
      <c r="H45" s="8">
        <f t="shared" si="3"/>
        <v>1848.2822509831426</v>
      </c>
      <c r="I45" s="8">
        <f t="shared" si="3"/>
        <v>1942.8312767871762</v>
      </c>
    </row>
    <row r="46" spans="2:10" ht="13.5" customHeight="1">
      <c r="B46" s="14" t="s">
        <v>77</v>
      </c>
      <c r="C46" s="1" t="s">
        <v>65</v>
      </c>
      <c r="D46" s="1"/>
      <c r="E46" s="8">
        <f t="shared" ref="E46:H47" si="4">E39+E42</f>
        <v>4365.106400469178</v>
      </c>
      <c r="F46" s="8">
        <f t="shared" si="4"/>
        <v>3342.4124639321567</v>
      </c>
      <c r="G46" s="8">
        <f t="shared" si="4"/>
        <v>2090.6226426917783</v>
      </c>
      <c r="H46" s="8">
        <f t="shared" si="4"/>
        <v>1875.4904012638583</v>
      </c>
      <c r="I46" s="8">
        <f t="shared" si="3"/>
        <v>1974.6709197922987</v>
      </c>
    </row>
    <row r="47" spans="2:10" ht="13.5" customHeight="1">
      <c r="B47" s="14" t="s">
        <v>77</v>
      </c>
      <c r="C47" s="1" t="s">
        <v>66</v>
      </c>
      <c r="D47" s="1"/>
      <c r="E47" s="8">
        <f t="shared" si="4"/>
        <v>4538.6836787284828</v>
      </c>
      <c r="F47" s="8">
        <f t="shared" si="4"/>
        <v>3500.472226625111</v>
      </c>
      <c r="G47" s="8">
        <f t="shared" si="4"/>
        <v>2225.5813567412038</v>
      </c>
      <c r="H47" s="8">
        <f t="shared" si="4"/>
        <v>1973.5515874750427</v>
      </c>
      <c r="I47" s="8">
        <f t="shared" si="3"/>
        <v>2073.1291685920937</v>
      </c>
    </row>
    <row r="48" spans="2:10" ht="13.5" customHeight="1">
      <c r="E48" s="16"/>
      <c r="F48" s="16"/>
      <c r="G48" s="200"/>
      <c r="H48" s="200"/>
      <c r="I48" s="200"/>
      <c r="J48" s="16"/>
    </row>
    <row r="49" spans="1:14" s="34" customFormat="1">
      <c r="A49" s="33" t="s">
        <v>78</v>
      </c>
      <c r="B49" s="131"/>
      <c r="E49" s="38"/>
      <c r="F49" s="38"/>
      <c r="G49" s="38"/>
      <c r="H49" s="38"/>
      <c r="I49" s="38"/>
      <c r="J49" s="38"/>
    </row>
    <row r="50" spans="1:14">
      <c r="F50" s="132"/>
      <c r="G50" s="132"/>
      <c r="H50" s="132"/>
      <c r="I50" s="132"/>
    </row>
    <row r="51" spans="1:14">
      <c r="B51" s="54" t="s">
        <v>97</v>
      </c>
      <c r="E51" s="6"/>
    </row>
    <row r="52" spans="1:14" ht="25.5" customHeight="1">
      <c r="B52" s="57" t="s">
        <v>58</v>
      </c>
      <c r="C52" s="13" t="s">
        <v>65</v>
      </c>
      <c r="D52" s="13" t="s">
        <v>63</v>
      </c>
      <c r="E52" s="212" t="s">
        <v>98</v>
      </c>
      <c r="F52" s="212"/>
      <c r="H52" s="201"/>
      <c r="I52" s="201"/>
    </row>
    <row r="53" spans="1:14">
      <c r="B53" s="14" t="s">
        <v>62</v>
      </c>
      <c r="C53" s="26">
        <f>'Customer Numbers - Southern Sco'!$D$5</f>
        <v>316438</v>
      </c>
      <c r="D53" s="26">
        <f>'Customer Numbers - Southern Sco'!$C$5</f>
        <v>1182188</v>
      </c>
      <c r="E53" s="213">
        <f>C53/(C53+D53)</f>
        <v>0.21115208197375462</v>
      </c>
      <c r="F53" s="213"/>
    </row>
    <row r="54" spans="1:14">
      <c r="B54" s="14" t="s">
        <v>67</v>
      </c>
      <c r="C54" s="26">
        <f>'Customer Numbers - Southern Sco'!$D$10</f>
        <v>266495</v>
      </c>
      <c r="D54" s="26">
        <f>'Customer Numbers - Southern Sco'!$C$10</f>
        <v>1125927</v>
      </c>
      <c r="E54" s="213">
        <f>C54/(C54+D54)</f>
        <v>0.19138953564364827</v>
      </c>
      <c r="F54" s="213"/>
      <c r="J54" s="133"/>
      <c r="K54" s="39"/>
      <c r="L54" s="39"/>
      <c r="M54" s="210"/>
      <c r="N54" s="210"/>
    </row>
    <row r="56" spans="1:14">
      <c r="B56" s="54" t="s">
        <v>99</v>
      </c>
    </row>
    <row r="57" spans="1:14">
      <c r="B57" s="211" t="s">
        <v>100</v>
      </c>
      <c r="C57" s="211"/>
      <c r="D57" s="134">
        <v>1</v>
      </c>
    </row>
    <row r="58" spans="1:14">
      <c r="E58" s="16"/>
      <c r="F58" s="16"/>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0.67345945234729687</v>
      </c>
      <c r="F61" s="37">
        <f t="shared" ref="F61:I61" si="5">F7</f>
        <v>0.50307256284290358</v>
      </c>
      <c r="G61" s="37">
        <f t="shared" si="5"/>
        <v>0.29667073466332577</v>
      </c>
      <c r="H61" s="37">
        <f t="shared" si="5"/>
        <v>0.2688390737994229</v>
      </c>
      <c r="I61" s="37">
        <f t="shared" si="5"/>
        <v>0.28157077988326251</v>
      </c>
    </row>
    <row r="62" spans="1:14">
      <c r="B62" s="14" t="s">
        <v>62</v>
      </c>
      <c r="C62" s="1" t="s">
        <v>65</v>
      </c>
      <c r="D62" s="14" t="s">
        <v>64</v>
      </c>
      <c r="E62" s="37">
        <f t="shared" ref="E62:I66" si="6">E8</f>
        <v>0.66305221377768631</v>
      </c>
      <c r="F62" s="37">
        <f t="shared" si="6"/>
        <v>0.49148505611838911</v>
      </c>
      <c r="G62" s="37">
        <f t="shared" si="6"/>
        <v>0.28608011306169617</v>
      </c>
      <c r="H62" s="37">
        <f t="shared" si="6"/>
        <v>0.26450362516115772</v>
      </c>
      <c r="I62" s="37">
        <f t="shared" si="6"/>
        <v>0.27717608848475317</v>
      </c>
    </row>
    <row r="63" spans="1:14">
      <c r="B63" s="14" t="s">
        <v>62</v>
      </c>
      <c r="C63" s="1" t="s">
        <v>66</v>
      </c>
      <c r="D63" s="14" t="s">
        <v>64</v>
      </c>
      <c r="E63" s="37">
        <f t="shared" si="6"/>
        <v>0.70931859547845277</v>
      </c>
      <c r="F63" s="37">
        <f t="shared" si="6"/>
        <v>0.52986718113833264</v>
      </c>
      <c r="G63" s="37">
        <f t="shared" si="6"/>
        <v>0.31248524043096054</v>
      </c>
      <c r="H63" s="37">
        <f t="shared" si="6"/>
        <v>0.28299831463248498</v>
      </c>
      <c r="I63" s="37">
        <f t="shared" si="6"/>
        <v>0.29640687962672985</v>
      </c>
    </row>
    <row r="64" spans="1:14">
      <c r="B64" s="14" t="s">
        <v>67</v>
      </c>
      <c r="C64" s="1" t="s">
        <v>63</v>
      </c>
      <c r="D64" s="14" t="s">
        <v>64</v>
      </c>
      <c r="E64" s="37">
        <f t="shared" si="6"/>
        <v>0.17022281548515106</v>
      </c>
      <c r="F64" s="37">
        <f t="shared" si="6"/>
        <v>0.12562929278626486</v>
      </c>
      <c r="G64" s="37">
        <f t="shared" si="6"/>
        <v>7.4633842080442506E-2</v>
      </c>
      <c r="H64" s="37">
        <f t="shared" si="6"/>
        <v>6.8489661960157697E-2</v>
      </c>
      <c r="I64" s="37">
        <f t="shared" si="6"/>
        <v>7.3735999492493695E-2</v>
      </c>
    </row>
    <row r="65" spans="2:15">
      <c r="B65" s="14" t="s">
        <v>67</v>
      </c>
      <c r="C65" s="1" t="s">
        <v>65</v>
      </c>
      <c r="D65" s="14" t="s">
        <v>64</v>
      </c>
      <c r="E65" s="37">
        <f t="shared" si="6"/>
        <v>0.17517154898278664</v>
      </c>
      <c r="F65" s="37">
        <f t="shared" si="6"/>
        <v>0.12796131061646973</v>
      </c>
      <c r="G65" s="37">
        <f t="shared" si="6"/>
        <v>7.3285020085138999E-2</v>
      </c>
      <c r="H65" s="37">
        <f t="shared" si="6"/>
        <v>6.6256763832321153E-2</v>
      </c>
      <c r="I65" s="37">
        <f t="shared" si="6"/>
        <v>7.1923231113843786E-2</v>
      </c>
    </row>
    <row r="66" spans="2:15">
      <c r="B66" s="14" t="s">
        <v>67</v>
      </c>
      <c r="C66" s="1" t="s">
        <v>66</v>
      </c>
      <c r="D66" s="14" t="s">
        <v>64</v>
      </c>
      <c r="E66" s="37">
        <f t="shared" si="6"/>
        <v>0.17928509132224607</v>
      </c>
      <c r="F66" s="37">
        <f t="shared" si="6"/>
        <v>0.13232037561105753</v>
      </c>
      <c r="G66" s="37">
        <f t="shared" si="6"/>
        <v>7.861343879168016E-2</v>
      </c>
      <c r="H66" s="37">
        <f t="shared" si="6"/>
        <v>7.2090629913412863E-2</v>
      </c>
      <c r="I66" s="37">
        <f t="shared" si="6"/>
        <v>7.7616175052113393E-2</v>
      </c>
    </row>
    <row r="67" spans="2:15">
      <c r="B67" s="14" t="s">
        <v>62</v>
      </c>
      <c r="C67" s="1" t="s">
        <v>63</v>
      </c>
      <c r="D67" s="14" t="s">
        <v>68</v>
      </c>
      <c r="E67" s="37">
        <f>IF((E14-E13)&lt;0,E13,E13+($E$53*(E14-E13))*$D$57)</f>
        <v>0.51726050327718365</v>
      </c>
      <c r="F67" s="37">
        <f t="shared" ref="F67:I67" si="7">IF((F14-F13)&lt;0,F13,F13+($E$53*(F14-F13))*$D$57)</f>
        <v>0.62739657613343192</v>
      </c>
      <c r="G67" s="37">
        <f t="shared" si="7"/>
        <v>0.62739657613343192</v>
      </c>
      <c r="H67" s="37">
        <f t="shared" si="7"/>
        <v>0.6355137764493769</v>
      </c>
      <c r="I67" s="37">
        <f t="shared" si="7"/>
        <v>0.63528650637018957</v>
      </c>
      <c r="K67" s="40"/>
      <c r="L67" s="40"/>
      <c r="M67" s="40"/>
      <c r="N67" s="40"/>
      <c r="O67" s="40"/>
    </row>
    <row r="68" spans="2:15">
      <c r="B68" s="14" t="s">
        <v>62</v>
      </c>
      <c r="C68" s="1" t="s">
        <v>65</v>
      </c>
      <c r="D68" s="14" t="s">
        <v>68</v>
      </c>
      <c r="E68" s="37">
        <f>IF((E14-E13)&lt;=0,E14,E67+(E14-E13)*(1-$D$57))</f>
        <v>0.51726050327718365</v>
      </c>
      <c r="F68" s="37">
        <f>IF((F14-F13)&lt;=0,F14,F67+(F14-F13)*(1-$D$57))</f>
        <v>0.62739657613343192</v>
      </c>
      <c r="G68" s="37">
        <f>IF((G14-G13)&lt;=0,G14,G67+(G14-G13)*(1-$D$57))</f>
        <v>0.62739657613343192</v>
      </c>
      <c r="H68" s="37">
        <f>IF((H14-H13)&lt;=0,H14,H67+(H14-H13)*(1-$D$57))</f>
        <v>0.6355137764493769</v>
      </c>
      <c r="I68" s="37">
        <f>IF((I14-I13)&lt;=0,I14,I67+(I14-I13)*(1-$D$57))</f>
        <v>0.63528650637018957</v>
      </c>
      <c r="K68" s="40"/>
      <c r="L68" s="40"/>
      <c r="M68" s="40"/>
      <c r="N68" s="40"/>
      <c r="O68" s="40"/>
    </row>
    <row r="69" spans="2:15">
      <c r="B69" s="14" t="s">
        <v>62</v>
      </c>
      <c r="C69" s="1" t="s">
        <v>66</v>
      </c>
      <c r="D69" s="14" t="s">
        <v>68</v>
      </c>
      <c r="E69" s="37">
        <f>E15</f>
        <v>0.56938615866066278</v>
      </c>
      <c r="F69" s="37">
        <f t="shared" ref="F69:I69" si="8">F15</f>
        <v>0.68678697647870546</v>
      </c>
      <c r="G69" s="37">
        <f t="shared" si="8"/>
        <v>0.68678697647870546</v>
      </c>
      <c r="H69" s="37">
        <f t="shared" si="8"/>
        <v>0.69229555358686534</v>
      </c>
      <c r="I69" s="37">
        <f t="shared" si="8"/>
        <v>0.69206481116156082</v>
      </c>
      <c r="K69" s="40"/>
      <c r="L69" s="40"/>
      <c r="M69" s="40"/>
      <c r="N69" s="40"/>
      <c r="O69" s="40"/>
    </row>
    <row r="70" spans="2:15">
      <c r="B70" s="14" t="s">
        <v>67</v>
      </c>
      <c r="C70" s="1" t="s">
        <v>63</v>
      </c>
      <c r="D70" s="14" t="s">
        <v>68</v>
      </c>
      <c r="E70" s="37">
        <f>IF((E17-E16)&lt;0,E16,E16+($E$54*(E17-E16))*$D$57)</f>
        <v>0.30212143004319247</v>
      </c>
      <c r="F70" s="37">
        <f t="shared" ref="F70:I70" si="9">IF((F17-F16)&lt;0,F16,F16+($E$54*(F17-F16))*$D$57)</f>
        <v>0.30774399581291345</v>
      </c>
      <c r="G70" s="37">
        <f t="shared" si="9"/>
        <v>0.30774399581291345</v>
      </c>
      <c r="H70" s="37">
        <f t="shared" si="9"/>
        <v>0.31693407757102943</v>
      </c>
      <c r="I70" s="37">
        <f t="shared" si="9"/>
        <v>0.31670310981907546</v>
      </c>
      <c r="K70" s="40"/>
      <c r="L70" s="40"/>
      <c r="M70" s="40"/>
      <c r="N70" s="40"/>
      <c r="O70" s="40"/>
    </row>
    <row r="71" spans="2:15">
      <c r="B71" s="14" t="s">
        <v>67</v>
      </c>
      <c r="C71" s="1" t="s">
        <v>65</v>
      </c>
      <c r="D71" s="14" t="s">
        <v>68</v>
      </c>
      <c r="E71" s="37">
        <f>IF((E17-E16)&lt;=0,E17,E70+(E17-E16)*(1-$D$57))</f>
        <v>0.30212143004319247</v>
      </c>
      <c r="F71" s="37">
        <f>IF((F17-F16)&lt;=0,F17,F70+(F17-F16)*(1-$D$57))</f>
        <v>0.30774399581291345</v>
      </c>
      <c r="G71" s="37">
        <f>IF((G17-G16)&lt;=0,G17,G70+(G17-G16)*(1-$D$57))</f>
        <v>0.30774399581291345</v>
      </c>
      <c r="H71" s="37">
        <f>IF((H17-H16)&lt;=0,H17,H70+(H17-H16)*(1-$D$57))</f>
        <v>0.31693407757102943</v>
      </c>
      <c r="I71" s="37">
        <f>IF((I17-I16)&lt;=0,I17,I70+(I17-I16)*(1-$D$57))</f>
        <v>0.31670310981907546</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0.34993429288734096</v>
      </c>
      <c r="I72" s="37">
        <f t="shared" si="10"/>
        <v>0.34970116281273789</v>
      </c>
      <c r="K72" s="40"/>
      <c r="L72" s="40"/>
      <c r="M72" s="40"/>
      <c r="N72" s="40"/>
      <c r="O72" s="40"/>
    </row>
    <row r="73" spans="2:15">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1953.032411807161</v>
      </c>
      <c r="F78" s="35" cm="1">
        <f t="array" ref="F78">F61*INDEX('TDCV Values'!$D$11:$H$16,MATCH($B78&amp;$C78,'TDCV Values'!$B$11:$B$16&amp;'TDCV Values'!$C$11:$C$16,0),MATCH(F$22,'TDCV Values'!$D$10:$H$10,0))</f>
        <v>1458.9104322444205</v>
      </c>
      <c r="G78" s="35" cm="1">
        <f t="array" ref="G78">G61*INDEX('TDCV Values'!$D$11:$H$16,MATCH($B78&amp;$C78,'TDCV Values'!$B$11:$B$16&amp;'TDCV Values'!$C$11:$C$16,0),MATCH(G$22,'TDCV Values'!$D$10:$H$10,0))</f>
        <v>860.3451305236448</v>
      </c>
      <c r="H78" s="35" cm="1">
        <f t="array" ref="H78">H61*INDEX('TDCV Values'!$D$11:$H$16,MATCH($B78&amp;$C78,'TDCV Values'!$B$11:$B$16&amp;'TDCV Values'!$C$11:$C$16,0),MATCH(H$22,'TDCV Values'!$D$10:$H$10,0))</f>
        <v>725.86549925844179</v>
      </c>
      <c r="I78" s="35" cm="1">
        <f t="array" ref="I78">I61*INDEX('TDCV Values'!$D$11:$H$16,MATCH($B78&amp;$C78,'TDCV Values'!$B$11:$B$16&amp;'TDCV Values'!$C$11:$C$16,0),MATCH(I$22,'TDCV Values'!$D$10:$H$10,0))</f>
        <v>760.24110568480876</v>
      </c>
    </row>
    <row r="79" spans="2:15">
      <c r="B79" s="14" t="s">
        <v>62</v>
      </c>
      <c r="C79" s="1" t="s">
        <v>65</v>
      </c>
      <c r="D79" s="14" t="s">
        <v>64</v>
      </c>
      <c r="E79" s="35" cm="1">
        <f t="array" ref="E79">E62*INDEX('TDCV Values'!$D$11:$H$16,MATCH($B79&amp;$C79,'TDCV Values'!$B$11:$B$16&amp;'TDCV Values'!$C$11:$C$16,0),MATCH(E$22,'TDCV Values'!$D$10:$H$10,0))</f>
        <v>1922.8514199552903</v>
      </c>
      <c r="F79" s="35" cm="1">
        <f t="array" ref="F79">F62*INDEX('TDCV Values'!$D$11:$H$16,MATCH($B79&amp;$C79,'TDCV Values'!$B$11:$B$16&amp;'TDCV Values'!$C$11:$C$16,0),MATCH(F$22,'TDCV Values'!$D$10:$H$10,0))</f>
        <v>1425.3066627433284</v>
      </c>
      <c r="G79" s="35" cm="1">
        <f t="array" ref="G79">G62*INDEX('TDCV Values'!$D$11:$H$16,MATCH($B79&amp;$C79,'TDCV Values'!$B$11:$B$16&amp;'TDCV Values'!$C$11:$C$16,0),MATCH(G$22,'TDCV Values'!$D$10:$H$10,0))</f>
        <v>829.63232787891889</v>
      </c>
      <c r="H79" s="35" cm="1">
        <f t="array" ref="H79">H62*INDEX('TDCV Values'!$D$11:$H$16,MATCH($B79&amp;$C79,'TDCV Values'!$B$11:$B$16&amp;'TDCV Values'!$C$11:$C$16,0),MATCH(H$22,'TDCV Values'!$D$10:$H$10,0))</f>
        <v>714.15978793512579</v>
      </c>
      <c r="I79" s="35" cm="1">
        <f t="array" ref="I79">I62*INDEX('TDCV Values'!$D$11:$H$16,MATCH($B79&amp;$C79,'TDCV Values'!$B$11:$B$16&amp;'TDCV Values'!$C$11:$C$16,0),MATCH(I$22,'TDCV Values'!$D$10:$H$10,0))</f>
        <v>748.37543890883353</v>
      </c>
    </row>
    <row r="80" spans="2:15">
      <c r="B80" s="14" t="s">
        <v>62</v>
      </c>
      <c r="C80" s="1" t="s">
        <v>66</v>
      </c>
      <c r="D80" s="14" t="s">
        <v>64</v>
      </c>
      <c r="E80" s="35" cm="1">
        <f t="array" ref="E80">E63*INDEX('TDCV Values'!$D$11:$H$16,MATCH($B80&amp;$C80,'TDCV Values'!$B$11:$B$16&amp;'TDCV Values'!$C$11:$C$16,0),MATCH(E$22,'TDCV Values'!$D$10:$H$10,0))</f>
        <v>2057.023926887513</v>
      </c>
      <c r="F80" s="35" cm="1">
        <f t="array" ref="F80">F63*INDEX('TDCV Values'!$D$11:$H$16,MATCH($B80&amp;$C80,'TDCV Values'!$B$11:$B$16&amp;'TDCV Values'!$C$11:$C$16,0),MATCH(F$22,'TDCV Values'!$D$10:$H$10,0))</f>
        <v>1536.6148253011647</v>
      </c>
      <c r="G80" s="35" cm="1">
        <f t="array" ref="G80">G63*INDEX('TDCV Values'!$D$11:$H$16,MATCH($B80&amp;$C80,'TDCV Values'!$B$11:$B$16&amp;'TDCV Values'!$C$11:$C$16,0),MATCH(G$22,'TDCV Values'!$D$10:$H$10,0))</f>
        <v>906.20719724978562</v>
      </c>
      <c r="H80" s="35" cm="1">
        <f t="array" ref="H80">H63*INDEX('TDCV Values'!$D$11:$H$16,MATCH($B80&amp;$C80,'TDCV Values'!$B$11:$B$16&amp;'TDCV Values'!$C$11:$C$16,0),MATCH(H$22,'TDCV Values'!$D$10:$H$10,0))</f>
        <v>764.09544950770942</v>
      </c>
      <c r="I80" s="35" cm="1">
        <f t="array" ref="I80">I63*INDEX('TDCV Values'!$D$11:$H$16,MATCH($B80&amp;$C80,'TDCV Values'!$B$11:$B$16&amp;'TDCV Values'!$C$11:$C$16,0),MATCH(I$22,'TDCV Values'!$D$10:$H$10,0))</f>
        <v>800.29857499217064</v>
      </c>
    </row>
    <row r="81" spans="2:15">
      <c r="B81" s="14" t="s">
        <v>67</v>
      </c>
      <c r="C81" s="1" t="s">
        <v>63</v>
      </c>
      <c r="D81" s="14" t="s">
        <v>64</v>
      </c>
      <c r="E81" s="35" cm="1">
        <f t="array" ref="E81">E64*INDEX('TDCV Values'!$D$11:$H$16,MATCH($B81&amp;$C81,'TDCV Values'!$B$11:$B$16&amp;'TDCV Values'!$C$11:$C$16,0),MATCH(E$22,'TDCV Values'!$D$10:$H$10,0))</f>
        <v>2042.6737858218128</v>
      </c>
      <c r="F81" s="35" cm="1">
        <f t="array" ref="F81">F64*INDEX('TDCV Values'!$D$11:$H$16,MATCH($B81&amp;$C81,'TDCV Values'!$B$11:$B$16&amp;'TDCV Values'!$C$11:$C$16,0),MATCH(F$22,'TDCV Values'!$D$10:$H$10,0))</f>
        <v>1507.5515134351783</v>
      </c>
      <c r="G81" s="35" cm="1">
        <f t="array" ref="G81">G64*INDEX('TDCV Values'!$D$11:$H$16,MATCH($B81&amp;$C81,'TDCV Values'!$B$11:$B$16&amp;'TDCV Values'!$C$11:$C$16,0),MATCH(G$22,'TDCV Values'!$D$10:$H$10,0))</f>
        <v>895.60610496531012</v>
      </c>
      <c r="H81" s="35" cm="1">
        <f t="array" ref="H81">H64*INDEX('TDCV Values'!$D$11:$H$16,MATCH($B81&amp;$C81,'TDCV Values'!$B$11:$B$16&amp;'TDCV Values'!$C$11:$C$16,0),MATCH(H$22,'TDCV Values'!$D$10:$H$10,0))</f>
        <v>787.63111254181354</v>
      </c>
      <c r="I81" s="35" cm="1">
        <f t="array" ref="I81">I64*INDEX('TDCV Values'!$D$11:$H$16,MATCH($B81&amp;$C81,'TDCV Values'!$B$11:$B$16&amp;'TDCV Values'!$C$11:$C$16,0),MATCH(I$22,'TDCV Values'!$D$10:$H$10,0))</f>
        <v>847.96399416367751</v>
      </c>
    </row>
    <row r="82" spans="2:15">
      <c r="B82" s="14" t="s">
        <v>67</v>
      </c>
      <c r="C82" s="1" t="s">
        <v>65</v>
      </c>
      <c r="D82" s="14" t="s">
        <v>64</v>
      </c>
      <c r="E82" s="35" cm="1">
        <f t="array" ref="E82">E65*INDEX('TDCV Values'!$D$11:$H$16,MATCH($B82&amp;$C82,'TDCV Values'!$B$11:$B$16&amp;'TDCV Values'!$C$11:$C$16,0),MATCH(E$22,'TDCV Values'!$D$10:$H$10,0))</f>
        <v>2102.0585877934395</v>
      </c>
      <c r="F82" s="35" cm="1">
        <f t="array" ref="F82">F65*INDEX('TDCV Values'!$D$11:$H$16,MATCH($B82&amp;$C82,'TDCV Values'!$B$11:$B$16&amp;'TDCV Values'!$C$11:$C$16,0),MATCH(F$22,'TDCV Values'!$D$10:$H$10,0))</f>
        <v>1535.5357273976367</v>
      </c>
      <c r="G82" s="35" cm="1">
        <f t="array" ref="G82">G65*INDEX('TDCV Values'!$D$11:$H$16,MATCH($B82&amp;$C82,'TDCV Values'!$B$11:$B$16&amp;'TDCV Values'!$C$11:$C$16,0),MATCH(G$22,'TDCV Values'!$D$10:$H$10,0))</f>
        <v>879.42024102166795</v>
      </c>
      <c r="H82" s="35" cm="1">
        <f t="array" ref="H82">H65*INDEX('TDCV Values'!$D$11:$H$16,MATCH($B82&amp;$C82,'TDCV Values'!$B$11:$B$16&amp;'TDCV Values'!$C$11:$C$16,0),MATCH(H$22,'TDCV Values'!$D$10:$H$10,0))</f>
        <v>761.95278407169326</v>
      </c>
      <c r="I82" s="35" cm="1">
        <f t="array" ref="I82">I65*INDEX('TDCV Values'!$D$11:$H$16,MATCH($B82&amp;$C82,'TDCV Values'!$B$11:$B$16&amp;'TDCV Values'!$C$11:$C$16,0),MATCH(I$22,'TDCV Values'!$D$10:$H$10,0))</f>
        <v>827.11715780920349</v>
      </c>
    </row>
    <row r="83" spans="2:15">
      <c r="B83" s="14" t="s">
        <v>67</v>
      </c>
      <c r="C83" s="1" t="s">
        <v>66</v>
      </c>
      <c r="D83" s="14" t="s">
        <v>64</v>
      </c>
      <c r="E83" s="35" cm="1">
        <f t="array" ref="E83">E66*INDEX('TDCV Values'!$D$11:$H$16,MATCH($B83&amp;$C83,'TDCV Values'!$B$11:$B$16&amp;'TDCV Values'!$C$11:$C$16,0),MATCH(E$22,'TDCV Values'!$D$10:$H$10,0))</f>
        <v>2151.4210958669528</v>
      </c>
      <c r="F83" s="35" cm="1">
        <f t="array" ref="F83">F66*INDEX('TDCV Values'!$D$11:$H$16,MATCH($B83&amp;$C83,'TDCV Values'!$B$11:$B$16&amp;'TDCV Values'!$C$11:$C$16,0),MATCH(F$22,'TDCV Values'!$D$10:$H$10,0))</f>
        <v>1587.8445073326902</v>
      </c>
      <c r="G83" s="35" cm="1">
        <f t="array" ref="G83">G66*INDEX('TDCV Values'!$D$11:$H$16,MATCH($B83&amp;$C83,'TDCV Values'!$B$11:$B$16&amp;'TDCV Values'!$C$11:$C$16,0),MATCH(G$22,'TDCV Values'!$D$10:$H$10,0))</f>
        <v>943.36126550016195</v>
      </c>
      <c r="H83" s="35" cm="1">
        <f t="array" ref="H83">H66*INDEX('TDCV Values'!$D$11:$H$16,MATCH($B83&amp;$C83,'TDCV Values'!$B$11:$B$16&amp;'TDCV Values'!$C$11:$C$16,0),MATCH(H$22,'TDCV Values'!$D$10:$H$10,0))</f>
        <v>829.04224400424789</v>
      </c>
      <c r="I83" s="35" cm="1">
        <f t="array" ref="I83">I66*INDEX('TDCV Values'!$D$11:$H$16,MATCH($B83&amp;$C83,'TDCV Values'!$B$11:$B$16&amp;'TDCV Values'!$C$11:$C$16,0),MATCH(I$22,'TDCV Values'!$D$10:$H$10,0))</f>
        <v>892.58601309930407</v>
      </c>
    </row>
    <row r="84" spans="2:15">
      <c r="B84" s="209" t="s">
        <v>72</v>
      </c>
      <c r="C84" s="209"/>
      <c r="D84" s="209"/>
      <c r="E84" s="209"/>
      <c r="F84" s="209"/>
      <c r="G84" s="209"/>
      <c r="H84" s="209"/>
      <c r="I84" s="186"/>
      <c r="J84" t="s">
        <v>73</v>
      </c>
    </row>
    <row r="85" spans="2:15">
      <c r="B85" s="14" t="s">
        <v>62</v>
      </c>
      <c r="C85" s="1" t="s">
        <v>63</v>
      </c>
      <c r="D85" s="14" t="s">
        <v>68</v>
      </c>
      <c r="E85" s="8">
        <f>E67*365</f>
        <v>188.80008369617204</v>
      </c>
      <c r="F85" s="8">
        <f t="shared" ref="E85:I90" si="11">F67*365</f>
        <v>228.99975028870264</v>
      </c>
      <c r="G85" s="8">
        <f t="shared" si="11"/>
        <v>228.99975028870264</v>
      </c>
      <c r="H85" s="8">
        <f t="shared" si="11"/>
        <v>231.96252840402258</v>
      </c>
      <c r="I85" s="8">
        <f t="shared" si="11"/>
        <v>231.87957482511919</v>
      </c>
      <c r="K85" s="27"/>
      <c r="L85" s="27"/>
      <c r="M85" s="27"/>
      <c r="N85" s="27"/>
      <c r="O85" s="27"/>
    </row>
    <row r="86" spans="2:15">
      <c r="B86" s="14" t="s">
        <v>62</v>
      </c>
      <c r="C86" s="1" t="s">
        <v>65</v>
      </c>
      <c r="D86" s="14" t="s">
        <v>68</v>
      </c>
      <c r="E86" s="8">
        <f>E68*365</f>
        <v>188.80008369617204</v>
      </c>
      <c r="F86" s="8">
        <f t="shared" si="11"/>
        <v>228.99975028870264</v>
      </c>
      <c r="G86" s="8">
        <f t="shared" si="11"/>
        <v>228.99975028870264</v>
      </c>
      <c r="H86" s="8">
        <f t="shared" si="11"/>
        <v>231.96252840402258</v>
      </c>
      <c r="I86" s="8">
        <f t="shared" si="11"/>
        <v>231.87957482511919</v>
      </c>
      <c r="K86" s="27"/>
      <c r="L86" s="27"/>
      <c r="M86" s="27"/>
      <c r="N86" s="27"/>
      <c r="O86" s="27"/>
    </row>
    <row r="87" spans="2:15">
      <c r="B87" s="14" t="s">
        <v>62</v>
      </c>
      <c r="C87" s="1" t="s">
        <v>66</v>
      </c>
      <c r="D87" s="14" t="s">
        <v>68</v>
      </c>
      <c r="E87" s="8">
        <f t="shared" si="11"/>
        <v>207.82594791114192</v>
      </c>
      <c r="F87" s="8">
        <f t="shared" si="11"/>
        <v>250.67724641472751</v>
      </c>
      <c r="G87" s="8">
        <f t="shared" si="11"/>
        <v>250.67724641472751</v>
      </c>
      <c r="H87" s="8">
        <f t="shared" si="11"/>
        <v>252.68787705920585</v>
      </c>
      <c r="I87" s="8">
        <f t="shared" si="11"/>
        <v>252.60365607396969</v>
      </c>
      <c r="K87" s="27"/>
      <c r="L87" s="27"/>
      <c r="M87" s="27"/>
      <c r="N87" s="27"/>
      <c r="O87" s="27"/>
    </row>
    <row r="88" spans="2:15">
      <c r="B88" s="14" t="s">
        <v>67</v>
      </c>
      <c r="C88" s="1" t="s">
        <v>63</v>
      </c>
      <c r="D88" s="14" t="s">
        <v>68</v>
      </c>
      <c r="E88" s="8">
        <f>E70*365</f>
        <v>110.27432196576525</v>
      </c>
      <c r="F88" s="8">
        <f t="shared" si="11"/>
        <v>112.32655847171341</v>
      </c>
      <c r="G88" s="8">
        <f t="shared" si="11"/>
        <v>112.32655847171341</v>
      </c>
      <c r="H88" s="8">
        <f t="shared" si="11"/>
        <v>115.68093831342574</v>
      </c>
      <c r="I88" s="8">
        <f t="shared" si="11"/>
        <v>115.59663508396254</v>
      </c>
      <c r="K88" s="27"/>
      <c r="L88" s="27"/>
      <c r="M88" s="27"/>
      <c r="N88" s="27"/>
      <c r="O88" s="27"/>
    </row>
    <row r="89" spans="2:15">
      <c r="B89" s="14" t="s">
        <v>67</v>
      </c>
      <c r="C89" s="1" t="s">
        <v>65</v>
      </c>
      <c r="D89" s="14" t="s">
        <v>68</v>
      </c>
      <c r="E89" s="8">
        <f>E71*365</f>
        <v>110.27432196576525</v>
      </c>
      <c r="F89" s="8">
        <f t="shared" si="11"/>
        <v>112.32655847171341</v>
      </c>
      <c r="G89" s="8">
        <f t="shared" si="11"/>
        <v>112.32655847171341</v>
      </c>
      <c r="H89" s="8">
        <f t="shared" si="11"/>
        <v>115.68093831342574</v>
      </c>
      <c r="I89" s="8">
        <f t="shared" si="11"/>
        <v>115.59663508396254</v>
      </c>
      <c r="K89" s="27"/>
      <c r="L89" s="27"/>
      <c r="M89" s="27"/>
      <c r="N89" s="27"/>
      <c r="O89" s="27"/>
    </row>
    <row r="90" spans="2:15">
      <c r="B90" s="14" t="s">
        <v>67</v>
      </c>
      <c r="C90" s="1" t="s">
        <v>66</v>
      </c>
      <c r="D90" s="14" t="s">
        <v>68</v>
      </c>
      <c r="E90" s="8">
        <f>E72*365</f>
        <v>122.41270806287491</v>
      </c>
      <c r="F90" s="8">
        <f t="shared" si="11"/>
        <v>125.33564757652866</v>
      </c>
      <c r="G90" s="8">
        <f t="shared" si="11"/>
        <v>125.33564757652866</v>
      </c>
      <c r="H90" s="8">
        <f t="shared" si="11"/>
        <v>127.72601690387945</v>
      </c>
      <c r="I90" s="8">
        <f t="shared" si="11"/>
        <v>127.64092442664933</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2141.8324955033331</v>
      </c>
      <c r="F92" s="8">
        <f t="shared" ref="E92:I97" si="12">F78+F85</f>
        <v>1687.9101825331231</v>
      </c>
      <c r="G92" s="8">
        <f t="shared" si="12"/>
        <v>1089.3448808123474</v>
      </c>
      <c r="H92" s="8">
        <f t="shared" si="12"/>
        <v>957.82802766246436</v>
      </c>
      <c r="I92" s="8">
        <f t="shared" si="12"/>
        <v>992.12068050992798</v>
      </c>
      <c r="K92" s="27"/>
      <c r="L92" s="27"/>
      <c r="M92" s="27"/>
      <c r="N92" s="27"/>
      <c r="O92" s="27"/>
    </row>
    <row r="93" spans="2:15">
      <c r="B93" s="14" t="s">
        <v>62</v>
      </c>
      <c r="C93" s="1" t="s">
        <v>65</v>
      </c>
      <c r="D93" s="1"/>
      <c r="E93" s="8">
        <f>E79+E86</f>
        <v>2111.6515036514625</v>
      </c>
      <c r="F93" s="8">
        <f t="shared" si="12"/>
        <v>1654.3064130320311</v>
      </c>
      <c r="G93" s="8">
        <f t="shared" si="12"/>
        <v>1058.6320781676216</v>
      </c>
      <c r="H93" s="8">
        <f t="shared" si="12"/>
        <v>946.12231633914837</v>
      </c>
      <c r="I93" s="8">
        <f t="shared" si="12"/>
        <v>980.25501373395275</v>
      </c>
      <c r="K93" s="27"/>
      <c r="L93" s="27"/>
      <c r="M93" s="27"/>
      <c r="N93" s="27"/>
      <c r="O93" s="27"/>
    </row>
    <row r="94" spans="2:15">
      <c r="B94" s="14" t="s">
        <v>62</v>
      </c>
      <c r="C94" s="1" t="s">
        <v>66</v>
      </c>
      <c r="D94" s="1"/>
      <c r="E94" s="8">
        <f t="shared" si="12"/>
        <v>2264.849874798655</v>
      </c>
      <c r="F94" s="8">
        <f t="shared" si="12"/>
        <v>1787.2920717158922</v>
      </c>
      <c r="G94" s="8">
        <f t="shared" si="12"/>
        <v>1156.8844436645131</v>
      </c>
      <c r="H94" s="8">
        <f>H80+H87</f>
        <v>1016.7833265669153</v>
      </c>
      <c r="I94" s="8">
        <f>I80+I87</f>
        <v>1052.9022310661403</v>
      </c>
      <c r="K94" s="27"/>
      <c r="L94" s="27"/>
      <c r="M94" s="27"/>
      <c r="N94" s="27"/>
      <c r="O94" s="27"/>
    </row>
    <row r="95" spans="2:15">
      <c r="B95" s="14" t="s">
        <v>67</v>
      </c>
      <c r="C95" s="1" t="s">
        <v>63</v>
      </c>
      <c r="D95" s="1"/>
      <c r="E95" s="8">
        <f t="shared" si="12"/>
        <v>2152.948107787578</v>
      </c>
      <c r="F95" s="8">
        <f t="shared" si="12"/>
        <v>1619.8780719068918</v>
      </c>
      <c r="G95" s="8">
        <f>G81+G88</f>
        <v>1007.9326634370235</v>
      </c>
      <c r="H95" s="8">
        <f t="shared" si="12"/>
        <v>903.31205085523925</v>
      </c>
      <c r="I95" s="8">
        <f t="shared" si="12"/>
        <v>963.56062924764001</v>
      </c>
      <c r="K95" s="27"/>
      <c r="L95" s="27"/>
      <c r="M95" s="27"/>
      <c r="N95" s="27"/>
      <c r="O95" s="27"/>
    </row>
    <row r="96" spans="2:15">
      <c r="B96" s="14" t="s">
        <v>67</v>
      </c>
      <c r="C96" s="1" t="s">
        <v>65</v>
      </c>
      <c r="D96" s="1"/>
      <c r="E96" s="8">
        <f t="shared" si="12"/>
        <v>2212.332909759205</v>
      </c>
      <c r="F96" s="8">
        <f t="shared" si="12"/>
        <v>1647.8622858693502</v>
      </c>
      <c r="G96" s="8">
        <f t="shared" si="12"/>
        <v>991.74679949338133</v>
      </c>
      <c r="H96" s="8">
        <f t="shared" si="12"/>
        <v>877.63372238511897</v>
      </c>
      <c r="I96" s="8">
        <f t="shared" si="12"/>
        <v>942.71379289316599</v>
      </c>
      <c r="K96" s="27"/>
      <c r="L96" s="27"/>
      <c r="M96" s="27"/>
      <c r="N96" s="27"/>
      <c r="O96" s="27"/>
    </row>
    <row r="97" spans="2:15">
      <c r="B97" s="14" t="s">
        <v>67</v>
      </c>
      <c r="C97" s="1" t="s">
        <v>66</v>
      </c>
      <c r="D97" s="1"/>
      <c r="E97" s="8">
        <f>E83+E90</f>
        <v>2273.8338039298278</v>
      </c>
      <c r="F97" s="8">
        <f t="shared" si="12"/>
        <v>1713.1801549092188</v>
      </c>
      <c r="G97" s="8">
        <f t="shared" si="12"/>
        <v>1068.6969130766906</v>
      </c>
      <c r="H97" s="8">
        <f t="shared" si="12"/>
        <v>956.76826090812733</v>
      </c>
      <c r="I97" s="8">
        <f t="shared" si="12"/>
        <v>1020.2269375259534</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4294.7806032909111</v>
      </c>
      <c r="F99" s="8">
        <f t="shared" ref="F99:I101" si="13">F92+F95</f>
        <v>3307.788254440015</v>
      </c>
      <c r="G99" s="8">
        <f>G92+G95</f>
        <v>2097.2775442493707</v>
      </c>
      <c r="H99" s="8">
        <f t="shared" si="13"/>
        <v>1861.1400785177036</v>
      </c>
      <c r="I99" s="8">
        <f t="shared" si="13"/>
        <v>1955.681309757568</v>
      </c>
      <c r="K99" s="27"/>
      <c r="L99" s="27"/>
      <c r="M99" s="27"/>
      <c r="N99" s="27"/>
      <c r="O99" s="27"/>
    </row>
    <row r="100" spans="2:15">
      <c r="B100" s="14" t="s">
        <v>77</v>
      </c>
      <c r="C100" s="1" t="s">
        <v>65</v>
      </c>
      <c r="D100" s="1"/>
      <c r="E100" s="8">
        <f t="shared" ref="E100:H101" si="14">E93+E96</f>
        <v>4323.9844134106679</v>
      </c>
      <c r="F100" s="8">
        <f t="shared" si="14"/>
        <v>3302.1686989013815</v>
      </c>
      <c r="G100" s="8">
        <f>G93+G96</f>
        <v>2050.3788776610027</v>
      </c>
      <c r="H100" s="8">
        <f t="shared" si="14"/>
        <v>1823.7560387242675</v>
      </c>
      <c r="I100" s="8">
        <f t="shared" si="13"/>
        <v>1922.9688066271187</v>
      </c>
      <c r="K100" s="27"/>
      <c r="L100" s="27"/>
      <c r="M100" s="27"/>
      <c r="N100" s="27"/>
      <c r="O100" s="27"/>
    </row>
    <row r="101" spans="2:15">
      <c r="B101" s="14" t="s">
        <v>77</v>
      </c>
      <c r="C101" s="1" t="s">
        <v>66</v>
      </c>
      <c r="D101" s="1"/>
      <c r="E101" s="8">
        <f t="shared" si="14"/>
        <v>4538.6836787284828</v>
      </c>
      <c r="F101" s="8">
        <f t="shared" si="14"/>
        <v>3500.472226625111</v>
      </c>
      <c r="G101" s="8">
        <f>G94+G97</f>
        <v>2225.5813567412038</v>
      </c>
      <c r="H101" s="8">
        <f t="shared" si="14"/>
        <v>1973.5515874750427</v>
      </c>
      <c r="I101" s="8">
        <f t="shared" si="13"/>
        <v>2073.1291685920937</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5">E92-E38</f>
        <v>3.8786916584126629</v>
      </c>
      <c r="F107" s="35">
        <f t="shared" si="15"/>
        <v>3.9090450599601354</v>
      </c>
      <c r="G107" s="35">
        <f t="shared" si="15"/>
        <v>3.909045059959908</v>
      </c>
      <c r="H107" s="35">
        <f t="shared" si="15"/>
        <v>5.294771165376801</v>
      </c>
      <c r="I107" s="35">
        <f t="shared" si="15"/>
        <v>5.2933760598996287</v>
      </c>
      <c r="K107" s="27"/>
      <c r="L107" s="27"/>
      <c r="M107" s="27"/>
      <c r="N107" s="27"/>
      <c r="O107" s="27"/>
    </row>
    <row r="108" spans="2:15">
      <c r="B108" s="14" t="s">
        <v>62</v>
      </c>
      <c r="C108" s="1" t="s">
        <v>65</v>
      </c>
      <c r="D108" s="1"/>
      <c r="E108" s="35">
        <f t="shared" si="15"/>
        <v>-14.490493348698692</v>
      </c>
      <c r="F108" s="35">
        <f t="shared" si="15"/>
        <v>-14.603891319449758</v>
      </c>
      <c r="G108" s="35">
        <f t="shared" si="15"/>
        <v>-14.603891319449758</v>
      </c>
      <c r="H108" s="35">
        <f t="shared" si="15"/>
        <v>-19.780857338418514</v>
      </c>
      <c r="I108" s="35">
        <f t="shared" si="15"/>
        <v>-19.775645331788724</v>
      </c>
      <c r="K108" s="121" t="s">
        <v>101</v>
      </c>
      <c r="L108" s="27"/>
      <c r="M108" s="27"/>
      <c r="N108" s="27"/>
      <c r="O108" s="27"/>
    </row>
    <row r="109" spans="2:15">
      <c r="B109" s="14" t="s">
        <v>62</v>
      </c>
      <c r="C109" s="1" t="s">
        <v>66</v>
      </c>
      <c r="D109" s="1"/>
      <c r="E109" s="35">
        <f t="shared" si="15"/>
        <v>0</v>
      </c>
      <c r="F109" s="35">
        <f t="shared" si="15"/>
        <v>0</v>
      </c>
      <c r="G109" s="35">
        <f t="shared" si="15"/>
        <v>0</v>
      </c>
      <c r="H109" s="35">
        <f t="shared" si="15"/>
        <v>0</v>
      </c>
      <c r="I109" s="35">
        <f t="shared" si="15"/>
        <v>0</v>
      </c>
      <c r="K109" s="136">
        <f>(I107*'Customer Numbers - Southern Sco'!$C$5)+(I108*'Customer Numbers - Southern Sco'!$D$5)+(I109*'Customer Numbers - Southern Sco'!$E$5)+(I110*'Customer Numbers - Southern Sco'!$C$10)+(I111*'Customer Numbers - Southern Sco'!$D$10)+(I112*'Customer Numbers - Southern Sco'!$E$10)</f>
        <v>4.2840838432312012E-8</v>
      </c>
      <c r="L109" s="27"/>
      <c r="M109" s="27"/>
      <c r="N109" s="27"/>
      <c r="O109" s="27"/>
    </row>
    <row r="110" spans="2:15">
      <c r="B110" s="14" t="s">
        <v>67</v>
      </c>
      <c r="C110" s="1" t="s">
        <v>63</v>
      </c>
      <c r="D110" s="1"/>
      <c r="E110" s="35">
        <f t="shared" si="15"/>
        <v>6.303392596674712</v>
      </c>
      <c r="F110" s="35">
        <f t="shared" si="15"/>
        <v>6.0686866419403032</v>
      </c>
      <c r="G110" s="35">
        <f t="shared" si="15"/>
        <v>6.0686866419401895</v>
      </c>
      <c r="H110" s="35">
        <f t="shared" si="15"/>
        <v>7.5630563691842099</v>
      </c>
      <c r="I110" s="35">
        <f t="shared" si="15"/>
        <v>7.5566569104920518</v>
      </c>
      <c r="K110" s="27"/>
      <c r="L110" s="27"/>
      <c r="M110" s="27"/>
      <c r="N110" s="27"/>
      <c r="O110" s="27"/>
    </row>
    <row r="111" spans="2:15">
      <c r="B111" s="14" t="s">
        <v>67</v>
      </c>
      <c r="C111" s="1" t="s">
        <v>65</v>
      </c>
      <c r="D111" s="1"/>
      <c r="E111" s="35">
        <f t="shared" si="15"/>
        <v>-26.631493709811366</v>
      </c>
      <c r="F111" s="35">
        <f t="shared" si="15"/>
        <v>-25.639873711325663</v>
      </c>
      <c r="G111" s="35">
        <f t="shared" si="15"/>
        <v>-25.639873711325777</v>
      </c>
      <c r="H111" s="35">
        <f t="shared" si="15"/>
        <v>-31.953505201172447</v>
      </c>
      <c r="I111" s="35">
        <f t="shared" si="15"/>
        <v>-31.926467833391257</v>
      </c>
      <c r="K111" s="27"/>
      <c r="L111" s="27"/>
      <c r="M111" s="27"/>
      <c r="N111" s="27"/>
      <c r="O111" s="27"/>
    </row>
    <row r="112" spans="2:15">
      <c r="B112" s="14" t="s">
        <v>67</v>
      </c>
      <c r="C112" s="1" t="s">
        <v>66</v>
      </c>
      <c r="D112" s="1"/>
      <c r="E112" s="35">
        <f t="shared" si="15"/>
        <v>0</v>
      </c>
      <c r="F112" s="35">
        <f t="shared" si="15"/>
        <v>0</v>
      </c>
      <c r="G112" s="35">
        <f t="shared" si="15"/>
        <v>0</v>
      </c>
      <c r="H112" s="35">
        <f t="shared" si="15"/>
        <v>0</v>
      </c>
      <c r="I112" s="35">
        <f t="shared" si="15"/>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10.182084255087375</v>
      </c>
      <c r="F114" s="8">
        <f t="shared" ref="F114:I116" si="16">F107+F110</f>
        <v>9.9777317019004386</v>
      </c>
      <c r="G114" s="8">
        <f>G107+G110</f>
        <v>9.9777317019000975</v>
      </c>
      <c r="H114" s="8">
        <f t="shared" si="16"/>
        <v>12.857827534561011</v>
      </c>
      <c r="I114" s="8">
        <f t="shared" si="16"/>
        <v>12.85003297039168</v>
      </c>
      <c r="K114" s="27"/>
      <c r="L114" s="27"/>
      <c r="M114" s="27"/>
      <c r="N114" s="27"/>
      <c r="O114" s="27"/>
    </row>
    <row r="115" spans="1:15">
      <c r="B115" s="14" t="s">
        <v>77</v>
      </c>
      <c r="C115" s="1" t="s">
        <v>65</v>
      </c>
      <c r="D115" s="1"/>
      <c r="E115" s="8">
        <f t="shared" ref="E115:H116" si="17">E108+E111</f>
        <v>-41.121987058510058</v>
      </c>
      <c r="F115" s="8">
        <f t="shared" si="17"/>
        <v>-40.243765030775421</v>
      </c>
      <c r="G115" s="8">
        <f>G108+G111</f>
        <v>-40.243765030775535</v>
      </c>
      <c r="H115" s="8">
        <f t="shared" si="17"/>
        <v>-51.734362539590961</v>
      </c>
      <c r="I115" s="8">
        <f t="shared" si="16"/>
        <v>-51.702113165179981</v>
      </c>
      <c r="K115" s="27"/>
      <c r="L115" s="27"/>
      <c r="M115" s="27"/>
      <c r="N115" s="27"/>
      <c r="O115" s="27"/>
    </row>
    <row r="116" spans="1:15">
      <c r="B116" s="14" t="s">
        <v>77</v>
      </c>
      <c r="C116" s="1" t="s">
        <v>66</v>
      </c>
      <c r="D116" s="1"/>
      <c r="E116" s="8">
        <f>E109+E112</f>
        <v>0</v>
      </c>
      <c r="F116" s="8">
        <f t="shared" si="17"/>
        <v>0</v>
      </c>
      <c r="G116" s="8">
        <f>G109+G112</f>
        <v>0</v>
      </c>
      <c r="H116" s="8">
        <f t="shared" si="17"/>
        <v>0</v>
      </c>
      <c r="I116" s="8">
        <f t="shared" si="16"/>
        <v>0</v>
      </c>
      <c r="J116" s="132"/>
      <c r="K116" s="27"/>
      <c r="L116" s="27"/>
      <c r="M116" s="27"/>
      <c r="N116" s="27"/>
      <c r="O116" s="27"/>
    </row>
    <row r="117" spans="1:15">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levels'!F720</f>
        <v>6.8498701022729532E-3</v>
      </c>
      <c r="F123" s="37">
        <f>'Regional Cap levels'!G720</f>
        <v>5.1183502654364192E-3</v>
      </c>
      <c r="G123" s="37">
        <f>'Regional Cap levels'!H720</f>
        <v>3.0209118450972034E-3</v>
      </c>
      <c r="H123" s="37">
        <f>'Regional Cap levels'!I720</f>
        <v>2.7254264060102493E-3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levels'!F716</f>
        <v>2.6946842964105874E-2</v>
      </c>
      <c r="F125" s="37">
        <f>'Regional Cap levels'!G716</f>
        <v>2.0135181949251631E-2</v>
      </c>
      <c r="G125" s="37">
        <f>'Regional Cap levels'!H716</f>
        <v>1.188402639507424E-2</v>
      </c>
      <c r="H125" s="37">
        <f>'Regional Cap levels'!I716</f>
        <v>1.0721610231501455E-2</v>
      </c>
      <c r="I125" s="37">
        <f>'Regional Cap levels'!J676</f>
        <v>1.1346473172681108E-2</v>
      </c>
      <c r="J125" s="140"/>
    </row>
    <row r="126" spans="1:15">
      <c r="B126" s="14" t="s">
        <v>67</v>
      </c>
      <c r="C126" s="1" t="s">
        <v>63</v>
      </c>
      <c r="D126" s="1" t="s">
        <v>64</v>
      </c>
      <c r="E126" s="37">
        <f>'Regional Cap levels'!F722</f>
        <v>1.6154645170689097E-3</v>
      </c>
      <c r="F126" s="37">
        <f>'Regional Cap levels'!G722</f>
        <v>1.1927695733974456E-3</v>
      </c>
      <c r="G126" s="37">
        <f>'Regional Cap levels'!H722</f>
        <v>7.094131093353937E-4</v>
      </c>
      <c r="H126" s="37">
        <f>'Regional Cap levels'!I722</f>
        <v>6.4727827179207706E-4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levels'!F718</f>
        <v>6.6975150213954039E-3</v>
      </c>
      <c r="F128" s="37">
        <f>'Regional Cap levels'!G718</f>
        <v>4.9450743426957084E-3</v>
      </c>
      <c r="G128" s="37">
        <f>'Regional Cap levels'!H718</f>
        <v>2.9411385430918409E-3</v>
      </c>
      <c r="H128" s="37">
        <f>'Regional Cap levels'!I718</f>
        <v>2.6835352324642674E-3</v>
      </c>
      <c r="I128" s="37">
        <f>'Regional Cap levels'!J678</f>
        <v>2.9103145472611615E-3</v>
      </c>
      <c r="J128" s="140"/>
    </row>
    <row r="129" spans="2:11">
      <c r="B129" s="14" t="s">
        <v>62</v>
      </c>
      <c r="C129" s="1" t="s">
        <v>63</v>
      </c>
      <c r="D129" s="1" t="s">
        <v>68</v>
      </c>
      <c r="E129" s="37">
        <f>'Regional Cap levels'!F721</f>
        <v>5.0694850574710465E-3</v>
      </c>
      <c r="F129" s="37">
        <f>'Regional Cap levels'!G721</f>
        <v>6.1975399694927016E-3</v>
      </c>
      <c r="G129" s="37">
        <f>'Regional Cap levels'!H721</f>
        <v>6.1975399694927016E-3</v>
      </c>
      <c r="H129" s="37">
        <f>'Regional Cap levels'!I721</f>
        <v>6.2078308330987281E-3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levels'!F717</f>
        <v>1.9942950116269231E-2</v>
      </c>
      <c r="F131" s="37">
        <f>'Regional Cap levels'!G717</f>
        <v>2.4380628220420301E-2</v>
      </c>
      <c r="G131" s="37">
        <f>'Regional Cap levels'!H717</f>
        <v>2.4380628220420301E-2</v>
      </c>
      <c r="H131" s="37">
        <f>'Regional Cap levels'!I717</f>
        <v>2.4421111657539019E-2</v>
      </c>
      <c r="I131" s="37">
        <f>'Regional Cap levels'!J677</f>
        <v>2.026301064753902E-2</v>
      </c>
      <c r="J131" s="44"/>
    </row>
    <row r="132" spans="2:11">
      <c r="B132" s="14" t="s">
        <v>67</v>
      </c>
      <c r="C132" s="1" t="s">
        <v>63</v>
      </c>
      <c r="D132" s="1" t="s">
        <v>68</v>
      </c>
      <c r="E132" s="37">
        <f>'Regional Cap levels'!F723</f>
        <v>2.5940103363497921E-3</v>
      </c>
      <c r="F132" s="37">
        <f>'Regional Cap levels'!G723</f>
        <v>2.6491784412743242E-3</v>
      </c>
      <c r="G132" s="37">
        <f>'Regional Cap levels'!H723</f>
        <v>2.6491784412743242E-3</v>
      </c>
      <c r="H132" s="37">
        <f>'Regional Cap levels'!I723</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levels'!F719</f>
        <v>1.0754444316041011E-2</v>
      </c>
      <c r="F134" s="37">
        <f>'Regional Cap levels'!G719</f>
        <v>1.0983164419472545E-2</v>
      </c>
      <c r="G134" s="37">
        <f>'Regional Cap levels'!H719</f>
        <v>1.0983164419472545E-2</v>
      </c>
      <c r="H134" s="37">
        <f>'Regional Cap levels'!I719</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0.66660958224502387</v>
      </c>
      <c r="F139" s="8">
        <f t="shared" ref="E139:I150" si="18">F61-F123</f>
        <v>0.49795421257746714</v>
      </c>
      <c r="G139" s="8">
        <f t="shared" si="18"/>
        <v>0.29364982281822855</v>
      </c>
      <c r="H139" s="8">
        <f t="shared" si="18"/>
        <v>0.26611364739341264</v>
      </c>
      <c r="I139" s="8">
        <f t="shared" si="18"/>
        <v>0.27868651372060593</v>
      </c>
    </row>
    <row r="140" spans="2:11">
      <c r="B140" s="14" t="s">
        <v>62</v>
      </c>
      <c r="C140" s="1" t="s">
        <v>65</v>
      </c>
      <c r="D140" s="1" t="s">
        <v>64</v>
      </c>
      <c r="E140" s="8">
        <f>E62-E124</f>
        <v>0.66305221377768631</v>
      </c>
      <c r="F140" s="8">
        <f t="shared" si="18"/>
        <v>0.49148505611838911</v>
      </c>
      <c r="G140" s="8">
        <f t="shared" si="18"/>
        <v>0.28608011306169617</v>
      </c>
      <c r="H140" s="8">
        <f t="shared" si="18"/>
        <v>0.26450362516115772</v>
      </c>
      <c r="I140" s="8">
        <f t="shared" si="18"/>
        <v>0.27717608848475317</v>
      </c>
    </row>
    <row r="141" spans="2:11">
      <c r="B141" s="14" t="s">
        <v>62</v>
      </c>
      <c r="C141" s="1" t="s">
        <v>86</v>
      </c>
      <c r="D141" s="14" t="s">
        <v>64</v>
      </c>
      <c r="E141" s="8">
        <f t="shared" si="18"/>
        <v>0.6823717525143469</v>
      </c>
      <c r="F141" s="8">
        <f t="shared" si="18"/>
        <v>0.50973199918908096</v>
      </c>
      <c r="G141" s="8">
        <f t="shared" si="18"/>
        <v>0.3006012140358863</v>
      </c>
      <c r="H141" s="8">
        <f t="shared" si="18"/>
        <v>0.2722767044009835</v>
      </c>
      <c r="I141" s="8">
        <f t="shared" si="18"/>
        <v>0.28506040645404873</v>
      </c>
    </row>
    <row r="142" spans="2:11">
      <c r="B142" s="14" t="s">
        <v>67</v>
      </c>
      <c r="C142" s="1" t="s">
        <v>63</v>
      </c>
      <c r="D142" s="1" t="s">
        <v>64</v>
      </c>
      <c r="E142" s="8">
        <f t="shared" si="18"/>
        <v>0.16860735096808216</v>
      </c>
      <c r="F142" s="8">
        <f t="shared" si="18"/>
        <v>0.12443652321286741</v>
      </c>
      <c r="G142" s="8">
        <f t="shared" si="18"/>
        <v>7.3924428971107112E-2</v>
      </c>
      <c r="H142" s="8">
        <f t="shared" si="18"/>
        <v>6.7842383688365621E-2</v>
      </c>
      <c r="I142" s="8">
        <f t="shared" si="18"/>
        <v>7.3034021240919678E-2</v>
      </c>
    </row>
    <row r="143" spans="2:11">
      <c r="B143" s="14" t="s">
        <v>67</v>
      </c>
      <c r="C143" s="1" t="s">
        <v>65</v>
      </c>
      <c r="D143" s="1" t="s">
        <v>64</v>
      </c>
      <c r="E143" s="8">
        <f t="shared" si="18"/>
        <v>0.17517154898278664</v>
      </c>
      <c r="F143" s="8">
        <f t="shared" si="18"/>
        <v>0.12796131061646973</v>
      </c>
      <c r="G143" s="8">
        <f t="shared" si="18"/>
        <v>7.3285020085138999E-2</v>
      </c>
      <c r="H143" s="8">
        <f t="shared" si="18"/>
        <v>6.6256763832321153E-2</v>
      </c>
      <c r="I143" s="8">
        <f t="shared" si="18"/>
        <v>7.1923231113843786E-2</v>
      </c>
    </row>
    <row r="144" spans="2:11">
      <c r="B144" s="14" t="s">
        <v>67</v>
      </c>
      <c r="C144" s="1" t="s">
        <v>86</v>
      </c>
      <c r="D144" s="14" t="s">
        <v>64</v>
      </c>
      <c r="E144" s="8">
        <f t="shared" si="18"/>
        <v>0.17258757630085067</v>
      </c>
      <c r="F144" s="8">
        <f t="shared" si="18"/>
        <v>0.12737530126836183</v>
      </c>
      <c r="G144" s="8">
        <f t="shared" si="18"/>
        <v>7.5672300248588314E-2</v>
      </c>
      <c r="H144" s="8">
        <f t="shared" si="18"/>
        <v>6.9407094680948592E-2</v>
      </c>
      <c r="I144" s="8">
        <f t="shared" si="18"/>
        <v>7.4705860504852228E-2</v>
      </c>
    </row>
    <row r="145" spans="2:22">
      <c r="B145" s="14" t="s">
        <v>62</v>
      </c>
      <c r="C145" s="1" t="s">
        <v>63</v>
      </c>
      <c r="D145" s="1" t="s">
        <v>68</v>
      </c>
      <c r="E145" s="8">
        <f>E67-E129</f>
        <v>0.51219101821971258</v>
      </c>
      <c r="F145" s="8">
        <f t="shared" si="18"/>
        <v>0.62119903616393923</v>
      </c>
      <c r="G145" s="8">
        <f t="shared" si="18"/>
        <v>0.62119903616393923</v>
      </c>
      <c r="H145" s="8">
        <f t="shared" si="18"/>
        <v>0.62930594561627817</v>
      </c>
      <c r="I145" s="8">
        <f t="shared" si="18"/>
        <v>0.63013566213209082</v>
      </c>
      <c r="K145" s="27"/>
      <c r="L145" s="27"/>
      <c r="M145" s="27"/>
      <c r="N145" s="27"/>
      <c r="O145" s="27"/>
    </row>
    <row r="146" spans="2:22">
      <c r="B146" s="14" t="s">
        <v>62</v>
      </c>
      <c r="C146" s="1" t="s">
        <v>65</v>
      </c>
      <c r="D146" s="1" t="s">
        <v>68</v>
      </c>
      <c r="E146" s="8">
        <f>E68-E130</f>
        <v>0.51726050327718365</v>
      </c>
      <c r="F146" s="8">
        <f t="shared" si="18"/>
        <v>0.62739657613343192</v>
      </c>
      <c r="G146" s="8">
        <f t="shared" si="18"/>
        <v>0.62739657613343192</v>
      </c>
      <c r="H146" s="8">
        <f t="shared" si="18"/>
        <v>0.6355137764493769</v>
      </c>
      <c r="I146" s="8">
        <f t="shared" si="18"/>
        <v>0.63528650637018957</v>
      </c>
      <c r="K146" s="27"/>
      <c r="L146" s="27"/>
      <c r="M146" s="27"/>
      <c r="N146" s="27"/>
      <c r="O146" s="27"/>
    </row>
    <row r="147" spans="2:22">
      <c r="B147" s="14" t="s">
        <v>62</v>
      </c>
      <c r="C147" s="1" t="s">
        <v>86</v>
      </c>
      <c r="D147" s="14" t="s">
        <v>68</v>
      </c>
      <c r="E147" s="8">
        <f t="shared" si="18"/>
        <v>0.54944320854439355</v>
      </c>
      <c r="F147" s="8">
        <f t="shared" si="18"/>
        <v>0.66240634825828515</v>
      </c>
      <c r="G147" s="8">
        <f t="shared" si="18"/>
        <v>0.66240634825828515</v>
      </c>
      <c r="H147" s="8">
        <f t="shared" si="18"/>
        <v>0.66787444192932632</v>
      </c>
      <c r="I147" s="8">
        <f t="shared" si="18"/>
        <v>0.67180180051402183</v>
      </c>
      <c r="K147" s="27"/>
      <c r="L147" s="27"/>
      <c r="M147" s="27"/>
      <c r="N147" s="27"/>
      <c r="O147" s="27"/>
    </row>
    <row r="148" spans="2:22">
      <c r="B148" s="14" t="s">
        <v>67</v>
      </c>
      <c r="C148" s="1" t="s">
        <v>63</v>
      </c>
      <c r="D148" s="1" t="s">
        <v>68</v>
      </c>
      <c r="E148" s="8">
        <f t="shared" si="18"/>
        <v>0.29952741970684266</v>
      </c>
      <c r="F148" s="8">
        <f t="shared" si="18"/>
        <v>0.30509481737163913</v>
      </c>
      <c r="G148" s="8">
        <f t="shared" si="18"/>
        <v>0.30509481737163913</v>
      </c>
      <c r="H148" s="8">
        <f t="shared" si="18"/>
        <v>0.31425712644454518</v>
      </c>
      <c r="I148" s="8">
        <f t="shared" si="18"/>
        <v>0.31402615869259121</v>
      </c>
      <c r="K148" s="27"/>
      <c r="L148" s="27"/>
      <c r="M148" s="27"/>
      <c r="N148" s="27"/>
      <c r="O148" s="27"/>
    </row>
    <row r="149" spans="2:22">
      <c r="B149" s="14" t="s">
        <v>67</v>
      </c>
      <c r="C149" s="1" t="s">
        <v>65</v>
      </c>
      <c r="D149" s="1" t="s">
        <v>68</v>
      </c>
      <c r="E149" s="8">
        <f t="shared" si="18"/>
        <v>0.30212143004319247</v>
      </c>
      <c r="F149" s="8">
        <f t="shared" si="18"/>
        <v>0.30774399581291345</v>
      </c>
      <c r="G149" s="8">
        <f t="shared" si="18"/>
        <v>0.30774399581291345</v>
      </c>
      <c r="H149" s="8">
        <f t="shared" si="18"/>
        <v>0.31693407757102943</v>
      </c>
      <c r="I149" s="8">
        <f t="shared" si="18"/>
        <v>0.31670310981907546</v>
      </c>
      <c r="K149" s="27"/>
      <c r="L149" s="27"/>
      <c r="M149" s="27"/>
      <c r="N149" s="27"/>
      <c r="O149" s="27"/>
    </row>
    <row r="150" spans="2:22">
      <c r="B150" s="14" t="s">
        <v>67</v>
      </c>
      <c r="C150" s="1" t="s">
        <v>86</v>
      </c>
      <c r="D150" s="14" t="s">
        <v>68</v>
      </c>
      <c r="E150" s="8">
        <f t="shared" si="18"/>
        <v>0.32462283804799985</v>
      </c>
      <c r="F150" s="8">
        <f t="shared" si="18"/>
        <v>0.33240217140663336</v>
      </c>
      <c r="G150" s="8">
        <f t="shared" si="18"/>
        <v>0.33240217140663336</v>
      </c>
      <c r="H150" s="8">
        <f t="shared" si="18"/>
        <v>0.33883598636823536</v>
      </c>
      <c r="I150" s="8">
        <f t="shared" si="18"/>
        <v>0.33860285629363229</v>
      </c>
      <c r="K150" s="27"/>
      <c r="L150" s="27"/>
      <c r="M150" s="27"/>
      <c r="N150" s="27"/>
      <c r="O150" s="27"/>
    </row>
    <row r="151" spans="2:22">
      <c r="B151" s="55"/>
      <c r="C151" s="2"/>
      <c r="D151" s="2"/>
      <c r="E151" s="124"/>
      <c r="F151" s="124"/>
      <c r="G151" s="124"/>
      <c r="H151" s="124"/>
      <c r="I151" s="124"/>
      <c r="J151" s="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Southern Sco'!$C$5)+(E125*INDEX('TDCV Values'!$D$11:$H$16,MATCH($B157&amp;$C157,'TDCV Values'!$B$11:$B$16&amp;'TDCV Values'!$C$11:$C$16,0),MATCH(E$154,'TDCV Values'!$D$10:$H$10,0))*'Customer Numbers - Southern Sco'!$E$5))/((INDEX('TDCV Values'!$D$11:$H$16,MATCH($B155&amp;$C155,'TDCV Values'!$B$11:$B$16&amp;'TDCV Values'!$C$11:$C$16,0),MATCH(E$154,'TDCV Values'!$D$10:$H$10,0))*'Customer Numbers - Southern Sco'!$C$5)+('Customer Numbers - Southern Sco'!$E$5*INDEX('TDCV Values'!$D$11:$H$16,MATCH($B157&amp;$C157,'TDCV Values'!$B$11:$B$16&amp;'TDCV Values'!$C$11:$C$16,0),MATCH(E$154,'TDCV Values'!$D$10:$H$10,0))))</f>
        <v>1.1133621825953486E-2</v>
      </c>
      <c r="F155" s="37" cm="1">
        <f t="array" ref="F155">((F123*INDEX('TDCV Values'!$D$11:$H$16,MATCH($B155&amp;$C155,'TDCV Values'!$B$11:$B$16&amp;'TDCV Values'!$C$11:$C$16,0),MATCH(F$154,'TDCV Values'!$D$10:$H$10,0))*'Customer Numbers - Southern Sco'!$C$5)+(F125*INDEX('TDCV Values'!$D$11:$H$16,MATCH($B157&amp;$C157,'TDCV Values'!$B$11:$B$16&amp;'TDCV Values'!$C$11:$C$16,0),MATCH(F$154,'TDCV Values'!$D$10:$H$10,0))*'Customer Numbers - Southern Sco'!$E$5))/((INDEX('TDCV Values'!$D$11:$H$16,MATCH($B155&amp;$C155,'TDCV Values'!$B$11:$B$16&amp;'TDCV Values'!$C$11:$C$16,0),MATCH(F$154,'TDCV Values'!$D$10:$H$10,0))*'Customer Numbers - Southern Sco'!$C$5)+('Customer Numbers - Southern Sco'!$E$5*INDEX('TDCV Values'!$D$11:$H$16,MATCH($B157&amp;$C157,'TDCV Values'!$B$11:$B$16&amp;'TDCV Values'!$C$11:$C$16,0),MATCH(F$154,'TDCV Values'!$D$10:$H$10,0))))</f>
        <v>8.3192491795177938E-3</v>
      </c>
      <c r="G155" s="37" cm="1">
        <f t="array" ref="G155">((G123*INDEX('TDCV Values'!$D$11:$H$16,MATCH($B155&amp;$C155,'TDCV Values'!$B$11:$B$16&amp;'TDCV Values'!$C$11:$C$16,0),MATCH(G$154,'TDCV Values'!$D$10:$H$10,0))*'Customer Numbers - Southern Sco'!$C$5)+(G125*INDEX('TDCV Values'!$D$11:$H$16,MATCH($B157&amp;$C157,'TDCV Values'!$B$11:$B$16&amp;'TDCV Values'!$C$11:$C$16,0),MATCH(G$154,'TDCV Values'!$D$10:$H$10,0))*'Customer Numbers - Southern Sco'!$E$5))/((INDEX('TDCV Values'!$D$11:$H$16,MATCH($B155&amp;$C155,'TDCV Values'!$B$11:$B$16&amp;'TDCV Values'!$C$11:$C$16,0),MATCH(G$154,'TDCV Values'!$D$10:$H$10,0))*'Customer Numbers - Southern Sco'!$C$5)+('Customer Numbers - Southern Sco'!$E$5*INDEX('TDCV Values'!$D$11:$H$16,MATCH($B157&amp;$C157,'TDCV Values'!$B$11:$B$16&amp;'TDCV Values'!$C$11:$C$16,0),MATCH(G$154,'TDCV Values'!$D$10:$H$10,0))))</f>
        <v>4.9101208564079415E-3</v>
      </c>
      <c r="H155" s="37" cm="1">
        <f t="array" ref="H155">((H123*INDEX('TDCV Values'!$D$11:$H$16,MATCH($B155&amp;$C155,'TDCV Values'!$B$11:$B$16&amp;'TDCV Values'!$C$11:$C$16,0),MATCH(H$154,'TDCV Values'!$D$10:$H$10,0))*'Customer Numbers - Southern Sco'!$C$5)+(H125*INDEX('TDCV Values'!$D$11:$H$16,MATCH($B157&amp;$C157,'TDCV Values'!$B$11:$B$16&amp;'TDCV Values'!$C$11:$C$16,0),MATCH(H$154,'TDCV Values'!$D$10:$H$10,0))*'Customer Numbers - Southern Sco'!$E$5))/((INDEX('TDCV Values'!$D$11:$H$16,MATCH($B155&amp;$C155,'TDCV Values'!$B$11:$B$16&amp;'TDCV Values'!$C$11:$C$16,0),MATCH(H$154,'TDCV Values'!$D$10:$H$10,0))*'Customer Numbers - Southern Sco'!$C$5)+('Customer Numbers - Southern Sco'!$E$5*INDEX('TDCV Values'!$D$11:$H$16,MATCH($B157&amp;$C157,'TDCV Values'!$B$11:$B$16&amp;'TDCV Values'!$C$11:$C$16,0),MATCH(H$154,'TDCV Values'!$D$10:$H$10,0))))</f>
        <v>4.4298455979357677E-3</v>
      </c>
      <c r="I155" s="37" cm="1">
        <f t="array" ref="I155">((I123*INDEX('TDCV Values'!$D$11:$H$16,MATCH($B155&amp;$C155,'TDCV Values'!$B$11:$B$16&amp;'TDCV Values'!$C$11:$C$16,0),MATCH(I$154,'TDCV Values'!$D$10:$H$10,0))*'Customer Numbers - Southern Sco'!$C$5)+(I125*INDEX('TDCV Values'!$D$11:$H$16,MATCH($B157&amp;$C157,'TDCV Values'!$B$11:$B$16&amp;'TDCV Values'!$C$11:$C$16,0),MATCH(I$154,'TDCV Values'!$D$10:$H$10,0))*'Customer Numbers - Southern Sco'!$E$5))/((INDEX('TDCV Values'!$D$11:$H$16,MATCH($B155&amp;$C155,'TDCV Values'!$B$11:$B$16&amp;'TDCV Values'!$C$11:$C$16,0),MATCH(I$154,'TDCV Values'!$D$10:$H$10,0))*'Customer Numbers - Southern Sco'!$C$5)+('Customer Numbers - Southern Sco'!$E$5*INDEX('TDCV Values'!$D$11:$H$16,MATCH($B157&amp;$C157,'TDCV Values'!$B$11:$B$16&amp;'TDCV Values'!$C$11:$C$16,0),MATCH(I$154,'TDCV Values'!$D$10:$H$10,0))))</f>
        <v>4.688020096871106E-3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Southern Sco'!$C$5)+(E125*INDEX('TDCV Values'!$D$11:$H$16,MATCH($B157&amp;$C157,'TDCV Values'!$B$11:$B$16&amp;'TDCV Values'!$C$11:$C$16,0),MATCH(E$154,'TDCV Values'!$D$10:$H$10,0))*'Customer Numbers - Southern Sco'!$E$5))/((INDEX('TDCV Values'!$D$11:$H$16,MATCH($B155&amp;$C155,'TDCV Values'!$B$11:$B$16&amp;'TDCV Values'!$C$11:$C$16,0),MATCH(E$154,'TDCV Values'!$D$10:$H$10,0))*'Customer Numbers - Southern Sco'!$C$5)+('Customer Numbers - Southern Sco'!$E$5*INDEX('TDCV Values'!$D$11:$H$16,MATCH($B157&amp;$C157,'TDCV Values'!$B$11:$B$16&amp;'TDCV Values'!$C$11:$C$16,0),MATCH(E$154,'TDCV Values'!$D$10:$H$10,0))))</f>
        <v>1.1133621825953486E-2</v>
      </c>
      <c r="F157" s="37" cm="1">
        <f t="array" ref="F157">((F123*INDEX('TDCV Values'!$D$11:$H$16,MATCH($B155&amp;$C155,'TDCV Values'!$B$11:$B$16&amp;'TDCV Values'!$C$11:$C$16,0),MATCH(F$154,'TDCV Values'!$D$10:$H$10,0))*'Customer Numbers - Southern Sco'!$C$5)+(F125*INDEX('TDCV Values'!$D$11:$H$16,MATCH($B157&amp;$C157,'TDCV Values'!$B$11:$B$16&amp;'TDCV Values'!$C$11:$C$16,0),MATCH(F$154,'TDCV Values'!$D$10:$H$10,0))*'Customer Numbers - Southern Sco'!$E$5))/((INDEX('TDCV Values'!$D$11:$H$16,MATCH($B155&amp;$C155,'TDCV Values'!$B$11:$B$16&amp;'TDCV Values'!$C$11:$C$16,0),MATCH(F$154,'TDCV Values'!$D$10:$H$10,0))*'Customer Numbers - Southern Sco'!$C$5)+('Customer Numbers - Southern Sco'!$E$5*INDEX('TDCV Values'!$D$11:$H$16,MATCH($B157&amp;$C157,'TDCV Values'!$B$11:$B$16&amp;'TDCV Values'!$C$11:$C$16,0),MATCH(F$154,'TDCV Values'!$D$10:$H$10,0))))</f>
        <v>8.3192491795177938E-3</v>
      </c>
      <c r="G157" s="37" cm="1">
        <f t="array" ref="G157">((G123*INDEX('TDCV Values'!$D$11:$H$16,MATCH($B155&amp;$C155,'TDCV Values'!$B$11:$B$16&amp;'TDCV Values'!$C$11:$C$16,0),MATCH(G$154,'TDCV Values'!$D$10:$H$10,0))*'Customer Numbers - Southern Sco'!$C$5)+(G125*INDEX('TDCV Values'!$D$11:$H$16,MATCH($B157&amp;$C157,'TDCV Values'!$B$11:$B$16&amp;'TDCV Values'!$C$11:$C$16,0),MATCH(G$154,'TDCV Values'!$D$10:$H$10,0))*'Customer Numbers - Southern Sco'!$E$5))/((INDEX('TDCV Values'!$D$11:$H$16,MATCH($B155&amp;$C155,'TDCV Values'!$B$11:$B$16&amp;'TDCV Values'!$C$11:$C$16,0),MATCH(G$154,'TDCV Values'!$D$10:$H$10,0))*'Customer Numbers - Southern Sco'!$C$5)+('Customer Numbers - Southern Sco'!$E$5*INDEX('TDCV Values'!$D$11:$H$16,MATCH($B157&amp;$C157,'TDCV Values'!$B$11:$B$16&amp;'TDCV Values'!$C$11:$C$16,0),MATCH(G$154,'TDCV Values'!$D$10:$H$10,0))))</f>
        <v>4.9101208564079415E-3</v>
      </c>
      <c r="H157" s="37" cm="1">
        <f t="array" ref="H157">((H123*INDEX('TDCV Values'!$D$11:$H$16,MATCH($B155&amp;$C155,'TDCV Values'!$B$11:$B$16&amp;'TDCV Values'!$C$11:$C$16,0),MATCH(H$154,'TDCV Values'!$D$10:$H$10,0))*'Customer Numbers - Southern Sco'!$C$5)+(H125*INDEX('TDCV Values'!$D$11:$H$16,MATCH($B157&amp;$C157,'TDCV Values'!$B$11:$B$16&amp;'TDCV Values'!$C$11:$C$16,0),MATCH(H$154,'TDCV Values'!$D$10:$H$10,0))*'Customer Numbers - Southern Sco'!$E$5))/((INDEX('TDCV Values'!$D$11:$H$16,MATCH($B155&amp;$C155,'TDCV Values'!$B$11:$B$16&amp;'TDCV Values'!$C$11:$C$16,0),MATCH(H$154,'TDCV Values'!$D$10:$H$10,0))*'Customer Numbers - Southern Sco'!$C$5)+('Customer Numbers - Southern Sco'!$E$5*INDEX('TDCV Values'!$D$11:$H$16,MATCH($B157&amp;$C157,'TDCV Values'!$B$11:$B$16&amp;'TDCV Values'!$C$11:$C$16,0),MATCH(H$154,'TDCV Values'!$D$10:$H$10,0))))</f>
        <v>4.4298455979357677E-3</v>
      </c>
      <c r="I157" s="37" cm="1">
        <f t="array" ref="I157">((I123*INDEX('TDCV Values'!$D$11:$H$16,MATCH($B155&amp;$C155,'TDCV Values'!$B$11:$B$16&amp;'TDCV Values'!$C$11:$C$16,0),MATCH(I$154,'TDCV Values'!$D$10:$H$10,0))*'Customer Numbers - Southern Sco'!$C$5)+(I125*INDEX('TDCV Values'!$D$11:$H$16,MATCH($B157&amp;$C157,'TDCV Values'!$B$11:$B$16&amp;'TDCV Values'!$C$11:$C$16,0),MATCH(I$154,'TDCV Values'!$D$10:$H$10,0))*'Customer Numbers - Southern Sco'!$E$5))/((INDEX('TDCV Values'!$D$11:$H$16,MATCH($B155&amp;$C155,'TDCV Values'!$B$11:$B$16&amp;'TDCV Values'!$C$11:$C$16,0),MATCH(I$154,'TDCV Values'!$D$10:$H$10,0))*'Customer Numbers - Southern Sco'!$C$5)+('Customer Numbers - Southern Sco'!$E$5*INDEX('TDCV Values'!$D$11:$H$16,MATCH($B157&amp;$C157,'TDCV Values'!$B$11:$B$16&amp;'TDCV Values'!$C$11:$C$16,0),MATCH(I$154,'TDCV Values'!$D$10:$H$10,0))))</f>
        <v>4.688020096871106E-3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Southern Sco'!$C$10)+(E128*INDEX('TDCV Values'!$D$11:$H$16,MATCH($B160&amp;$C160,'TDCV Values'!$B$11:$B$16&amp;'TDCV Values'!$C$11:$C$16,0),MATCH(E$154,'TDCV Values'!$D$10:$H$10,0))*'Customer Numbers - Southern Sco'!$E$10))/((INDEX('TDCV Values'!$D$11:$H$16,MATCH($B158&amp;$C158,'TDCV Values'!$B$11:$B$16&amp;'TDCV Values'!$C$11:$C$16,0),MATCH(E$154,'TDCV Values'!$D$10:$H$10,0))*'Customer Numbers - Southern Sco'!$C$10)+('Customer Numbers - Southern Sco'!$E$10*INDEX('TDCV Values'!$D$11:$H$16,MATCH($B160&amp;$C160,'TDCV Values'!$B$11:$B$16&amp;'TDCV Values'!$C$11:$C$16,0),MATCH(E$154,'TDCV Values'!$D$10:$H$10,0))))</f>
        <v>2.7275719629219633E-3</v>
      </c>
      <c r="F158" s="37" cm="1">
        <f t="array" ref="F158">((F126*INDEX('TDCV Values'!$D$11:$H$16,MATCH($B158&amp;$C158,'TDCV Values'!$B$11:$B$16&amp;'TDCV Values'!$C$11:$C$16,0),MATCH(F$154,'TDCV Values'!$D$10:$H$10,0))*'Customer Numbers - Southern Sco'!$C$10)+(F128*INDEX('TDCV Values'!$D$11:$H$16,MATCH($B160&amp;$C160,'TDCV Values'!$B$11:$B$16&amp;'TDCV Values'!$C$11:$C$16,0),MATCH(F$154,'TDCV Values'!$D$10:$H$10,0))*'Customer Numbers - Southern Sco'!$E$10))/((INDEX('TDCV Values'!$D$11:$H$16,MATCH($B158&amp;$C158,'TDCV Values'!$B$11:$B$16&amp;'TDCV Values'!$C$11:$C$16,0),MATCH(F$154,'TDCV Values'!$D$10:$H$10,0))*'Customer Numbers - Southern Sco'!$C$10)+('Customer Numbers - Southern Sco'!$E$10*INDEX('TDCV Values'!$D$11:$H$16,MATCH($B160&amp;$C160,'TDCV Values'!$B$11:$B$16&amp;'TDCV Values'!$C$11:$C$16,0),MATCH(F$154,'TDCV Values'!$D$10:$H$10,0))))</f>
        <v>2.0138881493529498E-3</v>
      </c>
      <c r="G158" s="37" cm="1">
        <f t="array" ref="G158">((G126*INDEX('TDCV Values'!$D$11:$H$16,MATCH($B158&amp;$C158,'TDCV Values'!$B$11:$B$16&amp;'TDCV Values'!$C$11:$C$16,0),MATCH(G$154,'TDCV Values'!$D$10:$H$10,0))*'Customer Numbers - Southern Sco'!$C$10)+(G128*INDEX('TDCV Values'!$D$11:$H$16,MATCH($B160&amp;$C160,'TDCV Values'!$B$11:$B$16&amp;'TDCV Values'!$C$11:$C$16,0),MATCH(G$154,'TDCV Values'!$D$10:$H$10,0))*'Customer Numbers - Southern Sco'!$E$10))/((INDEX('TDCV Values'!$D$11:$H$16,MATCH($B158&amp;$C158,'TDCV Values'!$B$11:$B$16&amp;'TDCV Values'!$C$11:$C$16,0),MATCH(G$154,'TDCV Values'!$D$10:$H$10,0))*'Customer Numbers - Southern Sco'!$C$10)+('Customer Numbers - Southern Sco'!$E$10*INDEX('TDCV Values'!$D$11:$H$16,MATCH($B160&amp;$C160,'TDCV Values'!$B$11:$B$16&amp;'TDCV Values'!$C$11:$C$16,0),MATCH(G$154,'TDCV Values'!$D$10:$H$10,0))))</f>
        <v>1.1977826109503922E-3</v>
      </c>
      <c r="H158" s="37" cm="1">
        <f t="array" ref="H158">((H126*INDEX('TDCV Values'!$D$11:$H$16,MATCH($B158&amp;$C158,'TDCV Values'!$B$11:$B$16&amp;'TDCV Values'!$C$11:$C$16,0),MATCH(H$154,'TDCV Values'!$D$10:$H$10,0))*'Customer Numbers - Southern Sco'!$C$10)+(H128*INDEX('TDCV Values'!$D$11:$H$16,MATCH($B160&amp;$C160,'TDCV Values'!$B$11:$B$16&amp;'TDCV Values'!$C$11:$C$16,0),MATCH(H$154,'TDCV Values'!$D$10:$H$10,0))*'Customer Numbers - Southern Sco'!$E$10))/((INDEX('TDCV Values'!$D$11:$H$16,MATCH($B158&amp;$C158,'TDCV Values'!$B$11:$B$16&amp;'TDCV Values'!$C$11:$C$16,0),MATCH(H$154,'TDCV Values'!$D$10:$H$10,0))*'Customer Numbers - Southern Sco'!$C$10)+('Customer Numbers - Southern Sco'!$E$10*INDEX('TDCV Values'!$D$11:$H$16,MATCH($B160&amp;$C160,'TDCV Values'!$B$11:$B$16&amp;'TDCV Values'!$C$11:$C$16,0),MATCH(H$154,'TDCV Values'!$D$10:$H$10,0))))</f>
        <v>1.0928733176708591E-3</v>
      </c>
      <c r="I158" s="37" cm="1">
        <f t="array" ref="I158">((I126*INDEX('TDCV Values'!$D$11:$H$16,MATCH($B158&amp;$C158,'TDCV Values'!$B$11:$B$16&amp;'TDCV Values'!$C$11:$C$16,0),MATCH(I$154,'TDCV Values'!$D$10:$H$10,0))*'Customer Numbers - Southern Sco'!$C$10)+(I128*INDEX('TDCV Values'!$D$11:$H$16,MATCH($B160&amp;$C160,'TDCV Values'!$B$11:$B$16&amp;'TDCV Values'!$C$11:$C$16,0),MATCH(I$154,'TDCV Values'!$D$10:$H$10,0))*'Customer Numbers - Southern Sco'!$E$10))/((INDEX('TDCV Values'!$D$11:$H$16,MATCH($B158&amp;$C158,'TDCV Values'!$B$11:$B$16&amp;'TDCV Values'!$C$11:$C$16,0),MATCH(I$154,'TDCV Values'!$D$10:$H$10,0))*'Customer Numbers - Southern Sco'!$C$10)+('Customer Numbers - Southern Sco'!$E$10*INDEX('TDCV Values'!$D$11:$H$16,MATCH($B160&amp;$C160,'TDCV Values'!$B$11:$B$16&amp;'TDCV Values'!$C$11:$C$16,0),MATCH(I$154,'TDCV Values'!$D$10:$H$10,0))))</f>
        <v>1.1852294973635756E-3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Southern Sco'!$C$10)+(E128*INDEX('TDCV Values'!$D$11:$H$16,MATCH($B160&amp;$C160,'TDCV Values'!$B$11:$B$16&amp;'TDCV Values'!$C$11:$C$16,0),MATCH(E$154,'TDCV Values'!$D$10:$H$10,0))*'Customer Numbers - Southern Sco'!$E$10))/((INDEX('TDCV Values'!$D$11:$H$16,MATCH($B158&amp;$C158,'TDCV Values'!$B$11:$B$16&amp;'TDCV Values'!$C$11:$C$16,0),MATCH(E$154,'TDCV Values'!$D$10:$H$10,0))*'Customer Numbers - Southern Sco'!$C$10)+('Customer Numbers - Southern Sco'!$E$10*INDEX('TDCV Values'!$D$11:$H$16,MATCH($B160&amp;$C160,'TDCV Values'!$B$11:$B$16&amp;'TDCV Values'!$C$11:$C$16,0),MATCH(E$154,'TDCV Values'!$D$10:$H$10,0))))</f>
        <v>2.7275719629219633E-3</v>
      </c>
      <c r="F160" s="37" cm="1">
        <f t="array" ref="F160">((F126*INDEX('TDCV Values'!$D$11:$H$16,MATCH($B158&amp;$C158,'TDCV Values'!$B$11:$B$16&amp;'TDCV Values'!$C$11:$C$16,0),MATCH(F$154,'TDCV Values'!$D$10:$H$10,0))*'Customer Numbers - Southern Sco'!$C$10)+(F128*INDEX('TDCV Values'!$D$11:$H$16,MATCH($B160&amp;$C160,'TDCV Values'!$B$11:$B$16&amp;'TDCV Values'!$C$11:$C$16,0),MATCH(F$154,'TDCV Values'!$D$10:$H$10,0))*'Customer Numbers - Southern Sco'!$E$10))/((INDEX('TDCV Values'!$D$11:$H$16,MATCH($B158&amp;$C158,'TDCV Values'!$B$11:$B$16&amp;'TDCV Values'!$C$11:$C$16,0),MATCH(F$154,'TDCV Values'!$D$10:$H$10,0))*'Customer Numbers - Southern Sco'!$C$10)+('Customer Numbers - Southern Sco'!$E$10*INDEX('TDCV Values'!$D$11:$H$16,MATCH($B160&amp;$C160,'TDCV Values'!$B$11:$B$16&amp;'TDCV Values'!$C$11:$C$16,0),MATCH(F$154,'TDCV Values'!$D$10:$H$10,0))))</f>
        <v>2.0138881493529498E-3</v>
      </c>
      <c r="G160" s="37" cm="1">
        <f t="array" ref="G160">((G126*INDEX('TDCV Values'!$D$11:$H$16,MATCH($B158&amp;$C158,'TDCV Values'!$B$11:$B$16&amp;'TDCV Values'!$C$11:$C$16,0),MATCH(G$154,'TDCV Values'!$D$10:$H$10,0))*'Customer Numbers - Southern Sco'!$C$10)+(G128*INDEX('TDCV Values'!$D$11:$H$16,MATCH($B160&amp;$C160,'TDCV Values'!$B$11:$B$16&amp;'TDCV Values'!$C$11:$C$16,0),MATCH(G$154,'TDCV Values'!$D$10:$H$10,0))*'Customer Numbers - Southern Sco'!$E$10))/((INDEX('TDCV Values'!$D$11:$H$16,MATCH($B158&amp;$C158,'TDCV Values'!$B$11:$B$16&amp;'TDCV Values'!$C$11:$C$16,0),MATCH(G$154,'TDCV Values'!$D$10:$H$10,0))*'Customer Numbers - Southern Sco'!$C$10)+('Customer Numbers - Southern Sco'!$E$10*INDEX('TDCV Values'!$D$11:$H$16,MATCH($B160&amp;$C160,'TDCV Values'!$B$11:$B$16&amp;'TDCV Values'!$C$11:$C$16,0),MATCH(G$154,'TDCV Values'!$D$10:$H$10,0))))</f>
        <v>1.1977826109503922E-3</v>
      </c>
      <c r="H160" s="37" cm="1">
        <f t="array" ref="H160">((H126*INDEX('TDCV Values'!$D$11:$H$16,MATCH($B158&amp;$C158,'TDCV Values'!$B$11:$B$16&amp;'TDCV Values'!$C$11:$C$16,0),MATCH(H$154,'TDCV Values'!$D$10:$H$10,0))*'Customer Numbers - Southern Sco'!$C$10)+(H128*INDEX('TDCV Values'!$D$11:$H$16,MATCH($B160&amp;$C160,'TDCV Values'!$B$11:$B$16&amp;'TDCV Values'!$C$11:$C$16,0),MATCH(H$154,'TDCV Values'!$D$10:$H$10,0))*'Customer Numbers - Southern Sco'!$E$10))/((INDEX('TDCV Values'!$D$11:$H$16,MATCH($B158&amp;$C158,'TDCV Values'!$B$11:$B$16&amp;'TDCV Values'!$C$11:$C$16,0),MATCH(H$154,'TDCV Values'!$D$10:$H$10,0))*'Customer Numbers - Southern Sco'!$C$10)+('Customer Numbers - Southern Sco'!$E$10*INDEX('TDCV Values'!$D$11:$H$16,MATCH($B160&amp;$C160,'TDCV Values'!$B$11:$B$16&amp;'TDCV Values'!$C$11:$C$16,0),MATCH(H$154,'TDCV Values'!$D$10:$H$10,0))))</f>
        <v>1.0928733176708591E-3</v>
      </c>
      <c r="I160" s="37" cm="1">
        <f t="array" ref="I160">((I126*INDEX('TDCV Values'!$D$11:$H$16,MATCH($B158&amp;$C158,'TDCV Values'!$B$11:$B$16&amp;'TDCV Values'!$C$11:$C$16,0),MATCH(I$154,'TDCV Values'!$D$10:$H$10,0))*'Customer Numbers - Southern Sco'!$C$10)+(I128*INDEX('TDCV Values'!$D$11:$H$16,MATCH($B160&amp;$C160,'TDCV Values'!$B$11:$B$16&amp;'TDCV Values'!$C$11:$C$16,0),MATCH(I$154,'TDCV Values'!$D$10:$H$10,0))*'Customer Numbers - Southern Sco'!$E$10))/((INDEX('TDCV Values'!$D$11:$H$16,MATCH($B158&amp;$C158,'TDCV Values'!$B$11:$B$16&amp;'TDCV Values'!$C$11:$C$16,0),MATCH(I$154,'TDCV Values'!$D$10:$H$10,0))*'Customer Numbers - Southern Sco'!$C$10)+('Customer Numbers - Southern Sco'!$E$10*INDEX('TDCV Values'!$D$11:$H$16,MATCH($B160&amp;$C160,'TDCV Values'!$B$11:$B$16&amp;'TDCV Values'!$C$11:$C$16,0),MATCH(I$154,'TDCV Values'!$D$10:$H$10,0))))</f>
        <v>1.1852294973635756E-3</v>
      </c>
      <c r="J160" s="44"/>
      <c r="K160" s="27"/>
      <c r="L160" s="27"/>
      <c r="M160" s="27"/>
      <c r="N160" s="27"/>
      <c r="O160" s="27"/>
      <c r="Q160" s="27"/>
      <c r="R160" s="27"/>
      <c r="S160" s="27"/>
      <c r="T160" s="27"/>
      <c r="U160" s="27"/>
    </row>
    <row r="161" spans="2:21">
      <c r="B161" s="14" t="s">
        <v>62</v>
      </c>
      <c r="C161" s="1" t="s">
        <v>63</v>
      </c>
      <c r="D161" s="14" t="s">
        <v>68</v>
      </c>
      <c r="E161" s="37">
        <f>(('Customer Numbers - Southern Sco'!$D$21*E$129)+('Customer Numbers - Southern Sco'!$D$17*E$130)+('Customer Numbers - Southern Sco'!$D$20*E$131))</f>
        <v>8.2398247907615012E-3</v>
      </c>
      <c r="F161" s="37">
        <f>(('Customer Numbers - Southern Sco'!$D$21*F$129)+('Customer Numbers - Southern Sco'!$D$17*F$130)+('Customer Numbers - Southern Sco'!$D$20*F$131))</f>
        <v>1.0073339383277764E-2</v>
      </c>
      <c r="G161" s="37">
        <f>(('Customer Numbers - Southern Sco'!$D$21*G$129)+('Customer Numbers - Southern Sco'!$D$17*G$130)+('Customer Numbers - Southern Sco'!$D$20*G$131))</f>
        <v>1.0073339383277764E-2</v>
      </c>
      <c r="H161" s="37">
        <f>(('Customer Numbers - Southern Sco'!$D$21*H$129)+('Customer Numbers - Southern Sco'!$D$17*H$130)+('Customer Numbers - Southern Sco'!$D$20*H$131))</f>
        <v>1.0090065917057429E-2</v>
      </c>
      <c r="I161" s="37">
        <f>(('Customer Numbers - Southern Sco'!$D$21*I$129)+('Customer Numbers - Southern Sco'!$D$17*I$130)+('Customer Numbers - Southern Sco'!$D$20*I$131))</f>
        <v>8.3720641377350302E-3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Southern Sco'!$D$21*E$129)+('Customer Numbers - Southern Sco'!$D$17*E$130)+('Customer Numbers - Southern Sco'!$D$20*E$131))</f>
        <v>8.2398247907615012E-3</v>
      </c>
      <c r="F163" s="37">
        <f>(('Customer Numbers - Southern Sco'!$D$21*F$129)+('Customer Numbers - Southern Sco'!$D$17*F$130)+('Customer Numbers - Southern Sco'!$D$20*F$131))</f>
        <v>1.0073339383277764E-2</v>
      </c>
      <c r="G163" s="37">
        <f>(('Customer Numbers - Southern Sco'!$D$21*G$129)+('Customer Numbers - Southern Sco'!$D$17*G$130)+('Customer Numbers - Southern Sco'!$D$20*G$131))</f>
        <v>1.0073339383277764E-2</v>
      </c>
      <c r="H163" s="37">
        <f>(('Customer Numbers - Southern Sco'!$D$21*H$129)+('Customer Numbers - Southern Sco'!$D$17*H$130)+('Customer Numbers - Southern Sco'!$D$20*H$131))</f>
        <v>1.0090065917057429E-2</v>
      </c>
      <c r="I163" s="37">
        <f>(('Customer Numbers - Southern Sco'!$D$21*I$129)+('Customer Numbers - Southern Sco'!$D$17*I$130)+('Customer Numbers - Southern Sco'!$D$20*I$131))</f>
        <v>8.3720641377350302E-3</v>
      </c>
      <c r="J163" s="44"/>
      <c r="K163" s="27"/>
      <c r="L163" s="27"/>
      <c r="M163" s="27"/>
      <c r="N163" s="27"/>
      <c r="O163" s="27"/>
      <c r="Q163" s="27"/>
      <c r="R163" s="27"/>
      <c r="S163" s="27"/>
      <c r="T163" s="27"/>
      <c r="U163" s="27"/>
    </row>
    <row r="164" spans="2:21">
      <c r="B164" s="14" t="s">
        <v>67</v>
      </c>
      <c r="C164" s="1" t="s">
        <v>63</v>
      </c>
      <c r="D164" s="14" t="s">
        <v>68</v>
      </c>
      <c r="E164" s="37">
        <f>(('Customer Numbers - Southern Sco'!$D$27*E$132)+('Customer Numbers - Southern Sco'!$D$23*E$133)+('Customer Numbers - Southern Sco'!$D$26*E$134))</f>
        <v>4.3797618519006171E-3</v>
      </c>
      <c r="F164" s="37">
        <f>(('Customer Numbers - Southern Sco'!$D$27*F$132)+('Customer Numbers - Southern Sco'!$D$23*F$133)+('Customer Numbers - Southern Sco'!$D$26*F$134))</f>
        <v>4.4729084203642272E-3</v>
      </c>
      <c r="G164" s="37">
        <f>(('Customer Numbers - Southern Sco'!$D$27*G$132)+('Customer Numbers - Southern Sco'!$D$23*G$133)+('Customer Numbers - Southern Sco'!$D$26*G$134))</f>
        <v>4.4729084203642272E-3</v>
      </c>
      <c r="H164" s="37">
        <f>(('Customer Numbers - Southern Sco'!$D$27*H$132)+('Customer Numbers - Southern Sco'!$D$23*H$133)+('Customer Numbers - Southern Sco'!$D$26*H$134))</f>
        <v>4.5198001946577977E-3</v>
      </c>
      <c r="I164" s="37">
        <f>(('Customer Numbers - Southern Sco'!$D$27*I$132)+('Customer Numbers - Southern Sco'!$D$23*I$133)+('Customer Numbers - Southern Sco'!$D$26*I$134))</f>
        <v>4.5198001946577977E-3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Southern Sco'!$D$27*E$132)+('Customer Numbers - Southern Sco'!$D$23*E$133)+('Customer Numbers - Southern Sco'!$D$26*E$134))</f>
        <v>4.3797618519006171E-3</v>
      </c>
      <c r="F166" s="37">
        <f>(('Customer Numbers - Southern Sco'!$D$27*F$132)+('Customer Numbers - Southern Sco'!$D$23*F$133)+('Customer Numbers - Southern Sco'!$D$26*F$134))</f>
        <v>4.4729084203642272E-3</v>
      </c>
      <c r="G166" s="37">
        <f>(('Customer Numbers - Southern Sco'!$D$27*G$132)+('Customer Numbers - Southern Sco'!$D$23*G$133)+('Customer Numbers - Southern Sco'!$D$26*G$134))</f>
        <v>4.4729084203642272E-3</v>
      </c>
      <c r="H166" s="37">
        <f>(('Customer Numbers - Southern Sco'!$D$27*H$132)+('Customer Numbers - Southern Sco'!$D$23*H$133)+('Customer Numbers - Southern Sco'!$D$26*H$134))</f>
        <v>4.5198001946577977E-3</v>
      </c>
      <c r="I166" s="37">
        <f>(('Customer Numbers - Southern Sco'!$D$27*I$132)+('Customer Numbers - Southern Sco'!$D$23*I$133)+('Customer Numbers - Southern Sco'!$D$26*I$134))</f>
        <v>4.5198001946577977E-3</v>
      </c>
      <c r="J166" s="44"/>
      <c r="K166" s="27"/>
      <c r="L166" s="27"/>
      <c r="M166" s="27"/>
      <c r="N166" s="27"/>
      <c r="O166" s="27"/>
      <c r="Q166" s="27"/>
      <c r="R166" s="27"/>
      <c r="S166" s="27"/>
      <c r="T166" s="27"/>
      <c r="U166" s="27"/>
    </row>
    <row r="167" spans="2:21">
      <c r="E167" s="16"/>
      <c r="F167" s="16"/>
      <c r="G167" s="16"/>
      <c r="H167" s="16"/>
      <c r="I167" s="16"/>
      <c r="J167" s="52"/>
    </row>
    <row r="168" spans="2:21" s="135" customFormat="1">
      <c r="B168" s="195" t="s">
        <v>30</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 t="shared" ref="E171:I182" si="19">E139+E155</f>
        <v>0.67774320407097732</v>
      </c>
      <c r="F171" s="8">
        <f t="shared" si="19"/>
        <v>0.50627346175698495</v>
      </c>
      <c r="G171" s="8">
        <f t="shared" si="19"/>
        <v>0.29855994367463651</v>
      </c>
      <c r="H171" s="8">
        <f t="shared" si="19"/>
        <v>0.27054349299134839</v>
      </c>
      <c r="I171" s="8">
        <f t="shared" si="19"/>
        <v>0.28337453381747701</v>
      </c>
      <c r="J171" s="4"/>
      <c r="L171" s="27"/>
      <c r="M171" s="27"/>
      <c r="N171" s="27"/>
      <c r="O171" s="27"/>
    </row>
    <row r="172" spans="2:21">
      <c r="B172" s="14" t="s">
        <v>62</v>
      </c>
      <c r="C172" s="1" t="s">
        <v>65</v>
      </c>
      <c r="D172" s="14" t="s">
        <v>64</v>
      </c>
      <c r="E172" s="8">
        <f t="shared" si="19"/>
        <v>0.66305221377768631</v>
      </c>
      <c r="F172" s="8">
        <f t="shared" si="19"/>
        <v>0.49148505611838911</v>
      </c>
      <c r="G172" s="8">
        <f t="shared" si="19"/>
        <v>0.28608011306169617</v>
      </c>
      <c r="H172" s="8">
        <f t="shared" si="19"/>
        <v>0.26450362516115772</v>
      </c>
      <c r="I172" s="8">
        <f t="shared" si="19"/>
        <v>0.27717608848475317</v>
      </c>
      <c r="K172" s="27"/>
      <c r="L172" s="27"/>
      <c r="M172" s="27"/>
      <c r="N172" s="27"/>
      <c r="O172" s="27"/>
    </row>
    <row r="173" spans="2:21">
      <c r="B173" s="14" t="s">
        <v>62</v>
      </c>
      <c r="C173" s="1" t="s">
        <v>66</v>
      </c>
      <c r="D173" s="14" t="s">
        <v>64</v>
      </c>
      <c r="E173" s="8">
        <f t="shared" si="19"/>
        <v>0.69350537434030035</v>
      </c>
      <c r="F173" s="8">
        <f t="shared" si="19"/>
        <v>0.51805124836859873</v>
      </c>
      <c r="G173" s="8">
        <f t="shared" si="19"/>
        <v>0.30551133489229426</v>
      </c>
      <c r="H173" s="8">
        <f t="shared" si="19"/>
        <v>0.27670654999891925</v>
      </c>
      <c r="I173" s="8">
        <f t="shared" si="19"/>
        <v>0.28974842655091981</v>
      </c>
      <c r="K173" s="27"/>
      <c r="L173" s="27"/>
      <c r="M173" s="27"/>
      <c r="N173" s="27"/>
      <c r="O173" s="27"/>
    </row>
    <row r="174" spans="2:21">
      <c r="B174" s="14" t="s">
        <v>67</v>
      </c>
      <c r="C174" s="1" t="s">
        <v>63</v>
      </c>
      <c r="D174" s="14" t="s">
        <v>64</v>
      </c>
      <c r="E174" s="8">
        <f t="shared" si="19"/>
        <v>0.17133492293100414</v>
      </c>
      <c r="F174" s="8">
        <f t="shared" si="19"/>
        <v>0.12645041136222035</v>
      </c>
      <c r="G174" s="8">
        <f t="shared" si="19"/>
        <v>7.5122211582057508E-2</v>
      </c>
      <c r="H174" s="8">
        <f t="shared" si="19"/>
        <v>6.8935257006036477E-2</v>
      </c>
      <c r="I174" s="8">
        <f t="shared" si="19"/>
        <v>7.4219250738283254E-2</v>
      </c>
      <c r="K174" s="27"/>
      <c r="L174" s="27"/>
      <c r="M174" s="27"/>
      <c r="N174" s="27"/>
      <c r="O174" s="27"/>
    </row>
    <row r="175" spans="2:21">
      <c r="B175" s="14" t="s">
        <v>67</v>
      </c>
      <c r="C175" s="1" t="s">
        <v>65</v>
      </c>
      <c r="D175" s="14" t="s">
        <v>64</v>
      </c>
      <c r="E175" s="8">
        <f t="shared" si="19"/>
        <v>0.17517154898278664</v>
      </c>
      <c r="F175" s="8">
        <f t="shared" si="19"/>
        <v>0.12796131061646973</v>
      </c>
      <c r="G175" s="8">
        <f t="shared" si="19"/>
        <v>7.3285020085138999E-2</v>
      </c>
      <c r="H175" s="8">
        <f t="shared" si="19"/>
        <v>6.6256763832321153E-2</v>
      </c>
      <c r="I175" s="8">
        <f t="shared" si="19"/>
        <v>7.1923231113843786E-2</v>
      </c>
      <c r="K175" s="27"/>
      <c r="L175" s="27"/>
      <c r="M175" s="27"/>
      <c r="N175" s="27"/>
      <c r="O175" s="27"/>
    </row>
    <row r="176" spans="2:21">
      <c r="B176" s="14" t="s">
        <v>67</v>
      </c>
      <c r="C176" s="1" t="s">
        <v>66</v>
      </c>
      <c r="D176" s="14" t="s">
        <v>64</v>
      </c>
      <c r="E176" s="8">
        <f t="shared" si="19"/>
        <v>0.17531514826377265</v>
      </c>
      <c r="F176" s="8">
        <f t="shared" si="19"/>
        <v>0.12938918941771477</v>
      </c>
      <c r="G176" s="8">
        <f t="shared" si="19"/>
        <v>7.687008285953871E-2</v>
      </c>
      <c r="H176" s="8">
        <f t="shared" si="19"/>
        <v>7.0499967998619448E-2</v>
      </c>
      <c r="I176" s="8">
        <f t="shared" si="19"/>
        <v>7.5891090002215805E-2</v>
      </c>
      <c r="K176" s="27"/>
      <c r="L176" s="27"/>
      <c r="M176" s="27"/>
      <c r="N176" s="27"/>
      <c r="O176" s="27"/>
    </row>
    <row r="177" spans="2:15">
      <c r="B177" s="14" t="s">
        <v>62</v>
      </c>
      <c r="C177" s="1" t="s">
        <v>63</v>
      </c>
      <c r="D177" s="14" t="s">
        <v>68</v>
      </c>
      <c r="E177" s="8">
        <f t="shared" si="19"/>
        <v>0.52043084301047404</v>
      </c>
      <c r="F177" s="8">
        <f t="shared" si="19"/>
        <v>0.63127237554721705</v>
      </c>
      <c r="G177" s="8">
        <f t="shared" si="19"/>
        <v>0.63127237554721705</v>
      </c>
      <c r="H177" s="8">
        <f t="shared" si="19"/>
        <v>0.63939601153333558</v>
      </c>
      <c r="I177" s="8">
        <f t="shared" si="19"/>
        <v>0.63850772626982588</v>
      </c>
      <c r="K177" s="27"/>
      <c r="L177" s="27"/>
      <c r="M177" s="27"/>
      <c r="N177" s="27"/>
      <c r="O177" s="27"/>
    </row>
    <row r="178" spans="2:15">
      <c r="B178" s="14" t="s">
        <v>62</v>
      </c>
      <c r="C178" s="1" t="s">
        <v>65</v>
      </c>
      <c r="D178" s="14" t="s">
        <v>68</v>
      </c>
      <c r="E178" s="8">
        <f t="shared" si="19"/>
        <v>0.51726050327718365</v>
      </c>
      <c r="F178" s="8">
        <f t="shared" si="19"/>
        <v>0.62739657613343192</v>
      </c>
      <c r="G178" s="8">
        <f t="shared" si="19"/>
        <v>0.62739657613343192</v>
      </c>
      <c r="H178" s="8">
        <f t="shared" si="19"/>
        <v>0.6355137764493769</v>
      </c>
      <c r="I178" s="8">
        <f t="shared" si="19"/>
        <v>0.63528650637018957</v>
      </c>
      <c r="K178" s="27"/>
      <c r="L178" s="27"/>
      <c r="M178" s="27"/>
      <c r="N178" s="27"/>
      <c r="O178" s="27"/>
    </row>
    <row r="179" spans="2:15">
      <c r="B179" s="14" t="s">
        <v>62</v>
      </c>
      <c r="C179" s="1" t="s">
        <v>66</v>
      </c>
      <c r="D179" s="14" t="s">
        <v>68</v>
      </c>
      <c r="E179" s="8">
        <f t="shared" si="19"/>
        <v>0.55768303333515501</v>
      </c>
      <c r="F179" s="8">
        <f t="shared" si="19"/>
        <v>0.67247968764156296</v>
      </c>
      <c r="G179" s="8">
        <f t="shared" si="19"/>
        <v>0.67247968764156296</v>
      </c>
      <c r="H179" s="8">
        <f t="shared" si="19"/>
        <v>0.67796450784638373</v>
      </c>
      <c r="I179" s="8">
        <f t="shared" si="19"/>
        <v>0.68017386465175689</v>
      </c>
      <c r="K179" s="27"/>
      <c r="L179" s="27"/>
      <c r="M179" s="27"/>
      <c r="N179" s="27"/>
      <c r="O179" s="27"/>
    </row>
    <row r="180" spans="2:15">
      <c r="B180" s="14" t="s">
        <v>67</v>
      </c>
      <c r="C180" s="1" t="s">
        <v>63</v>
      </c>
      <c r="D180" s="14" t="s">
        <v>68</v>
      </c>
      <c r="E180" s="8">
        <f t="shared" si="19"/>
        <v>0.3039071815587433</v>
      </c>
      <c r="F180" s="8">
        <f t="shared" si="19"/>
        <v>0.30956772579200337</v>
      </c>
      <c r="G180" s="8">
        <f t="shared" si="19"/>
        <v>0.30956772579200337</v>
      </c>
      <c r="H180" s="8">
        <f t="shared" si="19"/>
        <v>0.31877692663920298</v>
      </c>
      <c r="I180" s="8">
        <f t="shared" si="19"/>
        <v>0.31854595888724901</v>
      </c>
      <c r="K180" s="27"/>
      <c r="L180" s="27"/>
      <c r="M180" s="27"/>
      <c r="N180" s="27"/>
      <c r="O180" s="27"/>
    </row>
    <row r="181" spans="2:15">
      <c r="B181" s="14" t="s">
        <v>67</v>
      </c>
      <c r="C181" s="1" t="s">
        <v>65</v>
      </c>
      <c r="D181" s="14" t="s">
        <v>68</v>
      </c>
      <c r="E181" s="8">
        <f t="shared" si="19"/>
        <v>0.30212143004319247</v>
      </c>
      <c r="F181" s="8">
        <f t="shared" si="19"/>
        <v>0.30774399581291345</v>
      </c>
      <c r="G181" s="8">
        <f t="shared" si="19"/>
        <v>0.30774399581291345</v>
      </c>
      <c r="H181" s="8">
        <f t="shared" si="19"/>
        <v>0.31693407757102943</v>
      </c>
      <c r="I181" s="8">
        <f t="shared" si="19"/>
        <v>0.31670310981907546</v>
      </c>
      <c r="K181" s="27"/>
      <c r="L181" s="27"/>
      <c r="M181" s="27"/>
      <c r="N181" s="27"/>
      <c r="O181" s="27"/>
    </row>
    <row r="182" spans="2:15">
      <c r="B182" s="14" t="s">
        <v>67</v>
      </c>
      <c r="C182" s="1" t="s">
        <v>66</v>
      </c>
      <c r="D182" s="14" t="s">
        <v>68</v>
      </c>
      <c r="E182" s="8">
        <f t="shared" si="19"/>
        <v>0.32900259989990049</v>
      </c>
      <c r="F182" s="8">
        <f t="shared" si="19"/>
        <v>0.3368750798269976</v>
      </c>
      <c r="G182" s="8">
        <f t="shared" si="19"/>
        <v>0.3368750798269976</v>
      </c>
      <c r="H182" s="8">
        <f t="shared" si="19"/>
        <v>0.34335578656289317</v>
      </c>
      <c r="I182" s="8">
        <f t="shared" si="19"/>
        <v>0.3431226564882901</v>
      </c>
      <c r="K182" s="27"/>
      <c r="L182" s="27"/>
      <c r="M182" s="27"/>
      <c r="N182" s="27"/>
      <c r="O182" s="27"/>
    </row>
    <row r="183" spans="2:15">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1965.4552918058343</v>
      </c>
      <c r="F188" s="35" cm="1">
        <f t="array" ref="F188">F171*INDEX('TDCV Values'!$D$11:$H$16,MATCH($B188&amp;$C188,'TDCV Values'!$B$11:$B$16&amp;'TDCV Values'!$C$11:$C$16,0),MATCH(F$22,'TDCV Values'!$D$10:$H$10,0))</f>
        <v>1468.1930390952564</v>
      </c>
      <c r="G188" s="35" cm="1">
        <f t="array" ref="G188">G171*INDEX('TDCV Values'!$D$11:$H$16,MATCH($B188&amp;$C188,'TDCV Values'!$B$11:$B$16&amp;'TDCV Values'!$C$11:$C$16,0),MATCH(G$22,'TDCV Values'!$D$10:$H$10,0))</f>
        <v>865.82383665644591</v>
      </c>
      <c r="H188" s="35" cm="1">
        <f t="array" ref="H188">H171*INDEX('TDCV Values'!$D$11:$H$16,MATCH($B188&amp;$C188,'TDCV Values'!$B$11:$B$16&amp;'TDCV Values'!$C$11:$C$16,0),MATCH(H$22,'TDCV Values'!$D$10:$H$10,0))</f>
        <v>730.46743107664065</v>
      </c>
      <c r="I188" s="35" cm="1">
        <f t="array" ref="I188">I171*INDEX('TDCV Values'!$D$11:$H$16,MATCH($B188&amp;$C188,'TDCV Values'!$B$11:$B$16&amp;'TDCV Values'!$C$11:$C$16,0),MATCH(I$22,'TDCV Values'!$D$10:$H$10,0))</f>
        <v>765.11124130718792</v>
      </c>
      <c r="J188" s="108"/>
    </row>
    <row r="189" spans="2:15">
      <c r="B189" s="14" t="s">
        <v>62</v>
      </c>
      <c r="C189" s="1" t="s">
        <v>65</v>
      </c>
      <c r="D189" s="14" t="s">
        <v>64</v>
      </c>
      <c r="E189" s="35" cm="1">
        <f t="array" ref="E189">E172*INDEX('TDCV Values'!$D$11:$H$16,MATCH($B189&amp;$C189,'TDCV Values'!$B$11:$B$16&amp;'TDCV Values'!$C$11:$C$16,0),MATCH(E$22,'TDCV Values'!$D$10:$H$10,0))</f>
        <v>1922.8514199552903</v>
      </c>
      <c r="F189" s="35" cm="1">
        <f t="array" ref="F189">F172*INDEX('TDCV Values'!$D$11:$H$16,MATCH($B189&amp;$C189,'TDCV Values'!$B$11:$B$16&amp;'TDCV Values'!$C$11:$C$16,0),MATCH(F$22,'TDCV Values'!$D$10:$H$10,0))</f>
        <v>1425.3066627433284</v>
      </c>
      <c r="G189" s="35" cm="1">
        <f t="array" ref="G189">G172*INDEX('TDCV Values'!$D$11:$H$16,MATCH($B189&amp;$C189,'TDCV Values'!$B$11:$B$16&amp;'TDCV Values'!$C$11:$C$16,0),MATCH(G$22,'TDCV Values'!$D$10:$H$10,0))</f>
        <v>829.63232787891889</v>
      </c>
      <c r="H189" s="35" cm="1">
        <f t="array" ref="H189">H172*INDEX('TDCV Values'!$D$11:$H$16,MATCH($B189&amp;$C189,'TDCV Values'!$B$11:$B$16&amp;'TDCV Values'!$C$11:$C$16,0),MATCH(H$22,'TDCV Values'!$D$10:$H$10,0))</f>
        <v>714.15978793512579</v>
      </c>
      <c r="I189" s="35" cm="1">
        <f t="array" ref="I189">I172*INDEX('TDCV Values'!$D$11:$H$16,MATCH($B189&amp;$C189,'TDCV Values'!$B$11:$B$16&amp;'TDCV Values'!$C$11:$C$16,0),MATCH(I$22,'TDCV Values'!$D$10:$H$10,0))</f>
        <v>748.37543890883353</v>
      </c>
      <c r="J189" s="108"/>
    </row>
    <row r="190" spans="2:15">
      <c r="B190" s="14" t="s">
        <v>62</v>
      </c>
      <c r="C190" s="1" t="s">
        <v>66</v>
      </c>
      <c r="D190" s="14" t="s">
        <v>64</v>
      </c>
      <c r="E190" s="35" cm="1">
        <f t="array" ref="E190">E173*INDEX('TDCV Values'!$D$11:$H$16,MATCH($B190&amp;$C190,'TDCV Values'!$B$11:$B$16&amp;'TDCV Values'!$C$11:$C$16,0),MATCH(E$22,'TDCV Values'!$D$10:$H$10,0))</f>
        <v>2011.165585586871</v>
      </c>
      <c r="F190" s="35" cm="1">
        <f t="array" ref="F190">F173*INDEX('TDCV Values'!$D$11:$H$16,MATCH($B190&amp;$C190,'TDCV Values'!$B$11:$B$16&amp;'TDCV Values'!$C$11:$C$16,0),MATCH(F$22,'TDCV Values'!$D$10:$H$10,0))</f>
        <v>1502.3486202689362</v>
      </c>
      <c r="G190" s="35" cm="1">
        <f t="array" ref="G190">G173*INDEX('TDCV Values'!$D$11:$H$16,MATCH($B190&amp;$C190,'TDCV Values'!$B$11:$B$16&amp;'TDCV Values'!$C$11:$C$16,0),MATCH(G$22,'TDCV Values'!$D$10:$H$10,0))</f>
        <v>885.98287118765336</v>
      </c>
      <c r="H190" s="35" cm="1">
        <f t="array" ref="H190">H173*INDEX('TDCV Values'!$D$11:$H$16,MATCH($B190&amp;$C190,'TDCV Values'!$B$11:$B$16&amp;'TDCV Values'!$C$11:$C$16,0),MATCH(H$22,'TDCV Values'!$D$10:$H$10,0))</f>
        <v>747.10768499708195</v>
      </c>
      <c r="I190" s="35" cm="1">
        <f t="array" ref="I190">I173*INDEX('TDCV Values'!$D$11:$H$16,MATCH($B190&amp;$C190,'TDCV Values'!$B$11:$B$16&amp;'TDCV Values'!$C$11:$C$16,0),MATCH(I$22,'TDCV Values'!$D$10:$H$10,0))</f>
        <v>782.32075168748349</v>
      </c>
      <c r="J190" s="108"/>
    </row>
    <row r="191" spans="2:15">
      <c r="B191" s="14" t="s">
        <v>67</v>
      </c>
      <c r="C191" s="1" t="s">
        <v>63</v>
      </c>
      <c r="D191" s="14" t="s">
        <v>64</v>
      </c>
      <c r="E191" s="35" cm="1">
        <f t="array" ref="E191">E174*INDEX('TDCV Values'!$D$11:$H$16,MATCH($B191&amp;$C191,'TDCV Values'!$B$11:$B$16&amp;'TDCV Values'!$C$11:$C$16,0),MATCH(E$22,'TDCV Values'!$D$10:$H$10,0))</f>
        <v>2056.0190751720497</v>
      </c>
      <c r="F191" s="35" cm="1">
        <f t="array" ref="F191">F174*INDEX('TDCV Values'!$D$11:$H$16,MATCH($B191&amp;$C191,'TDCV Values'!$B$11:$B$16&amp;'TDCV Values'!$C$11:$C$16,0),MATCH(F$22,'TDCV Values'!$D$10:$H$10,0))</f>
        <v>1517.4049363466443</v>
      </c>
      <c r="G191" s="35" cm="1">
        <f t="array" ref="G191">G174*INDEX('TDCV Values'!$D$11:$H$16,MATCH($B191&amp;$C191,'TDCV Values'!$B$11:$B$16&amp;'TDCV Values'!$C$11:$C$16,0),MATCH(G$22,'TDCV Values'!$D$10:$H$10,0))</f>
        <v>901.46653898469015</v>
      </c>
      <c r="H191" s="35" cm="1">
        <f t="array" ref="H191">H174*INDEX('TDCV Values'!$D$11:$H$16,MATCH($B191&amp;$C191,'TDCV Values'!$B$11:$B$16&amp;'TDCV Values'!$C$11:$C$16,0),MATCH(H$22,'TDCV Values'!$D$10:$H$10,0))</f>
        <v>792.7554555694195</v>
      </c>
      <c r="I191" s="35" cm="1">
        <f t="array" ref="I191">I174*INDEX('TDCV Values'!$D$11:$H$16,MATCH($B191&amp;$C191,'TDCV Values'!$B$11:$B$16&amp;'TDCV Values'!$C$11:$C$16,0),MATCH(I$22,'TDCV Values'!$D$10:$H$10,0))</f>
        <v>853.52138349025745</v>
      </c>
      <c r="J191" s="108"/>
    </row>
    <row r="192" spans="2:15">
      <c r="B192" s="14" t="s">
        <v>67</v>
      </c>
      <c r="C192" s="1" t="s">
        <v>65</v>
      </c>
      <c r="D192" s="14" t="s">
        <v>64</v>
      </c>
      <c r="E192" s="35" cm="1">
        <f t="array" ref="E192">E175*INDEX('TDCV Values'!$D$11:$H$16,MATCH($B192&amp;$C192,'TDCV Values'!$B$11:$B$16&amp;'TDCV Values'!$C$11:$C$16,0),MATCH(E$22,'TDCV Values'!$D$10:$H$10,0))</f>
        <v>2102.0585877934395</v>
      </c>
      <c r="F192" s="35" cm="1">
        <f t="array" ref="F192">F175*INDEX('TDCV Values'!$D$11:$H$16,MATCH($B192&amp;$C192,'TDCV Values'!$B$11:$B$16&amp;'TDCV Values'!$C$11:$C$16,0),MATCH(F$22,'TDCV Values'!$D$10:$H$10,0))</f>
        <v>1535.5357273976367</v>
      </c>
      <c r="G192" s="35" cm="1">
        <f t="array" ref="G192">G175*INDEX('TDCV Values'!$D$11:$H$16,MATCH($B192&amp;$C192,'TDCV Values'!$B$11:$B$16&amp;'TDCV Values'!$C$11:$C$16,0),MATCH(G$22,'TDCV Values'!$D$10:$H$10,0))</f>
        <v>879.42024102166795</v>
      </c>
      <c r="H192" s="35" cm="1">
        <f t="array" ref="H192">H175*INDEX('TDCV Values'!$D$11:$H$16,MATCH($B192&amp;$C192,'TDCV Values'!$B$11:$B$16&amp;'TDCV Values'!$C$11:$C$16,0),MATCH(H$22,'TDCV Values'!$D$10:$H$10,0))</f>
        <v>761.95278407169326</v>
      </c>
      <c r="I192" s="35" cm="1">
        <f t="array" ref="I192">I175*INDEX('TDCV Values'!$D$11:$H$16,MATCH($B192&amp;$C192,'TDCV Values'!$B$11:$B$16&amp;'TDCV Values'!$C$11:$C$16,0),MATCH(I$22,'TDCV Values'!$D$10:$H$10,0))</f>
        <v>827.11715780920349</v>
      </c>
      <c r="J192" s="108"/>
    </row>
    <row r="193" spans="2:10">
      <c r="B193" s="14" t="s">
        <v>67</v>
      </c>
      <c r="C193" s="1" t="s">
        <v>66</v>
      </c>
      <c r="D193" s="14" t="s">
        <v>64</v>
      </c>
      <c r="E193" s="35" cm="1">
        <f t="array" ref="E193">E176*INDEX('TDCV Values'!$D$11:$H$16,MATCH($B193&amp;$C193,'TDCV Values'!$B$11:$B$16&amp;'TDCV Values'!$C$11:$C$16,0),MATCH(E$22,'TDCV Values'!$D$10:$H$10,0))</f>
        <v>2103.7817791652719</v>
      </c>
      <c r="F193" s="35" cm="1">
        <f t="array" ref="F193">F176*INDEX('TDCV Values'!$D$11:$H$16,MATCH($B193&amp;$C193,'TDCV Values'!$B$11:$B$16&amp;'TDCV Values'!$C$11:$C$16,0),MATCH(F$22,'TDCV Values'!$D$10:$H$10,0))</f>
        <v>1552.6702730125771</v>
      </c>
      <c r="G193" s="35" cm="1">
        <f t="array" ref="G193">G176*INDEX('TDCV Values'!$D$11:$H$16,MATCH($B193&amp;$C193,'TDCV Values'!$B$11:$B$16&amp;'TDCV Values'!$C$11:$C$16,0),MATCH(G$22,'TDCV Values'!$D$10:$H$10,0))</f>
        <v>922.44099431446455</v>
      </c>
      <c r="H193" s="35" cm="1">
        <f t="array" ref="H193">H176*INDEX('TDCV Values'!$D$11:$H$16,MATCH($B193&amp;$C193,'TDCV Values'!$B$11:$B$16&amp;'TDCV Values'!$C$11:$C$16,0),MATCH(H$22,'TDCV Values'!$D$10:$H$10,0))</f>
        <v>810.74963198412365</v>
      </c>
      <c r="I193" s="35" cm="1">
        <f t="array" ref="I193">I176*INDEX('TDCV Values'!$D$11:$H$16,MATCH($B193&amp;$C193,'TDCV Values'!$B$11:$B$16&amp;'TDCV Values'!$C$11:$C$16,0),MATCH(I$22,'TDCV Values'!$D$10:$H$10,0))</f>
        <v>872.74753502548174</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189.95725769882301</v>
      </c>
      <c r="F195" s="8">
        <f t="shared" ref="F195:I200" si="20">F177*365</f>
        <v>230.41441707473422</v>
      </c>
      <c r="G195" s="8">
        <f t="shared" si="20"/>
        <v>230.41441707473422</v>
      </c>
      <c r="H195" s="8">
        <f t="shared" si="20"/>
        <v>233.3795442096675</v>
      </c>
      <c r="I195" s="8">
        <f t="shared" si="20"/>
        <v>233.05532008848644</v>
      </c>
      <c r="J195" s="108"/>
    </row>
    <row r="196" spans="2:10">
      <c r="B196" s="14" t="s">
        <v>62</v>
      </c>
      <c r="C196" s="1" t="s">
        <v>65</v>
      </c>
      <c r="D196" s="14" t="s">
        <v>68</v>
      </c>
      <c r="E196" s="8">
        <f t="shared" ref="E196:H200" si="21">E178*365</f>
        <v>188.80008369617204</v>
      </c>
      <c r="F196" s="8">
        <f t="shared" si="21"/>
        <v>228.99975028870264</v>
      </c>
      <c r="G196" s="8">
        <f t="shared" si="21"/>
        <v>228.99975028870264</v>
      </c>
      <c r="H196" s="8">
        <f t="shared" si="21"/>
        <v>231.96252840402258</v>
      </c>
      <c r="I196" s="8">
        <f t="shared" si="20"/>
        <v>231.87957482511919</v>
      </c>
      <c r="J196" s="108"/>
    </row>
    <row r="197" spans="2:10">
      <c r="B197" s="14" t="s">
        <v>62</v>
      </c>
      <c r="C197" s="1" t="s">
        <v>66</v>
      </c>
      <c r="D197" s="14" t="s">
        <v>68</v>
      </c>
      <c r="E197" s="8">
        <f t="shared" si="21"/>
        <v>203.55430716733159</v>
      </c>
      <c r="F197" s="8">
        <f t="shared" si="21"/>
        <v>245.45508598917047</v>
      </c>
      <c r="G197" s="8">
        <f t="shared" si="21"/>
        <v>245.45508598917047</v>
      </c>
      <c r="H197" s="8">
        <f t="shared" si="21"/>
        <v>247.45704536393006</v>
      </c>
      <c r="I197" s="8">
        <f t="shared" si="20"/>
        <v>248.26346059789125</v>
      </c>
      <c r="J197" s="108"/>
    </row>
    <row r="198" spans="2:10">
      <c r="B198" s="14" t="s">
        <v>67</v>
      </c>
      <c r="C198" s="1" t="s">
        <v>63</v>
      </c>
      <c r="D198" s="14" t="s">
        <v>68</v>
      </c>
      <c r="E198" s="8">
        <f t="shared" si="21"/>
        <v>110.9261212689413</v>
      </c>
      <c r="F198" s="8">
        <f t="shared" si="21"/>
        <v>112.99221991408123</v>
      </c>
      <c r="G198" s="8">
        <f t="shared" si="21"/>
        <v>112.99221991408123</v>
      </c>
      <c r="H198" s="8">
        <f t="shared" si="21"/>
        <v>116.35357822330909</v>
      </c>
      <c r="I198" s="8">
        <f t="shared" si="20"/>
        <v>116.2692749938459</v>
      </c>
      <c r="J198" s="108"/>
    </row>
    <row r="199" spans="2:10">
      <c r="B199" s="14" t="s">
        <v>67</v>
      </c>
      <c r="C199" s="1" t="s">
        <v>65</v>
      </c>
      <c r="D199" s="14" t="s">
        <v>68</v>
      </c>
      <c r="E199" s="8">
        <f t="shared" si="21"/>
        <v>110.27432196576525</v>
      </c>
      <c r="F199" s="8">
        <f t="shared" si="21"/>
        <v>112.32655847171341</v>
      </c>
      <c r="G199" s="8">
        <f t="shared" si="21"/>
        <v>112.32655847171341</v>
      </c>
      <c r="H199" s="8">
        <f t="shared" si="21"/>
        <v>115.68093831342574</v>
      </c>
      <c r="I199" s="8">
        <f t="shared" si="20"/>
        <v>115.59663508396254</v>
      </c>
      <c r="J199" s="108"/>
    </row>
    <row r="200" spans="2:10">
      <c r="B200" s="14" t="s">
        <v>67</v>
      </c>
      <c r="C200" s="1" t="s">
        <v>66</v>
      </c>
      <c r="D200" s="14" t="s">
        <v>68</v>
      </c>
      <c r="E200" s="8">
        <f t="shared" si="21"/>
        <v>120.08594896346368</v>
      </c>
      <c r="F200" s="8">
        <f t="shared" si="21"/>
        <v>122.95940413685412</v>
      </c>
      <c r="G200" s="8">
        <f t="shared" si="21"/>
        <v>122.95940413685412</v>
      </c>
      <c r="H200" s="8">
        <f t="shared" si="21"/>
        <v>125.32486209545601</v>
      </c>
      <c r="I200" s="8">
        <f t="shared" si="20"/>
        <v>125.23976961822589</v>
      </c>
      <c r="J200" s="108"/>
    </row>
    <row r="201" spans="2:10">
      <c r="B201" s="209" t="s">
        <v>74</v>
      </c>
      <c r="C201" s="209"/>
      <c r="D201" s="209"/>
      <c r="E201" s="209"/>
      <c r="F201" s="209"/>
      <c r="G201" s="209"/>
      <c r="H201" s="209"/>
      <c r="I201" s="186"/>
      <c r="J201" t="s">
        <v>75</v>
      </c>
    </row>
    <row r="202" spans="2:10">
      <c r="B202" s="14" t="s">
        <v>62</v>
      </c>
      <c r="C202" s="1" t="s">
        <v>63</v>
      </c>
      <c r="D202" s="1"/>
      <c r="E202" s="8">
        <f>E188+E195</f>
        <v>2155.4125495046574</v>
      </c>
      <c r="F202" s="8">
        <f t="shared" ref="F202:I207" si="22">F188+F195</f>
        <v>1698.6074561699907</v>
      </c>
      <c r="G202" s="8">
        <f t="shared" si="22"/>
        <v>1096.2382537311801</v>
      </c>
      <c r="H202" s="8">
        <f t="shared" si="22"/>
        <v>963.84697528630818</v>
      </c>
      <c r="I202" s="8">
        <f t="shared" si="22"/>
        <v>998.16656139567431</v>
      </c>
    </row>
    <row r="203" spans="2:10">
      <c r="B203" s="14" t="s">
        <v>62</v>
      </c>
      <c r="C203" s="1" t="s">
        <v>65</v>
      </c>
      <c r="D203" s="1"/>
      <c r="E203" s="8">
        <f t="shared" ref="E203:H207" si="23">E189+E196</f>
        <v>2111.6515036514625</v>
      </c>
      <c r="F203" s="8">
        <f t="shared" si="23"/>
        <v>1654.3064130320311</v>
      </c>
      <c r="G203" s="8">
        <f t="shared" si="23"/>
        <v>1058.6320781676216</v>
      </c>
      <c r="H203" s="8">
        <f t="shared" si="23"/>
        <v>946.12231633914837</v>
      </c>
      <c r="I203" s="8">
        <f t="shared" si="22"/>
        <v>980.25501373395275</v>
      </c>
    </row>
    <row r="204" spans="2:10">
      <c r="B204" s="14" t="s">
        <v>62</v>
      </c>
      <c r="C204" s="1" t="s">
        <v>66</v>
      </c>
      <c r="D204" s="1"/>
      <c r="E204" s="8">
        <f t="shared" si="23"/>
        <v>2214.7198927542026</v>
      </c>
      <c r="F204" s="8">
        <f t="shared" si="23"/>
        <v>1747.8037062581066</v>
      </c>
      <c r="G204" s="8">
        <f t="shared" si="23"/>
        <v>1131.4379571768238</v>
      </c>
      <c r="H204" s="8">
        <f t="shared" si="23"/>
        <v>994.56473036101204</v>
      </c>
      <c r="I204" s="8">
        <f t="shared" si="22"/>
        <v>1030.5842122853746</v>
      </c>
    </row>
    <row r="205" spans="2:10">
      <c r="B205" s="14" t="s">
        <v>67</v>
      </c>
      <c r="C205" s="1" t="s">
        <v>63</v>
      </c>
      <c r="D205" s="1"/>
      <c r="E205" s="8">
        <f t="shared" si="23"/>
        <v>2166.9451964409909</v>
      </c>
      <c r="F205" s="8">
        <f t="shared" si="23"/>
        <v>1630.3971562607255</v>
      </c>
      <c r="G205" s="8">
        <f t="shared" si="23"/>
        <v>1014.4587588987714</v>
      </c>
      <c r="H205" s="8">
        <f t="shared" si="23"/>
        <v>909.10903379272861</v>
      </c>
      <c r="I205" s="8">
        <f t="shared" si="22"/>
        <v>969.79065848410335</v>
      </c>
    </row>
    <row r="206" spans="2:10">
      <c r="B206" s="14" t="s">
        <v>67</v>
      </c>
      <c r="C206" s="1" t="s">
        <v>65</v>
      </c>
      <c r="D206" s="1"/>
      <c r="E206" s="8">
        <f t="shared" si="23"/>
        <v>2212.332909759205</v>
      </c>
      <c r="F206" s="8">
        <f t="shared" si="23"/>
        <v>1647.8622858693502</v>
      </c>
      <c r="G206" s="8">
        <f t="shared" si="23"/>
        <v>991.74679949338133</v>
      </c>
      <c r="H206" s="8">
        <f t="shared" si="23"/>
        <v>877.63372238511897</v>
      </c>
      <c r="I206" s="8">
        <f t="shared" si="22"/>
        <v>942.71379289316599</v>
      </c>
    </row>
    <row r="207" spans="2:10">
      <c r="B207" s="14" t="s">
        <v>67</v>
      </c>
      <c r="C207" s="1" t="s">
        <v>66</v>
      </c>
      <c r="D207" s="1"/>
      <c r="E207" s="8">
        <f t="shared" si="23"/>
        <v>2223.8677281287355</v>
      </c>
      <c r="F207" s="8">
        <f t="shared" si="23"/>
        <v>1675.6296771494312</v>
      </c>
      <c r="G207" s="8">
        <f t="shared" si="23"/>
        <v>1045.4003984513188</v>
      </c>
      <c r="H207" s="8">
        <f t="shared" si="23"/>
        <v>936.07449407957961</v>
      </c>
      <c r="I207" s="8">
        <f t="shared" si="22"/>
        <v>997.9873046437076</v>
      </c>
    </row>
    <row r="208" spans="2:10">
      <c r="B208" s="209" t="s">
        <v>74</v>
      </c>
      <c r="C208" s="209"/>
      <c r="D208" s="209"/>
      <c r="E208" s="209"/>
      <c r="F208" s="209"/>
      <c r="G208" s="209"/>
      <c r="H208" s="209"/>
      <c r="I208" s="186"/>
      <c r="J208" t="s">
        <v>76</v>
      </c>
    </row>
    <row r="209" spans="2:15">
      <c r="B209" s="14" t="s">
        <v>77</v>
      </c>
      <c r="C209" s="1" t="s">
        <v>63</v>
      </c>
      <c r="D209" s="1"/>
      <c r="E209" s="8">
        <f>E202+E205</f>
        <v>4322.3577459456483</v>
      </c>
      <c r="F209" s="8">
        <f t="shared" ref="F209:I211" si="24">F202+F205</f>
        <v>3329.0046124307164</v>
      </c>
      <c r="G209" s="8">
        <f t="shared" si="24"/>
        <v>2110.6970126299516</v>
      </c>
      <c r="H209" s="8">
        <f t="shared" si="24"/>
        <v>1872.9560090790369</v>
      </c>
      <c r="I209" s="8">
        <f t="shared" si="24"/>
        <v>1967.9572198797778</v>
      </c>
    </row>
    <row r="210" spans="2:15">
      <c r="B210" s="14" t="s">
        <v>77</v>
      </c>
      <c r="C210" s="1" t="s">
        <v>65</v>
      </c>
      <c r="D210" s="1"/>
      <c r="E210" s="8">
        <f t="shared" ref="E210:H211" si="25">E203+E206</f>
        <v>4323.9844134106679</v>
      </c>
      <c r="F210" s="8">
        <f t="shared" si="25"/>
        <v>3302.1686989013815</v>
      </c>
      <c r="G210" s="8">
        <f t="shared" si="25"/>
        <v>2050.3788776610027</v>
      </c>
      <c r="H210" s="8">
        <f t="shared" si="25"/>
        <v>1823.7560387242675</v>
      </c>
      <c r="I210" s="8">
        <f t="shared" si="24"/>
        <v>1922.9688066271187</v>
      </c>
    </row>
    <row r="211" spans="2:15">
      <c r="B211" s="14" t="s">
        <v>77</v>
      </c>
      <c r="C211" s="1" t="s">
        <v>66</v>
      </c>
      <c r="D211" s="1"/>
      <c r="E211" s="8">
        <f t="shared" si="25"/>
        <v>4438.5876208829377</v>
      </c>
      <c r="F211" s="8">
        <f t="shared" si="25"/>
        <v>3423.4333834075378</v>
      </c>
      <c r="G211" s="8">
        <f t="shared" si="25"/>
        <v>2176.8383556281424</v>
      </c>
      <c r="H211" s="8">
        <f t="shared" si="25"/>
        <v>1930.6392244405915</v>
      </c>
      <c r="I211" s="8">
        <f t="shared" si="24"/>
        <v>2028.5715169290822</v>
      </c>
    </row>
    <row r="212" spans="2:15">
      <c r="D212" s="128"/>
      <c r="E212" s="16"/>
      <c r="F212" s="16"/>
      <c r="G212" s="16"/>
      <c r="H212" s="16"/>
      <c r="I212" s="16"/>
    </row>
    <row r="213" spans="2:15">
      <c r="B213" s="199" t="s">
        <v>108</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6">E202-E38</f>
        <v>17.458745659736906</v>
      </c>
      <c r="F217" s="8">
        <f t="shared" si="26"/>
        <v>14.606318696827657</v>
      </c>
      <c r="G217" s="8">
        <f t="shared" si="26"/>
        <v>10.802417978792619</v>
      </c>
      <c r="H217" s="8">
        <f t="shared" si="26"/>
        <v>11.313718789220616</v>
      </c>
      <c r="I217" s="8">
        <f t="shared" si="26"/>
        <v>11.339256945645957</v>
      </c>
      <c r="J217" s="137"/>
      <c r="K217" s="138"/>
      <c r="L217" s="138"/>
      <c r="M217" s="138"/>
      <c r="N217" s="138"/>
      <c r="O217" s="138"/>
    </row>
    <row r="218" spans="2:15">
      <c r="B218" s="14" t="s">
        <v>62</v>
      </c>
      <c r="C218" s="1" t="s">
        <v>65</v>
      </c>
      <c r="D218" s="1"/>
      <c r="E218" s="8">
        <f t="shared" si="26"/>
        <v>-14.490493348698692</v>
      </c>
      <c r="F218" s="8">
        <f t="shared" si="26"/>
        <v>-14.603891319449758</v>
      </c>
      <c r="G218" s="8">
        <f t="shared" si="26"/>
        <v>-14.603891319449758</v>
      </c>
      <c r="H218" s="8">
        <f t="shared" si="26"/>
        <v>-19.780857338418514</v>
      </c>
      <c r="I218" s="8">
        <f t="shared" si="26"/>
        <v>-19.775645331788724</v>
      </c>
      <c r="J218" s="137"/>
      <c r="K218" s="121" t="s">
        <v>101</v>
      </c>
      <c r="L218" s="138"/>
      <c r="M218" s="138"/>
      <c r="N218" s="138"/>
      <c r="O218" s="138"/>
    </row>
    <row r="219" spans="2:15">
      <c r="B219" s="14" t="s">
        <v>62</v>
      </c>
      <c r="C219" s="1" t="s">
        <v>66</v>
      </c>
      <c r="D219" s="1"/>
      <c r="E219" s="8">
        <f t="shared" si="26"/>
        <v>-50.12998204445239</v>
      </c>
      <c r="F219" s="8">
        <f t="shared" si="26"/>
        <v>-39.488365457785676</v>
      </c>
      <c r="G219" s="8">
        <f t="shared" si="26"/>
        <v>-25.446486487689299</v>
      </c>
      <c r="H219" s="8">
        <f t="shared" si="26"/>
        <v>-22.218596205903282</v>
      </c>
      <c r="I219" s="8">
        <f t="shared" si="26"/>
        <v>-22.318018780765669</v>
      </c>
      <c r="K219" s="136">
        <f>(I217*'Customer Numbers - Southern Sco'!$C$5)+(I218*'Customer Numbers - Southern Sco'!$D$5)+(I219*'Customer Numbers - Southern Sco'!$E$5)+(I220*'Customer Numbers - Southern Sco'!$C$10)+(I221*'Customer Numbers - Southern Sco'!$D$10)+(I222*'Customer Numbers - Southern Sco'!$E$10)</f>
        <v>-1.9371509552001953E-7</v>
      </c>
      <c r="L219" s="138"/>
      <c r="M219" s="138"/>
      <c r="N219" s="138"/>
      <c r="O219" s="138"/>
    </row>
    <row r="220" spans="2:15">
      <c r="B220" s="14" t="s">
        <v>67</v>
      </c>
      <c r="C220" s="1" t="s">
        <v>63</v>
      </c>
      <c r="D220" s="1"/>
      <c r="E220" s="8">
        <f t="shared" si="26"/>
        <v>20.300481250087614</v>
      </c>
      <c r="F220" s="8">
        <f t="shared" si="26"/>
        <v>16.587770995774008</v>
      </c>
      <c r="G220" s="8">
        <f t="shared" si="26"/>
        <v>12.59478210368809</v>
      </c>
      <c r="H220" s="8">
        <f t="shared" si="26"/>
        <v>13.360039306673571</v>
      </c>
      <c r="I220" s="8">
        <f t="shared" si="26"/>
        <v>13.78668614695539</v>
      </c>
      <c r="K220" s="138"/>
      <c r="L220" s="138"/>
      <c r="M220" s="138"/>
      <c r="N220" s="138"/>
      <c r="O220" s="138"/>
    </row>
    <row r="221" spans="2:15">
      <c r="B221" s="14" t="s">
        <v>67</v>
      </c>
      <c r="C221" s="1" t="s">
        <v>65</v>
      </c>
      <c r="D221" s="1"/>
      <c r="E221" s="8">
        <f t="shared" si="26"/>
        <v>-26.631493709811366</v>
      </c>
      <c r="F221" s="8">
        <f t="shared" si="26"/>
        <v>-25.639873711325663</v>
      </c>
      <c r="G221" s="8">
        <f t="shared" si="26"/>
        <v>-25.639873711325777</v>
      </c>
      <c r="H221" s="8">
        <f t="shared" si="26"/>
        <v>-31.953505201172447</v>
      </c>
      <c r="I221" s="8">
        <f t="shared" si="26"/>
        <v>-31.926467833391257</v>
      </c>
      <c r="K221" s="138"/>
      <c r="L221" s="138"/>
      <c r="M221" s="138"/>
      <c r="N221" s="138"/>
      <c r="O221" s="138"/>
    </row>
    <row r="222" spans="2:15">
      <c r="B222" s="14" t="s">
        <v>67</v>
      </c>
      <c r="C222" s="1" t="s">
        <v>66</v>
      </c>
      <c r="D222" s="1"/>
      <c r="E222" s="8">
        <f t="shared" si="26"/>
        <v>-49.966075801092302</v>
      </c>
      <c r="F222" s="8">
        <f t="shared" si="26"/>
        <v>-37.550477759787555</v>
      </c>
      <c r="G222" s="8">
        <f t="shared" si="26"/>
        <v>-23.296514625371856</v>
      </c>
      <c r="H222" s="8">
        <f t="shared" si="26"/>
        <v>-20.693766828547723</v>
      </c>
      <c r="I222" s="8">
        <f t="shared" si="26"/>
        <v>-22.239632882245814</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37.75922690982452</v>
      </c>
      <c r="F224" s="8">
        <f t="shared" ref="F224:I226" si="27">F217+F220</f>
        <v>31.194089692601665</v>
      </c>
      <c r="G224" s="8">
        <f t="shared" si="27"/>
        <v>23.397200082480708</v>
      </c>
      <c r="H224" s="8">
        <f t="shared" si="27"/>
        <v>24.673758095894186</v>
      </c>
      <c r="I224" s="8">
        <f t="shared" si="27"/>
        <v>25.125943092601347</v>
      </c>
      <c r="K224" s="138"/>
      <c r="L224" s="138"/>
      <c r="M224" s="138"/>
      <c r="N224" s="138"/>
      <c r="O224" s="138"/>
    </row>
    <row r="225" spans="2:15">
      <c r="B225" s="14" t="s">
        <v>77</v>
      </c>
      <c r="C225" s="1" t="s">
        <v>65</v>
      </c>
      <c r="D225" s="1"/>
      <c r="E225" s="8">
        <f>E218+E221</f>
        <v>-41.121987058510058</v>
      </c>
      <c r="F225" s="8">
        <f t="shared" si="27"/>
        <v>-40.243765030775421</v>
      </c>
      <c r="G225" s="8">
        <f t="shared" si="27"/>
        <v>-40.243765030775535</v>
      </c>
      <c r="H225" s="8">
        <f t="shared" si="27"/>
        <v>-51.734362539590961</v>
      </c>
      <c r="I225" s="8">
        <f t="shared" si="27"/>
        <v>-51.702113165179981</v>
      </c>
      <c r="K225" s="138"/>
      <c r="L225" s="138"/>
      <c r="M225" s="138"/>
      <c r="N225" s="138"/>
      <c r="O225" s="138"/>
    </row>
    <row r="226" spans="2:15">
      <c r="B226" s="14" t="s">
        <v>77</v>
      </c>
      <c r="C226" s="1" t="s">
        <v>66</v>
      </c>
      <c r="D226" s="1"/>
      <c r="E226" s="8">
        <f>E219+E222</f>
        <v>-100.09605784554469</v>
      </c>
      <c r="F226" s="8">
        <f t="shared" si="27"/>
        <v>-77.038843217573231</v>
      </c>
      <c r="G226" s="8">
        <f t="shared" si="27"/>
        <v>-48.743001113061155</v>
      </c>
      <c r="H226" s="8">
        <f t="shared" si="27"/>
        <v>-42.912363034451005</v>
      </c>
      <c r="I226" s="8">
        <f t="shared" si="27"/>
        <v>-44.557651663011484</v>
      </c>
      <c r="K226" s="138"/>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M54:N54"/>
    <mergeCell ref="B57:C57"/>
    <mergeCell ref="B208:H208"/>
    <mergeCell ref="B216:H216"/>
    <mergeCell ref="B223:H223"/>
    <mergeCell ref="B187:H187"/>
    <mergeCell ref="B194:H194"/>
    <mergeCell ref="B201:H201"/>
    <mergeCell ref="B23:H23"/>
    <mergeCell ref="B30:H30"/>
    <mergeCell ref="B37:H37"/>
    <mergeCell ref="B44:H44"/>
    <mergeCell ref="B113:H113"/>
    <mergeCell ref="E52:F52"/>
    <mergeCell ref="B77:H77"/>
    <mergeCell ref="B84:H84"/>
    <mergeCell ref="B91:H91"/>
    <mergeCell ref="B98:H98"/>
    <mergeCell ref="B106:H106"/>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3E9F-FFC1-43C8-B46D-A37C81DA97BD}">
  <sheetPr>
    <tabColor theme="5" tint="0.59999389629810485"/>
    <pageSetUpPr autoPageBreaks="0"/>
  </sheetPr>
  <dimension ref="A2:V236"/>
  <sheetViews>
    <sheetView topLeftCell="A118" zoomScaleNormal="100" workbookViewId="0">
      <selection activeCell="J138" sqref="J138"/>
    </sheetView>
  </sheetViews>
  <sheetFormatPr defaultRowHeight="12.75"/>
  <cols>
    <col min="1" max="1" width="15" customWidth="1"/>
    <col min="2" max="2" width="18.125" style="128"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119</v>
      </c>
      <c r="B2" s="125"/>
    </row>
    <row r="3" spans="1:10" s="34" customFormat="1">
      <c r="A3" s="33" t="s">
        <v>57</v>
      </c>
      <c r="B3" s="53"/>
      <c r="C3" s="33"/>
    </row>
    <row r="4" spans="1:10">
      <c r="A4" s="4"/>
      <c r="B4" s="54"/>
      <c r="C4" s="4"/>
      <c r="H4" s="187"/>
      <c r="I4" s="187"/>
    </row>
    <row r="5" spans="1:10" ht="25.5">
      <c r="A5" s="1"/>
      <c r="B5" s="14"/>
      <c r="C5" s="1"/>
      <c r="D5" s="1"/>
      <c r="E5" s="126" t="s">
        <v>47</v>
      </c>
      <c r="F5" s="126" t="s">
        <v>49</v>
      </c>
      <c r="G5" s="126" t="s">
        <v>51</v>
      </c>
      <c r="H5" s="126" t="s">
        <v>53</v>
      </c>
      <c r="I5" s="127" t="s">
        <v>55</v>
      </c>
    </row>
    <row r="6" spans="1:10">
      <c r="A6" s="2" t="s">
        <v>95</v>
      </c>
      <c r="B6" s="55" t="s">
        <v>58</v>
      </c>
      <c r="C6" s="2" t="s">
        <v>59</v>
      </c>
      <c r="D6" s="2" t="s">
        <v>60</v>
      </c>
      <c r="E6" s="13" t="s">
        <v>46</v>
      </c>
      <c r="F6" s="13" t="s">
        <v>48</v>
      </c>
      <c r="G6" s="13" t="s">
        <v>50</v>
      </c>
      <c r="H6" s="13" t="s">
        <v>52</v>
      </c>
      <c r="I6" s="186" t="s">
        <v>54</v>
      </c>
      <c r="J6" t="s">
        <v>61</v>
      </c>
    </row>
    <row r="7" spans="1:10" ht="13.5" customHeight="1">
      <c r="A7" s="1" t="s">
        <v>120</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0.67711504748745377</v>
      </c>
      <c r="F7" s="37" cm="1">
        <f t="array" ref="F7">INDEX('Regional Cap levels'!$F$386:$J$553,MATCH($A7&amp;$B7&amp;$C7&amp;$D7,'Regional Cap levels'!$B$386:$B$553&amp;'Regional Cap levels'!$C$386:$C$553&amp;'Regional Cap levels'!$D$386:$D$553&amp;'Regional Cap levels'!$E$386:$E$553,0),MATCH(F$6,'Regional Cap levels'!$F$385:$J$385,0))</f>
        <v>0.5091623768248239</v>
      </c>
      <c r="G7" s="37" cm="1">
        <f t="array" ref="G7">INDEX('Regional Cap levels'!$F$386:$J$553,MATCH($A7&amp;$B7&amp;$C7&amp;$D7,'Regional Cap levels'!$B$386:$B$553&amp;'Regional Cap levels'!$C$386:$C$553&amp;'Regional Cap levels'!$D$386:$D$553&amp;'Regional Cap levels'!$E$386:$E$553,0),MATCH(G$6,'Regional Cap levels'!$F$385:$J$385,0))</f>
        <v>0.30295170395717769</v>
      </c>
      <c r="H7" s="37" cm="1">
        <f t="array" ref="H7">INDEX('Regional Cap levels'!$F$386:$J$553,MATCH($A7&amp;$B7&amp;$C7&amp;$D7,'Regional Cap levels'!$B$386:$B$553&amp;'Regional Cap levels'!$C$386:$C$553&amp;'Regional Cap levels'!$D$386:$D$553&amp;'Regional Cap levels'!$E$386:$E$553,0),MATCH(H$6,'Regional Cap levels'!$F$385:$J$385,0))</f>
        <v>0.27510999108355516</v>
      </c>
      <c r="I7" s="37" cm="1">
        <f t="array" ref="I7">INDEX('Regional Cap levels'!$F$386:$J$553,MATCH($A7&amp;$B7&amp;$C7&amp;$D7,'Regional Cap levels'!$B$386:$B$553&amp;'Regional Cap levels'!$C$386:$C$553&amp;'Regional Cap levels'!$D$386:$D$553&amp;'Regional Cap levels'!$E$386:$E$553,0),MATCH(I$6,'Regional Cap levels'!$F$385:$J$385,0))</f>
        <v>0.28790824499307166</v>
      </c>
      <c r="J7" s="4"/>
    </row>
    <row r="8" spans="1:10" ht="13.5" customHeight="1">
      <c r="A8" s="1" t="s">
        <v>120</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0.66672424103728678</v>
      </c>
      <c r="F8" s="37" cm="1">
        <f t="array" ref="F8">INDEX('Regional Cap levels'!$F$386:$J$553,MATCH($A8&amp;$B8&amp;$C8&amp;$D8,'Regional Cap levels'!$B$386:$B$553&amp;'Regional Cap levels'!$C$386:$C$553&amp;'Regional Cap levels'!$D$386:$D$553&amp;'Regional Cap levels'!$E$386:$E$553,0),MATCH(F$6,'Regional Cap levels'!$F$385:$J$385,0))</f>
        <v>0.49757964617381123</v>
      </c>
      <c r="G8" s="37" cm="1">
        <f t="array" ref="G8">INDEX('Regional Cap levels'!$F$386:$J$553,MATCH($A8&amp;$B8&amp;$C8&amp;$D8,'Regional Cap levels'!$B$386:$B$553&amp;'Regional Cap levels'!$C$386:$C$553&amp;'Regional Cap levels'!$D$386:$D$553&amp;'Regional Cap levels'!$E$386:$E$553,0),MATCH(G$6,'Regional Cap levels'!$F$385:$J$385,0))</f>
        <v>0.29236493447038581</v>
      </c>
      <c r="H8" s="37" cm="1">
        <f t="array" ref="H8">INDEX('Regional Cap levels'!$F$386:$J$553,MATCH($A8&amp;$B8&amp;$C8&amp;$D8,'Regional Cap levels'!$B$386:$B$553&amp;'Regional Cap levels'!$C$386:$C$553&amp;'Regional Cap levels'!$D$386:$D$553&amp;'Regional Cap levels'!$E$386:$E$553,0),MATCH(H$6,'Regional Cap levels'!$F$385:$J$385,0))</f>
        <v>0.27074069410247609</v>
      </c>
      <c r="I8" s="37" cm="1">
        <f t="array" ref="I8">INDEX('Regional Cap levels'!$F$386:$J$553,MATCH($A8&amp;$B8&amp;$C8&amp;$D8,'Regional Cap levels'!$B$386:$B$553&amp;'Regional Cap levels'!$C$386:$C$553&amp;'Regional Cap levels'!$D$386:$D$553&amp;'Regional Cap levels'!$E$386:$E$553,0),MATCH(I$6,'Regional Cap levels'!$F$385:$J$385,0))</f>
        <v>0.28347962842023938</v>
      </c>
    </row>
    <row r="9" spans="1:10" ht="13.5" customHeight="1">
      <c r="A9" s="1" t="s">
        <v>120</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0.71317419306598384</v>
      </c>
      <c r="F9" s="37" cm="1">
        <f t="array" ref="F9">INDEX('Regional Cap levels'!$F$386:$J$553,MATCH($A9&amp;$B9&amp;$C9&amp;$D9,'Regional Cap levels'!$B$386:$B$553&amp;'Regional Cap levels'!$C$386:$C$553&amp;'Regional Cap levels'!$D$386:$D$553&amp;'Regional Cap levels'!$E$386:$E$553,0),MATCH(F$6,'Regional Cap levels'!$F$385:$J$385,0))</f>
        <v>0.53628538216594013</v>
      </c>
      <c r="G9" s="37" cm="1">
        <f t="array" ref="G9">INDEX('Regional Cap levels'!$F$386:$J$553,MATCH($A9&amp;$B9&amp;$C9&amp;$D9,'Regional Cap levels'!$B$386:$B$553&amp;'Regional Cap levels'!$C$386:$C$553&amp;'Regional Cap levels'!$D$386:$D$553&amp;'Regional Cap levels'!$E$386:$E$553,0),MATCH(G$6,'Regional Cap levels'!$F$385:$J$385,0))</f>
        <v>0.31910477364030104</v>
      </c>
      <c r="H9" s="37" cm="1">
        <f t="array" ref="H9">INDEX('Regional Cap levels'!$F$386:$J$553,MATCH($A9&amp;$B9&amp;$C9&amp;$D9,'Regional Cap levels'!$B$386:$B$553&amp;'Regional Cap levels'!$C$386:$C$553&amp;'Regional Cap levels'!$D$386:$D$553&amp;'Regional Cap levels'!$E$386:$E$553,0),MATCH(H$6,'Regional Cap levels'!$F$385:$J$385,0))</f>
        <v>0.28959788480578524</v>
      </c>
      <c r="I9" s="37" cm="1">
        <f t="array" ref="I9">INDEX('Regional Cap levels'!$F$386:$J$553,MATCH($A9&amp;$B9&amp;$C9&amp;$D9,'Regional Cap levels'!$B$386:$B$553&amp;'Regional Cap levels'!$C$386:$C$553&amp;'Regional Cap levels'!$D$386:$D$553&amp;'Regional Cap levels'!$E$386:$E$553,0),MATCH(I$6,'Regional Cap levels'!$F$385:$J$385,0))</f>
        <v>0.30307691646376372</v>
      </c>
    </row>
    <row r="10" spans="1:10" ht="13.5" customHeight="1">
      <c r="A10" s="1" t="s">
        <v>120</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0.17202897691548655</v>
      </c>
      <c r="F10" s="37" cm="1">
        <f t="array" ref="F10">INDEX('Regional Cap levels'!$F$386:$J$553,MATCH($A10&amp;$B10&amp;$C10&amp;$D10,'Regional Cap levels'!$B$386:$B$553&amp;'Regional Cap levels'!$C$386:$C$553&amp;'Regional Cap levels'!$D$386:$D$553&amp;'Regional Cap levels'!$E$386:$E$553,0),MATCH(F$6,'Regional Cap levels'!$F$385:$J$385,0))</f>
        <v>0.12706881925354641</v>
      </c>
      <c r="G10" s="37" cm="1">
        <f t="array" ref="G10">INDEX('Regional Cap levels'!$F$386:$J$553,MATCH($A10&amp;$B10&amp;$C10&amp;$D10,'Regional Cap levels'!$B$386:$B$553&amp;'Regional Cap levels'!$C$386:$C$553&amp;'Regional Cap levels'!$D$386:$D$553&amp;'Regional Cap levels'!$E$386:$E$553,0),MATCH(G$6,'Regional Cap levels'!$F$385:$J$385,0))</f>
        <v>7.6073368547724049E-2</v>
      </c>
      <c r="H10" s="37" cm="1">
        <f t="array" ref="H10">INDEX('Regional Cap levels'!$F$386:$J$553,MATCH($A10&amp;$B10&amp;$C10&amp;$D10,'Regional Cap levels'!$B$386:$B$553&amp;'Regional Cap levels'!$C$386:$C$553&amp;'Regional Cap levels'!$D$386:$D$553&amp;'Regional Cap levels'!$E$386:$E$553,0),MATCH(H$6,'Regional Cap levels'!$F$385:$J$385,0))</f>
        <v>6.9923350168423687E-2</v>
      </c>
      <c r="I10" s="37" cm="1">
        <f t="array" ref="I10">INDEX('Regional Cap levels'!$F$386:$J$553,MATCH($A10&amp;$B10&amp;$C10&amp;$D10,'Regional Cap levels'!$B$386:$B$553&amp;'Regional Cap levels'!$C$386:$C$553&amp;'Regional Cap levels'!$D$386:$D$553&amp;'Regional Cap levels'!$E$386:$E$553,0),MATCH(I$6,'Regional Cap levels'!$F$385:$J$385,0))</f>
        <v>7.5169456476562369E-2</v>
      </c>
    </row>
    <row r="11" spans="1:10" ht="13.5" customHeight="1">
      <c r="A11" s="1" t="s">
        <v>120</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0.17675128997830575</v>
      </c>
      <c r="F11" s="37" cm="1">
        <f t="array" ref="F11">INDEX('Regional Cap levels'!$F$386:$J$553,MATCH($A11&amp;$B11&amp;$C11&amp;$D11,'Regional Cap levels'!$B$386:$B$553&amp;'Regional Cap levels'!$C$386:$C$553&amp;'Regional Cap levels'!$D$386:$D$553&amp;'Regional Cap levels'!$E$386:$E$553,0),MATCH(F$6,'Regional Cap levels'!$F$385:$J$385,0))</f>
        <v>0.12933897236016198</v>
      </c>
      <c r="G11" s="37" cm="1">
        <f t="array" ref="G11">INDEX('Regional Cap levels'!$F$386:$J$553,MATCH($A11&amp;$B11&amp;$C11&amp;$D11,'Regional Cap levels'!$B$386:$B$553&amp;'Regional Cap levels'!$C$386:$C$553&amp;'Regional Cap levels'!$D$386:$D$553&amp;'Regional Cap levels'!$E$386:$E$553,0),MATCH(G$6,'Regional Cap levels'!$F$385:$J$385,0))</f>
        <v>7.4662681828831262E-2</v>
      </c>
      <c r="H11" s="37" cm="1">
        <f t="array" ref="H11">INDEX('Regional Cap levels'!$F$386:$J$553,MATCH($A11&amp;$B11&amp;$C11&amp;$D11,'Regional Cap levels'!$B$386:$B$553&amp;'Regional Cap levels'!$C$386:$C$553&amp;'Regional Cap levels'!$D$386:$D$553&amp;'Regional Cap levels'!$E$386:$E$553,0),MATCH(H$6,'Regional Cap levels'!$F$385:$J$385,0))</f>
        <v>6.7629434898700949E-2</v>
      </c>
      <c r="I11" s="37" cm="1">
        <f t="array" ref="I11">INDEX('Regional Cap levels'!$F$386:$J$553,MATCH($A11&amp;$B11&amp;$C11&amp;$D11,'Regional Cap levels'!$B$386:$B$553&amp;'Regional Cap levels'!$C$386:$C$553&amp;'Regional Cap levels'!$D$386:$D$553&amp;'Regional Cap levels'!$E$386:$E$553,0),MATCH(I$6,'Regional Cap levels'!$F$385:$J$385,0))</f>
        <v>7.3295590284690681E-2</v>
      </c>
    </row>
    <row r="12" spans="1:10" ht="13.5" customHeight="1">
      <c r="A12" s="1" t="s">
        <v>120</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0.18118866160970165</v>
      </c>
      <c r="F12" s="37" cm="1">
        <f t="array" ref="F12">INDEX('Regional Cap levels'!$F$386:$J$553,MATCH($A12&amp;$B12&amp;$C12&amp;$D12,'Regional Cap levels'!$B$386:$B$553&amp;'Regional Cap levels'!$C$386:$C$553&amp;'Regional Cap levels'!$D$386:$D$553&amp;'Regional Cap levels'!$E$386:$E$553,0),MATCH(F$6,'Regional Cap levels'!$F$385:$J$385,0))</f>
        <v>0.13383753778997423</v>
      </c>
      <c r="G12" s="37" cm="1">
        <f t="array" ref="G12">INDEX('Regional Cap levels'!$F$386:$J$553,MATCH($A12&amp;$B12&amp;$C12&amp;$D12,'Regional Cap levels'!$B$386:$B$553&amp;'Regional Cap levels'!$C$386:$C$553&amp;'Regional Cap levels'!$D$386:$D$553&amp;'Regional Cap levels'!$E$386:$E$553,0),MATCH(G$6,'Regional Cap levels'!$F$385:$J$385,0))</f>
        <v>8.0130600970596877E-2</v>
      </c>
      <c r="H12" s="37" cm="1">
        <f t="array" ref="H12">INDEX('Regional Cap levels'!$F$386:$J$553,MATCH($A12&amp;$B12&amp;$C12&amp;$D12,'Regional Cap levels'!$B$386:$B$553&amp;'Regional Cap levels'!$C$386:$C$553&amp;'Regional Cap levels'!$D$386:$D$553&amp;'Regional Cap levels'!$E$386:$E$553,0),MATCH(H$6,'Regional Cap levels'!$F$385:$J$385,0))</f>
        <v>7.360171587202903E-2</v>
      </c>
      <c r="I12" s="37" cm="1">
        <f t="array" ref="I12">INDEX('Regional Cap levels'!$F$386:$J$553,MATCH($A12&amp;$B12&amp;$C12&amp;$D12,'Regional Cap levels'!$B$386:$B$553&amp;'Regional Cap levels'!$C$386:$C$553&amp;'Regional Cap levels'!$D$386:$D$553&amp;'Regional Cap levels'!$E$386:$E$553,0),MATCH(I$6,'Regional Cap levels'!$F$385:$J$385,0))</f>
        <v>7.9127011788491436E-2</v>
      </c>
    </row>
    <row r="13" spans="1:10" ht="13.5" customHeight="1">
      <c r="A13" s="1" t="s">
        <v>120</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0.44412383402479871</v>
      </c>
      <c r="F13" s="37" cm="1">
        <f t="array" ref="F13">INDEX('Regional Cap levels'!$F$386:$J$553,MATCH($A13&amp;$B13&amp;$C13&amp;$D13,'Regional Cap levels'!$B$386:$B$553&amp;'Regional Cap levels'!$C$386:$C$553&amp;'Regional Cap levels'!$D$386:$D$553&amp;'Regional Cap levels'!$E$386:$E$553,0),MATCH(F$6,'Regional Cap levels'!$F$385:$J$385,0))</f>
        <v>0.49597025260985644</v>
      </c>
      <c r="G13" s="37" cm="1">
        <f t="array" ref="G13">INDEX('Regional Cap levels'!$F$386:$J$553,MATCH($A13&amp;$B13&amp;$C13&amp;$D13,'Regional Cap levels'!$B$386:$B$553&amp;'Regional Cap levels'!$C$386:$C$553&amp;'Regional Cap levels'!$D$386:$D$553&amp;'Regional Cap levels'!$E$386:$E$553,0),MATCH(G$6,'Regional Cap levels'!$F$385:$J$385,0))</f>
        <v>0.49597025260985644</v>
      </c>
      <c r="H13" s="37" cm="1">
        <f t="array" ref="H13">INDEX('Regional Cap levels'!$F$386:$J$553,MATCH($A13&amp;$B13&amp;$C13&amp;$D13,'Regional Cap levels'!$B$386:$B$553&amp;'Regional Cap levels'!$C$386:$C$553&amp;'Regional Cap levels'!$D$386:$D$553&amp;'Regional Cap levels'!$E$386:$E$553,0),MATCH(H$6,'Regional Cap levels'!$F$385:$J$385,0))</f>
        <v>0.49984365285137788</v>
      </c>
      <c r="I13" s="37" cm="1">
        <f t="array" ref="I13">INDEX('Regional Cap levels'!$F$386:$J$553,MATCH($A13&amp;$B13&amp;$C13&amp;$D13,'Regional Cap levels'!$B$386:$B$553&amp;'Regional Cap levels'!$C$386:$C$553&amp;'Regional Cap levels'!$D$386:$D$553&amp;'Regional Cap levels'!$E$386:$E$553,0),MATCH(I$6,'Regional Cap levels'!$F$385:$J$385,0))</f>
        <v>0.49965433234322537</v>
      </c>
    </row>
    <row r="14" spans="1:10" ht="13.5" customHeight="1">
      <c r="A14" s="1" t="s">
        <v>120</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0.49475664121643764</v>
      </c>
      <c r="F14" s="37" cm="1">
        <f t="array" ref="F14">INDEX('Regional Cap levels'!$F$386:$J$553,MATCH($A14&amp;$B14&amp;$C14&amp;$D14,'Regional Cap levels'!$B$386:$B$553&amp;'Regional Cap levels'!$C$386:$C$553&amp;'Regional Cap levels'!$D$386:$D$553&amp;'Regional Cap levels'!$E$386:$E$553,0),MATCH(F$6,'Regional Cap levels'!$F$385:$J$385,0))</f>
        <v>0.54728208618753404</v>
      </c>
      <c r="G14" s="37" cm="1">
        <f t="array" ref="G14">INDEX('Regional Cap levels'!$F$386:$J$553,MATCH($A14&amp;$B14&amp;$C14&amp;$D14,'Regional Cap levels'!$B$386:$B$553&amp;'Regional Cap levels'!$C$386:$C$553&amp;'Regional Cap levels'!$D$386:$D$553&amp;'Regional Cap levels'!$E$386:$E$553,0),MATCH(G$6,'Regional Cap levels'!$F$385:$J$385,0))</f>
        <v>0.54728208618753404</v>
      </c>
      <c r="H14" s="37" cm="1">
        <f t="array" ref="H14">INDEX('Regional Cap levels'!$F$386:$J$553,MATCH($A14&amp;$B14&amp;$C14&amp;$D14,'Regional Cap levels'!$B$386:$B$553&amp;'Regional Cap levels'!$C$386:$C$553&amp;'Regional Cap levels'!$D$386:$D$553&amp;'Regional Cap levels'!$E$386:$E$553,0),MATCH(H$6,'Regional Cap levels'!$F$385:$J$385,0))</f>
        <v>0.56916452201704015</v>
      </c>
      <c r="I14" s="37" cm="1">
        <f t="array" ref="I14">INDEX('Regional Cap levels'!$F$386:$J$553,MATCH($A14&amp;$B14&amp;$C14&amp;$D14,'Regional Cap levels'!$B$386:$B$553&amp;'Regional Cap levels'!$C$386:$C$553&amp;'Regional Cap levels'!$D$386:$D$553&amp;'Regional Cap levels'!$E$386:$E$553,0),MATCH(I$6,'Regional Cap levels'!$F$385:$J$385,0))</f>
        <v>0.56895485728773543</v>
      </c>
    </row>
    <row r="15" spans="1:10" ht="13.5" customHeight="1">
      <c r="A15" s="1" t="s">
        <v>120</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0.5035026229244286</v>
      </c>
      <c r="F15" s="37" cm="1">
        <f t="array" ref="F15">INDEX('Regional Cap levels'!$F$386:$J$553,MATCH($A15&amp;$B15&amp;$C15&amp;$D15,'Regional Cap levels'!$B$386:$B$553&amp;'Regional Cap levels'!$C$386:$C$553&amp;'Regional Cap levels'!$D$386:$D$553&amp;'Regional Cap levels'!$E$386:$E$553,0),MATCH(F$6,'Regional Cap levels'!$F$385:$J$385,0))</f>
        <v>0.55955577665761269</v>
      </c>
      <c r="G15" s="37" cm="1">
        <f t="array" ref="G15">INDEX('Regional Cap levels'!$F$386:$J$553,MATCH($A15&amp;$B15&amp;$C15&amp;$D15,'Regional Cap levels'!$B$386:$B$553&amp;'Regional Cap levels'!$C$386:$C$553&amp;'Regional Cap levels'!$D$386:$D$553&amp;'Regional Cap levels'!$E$386:$E$553,0),MATCH(G$6,'Regional Cap levels'!$F$385:$J$385,0))</f>
        <v>0.55955577665761269</v>
      </c>
      <c r="H15" s="37" cm="1">
        <f t="array" ref="H15">INDEX('Regional Cap levels'!$F$386:$J$553,MATCH($A15&amp;$B15&amp;$C15&amp;$D15,'Regional Cap levels'!$B$386:$B$553&amp;'Regional Cap levels'!$C$386:$C$553&amp;'Regional Cap levels'!$D$386:$D$553&amp;'Regional Cap levels'!$E$386:$E$553,0),MATCH(H$6,'Regional Cap levels'!$F$385:$J$385,0))</f>
        <v>0.56467213280601347</v>
      </c>
      <c r="I15" s="37" cm="1">
        <f t="array" ref="I15">INDEX('Regional Cap levels'!$F$386:$J$553,MATCH($A15&amp;$B15&amp;$C15&amp;$D15,'Regional Cap levels'!$B$386:$B$553&amp;'Regional Cap levels'!$C$386:$C$553&amp;'Regional Cap levels'!$D$386:$D$553&amp;'Regional Cap levels'!$E$386:$E$553,0),MATCH(I$6,'Regional Cap levels'!$F$385:$J$385,0))</f>
        <v>0.56447412215619541</v>
      </c>
    </row>
    <row r="16" spans="1:10" ht="13.5" customHeight="1">
      <c r="A16" s="1" t="s">
        <v>120</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0.29615135303245105</v>
      </c>
      <c r="I16" s="37" cm="1">
        <f t="array" ref="I16">INDEX('Regional Cap levels'!$F$386:$J$553,MATCH($A16&amp;$B16&amp;$C16&amp;$D16,'Regional Cap levels'!$B$386:$B$553&amp;'Regional Cap levels'!$C$386:$C$553&amp;'Regional Cap levels'!$D$386:$D$553&amp;'Regional Cap levels'!$E$386:$E$553,0),MATCH(I$6,'Regional Cap levels'!$F$385:$J$385,0))</f>
        <v>0.29594551993545526</v>
      </c>
    </row>
    <row r="17" spans="1:10" ht="13.5" customHeight="1">
      <c r="A17" s="1" t="s">
        <v>120</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0.40439893953297068</v>
      </c>
      <c r="I17" s="37" cm="1">
        <f t="array" ref="I17">INDEX('Regional Cap levels'!$F$386:$J$553,MATCH($A17&amp;$B17&amp;$C17&amp;$D17,'Regional Cap levels'!$B$386:$B$553&amp;'Regional Cap levels'!$C$386:$C$553&amp;'Regional Cap levels'!$D$386:$D$553&amp;'Regional Cap levels'!$E$386:$E$553,0),MATCH(I$6,'Regional Cap levels'!$F$385:$J$385,0))</f>
        <v>0.40410415090050594</v>
      </c>
    </row>
    <row r="18" spans="1:10" ht="13.5" customHeight="1">
      <c r="A18" s="1" t="s">
        <v>120</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0.34986659051103941</v>
      </c>
      <c r="I18" s="37" cm="1">
        <f t="array" ref="I18">INDEX('Regional Cap levels'!$F$386:$J$553,MATCH($A18&amp;$B18&amp;$C18&amp;$D18,'Regional Cap levels'!$B$386:$B$553&amp;'Regional Cap levels'!$C$386:$C$553&amp;'Regional Cap levels'!$D$386:$D$553&amp;'Regional Cap levels'!$E$386:$E$553,0),MATCH(I$6,'Regional Cap levels'!$F$385:$J$385,0))</f>
        <v>0.3496416540442655</v>
      </c>
    </row>
    <row r="19" spans="1:10" ht="13.5" customHeight="1">
      <c r="D19" s="128"/>
      <c r="E19" s="40"/>
      <c r="F19" s="40"/>
      <c r="G19" s="188"/>
      <c r="H19" s="188"/>
      <c r="I19" s="188"/>
    </row>
    <row r="20" spans="1:10" ht="13.5" customHeight="1">
      <c r="B20" s="56" t="s">
        <v>69</v>
      </c>
      <c r="C20" s="129"/>
      <c r="D20" s="129"/>
      <c r="E20" s="129"/>
      <c r="F20" s="129"/>
      <c r="G20" s="129"/>
      <c r="H20" s="129"/>
      <c r="I20" s="129"/>
    </row>
    <row r="21" spans="1:10" ht="28.5" customHeight="1">
      <c r="B21" s="14"/>
      <c r="C21" s="1"/>
      <c r="D21" s="1"/>
      <c r="E21" s="126" t="s">
        <v>47</v>
      </c>
      <c r="F21" s="126" t="s">
        <v>49</v>
      </c>
      <c r="G21" s="126" t="s">
        <v>51</v>
      </c>
      <c r="H21" s="126" t="s">
        <v>53</v>
      </c>
      <c r="I21" s="127" t="s">
        <v>55</v>
      </c>
    </row>
    <row r="22" spans="1:10" ht="13.5" customHeight="1">
      <c r="B22" s="55" t="s">
        <v>58</v>
      </c>
      <c r="C22" s="2" t="s">
        <v>59</v>
      </c>
      <c r="D22" s="2" t="s">
        <v>60</v>
      </c>
      <c r="E22" s="13" t="s">
        <v>46</v>
      </c>
      <c r="F22" s="13" t="s">
        <v>48</v>
      </c>
      <c r="G22" s="13" t="s">
        <v>50</v>
      </c>
      <c r="H22" s="13" t="s">
        <v>52</v>
      </c>
      <c r="I22" s="186" t="s">
        <v>54</v>
      </c>
      <c r="J22" s="130" t="s">
        <v>70</v>
      </c>
    </row>
    <row r="23" spans="1:10" ht="13.5" customHeight="1">
      <c r="B23" s="209" t="s">
        <v>71</v>
      </c>
      <c r="C23" s="209"/>
      <c r="D23" s="209"/>
      <c r="E23" s="209"/>
      <c r="F23" s="209"/>
      <c r="G23" s="209"/>
      <c r="H23" s="209"/>
      <c r="I23" s="186"/>
    </row>
    <row r="24" spans="1:10" ht="13.5" customHeight="1">
      <c r="B24" s="14" t="s">
        <v>62</v>
      </c>
      <c r="C24" s="1" t="s">
        <v>63</v>
      </c>
      <c r="D24" s="14" t="s">
        <v>64</v>
      </c>
      <c r="E24" s="35" cm="1">
        <f t="array" ref="E24">E7*INDEX('TDCV Values'!$D$11:$H$16,MATCH($B24&amp;$C24,'TDCV Values'!$B$11:$B$16&amp;'TDCV Values'!$C$11:$C$16,0),MATCH(E$22,'TDCV Values'!$D$10:$H$10,0))</f>
        <v>1963.6336377136158</v>
      </c>
      <c r="F24" s="35" cm="1">
        <f t="array" ref="F24">F7*INDEX('TDCV Values'!$D$11:$H$16,MATCH($B24&amp;$C24,'TDCV Values'!$B$11:$B$16&amp;'TDCV Values'!$C$11:$C$16,0),MATCH(F$22,'TDCV Values'!$D$10:$H$10,0))</f>
        <v>1476.5708927919893</v>
      </c>
      <c r="G24" s="35" cm="1">
        <f t="array" ref="G24">G7*INDEX('TDCV Values'!$D$11:$H$16,MATCH($B24&amp;$C24,'TDCV Values'!$B$11:$B$16&amp;'TDCV Values'!$C$11:$C$16,0),MATCH(G$22,'TDCV Values'!$D$10:$H$10,0))</f>
        <v>878.55994147581532</v>
      </c>
      <c r="H24" s="35" cm="1">
        <f t="array" ref="H24">H7*INDEX('TDCV Values'!$D$11:$H$16,MATCH($B24&amp;$C24,'TDCV Values'!$B$11:$B$16&amp;'TDCV Values'!$C$11:$C$16,0),MATCH(H$22,'TDCV Values'!$D$10:$H$10,0))</f>
        <v>742.79697592559899</v>
      </c>
      <c r="I24" s="35" cm="1">
        <f t="array" ref="I24">I7*INDEX('TDCV Values'!$D$11:$H$16,MATCH($B24&amp;$C24,'TDCV Values'!$B$11:$B$16&amp;'TDCV Values'!$C$11:$C$16,0),MATCH(I$22,'TDCV Values'!$D$10:$H$10,0))</f>
        <v>777.35226148129345</v>
      </c>
    </row>
    <row r="25" spans="1:10" ht="13.5" customHeight="1">
      <c r="B25" s="14" t="s">
        <v>62</v>
      </c>
      <c r="C25" s="1" t="s">
        <v>65</v>
      </c>
      <c r="D25" s="14" t="s">
        <v>64</v>
      </c>
      <c r="E25" s="35" cm="1">
        <f t="array" ref="E25">E8*INDEX('TDCV Values'!$D$11:$H$16,MATCH($B25&amp;$C25,'TDCV Values'!$B$11:$B$16&amp;'TDCV Values'!$C$11:$C$16,0),MATCH(E$22,'TDCV Values'!$D$10:$H$10,0))</f>
        <v>1933.5002990081316</v>
      </c>
      <c r="F25" s="35" cm="1">
        <f t="array" ref="F25">F8*INDEX('TDCV Values'!$D$11:$H$16,MATCH($B25&amp;$C25,'TDCV Values'!$B$11:$B$16&amp;'TDCV Values'!$C$11:$C$16,0),MATCH(F$22,'TDCV Values'!$D$10:$H$10,0))</f>
        <v>1442.9809739040525</v>
      </c>
      <c r="G25" s="35" cm="1">
        <f t="array" ref="G25">G8*INDEX('TDCV Values'!$D$11:$H$16,MATCH($B25&amp;$C25,'TDCV Values'!$B$11:$B$16&amp;'TDCV Values'!$C$11:$C$16,0),MATCH(G$22,'TDCV Values'!$D$10:$H$10,0))</f>
        <v>847.8583099641188</v>
      </c>
      <c r="H25" s="35" cm="1">
        <f t="array" ref="H25">H8*INDEX('TDCV Values'!$D$11:$H$16,MATCH($B25&amp;$C25,'TDCV Values'!$B$11:$B$16&amp;'TDCV Values'!$C$11:$C$16,0),MATCH(H$22,'TDCV Values'!$D$10:$H$10,0))</f>
        <v>730.99987407668539</v>
      </c>
      <c r="I25" s="35" cm="1">
        <f t="array" ref="I25">I8*INDEX('TDCV Values'!$D$11:$H$16,MATCH($B25&amp;$C25,'TDCV Values'!$B$11:$B$16&amp;'TDCV Values'!$C$11:$C$16,0),MATCH(I$22,'TDCV Values'!$D$10:$H$10,0))</f>
        <v>765.39499673464638</v>
      </c>
    </row>
    <row r="26" spans="1:10" ht="13.5" customHeight="1">
      <c r="B26" s="14" t="s">
        <v>62</v>
      </c>
      <c r="C26" s="1" t="s">
        <v>66</v>
      </c>
      <c r="D26" s="14" t="s">
        <v>64</v>
      </c>
      <c r="E26" s="35" cm="1">
        <f t="array" ref="E26">E9*INDEX('TDCV Values'!$D$11:$H$16,MATCH($B26&amp;$C26,'TDCV Values'!$B$11:$B$16&amp;'TDCV Values'!$C$11:$C$16,0),MATCH(E$22,'TDCV Values'!$D$10:$H$10,0))</f>
        <v>2068.2051598913531</v>
      </c>
      <c r="F26" s="35" cm="1">
        <f t="array" ref="F26">F9*INDEX('TDCV Values'!$D$11:$H$16,MATCH($B26&amp;$C26,'TDCV Values'!$B$11:$B$16&amp;'TDCV Values'!$C$11:$C$16,0),MATCH(F$22,'TDCV Values'!$D$10:$H$10,0))</f>
        <v>1555.2276082812264</v>
      </c>
      <c r="G26" s="35" cm="1">
        <f t="array" ref="G26">G9*INDEX('TDCV Values'!$D$11:$H$16,MATCH($B26&amp;$C26,'TDCV Values'!$B$11:$B$16&amp;'TDCV Values'!$C$11:$C$16,0),MATCH(G$22,'TDCV Values'!$D$10:$H$10,0))</f>
        <v>925.40384355687297</v>
      </c>
      <c r="H26" s="35" cm="1">
        <f t="array" ref="H26">H9*INDEX('TDCV Values'!$D$11:$H$16,MATCH($B26&amp;$C26,'TDCV Values'!$B$11:$B$16&amp;'TDCV Values'!$C$11:$C$16,0),MATCH(H$22,'TDCV Values'!$D$10:$H$10,0))</f>
        <v>781.91428897562014</v>
      </c>
      <c r="I26" s="35" cm="1">
        <f t="array" ref="I26">I9*INDEX('TDCV Values'!$D$11:$H$16,MATCH($B26&amp;$C26,'TDCV Values'!$B$11:$B$16&amp;'TDCV Values'!$C$11:$C$16,0),MATCH(I$22,'TDCV Values'!$D$10:$H$10,0))</f>
        <v>818.30767445216202</v>
      </c>
      <c r="J26" s="132"/>
    </row>
    <row r="27" spans="1:10" ht="13.5" customHeight="1">
      <c r="B27" s="14" t="s">
        <v>67</v>
      </c>
      <c r="C27" s="1" t="s">
        <v>63</v>
      </c>
      <c r="D27" s="14" t="s">
        <v>64</v>
      </c>
      <c r="E27" s="35" cm="1">
        <f t="array" ref="E27">E10*INDEX('TDCV Values'!$D$11:$H$16,MATCH($B27&amp;$C27,'TDCV Values'!$B$11:$B$16&amp;'TDCV Values'!$C$11:$C$16,0),MATCH(E$22,'TDCV Values'!$D$10:$H$10,0))</f>
        <v>2064.3477229858386</v>
      </c>
      <c r="F27" s="35" cm="1">
        <f t="array" ref="F27">F10*INDEX('TDCV Values'!$D$11:$H$16,MATCH($B27&amp;$C27,'TDCV Values'!$B$11:$B$16&amp;'TDCV Values'!$C$11:$C$16,0),MATCH(F$22,'TDCV Values'!$D$10:$H$10,0))</f>
        <v>1524.825831042557</v>
      </c>
      <c r="G27" s="35" cm="1">
        <f t="array" ref="G27">G10*INDEX('TDCV Values'!$D$11:$H$16,MATCH($B27&amp;$C27,'TDCV Values'!$B$11:$B$16&amp;'TDCV Values'!$C$11:$C$16,0),MATCH(G$22,'TDCV Values'!$D$10:$H$10,0))</f>
        <v>912.88042257268864</v>
      </c>
      <c r="H27" s="35" cm="1">
        <f t="array" ref="H27">H10*INDEX('TDCV Values'!$D$11:$H$16,MATCH($B27&amp;$C27,'TDCV Values'!$B$11:$B$16&amp;'TDCV Values'!$C$11:$C$16,0),MATCH(H$22,'TDCV Values'!$D$10:$H$10,0))</f>
        <v>804.1185269368724</v>
      </c>
      <c r="I27" s="35" cm="1">
        <f t="array" ref="I27">I10*INDEX('TDCV Values'!$D$11:$H$16,MATCH($B27&amp;$C27,'TDCV Values'!$B$11:$B$16&amp;'TDCV Values'!$C$11:$C$16,0),MATCH(I$22,'TDCV Values'!$D$10:$H$10,0))</f>
        <v>864.4487494804672</v>
      </c>
      <c r="J27" s="132"/>
    </row>
    <row r="28" spans="1:10" ht="13.5" customHeight="1">
      <c r="B28" s="14" t="s">
        <v>67</v>
      </c>
      <c r="C28" s="1" t="s">
        <v>65</v>
      </c>
      <c r="D28" s="14" t="s">
        <v>64</v>
      </c>
      <c r="E28" s="35" cm="1">
        <f t="array" ref="E28">E11*INDEX('TDCV Values'!$D$11:$H$16,MATCH($B28&amp;$C28,'TDCV Values'!$B$11:$B$16&amp;'TDCV Values'!$C$11:$C$16,0),MATCH(E$22,'TDCV Values'!$D$10:$H$10,0))</f>
        <v>2121.015479739669</v>
      </c>
      <c r="F28" s="35" cm="1">
        <f t="array" ref="F28">F11*INDEX('TDCV Values'!$D$11:$H$16,MATCH($B28&amp;$C28,'TDCV Values'!$B$11:$B$16&amp;'TDCV Values'!$C$11:$C$16,0),MATCH(F$22,'TDCV Values'!$D$10:$H$10,0))</f>
        <v>1552.0676683219438</v>
      </c>
      <c r="G28" s="35" cm="1">
        <f t="array" ref="G28">G11*INDEX('TDCV Values'!$D$11:$H$16,MATCH($B28&amp;$C28,'TDCV Values'!$B$11:$B$16&amp;'TDCV Values'!$C$11:$C$16,0),MATCH(G$22,'TDCV Values'!$D$10:$H$10,0))</f>
        <v>895.9521819459751</v>
      </c>
      <c r="H28" s="35" cm="1">
        <f t="array" ref="H28">H11*INDEX('TDCV Values'!$D$11:$H$16,MATCH($B28&amp;$C28,'TDCV Values'!$B$11:$B$16&amp;'TDCV Values'!$C$11:$C$16,0),MATCH(H$22,'TDCV Values'!$D$10:$H$10,0))</f>
        <v>777.73850133506096</v>
      </c>
      <c r="I28" s="35" cm="1">
        <f t="array" ref="I28">I11*INDEX('TDCV Values'!$D$11:$H$16,MATCH($B28&amp;$C28,'TDCV Values'!$B$11:$B$16&amp;'TDCV Values'!$C$11:$C$16,0),MATCH(I$22,'TDCV Values'!$D$10:$H$10,0))</f>
        <v>842.89928827394283</v>
      </c>
      <c r="J28" s="132"/>
    </row>
    <row r="29" spans="1:10" ht="13.5" customHeight="1">
      <c r="B29" s="14" t="s">
        <v>67</v>
      </c>
      <c r="C29" s="1" t="s">
        <v>66</v>
      </c>
      <c r="D29" s="14" t="s">
        <v>64</v>
      </c>
      <c r="E29" s="35" cm="1">
        <f t="array" ref="E29">E12*INDEX('TDCV Values'!$D$11:$H$16,MATCH($B29&amp;$C29,'TDCV Values'!$B$11:$B$16&amp;'TDCV Values'!$C$11:$C$16,0),MATCH(E$22,'TDCV Values'!$D$10:$H$10,0))</f>
        <v>2174.26393931642</v>
      </c>
      <c r="F29" s="35" cm="1">
        <f t="array" ref="F29">F12*INDEX('TDCV Values'!$D$11:$H$16,MATCH($B29&amp;$C29,'TDCV Values'!$B$11:$B$16&amp;'TDCV Values'!$C$11:$C$16,0),MATCH(F$22,'TDCV Values'!$D$10:$H$10,0))</f>
        <v>1606.0504534796908</v>
      </c>
      <c r="G29" s="35" cm="1">
        <f t="array" ref="G29">G12*INDEX('TDCV Values'!$D$11:$H$16,MATCH($B29&amp;$C29,'TDCV Values'!$B$11:$B$16&amp;'TDCV Values'!$C$11:$C$16,0),MATCH(G$22,'TDCV Values'!$D$10:$H$10,0))</f>
        <v>961.56721164716248</v>
      </c>
      <c r="H29" s="35" cm="1">
        <f t="array" ref="H29">H12*INDEX('TDCV Values'!$D$11:$H$16,MATCH($B29&amp;$C29,'TDCV Values'!$B$11:$B$16&amp;'TDCV Values'!$C$11:$C$16,0),MATCH(H$22,'TDCV Values'!$D$10:$H$10,0))</f>
        <v>846.41973252833384</v>
      </c>
      <c r="I29" s="35" cm="1">
        <f t="array" ref="I29">I12*INDEX('TDCV Values'!$D$11:$H$16,MATCH($B29&amp;$C29,'TDCV Values'!$B$11:$B$16&amp;'TDCV Values'!$C$11:$C$16,0),MATCH(I$22,'TDCV Values'!$D$10:$H$10,0))</f>
        <v>909.96063556765148</v>
      </c>
      <c r="J29" s="132"/>
    </row>
    <row r="30" spans="1:10" ht="13.5" customHeight="1">
      <c r="B30" s="209" t="s">
        <v>72</v>
      </c>
      <c r="C30" s="209"/>
      <c r="D30" s="209"/>
      <c r="E30" s="209"/>
      <c r="F30" s="209"/>
      <c r="G30" s="209"/>
      <c r="H30" s="209"/>
      <c r="I30" s="186"/>
      <c r="J30" t="s">
        <v>73</v>
      </c>
    </row>
    <row r="31" spans="1:10" ht="13.5" customHeight="1">
      <c r="B31" s="14" t="s">
        <v>62</v>
      </c>
      <c r="C31" s="1" t="s">
        <v>63</v>
      </c>
      <c r="D31" s="14" t="s">
        <v>68</v>
      </c>
      <c r="E31" s="8">
        <f>E13*365</f>
        <v>162.10519941905153</v>
      </c>
      <c r="F31" s="8">
        <f t="shared" ref="F31:I36" si="0">F13*365</f>
        <v>181.0291422025976</v>
      </c>
      <c r="G31" s="8">
        <f t="shared" si="0"/>
        <v>181.0291422025976</v>
      </c>
      <c r="H31" s="8">
        <f t="shared" si="0"/>
        <v>182.44293329075293</v>
      </c>
      <c r="I31" s="8">
        <f t="shared" si="0"/>
        <v>182.37383130527726</v>
      </c>
    </row>
    <row r="32" spans="1:10" ht="13.5" customHeight="1">
      <c r="B32" s="14" t="s">
        <v>62</v>
      </c>
      <c r="C32" s="1" t="s">
        <v>65</v>
      </c>
      <c r="D32" s="14" t="s">
        <v>68</v>
      </c>
      <c r="E32" s="8">
        <f t="shared" ref="E32:H36" si="1">E14*365</f>
        <v>180.58617404399973</v>
      </c>
      <c r="F32" s="8">
        <f t="shared" si="1"/>
        <v>199.75796145844993</v>
      </c>
      <c r="G32" s="8">
        <f t="shared" si="1"/>
        <v>199.75796145844993</v>
      </c>
      <c r="H32" s="8">
        <f t="shared" si="1"/>
        <v>207.74505053621965</v>
      </c>
      <c r="I32" s="8">
        <f t="shared" si="0"/>
        <v>207.66852291002343</v>
      </c>
    </row>
    <row r="33" spans="2:10" ht="13.5" customHeight="1">
      <c r="B33" s="14" t="s">
        <v>62</v>
      </c>
      <c r="C33" s="1" t="s">
        <v>66</v>
      </c>
      <c r="D33" s="14" t="s">
        <v>68</v>
      </c>
      <c r="E33" s="8">
        <f t="shared" si="1"/>
        <v>183.77845736741645</v>
      </c>
      <c r="F33" s="8">
        <f t="shared" si="1"/>
        <v>204.23785848002862</v>
      </c>
      <c r="G33" s="8">
        <f t="shared" si="1"/>
        <v>204.23785848002862</v>
      </c>
      <c r="H33" s="8">
        <f t="shared" si="1"/>
        <v>206.10532847419492</v>
      </c>
      <c r="I33" s="8">
        <f t="shared" si="0"/>
        <v>206.03305458701132</v>
      </c>
    </row>
    <row r="34" spans="2:10" ht="13.5" customHeight="1">
      <c r="B34" s="14" t="s">
        <v>67</v>
      </c>
      <c r="C34" s="1" t="s">
        <v>63</v>
      </c>
      <c r="D34" s="14" t="s">
        <v>68</v>
      </c>
      <c r="E34" s="8">
        <f t="shared" si="1"/>
        <v>103.97092936909048</v>
      </c>
      <c r="F34" s="8">
        <f t="shared" si="1"/>
        <v>106.25787182977324</v>
      </c>
      <c r="G34" s="8">
        <f t="shared" si="1"/>
        <v>106.25787182977324</v>
      </c>
      <c r="H34" s="8">
        <f t="shared" si="1"/>
        <v>108.09524385684463</v>
      </c>
      <c r="I34" s="8">
        <f t="shared" si="0"/>
        <v>108.02011477644118</v>
      </c>
    </row>
    <row r="35" spans="2:10" ht="13.5" customHeight="1">
      <c r="B35" s="14" t="s">
        <v>67</v>
      </c>
      <c r="C35" s="1" t="s">
        <v>65</v>
      </c>
      <c r="D35" s="14" t="s">
        <v>68</v>
      </c>
      <c r="E35" s="8">
        <f t="shared" si="1"/>
        <v>136.9058156755768</v>
      </c>
      <c r="F35" s="8">
        <f t="shared" si="1"/>
        <v>137.96643218303919</v>
      </c>
      <c r="G35" s="8">
        <f t="shared" si="1"/>
        <v>137.96643218303919</v>
      </c>
      <c r="H35" s="8">
        <f t="shared" si="1"/>
        <v>147.60561292953429</v>
      </c>
      <c r="I35" s="8">
        <f t="shared" si="0"/>
        <v>147.49801507868466</v>
      </c>
    </row>
    <row r="36" spans="2:10" ht="13.5" customHeight="1">
      <c r="B36" s="14" t="s">
        <v>67</v>
      </c>
      <c r="C36" s="1" t="s">
        <v>66</v>
      </c>
      <c r="D36" s="14" t="s">
        <v>68</v>
      </c>
      <c r="E36" s="8">
        <f t="shared" si="1"/>
        <v>122.41270806287491</v>
      </c>
      <c r="F36" s="8">
        <f t="shared" si="1"/>
        <v>125.33564757652866</v>
      </c>
      <c r="G36" s="8">
        <f t="shared" si="1"/>
        <v>125.33564757652866</v>
      </c>
      <c r="H36" s="8">
        <f t="shared" si="1"/>
        <v>127.70130553652939</v>
      </c>
      <c r="I36" s="8">
        <f t="shared" si="0"/>
        <v>127.61920372615691</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2125.7388371326674</v>
      </c>
      <c r="F38" s="8">
        <f t="shared" si="2"/>
        <v>1657.6000349945868</v>
      </c>
      <c r="G38" s="8">
        <f t="shared" si="2"/>
        <v>1059.5890836784129</v>
      </c>
      <c r="H38" s="8">
        <f t="shared" si="2"/>
        <v>925.23990921635186</v>
      </c>
      <c r="I38" s="8">
        <f t="shared" si="2"/>
        <v>959.72609278657069</v>
      </c>
    </row>
    <row r="39" spans="2:10" ht="13.5" customHeight="1">
      <c r="B39" s="14" t="s">
        <v>62</v>
      </c>
      <c r="C39" s="1" t="s">
        <v>65</v>
      </c>
      <c r="D39" s="1"/>
      <c r="E39" s="8">
        <f t="shared" si="2"/>
        <v>2114.0864730521312</v>
      </c>
      <c r="F39" s="8">
        <f t="shared" si="2"/>
        <v>1642.7389353625024</v>
      </c>
      <c r="G39" s="8">
        <f t="shared" si="2"/>
        <v>1047.6162714225688</v>
      </c>
      <c r="H39" s="8">
        <f t="shared" si="2"/>
        <v>938.74492461290504</v>
      </c>
      <c r="I39" s="8">
        <f t="shared" si="2"/>
        <v>973.06351964466978</v>
      </c>
    </row>
    <row r="40" spans="2:10" ht="13.5" customHeight="1">
      <c r="B40" s="14" t="s">
        <v>62</v>
      </c>
      <c r="C40" s="1" t="s">
        <v>66</v>
      </c>
      <c r="D40" s="1"/>
      <c r="E40" s="8">
        <f t="shared" si="2"/>
        <v>2251.9836172587698</v>
      </c>
      <c r="F40" s="8">
        <f t="shared" si="2"/>
        <v>1759.4654667612549</v>
      </c>
      <c r="G40" s="8">
        <f t="shared" si="2"/>
        <v>1129.6417020369015</v>
      </c>
      <c r="H40" s="8">
        <f t="shared" si="2"/>
        <v>988.01961744981509</v>
      </c>
      <c r="I40" s="8">
        <f t="shared" si="2"/>
        <v>1024.3407290391733</v>
      </c>
    </row>
    <row r="41" spans="2:10" ht="13.5" customHeight="1">
      <c r="B41" s="14" t="s">
        <v>67</v>
      </c>
      <c r="C41" s="1" t="s">
        <v>63</v>
      </c>
      <c r="D41" s="1"/>
      <c r="E41" s="8">
        <f t="shared" si="2"/>
        <v>2168.3186523549289</v>
      </c>
      <c r="F41" s="8">
        <f t="shared" si="2"/>
        <v>1631.0837028723302</v>
      </c>
      <c r="G41" s="8">
        <f t="shared" si="2"/>
        <v>1019.1382944024618</v>
      </c>
      <c r="H41" s="8">
        <f t="shared" si="2"/>
        <v>912.213770793717</v>
      </c>
      <c r="I41" s="8">
        <f t="shared" si="2"/>
        <v>972.46886425690832</v>
      </c>
    </row>
    <row r="42" spans="2:10" ht="13.5" customHeight="1">
      <c r="B42" s="14" t="s">
        <v>67</v>
      </c>
      <c r="C42" s="1" t="s">
        <v>65</v>
      </c>
      <c r="D42" s="1"/>
      <c r="E42" s="8">
        <f t="shared" si="2"/>
        <v>2257.9212954152458</v>
      </c>
      <c r="F42" s="8">
        <f t="shared" si="2"/>
        <v>1690.0341005049829</v>
      </c>
      <c r="G42" s="8">
        <f t="shared" si="2"/>
        <v>1033.9186141290143</v>
      </c>
      <c r="H42" s="8">
        <f t="shared" si="2"/>
        <v>925.34411426459519</v>
      </c>
      <c r="I42" s="8">
        <f t="shared" si="2"/>
        <v>990.39730335262743</v>
      </c>
    </row>
    <row r="43" spans="2:10" ht="13.5" customHeight="1">
      <c r="B43" s="14" t="s">
        <v>67</v>
      </c>
      <c r="C43" s="1" t="s">
        <v>66</v>
      </c>
      <c r="D43" s="1"/>
      <c r="E43" s="8">
        <f t="shared" si="2"/>
        <v>2296.676647379295</v>
      </c>
      <c r="F43" s="8">
        <f t="shared" si="2"/>
        <v>1731.3861010562193</v>
      </c>
      <c r="G43" s="8">
        <f t="shared" si="2"/>
        <v>1086.9028592236912</v>
      </c>
      <c r="H43" s="8">
        <f t="shared" si="2"/>
        <v>974.12103806486323</v>
      </c>
      <c r="I43" s="8">
        <f t="shared" si="2"/>
        <v>1037.5798392938084</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4294.0574894875963</v>
      </c>
      <c r="F45" s="8">
        <f t="shared" ref="F45:I47" si="3">F38+F41</f>
        <v>3288.683737866917</v>
      </c>
      <c r="G45" s="8">
        <f t="shared" si="3"/>
        <v>2078.7273780808746</v>
      </c>
      <c r="H45" s="8">
        <f t="shared" si="3"/>
        <v>1837.4536800100689</v>
      </c>
      <c r="I45" s="8">
        <f t="shared" si="3"/>
        <v>1932.194957043479</v>
      </c>
    </row>
    <row r="46" spans="2:10" ht="13.5" customHeight="1">
      <c r="B46" s="14" t="s">
        <v>77</v>
      </c>
      <c r="C46" s="1" t="s">
        <v>65</v>
      </c>
      <c r="D46" s="1"/>
      <c r="E46" s="8">
        <f t="shared" ref="E46:H47" si="4">E39+E42</f>
        <v>4372.007768467377</v>
      </c>
      <c r="F46" s="8">
        <f t="shared" si="4"/>
        <v>3332.7730358674853</v>
      </c>
      <c r="G46" s="8">
        <f t="shared" si="4"/>
        <v>2081.5348855515831</v>
      </c>
      <c r="H46" s="8">
        <f t="shared" si="4"/>
        <v>1864.0890388775001</v>
      </c>
      <c r="I46" s="8">
        <f t="shared" si="3"/>
        <v>1963.4608229972973</v>
      </c>
    </row>
    <row r="47" spans="2:10" ht="13.5" customHeight="1">
      <c r="B47" s="14" t="s">
        <v>77</v>
      </c>
      <c r="C47" s="1" t="s">
        <v>66</v>
      </c>
      <c r="D47" s="1"/>
      <c r="E47" s="8">
        <f t="shared" si="4"/>
        <v>4548.6602646380652</v>
      </c>
      <c r="F47" s="8">
        <f t="shared" si="4"/>
        <v>3490.8515678174745</v>
      </c>
      <c r="G47" s="8">
        <f t="shared" si="4"/>
        <v>2216.5445612605927</v>
      </c>
      <c r="H47" s="8">
        <f t="shared" si="4"/>
        <v>1962.1406555146782</v>
      </c>
      <c r="I47" s="8">
        <f t="shared" si="3"/>
        <v>2061.9205683329819</v>
      </c>
    </row>
    <row r="48" spans="2:10" ht="13.5" customHeight="1">
      <c r="E48" s="16"/>
      <c r="F48" s="16"/>
      <c r="G48" s="200"/>
      <c r="H48" s="200"/>
      <c r="I48" s="200"/>
      <c r="J48" s="16"/>
    </row>
    <row r="49" spans="1:14" s="34" customFormat="1">
      <c r="A49" s="33" t="s">
        <v>78</v>
      </c>
      <c r="B49" s="131"/>
      <c r="E49" s="38"/>
      <c r="F49" s="38"/>
      <c r="G49" s="38"/>
      <c r="H49" s="38"/>
      <c r="I49" s="38"/>
      <c r="J49" s="38"/>
    </row>
    <row r="50" spans="1:14">
      <c r="F50" s="132"/>
      <c r="G50" s="132"/>
      <c r="H50" s="132"/>
      <c r="I50" s="132"/>
    </row>
    <row r="51" spans="1:14">
      <c r="B51" s="54" t="s">
        <v>97</v>
      </c>
      <c r="E51" s="6"/>
    </row>
    <row r="52" spans="1:14" ht="25.5" customHeight="1">
      <c r="B52" s="57" t="s">
        <v>58</v>
      </c>
      <c r="C52" s="13" t="s">
        <v>65</v>
      </c>
      <c r="D52" s="13" t="s">
        <v>63</v>
      </c>
      <c r="E52" s="212" t="s">
        <v>98</v>
      </c>
      <c r="F52" s="212"/>
      <c r="H52" s="201"/>
      <c r="I52" s="201"/>
    </row>
    <row r="53" spans="1:14">
      <c r="B53" s="14" t="s">
        <v>62</v>
      </c>
      <c r="C53" s="26">
        <f>'Customer Numbers - Southern'!$D$5</f>
        <v>259215</v>
      </c>
      <c r="D53" s="26">
        <f>'Customer Numbers - Southern'!$C$5</f>
        <v>2026245</v>
      </c>
      <c r="E53" s="213">
        <f>C53/(C53+D53)</f>
        <v>0.11341918038381769</v>
      </c>
      <c r="F53" s="213"/>
    </row>
    <row r="54" spans="1:14">
      <c r="B54" s="14" t="s">
        <v>67</v>
      </c>
      <c r="C54" s="26">
        <f>'Customer Numbers - Southern'!$D$10</f>
        <v>206856</v>
      </c>
      <c r="D54" s="26">
        <f>'Customer Numbers - Southern'!$C$10</f>
        <v>1834476</v>
      </c>
      <c r="E54" s="213">
        <f>C54/(C54+D54)</f>
        <v>0.10133383496658065</v>
      </c>
      <c r="F54" s="213"/>
      <c r="J54" s="133"/>
      <c r="K54" s="39"/>
      <c r="L54" s="39"/>
      <c r="M54" s="210"/>
      <c r="N54" s="210"/>
    </row>
    <row r="56" spans="1:14">
      <c r="B56" s="54" t="s">
        <v>99</v>
      </c>
    </row>
    <row r="57" spans="1:14">
      <c r="B57" s="211" t="s">
        <v>100</v>
      </c>
      <c r="C57" s="211"/>
      <c r="D57" s="134">
        <v>1</v>
      </c>
    </row>
    <row r="58" spans="1:14">
      <c r="E58" s="16"/>
      <c r="F58" s="16"/>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0.67711504748745377</v>
      </c>
      <c r="F61" s="37">
        <f t="shared" ref="F61:I61" si="5">F7</f>
        <v>0.5091623768248239</v>
      </c>
      <c r="G61" s="37">
        <f t="shared" si="5"/>
        <v>0.30295170395717769</v>
      </c>
      <c r="H61" s="37">
        <f t="shared" si="5"/>
        <v>0.27510999108355516</v>
      </c>
      <c r="I61" s="37">
        <f t="shared" si="5"/>
        <v>0.28790824499307166</v>
      </c>
    </row>
    <row r="62" spans="1:14">
      <c r="B62" s="14" t="s">
        <v>62</v>
      </c>
      <c r="C62" s="1" t="s">
        <v>65</v>
      </c>
      <c r="D62" s="14" t="s">
        <v>64</v>
      </c>
      <c r="E62" s="37">
        <f t="shared" ref="E62:I66" si="6">E8</f>
        <v>0.66672424103728678</v>
      </c>
      <c r="F62" s="37">
        <f t="shared" si="6"/>
        <v>0.49757964617381123</v>
      </c>
      <c r="G62" s="37">
        <f t="shared" si="6"/>
        <v>0.29236493447038581</v>
      </c>
      <c r="H62" s="37">
        <f t="shared" si="6"/>
        <v>0.27074069410247609</v>
      </c>
      <c r="I62" s="37">
        <f t="shared" si="6"/>
        <v>0.28347962842023938</v>
      </c>
    </row>
    <row r="63" spans="1:14">
      <c r="B63" s="14" t="s">
        <v>62</v>
      </c>
      <c r="C63" s="1" t="s">
        <v>66</v>
      </c>
      <c r="D63" s="14" t="s">
        <v>64</v>
      </c>
      <c r="E63" s="37">
        <f t="shared" si="6"/>
        <v>0.71317419306598384</v>
      </c>
      <c r="F63" s="37">
        <f t="shared" si="6"/>
        <v>0.53628538216594013</v>
      </c>
      <c r="G63" s="37">
        <f t="shared" si="6"/>
        <v>0.31910477364030104</v>
      </c>
      <c r="H63" s="37">
        <f t="shared" si="6"/>
        <v>0.28959788480578524</v>
      </c>
      <c r="I63" s="37">
        <f t="shared" si="6"/>
        <v>0.30307691646376372</v>
      </c>
    </row>
    <row r="64" spans="1:14">
      <c r="B64" s="14" t="s">
        <v>67</v>
      </c>
      <c r="C64" s="1" t="s">
        <v>63</v>
      </c>
      <c r="D64" s="14" t="s">
        <v>64</v>
      </c>
      <c r="E64" s="37">
        <f t="shared" si="6"/>
        <v>0.17202897691548655</v>
      </c>
      <c r="F64" s="37">
        <f t="shared" si="6"/>
        <v>0.12706881925354641</v>
      </c>
      <c r="G64" s="37">
        <f t="shared" si="6"/>
        <v>7.6073368547724049E-2</v>
      </c>
      <c r="H64" s="37">
        <f t="shared" si="6"/>
        <v>6.9923350168423687E-2</v>
      </c>
      <c r="I64" s="37">
        <f t="shared" si="6"/>
        <v>7.5169456476562369E-2</v>
      </c>
    </row>
    <row r="65" spans="2:15">
      <c r="B65" s="14" t="s">
        <v>67</v>
      </c>
      <c r="C65" s="1" t="s">
        <v>65</v>
      </c>
      <c r="D65" s="14" t="s">
        <v>64</v>
      </c>
      <c r="E65" s="37">
        <f t="shared" si="6"/>
        <v>0.17675128997830575</v>
      </c>
      <c r="F65" s="37">
        <f t="shared" si="6"/>
        <v>0.12933897236016198</v>
      </c>
      <c r="G65" s="37">
        <f t="shared" si="6"/>
        <v>7.4662681828831262E-2</v>
      </c>
      <c r="H65" s="37">
        <f t="shared" si="6"/>
        <v>6.7629434898700949E-2</v>
      </c>
      <c r="I65" s="37">
        <f t="shared" si="6"/>
        <v>7.3295590284690681E-2</v>
      </c>
    </row>
    <row r="66" spans="2:15">
      <c r="B66" s="14" t="s">
        <v>67</v>
      </c>
      <c r="C66" s="1" t="s">
        <v>66</v>
      </c>
      <c r="D66" s="14" t="s">
        <v>64</v>
      </c>
      <c r="E66" s="37">
        <f t="shared" si="6"/>
        <v>0.18118866160970165</v>
      </c>
      <c r="F66" s="37">
        <f t="shared" si="6"/>
        <v>0.13383753778997423</v>
      </c>
      <c r="G66" s="37">
        <f t="shared" si="6"/>
        <v>8.0130600970596877E-2</v>
      </c>
      <c r="H66" s="37">
        <f t="shared" si="6"/>
        <v>7.360171587202903E-2</v>
      </c>
      <c r="I66" s="37">
        <f t="shared" si="6"/>
        <v>7.9127011788491436E-2</v>
      </c>
    </row>
    <row r="67" spans="2:15">
      <c r="B67" s="14" t="s">
        <v>62</v>
      </c>
      <c r="C67" s="1" t="s">
        <v>63</v>
      </c>
      <c r="D67" s="14" t="s">
        <v>68</v>
      </c>
      <c r="E67" s="37">
        <f>IF((E14-E13)&lt;0,E13,E13+($E$53*(E14-E13))*$D$57)</f>
        <v>0.44986656551700627</v>
      </c>
      <c r="F67" s="37">
        <f t="shared" ref="F67:I67" si="7">IF((F14-F13)&lt;0,F13,F13+($E$53*(F14-F13))*$D$57)</f>
        <v>0.50178999871822749</v>
      </c>
      <c r="G67" s="37">
        <f t="shared" si="7"/>
        <v>0.50178999871822749</v>
      </c>
      <c r="H67" s="37">
        <f t="shared" si="7"/>
        <v>0.50770596901564113</v>
      </c>
      <c r="I67" s="37">
        <f t="shared" si="7"/>
        <v>0.50751434108259996</v>
      </c>
      <c r="K67" s="40"/>
      <c r="L67" s="40"/>
      <c r="M67" s="40"/>
      <c r="N67" s="40"/>
      <c r="O67" s="40"/>
    </row>
    <row r="68" spans="2:15">
      <c r="B68" s="14" t="s">
        <v>62</v>
      </c>
      <c r="C68" s="1" t="s">
        <v>65</v>
      </c>
      <c r="D68" s="14" t="s">
        <v>68</v>
      </c>
      <c r="E68" s="37">
        <f>IF((E14-E13)&lt;=0,E14,E67+(E14-E13)*(1-$D$57))</f>
        <v>0.44986656551700627</v>
      </c>
      <c r="F68" s="37">
        <f>IF((F14-F13)&lt;=0,F14,F67+(F14-F13)*(1-$D$57))</f>
        <v>0.50178999871822749</v>
      </c>
      <c r="G68" s="37">
        <f>IF((G14-G13)&lt;=0,G14,G67+(G14-G13)*(1-$D$57))</f>
        <v>0.50178999871822749</v>
      </c>
      <c r="H68" s="37">
        <f>IF((H14-H13)&lt;=0,H14,H67+(H14-H13)*(1-$D$57))</f>
        <v>0.50770596901564113</v>
      </c>
      <c r="I68" s="37">
        <f>IF((I14-I13)&lt;=0,I14,I67+(I14-I13)*(1-$D$57))</f>
        <v>0.50751434108259996</v>
      </c>
      <c r="K68" s="40"/>
      <c r="L68" s="40"/>
      <c r="M68" s="40"/>
      <c r="N68" s="40"/>
      <c r="O68" s="40"/>
    </row>
    <row r="69" spans="2:15">
      <c r="B69" s="14" t="s">
        <v>62</v>
      </c>
      <c r="C69" s="1" t="s">
        <v>66</v>
      </c>
      <c r="D69" s="14" t="s">
        <v>68</v>
      </c>
      <c r="E69" s="37">
        <f>E15</f>
        <v>0.5035026229244286</v>
      </c>
      <c r="F69" s="37">
        <f t="shared" ref="F69:I69" si="8">F15</f>
        <v>0.55955577665761269</v>
      </c>
      <c r="G69" s="37">
        <f t="shared" si="8"/>
        <v>0.55955577665761269</v>
      </c>
      <c r="H69" s="37">
        <f t="shared" si="8"/>
        <v>0.56467213280601347</v>
      </c>
      <c r="I69" s="37">
        <f t="shared" si="8"/>
        <v>0.56447412215619541</v>
      </c>
      <c r="K69" s="40"/>
      <c r="L69" s="40"/>
      <c r="M69" s="40"/>
      <c r="N69" s="40"/>
      <c r="O69" s="40"/>
    </row>
    <row r="70" spans="2:15">
      <c r="B70" s="14" t="s">
        <v>67</v>
      </c>
      <c r="C70" s="1" t="s">
        <v>63</v>
      </c>
      <c r="D70" s="14" t="s">
        <v>68</v>
      </c>
      <c r="E70" s="37">
        <f>IF((E17-E16)&lt;0,E16,E16+($E$54*(E17-E16))*$D$57)</f>
        <v>0.29399547315812347</v>
      </c>
      <c r="F70" s="37">
        <f t="shared" ref="F70:I70" si="9">IF((F17-F16)&lt;0,F16,F16+($E$54*(F17-F16))*$D$57)</f>
        <v>0.29992060781270946</v>
      </c>
      <c r="G70" s="37">
        <f t="shared" si="9"/>
        <v>0.29992060781270946</v>
      </c>
      <c r="H70" s="37">
        <f t="shared" si="9"/>
        <v>0.30712049609842534</v>
      </c>
      <c r="I70" s="37">
        <f t="shared" si="9"/>
        <v>0.306905648795879</v>
      </c>
      <c r="K70" s="40"/>
      <c r="L70" s="40"/>
      <c r="M70" s="40"/>
      <c r="N70" s="40"/>
      <c r="O70" s="40"/>
    </row>
    <row r="71" spans="2:15">
      <c r="B71" s="14" t="s">
        <v>67</v>
      </c>
      <c r="C71" s="1" t="s">
        <v>65</v>
      </c>
      <c r="D71" s="14" t="s">
        <v>68</v>
      </c>
      <c r="E71" s="37">
        <f>IF((E17-E16)&lt;=0,E17,E70+(E17-E16)*(1-$D$57))</f>
        <v>0.29399547315812347</v>
      </c>
      <c r="F71" s="37">
        <f>IF((F17-F16)&lt;=0,F17,F70+(F17-F16)*(1-$D$57))</f>
        <v>0.29992060781270946</v>
      </c>
      <c r="G71" s="37">
        <f>IF((G17-G16)&lt;=0,G17,G70+(G17-G16)*(1-$D$57))</f>
        <v>0.29992060781270946</v>
      </c>
      <c r="H71" s="37">
        <f>IF((H17-H16)&lt;=0,H17,H70+(H17-H16)*(1-$D$57))</f>
        <v>0.30712049609842534</v>
      </c>
      <c r="I71" s="37">
        <f>IF((I17-I16)&lt;=0,I17,I70+(I17-I16)*(1-$D$57))</f>
        <v>0.306905648795879</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0.34986659051103941</v>
      </c>
      <c r="I72" s="37">
        <f t="shared" si="10"/>
        <v>0.3496416540442655</v>
      </c>
      <c r="K72" s="40"/>
      <c r="L72" s="40"/>
      <c r="M72" s="40"/>
      <c r="N72" s="40"/>
      <c r="O72" s="40"/>
    </row>
    <row r="73" spans="2:15">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1963.6336377136158</v>
      </c>
      <c r="F78" s="35" cm="1">
        <f t="array" ref="F78">F61*INDEX('TDCV Values'!$D$11:$H$16,MATCH($B78&amp;$C78,'TDCV Values'!$B$11:$B$16&amp;'TDCV Values'!$C$11:$C$16,0),MATCH(F$22,'TDCV Values'!$D$10:$H$10,0))</f>
        <v>1476.5708927919893</v>
      </c>
      <c r="G78" s="35" cm="1">
        <f t="array" ref="G78">G61*INDEX('TDCV Values'!$D$11:$H$16,MATCH($B78&amp;$C78,'TDCV Values'!$B$11:$B$16&amp;'TDCV Values'!$C$11:$C$16,0),MATCH(G$22,'TDCV Values'!$D$10:$H$10,0))</f>
        <v>878.55994147581532</v>
      </c>
      <c r="H78" s="35" cm="1">
        <f t="array" ref="H78">H61*INDEX('TDCV Values'!$D$11:$H$16,MATCH($B78&amp;$C78,'TDCV Values'!$B$11:$B$16&amp;'TDCV Values'!$C$11:$C$16,0),MATCH(H$22,'TDCV Values'!$D$10:$H$10,0))</f>
        <v>742.79697592559899</v>
      </c>
      <c r="I78" s="35" cm="1">
        <f t="array" ref="I78">I61*INDEX('TDCV Values'!$D$11:$H$16,MATCH($B78&amp;$C78,'TDCV Values'!$B$11:$B$16&amp;'TDCV Values'!$C$11:$C$16,0),MATCH(I$22,'TDCV Values'!$D$10:$H$10,0))</f>
        <v>777.35226148129345</v>
      </c>
    </row>
    <row r="79" spans="2:15">
      <c r="B79" s="14" t="s">
        <v>62</v>
      </c>
      <c r="C79" s="1" t="s">
        <v>65</v>
      </c>
      <c r="D79" s="14" t="s">
        <v>64</v>
      </c>
      <c r="E79" s="35" cm="1">
        <f t="array" ref="E79">E62*INDEX('TDCV Values'!$D$11:$H$16,MATCH($B79&amp;$C79,'TDCV Values'!$B$11:$B$16&amp;'TDCV Values'!$C$11:$C$16,0),MATCH(E$22,'TDCV Values'!$D$10:$H$10,0))</f>
        <v>1933.5002990081316</v>
      </c>
      <c r="F79" s="35" cm="1">
        <f t="array" ref="F79">F62*INDEX('TDCV Values'!$D$11:$H$16,MATCH($B79&amp;$C79,'TDCV Values'!$B$11:$B$16&amp;'TDCV Values'!$C$11:$C$16,0),MATCH(F$22,'TDCV Values'!$D$10:$H$10,0))</f>
        <v>1442.9809739040525</v>
      </c>
      <c r="G79" s="35" cm="1">
        <f t="array" ref="G79">G62*INDEX('TDCV Values'!$D$11:$H$16,MATCH($B79&amp;$C79,'TDCV Values'!$B$11:$B$16&amp;'TDCV Values'!$C$11:$C$16,0),MATCH(G$22,'TDCV Values'!$D$10:$H$10,0))</f>
        <v>847.8583099641188</v>
      </c>
      <c r="H79" s="35" cm="1">
        <f t="array" ref="H79">H62*INDEX('TDCV Values'!$D$11:$H$16,MATCH($B79&amp;$C79,'TDCV Values'!$B$11:$B$16&amp;'TDCV Values'!$C$11:$C$16,0),MATCH(H$22,'TDCV Values'!$D$10:$H$10,0))</f>
        <v>730.99987407668539</v>
      </c>
      <c r="I79" s="35" cm="1">
        <f t="array" ref="I79">I62*INDEX('TDCV Values'!$D$11:$H$16,MATCH($B79&amp;$C79,'TDCV Values'!$B$11:$B$16&amp;'TDCV Values'!$C$11:$C$16,0),MATCH(I$22,'TDCV Values'!$D$10:$H$10,0))</f>
        <v>765.39499673464638</v>
      </c>
    </row>
    <row r="80" spans="2:15">
      <c r="B80" s="14" t="s">
        <v>62</v>
      </c>
      <c r="C80" s="1" t="s">
        <v>66</v>
      </c>
      <c r="D80" s="14" t="s">
        <v>64</v>
      </c>
      <c r="E80" s="35" cm="1">
        <f t="array" ref="E80">E63*INDEX('TDCV Values'!$D$11:$H$16,MATCH($B80&amp;$C80,'TDCV Values'!$B$11:$B$16&amp;'TDCV Values'!$C$11:$C$16,0),MATCH(E$22,'TDCV Values'!$D$10:$H$10,0))</f>
        <v>2068.2051598913531</v>
      </c>
      <c r="F80" s="35" cm="1">
        <f t="array" ref="F80">F63*INDEX('TDCV Values'!$D$11:$H$16,MATCH($B80&amp;$C80,'TDCV Values'!$B$11:$B$16&amp;'TDCV Values'!$C$11:$C$16,0),MATCH(F$22,'TDCV Values'!$D$10:$H$10,0))</f>
        <v>1555.2276082812264</v>
      </c>
      <c r="G80" s="35" cm="1">
        <f t="array" ref="G80">G63*INDEX('TDCV Values'!$D$11:$H$16,MATCH($B80&amp;$C80,'TDCV Values'!$B$11:$B$16&amp;'TDCV Values'!$C$11:$C$16,0),MATCH(G$22,'TDCV Values'!$D$10:$H$10,0))</f>
        <v>925.40384355687297</v>
      </c>
      <c r="H80" s="35" cm="1">
        <f t="array" ref="H80">H63*INDEX('TDCV Values'!$D$11:$H$16,MATCH($B80&amp;$C80,'TDCV Values'!$B$11:$B$16&amp;'TDCV Values'!$C$11:$C$16,0),MATCH(H$22,'TDCV Values'!$D$10:$H$10,0))</f>
        <v>781.91428897562014</v>
      </c>
      <c r="I80" s="35" cm="1">
        <f t="array" ref="I80">I63*INDEX('TDCV Values'!$D$11:$H$16,MATCH($B80&amp;$C80,'TDCV Values'!$B$11:$B$16&amp;'TDCV Values'!$C$11:$C$16,0),MATCH(I$22,'TDCV Values'!$D$10:$H$10,0))</f>
        <v>818.30767445216202</v>
      </c>
    </row>
    <row r="81" spans="2:15">
      <c r="B81" s="14" t="s">
        <v>67</v>
      </c>
      <c r="C81" s="1" t="s">
        <v>63</v>
      </c>
      <c r="D81" s="14" t="s">
        <v>64</v>
      </c>
      <c r="E81" s="35" cm="1">
        <f t="array" ref="E81">E64*INDEX('TDCV Values'!$D$11:$H$16,MATCH($B81&amp;$C81,'TDCV Values'!$B$11:$B$16&amp;'TDCV Values'!$C$11:$C$16,0),MATCH(E$22,'TDCV Values'!$D$10:$H$10,0))</f>
        <v>2064.3477229858386</v>
      </c>
      <c r="F81" s="35" cm="1">
        <f t="array" ref="F81">F64*INDEX('TDCV Values'!$D$11:$H$16,MATCH($B81&amp;$C81,'TDCV Values'!$B$11:$B$16&amp;'TDCV Values'!$C$11:$C$16,0),MATCH(F$22,'TDCV Values'!$D$10:$H$10,0))</f>
        <v>1524.825831042557</v>
      </c>
      <c r="G81" s="35" cm="1">
        <f t="array" ref="G81">G64*INDEX('TDCV Values'!$D$11:$H$16,MATCH($B81&amp;$C81,'TDCV Values'!$B$11:$B$16&amp;'TDCV Values'!$C$11:$C$16,0),MATCH(G$22,'TDCV Values'!$D$10:$H$10,0))</f>
        <v>912.88042257268864</v>
      </c>
      <c r="H81" s="35" cm="1">
        <f t="array" ref="H81">H64*INDEX('TDCV Values'!$D$11:$H$16,MATCH($B81&amp;$C81,'TDCV Values'!$B$11:$B$16&amp;'TDCV Values'!$C$11:$C$16,0),MATCH(H$22,'TDCV Values'!$D$10:$H$10,0))</f>
        <v>804.1185269368724</v>
      </c>
      <c r="I81" s="35" cm="1">
        <f t="array" ref="I81">I64*INDEX('TDCV Values'!$D$11:$H$16,MATCH($B81&amp;$C81,'TDCV Values'!$B$11:$B$16&amp;'TDCV Values'!$C$11:$C$16,0),MATCH(I$22,'TDCV Values'!$D$10:$H$10,0))</f>
        <v>864.4487494804672</v>
      </c>
    </row>
    <row r="82" spans="2:15">
      <c r="B82" s="14" t="s">
        <v>67</v>
      </c>
      <c r="C82" s="1" t="s">
        <v>65</v>
      </c>
      <c r="D82" s="14" t="s">
        <v>64</v>
      </c>
      <c r="E82" s="35" cm="1">
        <f t="array" ref="E82">E65*INDEX('TDCV Values'!$D$11:$H$16,MATCH($B82&amp;$C82,'TDCV Values'!$B$11:$B$16&amp;'TDCV Values'!$C$11:$C$16,0),MATCH(E$22,'TDCV Values'!$D$10:$H$10,0))</f>
        <v>2121.015479739669</v>
      </c>
      <c r="F82" s="35" cm="1">
        <f t="array" ref="F82">F65*INDEX('TDCV Values'!$D$11:$H$16,MATCH($B82&amp;$C82,'TDCV Values'!$B$11:$B$16&amp;'TDCV Values'!$C$11:$C$16,0),MATCH(F$22,'TDCV Values'!$D$10:$H$10,0))</f>
        <v>1552.0676683219438</v>
      </c>
      <c r="G82" s="35" cm="1">
        <f t="array" ref="G82">G65*INDEX('TDCV Values'!$D$11:$H$16,MATCH($B82&amp;$C82,'TDCV Values'!$B$11:$B$16&amp;'TDCV Values'!$C$11:$C$16,0),MATCH(G$22,'TDCV Values'!$D$10:$H$10,0))</f>
        <v>895.9521819459751</v>
      </c>
      <c r="H82" s="35" cm="1">
        <f t="array" ref="H82">H65*INDEX('TDCV Values'!$D$11:$H$16,MATCH($B82&amp;$C82,'TDCV Values'!$B$11:$B$16&amp;'TDCV Values'!$C$11:$C$16,0),MATCH(H$22,'TDCV Values'!$D$10:$H$10,0))</f>
        <v>777.73850133506096</v>
      </c>
      <c r="I82" s="35" cm="1">
        <f t="array" ref="I82">I65*INDEX('TDCV Values'!$D$11:$H$16,MATCH($B82&amp;$C82,'TDCV Values'!$B$11:$B$16&amp;'TDCV Values'!$C$11:$C$16,0),MATCH(I$22,'TDCV Values'!$D$10:$H$10,0))</f>
        <v>842.89928827394283</v>
      </c>
    </row>
    <row r="83" spans="2:15">
      <c r="B83" s="14" t="s">
        <v>67</v>
      </c>
      <c r="C83" s="1" t="s">
        <v>66</v>
      </c>
      <c r="D83" s="14" t="s">
        <v>64</v>
      </c>
      <c r="E83" s="35" cm="1">
        <f t="array" ref="E83">E66*INDEX('TDCV Values'!$D$11:$H$16,MATCH($B83&amp;$C83,'TDCV Values'!$B$11:$B$16&amp;'TDCV Values'!$C$11:$C$16,0),MATCH(E$22,'TDCV Values'!$D$10:$H$10,0))</f>
        <v>2174.26393931642</v>
      </c>
      <c r="F83" s="35" cm="1">
        <f t="array" ref="F83">F66*INDEX('TDCV Values'!$D$11:$H$16,MATCH($B83&amp;$C83,'TDCV Values'!$B$11:$B$16&amp;'TDCV Values'!$C$11:$C$16,0),MATCH(F$22,'TDCV Values'!$D$10:$H$10,0))</f>
        <v>1606.0504534796908</v>
      </c>
      <c r="G83" s="35" cm="1">
        <f t="array" ref="G83">G66*INDEX('TDCV Values'!$D$11:$H$16,MATCH($B83&amp;$C83,'TDCV Values'!$B$11:$B$16&amp;'TDCV Values'!$C$11:$C$16,0),MATCH(G$22,'TDCV Values'!$D$10:$H$10,0))</f>
        <v>961.56721164716248</v>
      </c>
      <c r="H83" s="35" cm="1">
        <f t="array" ref="H83">H66*INDEX('TDCV Values'!$D$11:$H$16,MATCH($B83&amp;$C83,'TDCV Values'!$B$11:$B$16&amp;'TDCV Values'!$C$11:$C$16,0),MATCH(H$22,'TDCV Values'!$D$10:$H$10,0))</f>
        <v>846.41973252833384</v>
      </c>
      <c r="I83" s="35" cm="1">
        <f t="array" ref="I83">I66*INDEX('TDCV Values'!$D$11:$H$16,MATCH($B83&amp;$C83,'TDCV Values'!$B$11:$B$16&amp;'TDCV Values'!$C$11:$C$16,0),MATCH(I$22,'TDCV Values'!$D$10:$H$10,0))</f>
        <v>909.96063556765148</v>
      </c>
    </row>
    <row r="84" spans="2:15">
      <c r="B84" s="209" t="s">
        <v>72</v>
      </c>
      <c r="C84" s="209"/>
      <c r="D84" s="209"/>
      <c r="E84" s="209"/>
      <c r="F84" s="209"/>
      <c r="G84" s="209"/>
      <c r="H84" s="209"/>
      <c r="I84" s="186"/>
      <c r="J84" t="s">
        <v>73</v>
      </c>
    </row>
    <row r="85" spans="2:15">
      <c r="B85" s="14" t="s">
        <v>62</v>
      </c>
      <c r="C85" s="1" t="s">
        <v>63</v>
      </c>
      <c r="D85" s="14" t="s">
        <v>68</v>
      </c>
      <c r="E85" s="8">
        <f>E67*365</f>
        <v>164.2012964137073</v>
      </c>
      <c r="F85" s="8">
        <f t="shared" ref="E85:I90" si="11">F67*365</f>
        <v>183.15334953215304</v>
      </c>
      <c r="G85" s="8">
        <f t="shared" si="11"/>
        <v>183.15334953215304</v>
      </c>
      <c r="H85" s="8">
        <f t="shared" si="11"/>
        <v>185.31267869070902</v>
      </c>
      <c r="I85" s="8">
        <f t="shared" si="11"/>
        <v>185.24273449514899</v>
      </c>
      <c r="K85" s="27"/>
      <c r="L85" s="27"/>
      <c r="M85" s="27"/>
      <c r="N85" s="27"/>
      <c r="O85" s="27"/>
    </row>
    <row r="86" spans="2:15">
      <c r="B86" s="14" t="s">
        <v>62</v>
      </c>
      <c r="C86" s="1" t="s">
        <v>65</v>
      </c>
      <c r="D86" s="14" t="s">
        <v>68</v>
      </c>
      <c r="E86" s="8">
        <f>E68*365</f>
        <v>164.2012964137073</v>
      </c>
      <c r="F86" s="8">
        <f t="shared" si="11"/>
        <v>183.15334953215304</v>
      </c>
      <c r="G86" s="8">
        <f t="shared" si="11"/>
        <v>183.15334953215304</v>
      </c>
      <c r="H86" s="8">
        <f t="shared" si="11"/>
        <v>185.31267869070902</v>
      </c>
      <c r="I86" s="8">
        <f t="shared" si="11"/>
        <v>185.24273449514899</v>
      </c>
      <c r="K86" s="27"/>
      <c r="L86" s="27"/>
      <c r="M86" s="27"/>
      <c r="N86" s="27"/>
      <c r="O86" s="27"/>
    </row>
    <row r="87" spans="2:15">
      <c r="B87" s="14" t="s">
        <v>62</v>
      </c>
      <c r="C87" s="1" t="s">
        <v>66</v>
      </c>
      <c r="D87" s="14" t="s">
        <v>68</v>
      </c>
      <c r="E87" s="8">
        <f t="shared" si="11"/>
        <v>183.77845736741645</v>
      </c>
      <c r="F87" s="8">
        <f t="shared" si="11"/>
        <v>204.23785848002862</v>
      </c>
      <c r="G87" s="8">
        <f t="shared" si="11"/>
        <v>204.23785848002862</v>
      </c>
      <c r="H87" s="8">
        <f t="shared" si="11"/>
        <v>206.10532847419492</v>
      </c>
      <c r="I87" s="8">
        <f t="shared" si="11"/>
        <v>206.03305458701132</v>
      </c>
      <c r="K87" s="27"/>
      <c r="L87" s="27"/>
      <c r="M87" s="27"/>
      <c r="N87" s="27"/>
      <c r="O87" s="27"/>
    </row>
    <row r="88" spans="2:15">
      <c r="B88" s="14" t="s">
        <v>67</v>
      </c>
      <c r="C88" s="1" t="s">
        <v>63</v>
      </c>
      <c r="D88" s="14" t="s">
        <v>68</v>
      </c>
      <c r="E88" s="8">
        <f>E70*365</f>
        <v>107.30834770271507</v>
      </c>
      <c r="F88" s="8">
        <f t="shared" si="11"/>
        <v>109.47102185163895</v>
      </c>
      <c r="G88" s="8">
        <f t="shared" si="11"/>
        <v>109.47102185163895</v>
      </c>
      <c r="H88" s="8">
        <f t="shared" si="11"/>
        <v>112.09898107592525</v>
      </c>
      <c r="I88" s="8">
        <f t="shared" si="11"/>
        <v>112.02056181049583</v>
      </c>
      <c r="K88" s="27"/>
      <c r="L88" s="27"/>
      <c r="M88" s="27"/>
      <c r="N88" s="27"/>
      <c r="O88" s="27"/>
    </row>
    <row r="89" spans="2:15">
      <c r="B89" s="14" t="s">
        <v>67</v>
      </c>
      <c r="C89" s="1" t="s">
        <v>65</v>
      </c>
      <c r="D89" s="14" t="s">
        <v>68</v>
      </c>
      <c r="E89" s="8">
        <f>E71*365</f>
        <v>107.30834770271507</v>
      </c>
      <c r="F89" s="8">
        <f t="shared" si="11"/>
        <v>109.47102185163895</v>
      </c>
      <c r="G89" s="8">
        <f t="shared" si="11"/>
        <v>109.47102185163895</v>
      </c>
      <c r="H89" s="8">
        <f t="shared" si="11"/>
        <v>112.09898107592525</v>
      </c>
      <c r="I89" s="8">
        <f t="shared" si="11"/>
        <v>112.02056181049583</v>
      </c>
      <c r="K89" s="27"/>
      <c r="L89" s="27"/>
      <c r="M89" s="27"/>
      <c r="N89" s="27"/>
      <c r="O89" s="27"/>
    </row>
    <row r="90" spans="2:15">
      <c r="B90" s="14" t="s">
        <v>67</v>
      </c>
      <c r="C90" s="1" t="s">
        <v>66</v>
      </c>
      <c r="D90" s="14" t="s">
        <v>68</v>
      </c>
      <c r="E90" s="8">
        <f>E72*365</f>
        <v>122.41270806287491</v>
      </c>
      <c r="F90" s="8">
        <f t="shared" si="11"/>
        <v>125.33564757652866</v>
      </c>
      <c r="G90" s="8">
        <f t="shared" si="11"/>
        <v>125.33564757652866</v>
      </c>
      <c r="H90" s="8">
        <f t="shared" si="11"/>
        <v>127.70130553652939</v>
      </c>
      <c r="I90" s="8">
        <f t="shared" si="11"/>
        <v>127.61920372615691</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2127.8349341273233</v>
      </c>
      <c r="F92" s="8">
        <f t="shared" ref="E92:I97" si="12">F78+F85</f>
        <v>1659.7242423241423</v>
      </c>
      <c r="G92" s="8">
        <f t="shared" si="12"/>
        <v>1061.7132910079683</v>
      </c>
      <c r="H92" s="8">
        <f t="shared" si="12"/>
        <v>928.10965461630803</v>
      </c>
      <c r="I92" s="8">
        <f t="shared" si="12"/>
        <v>962.59499597644242</v>
      </c>
      <c r="K92" s="27"/>
      <c r="L92" s="27"/>
      <c r="M92" s="27"/>
      <c r="N92" s="27"/>
      <c r="O92" s="27"/>
    </row>
    <row r="93" spans="2:15">
      <c r="B93" s="14" t="s">
        <v>62</v>
      </c>
      <c r="C93" s="1" t="s">
        <v>65</v>
      </c>
      <c r="D93" s="1"/>
      <c r="E93" s="8">
        <f>E79+E86</f>
        <v>2097.7015954218391</v>
      </c>
      <c r="F93" s="8">
        <f t="shared" si="12"/>
        <v>1626.1343234362055</v>
      </c>
      <c r="G93" s="8">
        <f t="shared" si="12"/>
        <v>1031.0116594962719</v>
      </c>
      <c r="H93" s="8">
        <f t="shared" si="12"/>
        <v>916.31255276739444</v>
      </c>
      <c r="I93" s="8">
        <f t="shared" si="12"/>
        <v>950.63773122979535</v>
      </c>
      <c r="K93" s="27"/>
      <c r="L93" s="27"/>
      <c r="M93" s="27"/>
      <c r="N93" s="27"/>
      <c r="O93" s="27"/>
    </row>
    <row r="94" spans="2:15">
      <c r="B94" s="14" t="s">
        <v>62</v>
      </c>
      <c r="C94" s="1" t="s">
        <v>66</v>
      </c>
      <c r="D94" s="1"/>
      <c r="E94" s="8">
        <f t="shared" si="12"/>
        <v>2251.9836172587698</v>
      </c>
      <c r="F94" s="8">
        <f t="shared" si="12"/>
        <v>1759.4654667612549</v>
      </c>
      <c r="G94" s="8">
        <f t="shared" si="12"/>
        <v>1129.6417020369015</v>
      </c>
      <c r="H94" s="8">
        <f>H80+H87</f>
        <v>988.01961744981509</v>
      </c>
      <c r="I94" s="8">
        <f>I80+I87</f>
        <v>1024.3407290391733</v>
      </c>
      <c r="K94" s="27"/>
      <c r="L94" s="27"/>
      <c r="M94" s="27"/>
      <c r="N94" s="27"/>
      <c r="O94" s="27"/>
    </row>
    <row r="95" spans="2:15">
      <c r="B95" s="14" t="s">
        <v>67</v>
      </c>
      <c r="C95" s="1" t="s">
        <v>63</v>
      </c>
      <c r="D95" s="1"/>
      <c r="E95" s="8">
        <f t="shared" si="12"/>
        <v>2171.6560706885534</v>
      </c>
      <c r="F95" s="8">
        <f t="shared" si="12"/>
        <v>1634.2968528941958</v>
      </c>
      <c r="G95" s="8">
        <f>G81+G88</f>
        <v>1022.3514444243276</v>
      </c>
      <c r="H95" s="8">
        <f t="shared" si="12"/>
        <v>916.21750801279768</v>
      </c>
      <c r="I95" s="8">
        <f t="shared" si="12"/>
        <v>976.46931129096299</v>
      </c>
      <c r="K95" s="27"/>
      <c r="L95" s="27"/>
      <c r="M95" s="27"/>
      <c r="N95" s="27"/>
      <c r="O95" s="27"/>
    </row>
    <row r="96" spans="2:15">
      <c r="B96" s="14" t="s">
        <v>67</v>
      </c>
      <c r="C96" s="1" t="s">
        <v>65</v>
      </c>
      <c r="D96" s="1"/>
      <c r="E96" s="8">
        <f t="shared" si="12"/>
        <v>2228.3238274423838</v>
      </c>
      <c r="F96" s="8">
        <f t="shared" si="12"/>
        <v>1661.5386901735826</v>
      </c>
      <c r="G96" s="8">
        <f t="shared" si="12"/>
        <v>1005.4232037976141</v>
      </c>
      <c r="H96" s="8">
        <f t="shared" si="12"/>
        <v>889.83748241098624</v>
      </c>
      <c r="I96" s="8">
        <f t="shared" si="12"/>
        <v>954.91985008443862</v>
      </c>
      <c r="K96" s="27"/>
      <c r="L96" s="27"/>
      <c r="M96" s="27"/>
      <c r="N96" s="27"/>
      <c r="O96" s="27"/>
    </row>
    <row r="97" spans="2:15">
      <c r="B97" s="14" t="s">
        <v>67</v>
      </c>
      <c r="C97" s="1" t="s">
        <v>66</v>
      </c>
      <c r="D97" s="1"/>
      <c r="E97" s="8">
        <f>E83+E90</f>
        <v>2296.676647379295</v>
      </c>
      <c r="F97" s="8">
        <f t="shared" si="12"/>
        <v>1731.3861010562193</v>
      </c>
      <c r="G97" s="8">
        <f t="shared" si="12"/>
        <v>1086.9028592236912</v>
      </c>
      <c r="H97" s="8">
        <f t="shared" si="12"/>
        <v>974.12103806486323</v>
      </c>
      <c r="I97" s="8">
        <f t="shared" si="12"/>
        <v>1037.5798392938084</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4299.4910048158763</v>
      </c>
      <c r="F99" s="8">
        <f t="shared" ref="F99:I101" si="13">F92+F95</f>
        <v>3294.0210952183379</v>
      </c>
      <c r="G99" s="8">
        <f>G92+G95</f>
        <v>2084.0647354322959</v>
      </c>
      <c r="H99" s="8">
        <f t="shared" si="13"/>
        <v>1844.3271626291057</v>
      </c>
      <c r="I99" s="8">
        <f t="shared" si="13"/>
        <v>1939.0643072674054</v>
      </c>
      <c r="K99" s="27"/>
      <c r="L99" s="27"/>
      <c r="M99" s="27"/>
      <c r="N99" s="27"/>
      <c r="O99" s="27"/>
    </row>
    <row r="100" spans="2:15">
      <c r="B100" s="14" t="s">
        <v>77</v>
      </c>
      <c r="C100" s="1" t="s">
        <v>65</v>
      </c>
      <c r="D100" s="1"/>
      <c r="E100" s="8">
        <f t="shared" ref="E100:H101" si="14">E93+E96</f>
        <v>4326.0254228642225</v>
      </c>
      <c r="F100" s="8">
        <f t="shared" si="14"/>
        <v>3287.6730136097881</v>
      </c>
      <c r="G100" s="8">
        <f>G93+G96</f>
        <v>2036.4348632938859</v>
      </c>
      <c r="H100" s="8">
        <f t="shared" si="14"/>
        <v>1806.1500351783807</v>
      </c>
      <c r="I100" s="8">
        <f t="shared" si="13"/>
        <v>1905.5575813142341</v>
      </c>
      <c r="K100" s="27"/>
      <c r="L100" s="27"/>
      <c r="M100" s="27"/>
      <c r="N100" s="27"/>
      <c r="O100" s="27"/>
    </row>
    <row r="101" spans="2:15">
      <c r="B101" s="14" t="s">
        <v>77</v>
      </c>
      <c r="C101" s="1" t="s">
        <v>66</v>
      </c>
      <c r="D101" s="1"/>
      <c r="E101" s="8">
        <f t="shared" si="14"/>
        <v>4548.6602646380652</v>
      </c>
      <c r="F101" s="8">
        <f t="shared" si="14"/>
        <v>3490.8515678174745</v>
      </c>
      <c r="G101" s="8">
        <f>G94+G97</f>
        <v>2216.5445612605927</v>
      </c>
      <c r="H101" s="8">
        <f t="shared" si="14"/>
        <v>1962.1406555146782</v>
      </c>
      <c r="I101" s="8">
        <f t="shared" si="13"/>
        <v>2061.9205683329819</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5">E92-E38</f>
        <v>2.0960969946559089</v>
      </c>
      <c r="F107" s="35">
        <f t="shared" si="15"/>
        <v>2.1242073295554746</v>
      </c>
      <c r="G107" s="35">
        <f t="shared" si="15"/>
        <v>2.1242073295554746</v>
      </c>
      <c r="H107" s="35">
        <f t="shared" si="15"/>
        <v>2.8697453999561731</v>
      </c>
      <c r="I107" s="35">
        <f t="shared" si="15"/>
        <v>2.8689031898717303</v>
      </c>
      <c r="K107" s="27"/>
      <c r="L107" s="27"/>
      <c r="M107" s="27"/>
      <c r="N107" s="27"/>
      <c r="O107" s="27"/>
    </row>
    <row r="108" spans="2:15">
      <c r="B108" s="14" t="s">
        <v>62</v>
      </c>
      <c r="C108" s="1" t="s">
        <v>65</v>
      </c>
      <c r="D108" s="1"/>
      <c r="E108" s="35">
        <f t="shared" si="15"/>
        <v>-16.384877630292067</v>
      </c>
      <c r="F108" s="35">
        <f t="shared" si="15"/>
        <v>-16.604611926296911</v>
      </c>
      <c r="G108" s="35">
        <f t="shared" si="15"/>
        <v>-16.604611926296911</v>
      </c>
      <c r="H108" s="35">
        <f t="shared" si="15"/>
        <v>-22.432371845510602</v>
      </c>
      <c r="I108" s="35">
        <f t="shared" si="15"/>
        <v>-22.425788414874432</v>
      </c>
      <c r="K108" s="121" t="s">
        <v>101</v>
      </c>
      <c r="L108" s="27"/>
      <c r="M108" s="27"/>
      <c r="N108" s="27"/>
      <c r="O108" s="27"/>
    </row>
    <row r="109" spans="2:15">
      <c r="B109" s="14" t="s">
        <v>62</v>
      </c>
      <c r="C109" s="1" t="s">
        <v>66</v>
      </c>
      <c r="D109" s="1"/>
      <c r="E109" s="35">
        <f t="shared" si="15"/>
        <v>0</v>
      </c>
      <c r="F109" s="35">
        <f t="shared" si="15"/>
        <v>0</v>
      </c>
      <c r="G109" s="35">
        <f t="shared" si="15"/>
        <v>0</v>
      </c>
      <c r="H109" s="35">
        <f t="shared" si="15"/>
        <v>0</v>
      </c>
      <c r="I109" s="35">
        <f t="shared" si="15"/>
        <v>0</v>
      </c>
      <c r="K109" s="136">
        <f>(I107*'Customer Numbers - Southern'!$C$5)+(I108*'Customer Numbers - Southern'!$D$5)+(I109*'Customer Numbers - Southern'!$E$5)+(I110*'Customer Numbers - Southern'!$C$10)+(I111*'Customer Numbers - Southern'!$D$10)+(I112*'Customer Numbers - Southern'!$E$10)</f>
        <v>-1.5832483768463135E-8</v>
      </c>
      <c r="L109" s="27"/>
      <c r="M109" s="27"/>
      <c r="N109" s="27"/>
      <c r="O109" s="27"/>
    </row>
    <row r="110" spans="2:15">
      <c r="B110" s="14" t="s">
        <v>67</v>
      </c>
      <c r="C110" s="1" t="s">
        <v>63</v>
      </c>
      <c r="D110" s="1"/>
      <c r="E110" s="35">
        <f t="shared" si="15"/>
        <v>3.3374183336245551</v>
      </c>
      <c r="F110" s="35">
        <f t="shared" si="15"/>
        <v>3.2131500218656583</v>
      </c>
      <c r="G110" s="35">
        <f t="shared" si="15"/>
        <v>3.213150021865772</v>
      </c>
      <c r="H110" s="35">
        <f t="shared" si="15"/>
        <v>4.0037372190806764</v>
      </c>
      <c r="I110" s="35">
        <f t="shared" si="15"/>
        <v>4.0004470340546732</v>
      </c>
      <c r="K110" s="27"/>
      <c r="L110" s="27"/>
      <c r="M110" s="27"/>
      <c r="N110" s="27"/>
      <c r="O110" s="27"/>
    </row>
    <row r="111" spans="2:15">
      <c r="B111" s="14" t="s">
        <v>67</v>
      </c>
      <c r="C111" s="1" t="s">
        <v>65</v>
      </c>
      <c r="D111" s="1"/>
      <c r="E111" s="35">
        <f t="shared" si="15"/>
        <v>-29.597467972861978</v>
      </c>
      <c r="F111" s="35">
        <f t="shared" si="15"/>
        <v>-28.495410331400308</v>
      </c>
      <c r="G111" s="35">
        <f t="shared" si="15"/>
        <v>-28.495410331400194</v>
      </c>
      <c r="H111" s="35">
        <f t="shared" si="15"/>
        <v>-35.506631853608951</v>
      </c>
      <c r="I111" s="35">
        <f t="shared" si="15"/>
        <v>-35.47745326818881</v>
      </c>
      <c r="K111" s="27"/>
      <c r="L111" s="27"/>
      <c r="M111" s="27"/>
      <c r="N111" s="27"/>
      <c r="O111" s="27"/>
    </row>
    <row r="112" spans="2:15">
      <c r="B112" s="14" t="s">
        <v>67</v>
      </c>
      <c r="C112" s="1" t="s">
        <v>66</v>
      </c>
      <c r="D112" s="1"/>
      <c r="E112" s="35">
        <f t="shared" si="15"/>
        <v>0</v>
      </c>
      <c r="F112" s="35">
        <f t="shared" si="15"/>
        <v>0</v>
      </c>
      <c r="G112" s="35">
        <f t="shared" si="15"/>
        <v>0</v>
      </c>
      <c r="H112" s="35">
        <f t="shared" si="15"/>
        <v>0</v>
      </c>
      <c r="I112" s="35">
        <f t="shared" si="15"/>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5.433515328280464</v>
      </c>
      <c r="F114" s="8">
        <f t="shared" ref="F114:I116" si="16">F107+F110</f>
        <v>5.337357351421133</v>
      </c>
      <c r="G114" s="8">
        <f>G107+G110</f>
        <v>5.3373573514212467</v>
      </c>
      <c r="H114" s="8">
        <f t="shared" si="16"/>
        <v>6.8734826190368494</v>
      </c>
      <c r="I114" s="8">
        <f t="shared" si="16"/>
        <v>6.8693502239264035</v>
      </c>
      <c r="K114" s="27"/>
      <c r="L114" s="27"/>
      <c r="M114" s="27"/>
      <c r="N114" s="27"/>
      <c r="O114" s="27"/>
    </row>
    <row r="115" spans="1:15">
      <c r="B115" s="14" t="s">
        <v>77</v>
      </c>
      <c r="C115" s="1" t="s">
        <v>65</v>
      </c>
      <c r="D115" s="1"/>
      <c r="E115" s="8">
        <f t="shared" ref="E115:H116" si="17">E108+E111</f>
        <v>-45.982345603154045</v>
      </c>
      <c r="F115" s="8">
        <f t="shared" si="17"/>
        <v>-45.100022257697219</v>
      </c>
      <c r="G115" s="8">
        <f>G108+G111</f>
        <v>-45.100022257697105</v>
      </c>
      <c r="H115" s="8">
        <f t="shared" si="17"/>
        <v>-57.939003699119553</v>
      </c>
      <c r="I115" s="8">
        <f t="shared" si="16"/>
        <v>-57.903241683063243</v>
      </c>
      <c r="K115" s="27"/>
      <c r="L115" s="27"/>
      <c r="M115" s="27"/>
      <c r="N115" s="27"/>
      <c r="O115" s="27"/>
    </row>
    <row r="116" spans="1:15">
      <c r="B116" s="14" t="s">
        <v>77</v>
      </c>
      <c r="C116" s="1" t="s">
        <v>66</v>
      </c>
      <c r="D116" s="1"/>
      <c r="E116" s="8">
        <f>E109+E112</f>
        <v>0</v>
      </c>
      <c r="F116" s="8">
        <f t="shared" si="17"/>
        <v>0</v>
      </c>
      <c r="G116" s="8">
        <f>G109+G112</f>
        <v>0</v>
      </c>
      <c r="H116" s="8">
        <f t="shared" si="17"/>
        <v>0</v>
      </c>
      <c r="I116" s="8">
        <f t="shared" si="16"/>
        <v>0</v>
      </c>
      <c r="J116" s="132"/>
      <c r="K116" s="27"/>
      <c r="L116" s="27"/>
      <c r="M116" s="27"/>
      <c r="N116" s="27"/>
      <c r="O116" s="27"/>
    </row>
    <row r="117" spans="1:15">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levels'!F712</f>
        <v>6.8880748853498344E-3</v>
      </c>
      <c r="F123" s="37">
        <f>'Regional Cap levels'!G712</f>
        <v>5.1810792770583666E-3</v>
      </c>
      <c r="G123" s="37">
        <f>'Regional Cap levels'!H712</f>
        <v>3.0855848584464053E-3</v>
      </c>
      <c r="H123" s="37">
        <f>'Regional Cap levels'!I712</f>
        <v>2.7890059697529175E-3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levels'!F708</f>
        <v>2.7097137535342895E-2</v>
      </c>
      <c r="F125" s="37">
        <f>'Regional Cap levels'!G708</f>
        <v>2.0381952880704664E-2</v>
      </c>
      <c r="G125" s="37">
        <f>'Regional Cap levels'!H708</f>
        <v>1.2138444874361633E-2</v>
      </c>
      <c r="H125" s="37">
        <f>'Regional Cap levels'!I708</f>
        <v>1.0971727167198023E-2</v>
      </c>
      <c r="I125" s="37">
        <f>'Regional Cap levels'!J676</f>
        <v>1.1346473172681108E-2</v>
      </c>
      <c r="J125" s="140"/>
    </row>
    <row r="126" spans="1:15">
      <c r="B126" s="14" t="s">
        <v>67</v>
      </c>
      <c r="C126" s="1" t="s">
        <v>63</v>
      </c>
      <c r="D126" s="1" t="s">
        <v>64</v>
      </c>
      <c r="E126" s="37">
        <f>'Regional Cap levels'!F714</f>
        <v>1.6328288695952068E-3</v>
      </c>
      <c r="F126" s="37">
        <f>'Regional Cap levels'!G714</f>
        <v>1.206609114331596E-3</v>
      </c>
      <c r="G126" s="37">
        <f>'Regional Cap levels'!H714</f>
        <v>7.2325265026954412E-4</v>
      </c>
      <c r="H126" s="37">
        <f>'Regional Cap levels'!I714</f>
        <v>6.6111781266828479E-4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levels'!F710</f>
        <v>6.7695054678910604E-3</v>
      </c>
      <c r="F128" s="37">
        <f>'Regional Cap levels'!G710</f>
        <v>5.002451358604337E-3</v>
      </c>
      <c r="G128" s="37">
        <f>'Regional Cap levels'!H710</f>
        <v>2.9985155590004707E-3</v>
      </c>
      <c r="H128" s="37">
        <f>'Regional Cap levels'!I710</f>
        <v>2.740912248132674E-3</v>
      </c>
      <c r="I128" s="37">
        <f>'Regional Cap levels'!J678</f>
        <v>2.9103145472611615E-3</v>
      </c>
      <c r="J128" s="140"/>
    </row>
    <row r="129" spans="2:11">
      <c r="B129" s="14" t="s">
        <v>62</v>
      </c>
      <c r="C129" s="1" t="s">
        <v>63</v>
      </c>
      <c r="D129" s="1" t="s">
        <v>68</v>
      </c>
      <c r="E129" s="37">
        <f>'Regional Cap levels'!F713</f>
        <v>4.425089242471046E-3</v>
      </c>
      <c r="F129" s="37">
        <f>'Regional Cap levels'!G713</f>
        <v>4.9531129394926997E-3</v>
      </c>
      <c r="G129" s="37">
        <f>'Regional Cap levels'!H713</f>
        <v>4.9531129394926997E-3</v>
      </c>
      <c r="H129" s="37">
        <f>'Regional Cap levels'!I713</f>
        <v>4.9634038030987289E-3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levels'!F709</f>
        <v>1.7407948346269232E-2</v>
      </c>
      <c r="F131" s="37">
        <f>'Regional Cap levels'!G709</f>
        <v>1.9485151480420303E-2</v>
      </c>
      <c r="G131" s="37">
        <f>'Regional Cap levels'!H709</f>
        <v>1.9485151480420303E-2</v>
      </c>
      <c r="H131" s="37">
        <f>'Regional Cap levels'!I709</f>
        <v>1.9525634917539014E-2</v>
      </c>
      <c r="I131" s="37">
        <f>'Regional Cap levels'!J677</f>
        <v>2.026301064753902E-2</v>
      </c>
      <c r="J131" s="44"/>
    </row>
    <row r="132" spans="2:11">
      <c r="B132" s="14" t="s">
        <v>67</v>
      </c>
      <c r="C132" s="1" t="s">
        <v>63</v>
      </c>
      <c r="D132" s="1" t="s">
        <v>68</v>
      </c>
      <c r="E132" s="37">
        <f>'Regional Cap levels'!F715</f>
        <v>2.5940103363497921E-3</v>
      </c>
      <c r="F132" s="37">
        <f>'Regional Cap levels'!G715</f>
        <v>2.6491784412743242E-3</v>
      </c>
      <c r="G132" s="37">
        <f>'Regional Cap levels'!H715</f>
        <v>2.6491784412743242E-3</v>
      </c>
      <c r="H132" s="37">
        <f>'Regional Cap levels'!I715</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levels'!F711</f>
        <v>1.0754444316041011E-2</v>
      </c>
      <c r="F134" s="37">
        <f>'Regional Cap levels'!G711</f>
        <v>1.0983164419472545E-2</v>
      </c>
      <c r="G134" s="37">
        <f>'Regional Cap levels'!H711</f>
        <v>1.0983164419472545E-2</v>
      </c>
      <c r="H134" s="37">
        <f>'Regional Cap levels'!I711</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0.67022697260210395</v>
      </c>
      <c r="F139" s="8">
        <f t="shared" ref="E139:I150" si="18">F61-F123</f>
        <v>0.50398129754776555</v>
      </c>
      <c r="G139" s="8">
        <f t="shared" si="18"/>
        <v>0.29986611909873129</v>
      </c>
      <c r="H139" s="8">
        <f t="shared" si="18"/>
        <v>0.27232098511380226</v>
      </c>
      <c r="I139" s="8">
        <f t="shared" si="18"/>
        <v>0.28502397883041508</v>
      </c>
    </row>
    <row r="140" spans="2:11">
      <c r="B140" s="14" t="s">
        <v>62</v>
      </c>
      <c r="C140" s="1" t="s">
        <v>65</v>
      </c>
      <c r="D140" s="1" t="s">
        <v>64</v>
      </c>
      <c r="E140" s="8">
        <f>E62-E124</f>
        <v>0.66672424103728678</v>
      </c>
      <c r="F140" s="8">
        <f t="shared" si="18"/>
        <v>0.49757964617381123</v>
      </c>
      <c r="G140" s="8">
        <f t="shared" si="18"/>
        <v>0.29236493447038581</v>
      </c>
      <c r="H140" s="8">
        <f t="shared" si="18"/>
        <v>0.27074069410247609</v>
      </c>
      <c r="I140" s="8">
        <f t="shared" si="18"/>
        <v>0.28347962842023938</v>
      </c>
    </row>
    <row r="141" spans="2:11">
      <c r="B141" s="14" t="s">
        <v>62</v>
      </c>
      <c r="C141" s="1" t="s">
        <v>86</v>
      </c>
      <c r="D141" s="14" t="s">
        <v>64</v>
      </c>
      <c r="E141" s="8">
        <f t="shared" si="18"/>
        <v>0.68607705553064091</v>
      </c>
      <c r="F141" s="8">
        <f t="shared" si="18"/>
        <v>0.51590342928523547</v>
      </c>
      <c r="G141" s="8">
        <f t="shared" si="18"/>
        <v>0.30696632876593943</v>
      </c>
      <c r="H141" s="8">
        <f t="shared" si="18"/>
        <v>0.27862615763858722</v>
      </c>
      <c r="I141" s="8">
        <f t="shared" si="18"/>
        <v>0.29173044329108261</v>
      </c>
    </row>
    <row r="142" spans="2:11">
      <c r="B142" s="14" t="s">
        <v>67</v>
      </c>
      <c r="C142" s="1" t="s">
        <v>63</v>
      </c>
      <c r="D142" s="1" t="s">
        <v>64</v>
      </c>
      <c r="E142" s="8">
        <f t="shared" si="18"/>
        <v>0.17039614804589134</v>
      </c>
      <c r="F142" s="8">
        <f t="shared" si="18"/>
        <v>0.12586221013921481</v>
      </c>
      <c r="G142" s="8">
        <f t="shared" si="18"/>
        <v>7.5350115897454509E-2</v>
      </c>
      <c r="H142" s="8">
        <f t="shared" si="18"/>
        <v>6.9262232355755404E-2</v>
      </c>
      <c r="I142" s="8">
        <f t="shared" si="18"/>
        <v>7.4467478224988351E-2</v>
      </c>
    </row>
    <row r="143" spans="2:11">
      <c r="B143" s="14" t="s">
        <v>67</v>
      </c>
      <c r="C143" s="1" t="s">
        <v>65</v>
      </c>
      <c r="D143" s="1" t="s">
        <v>64</v>
      </c>
      <c r="E143" s="8">
        <f t="shared" si="18"/>
        <v>0.17675128997830575</v>
      </c>
      <c r="F143" s="8">
        <f t="shared" si="18"/>
        <v>0.12933897236016198</v>
      </c>
      <c r="G143" s="8">
        <f t="shared" si="18"/>
        <v>7.4662681828831262E-2</v>
      </c>
      <c r="H143" s="8">
        <f t="shared" si="18"/>
        <v>6.7629434898700949E-2</v>
      </c>
      <c r="I143" s="8">
        <f t="shared" si="18"/>
        <v>7.3295590284690681E-2</v>
      </c>
    </row>
    <row r="144" spans="2:11">
      <c r="B144" s="14" t="s">
        <v>67</v>
      </c>
      <c r="C144" s="1" t="s">
        <v>86</v>
      </c>
      <c r="D144" s="14" t="s">
        <v>64</v>
      </c>
      <c r="E144" s="8">
        <f t="shared" si="18"/>
        <v>0.17441915614181058</v>
      </c>
      <c r="F144" s="8">
        <f t="shared" si="18"/>
        <v>0.1288350864313699</v>
      </c>
      <c r="G144" s="8">
        <f t="shared" si="18"/>
        <v>7.7132085411596413E-2</v>
      </c>
      <c r="H144" s="8">
        <f t="shared" si="18"/>
        <v>7.0860803623896351E-2</v>
      </c>
      <c r="I144" s="8">
        <f t="shared" si="18"/>
        <v>7.6216697241230272E-2</v>
      </c>
    </row>
    <row r="145" spans="2:22">
      <c r="B145" s="14" t="s">
        <v>62</v>
      </c>
      <c r="C145" s="1" t="s">
        <v>63</v>
      </c>
      <c r="D145" s="1" t="s">
        <v>68</v>
      </c>
      <c r="E145" s="8">
        <f>E67-E129</f>
        <v>0.44544147627453523</v>
      </c>
      <c r="F145" s="8">
        <f t="shared" si="18"/>
        <v>0.4968368857787348</v>
      </c>
      <c r="G145" s="8">
        <f t="shared" si="18"/>
        <v>0.4968368857787348</v>
      </c>
      <c r="H145" s="8">
        <f t="shared" si="18"/>
        <v>0.50274256521254246</v>
      </c>
      <c r="I145" s="8">
        <f t="shared" si="18"/>
        <v>0.50236349684450121</v>
      </c>
      <c r="K145" s="27"/>
      <c r="L145" s="27"/>
      <c r="M145" s="27"/>
      <c r="N145" s="27"/>
      <c r="O145" s="27"/>
    </row>
    <row r="146" spans="2:22">
      <c r="B146" s="14" t="s">
        <v>62</v>
      </c>
      <c r="C146" s="1" t="s">
        <v>65</v>
      </c>
      <c r="D146" s="1" t="s">
        <v>68</v>
      </c>
      <c r="E146" s="8">
        <f>E68-E130</f>
        <v>0.44986656551700627</v>
      </c>
      <c r="F146" s="8">
        <f t="shared" si="18"/>
        <v>0.50178999871822749</v>
      </c>
      <c r="G146" s="8">
        <f t="shared" si="18"/>
        <v>0.50178999871822749</v>
      </c>
      <c r="H146" s="8">
        <f t="shared" si="18"/>
        <v>0.50770596901564113</v>
      </c>
      <c r="I146" s="8">
        <f t="shared" si="18"/>
        <v>0.50751434108259996</v>
      </c>
      <c r="K146" s="27"/>
      <c r="L146" s="27"/>
      <c r="M146" s="27"/>
      <c r="N146" s="27"/>
      <c r="O146" s="27"/>
    </row>
    <row r="147" spans="2:22">
      <c r="B147" s="14" t="s">
        <v>62</v>
      </c>
      <c r="C147" s="1" t="s">
        <v>86</v>
      </c>
      <c r="D147" s="14" t="s">
        <v>68</v>
      </c>
      <c r="E147" s="8">
        <f t="shared" si="18"/>
        <v>0.48609467457815936</v>
      </c>
      <c r="F147" s="8">
        <f t="shared" si="18"/>
        <v>0.5400706251771924</v>
      </c>
      <c r="G147" s="8">
        <f t="shared" si="18"/>
        <v>0.5400706251771924</v>
      </c>
      <c r="H147" s="8">
        <f t="shared" si="18"/>
        <v>0.54514649788847447</v>
      </c>
      <c r="I147" s="8">
        <f t="shared" si="18"/>
        <v>0.54421111150865642</v>
      </c>
      <c r="K147" s="27"/>
      <c r="L147" s="27"/>
      <c r="M147" s="27"/>
      <c r="N147" s="27"/>
      <c r="O147" s="27"/>
    </row>
    <row r="148" spans="2:22">
      <c r="B148" s="14" t="s">
        <v>67</v>
      </c>
      <c r="C148" s="1" t="s">
        <v>63</v>
      </c>
      <c r="D148" s="1" t="s">
        <v>68</v>
      </c>
      <c r="E148" s="8">
        <f t="shared" si="18"/>
        <v>0.29140146282177365</v>
      </c>
      <c r="F148" s="8">
        <f t="shared" si="18"/>
        <v>0.29727142937143514</v>
      </c>
      <c r="G148" s="8">
        <f t="shared" si="18"/>
        <v>0.29727142937143514</v>
      </c>
      <c r="H148" s="8">
        <f t="shared" si="18"/>
        <v>0.30444354497194109</v>
      </c>
      <c r="I148" s="8">
        <f t="shared" si="18"/>
        <v>0.30422869766939475</v>
      </c>
      <c r="K148" s="27"/>
      <c r="L148" s="27"/>
      <c r="M148" s="27"/>
      <c r="N148" s="27"/>
      <c r="O148" s="27"/>
    </row>
    <row r="149" spans="2:22">
      <c r="B149" s="14" t="s">
        <v>67</v>
      </c>
      <c r="C149" s="1" t="s">
        <v>65</v>
      </c>
      <c r="D149" s="1" t="s">
        <v>68</v>
      </c>
      <c r="E149" s="8">
        <f t="shared" si="18"/>
        <v>0.29399547315812347</v>
      </c>
      <c r="F149" s="8">
        <f t="shared" si="18"/>
        <v>0.29992060781270946</v>
      </c>
      <c r="G149" s="8">
        <f t="shared" si="18"/>
        <v>0.29992060781270946</v>
      </c>
      <c r="H149" s="8">
        <f t="shared" si="18"/>
        <v>0.30712049609842534</v>
      </c>
      <c r="I149" s="8">
        <f t="shared" si="18"/>
        <v>0.306905648795879</v>
      </c>
      <c r="K149" s="27"/>
      <c r="L149" s="27"/>
      <c r="M149" s="27"/>
      <c r="N149" s="27"/>
      <c r="O149" s="27"/>
    </row>
    <row r="150" spans="2:22">
      <c r="B150" s="14" t="s">
        <v>67</v>
      </c>
      <c r="C150" s="1" t="s">
        <v>86</v>
      </c>
      <c r="D150" s="14" t="s">
        <v>68</v>
      </c>
      <c r="E150" s="8">
        <f t="shared" si="18"/>
        <v>0.32462283804799985</v>
      </c>
      <c r="F150" s="8">
        <f t="shared" si="18"/>
        <v>0.33240217140663336</v>
      </c>
      <c r="G150" s="8">
        <f t="shared" si="18"/>
        <v>0.33240217140663336</v>
      </c>
      <c r="H150" s="8">
        <f t="shared" si="18"/>
        <v>0.33876828399193382</v>
      </c>
      <c r="I150" s="8">
        <f t="shared" si="18"/>
        <v>0.33854334752515991</v>
      </c>
      <c r="K150" s="27"/>
      <c r="L150" s="27"/>
      <c r="M150" s="27"/>
      <c r="N150" s="27"/>
      <c r="O150" s="27"/>
    </row>
    <row r="151" spans="2:22">
      <c r="B151" s="55"/>
      <c r="C151" s="2"/>
      <c r="D151" s="2"/>
      <c r="E151" s="124"/>
      <c r="F151" s="124"/>
      <c r="G151" s="124"/>
      <c r="H151" s="124"/>
      <c r="I151" s="124"/>
      <c r="J151" s="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Southern'!$C$5)+(E125*INDEX('TDCV Values'!$D$11:$H$16,MATCH($B157&amp;$C157,'TDCV Values'!$B$11:$B$16&amp;'TDCV Values'!$C$11:$C$16,0),MATCH(E$154,'TDCV Values'!$D$10:$H$10,0))*'Customer Numbers - Southern'!$E$5))/((INDEX('TDCV Values'!$D$11:$H$16,MATCH($B155&amp;$C155,'TDCV Values'!$B$11:$B$16&amp;'TDCV Values'!$C$11:$C$16,0),MATCH(E$154,'TDCV Values'!$D$10:$H$10,0))*'Customer Numbers - Southern'!$C$5)+('Customer Numbers - Southern'!$E$5*INDEX('TDCV Values'!$D$11:$H$16,MATCH($B157&amp;$C157,'TDCV Values'!$B$11:$B$16&amp;'TDCV Values'!$C$11:$C$16,0),MATCH(E$154,'TDCV Values'!$D$10:$H$10,0))))</f>
        <v>1.0475212135291914E-2</v>
      </c>
      <c r="F155" s="37" cm="1">
        <f t="array" ref="F155">((F123*INDEX('TDCV Values'!$D$11:$H$16,MATCH($B155&amp;$C155,'TDCV Values'!$B$11:$B$16&amp;'TDCV Values'!$C$11:$C$16,0),MATCH(F$154,'TDCV Values'!$D$10:$H$10,0))*'Customer Numbers - Southern'!$C$5)+(F125*INDEX('TDCV Values'!$D$11:$H$16,MATCH($B157&amp;$C157,'TDCV Values'!$B$11:$B$16&amp;'TDCV Values'!$C$11:$C$16,0),MATCH(F$154,'TDCV Values'!$D$10:$H$10,0))*'Customer Numbers - Southern'!$E$5))/((INDEX('TDCV Values'!$D$11:$H$16,MATCH($B155&amp;$C155,'TDCV Values'!$B$11:$B$16&amp;'TDCV Values'!$C$11:$C$16,0),MATCH(F$154,'TDCV Values'!$D$10:$H$10,0))*'Customer Numbers - Southern'!$C$5)+('Customer Numbers - Southern'!$E$5*INDEX('TDCV Values'!$D$11:$H$16,MATCH($B157&amp;$C157,'TDCV Values'!$B$11:$B$16&amp;'TDCV Values'!$C$11:$C$16,0),MATCH(F$154,'TDCV Values'!$D$10:$H$10,0))))</f>
        <v>7.8792558763238294E-3</v>
      </c>
      <c r="G155" s="37" cm="1">
        <f t="array" ref="G155">((G123*INDEX('TDCV Values'!$D$11:$H$16,MATCH($B155&amp;$C155,'TDCV Values'!$B$11:$B$16&amp;'TDCV Values'!$C$11:$C$16,0),MATCH(G$154,'TDCV Values'!$D$10:$H$10,0))*'Customer Numbers - Southern'!$C$5)+(G125*INDEX('TDCV Values'!$D$11:$H$16,MATCH($B157&amp;$C157,'TDCV Values'!$B$11:$B$16&amp;'TDCV Values'!$C$11:$C$16,0),MATCH(G$154,'TDCV Values'!$D$10:$H$10,0))*'Customer Numbers - Southern'!$E$5))/((INDEX('TDCV Values'!$D$11:$H$16,MATCH($B155&amp;$C155,'TDCV Values'!$B$11:$B$16&amp;'TDCV Values'!$C$11:$C$16,0),MATCH(G$154,'TDCV Values'!$D$10:$H$10,0))*'Customer Numbers - Southern'!$C$5)+('Customer Numbers - Southern'!$E$5*INDEX('TDCV Values'!$D$11:$H$16,MATCH($B157&amp;$C157,'TDCV Values'!$B$11:$B$16&amp;'TDCV Values'!$C$11:$C$16,0),MATCH(G$154,'TDCV Values'!$D$10:$H$10,0))))</f>
        <v>4.6924803361845539E-3</v>
      </c>
      <c r="H155" s="37" cm="1">
        <f t="array" ref="H155">((H123*INDEX('TDCV Values'!$D$11:$H$16,MATCH($B155&amp;$C155,'TDCV Values'!$B$11:$B$16&amp;'TDCV Values'!$C$11:$C$16,0),MATCH(H$154,'TDCV Values'!$D$10:$H$10,0))*'Customer Numbers - Southern'!$C$5)+(H125*INDEX('TDCV Values'!$D$11:$H$16,MATCH($B157&amp;$C157,'TDCV Values'!$B$11:$B$16&amp;'TDCV Values'!$C$11:$C$16,0),MATCH(H$154,'TDCV Values'!$D$10:$H$10,0))*'Customer Numbers - Southern'!$E$5))/((INDEX('TDCV Values'!$D$11:$H$16,MATCH($B155&amp;$C155,'TDCV Values'!$B$11:$B$16&amp;'TDCV Values'!$C$11:$C$16,0),MATCH(H$154,'TDCV Values'!$D$10:$H$10,0))*'Customer Numbers - Southern'!$C$5)+('Customer Numbers - Southern'!$E$5*INDEX('TDCV Values'!$D$11:$H$16,MATCH($B157&amp;$C157,'TDCV Values'!$B$11:$B$16&amp;'TDCV Values'!$C$11:$C$16,0),MATCH(H$154,'TDCV Values'!$D$10:$H$10,0))))</f>
        <v>4.241450574513252E-3</v>
      </c>
      <c r="I155" s="37" cm="1">
        <f t="array" ref="I155">((I123*INDEX('TDCV Values'!$D$11:$H$16,MATCH($B155&amp;$C155,'TDCV Values'!$B$11:$B$16&amp;'TDCV Values'!$C$11:$C$16,0),MATCH(I$154,'TDCV Values'!$D$10:$H$10,0))*'Customer Numbers - Southern'!$C$5)+(I125*INDEX('TDCV Values'!$D$11:$H$16,MATCH($B157&amp;$C157,'TDCV Values'!$B$11:$B$16&amp;'TDCV Values'!$C$11:$C$16,0),MATCH(I$154,'TDCV Values'!$D$10:$H$10,0))*'Customer Numbers - Southern'!$E$5))/((INDEX('TDCV Values'!$D$11:$H$16,MATCH($B155&amp;$C155,'TDCV Values'!$B$11:$B$16&amp;'TDCV Values'!$C$11:$C$16,0),MATCH(I$154,'TDCV Values'!$D$10:$H$10,0))*'Customer Numbers - Southern'!$C$5)+('Customer Numbers - Southern'!$E$5*INDEX('TDCV Values'!$D$11:$H$16,MATCH($B157&amp;$C157,'TDCV Values'!$B$11:$B$16&amp;'TDCV Values'!$C$11:$C$16,0),MATCH(I$154,'TDCV Values'!$D$10:$H$10,0))))</f>
        <v>4.3863198950888473E-3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Southern'!$C$5)+(E125*INDEX('TDCV Values'!$D$11:$H$16,MATCH($B157&amp;$C157,'TDCV Values'!$B$11:$B$16&amp;'TDCV Values'!$C$11:$C$16,0),MATCH(E$154,'TDCV Values'!$D$10:$H$10,0))*'Customer Numbers - Southern'!$E$5))/((INDEX('TDCV Values'!$D$11:$H$16,MATCH($B155&amp;$C155,'TDCV Values'!$B$11:$B$16&amp;'TDCV Values'!$C$11:$C$16,0),MATCH(E$154,'TDCV Values'!$D$10:$H$10,0))*'Customer Numbers - Southern'!$C$5)+('Customer Numbers - Southern'!$E$5*INDEX('TDCV Values'!$D$11:$H$16,MATCH($B157&amp;$C157,'TDCV Values'!$B$11:$B$16&amp;'TDCV Values'!$C$11:$C$16,0),MATCH(E$154,'TDCV Values'!$D$10:$H$10,0))))</f>
        <v>1.0475212135291914E-2</v>
      </c>
      <c r="F157" s="37" cm="1">
        <f t="array" ref="F157">((F123*INDEX('TDCV Values'!$D$11:$H$16,MATCH($B155&amp;$C155,'TDCV Values'!$B$11:$B$16&amp;'TDCV Values'!$C$11:$C$16,0),MATCH(F$154,'TDCV Values'!$D$10:$H$10,0))*'Customer Numbers - Southern'!$C$5)+(F125*INDEX('TDCV Values'!$D$11:$H$16,MATCH($B157&amp;$C157,'TDCV Values'!$B$11:$B$16&amp;'TDCV Values'!$C$11:$C$16,0),MATCH(F$154,'TDCV Values'!$D$10:$H$10,0))*'Customer Numbers - Southern'!$E$5))/((INDEX('TDCV Values'!$D$11:$H$16,MATCH($B155&amp;$C155,'TDCV Values'!$B$11:$B$16&amp;'TDCV Values'!$C$11:$C$16,0),MATCH(F$154,'TDCV Values'!$D$10:$H$10,0))*'Customer Numbers - Southern'!$C$5)+('Customer Numbers - Southern'!$E$5*INDEX('TDCV Values'!$D$11:$H$16,MATCH($B157&amp;$C157,'TDCV Values'!$B$11:$B$16&amp;'TDCV Values'!$C$11:$C$16,0),MATCH(F$154,'TDCV Values'!$D$10:$H$10,0))))</f>
        <v>7.8792558763238294E-3</v>
      </c>
      <c r="G157" s="37" cm="1">
        <f t="array" ref="G157">((G123*INDEX('TDCV Values'!$D$11:$H$16,MATCH($B155&amp;$C155,'TDCV Values'!$B$11:$B$16&amp;'TDCV Values'!$C$11:$C$16,0),MATCH(G$154,'TDCV Values'!$D$10:$H$10,0))*'Customer Numbers - Southern'!$C$5)+(G125*INDEX('TDCV Values'!$D$11:$H$16,MATCH($B157&amp;$C157,'TDCV Values'!$B$11:$B$16&amp;'TDCV Values'!$C$11:$C$16,0),MATCH(G$154,'TDCV Values'!$D$10:$H$10,0))*'Customer Numbers - Southern'!$E$5))/((INDEX('TDCV Values'!$D$11:$H$16,MATCH($B155&amp;$C155,'TDCV Values'!$B$11:$B$16&amp;'TDCV Values'!$C$11:$C$16,0),MATCH(G$154,'TDCV Values'!$D$10:$H$10,0))*'Customer Numbers - Southern'!$C$5)+('Customer Numbers - Southern'!$E$5*INDEX('TDCV Values'!$D$11:$H$16,MATCH($B157&amp;$C157,'TDCV Values'!$B$11:$B$16&amp;'TDCV Values'!$C$11:$C$16,0),MATCH(G$154,'TDCV Values'!$D$10:$H$10,0))))</f>
        <v>4.6924803361845539E-3</v>
      </c>
      <c r="H157" s="37" cm="1">
        <f t="array" ref="H157">((H123*INDEX('TDCV Values'!$D$11:$H$16,MATCH($B155&amp;$C155,'TDCV Values'!$B$11:$B$16&amp;'TDCV Values'!$C$11:$C$16,0),MATCH(H$154,'TDCV Values'!$D$10:$H$10,0))*'Customer Numbers - Southern'!$C$5)+(H125*INDEX('TDCV Values'!$D$11:$H$16,MATCH($B157&amp;$C157,'TDCV Values'!$B$11:$B$16&amp;'TDCV Values'!$C$11:$C$16,0),MATCH(H$154,'TDCV Values'!$D$10:$H$10,0))*'Customer Numbers - Southern'!$E$5))/((INDEX('TDCV Values'!$D$11:$H$16,MATCH($B155&amp;$C155,'TDCV Values'!$B$11:$B$16&amp;'TDCV Values'!$C$11:$C$16,0),MATCH(H$154,'TDCV Values'!$D$10:$H$10,0))*'Customer Numbers - Southern'!$C$5)+('Customer Numbers - Southern'!$E$5*INDEX('TDCV Values'!$D$11:$H$16,MATCH($B157&amp;$C157,'TDCV Values'!$B$11:$B$16&amp;'TDCV Values'!$C$11:$C$16,0),MATCH(H$154,'TDCV Values'!$D$10:$H$10,0))))</f>
        <v>4.241450574513252E-3</v>
      </c>
      <c r="I157" s="37" cm="1">
        <f t="array" ref="I157">((I123*INDEX('TDCV Values'!$D$11:$H$16,MATCH($B155&amp;$C155,'TDCV Values'!$B$11:$B$16&amp;'TDCV Values'!$C$11:$C$16,0),MATCH(I$154,'TDCV Values'!$D$10:$H$10,0))*'Customer Numbers - Southern'!$C$5)+(I125*INDEX('TDCV Values'!$D$11:$H$16,MATCH($B157&amp;$C157,'TDCV Values'!$B$11:$B$16&amp;'TDCV Values'!$C$11:$C$16,0),MATCH(I$154,'TDCV Values'!$D$10:$H$10,0))*'Customer Numbers - Southern'!$E$5))/((INDEX('TDCV Values'!$D$11:$H$16,MATCH($B155&amp;$C155,'TDCV Values'!$B$11:$B$16&amp;'TDCV Values'!$C$11:$C$16,0),MATCH(I$154,'TDCV Values'!$D$10:$H$10,0))*'Customer Numbers - Southern'!$C$5)+('Customer Numbers - Southern'!$E$5*INDEX('TDCV Values'!$D$11:$H$16,MATCH($B157&amp;$C157,'TDCV Values'!$B$11:$B$16&amp;'TDCV Values'!$C$11:$C$16,0),MATCH(I$154,'TDCV Values'!$D$10:$H$10,0))))</f>
        <v>4.3863198950888473E-3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Southern'!$C$10)+(E128*INDEX('TDCV Values'!$D$11:$H$16,MATCH($B160&amp;$C160,'TDCV Values'!$B$11:$B$16&amp;'TDCV Values'!$C$11:$C$16,0),MATCH(E$154,'TDCV Values'!$D$10:$H$10,0))*'Customer Numbers - Southern'!$E$10))/((INDEX('TDCV Values'!$D$11:$H$16,MATCH($B158&amp;$C158,'TDCV Values'!$B$11:$B$16&amp;'TDCV Values'!$C$11:$C$16,0),MATCH(E$154,'TDCV Values'!$D$10:$H$10,0))*'Customer Numbers - Southern'!$C$10)+('Customer Numbers - Southern'!$E$10*INDEX('TDCV Values'!$D$11:$H$16,MATCH($B160&amp;$C160,'TDCV Values'!$B$11:$B$16&amp;'TDCV Values'!$C$11:$C$16,0),MATCH(E$154,'TDCV Values'!$D$10:$H$10,0))))</f>
        <v>2.5185365987423296E-3</v>
      </c>
      <c r="F158" s="37" cm="1">
        <f t="array" ref="F158">((F126*INDEX('TDCV Values'!$D$11:$H$16,MATCH($B158&amp;$C158,'TDCV Values'!$B$11:$B$16&amp;'TDCV Values'!$C$11:$C$16,0),MATCH(F$154,'TDCV Values'!$D$10:$H$10,0))*'Customer Numbers - Southern'!$C$10)+(F128*INDEX('TDCV Values'!$D$11:$H$16,MATCH($B160&amp;$C160,'TDCV Values'!$B$11:$B$16&amp;'TDCV Values'!$C$11:$C$16,0),MATCH(F$154,'TDCV Values'!$D$10:$H$10,0))*'Customer Numbers - Southern'!$E$10))/((INDEX('TDCV Values'!$D$11:$H$16,MATCH($B158&amp;$C158,'TDCV Values'!$B$11:$B$16&amp;'TDCV Values'!$C$11:$C$16,0),MATCH(F$154,'TDCV Values'!$D$10:$H$10,0))*'Customer Numbers - Southern'!$C$10)+('Customer Numbers - Southern'!$E$10*INDEX('TDCV Values'!$D$11:$H$16,MATCH($B160&amp;$C160,'TDCV Values'!$B$11:$B$16&amp;'TDCV Values'!$C$11:$C$16,0),MATCH(F$154,'TDCV Values'!$D$10:$H$10,0))))</f>
        <v>1.8611192338689848E-3</v>
      </c>
      <c r="G158" s="37" cm="1">
        <f t="array" ref="G158">((G126*INDEX('TDCV Values'!$D$11:$H$16,MATCH($B158&amp;$C158,'TDCV Values'!$B$11:$B$16&amp;'TDCV Values'!$C$11:$C$16,0),MATCH(G$154,'TDCV Values'!$D$10:$H$10,0))*'Customer Numbers - Southern'!$C$10)+(G128*INDEX('TDCV Values'!$D$11:$H$16,MATCH($B160&amp;$C160,'TDCV Values'!$B$11:$B$16&amp;'TDCV Values'!$C$11:$C$16,0),MATCH(G$154,'TDCV Values'!$D$10:$H$10,0))*'Customer Numbers - Southern'!$E$10))/((INDEX('TDCV Values'!$D$11:$H$16,MATCH($B158&amp;$C158,'TDCV Values'!$B$11:$B$16&amp;'TDCV Values'!$C$11:$C$16,0),MATCH(G$154,'TDCV Values'!$D$10:$H$10,0))*'Customer Numbers - Southern'!$C$10)+('Customer Numbers - Southern'!$E$10*INDEX('TDCV Values'!$D$11:$H$16,MATCH($B160&amp;$C160,'TDCV Values'!$B$11:$B$16&amp;'TDCV Values'!$C$11:$C$16,0),MATCH(G$154,'TDCV Values'!$D$10:$H$10,0))))</f>
        <v>1.1155720625473807E-3</v>
      </c>
      <c r="H158" s="37" cm="1">
        <f t="array" ref="H158">((H126*INDEX('TDCV Values'!$D$11:$H$16,MATCH($B158&amp;$C158,'TDCV Values'!$B$11:$B$16&amp;'TDCV Values'!$C$11:$C$16,0),MATCH(H$154,'TDCV Values'!$D$10:$H$10,0))*'Customer Numbers - Southern'!$C$10)+(H128*INDEX('TDCV Values'!$D$11:$H$16,MATCH($B160&amp;$C160,'TDCV Values'!$B$11:$B$16&amp;'TDCV Values'!$C$11:$C$16,0),MATCH(H$154,'TDCV Values'!$D$10:$H$10,0))*'Customer Numbers - Southern'!$E$10))/((INDEX('TDCV Values'!$D$11:$H$16,MATCH($B158&amp;$C158,'TDCV Values'!$B$11:$B$16&amp;'TDCV Values'!$C$11:$C$16,0),MATCH(H$154,'TDCV Values'!$D$10:$H$10,0))*'Customer Numbers - Southern'!$C$10)+('Customer Numbers - Southern'!$E$10*INDEX('TDCV Values'!$D$11:$H$16,MATCH($B160&amp;$C160,'TDCV Values'!$B$11:$B$16&amp;'TDCV Values'!$C$11:$C$16,0),MATCH(H$154,'TDCV Values'!$D$10:$H$10,0))))</f>
        <v>1.0197329544389616E-3</v>
      </c>
      <c r="I158" s="37" cm="1">
        <f t="array" ref="I158">((I126*INDEX('TDCV Values'!$D$11:$H$16,MATCH($B158&amp;$C158,'TDCV Values'!$B$11:$B$16&amp;'TDCV Values'!$C$11:$C$16,0),MATCH(I$154,'TDCV Values'!$D$10:$H$10,0))*'Customer Numbers - Southern'!$C$10)+(I128*INDEX('TDCV Values'!$D$11:$H$16,MATCH($B160&amp;$C160,'TDCV Values'!$B$11:$B$16&amp;'TDCV Values'!$C$11:$C$16,0),MATCH(I$154,'TDCV Values'!$D$10:$H$10,0))*'Customer Numbers - Southern'!$E$10))/((INDEX('TDCV Values'!$D$11:$H$16,MATCH($B158&amp;$C158,'TDCV Values'!$B$11:$B$16&amp;'TDCV Values'!$C$11:$C$16,0),MATCH(I$154,'TDCV Values'!$D$10:$H$10,0))*'Customer Numbers - Southern'!$C$10)+('Customer Numbers - Southern'!$E$10*INDEX('TDCV Values'!$D$11:$H$16,MATCH($B160&amp;$C160,'TDCV Values'!$B$11:$B$16&amp;'TDCV Values'!$C$11:$C$16,0),MATCH(I$154,'TDCV Values'!$D$10:$H$10,0))))</f>
        <v>1.0827576306564266E-3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Southern'!$C$10)+(E128*INDEX('TDCV Values'!$D$11:$H$16,MATCH($B160&amp;$C160,'TDCV Values'!$B$11:$B$16&amp;'TDCV Values'!$C$11:$C$16,0),MATCH(E$154,'TDCV Values'!$D$10:$H$10,0))*'Customer Numbers - Southern'!$E$10))/((INDEX('TDCV Values'!$D$11:$H$16,MATCH($B158&amp;$C158,'TDCV Values'!$B$11:$B$16&amp;'TDCV Values'!$C$11:$C$16,0),MATCH(E$154,'TDCV Values'!$D$10:$H$10,0))*'Customer Numbers - Southern'!$C$10)+('Customer Numbers - Southern'!$E$10*INDEX('TDCV Values'!$D$11:$H$16,MATCH($B160&amp;$C160,'TDCV Values'!$B$11:$B$16&amp;'TDCV Values'!$C$11:$C$16,0),MATCH(E$154,'TDCV Values'!$D$10:$H$10,0))))</f>
        <v>2.5185365987423296E-3</v>
      </c>
      <c r="F160" s="37" cm="1">
        <f t="array" ref="F160">((F126*INDEX('TDCV Values'!$D$11:$H$16,MATCH($B158&amp;$C158,'TDCV Values'!$B$11:$B$16&amp;'TDCV Values'!$C$11:$C$16,0),MATCH(F$154,'TDCV Values'!$D$10:$H$10,0))*'Customer Numbers - Southern'!$C$10)+(F128*INDEX('TDCV Values'!$D$11:$H$16,MATCH($B160&amp;$C160,'TDCV Values'!$B$11:$B$16&amp;'TDCV Values'!$C$11:$C$16,0),MATCH(F$154,'TDCV Values'!$D$10:$H$10,0))*'Customer Numbers - Southern'!$E$10))/((INDEX('TDCV Values'!$D$11:$H$16,MATCH($B158&amp;$C158,'TDCV Values'!$B$11:$B$16&amp;'TDCV Values'!$C$11:$C$16,0),MATCH(F$154,'TDCV Values'!$D$10:$H$10,0))*'Customer Numbers - Southern'!$C$10)+('Customer Numbers - Southern'!$E$10*INDEX('TDCV Values'!$D$11:$H$16,MATCH($B160&amp;$C160,'TDCV Values'!$B$11:$B$16&amp;'TDCV Values'!$C$11:$C$16,0),MATCH(F$154,'TDCV Values'!$D$10:$H$10,0))))</f>
        <v>1.8611192338689848E-3</v>
      </c>
      <c r="G160" s="37" cm="1">
        <f t="array" ref="G160">((G126*INDEX('TDCV Values'!$D$11:$H$16,MATCH($B158&amp;$C158,'TDCV Values'!$B$11:$B$16&amp;'TDCV Values'!$C$11:$C$16,0),MATCH(G$154,'TDCV Values'!$D$10:$H$10,0))*'Customer Numbers - Southern'!$C$10)+(G128*INDEX('TDCV Values'!$D$11:$H$16,MATCH($B160&amp;$C160,'TDCV Values'!$B$11:$B$16&amp;'TDCV Values'!$C$11:$C$16,0),MATCH(G$154,'TDCV Values'!$D$10:$H$10,0))*'Customer Numbers - Southern'!$E$10))/((INDEX('TDCV Values'!$D$11:$H$16,MATCH($B158&amp;$C158,'TDCV Values'!$B$11:$B$16&amp;'TDCV Values'!$C$11:$C$16,0),MATCH(G$154,'TDCV Values'!$D$10:$H$10,0))*'Customer Numbers - Southern'!$C$10)+('Customer Numbers - Southern'!$E$10*INDEX('TDCV Values'!$D$11:$H$16,MATCH($B160&amp;$C160,'TDCV Values'!$B$11:$B$16&amp;'TDCV Values'!$C$11:$C$16,0),MATCH(G$154,'TDCV Values'!$D$10:$H$10,0))))</f>
        <v>1.1155720625473807E-3</v>
      </c>
      <c r="H160" s="37" cm="1">
        <f t="array" ref="H160">((H126*INDEX('TDCV Values'!$D$11:$H$16,MATCH($B158&amp;$C158,'TDCV Values'!$B$11:$B$16&amp;'TDCV Values'!$C$11:$C$16,0),MATCH(H$154,'TDCV Values'!$D$10:$H$10,0))*'Customer Numbers - Southern'!$C$10)+(H128*INDEX('TDCV Values'!$D$11:$H$16,MATCH($B160&amp;$C160,'TDCV Values'!$B$11:$B$16&amp;'TDCV Values'!$C$11:$C$16,0),MATCH(H$154,'TDCV Values'!$D$10:$H$10,0))*'Customer Numbers - Southern'!$E$10))/((INDEX('TDCV Values'!$D$11:$H$16,MATCH($B158&amp;$C158,'TDCV Values'!$B$11:$B$16&amp;'TDCV Values'!$C$11:$C$16,0),MATCH(H$154,'TDCV Values'!$D$10:$H$10,0))*'Customer Numbers - Southern'!$C$10)+('Customer Numbers - Southern'!$E$10*INDEX('TDCV Values'!$D$11:$H$16,MATCH($B160&amp;$C160,'TDCV Values'!$B$11:$B$16&amp;'TDCV Values'!$C$11:$C$16,0),MATCH(H$154,'TDCV Values'!$D$10:$H$10,0))))</f>
        <v>1.0197329544389616E-3</v>
      </c>
      <c r="I160" s="37" cm="1">
        <f t="array" ref="I160">((I126*INDEX('TDCV Values'!$D$11:$H$16,MATCH($B158&amp;$C158,'TDCV Values'!$B$11:$B$16&amp;'TDCV Values'!$C$11:$C$16,0),MATCH(I$154,'TDCV Values'!$D$10:$H$10,0))*'Customer Numbers - Southern'!$C$10)+(I128*INDEX('TDCV Values'!$D$11:$H$16,MATCH($B160&amp;$C160,'TDCV Values'!$B$11:$B$16&amp;'TDCV Values'!$C$11:$C$16,0),MATCH(I$154,'TDCV Values'!$D$10:$H$10,0))*'Customer Numbers - Southern'!$E$10))/((INDEX('TDCV Values'!$D$11:$H$16,MATCH($B158&amp;$C158,'TDCV Values'!$B$11:$B$16&amp;'TDCV Values'!$C$11:$C$16,0),MATCH(I$154,'TDCV Values'!$D$10:$H$10,0))*'Customer Numbers - Southern'!$C$10)+('Customer Numbers - Southern'!$E$10*INDEX('TDCV Values'!$D$11:$H$16,MATCH($B160&amp;$C160,'TDCV Values'!$B$11:$B$16&amp;'TDCV Values'!$C$11:$C$16,0),MATCH(I$154,'TDCV Values'!$D$10:$H$10,0))))</f>
        <v>1.0827576306564266E-3</v>
      </c>
      <c r="J160" s="44"/>
      <c r="K160" s="27"/>
      <c r="L160" s="27"/>
      <c r="M160" s="27"/>
      <c r="N160" s="27"/>
      <c r="O160" s="27"/>
      <c r="Q160" s="27"/>
      <c r="R160" s="27"/>
      <c r="S160" s="27"/>
      <c r="T160" s="27"/>
      <c r="U160" s="27"/>
    </row>
    <row r="161" spans="2:21">
      <c r="B161" s="14" t="s">
        <v>62</v>
      </c>
      <c r="C161" s="1" t="s">
        <v>63</v>
      </c>
      <c r="D161" s="14" t="s">
        <v>68</v>
      </c>
      <c r="E161" s="37">
        <f>(('Customer Numbers - Southern'!$D$21*E$129)+('Customer Numbers - Southern'!$D$17*E$130)+('Customer Numbers - Southern'!$D$20*E$131))</f>
        <v>6.7295651258193583E-3</v>
      </c>
      <c r="F161" s="37">
        <f>(('Customer Numbers - Southern'!$D$21*F$129)+('Customer Numbers - Southern'!$D$17*F$130)+('Customer Numbers - Southern'!$D$20*F$131))</f>
        <v>7.5325703676071727E-3</v>
      </c>
      <c r="G161" s="37">
        <f>(('Customer Numbers - Southern'!$D$21*G$129)+('Customer Numbers - Southern'!$D$17*G$130)+('Customer Numbers - Southern'!$D$20*G$131))</f>
        <v>7.5325703676071727E-3</v>
      </c>
      <c r="H161" s="37">
        <f>(('Customer Numbers - Southern'!$D$21*H$129)+('Customer Numbers - Southern'!$D$17*H$130)+('Customer Numbers - Southern'!$D$20*H$131))</f>
        <v>7.548220455784611E-3</v>
      </c>
      <c r="I161" s="37">
        <f>(('Customer Numbers - Southern'!$D$21*I$129)+('Customer Numbers - Southern'!$D$17*I$130)+('Customer Numbers - Southern'!$D$20*I$131))</f>
        <v>7.8332751847238254E-3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Southern'!$D$21*E$129)+('Customer Numbers - Southern'!$D$17*E$130)+('Customer Numbers - Southern'!$D$20*E$131))</f>
        <v>6.7295651258193583E-3</v>
      </c>
      <c r="F163" s="37">
        <f>(('Customer Numbers - Southern'!$D$21*F$129)+('Customer Numbers - Southern'!$D$17*F$130)+('Customer Numbers - Southern'!$D$20*F$131))</f>
        <v>7.5325703676071727E-3</v>
      </c>
      <c r="G163" s="37">
        <f>(('Customer Numbers - Southern'!$D$21*G$129)+('Customer Numbers - Southern'!$D$17*G$130)+('Customer Numbers - Southern'!$D$20*G$131))</f>
        <v>7.5325703676071727E-3</v>
      </c>
      <c r="H163" s="37">
        <f>(('Customer Numbers - Southern'!$D$21*H$129)+('Customer Numbers - Southern'!$D$17*H$130)+('Customer Numbers - Southern'!$D$20*H$131))</f>
        <v>7.548220455784611E-3</v>
      </c>
      <c r="I163" s="37">
        <f>(('Customer Numbers - Southern'!$D$21*I$129)+('Customer Numbers - Southern'!$D$17*I$130)+('Customer Numbers - Southern'!$D$20*I$131))</f>
        <v>7.8332751847238254E-3</v>
      </c>
      <c r="J163" s="44"/>
      <c r="K163" s="27"/>
      <c r="L163" s="27"/>
      <c r="M163" s="27"/>
      <c r="N163" s="27"/>
      <c r="O163" s="27"/>
      <c r="Q163" s="27"/>
      <c r="R163" s="27"/>
      <c r="S163" s="27"/>
      <c r="T163" s="27"/>
      <c r="U163" s="27"/>
    </row>
    <row r="164" spans="2:21">
      <c r="B164" s="14" t="s">
        <v>67</v>
      </c>
      <c r="C164" s="1" t="s">
        <v>63</v>
      </c>
      <c r="D164" s="14" t="s">
        <v>68</v>
      </c>
      <c r="E164" s="37">
        <f>(('Customer Numbers - Southern'!$D$27*E$132)+('Customer Numbers - Southern'!$D$23*E$133)+('Customer Numbers - Southern'!$D$26*E$134))</f>
        <v>4.0010990075355964E-3</v>
      </c>
      <c r="F164" s="37">
        <f>(('Customer Numbers - Southern'!$D$27*F$132)+('Customer Numbers - Southern'!$D$23*F$133)+('Customer Numbers - Southern'!$D$26*F$134))</f>
        <v>4.0861923654023861E-3</v>
      </c>
      <c r="G164" s="37">
        <f>(('Customer Numbers - Southern'!$D$27*G$132)+('Customer Numbers - Southern'!$D$23*G$133)+('Customer Numbers - Southern'!$D$26*G$134))</f>
        <v>4.0861923654023861E-3</v>
      </c>
      <c r="H164" s="37">
        <f>(('Customer Numbers - Southern'!$D$27*H$132)+('Customer Numbers - Southern'!$D$23*H$133)+('Customer Numbers - Southern'!$D$26*H$134))</f>
        <v>4.129029998573279E-3</v>
      </c>
      <c r="I164" s="37">
        <f>(('Customer Numbers - Southern'!$D$27*I$132)+('Customer Numbers - Southern'!$D$23*I$133)+('Customer Numbers - Southern'!$D$26*I$134))</f>
        <v>4.129029998573279E-3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Southern'!$D$27*E$132)+('Customer Numbers - Southern'!$D$23*E$133)+('Customer Numbers - Southern'!$D$26*E$134))</f>
        <v>4.0010990075355964E-3</v>
      </c>
      <c r="F166" s="37">
        <f>(('Customer Numbers - Southern'!$D$27*F$132)+('Customer Numbers - Southern'!$D$23*F$133)+('Customer Numbers - Southern'!$D$26*F$134))</f>
        <v>4.0861923654023861E-3</v>
      </c>
      <c r="G166" s="37">
        <f>(('Customer Numbers - Southern'!$D$27*G$132)+('Customer Numbers - Southern'!$D$23*G$133)+('Customer Numbers - Southern'!$D$26*G$134))</f>
        <v>4.0861923654023861E-3</v>
      </c>
      <c r="H166" s="37">
        <f>(('Customer Numbers - Southern'!$D$27*H$132)+('Customer Numbers - Southern'!$D$23*H$133)+('Customer Numbers - Southern'!$D$26*H$134))</f>
        <v>4.129029998573279E-3</v>
      </c>
      <c r="I166" s="37">
        <f>(('Customer Numbers - Southern'!$D$27*I$132)+('Customer Numbers - Southern'!$D$23*I$133)+('Customer Numbers - Southern'!$D$26*I$134))</f>
        <v>4.129029998573279E-3</v>
      </c>
      <c r="J166" s="44"/>
      <c r="K166" s="27"/>
      <c r="L166" s="27"/>
      <c r="M166" s="27"/>
      <c r="N166" s="27"/>
      <c r="O166" s="27"/>
      <c r="Q166" s="27"/>
      <c r="R166" s="27"/>
      <c r="S166" s="27"/>
      <c r="T166" s="27"/>
      <c r="U166" s="27"/>
    </row>
    <row r="167" spans="2:21">
      <c r="E167" s="16"/>
      <c r="F167" s="16"/>
      <c r="G167" s="16"/>
      <c r="H167" s="16"/>
      <c r="I167" s="16"/>
      <c r="J167" s="52"/>
    </row>
    <row r="168" spans="2:21" s="135" customFormat="1">
      <c r="B168" s="195" t="s">
        <v>30</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 t="shared" ref="E171:I182" si="19">E139+E155</f>
        <v>0.68070218473739585</v>
      </c>
      <c r="F171" s="8">
        <f t="shared" si="19"/>
        <v>0.51186055342408943</v>
      </c>
      <c r="G171" s="8">
        <f t="shared" si="19"/>
        <v>0.30455859943491587</v>
      </c>
      <c r="H171" s="8">
        <f t="shared" si="19"/>
        <v>0.27656243568831551</v>
      </c>
      <c r="I171" s="8">
        <f t="shared" si="19"/>
        <v>0.28941029872550394</v>
      </c>
      <c r="J171" s="4"/>
      <c r="L171" s="27"/>
      <c r="M171" s="27"/>
      <c r="N171" s="27"/>
      <c r="O171" s="27"/>
    </row>
    <row r="172" spans="2:21">
      <c r="B172" s="14" t="s">
        <v>62</v>
      </c>
      <c r="C172" s="1" t="s">
        <v>65</v>
      </c>
      <c r="D172" s="14" t="s">
        <v>64</v>
      </c>
      <c r="E172" s="8">
        <f t="shared" si="19"/>
        <v>0.66672424103728678</v>
      </c>
      <c r="F172" s="8">
        <f t="shared" si="19"/>
        <v>0.49757964617381123</v>
      </c>
      <c r="G172" s="8">
        <f t="shared" si="19"/>
        <v>0.29236493447038581</v>
      </c>
      <c r="H172" s="8">
        <f t="shared" si="19"/>
        <v>0.27074069410247609</v>
      </c>
      <c r="I172" s="8">
        <f t="shared" si="19"/>
        <v>0.28347962842023938</v>
      </c>
      <c r="K172" s="27"/>
      <c r="L172" s="27"/>
      <c r="M172" s="27"/>
      <c r="N172" s="27"/>
      <c r="O172" s="27"/>
    </row>
    <row r="173" spans="2:21">
      <c r="B173" s="14" t="s">
        <v>62</v>
      </c>
      <c r="C173" s="1" t="s">
        <v>66</v>
      </c>
      <c r="D173" s="14" t="s">
        <v>64</v>
      </c>
      <c r="E173" s="8">
        <f t="shared" si="19"/>
        <v>0.69655226766593281</v>
      </c>
      <c r="F173" s="8">
        <f t="shared" si="19"/>
        <v>0.52378268516155935</v>
      </c>
      <c r="G173" s="8">
        <f t="shared" si="19"/>
        <v>0.31165880910212401</v>
      </c>
      <c r="H173" s="8">
        <f t="shared" si="19"/>
        <v>0.28286760821310047</v>
      </c>
      <c r="I173" s="8">
        <f t="shared" si="19"/>
        <v>0.29611676318617147</v>
      </c>
      <c r="K173" s="27"/>
      <c r="L173" s="27"/>
      <c r="M173" s="27"/>
      <c r="N173" s="27"/>
      <c r="O173" s="27"/>
    </row>
    <row r="174" spans="2:21">
      <c r="B174" s="14" t="s">
        <v>67</v>
      </c>
      <c r="C174" s="1" t="s">
        <v>63</v>
      </c>
      <c r="D174" s="14" t="s">
        <v>64</v>
      </c>
      <c r="E174" s="8">
        <f t="shared" si="19"/>
        <v>0.17291468464463366</v>
      </c>
      <c r="F174" s="8">
        <f t="shared" si="19"/>
        <v>0.12772332937308378</v>
      </c>
      <c r="G174" s="8">
        <f t="shared" si="19"/>
        <v>7.6465687960001888E-2</v>
      </c>
      <c r="H174" s="8">
        <f t="shared" si="19"/>
        <v>7.0281965310194372E-2</v>
      </c>
      <c r="I174" s="8">
        <f t="shared" si="19"/>
        <v>7.5550235855644771E-2</v>
      </c>
      <c r="K174" s="27"/>
      <c r="L174" s="27"/>
      <c r="M174" s="27"/>
      <c r="N174" s="27"/>
      <c r="O174" s="27"/>
    </row>
    <row r="175" spans="2:21">
      <c r="B175" s="14" t="s">
        <v>67</v>
      </c>
      <c r="C175" s="1" t="s">
        <v>65</v>
      </c>
      <c r="D175" s="14" t="s">
        <v>64</v>
      </c>
      <c r="E175" s="8">
        <f t="shared" si="19"/>
        <v>0.17675128997830575</v>
      </c>
      <c r="F175" s="8">
        <f t="shared" si="19"/>
        <v>0.12933897236016198</v>
      </c>
      <c r="G175" s="8">
        <f t="shared" si="19"/>
        <v>7.4662681828831262E-2</v>
      </c>
      <c r="H175" s="8">
        <f t="shared" si="19"/>
        <v>6.7629434898700949E-2</v>
      </c>
      <c r="I175" s="8">
        <f t="shared" si="19"/>
        <v>7.3295590284690681E-2</v>
      </c>
      <c r="K175" s="27"/>
      <c r="L175" s="27"/>
      <c r="M175" s="27"/>
      <c r="N175" s="27"/>
      <c r="O175" s="27"/>
    </row>
    <row r="176" spans="2:21">
      <c r="B176" s="14" t="s">
        <v>67</v>
      </c>
      <c r="C176" s="1" t="s">
        <v>66</v>
      </c>
      <c r="D176" s="14" t="s">
        <v>64</v>
      </c>
      <c r="E176" s="8">
        <f t="shared" si="19"/>
        <v>0.1769376927405529</v>
      </c>
      <c r="F176" s="8">
        <f t="shared" si="19"/>
        <v>0.13069620566523887</v>
      </c>
      <c r="G176" s="8">
        <f t="shared" si="19"/>
        <v>7.8247657474143792E-2</v>
      </c>
      <c r="H176" s="8">
        <f t="shared" si="19"/>
        <v>7.1880536578335319E-2</v>
      </c>
      <c r="I176" s="8">
        <f t="shared" si="19"/>
        <v>7.7299454871886691E-2</v>
      </c>
      <c r="K176" s="27"/>
      <c r="L176" s="27"/>
      <c r="M176" s="27"/>
      <c r="N176" s="27"/>
      <c r="O176" s="27"/>
    </row>
    <row r="177" spans="2:15">
      <c r="B177" s="14" t="s">
        <v>62</v>
      </c>
      <c r="C177" s="1" t="s">
        <v>63</v>
      </c>
      <c r="D177" s="14" t="s">
        <v>68</v>
      </c>
      <c r="E177" s="8">
        <f t="shared" si="19"/>
        <v>0.45217104140035458</v>
      </c>
      <c r="F177" s="8">
        <f t="shared" si="19"/>
        <v>0.50436945614634199</v>
      </c>
      <c r="G177" s="8">
        <f t="shared" si="19"/>
        <v>0.50436945614634199</v>
      </c>
      <c r="H177" s="8">
        <f t="shared" si="19"/>
        <v>0.51029078566832708</v>
      </c>
      <c r="I177" s="8">
        <f t="shared" si="19"/>
        <v>0.51019677202922509</v>
      </c>
      <c r="K177" s="27"/>
      <c r="L177" s="27"/>
      <c r="M177" s="27"/>
      <c r="N177" s="27"/>
      <c r="O177" s="27"/>
    </row>
    <row r="178" spans="2:15">
      <c r="B178" s="14" t="s">
        <v>62</v>
      </c>
      <c r="C178" s="1" t="s">
        <v>65</v>
      </c>
      <c r="D178" s="14" t="s">
        <v>68</v>
      </c>
      <c r="E178" s="8">
        <f t="shared" si="19"/>
        <v>0.44986656551700627</v>
      </c>
      <c r="F178" s="8">
        <f t="shared" si="19"/>
        <v>0.50178999871822749</v>
      </c>
      <c r="G178" s="8">
        <f t="shared" si="19"/>
        <v>0.50178999871822749</v>
      </c>
      <c r="H178" s="8">
        <f t="shared" si="19"/>
        <v>0.50770596901564113</v>
      </c>
      <c r="I178" s="8">
        <f t="shared" si="19"/>
        <v>0.50751434108259996</v>
      </c>
      <c r="K178" s="27"/>
      <c r="L178" s="27"/>
      <c r="M178" s="27"/>
      <c r="N178" s="27"/>
      <c r="O178" s="27"/>
    </row>
    <row r="179" spans="2:15">
      <c r="B179" s="14" t="s">
        <v>62</v>
      </c>
      <c r="C179" s="1" t="s">
        <v>66</v>
      </c>
      <c r="D179" s="14" t="s">
        <v>68</v>
      </c>
      <c r="E179" s="8">
        <f t="shared" si="19"/>
        <v>0.49282423970397871</v>
      </c>
      <c r="F179" s="8">
        <f t="shared" si="19"/>
        <v>0.54760319554479953</v>
      </c>
      <c r="G179" s="8">
        <f t="shared" si="19"/>
        <v>0.54760319554479953</v>
      </c>
      <c r="H179" s="8">
        <f t="shared" si="19"/>
        <v>0.55269471834425909</v>
      </c>
      <c r="I179" s="8">
        <f t="shared" si="19"/>
        <v>0.5520443866933803</v>
      </c>
      <c r="K179" s="27"/>
      <c r="L179" s="27"/>
      <c r="M179" s="27"/>
      <c r="N179" s="27"/>
      <c r="O179" s="27"/>
    </row>
    <row r="180" spans="2:15">
      <c r="B180" s="14" t="s">
        <v>67</v>
      </c>
      <c r="C180" s="1" t="s">
        <v>63</v>
      </c>
      <c r="D180" s="14" t="s">
        <v>68</v>
      </c>
      <c r="E180" s="8">
        <f t="shared" si="19"/>
        <v>0.29540256182930924</v>
      </c>
      <c r="F180" s="8">
        <f t="shared" si="19"/>
        <v>0.3013576217368375</v>
      </c>
      <c r="G180" s="8">
        <f t="shared" si="19"/>
        <v>0.3013576217368375</v>
      </c>
      <c r="H180" s="8">
        <f t="shared" si="19"/>
        <v>0.30857257497051438</v>
      </c>
      <c r="I180" s="8">
        <f t="shared" si="19"/>
        <v>0.30835772766796804</v>
      </c>
      <c r="K180" s="27"/>
      <c r="L180" s="27"/>
      <c r="M180" s="27"/>
      <c r="N180" s="27"/>
      <c r="O180" s="27"/>
    </row>
    <row r="181" spans="2:15">
      <c r="B181" s="14" t="s">
        <v>67</v>
      </c>
      <c r="C181" s="1" t="s">
        <v>65</v>
      </c>
      <c r="D181" s="14" t="s">
        <v>68</v>
      </c>
      <c r="E181" s="8">
        <f t="shared" si="19"/>
        <v>0.29399547315812347</v>
      </c>
      <c r="F181" s="8">
        <f t="shared" si="19"/>
        <v>0.29992060781270946</v>
      </c>
      <c r="G181" s="8">
        <f t="shared" si="19"/>
        <v>0.29992060781270946</v>
      </c>
      <c r="H181" s="8">
        <f t="shared" si="19"/>
        <v>0.30712049609842534</v>
      </c>
      <c r="I181" s="8">
        <f t="shared" si="19"/>
        <v>0.306905648795879</v>
      </c>
      <c r="K181" s="27"/>
      <c r="L181" s="27"/>
      <c r="M181" s="27"/>
      <c r="N181" s="27"/>
      <c r="O181" s="27"/>
    </row>
    <row r="182" spans="2:15">
      <c r="B182" s="14" t="s">
        <v>67</v>
      </c>
      <c r="C182" s="1" t="s">
        <v>66</v>
      </c>
      <c r="D182" s="14" t="s">
        <v>68</v>
      </c>
      <c r="E182" s="8">
        <f t="shared" si="19"/>
        <v>0.32862393705553544</v>
      </c>
      <c r="F182" s="8">
        <f t="shared" si="19"/>
        <v>0.33648836377203573</v>
      </c>
      <c r="G182" s="8">
        <f t="shared" si="19"/>
        <v>0.33648836377203573</v>
      </c>
      <c r="H182" s="8">
        <f t="shared" si="19"/>
        <v>0.3428973139905071</v>
      </c>
      <c r="I182" s="8">
        <f t="shared" si="19"/>
        <v>0.3426723775237332</v>
      </c>
      <c r="K182" s="27"/>
      <c r="L182" s="27"/>
      <c r="M182" s="27"/>
      <c r="N182" s="27"/>
      <c r="O182" s="27"/>
    </row>
    <row r="183" spans="2:15">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1974.0363357384481</v>
      </c>
      <c r="F188" s="35" cm="1">
        <f t="array" ref="F188">F171*INDEX('TDCV Values'!$D$11:$H$16,MATCH($B188&amp;$C188,'TDCV Values'!$B$11:$B$16&amp;'TDCV Values'!$C$11:$C$16,0),MATCH(F$22,'TDCV Values'!$D$10:$H$10,0))</f>
        <v>1484.3956049298592</v>
      </c>
      <c r="G188" s="35" cm="1">
        <f t="array" ref="G188">G171*INDEX('TDCV Values'!$D$11:$H$16,MATCH($B188&amp;$C188,'TDCV Values'!$B$11:$B$16&amp;'TDCV Values'!$C$11:$C$16,0),MATCH(G$22,'TDCV Values'!$D$10:$H$10,0))</f>
        <v>883.21993836125603</v>
      </c>
      <c r="H188" s="35" cm="1">
        <f t="array" ref="H188">H171*INDEX('TDCV Values'!$D$11:$H$16,MATCH($B188&amp;$C188,'TDCV Values'!$B$11:$B$16&amp;'TDCV Values'!$C$11:$C$16,0),MATCH(H$22,'TDCV Values'!$D$10:$H$10,0))</f>
        <v>746.71857635845186</v>
      </c>
      <c r="I188" s="35" cm="1">
        <f t="array" ref="I188">I171*INDEX('TDCV Values'!$D$11:$H$16,MATCH($B188&amp;$C188,'TDCV Values'!$B$11:$B$16&amp;'TDCV Values'!$C$11:$C$16,0),MATCH(I$22,'TDCV Values'!$D$10:$H$10,0))</f>
        <v>781.40780655886067</v>
      </c>
      <c r="J188" s="108"/>
    </row>
    <row r="189" spans="2:15">
      <c r="B189" s="14" t="s">
        <v>62</v>
      </c>
      <c r="C189" s="1" t="s">
        <v>65</v>
      </c>
      <c r="D189" s="14" t="s">
        <v>64</v>
      </c>
      <c r="E189" s="35" cm="1">
        <f t="array" ref="E189">E172*INDEX('TDCV Values'!$D$11:$H$16,MATCH($B189&amp;$C189,'TDCV Values'!$B$11:$B$16&amp;'TDCV Values'!$C$11:$C$16,0),MATCH(E$22,'TDCV Values'!$D$10:$H$10,0))</f>
        <v>1933.5002990081316</v>
      </c>
      <c r="F189" s="35" cm="1">
        <f t="array" ref="F189">F172*INDEX('TDCV Values'!$D$11:$H$16,MATCH($B189&amp;$C189,'TDCV Values'!$B$11:$B$16&amp;'TDCV Values'!$C$11:$C$16,0),MATCH(F$22,'TDCV Values'!$D$10:$H$10,0))</f>
        <v>1442.9809739040525</v>
      </c>
      <c r="G189" s="35" cm="1">
        <f t="array" ref="G189">G172*INDEX('TDCV Values'!$D$11:$H$16,MATCH($B189&amp;$C189,'TDCV Values'!$B$11:$B$16&amp;'TDCV Values'!$C$11:$C$16,0),MATCH(G$22,'TDCV Values'!$D$10:$H$10,0))</f>
        <v>847.8583099641188</v>
      </c>
      <c r="H189" s="35" cm="1">
        <f t="array" ref="H189">H172*INDEX('TDCV Values'!$D$11:$H$16,MATCH($B189&amp;$C189,'TDCV Values'!$B$11:$B$16&amp;'TDCV Values'!$C$11:$C$16,0),MATCH(H$22,'TDCV Values'!$D$10:$H$10,0))</f>
        <v>730.99987407668539</v>
      </c>
      <c r="I189" s="35" cm="1">
        <f t="array" ref="I189">I172*INDEX('TDCV Values'!$D$11:$H$16,MATCH($B189&amp;$C189,'TDCV Values'!$B$11:$B$16&amp;'TDCV Values'!$C$11:$C$16,0),MATCH(I$22,'TDCV Values'!$D$10:$H$10,0))</f>
        <v>765.39499673464638</v>
      </c>
      <c r="J189" s="108"/>
    </row>
    <row r="190" spans="2:15">
      <c r="B190" s="14" t="s">
        <v>62</v>
      </c>
      <c r="C190" s="1" t="s">
        <v>66</v>
      </c>
      <c r="D190" s="14" t="s">
        <v>64</v>
      </c>
      <c r="E190" s="35" cm="1">
        <f t="array" ref="E190">E173*INDEX('TDCV Values'!$D$11:$H$16,MATCH($B190&amp;$C190,'TDCV Values'!$B$11:$B$16&amp;'TDCV Values'!$C$11:$C$16,0),MATCH(E$22,'TDCV Values'!$D$10:$H$10,0))</f>
        <v>2020.0015762312053</v>
      </c>
      <c r="F190" s="35" cm="1">
        <f t="array" ref="F190">F173*INDEX('TDCV Values'!$D$11:$H$16,MATCH($B190&amp;$C190,'TDCV Values'!$B$11:$B$16&amp;'TDCV Values'!$C$11:$C$16,0),MATCH(F$22,'TDCV Values'!$D$10:$H$10,0))</f>
        <v>1518.9697869685222</v>
      </c>
      <c r="G190" s="35" cm="1">
        <f t="array" ref="G190">G173*INDEX('TDCV Values'!$D$11:$H$16,MATCH($B190&amp;$C190,'TDCV Values'!$B$11:$B$16&amp;'TDCV Values'!$C$11:$C$16,0),MATCH(G$22,'TDCV Values'!$D$10:$H$10,0))</f>
        <v>903.81054639615968</v>
      </c>
      <c r="H190" s="35" cm="1">
        <f t="array" ref="H190">H173*INDEX('TDCV Values'!$D$11:$H$16,MATCH($B190&amp;$C190,'TDCV Values'!$B$11:$B$16&amp;'TDCV Values'!$C$11:$C$16,0),MATCH(H$22,'TDCV Values'!$D$10:$H$10,0))</f>
        <v>763.74254217537123</v>
      </c>
      <c r="I190" s="35" cm="1">
        <f t="array" ref="I190">I173*INDEX('TDCV Values'!$D$11:$H$16,MATCH($B190&amp;$C190,'TDCV Values'!$B$11:$B$16&amp;'TDCV Values'!$C$11:$C$16,0),MATCH(I$22,'TDCV Values'!$D$10:$H$10,0))</f>
        <v>799.51526060266292</v>
      </c>
      <c r="J190" s="108"/>
    </row>
    <row r="191" spans="2:15">
      <c r="B191" s="14" t="s">
        <v>67</v>
      </c>
      <c r="C191" s="1" t="s">
        <v>63</v>
      </c>
      <c r="D191" s="14" t="s">
        <v>64</v>
      </c>
      <c r="E191" s="35" cm="1">
        <f t="array" ref="E191">E174*INDEX('TDCV Values'!$D$11:$H$16,MATCH($B191&amp;$C191,'TDCV Values'!$B$11:$B$16&amp;'TDCV Values'!$C$11:$C$16,0),MATCH(E$22,'TDCV Values'!$D$10:$H$10,0))</f>
        <v>2074.976215735604</v>
      </c>
      <c r="F191" s="35" cm="1">
        <f t="array" ref="F191">F174*INDEX('TDCV Values'!$D$11:$H$16,MATCH($B191&amp;$C191,'TDCV Values'!$B$11:$B$16&amp;'TDCV Values'!$C$11:$C$16,0),MATCH(F$22,'TDCV Values'!$D$10:$H$10,0))</f>
        <v>1532.6799524770054</v>
      </c>
      <c r="G191" s="35" cm="1">
        <f t="array" ref="G191">G174*INDEX('TDCV Values'!$D$11:$H$16,MATCH($B191&amp;$C191,'TDCV Values'!$B$11:$B$16&amp;'TDCV Values'!$C$11:$C$16,0),MATCH(G$22,'TDCV Values'!$D$10:$H$10,0))</f>
        <v>917.5882555200227</v>
      </c>
      <c r="H191" s="35" cm="1">
        <f t="array" ref="H191">H174*INDEX('TDCV Values'!$D$11:$H$16,MATCH($B191&amp;$C191,'TDCV Values'!$B$11:$B$16&amp;'TDCV Values'!$C$11:$C$16,0),MATCH(H$22,'TDCV Values'!$D$10:$H$10,0))</f>
        <v>808.24260106723523</v>
      </c>
      <c r="I191" s="35" cm="1">
        <f t="array" ref="I191">I174*INDEX('TDCV Values'!$D$11:$H$16,MATCH($B191&amp;$C191,'TDCV Values'!$B$11:$B$16&amp;'TDCV Values'!$C$11:$C$16,0),MATCH(I$22,'TDCV Values'!$D$10:$H$10,0))</f>
        <v>868.82771233991491</v>
      </c>
      <c r="J191" s="108"/>
    </row>
    <row r="192" spans="2:15">
      <c r="B192" s="14" t="s">
        <v>67</v>
      </c>
      <c r="C192" s="1" t="s">
        <v>65</v>
      </c>
      <c r="D192" s="14" t="s">
        <v>64</v>
      </c>
      <c r="E192" s="35" cm="1">
        <f t="array" ref="E192">E175*INDEX('TDCV Values'!$D$11:$H$16,MATCH($B192&amp;$C192,'TDCV Values'!$B$11:$B$16&amp;'TDCV Values'!$C$11:$C$16,0),MATCH(E$22,'TDCV Values'!$D$10:$H$10,0))</f>
        <v>2121.015479739669</v>
      </c>
      <c r="F192" s="35" cm="1">
        <f t="array" ref="F192">F175*INDEX('TDCV Values'!$D$11:$H$16,MATCH($B192&amp;$C192,'TDCV Values'!$B$11:$B$16&amp;'TDCV Values'!$C$11:$C$16,0),MATCH(F$22,'TDCV Values'!$D$10:$H$10,0))</f>
        <v>1552.0676683219438</v>
      </c>
      <c r="G192" s="35" cm="1">
        <f t="array" ref="G192">G175*INDEX('TDCV Values'!$D$11:$H$16,MATCH($B192&amp;$C192,'TDCV Values'!$B$11:$B$16&amp;'TDCV Values'!$C$11:$C$16,0),MATCH(G$22,'TDCV Values'!$D$10:$H$10,0))</f>
        <v>895.9521819459751</v>
      </c>
      <c r="H192" s="35" cm="1">
        <f t="array" ref="H192">H175*INDEX('TDCV Values'!$D$11:$H$16,MATCH($B192&amp;$C192,'TDCV Values'!$B$11:$B$16&amp;'TDCV Values'!$C$11:$C$16,0),MATCH(H$22,'TDCV Values'!$D$10:$H$10,0))</f>
        <v>777.73850133506096</v>
      </c>
      <c r="I192" s="35" cm="1">
        <f t="array" ref="I192">I175*INDEX('TDCV Values'!$D$11:$H$16,MATCH($B192&amp;$C192,'TDCV Values'!$B$11:$B$16&amp;'TDCV Values'!$C$11:$C$16,0),MATCH(I$22,'TDCV Values'!$D$10:$H$10,0))</f>
        <v>842.89928827394283</v>
      </c>
      <c r="J192" s="108"/>
    </row>
    <row r="193" spans="2:10">
      <c r="B193" s="14" t="s">
        <v>67</v>
      </c>
      <c r="C193" s="1" t="s">
        <v>66</v>
      </c>
      <c r="D193" s="14" t="s">
        <v>64</v>
      </c>
      <c r="E193" s="35" cm="1">
        <f t="array" ref="E193">E176*INDEX('TDCV Values'!$D$11:$H$16,MATCH($B193&amp;$C193,'TDCV Values'!$B$11:$B$16&amp;'TDCV Values'!$C$11:$C$16,0),MATCH(E$22,'TDCV Values'!$D$10:$H$10,0))</f>
        <v>2123.2523128866346</v>
      </c>
      <c r="F193" s="35" cm="1">
        <f t="array" ref="F193">F176*INDEX('TDCV Values'!$D$11:$H$16,MATCH($B193&amp;$C193,'TDCV Values'!$B$11:$B$16&amp;'TDCV Values'!$C$11:$C$16,0),MATCH(F$22,'TDCV Values'!$D$10:$H$10,0))</f>
        <v>1568.3544679828665</v>
      </c>
      <c r="G193" s="35" cm="1">
        <f t="array" ref="G193">G176*INDEX('TDCV Values'!$D$11:$H$16,MATCH($B193&amp;$C193,'TDCV Values'!$B$11:$B$16&amp;'TDCV Values'!$C$11:$C$16,0),MATCH(G$22,'TDCV Values'!$D$10:$H$10,0))</f>
        <v>938.97188968972546</v>
      </c>
      <c r="H193" s="35" cm="1">
        <f t="array" ref="H193">H176*INDEX('TDCV Values'!$D$11:$H$16,MATCH($B193&amp;$C193,'TDCV Values'!$B$11:$B$16&amp;'TDCV Values'!$C$11:$C$16,0),MATCH(H$22,'TDCV Values'!$D$10:$H$10,0))</f>
        <v>826.62617065085612</v>
      </c>
      <c r="I193" s="35" cm="1">
        <f t="array" ref="I193">I176*INDEX('TDCV Values'!$D$11:$H$16,MATCH($B193&amp;$C193,'TDCV Values'!$B$11:$B$16&amp;'TDCV Values'!$C$11:$C$16,0),MATCH(I$22,'TDCV Values'!$D$10:$H$10,0))</f>
        <v>888.94373102669692</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165.04243011112942</v>
      </c>
      <c r="F195" s="8">
        <f t="shared" ref="F195:I200" si="20">F177*365</f>
        <v>184.09485149341484</v>
      </c>
      <c r="G195" s="8">
        <f t="shared" si="20"/>
        <v>184.09485149341484</v>
      </c>
      <c r="H195" s="8">
        <f t="shared" si="20"/>
        <v>186.2561367689394</v>
      </c>
      <c r="I195" s="8">
        <f t="shared" si="20"/>
        <v>186.22182179066715</v>
      </c>
      <c r="J195" s="108"/>
    </row>
    <row r="196" spans="2:10">
      <c r="B196" s="14" t="s">
        <v>62</v>
      </c>
      <c r="C196" s="1" t="s">
        <v>65</v>
      </c>
      <c r="D196" s="14" t="s">
        <v>68</v>
      </c>
      <c r="E196" s="8">
        <f t="shared" ref="E196:H200" si="21">E178*365</f>
        <v>164.2012964137073</v>
      </c>
      <c r="F196" s="8">
        <f t="shared" si="21"/>
        <v>183.15334953215304</v>
      </c>
      <c r="G196" s="8">
        <f t="shared" si="21"/>
        <v>183.15334953215304</v>
      </c>
      <c r="H196" s="8">
        <f t="shared" si="21"/>
        <v>185.31267869070902</v>
      </c>
      <c r="I196" s="8">
        <f t="shared" si="20"/>
        <v>185.24273449514899</v>
      </c>
      <c r="J196" s="108"/>
    </row>
    <row r="197" spans="2:10">
      <c r="B197" s="14" t="s">
        <v>62</v>
      </c>
      <c r="C197" s="1" t="s">
        <v>66</v>
      </c>
      <c r="D197" s="14" t="s">
        <v>68</v>
      </c>
      <c r="E197" s="8">
        <f t="shared" si="21"/>
        <v>179.88084749195224</v>
      </c>
      <c r="F197" s="8">
        <f t="shared" si="21"/>
        <v>199.87516637385184</v>
      </c>
      <c r="G197" s="8">
        <f t="shared" si="21"/>
        <v>199.87516637385184</v>
      </c>
      <c r="H197" s="8">
        <f t="shared" si="21"/>
        <v>201.73357219565457</v>
      </c>
      <c r="I197" s="8">
        <f t="shared" si="20"/>
        <v>201.49620114308379</v>
      </c>
      <c r="J197" s="108"/>
    </row>
    <row r="198" spans="2:10">
      <c r="B198" s="14" t="s">
        <v>67</v>
      </c>
      <c r="C198" s="1" t="s">
        <v>63</v>
      </c>
      <c r="D198" s="14" t="s">
        <v>68</v>
      </c>
      <c r="E198" s="8">
        <f t="shared" si="21"/>
        <v>107.82193506769788</v>
      </c>
      <c r="F198" s="8">
        <f t="shared" si="21"/>
        <v>109.99553193394568</v>
      </c>
      <c r="G198" s="8">
        <f t="shared" si="21"/>
        <v>109.99553193394568</v>
      </c>
      <c r="H198" s="8">
        <f t="shared" si="21"/>
        <v>112.62898986423775</v>
      </c>
      <c r="I198" s="8">
        <f t="shared" si="20"/>
        <v>112.55057059880833</v>
      </c>
      <c r="J198" s="108"/>
    </row>
    <row r="199" spans="2:10">
      <c r="B199" s="14" t="s">
        <v>67</v>
      </c>
      <c r="C199" s="1" t="s">
        <v>65</v>
      </c>
      <c r="D199" s="14" t="s">
        <v>68</v>
      </c>
      <c r="E199" s="8">
        <f t="shared" si="21"/>
        <v>107.30834770271507</v>
      </c>
      <c r="F199" s="8">
        <f t="shared" si="21"/>
        <v>109.47102185163895</v>
      </c>
      <c r="G199" s="8">
        <f t="shared" si="21"/>
        <v>109.47102185163895</v>
      </c>
      <c r="H199" s="8">
        <f t="shared" si="21"/>
        <v>112.09898107592525</v>
      </c>
      <c r="I199" s="8">
        <f t="shared" si="20"/>
        <v>112.02056181049583</v>
      </c>
      <c r="J199" s="108"/>
    </row>
    <row r="200" spans="2:10">
      <c r="B200" s="14" t="s">
        <v>67</v>
      </c>
      <c r="C200" s="1" t="s">
        <v>66</v>
      </c>
      <c r="D200" s="14" t="s">
        <v>68</v>
      </c>
      <c r="E200" s="8">
        <f t="shared" si="21"/>
        <v>119.94773702527044</v>
      </c>
      <c r="F200" s="8">
        <f t="shared" si="21"/>
        <v>122.81825277679305</v>
      </c>
      <c r="G200" s="8">
        <f t="shared" si="21"/>
        <v>122.81825277679305</v>
      </c>
      <c r="H200" s="8">
        <f t="shared" si="21"/>
        <v>125.15751960653509</v>
      </c>
      <c r="I200" s="8">
        <f t="shared" si="20"/>
        <v>125.07541779616261</v>
      </c>
      <c r="J200" s="108"/>
    </row>
    <row r="201" spans="2:10">
      <c r="B201" s="209" t="s">
        <v>74</v>
      </c>
      <c r="C201" s="209"/>
      <c r="D201" s="209"/>
      <c r="E201" s="209"/>
      <c r="F201" s="209"/>
      <c r="G201" s="209"/>
      <c r="H201" s="209"/>
      <c r="I201" s="186"/>
      <c r="J201" t="s">
        <v>75</v>
      </c>
    </row>
    <row r="202" spans="2:10">
      <c r="B202" s="14" t="s">
        <v>62</v>
      </c>
      <c r="C202" s="1" t="s">
        <v>63</v>
      </c>
      <c r="D202" s="1"/>
      <c r="E202" s="8">
        <f>E188+E195</f>
        <v>2139.0787658495774</v>
      </c>
      <c r="F202" s="8">
        <f t="shared" ref="F202:I207" si="22">F188+F195</f>
        <v>1668.4904564232741</v>
      </c>
      <c r="G202" s="8">
        <f t="shared" si="22"/>
        <v>1067.3147898546708</v>
      </c>
      <c r="H202" s="8">
        <f t="shared" si="22"/>
        <v>932.97471312739128</v>
      </c>
      <c r="I202" s="8">
        <f t="shared" si="22"/>
        <v>967.62962834952782</v>
      </c>
    </row>
    <row r="203" spans="2:10">
      <c r="B203" s="14" t="s">
        <v>62</v>
      </c>
      <c r="C203" s="1" t="s">
        <v>65</v>
      </c>
      <c r="D203" s="1"/>
      <c r="E203" s="8">
        <f t="shared" ref="E203:H207" si="23">E189+E196</f>
        <v>2097.7015954218391</v>
      </c>
      <c r="F203" s="8">
        <f t="shared" si="23"/>
        <v>1626.1343234362055</v>
      </c>
      <c r="G203" s="8">
        <f t="shared" si="23"/>
        <v>1031.0116594962719</v>
      </c>
      <c r="H203" s="8">
        <f t="shared" si="23"/>
        <v>916.31255276739444</v>
      </c>
      <c r="I203" s="8">
        <f t="shared" si="22"/>
        <v>950.63773122979535</v>
      </c>
    </row>
    <row r="204" spans="2:10">
      <c r="B204" s="14" t="s">
        <v>62</v>
      </c>
      <c r="C204" s="1" t="s">
        <v>66</v>
      </c>
      <c r="D204" s="1"/>
      <c r="E204" s="8">
        <f t="shared" si="23"/>
        <v>2199.8824237231574</v>
      </c>
      <c r="F204" s="8">
        <f t="shared" si="23"/>
        <v>1718.8449533423741</v>
      </c>
      <c r="G204" s="8">
        <f t="shared" si="23"/>
        <v>1103.6857127700116</v>
      </c>
      <c r="H204" s="8">
        <f t="shared" si="23"/>
        <v>965.4761143710258</v>
      </c>
      <c r="I204" s="8">
        <f t="shared" si="22"/>
        <v>1001.0114617457467</v>
      </c>
    </row>
    <row r="205" spans="2:10">
      <c r="B205" s="14" t="s">
        <v>67</v>
      </c>
      <c r="C205" s="1" t="s">
        <v>63</v>
      </c>
      <c r="D205" s="1"/>
      <c r="E205" s="8">
        <f t="shared" si="23"/>
        <v>2182.7981508033017</v>
      </c>
      <c r="F205" s="8">
        <f t="shared" si="23"/>
        <v>1642.675484410951</v>
      </c>
      <c r="G205" s="8">
        <f t="shared" si="23"/>
        <v>1027.5837874539684</v>
      </c>
      <c r="H205" s="8">
        <f t="shared" si="23"/>
        <v>920.87159093147295</v>
      </c>
      <c r="I205" s="8">
        <f t="shared" si="22"/>
        <v>981.37828293872326</v>
      </c>
    </row>
    <row r="206" spans="2:10">
      <c r="B206" s="14" t="s">
        <v>67</v>
      </c>
      <c r="C206" s="1" t="s">
        <v>65</v>
      </c>
      <c r="D206" s="1"/>
      <c r="E206" s="8">
        <f t="shared" si="23"/>
        <v>2228.3238274423838</v>
      </c>
      <c r="F206" s="8">
        <f t="shared" si="23"/>
        <v>1661.5386901735826</v>
      </c>
      <c r="G206" s="8">
        <f t="shared" si="23"/>
        <v>1005.4232037976141</v>
      </c>
      <c r="H206" s="8">
        <f t="shared" si="23"/>
        <v>889.83748241098624</v>
      </c>
      <c r="I206" s="8">
        <f t="shared" si="22"/>
        <v>954.91985008443862</v>
      </c>
    </row>
    <row r="207" spans="2:10">
      <c r="B207" s="14" t="s">
        <v>67</v>
      </c>
      <c r="C207" s="1" t="s">
        <v>66</v>
      </c>
      <c r="D207" s="1"/>
      <c r="E207" s="8">
        <f t="shared" si="23"/>
        <v>2243.2000499119049</v>
      </c>
      <c r="F207" s="8">
        <f t="shared" si="23"/>
        <v>1691.1727207596596</v>
      </c>
      <c r="G207" s="8">
        <f t="shared" si="23"/>
        <v>1061.7901424665185</v>
      </c>
      <c r="H207" s="8">
        <f t="shared" si="23"/>
        <v>951.78369025739119</v>
      </c>
      <c r="I207" s="8">
        <f t="shared" si="22"/>
        <v>1014.0191488228595</v>
      </c>
    </row>
    <row r="208" spans="2:10">
      <c r="B208" s="209" t="s">
        <v>74</v>
      </c>
      <c r="C208" s="209"/>
      <c r="D208" s="209"/>
      <c r="E208" s="209"/>
      <c r="F208" s="209"/>
      <c r="G208" s="209"/>
      <c r="H208" s="209"/>
      <c r="I208" s="186"/>
      <c r="J208" t="s">
        <v>76</v>
      </c>
    </row>
    <row r="209" spans="2:15">
      <c r="B209" s="14" t="s">
        <v>77</v>
      </c>
      <c r="C209" s="1" t="s">
        <v>63</v>
      </c>
      <c r="D209" s="1"/>
      <c r="E209" s="8">
        <f>E202+E205</f>
        <v>4321.8769166528791</v>
      </c>
      <c r="F209" s="8">
        <f t="shared" ref="F209:I211" si="24">F202+F205</f>
        <v>3311.1659408342248</v>
      </c>
      <c r="G209" s="8">
        <f t="shared" si="24"/>
        <v>2094.8985773086392</v>
      </c>
      <c r="H209" s="8">
        <f t="shared" si="24"/>
        <v>1853.8463040588642</v>
      </c>
      <c r="I209" s="8">
        <f t="shared" si="24"/>
        <v>1949.0079112882511</v>
      </c>
    </row>
    <row r="210" spans="2:15">
      <c r="B210" s="14" t="s">
        <v>77</v>
      </c>
      <c r="C210" s="1" t="s">
        <v>65</v>
      </c>
      <c r="D210" s="1"/>
      <c r="E210" s="8">
        <f t="shared" ref="E210:H211" si="25">E203+E206</f>
        <v>4326.0254228642225</v>
      </c>
      <c r="F210" s="8">
        <f t="shared" si="25"/>
        <v>3287.6730136097881</v>
      </c>
      <c r="G210" s="8">
        <f t="shared" si="25"/>
        <v>2036.4348632938859</v>
      </c>
      <c r="H210" s="8">
        <f t="shared" si="25"/>
        <v>1806.1500351783807</v>
      </c>
      <c r="I210" s="8">
        <f t="shared" si="24"/>
        <v>1905.5575813142341</v>
      </c>
    </row>
    <row r="211" spans="2:15">
      <c r="B211" s="14" t="s">
        <v>77</v>
      </c>
      <c r="C211" s="1" t="s">
        <v>66</v>
      </c>
      <c r="D211" s="1"/>
      <c r="E211" s="8">
        <f t="shared" si="25"/>
        <v>4443.0824736350623</v>
      </c>
      <c r="F211" s="8">
        <f t="shared" si="25"/>
        <v>3410.0176741020337</v>
      </c>
      <c r="G211" s="8">
        <f t="shared" si="25"/>
        <v>2165.4758552365302</v>
      </c>
      <c r="H211" s="8">
        <f t="shared" si="25"/>
        <v>1917.259804628417</v>
      </c>
      <c r="I211" s="8">
        <f t="shared" si="24"/>
        <v>2015.0306105686063</v>
      </c>
    </row>
    <row r="212" spans="2:15">
      <c r="D212" s="128"/>
      <c r="E212" s="16"/>
      <c r="F212" s="16"/>
      <c r="G212" s="16"/>
      <c r="H212" s="16"/>
      <c r="I212" s="16"/>
    </row>
    <row r="213" spans="2:15">
      <c r="B213" s="199" t="s">
        <v>108</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6">E202-E38</f>
        <v>13.339928716909981</v>
      </c>
      <c r="F217" s="8">
        <f t="shared" si="26"/>
        <v>10.890421428687205</v>
      </c>
      <c r="G217" s="8">
        <f t="shared" si="26"/>
        <v>7.7257061762579724</v>
      </c>
      <c r="H217" s="8">
        <f t="shared" si="26"/>
        <v>7.7348039110394211</v>
      </c>
      <c r="I217" s="8">
        <f t="shared" si="26"/>
        <v>7.9035355629571313</v>
      </c>
      <c r="J217" s="137"/>
      <c r="K217" s="138"/>
      <c r="L217" s="138"/>
      <c r="M217" s="138"/>
      <c r="N217" s="138"/>
      <c r="O217" s="138"/>
    </row>
    <row r="218" spans="2:15">
      <c r="B218" s="14" t="s">
        <v>62</v>
      </c>
      <c r="C218" s="1" t="s">
        <v>65</v>
      </c>
      <c r="D218" s="1"/>
      <c r="E218" s="8">
        <f t="shared" si="26"/>
        <v>-16.384877630292067</v>
      </c>
      <c r="F218" s="8">
        <f t="shared" si="26"/>
        <v>-16.604611926296911</v>
      </c>
      <c r="G218" s="8">
        <f t="shared" si="26"/>
        <v>-16.604611926296911</v>
      </c>
      <c r="H218" s="8">
        <f t="shared" si="26"/>
        <v>-22.432371845510602</v>
      </c>
      <c r="I218" s="8">
        <f t="shared" si="26"/>
        <v>-22.425788414874432</v>
      </c>
      <c r="J218" s="137"/>
      <c r="K218" s="121" t="s">
        <v>101</v>
      </c>
      <c r="L218" s="138"/>
      <c r="M218" s="138"/>
      <c r="N218" s="138"/>
      <c r="O218" s="138"/>
    </row>
    <row r="219" spans="2:15">
      <c r="B219" s="14" t="s">
        <v>62</v>
      </c>
      <c r="C219" s="1" t="s">
        <v>66</v>
      </c>
      <c r="D219" s="1"/>
      <c r="E219" s="8">
        <f t="shared" si="26"/>
        <v>-52.10119353561231</v>
      </c>
      <c r="F219" s="8">
        <f t="shared" si="26"/>
        <v>-40.620513418880819</v>
      </c>
      <c r="G219" s="8">
        <f t="shared" si="26"/>
        <v>-25.955989266889901</v>
      </c>
      <c r="H219" s="8">
        <f t="shared" si="26"/>
        <v>-22.543503078789286</v>
      </c>
      <c r="I219" s="8">
        <f t="shared" si="26"/>
        <v>-23.329267293426597</v>
      </c>
      <c r="K219" s="136">
        <f>(I217*'Customer Numbers - Southern'!$C$5)+(I218*'Customer Numbers - Southern'!$D$5)+(I219*'Customer Numbers - Southern'!$E$5)+(I220*'Customer Numbers - Southern'!$C$10)+(I221*'Customer Numbers - Southern'!$D$10)+(I222*'Customer Numbers - Southern'!$E$10)</f>
        <v>2.3469328880310059E-7</v>
      </c>
      <c r="L219" s="138"/>
      <c r="M219" s="138"/>
      <c r="N219" s="138"/>
      <c r="O219" s="138"/>
    </row>
    <row r="220" spans="2:15">
      <c r="B220" s="14" t="s">
        <v>67</v>
      </c>
      <c r="C220" s="1" t="s">
        <v>63</v>
      </c>
      <c r="D220" s="1"/>
      <c r="E220" s="8">
        <f t="shared" si="26"/>
        <v>14.479498448372851</v>
      </c>
      <c r="F220" s="8">
        <f t="shared" si="26"/>
        <v>11.591781538620808</v>
      </c>
      <c r="G220" s="8">
        <f t="shared" si="26"/>
        <v>8.4454930515065598</v>
      </c>
      <c r="H220" s="8">
        <f t="shared" si="26"/>
        <v>8.6578201377559481</v>
      </c>
      <c r="I220" s="8">
        <f t="shared" si="26"/>
        <v>8.909418681814941</v>
      </c>
      <c r="K220" s="138"/>
      <c r="L220" s="138"/>
      <c r="M220" s="138"/>
      <c r="N220" s="138"/>
      <c r="O220" s="138"/>
    </row>
    <row r="221" spans="2:15">
      <c r="B221" s="14" t="s">
        <v>67</v>
      </c>
      <c r="C221" s="1" t="s">
        <v>65</v>
      </c>
      <c r="D221" s="1"/>
      <c r="E221" s="8">
        <f t="shared" si="26"/>
        <v>-29.597467972861978</v>
      </c>
      <c r="F221" s="8">
        <f t="shared" si="26"/>
        <v>-28.495410331400308</v>
      </c>
      <c r="G221" s="8">
        <f t="shared" si="26"/>
        <v>-28.495410331400194</v>
      </c>
      <c r="H221" s="8">
        <f t="shared" si="26"/>
        <v>-35.506631853608951</v>
      </c>
      <c r="I221" s="8">
        <f t="shared" si="26"/>
        <v>-35.47745326818881</v>
      </c>
      <c r="K221" s="138"/>
      <c r="L221" s="138"/>
      <c r="M221" s="138"/>
      <c r="N221" s="138"/>
      <c r="O221" s="138"/>
    </row>
    <row r="222" spans="2:15">
      <c r="B222" s="14" t="s">
        <v>67</v>
      </c>
      <c r="C222" s="1" t="s">
        <v>66</v>
      </c>
      <c r="D222" s="1"/>
      <c r="E222" s="8">
        <f t="shared" si="26"/>
        <v>-53.476597467390093</v>
      </c>
      <c r="F222" s="8">
        <f t="shared" si="26"/>
        <v>-40.213380296559762</v>
      </c>
      <c r="G222" s="8">
        <f t="shared" si="26"/>
        <v>-25.11271675717262</v>
      </c>
      <c r="H222" s="8">
        <f t="shared" si="26"/>
        <v>-22.337347807472042</v>
      </c>
      <c r="I222" s="8">
        <f t="shared" si="26"/>
        <v>-23.560690470948884</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27.819427165282832</v>
      </c>
      <c r="F224" s="8">
        <f t="shared" ref="F224:I226" si="27">F217+F220</f>
        <v>22.482202967308012</v>
      </c>
      <c r="G224" s="8">
        <f t="shared" si="27"/>
        <v>16.171199227764532</v>
      </c>
      <c r="H224" s="8">
        <f t="shared" si="27"/>
        <v>16.392624048795369</v>
      </c>
      <c r="I224" s="8">
        <f t="shared" si="27"/>
        <v>16.812954244772072</v>
      </c>
      <c r="K224" s="138"/>
      <c r="L224" s="138"/>
      <c r="M224" s="138"/>
      <c r="N224" s="138"/>
      <c r="O224" s="138"/>
    </row>
    <row r="225" spans="2:15">
      <c r="B225" s="14" t="s">
        <v>77</v>
      </c>
      <c r="C225" s="1" t="s">
        <v>65</v>
      </c>
      <c r="D225" s="1"/>
      <c r="E225" s="8">
        <f>E218+E221</f>
        <v>-45.982345603154045</v>
      </c>
      <c r="F225" s="8">
        <f t="shared" si="27"/>
        <v>-45.100022257697219</v>
      </c>
      <c r="G225" s="8">
        <f t="shared" si="27"/>
        <v>-45.100022257697105</v>
      </c>
      <c r="H225" s="8">
        <f t="shared" si="27"/>
        <v>-57.939003699119553</v>
      </c>
      <c r="I225" s="8">
        <f t="shared" si="27"/>
        <v>-57.903241683063243</v>
      </c>
      <c r="K225" s="138"/>
      <c r="L225" s="138"/>
      <c r="M225" s="138"/>
      <c r="N225" s="138"/>
      <c r="O225" s="138"/>
    </row>
    <row r="226" spans="2:15">
      <c r="B226" s="14" t="s">
        <v>77</v>
      </c>
      <c r="C226" s="1" t="s">
        <v>66</v>
      </c>
      <c r="D226" s="1"/>
      <c r="E226" s="8">
        <f>E219+E222</f>
        <v>-105.5777910030024</v>
      </c>
      <c r="F226" s="8">
        <f t="shared" si="27"/>
        <v>-80.833893715440581</v>
      </c>
      <c r="G226" s="8">
        <f t="shared" si="27"/>
        <v>-51.068706024062521</v>
      </c>
      <c r="H226" s="8">
        <f t="shared" si="27"/>
        <v>-44.880850886261328</v>
      </c>
      <c r="I226" s="8">
        <f t="shared" si="27"/>
        <v>-46.889957764375481</v>
      </c>
      <c r="K226" s="138"/>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M54:N54"/>
    <mergeCell ref="B57:C57"/>
    <mergeCell ref="B208:H208"/>
    <mergeCell ref="B216:H216"/>
    <mergeCell ref="B223:H223"/>
    <mergeCell ref="B187:H187"/>
    <mergeCell ref="B194:H194"/>
    <mergeCell ref="B201:H201"/>
    <mergeCell ref="B23:H23"/>
    <mergeCell ref="B30:H30"/>
    <mergeCell ref="B37:H37"/>
    <mergeCell ref="B44:H44"/>
    <mergeCell ref="B113:H113"/>
    <mergeCell ref="E52:F52"/>
    <mergeCell ref="B77:H77"/>
    <mergeCell ref="B84:H84"/>
    <mergeCell ref="B91:H91"/>
    <mergeCell ref="B98:H98"/>
    <mergeCell ref="B106:H106"/>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1F61-132D-4484-AD1A-852D5D881EDE}">
  <sheetPr>
    <tabColor theme="5" tint="0.59999389629810485"/>
    <pageSetUpPr autoPageBreaks="0"/>
  </sheetPr>
  <dimension ref="A2:V236"/>
  <sheetViews>
    <sheetView topLeftCell="A122" zoomScaleNormal="100" workbookViewId="0">
      <selection activeCell="J138" sqref="J138"/>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121</v>
      </c>
    </row>
    <row r="3" spans="1:10" s="34" customFormat="1">
      <c r="A3" s="33" t="s">
        <v>57</v>
      </c>
      <c r="B3" s="33"/>
      <c r="C3" s="33"/>
    </row>
    <row r="4" spans="1:10">
      <c r="A4" s="4"/>
      <c r="B4" s="4"/>
      <c r="C4" s="4"/>
      <c r="H4" s="187"/>
      <c r="I4" s="187"/>
    </row>
    <row r="5" spans="1:10" ht="25.5">
      <c r="A5" s="1"/>
      <c r="B5" s="14"/>
      <c r="C5" s="1"/>
      <c r="D5" s="1"/>
      <c r="E5" s="126" t="s">
        <v>47</v>
      </c>
      <c r="F5" s="126" t="s">
        <v>49</v>
      </c>
      <c r="G5" s="126" t="s">
        <v>51</v>
      </c>
      <c r="H5" s="126" t="s">
        <v>53</v>
      </c>
      <c r="I5" s="127" t="s">
        <v>55</v>
      </c>
    </row>
    <row r="6" spans="1:10">
      <c r="A6" s="2" t="s">
        <v>95</v>
      </c>
      <c r="B6" s="55" t="s">
        <v>58</v>
      </c>
      <c r="C6" s="2" t="s">
        <v>59</v>
      </c>
      <c r="D6" s="2" t="s">
        <v>60</v>
      </c>
      <c r="E6" s="13" t="s">
        <v>46</v>
      </c>
      <c r="F6" s="13" t="s">
        <v>48</v>
      </c>
      <c r="G6" s="13" t="s">
        <v>50</v>
      </c>
      <c r="H6" s="13" t="s">
        <v>52</v>
      </c>
      <c r="I6" s="186" t="s">
        <v>54</v>
      </c>
      <c r="J6" t="s">
        <v>61</v>
      </c>
    </row>
    <row r="7" spans="1:10" ht="13.5" customHeight="1">
      <c r="A7" s="1" t="s">
        <v>122</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0.69880357005492855</v>
      </c>
      <c r="F7" s="37" cm="1">
        <f t="array" ref="F7">INDEX('Regional Cap levels'!$F$386:$J$553,MATCH($A7&amp;$B7&amp;$C7&amp;$D7,'Regional Cap levels'!$B$386:$B$553&amp;'Regional Cap levels'!$C$386:$C$553&amp;'Regional Cap levels'!$D$386:$D$553&amp;'Regional Cap levels'!$E$386:$E$553,0),MATCH(F$6,'Regional Cap levels'!$F$385:$J$385,0))</f>
        <v>0.52160803636630748</v>
      </c>
      <c r="G7" s="37" cm="1">
        <f t="array" ref="G7">INDEX('Regional Cap levels'!$F$386:$J$553,MATCH($A7&amp;$B7&amp;$C7&amp;$D7,'Regional Cap levels'!$B$386:$B$553&amp;'Regional Cap levels'!$C$386:$C$553&amp;'Regional Cap levels'!$D$386:$D$553&amp;'Regional Cap levels'!$E$386:$E$553,0),MATCH(G$6,'Regional Cap levels'!$F$385:$J$385,0))</f>
        <v>0.31096373522610926</v>
      </c>
      <c r="H7" s="37" cm="1">
        <f t="array" ref="H7">INDEX('Regional Cap levels'!$F$386:$J$553,MATCH($A7&amp;$B7&amp;$C7&amp;$D7,'Regional Cap levels'!$B$386:$B$553&amp;'Regional Cap levels'!$C$386:$C$553&amp;'Regional Cap levels'!$D$386:$D$553&amp;'Regional Cap levels'!$E$386:$E$553,0),MATCH(H$6,'Regional Cap levels'!$F$385:$J$385,0))</f>
        <v>0.28258675103857001</v>
      </c>
      <c r="I7" s="37" cm="1">
        <f t="array" ref="I7">INDEX('Regional Cap levels'!$F$386:$J$553,MATCH($A7&amp;$B7&amp;$C7&amp;$D7,'Regional Cap levels'!$B$386:$B$553&amp;'Regional Cap levels'!$C$386:$C$553&amp;'Regional Cap levels'!$D$386:$D$553&amp;'Regional Cap levels'!$E$386:$E$553,0),MATCH(I$6,'Regional Cap levels'!$F$385:$J$385,0))</f>
        <v>0.29567973126295333</v>
      </c>
      <c r="J7" s="4"/>
    </row>
    <row r="8" spans="1:10" ht="13.5" customHeight="1">
      <c r="A8" s="1" t="s">
        <v>122</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0.68815425578692979</v>
      </c>
      <c r="F8" s="37" cm="1">
        <f t="array" ref="F8">INDEX('Regional Cap levels'!$F$386:$J$553,MATCH($A8&amp;$B8&amp;$C8&amp;$D8,'Regional Cap levels'!$B$386:$B$553&amp;'Regional Cap levels'!$C$386:$C$553&amp;'Regional Cap levels'!$D$386:$D$553&amp;'Regional Cap levels'!$E$386:$E$553,0),MATCH(F$6,'Regional Cap levels'!$F$385:$J$385,0))</f>
        <v>0.50981156538222727</v>
      </c>
      <c r="G8" s="37" cm="1">
        <f t="array" ref="G8">INDEX('Regional Cap levels'!$F$386:$J$553,MATCH($A8&amp;$B8&amp;$C8&amp;$D8,'Regional Cap levels'!$B$386:$B$553&amp;'Regional Cap levels'!$C$386:$C$553&amp;'Regional Cap levels'!$D$386:$D$553&amp;'Regional Cap levels'!$E$386:$E$553,0),MATCH(G$6,'Regional Cap levels'!$F$385:$J$385,0))</f>
        <v>0.30018463988841099</v>
      </c>
      <c r="H8" s="37" cm="1">
        <f t="array" ref="H8">INDEX('Regional Cap levels'!$F$386:$J$553,MATCH($A8&amp;$B8&amp;$C8&amp;$D8,'Regional Cap levels'!$B$386:$B$553&amp;'Regional Cap levels'!$C$386:$C$553&amp;'Regional Cap levels'!$D$386:$D$553&amp;'Regional Cap levels'!$E$386:$E$553,0),MATCH(H$6,'Regional Cap levels'!$F$385:$J$385,0))</f>
        <v>0.27818667112587486</v>
      </c>
      <c r="I8" s="37" cm="1">
        <f t="array" ref="I8">INDEX('Regional Cap levels'!$F$386:$J$553,MATCH($A8&amp;$B8&amp;$C8&amp;$D8,'Regional Cap levels'!$B$386:$B$553&amp;'Regional Cap levels'!$C$386:$C$553&amp;'Regional Cap levels'!$D$386:$D$553&amp;'Regional Cap levels'!$E$386:$E$553,0),MATCH(I$6,'Regional Cap levels'!$F$385:$J$385,0))</f>
        <v>0.29121857943049445</v>
      </c>
    </row>
    <row r="9" spans="1:10" ht="13.5" customHeight="1">
      <c r="A9" s="1" t="s">
        <v>122</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0.73602166134171876</v>
      </c>
      <c r="F9" s="37" cm="1">
        <f t="array" ref="F9">INDEX('Regional Cap levels'!$F$386:$J$553,MATCH($A9&amp;$B9&amp;$C9&amp;$D9,'Regional Cap levels'!$B$386:$B$553&amp;'Regional Cap levels'!$C$386:$C$553&amp;'Regional Cap levels'!$D$386:$D$553&amp;'Regional Cap levels'!$E$386:$E$553,0),MATCH(F$6,'Regional Cap levels'!$F$385:$J$385,0))</f>
        <v>0.54939689948708548</v>
      </c>
      <c r="G9" s="37" cm="1">
        <f t="array" ref="G9">INDEX('Regional Cap levels'!$F$386:$J$553,MATCH($A9&amp;$B9&amp;$C9&amp;$D9,'Regional Cap levels'!$B$386:$B$553&amp;'Regional Cap levels'!$C$386:$C$553&amp;'Regional Cap levels'!$D$386:$D$553&amp;'Regional Cap levels'!$E$386:$E$553,0),MATCH(G$6,'Regional Cap levels'!$F$385:$J$385,0))</f>
        <v>0.32754679456481783</v>
      </c>
      <c r="H9" s="37" cm="1">
        <f t="array" ref="H9">INDEX('Regional Cap levels'!$F$386:$J$553,MATCH($A9&amp;$B9&amp;$C9&amp;$D9,'Regional Cap levels'!$B$386:$B$553&amp;'Regional Cap levels'!$C$386:$C$553&amp;'Regional Cap levels'!$D$386:$D$553&amp;'Regional Cap levels'!$E$386:$E$553,0),MATCH(H$6,'Regional Cap levels'!$F$385:$J$385,0))</f>
        <v>0.29748500290140906</v>
      </c>
      <c r="I9" s="37" cm="1">
        <f t="array" ref="I9">INDEX('Regional Cap levels'!$F$386:$J$553,MATCH($A9&amp;$B9&amp;$C9&amp;$D9,'Regional Cap levels'!$B$386:$B$553&amp;'Regional Cap levels'!$C$386:$C$553&amp;'Regional Cap levels'!$D$386:$D$553&amp;'Regional Cap levels'!$E$386:$E$553,0),MATCH(I$6,'Regional Cap levels'!$F$385:$J$385,0))</f>
        <v>0.3112741115845718</v>
      </c>
    </row>
    <row r="10" spans="1:10" ht="13.5" customHeight="1">
      <c r="A10" s="1" t="s">
        <v>122</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0.1708888921790935</v>
      </c>
      <c r="F10" s="37" cm="1">
        <f t="array" ref="F10">INDEX('Regional Cap levels'!$F$386:$J$553,MATCH($A10&amp;$B10&amp;$C10&amp;$D10,'Regional Cap levels'!$B$386:$B$553&amp;'Regional Cap levels'!$C$386:$C$553&amp;'Regional Cap levels'!$D$386:$D$553&amp;'Regional Cap levels'!$E$386:$E$553,0),MATCH(F$6,'Regional Cap levels'!$F$385:$J$385,0))</f>
        <v>0.12643419803010958</v>
      </c>
      <c r="G10" s="37" cm="1">
        <f t="array" ref="G10">INDEX('Regional Cap levels'!$F$386:$J$553,MATCH($A10&amp;$B10&amp;$C10&amp;$D10,'Regional Cap levels'!$B$386:$B$553&amp;'Regional Cap levels'!$C$386:$C$553&amp;'Regional Cap levels'!$D$386:$D$553&amp;'Regional Cap levels'!$E$386:$E$553,0),MATCH(G$6,'Regional Cap levels'!$F$385:$J$385,0))</f>
        <v>7.5438747324287264E-2</v>
      </c>
      <c r="H10" s="37" cm="1">
        <f t="array" ref="H10">INDEX('Regional Cap levels'!$F$386:$J$553,MATCH($A10&amp;$B10&amp;$C10&amp;$D10,'Regional Cap levels'!$B$386:$B$553&amp;'Regional Cap levels'!$C$386:$C$553&amp;'Regional Cap levels'!$D$386:$D$553&amp;'Regional Cap levels'!$E$386:$E$553,0),MATCH(H$6,'Regional Cap levels'!$F$385:$J$385,0))</f>
        <v>6.9291311463775596E-2</v>
      </c>
      <c r="I10" s="37" cm="1">
        <f t="array" ref="I10">INDEX('Regional Cap levels'!$F$386:$J$553,MATCH($A10&amp;$B10&amp;$C10&amp;$D10,'Regional Cap levels'!$B$386:$B$553&amp;'Regional Cap levels'!$C$386:$C$553&amp;'Regional Cap levels'!$D$386:$D$553&amp;'Regional Cap levels'!$E$386:$E$553,0),MATCH(I$6,'Regional Cap levels'!$F$385:$J$385,0))</f>
        <v>7.4537518159489308E-2</v>
      </c>
    </row>
    <row r="11" spans="1:10" ht="13.5" customHeight="1">
      <c r="A11" s="1" t="s">
        <v>122</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0.17545566070004284</v>
      </c>
      <c r="F11" s="37" cm="1">
        <f t="array" ref="F11">INDEX('Regional Cap levels'!$F$386:$J$553,MATCH($A11&amp;$B11&amp;$C11&amp;$D11,'Regional Cap levels'!$B$386:$B$553&amp;'Regional Cap levels'!$C$386:$C$553&amp;'Regional Cap levels'!$D$386:$D$553&amp;'Regional Cap levels'!$E$386:$E$553,0),MATCH(F$6,'Regional Cap levels'!$F$385:$J$385,0))</f>
        <v>0.12846605369931777</v>
      </c>
      <c r="G11" s="37" cm="1">
        <f t="array" ref="G11">INDEX('Regional Cap levels'!$F$386:$J$553,MATCH($A11&amp;$B11&amp;$C11&amp;$D11,'Regional Cap levels'!$B$386:$B$553&amp;'Regional Cap levels'!$C$386:$C$553&amp;'Regional Cap levels'!$D$386:$D$553&amp;'Regional Cap levels'!$E$386:$E$553,0),MATCH(G$6,'Regional Cap levels'!$F$385:$J$385,0))</f>
        <v>7.3789763167987063E-2</v>
      </c>
      <c r="H11" s="37" cm="1">
        <f t="array" ref="H11">INDEX('Regional Cap levels'!$F$386:$J$553,MATCH($A11&amp;$B11&amp;$C11&amp;$D11,'Regional Cap levels'!$B$386:$B$553&amp;'Regional Cap levels'!$C$386:$C$553&amp;'Regional Cap levels'!$D$386:$D$553&amp;'Regional Cap levels'!$E$386:$E$553,0),MATCH(H$6,'Regional Cap levels'!$F$385:$J$385,0))</f>
        <v>6.6759688336252954E-2</v>
      </c>
      <c r="I11" s="37" cm="1">
        <f t="array" ref="I11">INDEX('Regional Cap levels'!$F$386:$J$553,MATCH($A11&amp;$B11&amp;$C11&amp;$D11,'Regional Cap levels'!$B$386:$B$553&amp;'Regional Cap levels'!$C$386:$C$553&amp;'Regional Cap levels'!$D$386:$D$553&amp;'Regional Cap levels'!$E$386:$E$553,0),MATCH(I$6,'Regional Cap levels'!$F$385:$J$385,0))</f>
        <v>7.2426039483381735E-2</v>
      </c>
    </row>
    <row r="12" spans="1:10" ht="13.5" customHeight="1">
      <c r="A12" s="1" t="s">
        <v>122</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0.17998709048049408</v>
      </c>
      <c r="F12" s="37" cm="1">
        <f t="array" ref="F12">INDEX('Regional Cap levels'!$F$386:$J$553,MATCH($A12&amp;$B12&amp;$C12&amp;$D12,'Regional Cap levels'!$B$386:$B$553&amp;'Regional Cap levels'!$C$386:$C$553&amp;'Regional Cap levels'!$D$386:$D$553&amp;'Regional Cap levels'!$E$386:$E$553,0),MATCH(F$6,'Regional Cap levels'!$F$385:$J$385,0))</f>
        <v>0.13316869054053504</v>
      </c>
      <c r="G12" s="37" cm="1">
        <f t="array" ref="G12">INDEX('Regional Cap levels'!$F$386:$J$553,MATCH($A12&amp;$B12&amp;$C12&amp;$D12,'Regional Cap levels'!$B$386:$B$553&amp;'Regional Cap levels'!$C$386:$C$553&amp;'Regional Cap levels'!$D$386:$D$553&amp;'Regional Cap levels'!$E$386:$E$553,0),MATCH(G$6,'Regional Cap levels'!$F$385:$J$385,0))</f>
        <v>7.9461753721157713E-2</v>
      </c>
      <c r="H12" s="37" cm="1">
        <f t="array" ref="H12">INDEX('Regional Cap levels'!$F$386:$J$553,MATCH($A12&amp;$B12&amp;$C12&amp;$D12,'Regional Cap levels'!$B$386:$B$553&amp;'Regional Cap levels'!$C$386:$C$553&amp;'Regional Cap levels'!$D$386:$D$553&amp;'Regional Cap levels'!$E$386:$E$553,0),MATCH(H$6,'Regional Cap levels'!$F$385:$J$385,0))</f>
        <v>7.2935556712590596E-2</v>
      </c>
      <c r="I12" s="37" cm="1">
        <f t="array" ref="I12">INDEX('Regional Cap levels'!$F$386:$J$553,MATCH($A12&amp;$B12&amp;$C12&amp;$D12,'Regional Cap levels'!$B$386:$B$553&amp;'Regional Cap levels'!$C$386:$C$553&amp;'Regional Cap levels'!$D$386:$D$553&amp;'Regional Cap levels'!$E$386:$E$553,0),MATCH(I$6,'Regional Cap levels'!$F$385:$J$385,0))</f>
        <v>7.8460960853045991E-2</v>
      </c>
    </row>
    <row r="13" spans="1:10" ht="13.5" customHeight="1">
      <c r="A13" s="1" t="s">
        <v>122</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0.48597656280454721</v>
      </c>
      <c r="F13" s="37" cm="1">
        <f t="array" ref="F13">INDEX('Regional Cap levels'!$F$386:$J$553,MATCH($A13&amp;$B13&amp;$C13&amp;$D13,'Regional Cap levels'!$B$386:$B$553&amp;'Regional Cap levels'!$C$386:$C$553&amp;'Regional Cap levels'!$D$386:$D$553&amp;'Regional Cap levels'!$E$386:$E$553,0),MATCH(F$6,'Regional Cap levels'!$F$385:$J$385,0))</f>
        <v>0.61819313151421196</v>
      </c>
      <c r="G13" s="37" cm="1">
        <f t="array" ref="G13">INDEX('Regional Cap levels'!$F$386:$J$553,MATCH($A13&amp;$B13&amp;$C13&amp;$D13,'Regional Cap levels'!$B$386:$B$553&amp;'Regional Cap levels'!$C$386:$C$553&amp;'Regional Cap levels'!$D$386:$D$553&amp;'Regional Cap levels'!$E$386:$E$553,0),MATCH(G$6,'Regional Cap levels'!$F$385:$J$385,0))</f>
        <v>0.61819313151421196</v>
      </c>
      <c r="H13" s="37" cm="1">
        <f t="array" ref="H13">INDEX('Regional Cap levels'!$F$386:$J$553,MATCH($A13&amp;$B13&amp;$C13&amp;$D13,'Regional Cap levels'!$B$386:$B$553&amp;'Regional Cap levels'!$C$386:$C$553&amp;'Regional Cap levels'!$D$386:$D$553&amp;'Regional Cap levels'!$E$386:$E$553,0),MATCH(H$6,'Regional Cap levels'!$F$385:$J$385,0))</f>
        <v>0.6222741582265966</v>
      </c>
      <c r="I13" s="37" cm="1">
        <f t="array" ref="I13">INDEX('Regional Cap levels'!$F$386:$J$553,MATCH($A13&amp;$B13&amp;$C13&amp;$D13,'Regional Cap levels'!$B$386:$B$553&amp;'Regional Cap levels'!$C$386:$C$553&amp;'Regional Cap levels'!$D$386:$D$553&amp;'Regional Cap levels'!$E$386:$E$553,0),MATCH(I$6,'Regional Cap levels'!$F$385:$J$385,0))</f>
        <v>0.62206161030695506</v>
      </c>
    </row>
    <row r="14" spans="1:10" ht="13.5" customHeight="1">
      <c r="A14" s="1" t="s">
        <v>122</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0.53640430946597795</v>
      </c>
      <c r="F14" s="37" cm="1">
        <f t="array" ref="F14">INDEX('Regional Cap levels'!$F$386:$J$553,MATCH($A14&amp;$B14&amp;$C14&amp;$D14,'Regional Cap levels'!$B$386:$B$553&amp;'Regional Cap levels'!$C$386:$C$553&amp;'Regional Cap levels'!$D$386:$D$553&amp;'Regional Cap levels'!$E$386:$E$553,0),MATCH(F$6,'Regional Cap levels'!$F$385:$J$385,0))</f>
        <v>0.6689061250859345</v>
      </c>
      <c r="G14" s="37" cm="1">
        <f t="array" ref="G14">INDEX('Regional Cap levels'!$F$386:$J$553,MATCH($A14&amp;$B14&amp;$C14&amp;$D14,'Regional Cap levels'!$B$386:$B$553&amp;'Regional Cap levels'!$C$386:$C$553&amp;'Regional Cap levels'!$D$386:$D$553&amp;'Regional Cap levels'!$E$386:$E$553,0),MATCH(G$6,'Regional Cap levels'!$F$385:$J$385,0))</f>
        <v>0.6689061250859345</v>
      </c>
      <c r="H14" s="37" cm="1">
        <f t="array" ref="H14">INDEX('Regional Cap levels'!$F$386:$J$553,MATCH($A14&amp;$B14&amp;$C14&amp;$D14,'Regional Cap levels'!$B$386:$B$553&amp;'Regional Cap levels'!$C$386:$C$553&amp;'Regional Cap levels'!$D$386:$D$553&amp;'Regional Cap levels'!$E$386:$E$553,0),MATCH(H$6,'Regional Cap levels'!$F$385:$J$385,0))</f>
        <v>0.69094699202179288</v>
      </c>
      <c r="I14" s="37" cm="1">
        <f t="array" ref="I14">INDEX('Regional Cap levels'!$F$386:$J$553,MATCH($A14&amp;$B14&amp;$C14&amp;$D14,'Regional Cap levels'!$B$386:$B$553&amp;'Regional Cap levels'!$C$386:$C$553&amp;'Regional Cap levels'!$D$386:$D$553&amp;'Regional Cap levels'!$E$386:$E$553,0),MATCH(I$6,'Regional Cap levels'!$F$385:$J$385,0))</f>
        <v>0.6907170032464206</v>
      </c>
    </row>
    <row r="15" spans="1:10" ht="13.5" customHeight="1">
      <c r="A15" s="1" t="s">
        <v>122</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0.5476139747340586</v>
      </c>
      <c r="F15" s="37" cm="1">
        <f t="array" ref="F15">INDEX('Regional Cap levels'!$F$386:$J$553,MATCH($A15&amp;$B15&amp;$C15&amp;$D15,'Regional Cap levels'!$B$386:$B$553&amp;'Regional Cap levels'!$C$386:$C$553&amp;'Regional Cap levels'!$D$386:$D$553&amp;'Regional Cap levels'!$E$386:$E$553,0),MATCH(F$6,'Regional Cap levels'!$F$385:$J$385,0))</f>
        <v>0.68837453155668682</v>
      </c>
      <c r="G15" s="37" cm="1">
        <f t="array" ref="G15">INDEX('Regional Cap levels'!$F$386:$J$553,MATCH($A15&amp;$B15&amp;$C15&amp;$D15,'Regional Cap levels'!$B$386:$B$553&amp;'Regional Cap levels'!$C$386:$C$553&amp;'Regional Cap levels'!$D$386:$D$553&amp;'Regional Cap levels'!$E$386:$E$553,0),MATCH(G$6,'Regional Cap levels'!$F$385:$J$385,0))</f>
        <v>0.68837453155668682</v>
      </c>
      <c r="H15" s="37" cm="1">
        <f t="array" ref="H15">INDEX('Regional Cap levels'!$F$386:$J$553,MATCH($A15&amp;$B15&amp;$C15&amp;$D15,'Regional Cap levels'!$B$386:$B$553&amp;'Regional Cap levels'!$C$386:$C$553&amp;'Regional Cap levels'!$D$386:$D$553&amp;'Regional Cap levels'!$E$386:$E$553,0),MATCH(H$6,'Regional Cap levels'!$F$385:$J$385,0))</f>
        <v>0.69363479426793273</v>
      </c>
      <c r="I15" s="37" cm="1">
        <f t="array" ref="I15">INDEX('Regional Cap levels'!$F$386:$J$553,MATCH($A15&amp;$B15&amp;$C15&amp;$D15,'Regional Cap levels'!$B$386:$B$553&amp;'Regional Cap levels'!$C$386:$C$553&amp;'Regional Cap levels'!$D$386:$D$553&amp;'Regional Cap levels'!$E$386:$E$553,0),MATCH(I$6,'Regional Cap levels'!$F$385:$J$385,0))</f>
        <v>0.69341512669179806</v>
      </c>
    </row>
    <row r="16" spans="1:10" ht="13.5" customHeight="1">
      <c r="A16" s="1" t="s">
        <v>122</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0.29617840979166304</v>
      </c>
      <c r="I16" s="37" cm="1">
        <f t="array" ref="I16">INDEX('Regional Cap levels'!$F$386:$J$553,MATCH($A16&amp;$B16&amp;$C16&amp;$D16,'Regional Cap levels'!$B$386:$B$553&amp;'Regional Cap levels'!$C$386:$C$553&amp;'Regional Cap levels'!$D$386:$D$553&amp;'Regional Cap levels'!$E$386:$E$553,0),MATCH(I$6,'Regional Cap levels'!$F$385:$J$385,0))</f>
        <v>0.29596927628124237</v>
      </c>
    </row>
    <row r="17" spans="1:10" ht="13.5" customHeight="1">
      <c r="A17" s="1" t="s">
        <v>122</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0.40444866296589277</v>
      </c>
      <c r="I17" s="37" cm="1">
        <f t="array" ref="I17">INDEX('Regional Cap levels'!$F$386:$J$553,MATCH($A17&amp;$B17&amp;$C17&amp;$D17,'Regional Cap levels'!$B$386:$B$553&amp;'Regional Cap levels'!$C$386:$C$553&amp;'Regional Cap levels'!$D$386:$D$553&amp;'Regional Cap levels'!$E$386:$E$553,0),MATCH(I$6,'Regional Cap levels'!$F$385:$J$385,0))</f>
        <v>0.40414743835077382</v>
      </c>
    </row>
    <row r="18" spans="1:10" ht="13.5" customHeight="1">
      <c r="A18" s="1" t="s">
        <v>122</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0.34989612955552435</v>
      </c>
      <c r="I18" s="37" cm="1">
        <f t="array" ref="I18">INDEX('Regional Cap levels'!$F$386:$J$553,MATCH($A18&amp;$B18&amp;$C18&amp;$D18,'Regional Cap levels'!$B$386:$B$553&amp;'Regional Cap levels'!$C$386:$C$553&amp;'Regional Cap levels'!$D$386:$D$553&amp;'Regional Cap levels'!$E$386:$E$553,0),MATCH(I$6,'Regional Cap levels'!$F$385:$J$385,0))</f>
        <v>0.3496676350396663</v>
      </c>
    </row>
    <row r="19" spans="1:10" ht="13.5" customHeight="1">
      <c r="B19" s="128"/>
      <c r="D19" s="128"/>
      <c r="E19" s="40"/>
      <c r="F19" s="40"/>
      <c r="G19" s="188"/>
      <c r="H19" s="188"/>
      <c r="I19" s="188"/>
    </row>
    <row r="20" spans="1:10" ht="13.5" customHeight="1">
      <c r="B20" s="56" t="s">
        <v>69</v>
      </c>
      <c r="C20" s="129"/>
      <c r="D20" s="129"/>
      <c r="E20" s="129"/>
      <c r="F20" s="129"/>
      <c r="G20" s="129"/>
      <c r="H20" s="129"/>
      <c r="I20" s="129"/>
    </row>
    <row r="21" spans="1:10" ht="28.5" customHeight="1">
      <c r="B21" s="14"/>
      <c r="C21" s="1"/>
      <c r="D21" s="1"/>
      <c r="E21" s="126" t="s">
        <v>47</v>
      </c>
      <c r="F21" s="126" t="s">
        <v>49</v>
      </c>
      <c r="G21" s="126" t="s">
        <v>51</v>
      </c>
      <c r="H21" s="126" t="s">
        <v>53</v>
      </c>
      <c r="I21" s="127" t="s">
        <v>55</v>
      </c>
    </row>
    <row r="22" spans="1:10" ht="13.5" customHeight="1">
      <c r="B22" s="55" t="s">
        <v>58</v>
      </c>
      <c r="C22" s="2" t="s">
        <v>59</v>
      </c>
      <c r="D22" s="2" t="s">
        <v>60</v>
      </c>
      <c r="E22" s="13" t="s">
        <v>46</v>
      </c>
      <c r="F22" s="13" t="s">
        <v>48</v>
      </c>
      <c r="G22" s="13" t="s">
        <v>50</v>
      </c>
      <c r="H22" s="13" t="s">
        <v>52</v>
      </c>
      <c r="I22" s="186" t="s">
        <v>54</v>
      </c>
      <c r="J22" s="130" t="s">
        <v>70</v>
      </c>
    </row>
    <row r="23" spans="1:10" ht="13.5" customHeight="1">
      <c r="B23" s="209" t="s">
        <v>71</v>
      </c>
      <c r="C23" s="209"/>
      <c r="D23" s="209"/>
      <c r="E23" s="209"/>
      <c r="F23" s="209"/>
      <c r="G23" s="209"/>
      <c r="H23" s="209"/>
      <c r="I23" s="186"/>
    </row>
    <row r="24" spans="1:10" ht="13.5" customHeight="1">
      <c r="B24" s="14" t="s">
        <v>62</v>
      </c>
      <c r="C24" s="1" t="s">
        <v>63</v>
      </c>
      <c r="D24" s="14" t="s">
        <v>64</v>
      </c>
      <c r="E24" s="35" cm="1">
        <f t="array" ref="E24">E7*INDEX('TDCV Values'!$D$11:$H$16,MATCH($B24&amp;$C24,'TDCV Values'!$B$11:$B$16&amp;'TDCV Values'!$C$11:$C$16,0),MATCH(E$22,'TDCV Values'!$D$10:$H$10,0))</f>
        <v>2026.5303531592929</v>
      </c>
      <c r="F24" s="35" cm="1">
        <f t="array" ref="F24">F7*INDEX('TDCV Values'!$D$11:$H$16,MATCH($B24&amp;$C24,'TDCV Values'!$B$11:$B$16&amp;'TDCV Values'!$C$11:$C$16,0),MATCH(F$22,'TDCV Values'!$D$10:$H$10,0))</f>
        <v>1512.6633054622916</v>
      </c>
      <c r="G24" s="35" cm="1">
        <f t="array" ref="G24">G7*INDEX('TDCV Values'!$D$11:$H$16,MATCH($B24&amp;$C24,'TDCV Values'!$B$11:$B$16&amp;'TDCV Values'!$C$11:$C$16,0),MATCH(G$22,'TDCV Values'!$D$10:$H$10,0))</f>
        <v>901.7948321557169</v>
      </c>
      <c r="H24" s="35" cm="1">
        <f t="array" ref="H24">H7*INDEX('TDCV Values'!$D$11:$H$16,MATCH($B24&amp;$C24,'TDCV Values'!$B$11:$B$16&amp;'TDCV Values'!$C$11:$C$16,0),MATCH(H$22,'TDCV Values'!$D$10:$H$10,0))</f>
        <v>762.98422780413898</v>
      </c>
      <c r="I24" s="35" cm="1">
        <f t="array" ref="I24">I7*INDEX('TDCV Values'!$D$11:$H$16,MATCH($B24&amp;$C24,'TDCV Values'!$B$11:$B$16&amp;'TDCV Values'!$C$11:$C$16,0),MATCH(I$22,'TDCV Values'!$D$10:$H$10,0))</f>
        <v>798.33527440997398</v>
      </c>
    </row>
    <row r="25" spans="1:10" ht="13.5" customHeight="1">
      <c r="B25" s="14" t="s">
        <v>62</v>
      </c>
      <c r="C25" s="1" t="s">
        <v>65</v>
      </c>
      <c r="D25" s="14" t="s">
        <v>64</v>
      </c>
      <c r="E25" s="35" cm="1">
        <f t="array" ref="E25">E8*INDEX('TDCV Values'!$D$11:$H$16,MATCH($B25&amp;$C25,'TDCV Values'!$B$11:$B$16&amp;'TDCV Values'!$C$11:$C$16,0),MATCH(E$22,'TDCV Values'!$D$10:$H$10,0))</f>
        <v>1995.6473417820964</v>
      </c>
      <c r="F25" s="35" cm="1">
        <f t="array" ref="F25">F8*INDEX('TDCV Values'!$D$11:$H$16,MATCH($B25&amp;$C25,'TDCV Values'!$B$11:$B$16&amp;'TDCV Values'!$C$11:$C$16,0),MATCH(F$22,'TDCV Values'!$D$10:$H$10,0))</f>
        <v>1478.4535396084591</v>
      </c>
      <c r="G25" s="35" cm="1">
        <f t="array" ref="G25">G8*INDEX('TDCV Values'!$D$11:$H$16,MATCH($B25&amp;$C25,'TDCV Values'!$B$11:$B$16&amp;'TDCV Values'!$C$11:$C$16,0),MATCH(G$22,'TDCV Values'!$D$10:$H$10,0))</f>
        <v>870.53545567639185</v>
      </c>
      <c r="H25" s="35" cm="1">
        <f t="array" ref="H25">H8*INDEX('TDCV Values'!$D$11:$H$16,MATCH($B25&amp;$C25,'TDCV Values'!$B$11:$B$16&amp;'TDCV Values'!$C$11:$C$16,0),MATCH(H$22,'TDCV Values'!$D$10:$H$10,0))</f>
        <v>751.10401203986214</v>
      </c>
      <c r="I25" s="35" cm="1">
        <f t="array" ref="I25">I8*INDEX('TDCV Values'!$D$11:$H$16,MATCH($B25&amp;$C25,'TDCV Values'!$B$11:$B$16&amp;'TDCV Values'!$C$11:$C$16,0),MATCH(I$22,'TDCV Values'!$D$10:$H$10,0))</f>
        <v>786.29016446233504</v>
      </c>
    </row>
    <row r="26" spans="1:10" ht="13.5" customHeight="1">
      <c r="B26" s="14" t="s">
        <v>62</v>
      </c>
      <c r="C26" s="1" t="s">
        <v>66</v>
      </c>
      <c r="D26" s="14" t="s">
        <v>64</v>
      </c>
      <c r="E26" s="35" cm="1">
        <f t="array" ref="E26">E9*INDEX('TDCV Values'!$D$11:$H$16,MATCH($B26&amp;$C26,'TDCV Values'!$B$11:$B$16&amp;'TDCV Values'!$C$11:$C$16,0),MATCH(E$22,'TDCV Values'!$D$10:$H$10,0))</f>
        <v>2134.4628178909843</v>
      </c>
      <c r="F26" s="35" cm="1">
        <f t="array" ref="F26">F9*INDEX('TDCV Values'!$D$11:$H$16,MATCH($B26&amp;$C26,'TDCV Values'!$B$11:$B$16&amp;'TDCV Values'!$C$11:$C$16,0),MATCH(F$22,'TDCV Values'!$D$10:$H$10,0))</f>
        <v>1593.251008512548</v>
      </c>
      <c r="G26" s="35" cm="1">
        <f t="array" ref="G26">G9*INDEX('TDCV Values'!$D$11:$H$16,MATCH($B26&amp;$C26,'TDCV Values'!$B$11:$B$16&amp;'TDCV Values'!$C$11:$C$16,0),MATCH(G$22,'TDCV Values'!$D$10:$H$10,0))</f>
        <v>949.88570423797171</v>
      </c>
      <c r="H26" s="35" cm="1">
        <f t="array" ref="H26">H9*INDEX('TDCV Values'!$D$11:$H$16,MATCH($B26&amp;$C26,'TDCV Values'!$B$11:$B$16&amp;'TDCV Values'!$C$11:$C$16,0),MATCH(H$22,'TDCV Values'!$D$10:$H$10,0))</f>
        <v>803.20950783380442</v>
      </c>
      <c r="I26" s="35" cm="1">
        <f t="array" ref="I26">I9*INDEX('TDCV Values'!$D$11:$H$16,MATCH($B26&amp;$C26,'TDCV Values'!$B$11:$B$16&amp;'TDCV Values'!$C$11:$C$16,0),MATCH(I$22,'TDCV Values'!$D$10:$H$10,0))</f>
        <v>840.44010127834383</v>
      </c>
      <c r="J26" s="132"/>
    </row>
    <row r="27" spans="1:10" ht="13.5" customHeight="1">
      <c r="B27" s="14" t="s">
        <v>67</v>
      </c>
      <c r="C27" s="1" t="s">
        <v>63</v>
      </c>
      <c r="D27" s="14" t="s">
        <v>64</v>
      </c>
      <c r="E27" s="35" cm="1">
        <f t="array" ref="E27">E10*INDEX('TDCV Values'!$D$11:$H$16,MATCH($B27&amp;$C27,'TDCV Values'!$B$11:$B$16&amp;'TDCV Values'!$C$11:$C$16,0),MATCH(E$22,'TDCV Values'!$D$10:$H$10,0))</f>
        <v>2050.6667061491221</v>
      </c>
      <c r="F27" s="35" cm="1">
        <f t="array" ref="F27">F10*INDEX('TDCV Values'!$D$11:$H$16,MATCH($B27&amp;$C27,'TDCV Values'!$B$11:$B$16&amp;'TDCV Values'!$C$11:$C$16,0),MATCH(F$22,'TDCV Values'!$D$10:$H$10,0))</f>
        <v>1517.210376361315</v>
      </c>
      <c r="G27" s="35" cm="1">
        <f t="array" ref="G27">G10*INDEX('TDCV Values'!$D$11:$H$16,MATCH($B27&amp;$C27,'TDCV Values'!$B$11:$B$16&amp;'TDCV Values'!$C$11:$C$16,0),MATCH(G$22,'TDCV Values'!$D$10:$H$10,0))</f>
        <v>905.26496789144721</v>
      </c>
      <c r="H27" s="35" cm="1">
        <f t="array" ref="H27">H10*INDEX('TDCV Values'!$D$11:$H$16,MATCH($B27&amp;$C27,'TDCV Values'!$B$11:$B$16&amp;'TDCV Values'!$C$11:$C$16,0),MATCH(H$22,'TDCV Values'!$D$10:$H$10,0))</f>
        <v>796.85008183341938</v>
      </c>
      <c r="I27" s="35" cm="1">
        <f t="array" ref="I27">I10*INDEX('TDCV Values'!$D$11:$H$16,MATCH($B27&amp;$C27,'TDCV Values'!$B$11:$B$16&amp;'TDCV Values'!$C$11:$C$16,0),MATCH(I$22,'TDCV Values'!$D$10:$H$10,0))</f>
        <v>857.18145883412706</v>
      </c>
      <c r="J27" s="132"/>
    </row>
    <row r="28" spans="1:10" ht="13.5" customHeight="1">
      <c r="B28" s="14" t="s">
        <v>67</v>
      </c>
      <c r="C28" s="1" t="s">
        <v>65</v>
      </c>
      <c r="D28" s="14" t="s">
        <v>64</v>
      </c>
      <c r="E28" s="35" cm="1">
        <f t="array" ref="E28">E11*INDEX('TDCV Values'!$D$11:$H$16,MATCH($B28&amp;$C28,'TDCV Values'!$B$11:$B$16&amp;'TDCV Values'!$C$11:$C$16,0),MATCH(E$22,'TDCV Values'!$D$10:$H$10,0))</f>
        <v>2105.4679284005142</v>
      </c>
      <c r="F28" s="35" cm="1">
        <f t="array" ref="F28">F11*INDEX('TDCV Values'!$D$11:$H$16,MATCH($B28&amp;$C28,'TDCV Values'!$B$11:$B$16&amp;'TDCV Values'!$C$11:$C$16,0),MATCH(F$22,'TDCV Values'!$D$10:$H$10,0))</f>
        <v>1541.5926443918131</v>
      </c>
      <c r="G28" s="35" cm="1">
        <f t="array" ref="G28">G11*INDEX('TDCV Values'!$D$11:$H$16,MATCH($B28&amp;$C28,'TDCV Values'!$B$11:$B$16&amp;'TDCV Values'!$C$11:$C$16,0),MATCH(G$22,'TDCV Values'!$D$10:$H$10,0))</f>
        <v>885.47715801584479</v>
      </c>
      <c r="H28" s="35" cm="1">
        <f t="array" ref="H28">H11*INDEX('TDCV Values'!$D$11:$H$16,MATCH($B28&amp;$C28,'TDCV Values'!$B$11:$B$16&amp;'TDCV Values'!$C$11:$C$16,0),MATCH(H$22,'TDCV Values'!$D$10:$H$10,0))</f>
        <v>767.73641586690894</v>
      </c>
      <c r="I28" s="35" cm="1">
        <f t="array" ref="I28">I11*INDEX('TDCV Values'!$D$11:$H$16,MATCH($B28&amp;$C28,'TDCV Values'!$B$11:$B$16&amp;'TDCV Values'!$C$11:$C$16,0),MATCH(I$22,'TDCV Values'!$D$10:$H$10,0))</f>
        <v>832.89945405889</v>
      </c>
      <c r="J28" s="132"/>
    </row>
    <row r="29" spans="1:10" ht="13.5" customHeight="1">
      <c r="B29" s="14" t="s">
        <v>67</v>
      </c>
      <c r="C29" s="1" t="s">
        <v>66</v>
      </c>
      <c r="D29" s="14" t="s">
        <v>64</v>
      </c>
      <c r="E29" s="35" cm="1">
        <f t="array" ref="E29">E12*INDEX('TDCV Values'!$D$11:$H$16,MATCH($B29&amp;$C29,'TDCV Values'!$B$11:$B$16&amp;'TDCV Values'!$C$11:$C$16,0),MATCH(E$22,'TDCV Values'!$D$10:$H$10,0))</f>
        <v>2159.8450857659291</v>
      </c>
      <c r="F29" s="35" cm="1">
        <f t="array" ref="F29">F12*INDEX('TDCV Values'!$D$11:$H$16,MATCH($B29&amp;$C29,'TDCV Values'!$B$11:$B$16&amp;'TDCV Values'!$C$11:$C$16,0),MATCH(F$22,'TDCV Values'!$D$10:$H$10,0))</f>
        <v>1598.0242864864206</v>
      </c>
      <c r="G29" s="35" cm="1">
        <f t="array" ref="G29">G12*INDEX('TDCV Values'!$D$11:$H$16,MATCH($B29&amp;$C29,'TDCV Values'!$B$11:$B$16&amp;'TDCV Values'!$C$11:$C$16,0),MATCH(G$22,'TDCV Values'!$D$10:$H$10,0))</f>
        <v>953.54104465389253</v>
      </c>
      <c r="H29" s="35" cm="1">
        <f t="array" ref="H29">H12*INDEX('TDCV Values'!$D$11:$H$16,MATCH($B29&amp;$C29,'TDCV Values'!$B$11:$B$16&amp;'TDCV Values'!$C$11:$C$16,0),MATCH(H$22,'TDCV Values'!$D$10:$H$10,0))</f>
        <v>838.75890219479186</v>
      </c>
      <c r="I29" s="35" cm="1">
        <f t="array" ref="I29">I12*INDEX('TDCV Values'!$D$11:$H$16,MATCH($B29&amp;$C29,'TDCV Values'!$B$11:$B$16&amp;'TDCV Values'!$C$11:$C$16,0),MATCH(I$22,'TDCV Values'!$D$10:$H$10,0))</f>
        <v>902.30104981002887</v>
      </c>
      <c r="J29" s="132"/>
    </row>
    <row r="30" spans="1:10" ht="13.5" customHeight="1">
      <c r="B30" s="209" t="s">
        <v>72</v>
      </c>
      <c r="C30" s="209"/>
      <c r="D30" s="209"/>
      <c r="E30" s="209"/>
      <c r="F30" s="209"/>
      <c r="G30" s="209"/>
      <c r="H30" s="209"/>
      <c r="I30" s="186"/>
      <c r="J30" t="s">
        <v>73</v>
      </c>
    </row>
    <row r="31" spans="1:10" ht="13.5" customHeight="1">
      <c r="B31" s="14" t="s">
        <v>62</v>
      </c>
      <c r="C31" s="1" t="s">
        <v>63</v>
      </c>
      <c r="D31" s="14" t="s">
        <v>68</v>
      </c>
      <c r="E31" s="8">
        <f>E13*365</f>
        <v>177.38144542365973</v>
      </c>
      <c r="F31" s="8">
        <f t="shared" ref="F31:I36" si="0">F13*365</f>
        <v>225.64049300268738</v>
      </c>
      <c r="G31" s="8">
        <f t="shared" si="0"/>
        <v>225.64049300268738</v>
      </c>
      <c r="H31" s="8">
        <f t="shared" si="0"/>
        <v>227.13006775270776</v>
      </c>
      <c r="I31" s="8">
        <f t="shared" si="0"/>
        <v>227.0524877620386</v>
      </c>
    </row>
    <row r="32" spans="1:10" ht="13.5" customHeight="1">
      <c r="B32" s="14" t="s">
        <v>62</v>
      </c>
      <c r="C32" s="1" t="s">
        <v>65</v>
      </c>
      <c r="D32" s="14" t="s">
        <v>68</v>
      </c>
      <c r="E32" s="8">
        <f t="shared" ref="E32:H36" si="1">E14*365</f>
        <v>195.78757295508194</v>
      </c>
      <c r="F32" s="8">
        <f t="shared" si="1"/>
        <v>244.15073565636609</v>
      </c>
      <c r="G32" s="8">
        <f t="shared" si="1"/>
        <v>244.15073565636609</v>
      </c>
      <c r="H32" s="8">
        <f t="shared" si="1"/>
        <v>252.19565208795441</v>
      </c>
      <c r="I32" s="8">
        <f t="shared" si="0"/>
        <v>252.11170618494353</v>
      </c>
    </row>
    <row r="33" spans="2:10" ht="13.5" customHeight="1">
      <c r="B33" s="14" t="s">
        <v>62</v>
      </c>
      <c r="C33" s="1" t="s">
        <v>66</v>
      </c>
      <c r="D33" s="14" t="s">
        <v>68</v>
      </c>
      <c r="E33" s="8">
        <f t="shared" si="1"/>
        <v>199.8791007779314</v>
      </c>
      <c r="F33" s="8">
        <f t="shared" si="1"/>
        <v>251.2567040181907</v>
      </c>
      <c r="G33" s="8">
        <f t="shared" si="1"/>
        <v>251.2567040181907</v>
      </c>
      <c r="H33" s="8">
        <f t="shared" si="1"/>
        <v>253.17669990779544</v>
      </c>
      <c r="I33" s="8">
        <f t="shared" si="0"/>
        <v>253.0965212425063</v>
      </c>
    </row>
    <row r="34" spans="2:10" ht="13.5" customHeight="1">
      <c r="B34" s="14" t="s">
        <v>67</v>
      </c>
      <c r="C34" s="1" t="s">
        <v>63</v>
      </c>
      <c r="D34" s="14" t="s">
        <v>68</v>
      </c>
      <c r="E34" s="8">
        <f t="shared" si="1"/>
        <v>103.97092936909048</v>
      </c>
      <c r="F34" s="8">
        <f t="shared" si="1"/>
        <v>106.25787182977324</v>
      </c>
      <c r="G34" s="8">
        <f t="shared" si="1"/>
        <v>106.25787182977324</v>
      </c>
      <c r="H34" s="8">
        <f t="shared" si="1"/>
        <v>108.10511957395701</v>
      </c>
      <c r="I34" s="8">
        <f t="shared" si="0"/>
        <v>108.02878584265346</v>
      </c>
    </row>
    <row r="35" spans="2:10" ht="13.5" customHeight="1">
      <c r="B35" s="14" t="s">
        <v>67</v>
      </c>
      <c r="C35" s="1" t="s">
        <v>65</v>
      </c>
      <c r="D35" s="14" t="s">
        <v>68</v>
      </c>
      <c r="E35" s="8">
        <f t="shared" si="1"/>
        <v>136.9058156755768</v>
      </c>
      <c r="F35" s="8">
        <f t="shared" si="1"/>
        <v>137.96643218303919</v>
      </c>
      <c r="G35" s="8">
        <f t="shared" si="1"/>
        <v>137.96643218303919</v>
      </c>
      <c r="H35" s="8">
        <f t="shared" si="1"/>
        <v>147.62376198255086</v>
      </c>
      <c r="I35" s="8">
        <f t="shared" si="0"/>
        <v>147.51381499803244</v>
      </c>
    </row>
    <row r="36" spans="2:10" ht="13.5" customHeight="1">
      <c r="B36" s="14" t="s">
        <v>67</v>
      </c>
      <c r="C36" s="1" t="s">
        <v>66</v>
      </c>
      <c r="D36" s="14" t="s">
        <v>68</v>
      </c>
      <c r="E36" s="8">
        <f t="shared" si="1"/>
        <v>122.41270806287491</v>
      </c>
      <c r="F36" s="8">
        <f t="shared" si="1"/>
        <v>125.33564757652866</v>
      </c>
      <c r="G36" s="8">
        <f t="shared" si="1"/>
        <v>125.33564757652866</v>
      </c>
      <c r="H36" s="8">
        <f t="shared" si="1"/>
        <v>127.71208728776639</v>
      </c>
      <c r="I36" s="8">
        <f t="shared" si="0"/>
        <v>127.62868678947819</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2203.9117985829525</v>
      </c>
      <c r="F38" s="8">
        <f t="shared" si="2"/>
        <v>1738.3037984649791</v>
      </c>
      <c r="G38" s="8">
        <f t="shared" si="2"/>
        <v>1127.4353251584043</v>
      </c>
      <c r="H38" s="8">
        <f t="shared" si="2"/>
        <v>990.11429555684674</v>
      </c>
      <c r="I38" s="8">
        <f t="shared" si="2"/>
        <v>1025.3877621720126</v>
      </c>
    </row>
    <row r="39" spans="2:10" ht="13.5" customHeight="1">
      <c r="B39" s="14" t="s">
        <v>62</v>
      </c>
      <c r="C39" s="1" t="s">
        <v>65</v>
      </c>
      <c r="D39" s="1"/>
      <c r="E39" s="8">
        <f t="shared" si="2"/>
        <v>2191.4349147371786</v>
      </c>
      <c r="F39" s="8">
        <f t="shared" si="2"/>
        <v>1722.6042752648252</v>
      </c>
      <c r="G39" s="8">
        <f t="shared" si="2"/>
        <v>1114.686191332758</v>
      </c>
      <c r="H39" s="8">
        <f t="shared" si="2"/>
        <v>1003.2996641278165</v>
      </c>
      <c r="I39" s="8">
        <f t="shared" si="2"/>
        <v>1038.4018706472787</v>
      </c>
    </row>
    <row r="40" spans="2:10" ht="13.5" customHeight="1">
      <c r="B40" s="14" t="s">
        <v>62</v>
      </c>
      <c r="C40" s="1" t="s">
        <v>66</v>
      </c>
      <c r="D40" s="1"/>
      <c r="E40" s="8">
        <f t="shared" si="2"/>
        <v>2334.3419186689157</v>
      </c>
      <c r="F40" s="8">
        <f t="shared" si="2"/>
        <v>1844.5077125307387</v>
      </c>
      <c r="G40" s="8">
        <f t="shared" si="2"/>
        <v>1201.1424082561625</v>
      </c>
      <c r="H40" s="8">
        <f t="shared" si="2"/>
        <v>1056.3862077415999</v>
      </c>
      <c r="I40" s="8">
        <f t="shared" si="2"/>
        <v>1093.5366225208502</v>
      </c>
    </row>
    <row r="41" spans="2:10" ht="13.5" customHeight="1">
      <c r="B41" s="14" t="s">
        <v>67</v>
      </c>
      <c r="C41" s="1" t="s">
        <v>63</v>
      </c>
      <c r="D41" s="1"/>
      <c r="E41" s="8">
        <f t="shared" si="2"/>
        <v>2154.6376355182124</v>
      </c>
      <c r="F41" s="8">
        <f t="shared" si="2"/>
        <v>1623.4682481910882</v>
      </c>
      <c r="G41" s="8">
        <f t="shared" si="2"/>
        <v>1011.5228397212204</v>
      </c>
      <c r="H41" s="8">
        <f t="shared" si="2"/>
        <v>904.95520140737642</v>
      </c>
      <c r="I41" s="8">
        <f t="shared" si="2"/>
        <v>965.21024467678058</v>
      </c>
    </row>
    <row r="42" spans="2:10" ht="13.5" customHeight="1">
      <c r="B42" s="14" t="s">
        <v>67</v>
      </c>
      <c r="C42" s="1" t="s">
        <v>65</v>
      </c>
      <c r="D42" s="1"/>
      <c r="E42" s="8">
        <f t="shared" si="2"/>
        <v>2242.373744076091</v>
      </c>
      <c r="F42" s="8">
        <f t="shared" si="2"/>
        <v>1679.5590765748523</v>
      </c>
      <c r="G42" s="8">
        <f t="shared" si="2"/>
        <v>1023.443590198884</v>
      </c>
      <c r="H42" s="8">
        <f t="shared" si="2"/>
        <v>915.36017784945977</v>
      </c>
      <c r="I42" s="8">
        <f t="shared" si="2"/>
        <v>980.41326905692245</v>
      </c>
    </row>
    <row r="43" spans="2:10" ht="13.5" customHeight="1">
      <c r="B43" s="14" t="s">
        <v>67</v>
      </c>
      <c r="C43" s="1" t="s">
        <v>66</v>
      </c>
      <c r="D43" s="1"/>
      <c r="E43" s="8">
        <f t="shared" si="2"/>
        <v>2282.2577938288041</v>
      </c>
      <c r="F43" s="8">
        <f t="shared" si="2"/>
        <v>1723.3599340629492</v>
      </c>
      <c r="G43" s="8">
        <f t="shared" si="2"/>
        <v>1078.8766922304212</v>
      </c>
      <c r="H43" s="8">
        <f t="shared" si="2"/>
        <v>966.47098948255825</v>
      </c>
      <c r="I43" s="8">
        <f t="shared" si="2"/>
        <v>1029.9297365995071</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4358.5494341011654</v>
      </c>
      <c r="F45" s="8">
        <f t="shared" ref="F45:I47" si="3">F38+F41</f>
        <v>3361.7720466560672</v>
      </c>
      <c r="G45" s="8">
        <f t="shared" si="3"/>
        <v>2138.9581648796247</v>
      </c>
      <c r="H45" s="8">
        <f t="shared" si="3"/>
        <v>1895.0694969642232</v>
      </c>
      <c r="I45" s="8">
        <f t="shared" si="3"/>
        <v>1990.5980068487931</v>
      </c>
    </row>
    <row r="46" spans="2:10" ht="13.5" customHeight="1">
      <c r="B46" s="14" t="s">
        <v>77</v>
      </c>
      <c r="C46" s="1" t="s">
        <v>65</v>
      </c>
      <c r="D46" s="1"/>
      <c r="E46" s="8">
        <f t="shared" ref="E46:H47" si="4">E39+E42</f>
        <v>4433.8086588132701</v>
      </c>
      <c r="F46" s="8">
        <f t="shared" si="4"/>
        <v>3402.1633518396775</v>
      </c>
      <c r="G46" s="8">
        <f t="shared" si="4"/>
        <v>2138.129781531642</v>
      </c>
      <c r="H46" s="8">
        <f t="shared" si="4"/>
        <v>1918.6598419772763</v>
      </c>
      <c r="I46" s="8">
        <f t="shared" si="3"/>
        <v>2018.8151397042011</v>
      </c>
    </row>
    <row r="47" spans="2:10" ht="13.5" customHeight="1">
      <c r="B47" s="14" t="s">
        <v>77</v>
      </c>
      <c r="C47" s="1" t="s">
        <v>66</v>
      </c>
      <c r="D47" s="1"/>
      <c r="E47" s="8">
        <f t="shared" si="4"/>
        <v>4616.5997124977202</v>
      </c>
      <c r="F47" s="8">
        <f t="shared" si="4"/>
        <v>3567.8676465936878</v>
      </c>
      <c r="G47" s="8">
        <f t="shared" si="4"/>
        <v>2280.0191004865837</v>
      </c>
      <c r="H47" s="8">
        <f t="shared" si="4"/>
        <v>2022.8571972241582</v>
      </c>
      <c r="I47" s="8">
        <f t="shared" si="3"/>
        <v>2123.4663591203571</v>
      </c>
    </row>
    <row r="48" spans="2:10" ht="13.5" customHeight="1">
      <c r="E48" s="16"/>
      <c r="F48" s="16"/>
      <c r="G48" s="200"/>
      <c r="H48" s="200"/>
      <c r="I48" s="200"/>
      <c r="J48" s="16"/>
    </row>
    <row r="49" spans="1:14" s="34" customFormat="1">
      <c r="A49" s="33" t="s">
        <v>78</v>
      </c>
      <c r="E49" s="38"/>
      <c r="F49" s="38"/>
      <c r="G49" s="38"/>
      <c r="H49" s="38"/>
      <c r="I49" s="38"/>
      <c r="J49" s="38"/>
    </row>
    <row r="50" spans="1:14">
      <c r="F50" s="132"/>
      <c r="G50" s="132"/>
      <c r="H50" s="132"/>
      <c r="I50" s="132"/>
    </row>
    <row r="51" spans="1:14">
      <c r="B51" s="4" t="s">
        <v>97</v>
      </c>
      <c r="E51" s="6"/>
    </row>
    <row r="52" spans="1:14" ht="25.5" customHeight="1">
      <c r="B52" s="25" t="s">
        <v>58</v>
      </c>
      <c r="C52" s="13" t="s">
        <v>65</v>
      </c>
      <c r="D52" s="13" t="s">
        <v>63</v>
      </c>
      <c r="E52" s="212" t="s">
        <v>98</v>
      </c>
      <c r="F52" s="212"/>
      <c r="H52" s="201"/>
      <c r="I52" s="201"/>
    </row>
    <row r="53" spans="1:14">
      <c r="B53" s="1" t="s">
        <v>62</v>
      </c>
      <c r="C53" s="26">
        <f>'Customer Numbers - N Wales &amp; M'!$D$5</f>
        <v>263253</v>
      </c>
      <c r="D53" s="26">
        <f>'Customer Numbers - N Wales &amp; M'!$C$5</f>
        <v>893852</v>
      </c>
      <c r="E53" s="213">
        <f>C53/(C53+D53)</f>
        <v>0.22751003582215962</v>
      </c>
      <c r="F53" s="213"/>
    </row>
    <row r="54" spans="1:14">
      <c r="B54" s="1" t="s">
        <v>67</v>
      </c>
      <c r="C54" s="26">
        <f>'Customer Numbers - N Wales &amp; M'!$D$10</f>
        <v>220889</v>
      </c>
      <c r="D54" s="26">
        <f>'Customer Numbers - N Wales &amp; M'!$C$10</f>
        <v>808683</v>
      </c>
      <c r="E54" s="213">
        <f>C54/(C54+D54)</f>
        <v>0.2145444903319049</v>
      </c>
      <c r="F54" s="213"/>
      <c r="J54" s="133"/>
      <c r="K54" s="39"/>
      <c r="L54" s="39"/>
      <c r="M54" s="210"/>
      <c r="N54" s="210"/>
    </row>
    <row r="56" spans="1:14">
      <c r="B56" s="4" t="s">
        <v>99</v>
      </c>
    </row>
    <row r="57" spans="1:14">
      <c r="B57" s="211" t="s">
        <v>100</v>
      </c>
      <c r="C57" s="211"/>
      <c r="D57" s="134">
        <v>1</v>
      </c>
    </row>
    <row r="58" spans="1:14">
      <c r="E58" s="16"/>
      <c r="F58" s="16"/>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0.69880357005492855</v>
      </c>
      <c r="F61" s="37">
        <f t="shared" ref="F61:I61" si="5">F7</f>
        <v>0.52160803636630748</v>
      </c>
      <c r="G61" s="37">
        <f t="shared" si="5"/>
        <v>0.31096373522610926</v>
      </c>
      <c r="H61" s="37">
        <f t="shared" si="5"/>
        <v>0.28258675103857001</v>
      </c>
      <c r="I61" s="37">
        <f t="shared" si="5"/>
        <v>0.29567973126295333</v>
      </c>
    </row>
    <row r="62" spans="1:14">
      <c r="B62" s="14" t="s">
        <v>62</v>
      </c>
      <c r="C62" s="1" t="s">
        <v>65</v>
      </c>
      <c r="D62" s="14" t="s">
        <v>64</v>
      </c>
      <c r="E62" s="37">
        <f t="shared" ref="E62:I66" si="6">E8</f>
        <v>0.68815425578692979</v>
      </c>
      <c r="F62" s="37">
        <f t="shared" si="6"/>
        <v>0.50981156538222727</v>
      </c>
      <c r="G62" s="37">
        <f t="shared" si="6"/>
        <v>0.30018463988841099</v>
      </c>
      <c r="H62" s="37">
        <f t="shared" si="6"/>
        <v>0.27818667112587486</v>
      </c>
      <c r="I62" s="37">
        <f t="shared" si="6"/>
        <v>0.29121857943049445</v>
      </c>
    </row>
    <row r="63" spans="1:14">
      <c r="B63" s="14" t="s">
        <v>62</v>
      </c>
      <c r="C63" s="1" t="s">
        <v>66</v>
      </c>
      <c r="D63" s="14" t="s">
        <v>64</v>
      </c>
      <c r="E63" s="37">
        <f t="shared" si="6"/>
        <v>0.73602166134171876</v>
      </c>
      <c r="F63" s="37">
        <f t="shared" si="6"/>
        <v>0.54939689948708548</v>
      </c>
      <c r="G63" s="37">
        <f t="shared" si="6"/>
        <v>0.32754679456481783</v>
      </c>
      <c r="H63" s="37">
        <f t="shared" si="6"/>
        <v>0.29748500290140906</v>
      </c>
      <c r="I63" s="37">
        <f t="shared" si="6"/>
        <v>0.3112741115845718</v>
      </c>
    </row>
    <row r="64" spans="1:14">
      <c r="B64" s="14" t="s">
        <v>67</v>
      </c>
      <c r="C64" s="1" t="s">
        <v>63</v>
      </c>
      <c r="D64" s="14" t="s">
        <v>64</v>
      </c>
      <c r="E64" s="37">
        <f t="shared" si="6"/>
        <v>0.1708888921790935</v>
      </c>
      <c r="F64" s="37">
        <f t="shared" si="6"/>
        <v>0.12643419803010958</v>
      </c>
      <c r="G64" s="37">
        <f t="shared" si="6"/>
        <v>7.5438747324287264E-2</v>
      </c>
      <c r="H64" s="37">
        <f t="shared" si="6"/>
        <v>6.9291311463775596E-2</v>
      </c>
      <c r="I64" s="37">
        <f t="shared" si="6"/>
        <v>7.4537518159489308E-2</v>
      </c>
    </row>
    <row r="65" spans="2:15">
      <c r="B65" s="14" t="s">
        <v>67</v>
      </c>
      <c r="C65" s="1" t="s">
        <v>65</v>
      </c>
      <c r="D65" s="14" t="s">
        <v>64</v>
      </c>
      <c r="E65" s="37">
        <f t="shared" si="6"/>
        <v>0.17545566070004284</v>
      </c>
      <c r="F65" s="37">
        <f t="shared" si="6"/>
        <v>0.12846605369931777</v>
      </c>
      <c r="G65" s="37">
        <f t="shared" si="6"/>
        <v>7.3789763167987063E-2</v>
      </c>
      <c r="H65" s="37">
        <f t="shared" si="6"/>
        <v>6.6759688336252954E-2</v>
      </c>
      <c r="I65" s="37">
        <f t="shared" si="6"/>
        <v>7.2426039483381735E-2</v>
      </c>
    </row>
    <row r="66" spans="2:15">
      <c r="B66" s="14" t="s">
        <v>67</v>
      </c>
      <c r="C66" s="1" t="s">
        <v>66</v>
      </c>
      <c r="D66" s="14" t="s">
        <v>64</v>
      </c>
      <c r="E66" s="37">
        <f t="shared" si="6"/>
        <v>0.17998709048049408</v>
      </c>
      <c r="F66" s="37">
        <f t="shared" si="6"/>
        <v>0.13316869054053504</v>
      </c>
      <c r="G66" s="37">
        <f t="shared" si="6"/>
        <v>7.9461753721157713E-2</v>
      </c>
      <c r="H66" s="37">
        <f t="shared" si="6"/>
        <v>7.2935556712590596E-2</v>
      </c>
      <c r="I66" s="37">
        <f t="shared" si="6"/>
        <v>7.8460960853045991E-2</v>
      </c>
    </row>
    <row r="67" spans="2:15">
      <c r="B67" s="14" t="s">
        <v>62</v>
      </c>
      <c r="C67" s="1" t="s">
        <v>63</v>
      </c>
      <c r="D67" s="14" t="s">
        <v>68</v>
      </c>
      <c r="E67" s="37">
        <f>IF((E14-E13)&lt;0,E13,E13+($E$53*(E14-E13))*$D$57)</f>
        <v>0.49744938125392013</v>
      </c>
      <c r="F67" s="37">
        <f t="shared" ref="F67:I67" si="7">IF((F14-F13)&lt;0,F13,F13+($E$53*(F14-F13))*$D$57)</f>
        <v>0.62973084649836353</v>
      </c>
      <c r="G67" s="37">
        <f t="shared" si="7"/>
        <v>0.62973084649836353</v>
      </c>
      <c r="H67" s="37">
        <f t="shared" si="7"/>
        <v>0.63789791710335086</v>
      </c>
      <c r="I67" s="37">
        <f t="shared" si="7"/>
        <v>0.6376814012139973</v>
      </c>
      <c r="K67" s="40"/>
      <c r="L67" s="40"/>
      <c r="M67" s="40"/>
      <c r="N67" s="40"/>
      <c r="O67" s="40"/>
    </row>
    <row r="68" spans="2:15">
      <c r="B68" s="14" t="s">
        <v>62</v>
      </c>
      <c r="C68" s="1" t="s">
        <v>65</v>
      </c>
      <c r="D68" s="14" t="s">
        <v>68</v>
      </c>
      <c r="E68" s="37">
        <f>IF((E14-E13)&lt;=0,E14,E67+(E14-E13)*(1-$D$57))</f>
        <v>0.49744938125392013</v>
      </c>
      <c r="F68" s="37">
        <f>IF((F14-F13)&lt;=0,F14,F67+(F14-F13)*(1-$D$57))</f>
        <v>0.62973084649836353</v>
      </c>
      <c r="G68" s="37">
        <f>IF((G14-G13)&lt;=0,G14,G67+(G14-G13)*(1-$D$57))</f>
        <v>0.62973084649836353</v>
      </c>
      <c r="H68" s="37">
        <f>IF((H14-H13)&lt;=0,H14,H67+(H14-H13)*(1-$D$57))</f>
        <v>0.63789791710335086</v>
      </c>
      <c r="I68" s="37">
        <f>IF((I14-I13)&lt;=0,I14,I67+(I14-I13)*(1-$D$57))</f>
        <v>0.6376814012139973</v>
      </c>
      <c r="K68" s="40"/>
      <c r="L68" s="40"/>
      <c r="M68" s="40"/>
      <c r="N68" s="40"/>
      <c r="O68" s="40"/>
    </row>
    <row r="69" spans="2:15">
      <c r="B69" s="14" t="s">
        <v>62</v>
      </c>
      <c r="C69" s="1" t="s">
        <v>66</v>
      </c>
      <c r="D69" s="14" t="s">
        <v>68</v>
      </c>
      <c r="E69" s="37">
        <f>E15</f>
        <v>0.5476139747340586</v>
      </c>
      <c r="F69" s="37">
        <f t="shared" ref="F69:I69" si="8">F15</f>
        <v>0.68837453155668682</v>
      </c>
      <c r="G69" s="37">
        <f t="shared" si="8"/>
        <v>0.68837453155668682</v>
      </c>
      <c r="H69" s="37">
        <f t="shared" si="8"/>
        <v>0.69363479426793273</v>
      </c>
      <c r="I69" s="37">
        <f t="shared" si="8"/>
        <v>0.69341512669179806</v>
      </c>
      <c r="K69" s="40"/>
      <c r="L69" s="40"/>
      <c r="M69" s="40"/>
      <c r="N69" s="40"/>
      <c r="O69" s="40"/>
    </row>
    <row r="70" spans="2:15">
      <c r="B70" s="14" t="s">
        <v>67</v>
      </c>
      <c r="C70" s="1" t="s">
        <v>63</v>
      </c>
      <c r="D70" s="14" t="s">
        <v>68</v>
      </c>
      <c r="E70" s="37">
        <f>IF((E17-E16)&lt;0,E16,E16+($E$54*(E17-E16))*$D$57)</f>
        <v>0.30421076100234201</v>
      </c>
      <c r="F70" s="37">
        <f t="shared" ref="F70:I70" si="9">IF((F17-F16)&lt;0,F16,F16+($E$54*(F17-F16))*$D$57)</f>
        <v>0.3097555308217072</v>
      </c>
      <c r="G70" s="37">
        <f t="shared" si="9"/>
        <v>0.3097555308217072</v>
      </c>
      <c r="H70" s="37">
        <f t="shared" si="9"/>
        <v>0.31940719607703449</v>
      </c>
      <c r="I70" s="37">
        <f t="shared" si="9"/>
        <v>0.31917830492749222</v>
      </c>
      <c r="K70" s="40"/>
      <c r="L70" s="40"/>
      <c r="M70" s="40"/>
      <c r="N70" s="40"/>
      <c r="O70" s="40"/>
    </row>
    <row r="71" spans="2:15">
      <c r="B71" s="14" t="s">
        <v>67</v>
      </c>
      <c r="C71" s="1" t="s">
        <v>65</v>
      </c>
      <c r="D71" s="14" t="s">
        <v>68</v>
      </c>
      <c r="E71" s="37">
        <f>IF((E17-E16)&lt;=0,E17,E70+(E17-E16)*(1-$D$57))</f>
        <v>0.30421076100234201</v>
      </c>
      <c r="F71" s="37">
        <f>IF((F17-F16)&lt;=0,F17,F70+(F17-F16)*(1-$D$57))</f>
        <v>0.3097555308217072</v>
      </c>
      <c r="G71" s="37">
        <f>IF((G17-G16)&lt;=0,G17,G70+(G17-G16)*(1-$D$57))</f>
        <v>0.3097555308217072</v>
      </c>
      <c r="H71" s="37">
        <f>IF((H17-H16)&lt;=0,H17,H70+(H17-H16)*(1-$D$57))</f>
        <v>0.31940719607703449</v>
      </c>
      <c r="I71" s="37">
        <f>IF((I17-I16)&lt;=0,I17,I70+(I17-I16)*(1-$D$57))</f>
        <v>0.31917830492749222</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0.34989612955552435</v>
      </c>
      <c r="I72" s="37">
        <f t="shared" si="10"/>
        <v>0.3496676350396663</v>
      </c>
      <c r="K72" s="40"/>
      <c r="L72" s="40"/>
      <c r="M72" s="40"/>
      <c r="N72" s="40"/>
      <c r="O72" s="40"/>
    </row>
    <row r="73" spans="2:15">
      <c r="B73" s="128"/>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2026.5303531592929</v>
      </c>
      <c r="F78" s="35" cm="1">
        <f t="array" ref="F78">F61*INDEX('TDCV Values'!$D$11:$H$16,MATCH($B78&amp;$C78,'TDCV Values'!$B$11:$B$16&amp;'TDCV Values'!$C$11:$C$16,0),MATCH(F$22,'TDCV Values'!$D$10:$H$10,0))</f>
        <v>1512.6633054622916</v>
      </c>
      <c r="G78" s="35" cm="1">
        <f t="array" ref="G78">G61*INDEX('TDCV Values'!$D$11:$H$16,MATCH($B78&amp;$C78,'TDCV Values'!$B$11:$B$16&amp;'TDCV Values'!$C$11:$C$16,0),MATCH(G$22,'TDCV Values'!$D$10:$H$10,0))</f>
        <v>901.7948321557169</v>
      </c>
      <c r="H78" s="35" cm="1">
        <f t="array" ref="H78">H61*INDEX('TDCV Values'!$D$11:$H$16,MATCH($B78&amp;$C78,'TDCV Values'!$B$11:$B$16&amp;'TDCV Values'!$C$11:$C$16,0),MATCH(H$22,'TDCV Values'!$D$10:$H$10,0))</f>
        <v>762.98422780413898</v>
      </c>
      <c r="I78" s="35" cm="1">
        <f t="array" ref="I78">I61*INDEX('TDCV Values'!$D$11:$H$16,MATCH($B78&amp;$C78,'TDCV Values'!$B$11:$B$16&amp;'TDCV Values'!$C$11:$C$16,0),MATCH(I$22,'TDCV Values'!$D$10:$H$10,0))</f>
        <v>798.33527440997398</v>
      </c>
    </row>
    <row r="79" spans="2:15">
      <c r="B79" s="14" t="s">
        <v>62</v>
      </c>
      <c r="C79" s="1" t="s">
        <v>65</v>
      </c>
      <c r="D79" s="14" t="s">
        <v>64</v>
      </c>
      <c r="E79" s="35" cm="1">
        <f t="array" ref="E79">E62*INDEX('TDCV Values'!$D$11:$H$16,MATCH($B79&amp;$C79,'TDCV Values'!$B$11:$B$16&amp;'TDCV Values'!$C$11:$C$16,0),MATCH(E$22,'TDCV Values'!$D$10:$H$10,0))</f>
        <v>1995.6473417820964</v>
      </c>
      <c r="F79" s="35" cm="1">
        <f t="array" ref="F79">F62*INDEX('TDCV Values'!$D$11:$H$16,MATCH($B79&amp;$C79,'TDCV Values'!$B$11:$B$16&amp;'TDCV Values'!$C$11:$C$16,0),MATCH(F$22,'TDCV Values'!$D$10:$H$10,0))</f>
        <v>1478.4535396084591</v>
      </c>
      <c r="G79" s="35" cm="1">
        <f t="array" ref="G79">G62*INDEX('TDCV Values'!$D$11:$H$16,MATCH($B79&amp;$C79,'TDCV Values'!$B$11:$B$16&amp;'TDCV Values'!$C$11:$C$16,0),MATCH(G$22,'TDCV Values'!$D$10:$H$10,0))</f>
        <v>870.53545567639185</v>
      </c>
      <c r="H79" s="35" cm="1">
        <f t="array" ref="H79">H62*INDEX('TDCV Values'!$D$11:$H$16,MATCH($B79&amp;$C79,'TDCV Values'!$B$11:$B$16&amp;'TDCV Values'!$C$11:$C$16,0),MATCH(H$22,'TDCV Values'!$D$10:$H$10,0))</f>
        <v>751.10401203986214</v>
      </c>
      <c r="I79" s="35" cm="1">
        <f t="array" ref="I79">I62*INDEX('TDCV Values'!$D$11:$H$16,MATCH($B79&amp;$C79,'TDCV Values'!$B$11:$B$16&amp;'TDCV Values'!$C$11:$C$16,0),MATCH(I$22,'TDCV Values'!$D$10:$H$10,0))</f>
        <v>786.29016446233504</v>
      </c>
    </row>
    <row r="80" spans="2:15">
      <c r="B80" s="14" t="s">
        <v>62</v>
      </c>
      <c r="C80" s="1" t="s">
        <v>66</v>
      </c>
      <c r="D80" s="14" t="s">
        <v>64</v>
      </c>
      <c r="E80" s="35" cm="1">
        <f t="array" ref="E80">E63*INDEX('TDCV Values'!$D$11:$H$16,MATCH($B80&amp;$C80,'TDCV Values'!$B$11:$B$16&amp;'TDCV Values'!$C$11:$C$16,0),MATCH(E$22,'TDCV Values'!$D$10:$H$10,0))</f>
        <v>2134.4628178909843</v>
      </c>
      <c r="F80" s="35" cm="1">
        <f t="array" ref="F80">F63*INDEX('TDCV Values'!$D$11:$H$16,MATCH($B80&amp;$C80,'TDCV Values'!$B$11:$B$16&amp;'TDCV Values'!$C$11:$C$16,0),MATCH(F$22,'TDCV Values'!$D$10:$H$10,0))</f>
        <v>1593.251008512548</v>
      </c>
      <c r="G80" s="35" cm="1">
        <f t="array" ref="G80">G63*INDEX('TDCV Values'!$D$11:$H$16,MATCH($B80&amp;$C80,'TDCV Values'!$B$11:$B$16&amp;'TDCV Values'!$C$11:$C$16,0),MATCH(G$22,'TDCV Values'!$D$10:$H$10,0))</f>
        <v>949.88570423797171</v>
      </c>
      <c r="H80" s="35" cm="1">
        <f t="array" ref="H80">H63*INDEX('TDCV Values'!$D$11:$H$16,MATCH($B80&amp;$C80,'TDCV Values'!$B$11:$B$16&amp;'TDCV Values'!$C$11:$C$16,0),MATCH(H$22,'TDCV Values'!$D$10:$H$10,0))</f>
        <v>803.20950783380442</v>
      </c>
      <c r="I80" s="35" cm="1">
        <f t="array" ref="I80">I63*INDEX('TDCV Values'!$D$11:$H$16,MATCH($B80&amp;$C80,'TDCV Values'!$B$11:$B$16&amp;'TDCV Values'!$C$11:$C$16,0),MATCH(I$22,'TDCV Values'!$D$10:$H$10,0))</f>
        <v>840.44010127834383</v>
      </c>
    </row>
    <row r="81" spans="2:15">
      <c r="B81" s="14" t="s">
        <v>67</v>
      </c>
      <c r="C81" s="1" t="s">
        <v>63</v>
      </c>
      <c r="D81" s="14" t="s">
        <v>64</v>
      </c>
      <c r="E81" s="35" cm="1">
        <f t="array" ref="E81">E64*INDEX('TDCV Values'!$D$11:$H$16,MATCH($B81&amp;$C81,'TDCV Values'!$B$11:$B$16&amp;'TDCV Values'!$C$11:$C$16,0),MATCH(E$22,'TDCV Values'!$D$10:$H$10,0))</f>
        <v>2050.6667061491221</v>
      </c>
      <c r="F81" s="35" cm="1">
        <f t="array" ref="F81">F64*INDEX('TDCV Values'!$D$11:$H$16,MATCH($B81&amp;$C81,'TDCV Values'!$B$11:$B$16&amp;'TDCV Values'!$C$11:$C$16,0),MATCH(F$22,'TDCV Values'!$D$10:$H$10,0))</f>
        <v>1517.210376361315</v>
      </c>
      <c r="G81" s="35" cm="1">
        <f t="array" ref="G81">G64*INDEX('TDCV Values'!$D$11:$H$16,MATCH($B81&amp;$C81,'TDCV Values'!$B$11:$B$16&amp;'TDCV Values'!$C$11:$C$16,0),MATCH(G$22,'TDCV Values'!$D$10:$H$10,0))</f>
        <v>905.26496789144721</v>
      </c>
      <c r="H81" s="35" cm="1">
        <f t="array" ref="H81">H64*INDEX('TDCV Values'!$D$11:$H$16,MATCH($B81&amp;$C81,'TDCV Values'!$B$11:$B$16&amp;'TDCV Values'!$C$11:$C$16,0),MATCH(H$22,'TDCV Values'!$D$10:$H$10,0))</f>
        <v>796.85008183341938</v>
      </c>
      <c r="I81" s="35" cm="1">
        <f t="array" ref="I81">I64*INDEX('TDCV Values'!$D$11:$H$16,MATCH($B81&amp;$C81,'TDCV Values'!$B$11:$B$16&amp;'TDCV Values'!$C$11:$C$16,0),MATCH(I$22,'TDCV Values'!$D$10:$H$10,0))</f>
        <v>857.18145883412706</v>
      </c>
    </row>
    <row r="82" spans="2:15">
      <c r="B82" s="14" t="s">
        <v>67</v>
      </c>
      <c r="C82" s="1" t="s">
        <v>65</v>
      </c>
      <c r="D82" s="14" t="s">
        <v>64</v>
      </c>
      <c r="E82" s="35" cm="1">
        <f t="array" ref="E82">E65*INDEX('TDCV Values'!$D$11:$H$16,MATCH($B82&amp;$C82,'TDCV Values'!$B$11:$B$16&amp;'TDCV Values'!$C$11:$C$16,0),MATCH(E$22,'TDCV Values'!$D$10:$H$10,0))</f>
        <v>2105.4679284005142</v>
      </c>
      <c r="F82" s="35" cm="1">
        <f t="array" ref="F82">F65*INDEX('TDCV Values'!$D$11:$H$16,MATCH($B82&amp;$C82,'TDCV Values'!$B$11:$B$16&amp;'TDCV Values'!$C$11:$C$16,0),MATCH(F$22,'TDCV Values'!$D$10:$H$10,0))</f>
        <v>1541.5926443918131</v>
      </c>
      <c r="G82" s="35" cm="1">
        <f t="array" ref="G82">G65*INDEX('TDCV Values'!$D$11:$H$16,MATCH($B82&amp;$C82,'TDCV Values'!$B$11:$B$16&amp;'TDCV Values'!$C$11:$C$16,0),MATCH(G$22,'TDCV Values'!$D$10:$H$10,0))</f>
        <v>885.47715801584479</v>
      </c>
      <c r="H82" s="35" cm="1">
        <f t="array" ref="H82">H65*INDEX('TDCV Values'!$D$11:$H$16,MATCH($B82&amp;$C82,'TDCV Values'!$B$11:$B$16&amp;'TDCV Values'!$C$11:$C$16,0),MATCH(H$22,'TDCV Values'!$D$10:$H$10,0))</f>
        <v>767.73641586690894</v>
      </c>
      <c r="I82" s="35" cm="1">
        <f t="array" ref="I82">I65*INDEX('TDCV Values'!$D$11:$H$16,MATCH($B82&amp;$C82,'TDCV Values'!$B$11:$B$16&amp;'TDCV Values'!$C$11:$C$16,0),MATCH(I$22,'TDCV Values'!$D$10:$H$10,0))</f>
        <v>832.89945405889</v>
      </c>
    </row>
    <row r="83" spans="2:15">
      <c r="B83" s="14" t="s">
        <v>67</v>
      </c>
      <c r="C83" s="1" t="s">
        <v>66</v>
      </c>
      <c r="D83" s="14" t="s">
        <v>64</v>
      </c>
      <c r="E83" s="35" cm="1">
        <f t="array" ref="E83">E66*INDEX('TDCV Values'!$D$11:$H$16,MATCH($B83&amp;$C83,'TDCV Values'!$B$11:$B$16&amp;'TDCV Values'!$C$11:$C$16,0),MATCH(E$22,'TDCV Values'!$D$10:$H$10,0))</f>
        <v>2159.8450857659291</v>
      </c>
      <c r="F83" s="35" cm="1">
        <f t="array" ref="F83">F66*INDEX('TDCV Values'!$D$11:$H$16,MATCH($B83&amp;$C83,'TDCV Values'!$B$11:$B$16&amp;'TDCV Values'!$C$11:$C$16,0),MATCH(F$22,'TDCV Values'!$D$10:$H$10,0))</f>
        <v>1598.0242864864206</v>
      </c>
      <c r="G83" s="35" cm="1">
        <f t="array" ref="G83">G66*INDEX('TDCV Values'!$D$11:$H$16,MATCH($B83&amp;$C83,'TDCV Values'!$B$11:$B$16&amp;'TDCV Values'!$C$11:$C$16,0),MATCH(G$22,'TDCV Values'!$D$10:$H$10,0))</f>
        <v>953.54104465389253</v>
      </c>
      <c r="H83" s="35" cm="1">
        <f t="array" ref="H83">H66*INDEX('TDCV Values'!$D$11:$H$16,MATCH($B83&amp;$C83,'TDCV Values'!$B$11:$B$16&amp;'TDCV Values'!$C$11:$C$16,0),MATCH(H$22,'TDCV Values'!$D$10:$H$10,0))</f>
        <v>838.75890219479186</v>
      </c>
      <c r="I83" s="35" cm="1">
        <f t="array" ref="I83">I66*INDEX('TDCV Values'!$D$11:$H$16,MATCH($B83&amp;$C83,'TDCV Values'!$B$11:$B$16&amp;'TDCV Values'!$C$11:$C$16,0),MATCH(I$22,'TDCV Values'!$D$10:$H$10,0))</f>
        <v>902.30104981002887</v>
      </c>
    </row>
    <row r="84" spans="2:15">
      <c r="B84" s="209" t="s">
        <v>72</v>
      </c>
      <c r="C84" s="209"/>
      <c r="D84" s="209"/>
      <c r="E84" s="209"/>
      <c r="F84" s="209"/>
      <c r="G84" s="209"/>
      <c r="H84" s="209"/>
      <c r="I84" s="186"/>
      <c r="J84" t="s">
        <v>73</v>
      </c>
    </row>
    <row r="85" spans="2:15">
      <c r="B85" s="14" t="s">
        <v>62</v>
      </c>
      <c r="C85" s="1" t="s">
        <v>63</v>
      </c>
      <c r="D85" s="14" t="s">
        <v>68</v>
      </c>
      <c r="E85" s="8">
        <f>E67*365</f>
        <v>181.56902415768084</v>
      </c>
      <c r="F85" s="8">
        <f t="shared" ref="E85:I90" si="11">F67*365</f>
        <v>229.85175897190268</v>
      </c>
      <c r="G85" s="8">
        <f t="shared" si="11"/>
        <v>229.85175897190268</v>
      </c>
      <c r="H85" s="8">
        <f t="shared" si="11"/>
        <v>232.83273974272308</v>
      </c>
      <c r="I85" s="8">
        <f t="shared" si="11"/>
        <v>232.75371144310901</v>
      </c>
      <c r="K85" s="27"/>
      <c r="L85" s="27"/>
      <c r="M85" s="27"/>
      <c r="N85" s="27"/>
      <c r="O85" s="27"/>
    </row>
    <row r="86" spans="2:15">
      <c r="B86" s="14" t="s">
        <v>62</v>
      </c>
      <c r="C86" s="1" t="s">
        <v>65</v>
      </c>
      <c r="D86" s="14" t="s">
        <v>68</v>
      </c>
      <c r="E86" s="8">
        <f>E68*365</f>
        <v>181.56902415768084</v>
      </c>
      <c r="F86" s="8">
        <f t="shared" si="11"/>
        <v>229.85175897190268</v>
      </c>
      <c r="G86" s="8">
        <f t="shared" si="11"/>
        <v>229.85175897190268</v>
      </c>
      <c r="H86" s="8">
        <f t="shared" si="11"/>
        <v>232.83273974272308</v>
      </c>
      <c r="I86" s="8">
        <f t="shared" si="11"/>
        <v>232.75371144310901</v>
      </c>
      <c r="K86" s="27"/>
      <c r="L86" s="27"/>
      <c r="M86" s="27"/>
      <c r="N86" s="27"/>
      <c r="O86" s="27"/>
    </row>
    <row r="87" spans="2:15">
      <c r="B87" s="14" t="s">
        <v>62</v>
      </c>
      <c r="C87" s="1" t="s">
        <v>66</v>
      </c>
      <c r="D87" s="14" t="s">
        <v>68</v>
      </c>
      <c r="E87" s="8">
        <f t="shared" si="11"/>
        <v>199.8791007779314</v>
      </c>
      <c r="F87" s="8">
        <f t="shared" si="11"/>
        <v>251.2567040181907</v>
      </c>
      <c r="G87" s="8">
        <f t="shared" si="11"/>
        <v>251.2567040181907</v>
      </c>
      <c r="H87" s="8">
        <f t="shared" si="11"/>
        <v>253.17669990779544</v>
      </c>
      <c r="I87" s="8">
        <f t="shared" si="11"/>
        <v>253.0965212425063</v>
      </c>
      <c r="K87" s="27"/>
      <c r="L87" s="27"/>
      <c r="M87" s="27"/>
      <c r="N87" s="27"/>
      <c r="O87" s="27"/>
    </row>
    <row r="88" spans="2:15">
      <c r="B88" s="14" t="s">
        <v>67</v>
      </c>
      <c r="C88" s="1" t="s">
        <v>63</v>
      </c>
      <c r="D88" s="14" t="s">
        <v>68</v>
      </c>
      <c r="E88" s="8">
        <f>E70*365</f>
        <v>111.03692776585484</v>
      </c>
      <c r="F88" s="8">
        <f t="shared" si="11"/>
        <v>113.06076874992313</v>
      </c>
      <c r="G88" s="8">
        <f t="shared" si="11"/>
        <v>113.06076874992313</v>
      </c>
      <c r="H88" s="8">
        <f t="shared" si="11"/>
        <v>116.58362656811759</v>
      </c>
      <c r="I88" s="8">
        <f t="shared" si="11"/>
        <v>116.50008129853465</v>
      </c>
      <c r="K88" s="27"/>
      <c r="L88" s="27"/>
      <c r="M88" s="27"/>
      <c r="N88" s="27"/>
      <c r="O88" s="27"/>
    </row>
    <row r="89" spans="2:15">
      <c r="B89" s="14" t="s">
        <v>67</v>
      </c>
      <c r="C89" s="1" t="s">
        <v>65</v>
      </c>
      <c r="D89" s="14" t="s">
        <v>68</v>
      </c>
      <c r="E89" s="8">
        <f>E71*365</f>
        <v>111.03692776585484</v>
      </c>
      <c r="F89" s="8">
        <f t="shared" si="11"/>
        <v>113.06076874992313</v>
      </c>
      <c r="G89" s="8">
        <f t="shared" si="11"/>
        <v>113.06076874992313</v>
      </c>
      <c r="H89" s="8">
        <f t="shared" si="11"/>
        <v>116.58362656811759</v>
      </c>
      <c r="I89" s="8">
        <f t="shared" si="11"/>
        <v>116.50008129853465</v>
      </c>
      <c r="K89" s="27"/>
      <c r="L89" s="27"/>
      <c r="M89" s="27"/>
      <c r="N89" s="27"/>
      <c r="O89" s="27"/>
    </row>
    <row r="90" spans="2:15">
      <c r="B90" s="14" t="s">
        <v>67</v>
      </c>
      <c r="C90" s="1" t="s">
        <v>66</v>
      </c>
      <c r="D90" s="14" t="s">
        <v>68</v>
      </c>
      <c r="E90" s="8">
        <f>E72*365</f>
        <v>122.41270806287491</v>
      </c>
      <c r="F90" s="8">
        <f t="shared" si="11"/>
        <v>125.33564757652866</v>
      </c>
      <c r="G90" s="8">
        <f t="shared" si="11"/>
        <v>125.33564757652866</v>
      </c>
      <c r="H90" s="8">
        <f t="shared" si="11"/>
        <v>127.71208728776639</v>
      </c>
      <c r="I90" s="8">
        <f t="shared" si="11"/>
        <v>127.62868678947819</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2208.0993773169739</v>
      </c>
      <c r="F92" s="8">
        <f t="shared" ref="E92:I97" si="12">F78+F85</f>
        <v>1742.5150644341943</v>
      </c>
      <c r="G92" s="8">
        <f t="shared" si="12"/>
        <v>1131.6465911276196</v>
      </c>
      <c r="H92" s="8">
        <f t="shared" si="12"/>
        <v>995.81696754686209</v>
      </c>
      <c r="I92" s="8">
        <f t="shared" si="12"/>
        <v>1031.0889858530829</v>
      </c>
      <c r="K92" s="27"/>
      <c r="L92" s="27"/>
      <c r="M92" s="27"/>
      <c r="N92" s="27"/>
      <c r="O92" s="27"/>
    </row>
    <row r="93" spans="2:15">
      <c r="B93" s="14" t="s">
        <v>62</v>
      </c>
      <c r="C93" s="1" t="s">
        <v>65</v>
      </c>
      <c r="D93" s="1"/>
      <c r="E93" s="8">
        <f>E79+E86</f>
        <v>2177.2163659397775</v>
      </c>
      <c r="F93" s="8">
        <f t="shared" si="12"/>
        <v>1708.3052985803618</v>
      </c>
      <c r="G93" s="8">
        <f t="shared" si="12"/>
        <v>1100.3872146482945</v>
      </c>
      <c r="H93" s="8">
        <f t="shared" si="12"/>
        <v>983.93675178258525</v>
      </c>
      <c r="I93" s="8">
        <f t="shared" si="12"/>
        <v>1019.0438759054441</v>
      </c>
      <c r="K93" s="27"/>
      <c r="L93" s="27"/>
      <c r="M93" s="27"/>
      <c r="N93" s="27"/>
      <c r="O93" s="27"/>
    </row>
    <row r="94" spans="2:15">
      <c r="B94" s="14" t="s">
        <v>62</v>
      </c>
      <c r="C94" s="1" t="s">
        <v>66</v>
      </c>
      <c r="D94" s="1"/>
      <c r="E94" s="8">
        <f t="shared" si="12"/>
        <v>2334.3419186689157</v>
      </c>
      <c r="F94" s="8">
        <f t="shared" si="12"/>
        <v>1844.5077125307387</v>
      </c>
      <c r="G94" s="8">
        <f t="shared" si="12"/>
        <v>1201.1424082561625</v>
      </c>
      <c r="H94" s="8">
        <f>H80+H87</f>
        <v>1056.3862077415999</v>
      </c>
      <c r="I94" s="8">
        <f>I80+I87</f>
        <v>1093.5366225208502</v>
      </c>
      <c r="K94" s="27"/>
      <c r="L94" s="27"/>
      <c r="M94" s="27"/>
      <c r="N94" s="27"/>
      <c r="O94" s="27"/>
    </row>
    <row r="95" spans="2:15">
      <c r="B95" s="14" t="s">
        <v>67</v>
      </c>
      <c r="C95" s="1" t="s">
        <v>63</v>
      </c>
      <c r="D95" s="1"/>
      <c r="E95" s="8">
        <f t="shared" si="12"/>
        <v>2161.7036339149768</v>
      </c>
      <c r="F95" s="8">
        <f t="shared" si="12"/>
        <v>1630.2711451112382</v>
      </c>
      <c r="G95" s="8">
        <f>G81+G88</f>
        <v>1018.3257366413703</v>
      </c>
      <c r="H95" s="8">
        <f t="shared" si="12"/>
        <v>913.43370840153693</v>
      </c>
      <c r="I95" s="8">
        <f t="shared" si="12"/>
        <v>973.68154013266167</v>
      </c>
      <c r="K95" s="27"/>
      <c r="L95" s="27"/>
      <c r="M95" s="27"/>
      <c r="N95" s="27"/>
      <c r="O95" s="27"/>
    </row>
    <row r="96" spans="2:15">
      <c r="B96" s="14" t="s">
        <v>67</v>
      </c>
      <c r="C96" s="1" t="s">
        <v>65</v>
      </c>
      <c r="D96" s="1"/>
      <c r="E96" s="8">
        <f t="shared" si="12"/>
        <v>2216.5048561663689</v>
      </c>
      <c r="F96" s="8">
        <f t="shared" si="12"/>
        <v>1654.6534131417363</v>
      </c>
      <c r="G96" s="8">
        <f t="shared" si="12"/>
        <v>998.53792676576791</v>
      </c>
      <c r="H96" s="8">
        <f t="shared" si="12"/>
        <v>884.32004243502649</v>
      </c>
      <c r="I96" s="8">
        <f t="shared" si="12"/>
        <v>949.39953535742461</v>
      </c>
      <c r="K96" s="27"/>
      <c r="L96" s="27"/>
      <c r="M96" s="27"/>
      <c r="N96" s="27"/>
      <c r="O96" s="27"/>
    </row>
    <row r="97" spans="2:15">
      <c r="B97" s="14" t="s">
        <v>67</v>
      </c>
      <c r="C97" s="1" t="s">
        <v>66</v>
      </c>
      <c r="D97" s="1"/>
      <c r="E97" s="8">
        <f>E83+E90</f>
        <v>2282.2577938288041</v>
      </c>
      <c r="F97" s="8">
        <f t="shared" si="12"/>
        <v>1723.3599340629492</v>
      </c>
      <c r="G97" s="8">
        <f t="shared" si="12"/>
        <v>1078.8766922304212</v>
      </c>
      <c r="H97" s="8">
        <f t="shared" si="12"/>
        <v>966.47098948255825</v>
      </c>
      <c r="I97" s="8">
        <f t="shared" si="12"/>
        <v>1029.9297365995071</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4369.8030112319502</v>
      </c>
      <c r="F99" s="8">
        <f t="shared" ref="F99:I101" si="13">F92+F95</f>
        <v>3372.7862095454325</v>
      </c>
      <c r="G99" s="8">
        <f>G92+G95</f>
        <v>2149.97232776899</v>
      </c>
      <c r="H99" s="8">
        <f t="shared" si="13"/>
        <v>1909.250675948399</v>
      </c>
      <c r="I99" s="8">
        <f t="shared" si="13"/>
        <v>2004.7705259857446</v>
      </c>
      <c r="K99" s="27"/>
      <c r="L99" s="27"/>
      <c r="M99" s="27"/>
      <c r="N99" s="27"/>
      <c r="O99" s="27"/>
    </row>
    <row r="100" spans="2:15">
      <c r="B100" s="14" t="s">
        <v>77</v>
      </c>
      <c r="C100" s="1" t="s">
        <v>65</v>
      </c>
      <c r="D100" s="1"/>
      <c r="E100" s="8">
        <f t="shared" ref="E100:H101" si="14">E93+E96</f>
        <v>4393.7212221061463</v>
      </c>
      <c r="F100" s="8">
        <f t="shared" si="14"/>
        <v>3362.9587117220981</v>
      </c>
      <c r="G100" s="8">
        <f>G93+G96</f>
        <v>2098.9251414140626</v>
      </c>
      <c r="H100" s="8">
        <f t="shared" si="14"/>
        <v>1868.2567942176117</v>
      </c>
      <c r="I100" s="8">
        <f t="shared" si="13"/>
        <v>1968.4434112628687</v>
      </c>
      <c r="K100" s="27"/>
      <c r="L100" s="27"/>
      <c r="M100" s="27"/>
      <c r="N100" s="27"/>
      <c r="O100" s="27"/>
    </row>
    <row r="101" spans="2:15">
      <c r="B101" s="14" t="s">
        <v>77</v>
      </c>
      <c r="C101" s="1" t="s">
        <v>66</v>
      </c>
      <c r="D101" s="1"/>
      <c r="E101" s="8">
        <f t="shared" si="14"/>
        <v>4616.5997124977202</v>
      </c>
      <c r="F101" s="8">
        <f t="shared" si="14"/>
        <v>3567.8676465936878</v>
      </c>
      <c r="G101" s="8">
        <f>G94+G97</f>
        <v>2280.0191004865837</v>
      </c>
      <c r="H101" s="8">
        <f t="shared" si="14"/>
        <v>2022.8571972241582</v>
      </c>
      <c r="I101" s="8">
        <f t="shared" si="13"/>
        <v>2123.4663591203571</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5">E92-E38</f>
        <v>4.1875787340213719</v>
      </c>
      <c r="F107" s="35">
        <f t="shared" si="15"/>
        <v>4.2112659692152192</v>
      </c>
      <c r="G107" s="35">
        <f t="shared" si="15"/>
        <v>4.2112659692152192</v>
      </c>
      <c r="H107" s="35">
        <f t="shared" si="15"/>
        <v>5.7026719900153466</v>
      </c>
      <c r="I107" s="35">
        <f t="shared" si="15"/>
        <v>5.7012236810703598</v>
      </c>
      <c r="K107" s="27"/>
      <c r="L107" s="27"/>
      <c r="M107" s="27"/>
      <c r="N107" s="27"/>
      <c r="O107" s="27"/>
    </row>
    <row r="108" spans="2:15">
      <c r="B108" s="14" t="s">
        <v>62</v>
      </c>
      <c r="C108" s="1" t="s">
        <v>65</v>
      </c>
      <c r="D108" s="1"/>
      <c r="E108" s="35">
        <f t="shared" si="15"/>
        <v>-14.218548797401127</v>
      </c>
      <c r="F108" s="35">
        <f t="shared" si="15"/>
        <v>-14.298976684463469</v>
      </c>
      <c r="G108" s="35">
        <f t="shared" si="15"/>
        <v>-14.298976684463469</v>
      </c>
      <c r="H108" s="35">
        <f t="shared" si="15"/>
        <v>-19.36291234523128</v>
      </c>
      <c r="I108" s="35">
        <f t="shared" si="15"/>
        <v>-19.357994741834545</v>
      </c>
      <c r="K108" s="121" t="s">
        <v>101</v>
      </c>
      <c r="L108" s="27"/>
      <c r="M108" s="27"/>
      <c r="N108" s="27"/>
      <c r="O108" s="27"/>
    </row>
    <row r="109" spans="2:15">
      <c r="B109" s="14" t="s">
        <v>62</v>
      </c>
      <c r="C109" s="1" t="s">
        <v>66</v>
      </c>
      <c r="D109" s="1"/>
      <c r="E109" s="35">
        <f t="shared" si="15"/>
        <v>0</v>
      </c>
      <c r="F109" s="35">
        <f t="shared" si="15"/>
        <v>0</v>
      </c>
      <c r="G109" s="35">
        <f t="shared" si="15"/>
        <v>0</v>
      </c>
      <c r="H109" s="35">
        <f t="shared" si="15"/>
        <v>0</v>
      </c>
      <c r="I109" s="35">
        <f t="shared" si="15"/>
        <v>0</v>
      </c>
      <c r="K109" s="136">
        <f>(I107*'Customer Numbers - N Wales &amp; M'!$C$5)+(I108*'Customer Numbers - N Wales &amp; M'!$D$5)+(I109*'Customer Numbers - N Wales &amp; M'!$E$5)+(I110*'Customer Numbers - N Wales &amp; M'!$C$10)+(I111*'Customer Numbers - N Wales &amp; M'!$D$10)+(I112*'Customer Numbers - N Wales &amp; M'!$E$10)</f>
        <v>-1.5646219253540039E-7</v>
      </c>
      <c r="L109" s="27"/>
      <c r="M109" s="27"/>
      <c r="N109" s="27"/>
      <c r="O109" s="27"/>
    </row>
    <row r="110" spans="2:15">
      <c r="B110" s="14" t="s">
        <v>67</v>
      </c>
      <c r="C110" s="1" t="s">
        <v>63</v>
      </c>
      <c r="D110" s="1"/>
      <c r="E110" s="35">
        <f t="shared" si="15"/>
        <v>7.0659983967643711</v>
      </c>
      <c r="F110" s="35">
        <f t="shared" si="15"/>
        <v>6.8028969201500331</v>
      </c>
      <c r="G110" s="35">
        <f t="shared" si="15"/>
        <v>6.8028969201499194</v>
      </c>
      <c r="H110" s="35">
        <f t="shared" si="15"/>
        <v>8.4785069941605116</v>
      </c>
      <c r="I110" s="35">
        <f t="shared" si="15"/>
        <v>8.4712954558810907</v>
      </c>
      <c r="K110" s="27"/>
      <c r="L110" s="27"/>
      <c r="M110" s="27"/>
      <c r="N110" s="27"/>
      <c r="O110" s="27"/>
    </row>
    <row r="111" spans="2:15">
      <c r="B111" s="14" t="s">
        <v>67</v>
      </c>
      <c r="C111" s="1" t="s">
        <v>65</v>
      </c>
      <c r="D111" s="1"/>
      <c r="E111" s="35">
        <f t="shared" si="15"/>
        <v>-25.868887909722162</v>
      </c>
      <c r="F111" s="35">
        <f t="shared" si="15"/>
        <v>-24.905663433115933</v>
      </c>
      <c r="G111" s="35">
        <f t="shared" si="15"/>
        <v>-24.905663433116047</v>
      </c>
      <c r="H111" s="35">
        <f t="shared" si="15"/>
        <v>-31.04013541443328</v>
      </c>
      <c r="I111" s="35">
        <f t="shared" si="15"/>
        <v>-31.013733699497834</v>
      </c>
      <c r="K111" s="27"/>
      <c r="L111" s="27"/>
      <c r="M111" s="27"/>
      <c r="N111" s="27"/>
      <c r="O111" s="27"/>
    </row>
    <row r="112" spans="2:15">
      <c r="B112" s="14" t="s">
        <v>67</v>
      </c>
      <c r="C112" s="1" t="s">
        <v>66</v>
      </c>
      <c r="D112" s="1"/>
      <c r="E112" s="35">
        <f t="shared" si="15"/>
        <v>0</v>
      </c>
      <c r="F112" s="35">
        <f t="shared" si="15"/>
        <v>0</v>
      </c>
      <c r="G112" s="35">
        <f t="shared" si="15"/>
        <v>0</v>
      </c>
      <c r="H112" s="35">
        <f t="shared" si="15"/>
        <v>0</v>
      </c>
      <c r="I112" s="35">
        <f t="shared" si="15"/>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11.253577130785743</v>
      </c>
      <c r="F114" s="8">
        <f t="shared" ref="F114:I116" si="16">F107+F110</f>
        <v>11.014162889365252</v>
      </c>
      <c r="G114" s="8">
        <f>G107+G110</f>
        <v>11.014162889365139</v>
      </c>
      <c r="H114" s="8">
        <f t="shared" si="16"/>
        <v>14.181178984175858</v>
      </c>
      <c r="I114" s="8">
        <f t="shared" si="16"/>
        <v>14.17251913695145</v>
      </c>
      <c r="K114" s="27"/>
      <c r="L114" s="27"/>
      <c r="M114" s="27"/>
      <c r="N114" s="27"/>
      <c r="O114" s="27"/>
    </row>
    <row r="115" spans="1:15">
      <c r="B115" s="14" t="s">
        <v>77</v>
      </c>
      <c r="C115" s="1" t="s">
        <v>65</v>
      </c>
      <c r="D115" s="1"/>
      <c r="E115" s="8">
        <f t="shared" ref="E115:H116" si="17">E108+E111</f>
        <v>-40.087436707123288</v>
      </c>
      <c r="F115" s="8">
        <f t="shared" si="17"/>
        <v>-39.204640117579402</v>
      </c>
      <c r="G115" s="8">
        <f>G108+G111</f>
        <v>-39.204640117579515</v>
      </c>
      <c r="H115" s="8">
        <f t="shared" si="17"/>
        <v>-50.40304775966456</v>
      </c>
      <c r="I115" s="8">
        <f t="shared" si="16"/>
        <v>-50.37172844133238</v>
      </c>
      <c r="K115" s="27"/>
      <c r="L115" s="27"/>
      <c r="M115" s="27"/>
      <c r="N115" s="27"/>
      <c r="O115" s="27"/>
    </row>
    <row r="116" spans="1:15">
      <c r="B116" s="14" t="s">
        <v>77</v>
      </c>
      <c r="C116" s="1" t="s">
        <v>66</v>
      </c>
      <c r="D116" s="1"/>
      <c r="E116" s="8">
        <f>E109+E112</f>
        <v>0</v>
      </c>
      <c r="F116" s="8">
        <f t="shared" si="17"/>
        <v>0</v>
      </c>
      <c r="G116" s="8">
        <f>G109+G112</f>
        <v>0</v>
      </c>
      <c r="H116" s="8">
        <f t="shared" si="17"/>
        <v>0</v>
      </c>
      <c r="I116" s="8">
        <f t="shared" si="16"/>
        <v>0</v>
      </c>
      <c r="J116" s="132"/>
      <c r="K116" s="27"/>
      <c r="L116" s="27"/>
      <c r="M116" s="27"/>
      <c r="N116" s="27"/>
      <c r="O116" s="27"/>
    </row>
    <row r="117" spans="1:15">
      <c r="B117" s="128"/>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levels'!F728</f>
        <v>7.1094585232167927E-3</v>
      </c>
      <c r="F123" s="37">
        <f>'Regional Cap levels'!G728</f>
        <v>5.3082724807717837E-3</v>
      </c>
      <c r="G123" s="37">
        <f>'Regional Cap levels'!H728</f>
        <v>3.1677221609276258E-3</v>
      </c>
      <c r="H123" s="37">
        <f>'Regional Cap levels'!I728</f>
        <v>2.8671584048084293E-3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levels'!F724</f>
        <v>2.7968043119734044E-2</v>
      </c>
      <c r="F125" s="37">
        <f>'Regional Cap levels'!G724</f>
        <v>2.0882320805262776E-2</v>
      </c>
      <c r="G125" s="37">
        <f>'Regional Cap levels'!H724</f>
        <v>1.2461566474977431E-2</v>
      </c>
      <c r="H125" s="37">
        <f>'Regional Cap levels'!I724</f>
        <v>1.1279172617003645E-2</v>
      </c>
      <c r="I125" s="37">
        <f>'Regional Cap levels'!J676</f>
        <v>1.1346473172681108E-2</v>
      </c>
      <c r="J125" s="140"/>
    </row>
    <row r="126" spans="1:15">
      <c r="B126" s="14" t="s">
        <v>67</v>
      </c>
      <c r="C126" s="1" t="s">
        <v>63</v>
      </c>
      <c r="D126" s="1" t="s">
        <v>64</v>
      </c>
      <c r="E126" s="37">
        <f>'Regional Cap levels'!F730</f>
        <v>1.6218681476242466E-3</v>
      </c>
      <c r="F126" s="37">
        <f>'Regional Cap levels'!G730</f>
        <v>1.2005078952161046E-3</v>
      </c>
      <c r="G126" s="37">
        <f>'Regional Cap levels'!H730</f>
        <v>7.1715143115405253E-4</v>
      </c>
      <c r="H126" s="37">
        <f>'Regional Cap levels'!I730</f>
        <v>6.5501659357737499E-4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levels'!F726</f>
        <v>6.7240636774523327E-3</v>
      </c>
      <c r="F128" s="37">
        <f>'Regional Cap levels'!G726</f>
        <v>4.9771564627752599E-3</v>
      </c>
      <c r="G128" s="37">
        <f>'Regional Cap levels'!H726</f>
        <v>2.9732206631713927E-3</v>
      </c>
      <c r="H128" s="37">
        <f>'Regional Cap levels'!I726</f>
        <v>2.7156173524055085E-3</v>
      </c>
      <c r="I128" s="37">
        <f>'Regional Cap levels'!J678</f>
        <v>2.9103145472611615E-3</v>
      </c>
      <c r="J128" s="140"/>
    </row>
    <row r="129" spans="2:11">
      <c r="B129" s="14" t="s">
        <v>62</v>
      </c>
      <c r="C129" s="1" t="s">
        <v>63</v>
      </c>
      <c r="D129" s="1" t="s">
        <v>68</v>
      </c>
      <c r="E129" s="37">
        <f>'Regional Cap levels'!F729</f>
        <v>4.8565349774710468E-3</v>
      </c>
      <c r="F129" s="37">
        <f>'Regional Cap levels'!G729</f>
        <v>6.2130675794926996E-3</v>
      </c>
      <c r="G129" s="37">
        <f>'Regional Cap levels'!H729</f>
        <v>6.2130675794926996E-3</v>
      </c>
      <c r="H129" s="37">
        <f>'Regional Cap levels'!I729</f>
        <v>6.2233584430987287E-3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levels'!F725</f>
        <v>1.9105221476269231E-2</v>
      </c>
      <c r="F131" s="37">
        <f>'Regional Cap levels'!G725</f>
        <v>2.4441712600420305E-2</v>
      </c>
      <c r="G131" s="37">
        <f>'Regional Cap levels'!H725</f>
        <v>2.4441712600420305E-2</v>
      </c>
      <c r="H131" s="37">
        <f>'Regional Cap levels'!I725</f>
        <v>2.4482196037539011E-2</v>
      </c>
      <c r="I131" s="37">
        <f>'Regional Cap levels'!J677</f>
        <v>2.026301064753902E-2</v>
      </c>
      <c r="J131" s="44"/>
    </row>
    <row r="132" spans="2:11">
      <c r="B132" s="14" t="s">
        <v>67</v>
      </c>
      <c r="C132" s="1" t="s">
        <v>63</v>
      </c>
      <c r="D132" s="1" t="s">
        <v>68</v>
      </c>
      <c r="E132" s="37">
        <f>'Regional Cap levels'!F731</f>
        <v>2.5940103363497921E-3</v>
      </c>
      <c r="F132" s="37">
        <f>'Regional Cap levels'!G731</f>
        <v>2.6491784412743242E-3</v>
      </c>
      <c r="G132" s="37">
        <f>'Regional Cap levels'!H731</f>
        <v>2.6491784412743242E-3</v>
      </c>
      <c r="H132" s="37">
        <f>'Regional Cap levels'!I731</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levels'!F727</f>
        <v>1.0754444316041011E-2</v>
      </c>
      <c r="F134" s="37">
        <f>'Regional Cap levels'!G727</f>
        <v>1.0983164419472545E-2</v>
      </c>
      <c r="G134" s="37">
        <f>'Regional Cap levels'!H727</f>
        <v>1.0983164419472545E-2</v>
      </c>
      <c r="H134" s="37">
        <f>'Regional Cap levels'!I727</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0.69169411153171179</v>
      </c>
      <c r="F139" s="8">
        <f t="shared" ref="E139:I150" si="18">F61-F123</f>
        <v>0.51629976388553567</v>
      </c>
      <c r="G139" s="8">
        <f t="shared" si="18"/>
        <v>0.30779601306518162</v>
      </c>
      <c r="H139" s="8">
        <f t="shared" si="18"/>
        <v>0.27971959263376156</v>
      </c>
      <c r="I139" s="8">
        <f t="shared" si="18"/>
        <v>0.29279546510029675</v>
      </c>
    </row>
    <row r="140" spans="2:11">
      <c r="B140" s="14" t="s">
        <v>62</v>
      </c>
      <c r="C140" s="1" t="s">
        <v>65</v>
      </c>
      <c r="D140" s="1" t="s">
        <v>64</v>
      </c>
      <c r="E140" s="8">
        <f>E62-E124</f>
        <v>0.68815425578692979</v>
      </c>
      <c r="F140" s="8">
        <f t="shared" si="18"/>
        <v>0.50981156538222727</v>
      </c>
      <c r="G140" s="8">
        <f t="shared" si="18"/>
        <v>0.30018463988841099</v>
      </c>
      <c r="H140" s="8">
        <f t="shared" si="18"/>
        <v>0.27818667112587486</v>
      </c>
      <c r="I140" s="8">
        <f t="shared" si="18"/>
        <v>0.29121857943049445</v>
      </c>
    </row>
    <row r="141" spans="2:11">
      <c r="B141" s="14" t="s">
        <v>62</v>
      </c>
      <c r="C141" s="1" t="s">
        <v>86</v>
      </c>
      <c r="D141" s="14" t="s">
        <v>64</v>
      </c>
      <c r="E141" s="8">
        <f t="shared" si="18"/>
        <v>0.70805361822198476</v>
      </c>
      <c r="F141" s="8">
        <f t="shared" si="18"/>
        <v>0.52851457868182272</v>
      </c>
      <c r="G141" s="8">
        <f t="shared" si="18"/>
        <v>0.31508522808984041</v>
      </c>
      <c r="H141" s="8">
        <f t="shared" si="18"/>
        <v>0.28620583028440544</v>
      </c>
      <c r="I141" s="8">
        <f t="shared" si="18"/>
        <v>0.29992763841189068</v>
      </c>
    </row>
    <row r="142" spans="2:11">
      <c r="B142" s="14" t="s">
        <v>67</v>
      </c>
      <c r="C142" s="1" t="s">
        <v>63</v>
      </c>
      <c r="D142" s="1" t="s">
        <v>64</v>
      </c>
      <c r="E142" s="8">
        <f t="shared" si="18"/>
        <v>0.16926702403146926</v>
      </c>
      <c r="F142" s="8">
        <f t="shared" si="18"/>
        <v>0.12523369013489347</v>
      </c>
      <c r="G142" s="8">
        <f t="shared" si="18"/>
        <v>7.4721595893133208E-2</v>
      </c>
      <c r="H142" s="8">
        <f t="shared" si="18"/>
        <v>6.863629487019822E-2</v>
      </c>
      <c r="I142" s="8">
        <f t="shared" si="18"/>
        <v>7.383553990791529E-2</v>
      </c>
    </row>
    <row r="143" spans="2:11">
      <c r="B143" s="14" t="s">
        <v>67</v>
      </c>
      <c r="C143" s="1" t="s">
        <v>65</v>
      </c>
      <c r="D143" s="1" t="s">
        <v>64</v>
      </c>
      <c r="E143" s="8">
        <f t="shared" si="18"/>
        <v>0.17545566070004284</v>
      </c>
      <c r="F143" s="8">
        <f t="shared" si="18"/>
        <v>0.12846605369931777</v>
      </c>
      <c r="G143" s="8">
        <f t="shared" si="18"/>
        <v>7.3789763167987063E-2</v>
      </c>
      <c r="H143" s="8">
        <f t="shared" si="18"/>
        <v>6.6759688336252954E-2</v>
      </c>
      <c r="I143" s="8">
        <f t="shared" si="18"/>
        <v>7.2426039483381735E-2</v>
      </c>
    </row>
    <row r="144" spans="2:11">
      <c r="B144" s="14" t="s">
        <v>67</v>
      </c>
      <c r="C144" s="1" t="s">
        <v>86</v>
      </c>
      <c r="D144" s="14" t="s">
        <v>64</v>
      </c>
      <c r="E144" s="8">
        <f t="shared" si="18"/>
        <v>0.17326302680304173</v>
      </c>
      <c r="F144" s="8">
        <f t="shared" si="18"/>
        <v>0.12819153407775977</v>
      </c>
      <c r="G144" s="8">
        <f t="shared" si="18"/>
        <v>7.6488533057986322E-2</v>
      </c>
      <c r="H144" s="8">
        <f t="shared" si="18"/>
        <v>7.0219939360185085E-2</v>
      </c>
      <c r="I144" s="8">
        <f t="shared" si="18"/>
        <v>7.5550646305784827E-2</v>
      </c>
    </row>
    <row r="145" spans="2:22">
      <c r="B145" s="14" t="s">
        <v>62</v>
      </c>
      <c r="C145" s="1" t="s">
        <v>63</v>
      </c>
      <c r="D145" s="1" t="s">
        <v>68</v>
      </c>
      <c r="E145" s="8">
        <f>E67-E129</f>
        <v>0.49259284627644906</v>
      </c>
      <c r="F145" s="8">
        <f t="shared" si="18"/>
        <v>0.62351777891887084</v>
      </c>
      <c r="G145" s="8">
        <f t="shared" si="18"/>
        <v>0.62351777891887084</v>
      </c>
      <c r="H145" s="8">
        <f t="shared" si="18"/>
        <v>0.63167455866025213</v>
      </c>
      <c r="I145" s="8">
        <f t="shared" si="18"/>
        <v>0.63253055697589855</v>
      </c>
      <c r="K145" s="27"/>
      <c r="L145" s="27"/>
      <c r="M145" s="27"/>
      <c r="N145" s="27"/>
      <c r="O145" s="27"/>
    </row>
    <row r="146" spans="2:22">
      <c r="B146" s="14" t="s">
        <v>62</v>
      </c>
      <c r="C146" s="1" t="s">
        <v>65</v>
      </c>
      <c r="D146" s="1" t="s">
        <v>68</v>
      </c>
      <c r="E146" s="8">
        <f>E68-E130</f>
        <v>0.49744938125392013</v>
      </c>
      <c r="F146" s="8">
        <f t="shared" si="18"/>
        <v>0.62973084649836353</v>
      </c>
      <c r="G146" s="8">
        <f t="shared" si="18"/>
        <v>0.62973084649836353</v>
      </c>
      <c r="H146" s="8">
        <f t="shared" si="18"/>
        <v>0.63789791710335086</v>
      </c>
      <c r="I146" s="8">
        <f t="shared" si="18"/>
        <v>0.6376814012139973</v>
      </c>
      <c r="K146" s="27"/>
      <c r="L146" s="27"/>
      <c r="M146" s="27"/>
      <c r="N146" s="27"/>
      <c r="O146" s="27"/>
    </row>
    <row r="147" spans="2:22">
      <c r="B147" s="14" t="s">
        <v>62</v>
      </c>
      <c r="C147" s="1" t="s">
        <v>86</v>
      </c>
      <c r="D147" s="14" t="s">
        <v>68</v>
      </c>
      <c r="E147" s="8">
        <f t="shared" si="18"/>
        <v>0.52850875325778934</v>
      </c>
      <c r="F147" s="8">
        <f t="shared" si="18"/>
        <v>0.66393281895626655</v>
      </c>
      <c r="G147" s="8">
        <f t="shared" si="18"/>
        <v>0.66393281895626655</v>
      </c>
      <c r="H147" s="8">
        <f t="shared" si="18"/>
        <v>0.66915259823039375</v>
      </c>
      <c r="I147" s="8">
        <f t="shared" si="18"/>
        <v>0.67315211604425906</v>
      </c>
      <c r="K147" s="27"/>
      <c r="L147" s="27"/>
      <c r="M147" s="27"/>
      <c r="N147" s="27"/>
      <c r="O147" s="27"/>
    </row>
    <row r="148" spans="2:22">
      <c r="B148" s="14" t="s">
        <v>67</v>
      </c>
      <c r="C148" s="1" t="s">
        <v>63</v>
      </c>
      <c r="D148" s="1" t="s">
        <v>68</v>
      </c>
      <c r="E148" s="8">
        <f t="shared" si="18"/>
        <v>0.30161675066599219</v>
      </c>
      <c r="F148" s="8">
        <f t="shared" si="18"/>
        <v>0.30710635238043288</v>
      </c>
      <c r="G148" s="8">
        <f t="shared" si="18"/>
        <v>0.30710635238043288</v>
      </c>
      <c r="H148" s="8">
        <f t="shared" si="18"/>
        <v>0.31673024495055024</v>
      </c>
      <c r="I148" s="8">
        <f t="shared" si="18"/>
        <v>0.31650135380100797</v>
      </c>
      <c r="K148" s="27"/>
      <c r="L148" s="27"/>
      <c r="M148" s="27"/>
      <c r="N148" s="27"/>
      <c r="O148" s="27"/>
    </row>
    <row r="149" spans="2:22">
      <c r="B149" s="14" t="s">
        <v>67</v>
      </c>
      <c r="C149" s="1" t="s">
        <v>65</v>
      </c>
      <c r="D149" s="1" t="s">
        <v>68</v>
      </c>
      <c r="E149" s="8">
        <f t="shared" si="18"/>
        <v>0.30421076100234201</v>
      </c>
      <c r="F149" s="8">
        <f t="shared" si="18"/>
        <v>0.3097555308217072</v>
      </c>
      <c r="G149" s="8">
        <f t="shared" si="18"/>
        <v>0.3097555308217072</v>
      </c>
      <c r="H149" s="8">
        <f t="shared" si="18"/>
        <v>0.31940719607703449</v>
      </c>
      <c r="I149" s="8">
        <f t="shared" si="18"/>
        <v>0.31917830492749222</v>
      </c>
      <c r="K149" s="27"/>
      <c r="L149" s="27"/>
      <c r="M149" s="27"/>
      <c r="N149" s="27"/>
      <c r="O149" s="27"/>
    </row>
    <row r="150" spans="2:22">
      <c r="B150" s="14" t="s">
        <v>67</v>
      </c>
      <c r="C150" s="1" t="s">
        <v>86</v>
      </c>
      <c r="D150" s="14" t="s">
        <v>68</v>
      </c>
      <c r="E150" s="8">
        <f t="shared" si="18"/>
        <v>0.32462283804799985</v>
      </c>
      <c r="F150" s="8">
        <f t="shared" si="18"/>
        <v>0.33240217140663336</v>
      </c>
      <c r="G150" s="8">
        <f t="shared" si="18"/>
        <v>0.33240217140663336</v>
      </c>
      <c r="H150" s="8">
        <f t="shared" si="18"/>
        <v>0.33879782303641875</v>
      </c>
      <c r="I150" s="8">
        <f t="shared" si="18"/>
        <v>0.33856932852056071</v>
      </c>
      <c r="K150" s="27"/>
      <c r="L150" s="27"/>
      <c r="M150" s="27"/>
      <c r="N150" s="27"/>
      <c r="O150" s="27"/>
    </row>
    <row r="151" spans="2:22">
      <c r="B151" s="55"/>
      <c r="C151" s="2"/>
      <c r="D151" s="2"/>
      <c r="E151" s="124"/>
      <c r="F151" s="124"/>
      <c r="G151" s="124"/>
      <c r="H151" s="124"/>
      <c r="I151" s="124"/>
      <c r="J151" s="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N Wales &amp; M'!$C$5)+(E125*INDEX('TDCV Values'!$D$11:$H$16,MATCH($B157&amp;$C157,'TDCV Values'!$B$11:$B$16&amp;'TDCV Values'!$C$11:$C$16,0),MATCH(E$154,'TDCV Values'!$D$10:$H$10,0))*'Customer Numbers - N Wales &amp; M'!$E$5))/((INDEX('TDCV Values'!$D$11:$H$16,MATCH($B155&amp;$C155,'TDCV Values'!$B$11:$B$16&amp;'TDCV Values'!$C$11:$C$16,0),MATCH(E$154,'TDCV Values'!$D$10:$H$10,0))*'Customer Numbers - N Wales &amp; M'!$C$5)+('Customer Numbers - N Wales &amp; M'!$E$5*INDEX('TDCV Values'!$D$11:$H$16,MATCH($B157&amp;$C157,'TDCV Values'!$B$11:$B$16&amp;'TDCV Values'!$C$11:$C$16,0),MATCH(E$154,'TDCV Values'!$D$10:$H$10,0))))</f>
        <v>1.1254384284275427E-2</v>
      </c>
      <c r="F155" s="37" cm="1">
        <f t="array" ref="F155">((F123*INDEX('TDCV Values'!$D$11:$H$16,MATCH($B155&amp;$C155,'TDCV Values'!$B$11:$B$16&amp;'TDCV Values'!$C$11:$C$16,0),MATCH(F$154,'TDCV Values'!$D$10:$H$10,0))*'Customer Numbers - N Wales &amp; M'!$C$5)+(F125*INDEX('TDCV Values'!$D$11:$H$16,MATCH($B157&amp;$C157,'TDCV Values'!$B$11:$B$16&amp;'TDCV Values'!$C$11:$C$16,0),MATCH(F$154,'TDCV Values'!$D$10:$H$10,0))*'Customer Numbers - N Wales &amp; M'!$E$5))/((INDEX('TDCV Values'!$D$11:$H$16,MATCH($B155&amp;$C155,'TDCV Values'!$B$11:$B$16&amp;'TDCV Values'!$C$11:$C$16,0),MATCH(F$154,'TDCV Values'!$D$10:$H$10,0))*'Customer Numbers - N Wales &amp; M'!$C$5)+('Customer Numbers - N Wales &amp; M'!$E$5*INDEX('TDCV Values'!$D$11:$H$16,MATCH($B157&amp;$C157,'TDCV Values'!$B$11:$B$16&amp;'TDCV Values'!$C$11:$C$16,0),MATCH(F$154,'TDCV Values'!$D$10:$H$10,0))))</f>
        <v>8.4030785451743115E-3</v>
      </c>
      <c r="G155" s="37" cm="1">
        <f t="array" ref="G155">((G123*INDEX('TDCV Values'!$D$11:$H$16,MATCH($B155&amp;$C155,'TDCV Values'!$B$11:$B$16&amp;'TDCV Values'!$C$11:$C$16,0),MATCH(G$154,'TDCV Values'!$D$10:$H$10,0))*'Customer Numbers - N Wales &amp; M'!$C$5)+(G125*INDEX('TDCV Values'!$D$11:$H$16,MATCH($B157&amp;$C157,'TDCV Values'!$B$11:$B$16&amp;'TDCV Values'!$C$11:$C$16,0),MATCH(G$154,'TDCV Values'!$D$10:$H$10,0))*'Customer Numbers - N Wales &amp; M'!$E$5))/((INDEX('TDCV Values'!$D$11:$H$16,MATCH($B155&amp;$C155,'TDCV Values'!$B$11:$B$16&amp;'TDCV Values'!$C$11:$C$16,0),MATCH(G$154,'TDCV Values'!$D$10:$H$10,0))*'Customer Numbers - N Wales &amp; M'!$C$5)+('Customer Numbers - N Wales &amp; M'!$E$5*INDEX('TDCV Values'!$D$11:$H$16,MATCH($B157&amp;$C157,'TDCV Values'!$B$11:$B$16&amp;'TDCV Values'!$C$11:$C$16,0),MATCH(G$154,'TDCV Values'!$D$10:$H$10,0))))</f>
        <v>5.0145538353551138E-3</v>
      </c>
      <c r="H155" s="37" cm="1">
        <f t="array" ref="H155">((H123*INDEX('TDCV Values'!$D$11:$H$16,MATCH($B155&amp;$C155,'TDCV Values'!$B$11:$B$16&amp;'TDCV Values'!$C$11:$C$16,0),MATCH(H$154,'TDCV Values'!$D$10:$H$10,0))*'Customer Numbers - N Wales &amp; M'!$C$5)+(H125*INDEX('TDCV Values'!$D$11:$H$16,MATCH($B157&amp;$C157,'TDCV Values'!$B$11:$B$16&amp;'TDCV Values'!$C$11:$C$16,0),MATCH(H$154,'TDCV Values'!$D$10:$H$10,0))*'Customer Numbers - N Wales &amp; M'!$E$5))/((INDEX('TDCV Values'!$D$11:$H$16,MATCH($B155&amp;$C155,'TDCV Values'!$B$11:$B$16&amp;'TDCV Values'!$C$11:$C$16,0),MATCH(H$154,'TDCV Values'!$D$10:$H$10,0))*'Customer Numbers - N Wales &amp; M'!$C$5)+('Customer Numbers - N Wales &amp; M'!$E$5*INDEX('TDCV Values'!$D$11:$H$16,MATCH($B157&amp;$C157,'TDCV Values'!$B$11:$B$16&amp;'TDCV Values'!$C$11:$C$16,0),MATCH(H$154,'TDCV Values'!$D$10:$H$10,0))))</f>
        <v>4.5387566980282417E-3</v>
      </c>
      <c r="I155" s="37" cm="1">
        <f t="array" ref="I155">((I123*INDEX('TDCV Values'!$D$11:$H$16,MATCH($B155&amp;$C155,'TDCV Values'!$B$11:$B$16&amp;'TDCV Values'!$C$11:$C$16,0),MATCH(I$154,'TDCV Values'!$D$10:$H$10,0))*'Customer Numbers - N Wales &amp; M'!$C$5)+(I125*INDEX('TDCV Values'!$D$11:$H$16,MATCH($B157&amp;$C157,'TDCV Values'!$B$11:$B$16&amp;'TDCV Values'!$C$11:$C$16,0),MATCH(I$154,'TDCV Values'!$D$10:$H$10,0))*'Customer Numbers - N Wales &amp; M'!$E$5))/((INDEX('TDCV Values'!$D$11:$H$16,MATCH($B155&amp;$C155,'TDCV Values'!$B$11:$B$16&amp;'TDCV Values'!$C$11:$C$16,0),MATCH(I$154,'TDCV Values'!$D$10:$H$10,0))*'Customer Numbers - N Wales &amp; M'!$C$5)+('Customer Numbers - N Wales &amp; M'!$E$5*INDEX('TDCV Values'!$D$11:$H$16,MATCH($B157&amp;$C157,'TDCV Values'!$B$11:$B$16&amp;'TDCV Values'!$C$11:$C$16,0),MATCH(I$154,'TDCV Values'!$D$10:$H$10,0))))</f>
        <v>4.5658385468689651E-3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N Wales &amp; M'!$C$5)+(E125*INDEX('TDCV Values'!$D$11:$H$16,MATCH($B157&amp;$C157,'TDCV Values'!$B$11:$B$16&amp;'TDCV Values'!$C$11:$C$16,0),MATCH(E$154,'TDCV Values'!$D$10:$H$10,0))*'Customer Numbers - N Wales &amp; M'!$E$5))/((INDEX('TDCV Values'!$D$11:$H$16,MATCH($B155&amp;$C155,'TDCV Values'!$B$11:$B$16&amp;'TDCV Values'!$C$11:$C$16,0),MATCH(E$154,'TDCV Values'!$D$10:$H$10,0))*'Customer Numbers - N Wales &amp; M'!$C$5)+('Customer Numbers - N Wales &amp; M'!$E$5*INDEX('TDCV Values'!$D$11:$H$16,MATCH($B157&amp;$C157,'TDCV Values'!$B$11:$B$16&amp;'TDCV Values'!$C$11:$C$16,0),MATCH(E$154,'TDCV Values'!$D$10:$H$10,0))))</f>
        <v>1.1254384284275427E-2</v>
      </c>
      <c r="F157" s="37" cm="1">
        <f t="array" ref="F157">((F123*INDEX('TDCV Values'!$D$11:$H$16,MATCH($B155&amp;$C155,'TDCV Values'!$B$11:$B$16&amp;'TDCV Values'!$C$11:$C$16,0),MATCH(F$154,'TDCV Values'!$D$10:$H$10,0))*'Customer Numbers - N Wales &amp; M'!$C$5)+(F125*INDEX('TDCV Values'!$D$11:$H$16,MATCH($B157&amp;$C157,'TDCV Values'!$B$11:$B$16&amp;'TDCV Values'!$C$11:$C$16,0),MATCH(F$154,'TDCV Values'!$D$10:$H$10,0))*'Customer Numbers - N Wales &amp; M'!$E$5))/((INDEX('TDCV Values'!$D$11:$H$16,MATCH($B155&amp;$C155,'TDCV Values'!$B$11:$B$16&amp;'TDCV Values'!$C$11:$C$16,0),MATCH(F$154,'TDCV Values'!$D$10:$H$10,0))*'Customer Numbers - N Wales &amp; M'!$C$5)+('Customer Numbers - N Wales &amp; M'!$E$5*INDEX('TDCV Values'!$D$11:$H$16,MATCH($B157&amp;$C157,'TDCV Values'!$B$11:$B$16&amp;'TDCV Values'!$C$11:$C$16,0),MATCH(F$154,'TDCV Values'!$D$10:$H$10,0))))</f>
        <v>8.4030785451743115E-3</v>
      </c>
      <c r="G157" s="37" cm="1">
        <f t="array" ref="G157">((G123*INDEX('TDCV Values'!$D$11:$H$16,MATCH($B155&amp;$C155,'TDCV Values'!$B$11:$B$16&amp;'TDCV Values'!$C$11:$C$16,0),MATCH(G$154,'TDCV Values'!$D$10:$H$10,0))*'Customer Numbers - N Wales &amp; M'!$C$5)+(G125*INDEX('TDCV Values'!$D$11:$H$16,MATCH($B157&amp;$C157,'TDCV Values'!$B$11:$B$16&amp;'TDCV Values'!$C$11:$C$16,0),MATCH(G$154,'TDCV Values'!$D$10:$H$10,0))*'Customer Numbers - N Wales &amp; M'!$E$5))/((INDEX('TDCV Values'!$D$11:$H$16,MATCH($B155&amp;$C155,'TDCV Values'!$B$11:$B$16&amp;'TDCV Values'!$C$11:$C$16,0),MATCH(G$154,'TDCV Values'!$D$10:$H$10,0))*'Customer Numbers - N Wales &amp; M'!$C$5)+('Customer Numbers - N Wales &amp; M'!$E$5*INDEX('TDCV Values'!$D$11:$H$16,MATCH($B157&amp;$C157,'TDCV Values'!$B$11:$B$16&amp;'TDCV Values'!$C$11:$C$16,0),MATCH(G$154,'TDCV Values'!$D$10:$H$10,0))))</f>
        <v>5.0145538353551138E-3</v>
      </c>
      <c r="H157" s="37" cm="1">
        <f t="array" ref="H157">((H123*INDEX('TDCV Values'!$D$11:$H$16,MATCH($B155&amp;$C155,'TDCV Values'!$B$11:$B$16&amp;'TDCV Values'!$C$11:$C$16,0),MATCH(H$154,'TDCV Values'!$D$10:$H$10,0))*'Customer Numbers - N Wales &amp; M'!$C$5)+(H125*INDEX('TDCV Values'!$D$11:$H$16,MATCH($B157&amp;$C157,'TDCV Values'!$B$11:$B$16&amp;'TDCV Values'!$C$11:$C$16,0),MATCH(H$154,'TDCV Values'!$D$10:$H$10,0))*'Customer Numbers - N Wales &amp; M'!$E$5))/((INDEX('TDCV Values'!$D$11:$H$16,MATCH($B155&amp;$C155,'TDCV Values'!$B$11:$B$16&amp;'TDCV Values'!$C$11:$C$16,0),MATCH(H$154,'TDCV Values'!$D$10:$H$10,0))*'Customer Numbers - N Wales &amp; M'!$C$5)+('Customer Numbers - N Wales &amp; M'!$E$5*INDEX('TDCV Values'!$D$11:$H$16,MATCH($B157&amp;$C157,'TDCV Values'!$B$11:$B$16&amp;'TDCV Values'!$C$11:$C$16,0),MATCH(H$154,'TDCV Values'!$D$10:$H$10,0))))</f>
        <v>4.5387566980282417E-3</v>
      </c>
      <c r="I157" s="37" cm="1">
        <f t="array" ref="I157">((I123*INDEX('TDCV Values'!$D$11:$H$16,MATCH($B155&amp;$C155,'TDCV Values'!$B$11:$B$16&amp;'TDCV Values'!$C$11:$C$16,0),MATCH(I$154,'TDCV Values'!$D$10:$H$10,0))*'Customer Numbers - N Wales &amp; M'!$C$5)+(I125*INDEX('TDCV Values'!$D$11:$H$16,MATCH($B157&amp;$C157,'TDCV Values'!$B$11:$B$16&amp;'TDCV Values'!$C$11:$C$16,0),MATCH(I$154,'TDCV Values'!$D$10:$H$10,0))*'Customer Numbers - N Wales &amp; M'!$E$5))/((INDEX('TDCV Values'!$D$11:$H$16,MATCH($B155&amp;$C155,'TDCV Values'!$B$11:$B$16&amp;'TDCV Values'!$C$11:$C$16,0),MATCH(I$154,'TDCV Values'!$D$10:$H$10,0))*'Customer Numbers - N Wales &amp; M'!$C$5)+('Customer Numbers - N Wales &amp; M'!$E$5*INDEX('TDCV Values'!$D$11:$H$16,MATCH($B157&amp;$C157,'TDCV Values'!$B$11:$B$16&amp;'TDCV Values'!$C$11:$C$16,0),MATCH(I$154,'TDCV Values'!$D$10:$H$10,0))))</f>
        <v>4.5658385468689651E-3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N Wales &amp; M'!$C$10)+(E128*INDEX('TDCV Values'!$D$11:$H$16,MATCH($B160&amp;$C160,'TDCV Values'!$B$11:$B$16&amp;'TDCV Values'!$C$11:$C$16,0),MATCH(E$154,'TDCV Values'!$D$10:$H$10,0))*'Customer Numbers - N Wales &amp; M'!$E$10))/((INDEX('TDCV Values'!$D$11:$H$16,MATCH($B158&amp;$C158,'TDCV Values'!$B$11:$B$16&amp;'TDCV Values'!$C$11:$C$16,0),MATCH(E$154,'TDCV Values'!$D$10:$H$10,0))*'Customer Numbers - N Wales &amp; M'!$C$10)+('Customer Numbers - N Wales &amp; M'!$E$10*INDEX('TDCV Values'!$D$11:$H$16,MATCH($B160&amp;$C160,'TDCV Values'!$B$11:$B$16&amp;'TDCV Values'!$C$11:$C$16,0),MATCH(E$154,'TDCV Values'!$D$10:$H$10,0))))</f>
        <v>2.6242844744953208E-3</v>
      </c>
      <c r="F158" s="37" cm="1">
        <f t="array" ref="F158">((F126*INDEX('TDCV Values'!$D$11:$H$16,MATCH($B158&amp;$C158,'TDCV Values'!$B$11:$B$16&amp;'TDCV Values'!$C$11:$C$16,0),MATCH(F$154,'TDCV Values'!$D$10:$H$10,0))*'Customer Numbers - N Wales &amp; M'!$C$10)+(F128*INDEX('TDCV Values'!$D$11:$H$16,MATCH($B160&amp;$C160,'TDCV Values'!$B$11:$B$16&amp;'TDCV Values'!$C$11:$C$16,0),MATCH(F$154,'TDCV Values'!$D$10:$H$10,0))*'Customer Numbers - N Wales &amp; M'!$E$10))/((INDEX('TDCV Values'!$D$11:$H$16,MATCH($B158&amp;$C158,'TDCV Values'!$B$11:$B$16&amp;'TDCV Values'!$C$11:$C$16,0),MATCH(F$154,'TDCV Values'!$D$10:$H$10,0))*'Customer Numbers - N Wales &amp; M'!$C$10)+('Customer Numbers - N Wales &amp; M'!$E$10*INDEX('TDCV Values'!$D$11:$H$16,MATCH($B160&amp;$C160,'TDCV Values'!$B$11:$B$16&amp;'TDCV Values'!$C$11:$C$16,0),MATCH(F$154,'TDCV Values'!$D$10:$H$10,0))))</f>
        <v>1.9424971355036303E-3</v>
      </c>
      <c r="G158" s="37" cm="1">
        <f t="array" ref="G158">((G126*INDEX('TDCV Values'!$D$11:$H$16,MATCH($B158&amp;$C158,'TDCV Values'!$B$11:$B$16&amp;'TDCV Values'!$C$11:$C$16,0),MATCH(G$154,'TDCV Values'!$D$10:$H$10,0))*'Customer Numbers - N Wales &amp; M'!$C$10)+(G128*INDEX('TDCV Values'!$D$11:$H$16,MATCH($B160&amp;$C160,'TDCV Values'!$B$11:$B$16&amp;'TDCV Values'!$C$11:$C$16,0),MATCH(G$154,'TDCV Values'!$D$10:$H$10,0))*'Customer Numbers - N Wales &amp; M'!$E$10))/((INDEX('TDCV Values'!$D$11:$H$16,MATCH($B158&amp;$C158,'TDCV Values'!$B$11:$B$16&amp;'TDCV Values'!$C$11:$C$16,0),MATCH(G$154,'TDCV Values'!$D$10:$H$10,0))*'Customer Numbers - N Wales &amp; M'!$C$10)+('Customer Numbers - N Wales &amp; M'!$E$10*INDEX('TDCV Values'!$D$11:$H$16,MATCH($B160&amp;$C160,'TDCV Values'!$B$11:$B$16&amp;'TDCV Values'!$C$11:$C$16,0),MATCH(G$154,'TDCV Values'!$D$10:$H$10,0))))</f>
        <v>1.1603960342870627E-3</v>
      </c>
      <c r="H158" s="37" cm="1">
        <f t="array" ref="H158">((H126*INDEX('TDCV Values'!$D$11:$H$16,MATCH($B158&amp;$C158,'TDCV Values'!$B$11:$B$16&amp;'TDCV Values'!$C$11:$C$16,0),MATCH(H$154,'TDCV Values'!$D$10:$H$10,0))*'Customer Numbers - N Wales &amp; M'!$C$10)+(H128*INDEX('TDCV Values'!$D$11:$H$16,MATCH($B160&amp;$C160,'TDCV Values'!$B$11:$B$16&amp;'TDCV Values'!$C$11:$C$16,0),MATCH(H$154,'TDCV Values'!$D$10:$H$10,0))*'Customer Numbers - N Wales &amp; M'!$E$10))/((INDEX('TDCV Values'!$D$11:$H$16,MATCH($B158&amp;$C158,'TDCV Values'!$B$11:$B$16&amp;'TDCV Values'!$C$11:$C$16,0),MATCH(H$154,'TDCV Values'!$D$10:$H$10,0))*'Customer Numbers - N Wales &amp; M'!$C$10)+('Customer Numbers - N Wales &amp; M'!$E$10*INDEX('TDCV Values'!$D$11:$H$16,MATCH($B160&amp;$C160,'TDCV Values'!$B$11:$B$16&amp;'TDCV Values'!$C$11:$C$16,0),MATCH(H$154,'TDCV Values'!$D$10:$H$10,0))))</f>
        <v>1.0598579666170015E-3</v>
      </c>
      <c r="I158" s="37" cm="1">
        <f t="array" ref="I158">((I126*INDEX('TDCV Values'!$D$11:$H$16,MATCH($B158&amp;$C158,'TDCV Values'!$B$11:$B$16&amp;'TDCV Values'!$C$11:$C$16,0),MATCH(I$154,'TDCV Values'!$D$10:$H$10,0))*'Customer Numbers - N Wales &amp; M'!$C$10)+(I128*INDEX('TDCV Values'!$D$11:$H$16,MATCH($B160&amp;$C160,'TDCV Values'!$B$11:$B$16&amp;'TDCV Values'!$C$11:$C$16,0),MATCH(I$154,'TDCV Values'!$D$10:$H$10,0))*'Customer Numbers - N Wales &amp; M'!$E$10))/((INDEX('TDCV Values'!$D$11:$H$16,MATCH($B158&amp;$C158,'TDCV Values'!$B$11:$B$16&amp;'TDCV Values'!$C$11:$C$16,0),MATCH(I$154,'TDCV Values'!$D$10:$H$10,0))*'Customer Numbers - N Wales &amp; M'!$C$10)+('Customer Numbers - N Wales &amp; M'!$E$10*INDEX('TDCV Values'!$D$11:$H$16,MATCH($B160&amp;$C160,'TDCV Values'!$B$11:$B$16&amp;'TDCV Values'!$C$11:$C$16,0),MATCH(I$154,'TDCV Values'!$D$10:$H$10,0))))</f>
        <v>1.1358448772408264E-3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N Wales &amp; M'!$C$10)+(E128*INDEX('TDCV Values'!$D$11:$H$16,MATCH($B160&amp;$C160,'TDCV Values'!$B$11:$B$16&amp;'TDCV Values'!$C$11:$C$16,0),MATCH(E$154,'TDCV Values'!$D$10:$H$10,0))*'Customer Numbers - N Wales &amp; M'!$E$10))/((INDEX('TDCV Values'!$D$11:$H$16,MATCH($B158&amp;$C158,'TDCV Values'!$B$11:$B$16&amp;'TDCV Values'!$C$11:$C$16,0),MATCH(E$154,'TDCV Values'!$D$10:$H$10,0))*'Customer Numbers - N Wales &amp; M'!$C$10)+('Customer Numbers - N Wales &amp; M'!$E$10*INDEX('TDCV Values'!$D$11:$H$16,MATCH($B160&amp;$C160,'TDCV Values'!$B$11:$B$16&amp;'TDCV Values'!$C$11:$C$16,0),MATCH(E$154,'TDCV Values'!$D$10:$H$10,0))))</f>
        <v>2.6242844744953208E-3</v>
      </c>
      <c r="F160" s="37" cm="1">
        <f t="array" ref="F160">((F126*INDEX('TDCV Values'!$D$11:$H$16,MATCH($B158&amp;$C158,'TDCV Values'!$B$11:$B$16&amp;'TDCV Values'!$C$11:$C$16,0),MATCH(F$154,'TDCV Values'!$D$10:$H$10,0))*'Customer Numbers - N Wales &amp; M'!$C$10)+(F128*INDEX('TDCV Values'!$D$11:$H$16,MATCH($B160&amp;$C160,'TDCV Values'!$B$11:$B$16&amp;'TDCV Values'!$C$11:$C$16,0),MATCH(F$154,'TDCV Values'!$D$10:$H$10,0))*'Customer Numbers - N Wales &amp; M'!$E$10))/((INDEX('TDCV Values'!$D$11:$H$16,MATCH($B158&amp;$C158,'TDCV Values'!$B$11:$B$16&amp;'TDCV Values'!$C$11:$C$16,0),MATCH(F$154,'TDCV Values'!$D$10:$H$10,0))*'Customer Numbers - N Wales &amp; M'!$C$10)+('Customer Numbers - N Wales &amp; M'!$E$10*INDEX('TDCV Values'!$D$11:$H$16,MATCH($B160&amp;$C160,'TDCV Values'!$B$11:$B$16&amp;'TDCV Values'!$C$11:$C$16,0),MATCH(F$154,'TDCV Values'!$D$10:$H$10,0))))</f>
        <v>1.9424971355036303E-3</v>
      </c>
      <c r="G160" s="37" cm="1">
        <f t="array" ref="G160">((G126*INDEX('TDCV Values'!$D$11:$H$16,MATCH($B158&amp;$C158,'TDCV Values'!$B$11:$B$16&amp;'TDCV Values'!$C$11:$C$16,0),MATCH(G$154,'TDCV Values'!$D$10:$H$10,0))*'Customer Numbers - N Wales &amp; M'!$C$10)+(G128*INDEX('TDCV Values'!$D$11:$H$16,MATCH($B160&amp;$C160,'TDCV Values'!$B$11:$B$16&amp;'TDCV Values'!$C$11:$C$16,0),MATCH(G$154,'TDCV Values'!$D$10:$H$10,0))*'Customer Numbers - N Wales &amp; M'!$E$10))/((INDEX('TDCV Values'!$D$11:$H$16,MATCH($B158&amp;$C158,'TDCV Values'!$B$11:$B$16&amp;'TDCV Values'!$C$11:$C$16,0),MATCH(G$154,'TDCV Values'!$D$10:$H$10,0))*'Customer Numbers - N Wales &amp; M'!$C$10)+('Customer Numbers - N Wales &amp; M'!$E$10*INDEX('TDCV Values'!$D$11:$H$16,MATCH($B160&amp;$C160,'TDCV Values'!$B$11:$B$16&amp;'TDCV Values'!$C$11:$C$16,0),MATCH(G$154,'TDCV Values'!$D$10:$H$10,0))))</f>
        <v>1.1603960342870627E-3</v>
      </c>
      <c r="H160" s="37" cm="1">
        <f t="array" ref="H160">((H126*INDEX('TDCV Values'!$D$11:$H$16,MATCH($B158&amp;$C158,'TDCV Values'!$B$11:$B$16&amp;'TDCV Values'!$C$11:$C$16,0),MATCH(H$154,'TDCV Values'!$D$10:$H$10,0))*'Customer Numbers - N Wales &amp; M'!$C$10)+(H128*INDEX('TDCV Values'!$D$11:$H$16,MATCH($B160&amp;$C160,'TDCV Values'!$B$11:$B$16&amp;'TDCV Values'!$C$11:$C$16,0),MATCH(H$154,'TDCV Values'!$D$10:$H$10,0))*'Customer Numbers - N Wales &amp; M'!$E$10))/((INDEX('TDCV Values'!$D$11:$H$16,MATCH($B158&amp;$C158,'TDCV Values'!$B$11:$B$16&amp;'TDCV Values'!$C$11:$C$16,0),MATCH(H$154,'TDCV Values'!$D$10:$H$10,0))*'Customer Numbers - N Wales &amp; M'!$C$10)+('Customer Numbers - N Wales &amp; M'!$E$10*INDEX('TDCV Values'!$D$11:$H$16,MATCH($B160&amp;$C160,'TDCV Values'!$B$11:$B$16&amp;'TDCV Values'!$C$11:$C$16,0),MATCH(H$154,'TDCV Values'!$D$10:$H$10,0))))</f>
        <v>1.0598579666170015E-3</v>
      </c>
      <c r="I160" s="37" cm="1">
        <f t="array" ref="I160">((I126*INDEX('TDCV Values'!$D$11:$H$16,MATCH($B158&amp;$C158,'TDCV Values'!$B$11:$B$16&amp;'TDCV Values'!$C$11:$C$16,0),MATCH(I$154,'TDCV Values'!$D$10:$H$10,0))*'Customer Numbers - N Wales &amp; M'!$C$10)+(I128*INDEX('TDCV Values'!$D$11:$H$16,MATCH($B160&amp;$C160,'TDCV Values'!$B$11:$B$16&amp;'TDCV Values'!$C$11:$C$16,0),MATCH(I$154,'TDCV Values'!$D$10:$H$10,0))*'Customer Numbers - N Wales &amp; M'!$E$10))/((INDEX('TDCV Values'!$D$11:$H$16,MATCH($B158&amp;$C158,'TDCV Values'!$B$11:$B$16&amp;'TDCV Values'!$C$11:$C$16,0),MATCH(I$154,'TDCV Values'!$D$10:$H$10,0))*'Customer Numbers - N Wales &amp; M'!$C$10)+('Customer Numbers - N Wales &amp; M'!$E$10*INDEX('TDCV Values'!$D$11:$H$16,MATCH($B160&amp;$C160,'TDCV Values'!$B$11:$B$16&amp;'TDCV Values'!$C$11:$C$16,0),MATCH(I$154,'TDCV Values'!$D$10:$H$10,0))))</f>
        <v>1.1358448772408264E-3</v>
      </c>
      <c r="J160" s="44"/>
      <c r="K160" s="27"/>
      <c r="L160" s="27"/>
      <c r="M160" s="27"/>
      <c r="N160" s="27"/>
      <c r="O160" s="27"/>
      <c r="Q160" s="27"/>
      <c r="R160" s="27"/>
      <c r="S160" s="27"/>
      <c r="T160" s="27"/>
      <c r="U160" s="27"/>
    </row>
    <row r="161" spans="2:21">
      <c r="B161" s="14" t="s">
        <v>62</v>
      </c>
      <c r="C161" s="1" t="s">
        <v>63</v>
      </c>
      <c r="D161" s="14" t="s">
        <v>68</v>
      </c>
      <c r="E161" s="37">
        <f>(('Customer Numbers - N Wales &amp; M'!$D$21*E$129)+('Customer Numbers - N Wales &amp; M'!$D$17*E$130)+('Customer Numbers - N Wales &amp; M'!$D$20*E$131))</f>
        <v>7.6879709963837651E-3</v>
      </c>
      <c r="F161" s="37">
        <f>(('Customer Numbers - N Wales &amp; M'!$D$21*F$129)+('Customer Numbers - N Wales &amp; M'!$D$17*F$130)+('Customer Numbers - N Wales &amp; M'!$D$20*F$131))</f>
        <v>9.8353833692731638E-3</v>
      </c>
      <c r="G161" s="37">
        <f>(('Customer Numbers - N Wales &amp; M'!$D$21*G$129)+('Customer Numbers - N Wales &amp; M'!$D$17*G$130)+('Customer Numbers - N Wales &amp; M'!$D$20*G$131))</f>
        <v>9.8353833692731638E-3</v>
      </c>
      <c r="H161" s="37">
        <f>(('Customer Numbers - N Wales &amp; M'!$D$21*H$129)+('Customer Numbers - N Wales &amp; M'!$D$17*H$130)+('Customer Numbers - N Wales &amp; M'!$D$20*H$131))</f>
        <v>9.8516739676726209E-3</v>
      </c>
      <c r="I161" s="37">
        <f>(('Customer Numbers - N Wales &amp; M'!$D$21*I$129)+('Customer Numbers - N Wales &amp; M'!$D$17*I$130)+('Customer Numbers - N Wales &amp; M'!$D$20*I$131))</f>
        <v>8.1538671693072457E-3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N Wales &amp; M'!$D$21*E$129)+('Customer Numbers - N Wales &amp; M'!$D$17*E$130)+('Customer Numbers - N Wales &amp; M'!$D$20*E$131))</f>
        <v>7.6879709963837651E-3</v>
      </c>
      <c r="F163" s="37">
        <f>(('Customer Numbers - N Wales &amp; M'!$D$21*F$129)+('Customer Numbers - N Wales &amp; M'!$D$17*F$130)+('Customer Numbers - N Wales &amp; M'!$D$20*F$131))</f>
        <v>9.8353833692731638E-3</v>
      </c>
      <c r="G163" s="37">
        <f>(('Customer Numbers - N Wales &amp; M'!$D$21*G$129)+('Customer Numbers - N Wales &amp; M'!$D$17*G$130)+('Customer Numbers - N Wales &amp; M'!$D$20*G$131))</f>
        <v>9.8353833692731638E-3</v>
      </c>
      <c r="H163" s="37">
        <f>(('Customer Numbers - N Wales &amp; M'!$D$21*H$129)+('Customer Numbers - N Wales &amp; M'!$D$17*H$130)+('Customer Numbers - N Wales &amp; M'!$D$20*H$131))</f>
        <v>9.8516739676726209E-3</v>
      </c>
      <c r="I163" s="37">
        <f>(('Customer Numbers - N Wales &amp; M'!$D$21*I$129)+('Customer Numbers - N Wales &amp; M'!$D$17*I$130)+('Customer Numbers - N Wales &amp; M'!$D$20*I$131))</f>
        <v>8.1538671693072457E-3</v>
      </c>
      <c r="J163" s="44"/>
      <c r="K163" s="27"/>
      <c r="L163" s="27"/>
      <c r="M163" s="27"/>
      <c r="N163" s="27"/>
      <c r="O163" s="27"/>
      <c r="Q163" s="27"/>
      <c r="R163" s="27"/>
      <c r="S163" s="27"/>
      <c r="T163" s="27"/>
      <c r="U163" s="27"/>
    </row>
    <row r="164" spans="2:21">
      <c r="B164" s="14" t="s">
        <v>67</v>
      </c>
      <c r="C164" s="1" t="s">
        <v>63</v>
      </c>
      <c r="D164" s="14" t="s">
        <v>68</v>
      </c>
      <c r="E164" s="37">
        <f>(('Customer Numbers - N Wales &amp; M'!$D$27*E$132)+('Customer Numbers - N Wales &amp; M'!$D$23*E$133)+('Customer Numbers - N Wales &amp; M'!$D$26*E$134))</f>
        <v>4.1972715613996289E-3</v>
      </c>
      <c r="F164" s="37">
        <f>(('Customer Numbers - N Wales &amp; M'!$D$27*F$132)+('Customer Numbers - N Wales &amp; M'!$D$23*F$133)+('Customer Numbers - N Wales &amp; M'!$D$26*F$134))</f>
        <v>4.2865370183067459E-3</v>
      </c>
      <c r="G164" s="37">
        <f>(('Customer Numbers - N Wales &amp; M'!$D$27*G$132)+('Customer Numbers - N Wales &amp; M'!$D$23*G$133)+('Customer Numbers - N Wales &amp; M'!$D$26*G$134))</f>
        <v>4.2865370183067459E-3</v>
      </c>
      <c r="H164" s="37">
        <f>(('Customer Numbers - N Wales &amp; M'!$D$27*H$132)+('Customer Numbers - N Wales &amp; M'!$D$23*H$133)+('Customer Numbers - N Wales &amp; M'!$D$26*H$134))</f>
        <v>4.3314749663873157E-3</v>
      </c>
      <c r="I164" s="37">
        <f>(('Customer Numbers - N Wales &amp; M'!$D$27*I$132)+('Customer Numbers - N Wales &amp; M'!$D$23*I$133)+('Customer Numbers - N Wales &amp; M'!$D$26*I$134))</f>
        <v>4.3314749663873157E-3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N Wales &amp; M'!$D$27*E$132)+('Customer Numbers - N Wales &amp; M'!$D$23*E$133)+('Customer Numbers - N Wales &amp; M'!$D$26*E$134))</f>
        <v>4.1972715613996289E-3</v>
      </c>
      <c r="F166" s="37">
        <f>(('Customer Numbers - N Wales &amp; M'!$D$27*F$132)+('Customer Numbers - N Wales &amp; M'!$D$23*F$133)+('Customer Numbers - N Wales &amp; M'!$D$26*F$134))</f>
        <v>4.2865370183067459E-3</v>
      </c>
      <c r="G166" s="37">
        <f>(('Customer Numbers - N Wales &amp; M'!$D$27*G$132)+('Customer Numbers - N Wales &amp; M'!$D$23*G$133)+('Customer Numbers - N Wales &amp; M'!$D$26*G$134))</f>
        <v>4.2865370183067459E-3</v>
      </c>
      <c r="H166" s="37">
        <f>(('Customer Numbers - N Wales &amp; M'!$D$27*H$132)+('Customer Numbers - N Wales &amp; M'!$D$23*H$133)+('Customer Numbers - N Wales &amp; M'!$D$26*H$134))</f>
        <v>4.3314749663873157E-3</v>
      </c>
      <c r="I166" s="37">
        <f>(('Customer Numbers - N Wales &amp; M'!$D$27*I$132)+('Customer Numbers - N Wales &amp; M'!$D$23*I$133)+('Customer Numbers - N Wales &amp; M'!$D$26*I$134))</f>
        <v>4.3314749663873157E-3</v>
      </c>
      <c r="J166" s="44"/>
      <c r="K166" s="27"/>
      <c r="L166" s="27"/>
      <c r="M166" s="27"/>
      <c r="N166" s="27"/>
      <c r="O166" s="27"/>
      <c r="Q166" s="27"/>
      <c r="R166" s="27"/>
      <c r="S166" s="27"/>
      <c r="T166" s="27"/>
      <c r="U166" s="27"/>
    </row>
    <row r="167" spans="2:21">
      <c r="B167" s="128"/>
      <c r="E167" s="16"/>
      <c r="F167" s="16"/>
      <c r="G167" s="16"/>
      <c r="H167" s="16"/>
      <c r="I167" s="16"/>
      <c r="J167" s="52"/>
    </row>
    <row r="168" spans="2:21" s="135" customFormat="1">
      <c r="B168" s="195" t="s">
        <v>30</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 t="shared" ref="E171:I182" si="19">E139+E155</f>
        <v>0.70294849581598717</v>
      </c>
      <c r="F171" s="8">
        <f t="shared" si="19"/>
        <v>0.52470284243070997</v>
      </c>
      <c r="G171" s="8">
        <f t="shared" si="19"/>
        <v>0.31281056690053671</v>
      </c>
      <c r="H171" s="8">
        <f t="shared" si="19"/>
        <v>0.28425834933178978</v>
      </c>
      <c r="I171" s="8">
        <f t="shared" si="19"/>
        <v>0.29736130364716573</v>
      </c>
      <c r="J171" s="4"/>
      <c r="L171" s="27"/>
      <c r="M171" s="27"/>
      <c r="N171" s="27"/>
      <c r="O171" s="27"/>
    </row>
    <row r="172" spans="2:21">
      <c r="B172" s="14" t="s">
        <v>62</v>
      </c>
      <c r="C172" s="1" t="s">
        <v>65</v>
      </c>
      <c r="D172" s="14" t="s">
        <v>64</v>
      </c>
      <c r="E172" s="8">
        <f t="shared" si="19"/>
        <v>0.68815425578692979</v>
      </c>
      <c r="F172" s="8">
        <f t="shared" si="19"/>
        <v>0.50981156538222727</v>
      </c>
      <c r="G172" s="8">
        <f t="shared" si="19"/>
        <v>0.30018463988841099</v>
      </c>
      <c r="H172" s="8">
        <f t="shared" si="19"/>
        <v>0.27818667112587486</v>
      </c>
      <c r="I172" s="8">
        <f t="shared" si="19"/>
        <v>0.29121857943049445</v>
      </c>
      <c r="K172" s="27"/>
      <c r="L172" s="27"/>
      <c r="M172" s="27"/>
      <c r="N172" s="27"/>
      <c r="O172" s="27"/>
    </row>
    <row r="173" spans="2:21">
      <c r="B173" s="14" t="s">
        <v>62</v>
      </c>
      <c r="C173" s="1" t="s">
        <v>66</v>
      </c>
      <c r="D173" s="14" t="s">
        <v>64</v>
      </c>
      <c r="E173" s="8">
        <f t="shared" si="19"/>
        <v>0.71930800250626015</v>
      </c>
      <c r="F173" s="8">
        <f t="shared" si="19"/>
        <v>0.53691765722699702</v>
      </c>
      <c r="G173" s="8">
        <f t="shared" si="19"/>
        <v>0.3200997819251955</v>
      </c>
      <c r="H173" s="8">
        <f t="shared" si="19"/>
        <v>0.29074458698243366</v>
      </c>
      <c r="I173" s="8">
        <f t="shared" si="19"/>
        <v>0.30449347695875967</v>
      </c>
      <c r="K173" s="27"/>
      <c r="L173" s="27"/>
      <c r="M173" s="27"/>
      <c r="N173" s="27"/>
      <c r="O173" s="27"/>
    </row>
    <row r="174" spans="2:21">
      <c r="B174" s="14" t="s">
        <v>67</v>
      </c>
      <c r="C174" s="1" t="s">
        <v>63</v>
      </c>
      <c r="D174" s="14" t="s">
        <v>64</v>
      </c>
      <c r="E174" s="8">
        <f t="shared" si="19"/>
        <v>0.17189130850596457</v>
      </c>
      <c r="F174" s="8">
        <f t="shared" si="19"/>
        <v>0.12717618727039709</v>
      </c>
      <c r="G174" s="8">
        <f t="shared" si="19"/>
        <v>7.5881991927420275E-2</v>
      </c>
      <c r="H174" s="8">
        <f t="shared" si="19"/>
        <v>6.9696152836815226E-2</v>
      </c>
      <c r="I174" s="8">
        <f t="shared" si="19"/>
        <v>7.4971384785156123E-2</v>
      </c>
      <c r="K174" s="27"/>
      <c r="L174" s="27"/>
      <c r="M174" s="27"/>
      <c r="N174" s="27"/>
      <c r="O174" s="27"/>
    </row>
    <row r="175" spans="2:21">
      <c r="B175" s="14" t="s">
        <v>67</v>
      </c>
      <c r="C175" s="1" t="s">
        <v>65</v>
      </c>
      <c r="D175" s="14" t="s">
        <v>64</v>
      </c>
      <c r="E175" s="8">
        <f t="shared" si="19"/>
        <v>0.17545566070004284</v>
      </c>
      <c r="F175" s="8">
        <f t="shared" si="19"/>
        <v>0.12846605369931777</v>
      </c>
      <c r="G175" s="8">
        <f t="shared" si="19"/>
        <v>7.3789763167987063E-2</v>
      </c>
      <c r="H175" s="8">
        <f t="shared" si="19"/>
        <v>6.6759688336252954E-2</v>
      </c>
      <c r="I175" s="8">
        <f t="shared" si="19"/>
        <v>7.2426039483381735E-2</v>
      </c>
      <c r="K175" s="27"/>
      <c r="L175" s="27"/>
      <c r="M175" s="27"/>
      <c r="N175" s="27"/>
      <c r="O175" s="27"/>
    </row>
    <row r="176" spans="2:21">
      <c r="B176" s="14" t="s">
        <v>67</v>
      </c>
      <c r="C176" s="1" t="s">
        <v>66</v>
      </c>
      <c r="D176" s="14" t="s">
        <v>64</v>
      </c>
      <c r="E176" s="8">
        <f t="shared" si="19"/>
        <v>0.17588731127753704</v>
      </c>
      <c r="F176" s="8">
        <f t="shared" si="19"/>
        <v>0.13013403121326339</v>
      </c>
      <c r="G176" s="8">
        <f t="shared" si="19"/>
        <v>7.7648929092273389E-2</v>
      </c>
      <c r="H176" s="8">
        <f t="shared" si="19"/>
        <v>7.1279797326802091E-2</v>
      </c>
      <c r="I176" s="8">
        <f t="shared" si="19"/>
        <v>7.668649118302566E-2</v>
      </c>
      <c r="K176" s="27"/>
      <c r="L176" s="27"/>
      <c r="M176" s="27"/>
      <c r="N176" s="27"/>
      <c r="O176" s="27"/>
    </row>
    <row r="177" spans="2:15">
      <c r="B177" s="14" t="s">
        <v>62</v>
      </c>
      <c r="C177" s="1" t="s">
        <v>63</v>
      </c>
      <c r="D177" s="14" t="s">
        <v>68</v>
      </c>
      <c r="E177" s="8">
        <f t="shared" si="19"/>
        <v>0.5002808172728328</v>
      </c>
      <c r="F177" s="8">
        <f t="shared" si="19"/>
        <v>0.63335316228814398</v>
      </c>
      <c r="G177" s="8">
        <f t="shared" si="19"/>
        <v>0.63335316228814398</v>
      </c>
      <c r="H177" s="8">
        <f t="shared" si="19"/>
        <v>0.64152623262792474</v>
      </c>
      <c r="I177" s="8">
        <f t="shared" si="19"/>
        <v>0.64068442414520577</v>
      </c>
      <c r="K177" s="27"/>
      <c r="L177" s="27"/>
      <c r="M177" s="27"/>
      <c r="N177" s="27"/>
      <c r="O177" s="27"/>
    </row>
    <row r="178" spans="2:15">
      <c r="B178" s="14" t="s">
        <v>62</v>
      </c>
      <c r="C178" s="1" t="s">
        <v>65</v>
      </c>
      <c r="D178" s="14" t="s">
        <v>68</v>
      </c>
      <c r="E178" s="8">
        <f t="shared" si="19"/>
        <v>0.49744938125392013</v>
      </c>
      <c r="F178" s="8">
        <f t="shared" si="19"/>
        <v>0.62973084649836353</v>
      </c>
      <c r="G178" s="8">
        <f t="shared" si="19"/>
        <v>0.62973084649836353</v>
      </c>
      <c r="H178" s="8">
        <f t="shared" si="19"/>
        <v>0.63789791710335086</v>
      </c>
      <c r="I178" s="8">
        <f t="shared" si="19"/>
        <v>0.6376814012139973</v>
      </c>
      <c r="K178" s="27"/>
      <c r="L178" s="27"/>
      <c r="M178" s="27"/>
      <c r="N178" s="27"/>
      <c r="O178" s="27"/>
    </row>
    <row r="179" spans="2:15">
      <c r="B179" s="14" t="s">
        <v>62</v>
      </c>
      <c r="C179" s="1" t="s">
        <v>66</v>
      </c>
      <c r="D179" s="14" t="s">
        <v>68</v>
      </c>
      <c r="E179" s="8">
        <f t="shared" si="19"/>
        <v>0.53619672425417308</v>
      </c>
      <c r="F179" s="8">
        <f t="shared" si="19"/>
        <v>0.67376820232553969</v>
      </c>
      <c r="G179" s="8">
        <f t="shared" si="19"/>
        <v>0.67376820232553969</v>
      </c>
      <c r="H179" s="8">
        <f t="shared" si="19"/>
        <v>0.67900427219806636</v>
      </c>
      <c r="I179" s="8">
        <f t="shared" si="19"/>
        <v>0.68130598321356628</v>
      </c>
      <c r="K179" s="27"/>
      <c r="L179" s="27"/>
      <c r="M179" s="27"/>
      <c r="N179" s="27"/>
      <c r="O179" s="27"/>
    </row>
    <row r="180" spans="2:15">
      <c r="B180" s="14" t="s">
        <v>67</v>
      </c>
      <c r="C180" s="1" t="s">
        <v>63</v>
      </c>
      <c r="D180" s="14" t="s">
        <v>68</v>
      </c>
      <c r="E180" s="8">
        <f t="shared" si="19"/>
        <v>0.30581402222739185</v>
      </c>
      <c r="F180" s="8">
        <f t="shared" si="19"/>
        <v>0.3113928893987396</v>
      </c>
      <c r="G180" s="8">
        <f t="shared" si="19"/>
        <v>0.3113928893987396</v>
      </c>
      <c r="H180" s="8">
        <f t="shared" si="19"/>
        <v>0.32106171991693755</v>
      </c>
      <c r="I180" s="8">
        <f t="shared" si="19"/>
        <v>0.32083282876739527</v>
      </c>
      <c r="K180" s="27"/>
      <c r="L180" s="27"/>
      <c r="M180" s="27"/>
      <c r="N180" s="27"/>
      <c r="O180" s="27"/>
    </row>
    <row r="181" spans="2:15">
      <c r="B181" s="14" t="s">
        <v>67</v>
      </c>
      <c r="C181" s="1" t="s">
        <v>65</v>
      </c>
      <c r="D181" s="14" t="s">
        <v>68</v>
      </c>
      <c r="E181" s="8">
        <f t="shared" si="19"/>
        <v>0.30421076100234201</v>
      </c>
      <c r="F181" s="8">
        <f t="shared" si="19"/>
        <v>0.3097555308217072</v>
      </c>
      <c r="G181" s="8">
        <f t="shared" si="19"/>
        <v>0.3097555308217072</v>
      </c>
      <c r="H181" s="8">
        <f t="shared" si="19"/>
        <v>0.31940719607703449</v>
      </c>
      <c r="I181" s="8">
        <f t="shared" si="19"/>
        <v>0.31917830492749222</v>
      </c>
      <c r="K181" s="27"/>
      <c r="L181" s="27"/>
      <c r="M181" s="27"/>
      <c r="N181" s="27"/>
      <c r="O181" s="27"/>
    </row>
    <row r="182" spans="2:15">
      <c r="B182" s="14" t="s">
        <v>67</v>
      </c>
      <c r="C182" s="1" t="s">
        <v>66</v>
      </c>
      <c r="D182" s="14" t="s">
        <v>68</v>
      </c>
      <c r="E182" s="8">
        <f t="shared" si="19"/>
        <v>0.3288201096093995</v>
      </c>
      <c r="F182" s="8">
        <f t="shared" si="19"/>
        <v>0.33668870842494009</v>
      </c>
      <c r="G182" s="8">
        <f t="shared" si="19"/>
        <v>0.33668870842494009</v>
      </c>
      <c r="H182" s="8">
        <f t="shared" si="19"/>
        <v>0.34312929800280606</v>
      </c>
      <c r="I182" s="8">
        <f t="shared" si="19"/>
        <v>0.34290080348694801</v>
      </c>
      <c r="K182" s="27"/>
      <c r="L182" s="27"/>
      <c r="M182" s="27"/>
      <c r="N182" s="27"/>
      <c r="O182" s="27"/>
    </row>
    <row r="183" spans="2:15">
      <c r="B183" s="128"/>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2038.5506378663629</v>
      </c>
      <c r="F188" s="35" cm="1">
        <f t="array" ref="F188">F171*INDEX('TDCV Values'!$D$11:$H$16,MATCH($B188&amp;$C188,'TDCV Values'!$B$11:$B$16&amp;'TDCV Values'!$C$11:$C$16,0),MATCH(F$22,'TDCV Values'!$D$10:$H$10,0))</f>
        <v>1521.6382430490589</v>
      </c>
      <c r="G188" s="35" cm="1">
        <f t="array" ref="G188">G171*INDEX('TDCV Values'!$D$11:$H$16,MATCH($B188&amp;$C188,'TDCV Values'!$B$11:$B$16&amp;'TDCV Values'!$C$11:$C$16,0),MATCH(G$22,'TDCV Values'!$D$10:$H$10,0))</f>
        <v>907.15064401155644</v>
      </c>
      <c r="H188" s="35" cm="1">
        <f t="array" ref="H188">H171*INDEX('TDCV Values'!$D$11:$H$16,MATCH($B188&amp;$C188,'TDCV Values'!$B$11:$B$16&amp;'TDCV Values'!$C$11:$C$16,0),MATCH(H$22,'TDCV Values'!$D$10:$H$10,0))</f>
        <v>767.49754319583246</v>
      </c>
      <c r="I188" s="35" cm="1">
        <f t="array" ref="I188">I171*INDEX('TDCV Values'!$D$11:$H$16,MATCH($B188&amp;$C188,'TDCV Values'!$B$11:$B$16&amp;'TDCV Values'!$C$11:$C$16,0),MATCH(I$22,'TDCV Values'!$D$10:$H$10,0))</f>
        <v>802.8755198473475</v>
      </c>
      <c r="J188" s="108"/>
    </row>
    <row r="189" spans="2:15">
      <c r="B189" s="14" t="s">
        <v>62</v>
      </c>
      <c r="C189" s="1" t="s">
        <v>65</v>
      </c>
      <c r="D189" s="14" t="s">
        <v>64</v>
      </c>
      <c r="E189" s="35" cm="1">
        <f t="array" ref="E189">E172*INDEX('TDCV Values'!$D$11:$H$16,MATCH($B189&amp;$C189,'TDCV Values'!$B$11:$B$16&amp;'TDCV Values'!$C$11:$C$16,0),MATCH(E$22,'TDCV Values'!$D$10:$H$10,0))</f>
        <v>1995.6473417820964</v>
      </c>
      <c r="F189" s="35" cm="1">
        <f t="array" ref="F189">F172*INDEX('TDCV Values'!$D$11:$H$16,MATCH($B189&amp;$C189,'TDCV Values'!$B$11:$B$16&amp;'TDCV Values'!$C$11:$C$16,0),MATCH(F$22,'TDCV Values'!$D$10:$H$10,0))</f>
        <v>1478.4535396084591</v>
      </c>
      <c r="G189" s="35" cm="1">
        <f t="array" ref="G189">G172*INDEX('TDCV Values'!$D$11:$H$16,MATCH($B189&amp;$C189,'TDCV Values'!$B$11:$B$16&amp;'TDCV Values'!$C$11:$C$16,0),MATCH(G$22,'TDCV Values'!$D$10:$H$10,0))</f>
        <v>870.53545567639185</v>
      </c>
      <c r="H189" s="35" cm="1">
        <f t="array" ref="H189">H172*INDEX('TDCV Values'!$D$11:$H$16,MATCH($B189&amp;$C189,'TDCV Values'!$B$11:$B$16&amp;'TDCV Values'!$C$11:$C$16,0),MATCH(H$22,'TDCV Values'!$D$10:$H$10,0))</f>
        <v>751.10401203986214</v>
      </c>
      <c r="I189" s="35" cm="1">
        <f t="array" ref="I189">I172*INDEX('TDCV Values'!$D$11:$H$16,MATCH($B189&amp;$C189,'TDCV Values'!$B$11:$B$16&amp;'TDCV Values'!$C$11:$C$16,0),MATCH(I$22,'TDCV Values'!$D$10:$H$10,0))</f>
        <v>786.29016446233504</v>
      </c>
      <c r="J189" s="108"/>
    </row>
    <row r="190" spans="2:15">
      <c r="B190" s="14" t="s">
        <v>62</v>
      </c>
      <c r="C190" s="1" t="s">
        <v>66</v>
      </c>
      <c r="D190" s="14" t="s">
        <v>64</v>
      </c>
      <c r="E190" s="35" cm="1">
        <f t="array" ref="E190">E173*INDEX('TDCV Values'!$D$11:$H$16,MATCH($B190&amp;$C190,'TDCV Values'!$B$11:$B$16&amp;'TDCV Values'!$C$11:$C$16,0),MATCH(E$22,'TDCV Values'!$D$10:$H$10,0))</f>
        <v>2085.9932072681545</v>
      </c>
      <c r="F190" s="35" cm="1">
        <f t="array" ref="F190">F173*INDEX('TDCV Values'!$D$11:$H$16,MATCH($B190&amp;$C190,'TDCV Values'!$B$11:$B$16&amp;'TDCV Values'!$C$11:$C$16,0),MATCH(F$22,'TDCV Values'!$D$10:$H$10,0))</f>
        <v>1557.0612059582913</v>
      </c>
      <c r="G190" s="35" cm="1">
        <f t="array" ref="G190">G173*INDEX('TDCV Values'!$D$11:$H$16,MATCH($B190&amp;$C190,'TDCV Values'!$B$11:$B$16&amp;'TDCV Values'!$C$11:$C$16,0),MATCH(G$22,'TDCV Values'!$D$10:$H$10,0))</f>
        <v>928.28936758306691</v>
      </c>
      <c r="H190" s="35" cm="1">
        <f t="array" ref="H190">H173*INDEX('TDCV Values'!$D$11:$H$16,MATCH($B190&amp;$C190,'TDCV Values'!$B$11:$B$16&amp;'TDCV Values'!$C$11:$C$16,0),MATCH(H$22,'TDCV Values'!$D$10:$H$10,0))</f>
        <v>785.01038485257084</v>
      </c>
      <c r="I190" s="35" cm="1">
        <f t="array" ref="I190">I173*INDEX('TDCV Values'!$D$11:$H$16,MATCH($B190&amp;$C190,'TDCV Values'!$B$11:$B$16&amp;'TDCV Values'!$C$11:$C$16,0),MATCH(I$22,'TDCV Values'!$D$10:$H$10,0))</f>
        <v>822.13238778865116</v>
      </c>
      <c r="J190" s="108"/>
    </row>
    <row r="191" spans="2:15">
      <c r="B191" s="14" t="s">
        <v>67</v>
      </c>
      <c r="C191" s="1" t="s">
        <v>63</v>
      </c>
      <c r="D191" s="14" t="s">
        <v>64</v>
      </c>
      <c r="E191" s="35" cm="1">
        <f t="array" ref="E191">E174*INDEX('TDCV Values'!$D$11:$H$16,MATCH($B191&amp;$C191,'TDCV Values'!$B$11:$B$16&amp;'TDCV Values'!$C$11:$C$16,0),MATCH(E$22,'TDCV Values'!$D$10:$H$10,0))</f>
        <v>2062.6957020715749</v>
      </c>
      <c r="F191" s="35" cm="1">
        <f t="array" ref="F191">F174*INDEX('TDCV Values'!$D$11:$H$16,MATCH($B191&amp;$C191,'TDCV Values'!$B$11:$B$16&amp;'TDCV Values'!$C$11:$C$16,0),MATCH(F$22,'TDCV Values'!$D$10:$H$10,0))</f>
        <v>1526.114247244765</v>
      </c>
      <c r="G191" s="35" cm="1">
        <f t="array" ref="G191">G174*INDEX('TDCV Values'!$D$11:$H$16,MATCH($B191&amp;$C191,'TDCV Values'!$B$11:$B$16&amp;'TDCV Values'!$C$11:$C$16,0),MATCH(G$22,'TDCV Values'!$D$10:$H$10,0))</f>
        <v>910.58390312904328</v>
      </c>
      <c r="H191" s="35" cm="1">
        <f t="array" ref="H191">H174*INDEX('TDCV Values'!$D$11:$H$16,MATCH($B191&amp;$C191,'TDCV Values'!$B$11:$B$16&amp;'TDCV Values'!$C$11:$C$16,0),MATCH(H$22,'TDCV Values'!$D$10:$H$10,0))</f>
        <v>801.50575762337508</v>
      </c>
      <c r="I191" s="35" cm="1">
        <f t="array" ref="I191">I174*INDEX('TDCV Values'!$D$11:$H$16,MATCH($B191&amp;$C191,'TDCV Values'!$B$11:$B$16&amp;'TDCV Values'!$C$11:$C$16,0),MATCH(I$22,'TDCV Values'!$D$10:$H$10,0))</f>
        <v>862.1709250292954</v>
      </c>
      <c r="J191" s="108"/>
    </row>
    <row r="192" spans="2:15">
      <c r="B192" s="14" t="s">
        <v>67</v>
      </c>
      <c r="C192" s="1" t="s">
        <v>65</v>
      </c>
      <c r="D192" s="14" t="s">
        <v>64</v>
      </c>
      <c r="E192" s="35" cm="1">
        <f t="array" ref="E192">E175*INDEX('TDCV Values'!$D$11:$H$16,MATCH($B192&amp;$C192,'TDCV Values'!$B$11:$B$16&amp;'TDCV Values'!$C$11:$C$16,0),MATCH(E$22,'TDCV Values'!$D$10:$H$10,0))</f>
        <v>2105.4679284005142</v>
      </c>
      <c r="F192" s="35" cm="1">
        <f t="array" ref="F192">F175*INDEX('TDCV Values'!$D$11:$H$16,MATCH($B192&amp;$C192,'TDCV Values'!$B$11:$B$16&amp;'TDCV Values'!$C$11:$C$16,0),MATCH(F$22,'TDCV Values'!$D$10:$H$10,0))</f>
        <v>1541.5926443918131</v>
      </c>
      <c r="G192" s="35" cm="1">
        <f t="array" ref="G192">G175*INDEX('TDCV Values'!$D$11:$H$16,MATCH($B192&amp;$C192,'TDCV Values'!$B$11:$B$16&amp;'TDCV Values'!$C$11:$C$16,0),MATCH(G$22,'TDCV Values'!$D$10:$H$10,0))</f>
        <v>885.47715801584479</v>
      </c>
      <c r="H192" s="35" cm="1">
        <f t="array" ref="H192">H175*INDEX('TDCV Values'!$D$11:$H$16,MATCH($B192&amp;$C192,'TDCV Values'!$B$11:$B$16&amp;'TDCV Values'!$C$11:$C$16,0),MATCH(H$22,'TDCV Values'!$D$10:$H$10,0))</f>
        <v>767.73641586690894</v>
      </c>
      <c r="I192" s="35" cm="1">
        <f t="array" ref="I192">I175*INDEX('TDCV Values'!$D$11:$H$16,MATCH($B192&amp;$C192,'TDCV Values'!$B$11:$B$16&amp;'TDCV Values'!$C$11:$C$16,0),MATCH(I$22,'TDCV Values'!$D$10:$H$10,0))</f>
        <v>832.89945405889</v>
      </c>
      <c r="J192" s="108"/>
    </row>
    <row r="193" spans="2:10">
      <c r="B193" s="14" t="s">
        <v>67</v>
      </c>
      <c r="C193" s="1" t="s">
        <v>66</v>
      </c>
      <c r="D193" s="14" t="s">
        <v>64</v>
      </c>
      <c r="E193" s="35" cm="1">
        <f t="array" ref="E193">E176*INDEX('TDCV Values'!$D$11:$H$16,MATCH($B193&amp;$C193,'TDCV Values'!$B$11:$B$16&amp;'TDCV Values'!$C$11:$C$16,0),MATCH(E$22,'TDCV Values'!$D$10:$H$10,0))</f>
        <v>2110.6477353304444</v>
      </c>
      <c r="F193" s="35" cm="1">
        <f t="array" ref="F193">F176*INDEX('TDCV Values'!$D$11:$H$16,MATCH($B193&amp;$C193,'TDCV Values'!$B$11:$B$16&amp;'TDCV Values'!$C$11:$C$16,0),MATCH(F$22,'TDCV Values'!$D$10:$H$10,0))</f>
        <v>1561.6083745591607</v>
      </c>
      <c r="G193" s="35" cm="1">
        <f t="array" ref="G193">G176*INDEX('TDCV Values'!$D$11:$H$16,MATCH($B193&amp;$C193,'TDCV Values'!$B$11:$B$16&amp;'TDCV Values'!$C$11:$C$16,0),MATCH(G$22,'TDCV Values'!$D$10:$H$10,0))</f>
        <v>931.7871491072807</v>
      </c>
      <c r="H193" s="35" cm="1">
        <f t="array" ref="H193">H176*INDEX('TDCV Values'!$D$11:$H$16,MATCH($B193&amp;$C193,'TDCV Values'!$B$11:$B$16&amp;'TDCV Values'!$C$11:$C$16,0),MATCH(H$22,'TDCV Values'!$D$10:$H$10,0))</f>
        <v>819.71766925822408</v>
      </c>
      <c r="I193" s="35" cm="1">
        <f t="array" ref="I193">I176*INDEX('TDCV Values'!$D$11:$H$16,MATCH($B193&amp;$C193,'TDCV Values'!$B$11:$B$16&amp;'TDCV Values'!$C$11:$C$16,0),MATCH(I$22,'TDCV Values'!$D$10:$H$10,0))</f>
        <v>881.89464860479507</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182.60249830458397</v>
      </c>
      <c r="F195" s="8">
        <f t="shared" ref="F195:I200" si="20">F177*365</f>
        <v>231.17390423517256</v>
      </c>
      <c r="G195" s="8">
        <f t="shared" si="20"/>
        <v>231.17390423517256</v>
      </c>
      <c r="H195" s="8">
        <f t="shared" si="20"/>
        <v>234.15707490919254</v>
      </c>
      <c r="I195" s="8">
        <f t="shared" si="20"/>
        <v>233.84981481300011</v>
      </c>
      <c r="J195" s="108"/>
    </row>
    <row r="196" spans="2:10">
      <c r="B196" s="14" t="s">
        <v>62</v>
      </c>
      <c r="C196" s="1" t="s">
        <v>65</v>
      </c>
      <c r="D196" s="14" t="s">
        <v>68</v>
      </c>
      <c r="E196" s="8">
        <f t="shared" ref="E196:H200" si="21">E178*365</f>
        <v>181.56902415768084</v>
      </c>
      <c r="F196" s="8">
        <f t="shared" si="21"/>
        <v>229.85175897190268</v>
      </c>
      <c r="G196" s="8">
        <f t="shared" si="21"/>
        <v>229.85175897190268</v>
      </c>
      <c r="H196" s="8">
        <f t="shared" si="21"/>
        <v>232.83273974272308</v>
      </c>
      <c r="I196" s="8">
        <f t="shared" si="20"/>
        <v>232.75371144310901</v>
      </c>
      <c r="J196" s="108"/>
    </row>
    <row r="197" spans="2:10">
      <c r="B197" s="14" t="s">
        <v>62</v>
      </c>
      <c r="C197" s="1" t="s">
        <v>66</v>
      </c>
      <c r="D197" s="14" t="s">
        <v>68</v>
      </c>
      <c r="E197" s="8">
        <f t="shared" si="21"/>
        <v>195.71180435277319</v>
      </c>
      <c r="F197" s="8">
        <f t="shared" si="21"/>
        <v>245.92539384882198</v>
      </c>
      <c r="G197" s="8">
        <f t="shared" si="21"/>
        <v>245.92539384882198</v>
      </c>
      <c r="H197" s="8">
        <f t="shared" si="21"/>
        <v>247.83655935229422</v>
      </c>
      <c r="I197" s="8">
        <f t="shared" si="20"/>
        <v>248.67668387295168</v>
      </c>
      <c r="J197" s="108"/>
    </row>
    <row r="198" spans="2:10">
      <c r="B198" s="14" t="s">
        <v>67</v>
      </c>
      <c r="C198" s="1" t="s">
        <v>63</v>
      </c>
      <c r="D198" s="14" t="s">
        <v>68</v>
      </c>
      <c r="E198" s="8">
        <f t="shared" si="21"/>
        <v>111.62211811299802</v>
      </c>
      <c r="F198" s="8">
        <f t="shared" si="21"/>
        <v>113.65840463053995</v>
      </c>
      <c r="G198" s="8">
        <f t="shared" si="21"/>
        <v>113.65840463053995</v>
      </c>
      <c r="H198" s="8">
        <f t="shared" si="21"/>
        <v>117.18752776968221</v>
      </c>
      <c r="I198" s="8">
        <f t="shared" si="20"/>
        <v>117.10398250009928</v>
      </c>
      <c r="J198" s="108"/>
    </row>
    <row r="199" spans="2:10">
      <c r="B199" s="14" t="s">
        <v>67</v>
      </c>
      <c r="C199" s="1" t="s">
        <v>65</v>
      </c>
      <c r="D199" s="14" t="s">
        <v>68</v>
      </c>
      <c r="E199" s="8">
        <f t="shared" si="21"/>
        <v>111.03692776585484</v>
      </c>
      <c r="F199" s="8">
        <f t="shared" si="21"/>
        <v>113.06076874992313</v>
      </c>
      <c r="G199" s="8">
        <f t="shared" si="21"/>
        <v>113.06076874992313</v>
      </c>
      <c r="H199" s="8">
        <f t="shared" si="21"/>
        <v>116.58362656811759</v>
      </c>
      <c r="I199" s="8">
        <f t="shared" si="20"/>
        <v>116.50008129853465</v>
      </c>
      <c r="J199" s="108"/>
    </row>
    <row r="200" spans="2:10">
      <c r="B200" s="14" t="s">
        <v>67</v>
      </c>
      <c r="C200" s="1" t="s">
        <v>66</v>
      </c>
      <c r="D200" s="14" t="s">
        <v>68</v>
      </c>
      <c r="E200" s="8">
        <f t="shared" si="21"/>
        <v>120.01934000743081</v>
      </c>
      <c r="F200" s="8">
        <f t="shared" si="21"/>
        <v>122.89137857510313</v>
      </c>
      <c r="G200" s="8">
        <f t="shared" si="21"/>
        <v>122.89137857510313</v>
      </c>
      <c r="H200" s="8">
        <f t="shared" si="21"/>
        <v>125.24219377102422</v>
      </c>
      <c r="I200" s="8">
        <f t="shared" si="20"/>
        <v>125.15879327273602</v>
      </c>
      <c r="J200" s="108"/>
    </row>
    <row r="201" spans="2:10">
      <c r="B201" s="209" t="s">
        <v>74</v>
      </c>
      <c r="C201" s="209"/>
      <c r="D201" s="209"/>
      <c r="E201" s="209"/>
      <c r="F201" s="209"/>
      <c r="G201" s="209"/>
      <c r="H201" s="209"/>
      <c r="I201" s="186"/>
      <c r="J201" t="s">
        <v>75</v>
      </c>
    </row>
    <row r="202" spans="2:10">
      <c r="B202" s="14" t="s">
        <v>62</v>
      </c>
      <c r="C202" s="1" t="s">
        <v>63</v>
      </c>
      <c r="D202" s="1"/>
      <c r="E202" s="8">
        <f>E188+E195</f>
        <v>2221.1531361709467</v>
      </c>
      <c r="F202" s="8">
        <f t="shared" ref="F202:I207" si="22">F188+F195</f>
        <v>1752.8121472842315</v>
      </c>
      <c r="G202" s="8">
        <f t="shared" si="22"/>
        <v>1138.3245482467289</v>
      </c>
      <c r="H202" s="8">
        <f t="shared" si="22"/>
        <v>1001.6546181050251</v>
      </c>
      <c r="I202" s="8">
        <f t="shared" si="22"/>
        <v>1036.7253346603477</v>
      </c>
    </row>
    <row r="203" spans="2:10">
      <c r="B203" s="14" t="s">
        <v>62</v>
      </c>
      <c r="C203" s="1" t="s">
        <v>65</v>
      </c>
      <c r="D203" s="1"/>
      <c r="E203" s="8">
        <f t="shared" ref="E203:H207" si="23">E189+E196</f>
        <v>2177.2163659397775</v>
      </c>
      <c r="F203" s="8">
        <f t="shared" si="23"/>
        <v>1708.3052985803618</v>
      </c>
      <c r="G203" s="8">
        <f t="shared" si="23"/>
        <v>1100.3872146482945</v>
      </c>
      <c r="H203" s="8">
        <f t="shared" si="23"/>
        <v>983.93675178258525</v>
      </c>
      <c r="I203" s="8">
        <f t="shared" si="22"/>
        <v>1019.0438759054441</v>
      </c>
    </row>
    <row r="204" spans="2:10">
      <c r="B204" s="14" t="s">
        <v>62</v>
      </c>
      <c r="C204" s="1" t="s">
        <v>66</v>
      </c>
      <c r="D204" s="1"/>
      <c r="E204" s="8">
        <f t="shared" si="23"/>
        <v>2281.7050116209275</v>
      </c>
      <c r="F204" s="8">
        <f t="shared" si="23"/>
        <v>1802.9865998071134</v>
      </c>
      <c r="G204" s="8">
        <f t="shared" si="23"/>
        <v>1174.214761431889</v>
      </c>
      <c r="H204" s="8">
        <f t="shared" si="23"/>
        <v>1032.8469442048649</v>
      </c>
      <c r="I204" s="8">
        <f t="shared" si="22"/>
        <v>1070.809071661603</v>
      </c>
    </row>
    <row r="205" spans="2:10">
      <c r="B205" s="14" t="s">
        <v>67</v>
      </c>
      <c r="C205" s="1" t="s">
        <v>63</v>
      </c>
      <c r="D205" s="1"/>
      <c r="E205" s="8">
        <f t="shared" si="23"/>
        <v>2174.3178201845731</v>
      </c>
      <c r="F205" s="8">
        <f t="shared" si="23"/>
        <v>1639.772651875305</v>
      </c>
      <c r="G205" s="8">
        <f t="shared" si="23"/>
        <v>1024.2423077595831</v>
      </c>
      <c r="H205" s="8">
        <f t="shared" si="23"/>
        <v>918.69328539305729</v>
      </c>
      <c r="I205" s="8">
        <f t="shared" si="22"/>
        <v>979.27490752939468</v>
      </c>
    </row>
    <row r="206" spans="2:10">
      <c r="B206" s="14" t="s">
        <v>67</v>
      </c>
      <c r="C206" s="1" t="s">
        <v>65</v>
      </c>
      <c r="D206" s="1"/>
      <c r="E206" s="8">
        <f t="shared" si="23"/>
        <v>2216.5048561663689</v>
      </c>
      <c r="F206" s="8">
        <f t="shared" si="23"/>
        <v>1654.6534131417363</v>
      </c>
      <c r="G206" s="8">
        <f t="shared" si="23"/>
        <v>998.53792676576791</v>
      </c>
      <c r="H206" s="8">
        <f t="shared" si="23"/>
        <v>884.32004243502649</v>
      </c>
      <c r="I206" s="8">
        <f t="shared" si="22"/>
        <v>949.39953535742461</v>
      </c>
    </row>
    <row r="207" spans="2:10">
      <c r="B207" s="14" t="s">
        <v>67</v>
      </c>
      <c r="C207" s="1" t="s">
        <v>66</v>
      </c>
      <c r="D207" s="1"/>
      <c r="E207" s="8">
        <f t="shared" si="23"/>
        <v>2230.6670753378753</v>
      </c>
      <c r="F207" s="8">
        <f t="shared" si="23"/>
        <v>1684.4997531342638</v>
      </c>
      <c r="G207" s="8">
        <f t="shared" si="23"/>
        <v>1054.6785276823839</v>
      </c>
      <c r="H207" s="8">
        <f t="shared" si="23"/>
        <v>944.95986302924825</v>
      </c>
      <c r="I207" s="8">
        <f t="shared" si="22"/>
        <v>1007.0534418775311</v>
      </c>
    </row>
    <row r="208" spans="2:10">
      <c r="B208" s="209" t="s">
        <v>74</v>
      </c>
      <c r="C208" s="209"/>
      <c r="D208" s="209"/>
      <c r="E208" s="209"/>
      <c r="F208" s="209"/>
      <c r="G208" s="209"/>
      <c r="H208" s="209"/>
      <c r="I208" s="186"/>
      <c r="J208" t="s">
        <v>76</v>
      </c>
    </row>
    <row r="209" spans="2:15">
      <c r="B209" s="14" t="s">
        <v>77</v>
      </c>
      <c r="C209" s="1" t="s">
        <v>63</v>
      </c>
      <c r="D209" s="1"/>
      <c r="E209" s="8">
        <f>E202+E205</f>
        <v>4395.4709563555198</v>
      </c>
      <c r="F209" s="8">
        <f t="shared" ref="F209:I211" si="24">F202+F205</f>
        <v>3392.5847991595365</v>
      </c>
      <c r="G209" s="8">
        <f t="shared" si="24"/>
        <v>2162.5668560063123</v>
      </c>
      <c r="H209" s="8">
        <f t="shared" si="24"/>
        <v>1920.3479034980824</v>
      </c>
      <c r="I209" s="8">
        <f t="shared" si="24"/>
        <v>2016.0002421897425</v>
      </c>
    </row>
    <row r="210" spans="2:15">
      <c r="B210" s="14" t="s">
        <v>77</v>
      </c>
      <c r="C210" s="1" t="s">
        <v>65</v>
      </c>
      <c r="D210" s="1"/>
      <c r="E210" s="8">
        <f t="shared" ref="E210:H211" si="25">E203+E206</f>
        <v>4393.7212221061463</v>
      </c>
      <c r="F210" s="8">
        <f t="shared" si="25"/>
        <v>3362.9587117220981</v>
      </c>
      <c r="G210" s="8">
        <f t="shared" si="25"/>
        <v>2098.9251414140626</v>
      </c>
      <c r="H210" s="8">
        <f t="shared" si="25"/>
        <v>1868.2567942176117</v>
      </c>
      <c r="I210" s="8">
        <f t="shared" si="24"/>
        <v>1968.4434112628687</v>
      </c>
    </row>
    <row r="211" spans="2:15">
      <c r="B211" s="14" t="s">
        <v>77</v>
      </c>
      <c r="C211" s="1" t="s">
        <v>66</v>
      </c>
      <c r="D211" s="1"/>
      <c r="E211" s="8">
        <f t="shared" si="25"/>
        <v>4512.3720869588033</v>
      </c>
      <c r="F211" s="8">
        <f t="shared" si="25"/>
        <v>3487.4863529413769</v>
      </c>
      <c r="G211" s="8">
        <f t="shared" si="25"/>
        <v>2228.8932891142731</v>
      </c>
      <c r="H211" s="8">
        <f t="shared" si="25"/>
        <v>1977.8068072341132</v>
      </c>
      <c r="I211" s="8">
        <f t="shared" si="24"/>
        <v>2077.8625135391339</v>
      </c>
    </row>
    <row r="212" spans="2:15">
      <c r="B212" s="128"/>
      <c r="D212" s="128"/>
      <c r="E212" s="16"/>
      <c r="F212" s="16"/>
      <c r="G212" s="16"/>
      <c r="H212" s="16"/>
      <c r="I212" s="16"/>
    </row>
    <row r="213" spans="2:15">
      <c r="B213" s="199" t="s">
        <v>108</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6">E202-E38</f>
        <v>17.241337587994167</v>
      </c>
      <c r="F217" s="8">
        <f t="shared" si="26"/>
        <v>14.508348819252433</v>
      </c>
      <c r="G217" s="8">
        <f t="shared" si="26"/>
        <v>10.88922308832457</v>
      </c>
      <c r="H217" s="8">
        <f t="shared" si="26"/>
        <v>11.540322548178324</v>
      </c>
      <c r="I217" s="8">
        <f t="shared" si="26"/>
        <v>11.337572488335127</v>
      </c>
      <c r="J217" s="137"/>
      <c r="K217" s="138"/>
      <c r="L217" s="138"/>
      <c r="M217" s="138"/>
      <c r="N217" s="138"/>
      <c r="O217" s="138"/>
    </row>
    <row r="218" spans="2:15">
      <c r="B218" s="14" t="s">
        <v>62</v>
      </c>
      <c r="C218" s="1" t="s">
        <v>65</v>
      </c>
      <c r="D218" s="1"/>
      <c r="E218" s="8">
        <f t="shared" si="26"/>
        <v>-14.218548797401127</v>
      </c>
      <c r="F218" s="8">
        <f t="shared" si="26"/>
        <v>-14.298976684463469</v>
      </c>
      <c r="G218" s="8">
        <f t="shared" si="26"/>
        <v>-14.298976684463469</v>
      </c>
      <c r="H218" s="8">
        <f t="shared" si="26"/>
        <v>-19.36291234523128</v>
      </c>
      <c r="I218" s="8">
        <f t="shared" si="26"/>
        <v>-19.357994741834545</v>
      </c>
      <c r="J218" s="137"/>
      <c r="K218" s="121" t="s">
        <v>101</v>
      </c>
      <c r="L218" s="138"/>
      <c r="M218" s="138"/>
      <c r="N218" s="138"/>
      <c r="O218" s="138"/>
    </row>
    <row r="219" spans="2:15">
      <c r="B219" s="14" t="s">
        <v>62</v>
      </c>
      <c r="C219" s="1" t="s">
        <v>66</v>
      </c>
      <c r="D219" s="1"/>
      <c r="E219" s="8">
        <f t="shared" si="26"/>
        <v>-52.636907047988188</v>
      </c>
      <c r="F219" s="8">
        <f t="shared" si="26"/>
        <v>-41.521112723625265</v>
      </c>
      <c r="G219" s="8">
        <f t="shared" si="26"/>
        <v>-26.927646824273552</v>
      </c>
      <c r="H219" s="8">
        <f t="shared" si="26"/>
        <v>-23.539263536735007</v>
      </c>
      <c r="I219" s="8">
        <f t="shared" si="26"/>
        <v>-22.727550859247231</v>
      </c>
      <c r="K219" s="136">
        <f>(I217*'Customer Numbers - N Wales &amp; M'!$C$5)+(I218*'Customer Numbers - N Wales &amp; M'!$D$5)+(I219*'Customer Numbers - N Wales &amp; M'!$E$5)+(I220*'Customer Numbers - N Wales &amp; M'!$C$10)+(I221*'Customer Numbers - N Wales &amp; M'!$D$10)+(I222*'Customer Numbers - N Wales &amp; M'!$E$10)</f>
        <v>1.0989606380462646E-7</v>
      </c>
      <c r="L219" s="138"/>
      <c r="M219" s="138"/>
      <c r="N219" s="138"/>
      <c r="O219" s="138"/>
    </row>
    <row r="220" spans="2:15">
      <c r="B220" s="14" t="s">
        <v>67</v>
      </c>
      <c r="C220" s="1" t="s">
        <v>63</v>
      </c>
      <c r="D220" s="1"/>
      <c r="E220" s="8">
        <f t="shared" si="26"/>
        <v>19.680184666360674</v>
      </c>
      <c r="F220" s="8">
        <f t="shared" si="26"/>
        <v>16.304403684216823</v>
      </c>
      <c r="G220" s="8">
        <f t="shared" si="26"/>
        <v>12.71946803836272</v>
      </c>
      <c r="H220" s="8">
        <f t="shared" si="26"/>
        <v>13.738083985680873</v>
      </c>
      <c r="I220" s="8">
        <f t="shared" si="26"/>
        <v>14.064662852614106</v>
      </c>
      <c r="K220" s="138"/>
      <c r="L220" s="138"/>
      <c r="M220" s="138"/>
      <c r="N220" s="138"/>
      <c r="O220" s="138"/>
    </row>
    <row r="221" spans="2:15">
      <c r="B221" s="14" t="s">
        <v>67</v>
      </c>
      <c r="C221" s="1" t="s">
        <v>65</v>
      </c>
      <c r="D221" s="1"/>
      <c r="E221" s="8">
        <f t="shared" si="26"/>
        <v>-25.868887909722162</v>
      </c>
      <c r="F221" s="8">
        <f t="shared" si="26"/>
        <v>-24.905663433115933</v>
      </c>
      <c r="G221" s="8">
        <f t="shared" si="26"/>
        <v>-24.905663433116047</v>
      </c>
      <c r="H221" s="8">
        <f t="shared" si="26"/>
        <v>-31.04013541443328</v>
      </c>
      <c r="I221" s="8">
        <f t="shared" si="26"/>
        <v>-31.013733699497834</v>
      </c>
      <c r="K221" s="138"/>
      <c r="L221" s="138"/>
      <c r="M221" s="138"/>
      <c r="N221" s="138"/>
      <c r="O221" s="138"/>
    </row>
    <row r="222" spans="2:15">
      <c r="B222" s="14" t="s">
        <v>67</v>
      </c>
      <c r="C222" s="1" t="s">
        <v>66</v>
      </c>
      <c r="D222" s="1"/>
      <c r="E222" s="8">
        <f t="shared" si="26"/>
        <v>-51.590718490928793</v>
      </c>
      <c r="F222" s="8">
        <f t="shared" si="26"/>
        <v>-38.860180928685395</v>
      </c>
      <c r="G222" s="8">
        <f t="shared" si="26"/>
        <v>-24.198164548037312</v>
      </c>
      <c r="H222" s="8">
        <f t="shared" si="26"/>
        <v>-21.511126453309998</v>
      </c>
      <c r="I222" s="8">
        <f t="shared" si="26"/>
        <v>-22.876294721976024</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36.921522254354841</v>
      </c>
      <c r="F224" s="8">
        <f t="shared" ref="F224:I226" si="27">F217+F220</f>
        <v>30.812752503469255</v>
      </c>
      <c r="G224" s="8">
        <f t="shared" si="27"/>
        <v>23.60869112668729</v>
      </c>
      <c r="H224" s="8">
        <f t="shared" si="27"/>
        <v>25.278406533859197</v>
      </c>
      <c r="I224" s="8">
        <f t="shared" si="27"/>
        <v>25.402235340949233</v>
      </c>
      <c r="K224" s="138"/>
      <c r="L224" s="138"/>
      <c r="M224" s="138"/>
      <c r="N224" s="138"/>
      <c r="O224" s="138"/>
    </row>
    <row r="225" spans="2:15">
      <c r="B225" s="14" t="s">
        <v>77</v>
      </c>
      <c r="C225" s="1" t="s">
        <v>65</v>
      </c>
      <c r="D225" s="1"/>
      <c r="E225" s="8">
        <f>E218+E221</f>
        <v>-40.087436707123288</v>
      </c>
      <c r="F225" s="8">
        <f t="shared" si="27"/>
        <v>-39.204640117579402</v>
      </c>
      <c r="G225" s="8">
        <f t="shared" si="27"/>
        <v>-39.204640117579515</v>
      </c>
      <c r="H225" s="8">
        <f t="shared" si="27"/>
        <v>-50.40304775966456</v>
      </c>
      <c r="I225" s="8">
        <f t="shared" si="27"/>
        <v>-50.37172844133238</v>
      </c>
      <c r="K225" s="138"/>
      <c r="L225" s="138"/>
      <c r="M225" s="138"/>
      <c r="N225" s="138"/>
      <c r="O225" s="138"/>
    </row>
    <row r="226" spans="2:15">
      <c r="B226" s="14" t="s">
        <v>77</v>
      </c>
      <c r="C226" s="1" t="s">
        <v>66</v>
      </c>
      <c r="D226" s="1"/>
      <c r="E226" s="8">
        <f>E219+E222</f>
        <v>-104.22762553891698</v>
      </c>
      <c r="F226" s="8">
        <f t="shared" si="27"/>
        <v>-80.38129365231066</v>
      </c>
      <c r="G226" s="8">
        <f t="shared" si="27"/>
        <v>-51.125811372310864</v>
      </c>
      <c r="H226" s="8">
        <f t="shared" si="27"/>
        <v>-45.050389990045005</v>
      </c>
      <c r="I226" s="8">
        <f t="shared" si="27"/>
        <v>-45.603845581223254</v>
      </c>
      <c r="K226" s="138"/>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M54:N54"/>
    <mergeCell ref="B57:C57"/>
    <mergeCell ref="B208:H208"/>
    <mergeCell ref="B216:H216"/>
    <mergeCell ref="B223:H223"/>
    <mergeCell ref="B187:H187"/>
    <mergeCell ref="B194:H194"/>
    <mergeCell ref="B201:H201"/>
    <mergeCell ref="B23:H23"/>
    <mergeCell ref="B30:H30"/>
    <mergeCell ref="B37:H37"/>
    <mergeCell ref="B44:H44"/>
    <mergeCell ref="B113:H113"/>
    <mergeCell ref="E52:F52"/>
    <mergeCell ref="B77:H77"/>
    <mergeCell ref="B84:H84"/>
    <mergeCell ref="B91:H91"/>
    <mergeCell ref="B98:H98"/>
    <mergeCell ref="B106:H106"/>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DC63-535F-4687-8173-819DD981B4AE}">
  <sheetPr>
    <tabColor theme="5" tint="0.59999389629810485"/>
    <pageSetUpPr autoPageBreaks="0"/>
  </sheetPr>
  <dimension ref="A2:V236"/>
  <sheetViews>
    <sheetView topLeftCell="A129" zoomScaleNormal="100" workbookViewId="0">
      <selection activeCell="J138" sqref="J138"/>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123</v>
      </c>
    </row>
    <row r="3" spans="1:10" s="34" customFormat="1">
      <c r="A3" s="33" t="s">
        <v>57</v>
      </c>
      <c r="B3" s="33"/>
      <c r="C3" s="33"/>
    </row>
    <row r="4" spans="1:10">
      <c r="A4" s="4"/>
      <c r="B4" s="4"/>
      <c r="C4" s="4"/>
      <c r="H4" s="187"/>
      <c r="I4" s="187"/>
    </row>
    <row r="5" spans="1:10" ht="25.5">
      <c r="A5" s="1"/>
      <c r="B5" s="14"/>
      <c r="C5" s="1"/>
      <c r="D5" s="1"/>
      <c r="E5" s="126" t="s">
        <v>47</v>
      </c>
      <c r="F5" s="126" t="s">
        <v>49</v>
      </c>
      <c r="G5" s="126" t="s">
        <v>51</v>
      </c>
      <c r="H5" s="126" t="s">
        <v>53</v>
      </c>
      <c r="I5" s="127" t="s">
        <v>55</v>
      </c>
    </row>
    <row r="6" spans="1:10">
      <c r="A6" s="21" t="s">
        <v>95</v>
      </c>
      <c r="B6" s="55" t="s">
        <v>58</v>
      </c>
      <c r="C6" s="2" t="s">
        <v>59</v>
      </c>
      <c r="D6" s="2" t="s">
        <v>60</v>
      </c>
      <c r="E6" s="13" t="s">
        <v>46</v>
      </c>
      <c r="F6" s="13" t="s">
        <v>48</v>
      </c>
      <c r="G6" s="13" t="s">
        <v>50</v>
      </c>
      <c r="H6" s="13" t="s">
        <v>52</v>
      </c>
      <c r="I6" s="186" t="s">
        <v>54</v>
      </c>
      <c r="J6" t="s">
        <v>61</v>
      </c>
    </row>
    <row r="7" spans="1:10" ht="13.5" customHeight="1">
      <c r="A7" s="1" t="s">
        <v>124</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0.6950999003799756</v>
      </c>
      <c r="F7" s="37" cm="1">
        <f t="array" ref="F7">INDEX('Regional Cap levels'!$F$386:$J$553,MATCH($A7&amp;$B7&amp;$C7&amp;$D7,'Regional Cap levels'!$B$386:$B$553&amp;'Regional Cap levels'!$C$386:$C$553&amp;'Regional Cap levels'!$D$386:$D$553&amp;'Regional Cap levels'!$E$386:$E$553,0),MATCH(F$6,'Regional Cap levels'!$F$385:$J$385,0))</f>
        <v>0.52083313107979512</v>
      </c>
      <c r="G7" s="37" cm="1">
        <f t="array" ref="G7">INDEX('Regional Cap levels'!$F$386:$J$553,MATCH($A7&amp;$B7&amp;$C7&amp;$D7,'Regional Cap levels'!$B$386:$B$553&amp;'Regional Cap levels'!$C$386:$C$553&amp;'Regional Cap levels'!$D$386:$D$553&amp;'Regional Cap levels'!$E$386:$E$553,0),MATCH(G$6,'Regional Cap levels'!$F$385:$J$385,0))</f>
        <v>0.31191560202690721</v>
      </c>
      <c r="H7" s="37" cm="1">
        <f t="array" ref="H7">INDEX('Regional Cap levels'!$F$386:$J$553,MATCH($A7&amp;$B7&amp;$C7&amp;$D7,'Regional Cap levels'!$B$386:$B$553&amp;'Regional Cap levels'!$C$386:$C$553&amp;'Regional Cap levels'!$D$386:$D$553&amp;'Regional Cap levels'!$E$386:$E$553,0),MATCH(H$6,'Regional Cap levels'!$F$385:$J$385,0))</f>
        <v>0.28427972233381948</v>
      </c>
      <c r="I7" s="37" cm="1">
        <f t="array" ref="I7">INDEX('Regional Cap levels'!$F$386:$J$553,MATCH($A7&amp;$B7&amp;$C7&amp;$D7,'Regional Cap levels'!$B$386:$B$553&amp;'Regional Cap levels'!$C$386:$C$553&amp;'Regional Cap levels'!$D$386:$D$553&amp;'Regional Cap levels'!$E$386:$E$553,0),MATCH(I$6,'Regional Cap levels'!$F$385:$J$385,0))</f>
        <v>0.29727703462006194</v>
      </c>
      <c r="J7" s="4"/>
    </row>
    <row r="8" spans="1:10" ht="13.5" customHeight="1">
      <c r="A8" s="1" t="s">
        <v>124</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0.68453733182793819</v>
      </c>
      <c r="F8" s="37" cm="1">
        <f t="array" ref="F8">INDEX('Regional Cap levels'!$F$386:$J$553,MATCH($A8&amp;$B8&amp;$C8&amp;$D8,'Regional Cap levels'!$B$386:$B$553&amp;'Regional Cap levels'!$C$386:$C$553&amp;'Regional Cap levels'!$D$386:$D$553&amp;'Regional Cap levels'!$E$386:$E$553,0),MATCH(F$6,'Regional Cap levels'!$F$385:$J$385,0))</f>
        <v>0.50910933354701549</v>
      </c>
      <c r="G8" s="37" cm="1">
        <f t="array" ref="G8">INDEX('Regional Cap levels'!$F$386:$J$553,MATCH($A8&amp;$B8&amp;$C8&amp;$D8,'Regional Cap levels'!$B$386:$B$553&amp;'Regional Cap levels'!$C$386:$C$553&amp;'Regional Cap levels'!$D$386:$D$553&amp;'Regional Cap levels'!$E$386:$E$553,0),MATCH(G$6,'Regional Cap levels'!$F$385:$J$385,0))</f>
        <v>0.30120083960274113</v>
      </c>
      <c r="H8" s="37" cm="1">
        <f t="array" ref="H8">INDEX('Regional Cap levels'!$F$386:$J$553,MATCH($A8&amp;$B8&amp;$C8&amp;$D8,'Regional Cap levels'!$B$386:$B$553&amp;'Regional Cap levels'!$C$386:$C$553&amp;'Regional Cap levels'!$D$386:$D$553&amp;'Regional Cap levels'!$E$386:$E$553,0),MATCH(H$6,'Regional Cap levels'!$F$385:$J$385,0))</f>
        <v>0.27986311158752936</v>
      </c>
      <c r="I8" s="37" cm="1">
        <f t="array" ref="I8">INDEX('Regional Cap levels'!$F$386:$J$553,MATCH($A8&amp;$B8&amp;$C8&amp;$D8,'Regional Cap levels'!$B$386:$B$553&amp;'Regional Cap levels'!$C$386:$C$553&amp;'Regional Cap levels'!$D$386:$D$553&amp;'Regional Cap levels'!$E$386:$E$553,0),MATCH(I$6,'Regional Cap levels'!$F$385:$J$385,0))</f>
        <v>0.29280038268078223</v>
      </c>
    </row>
    <row r="9" spans="1:10" ht="13.5" customHeight="1">
      <c r="A9" s="1" t="s">
        <v>124</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0.73212328864037479</v>
      </c>
      <c r="F9" s="37" cm="1">
        <f t="array" ref="F9">INDEX('Regional Cap levels'!$F$386:$J$553,MATCH($A9&amp;$B9&amp;$C9&amp;$D9,'Regional Cap levels'!$B$386:$B$553&amp;'Regional Cap levels'!$C$386:$C$553&amp;'Regional Cap levels'!$D$386:$D$553&amp;'Regional Cap levels'!$E$386:$E$553,0),MATCH(F$6,'Regional Cap levels'!$F$385:$J$385,0))</f>
        <v>0.54858228902292683</v>
      </c>
      <c r="G9" s="37" cm="1">
        <f t="array" ref="G9">INDEX('Regional Cap levels'!$F$386:$J$553,MATCH($A9&amp;$B9&amp;$C9&amp;$D9,'Regional Cap levels'!$B$386:$B$553&amp;'Regional Cap levels'!$C$386:$C$553&amp;'Regional Cap levels'!$D$386:$D$553&amp;'Regional Cap levels'!$E$386:$E$553,0),MATCH(G$6,'Regional Cap levels'!$F$385:$J$385,0))</f>
        <v>0.32855082238311795</v>
      </c>
      <c r="H9" s="37" cm="1">
        <f t="array" ref="H9">INDEX('Regional Cap levels'!$F$386:$J$553,MATCH($A9&amp;$B9&amp;$C9&amp;$D9,'Regional Cap levels'!$B$386:$B$553&amp;'Regional Cap levels'!$C$386:$C$553&amp;'Regional Cap levels'!$D$386:$D$553&amp;'Regional Cap levels'!$E$386:$E$553,0),MATCH(H$6,'Regional Cap levels'!$F$385:$J$385,0))</f>
        <v>0.29925180149516672</v>
      </c>
      <c r="I9" s="37" cm="1">
        <f t="array" ref="I9">INDEX('Regional Cap levels'!$F$386:$J$553,MATCH($A9&amp;$B9&amp;$C9&amp;$D9,'Regional Cap levels'!$B$386:$B$553&amp;'Regional Cap levels'!$C$386:$C$553&amp;'Regional Cap levels'!$D$386:$D$553&amp;'Regional Cap levels'!$E$386:$E$553,0),MATCH(I$6,'Regional Cap levels'!$F$385:$J$385,0))</f>
        <v>0.31294088755395466</v>
      </c>
    </row>
    <row r="10" spans="1:10" ht="13.5" customHeight="1">
      <c r="A10" s="1" t="s">
        <v>124</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0.17255252357019038</v>
      </c>
      <c r="F10" s="37" cm="1">
        <f t="array" ref="F10">INDEX('Regional Cap levels'!$F$386:$J$553,MATCH($A10&amp;$B10&amp;$C10&amp;$D10,'Regional Cap levels'!$B$386:$B$553&amp;'Regional Cap levels'!$C$386:$C$553&amp;'Regional Cap levels'!$D$386:$D$553&amp;'Regional Cap levels'!$E$386:$E$553,0),MATCH(F$6,'Regional Cap levels'!$F$385:$J$385,0))</f>
        <v>0.1261101664068667</v>
      </c>
      <c r="G10" s="37" cm="1">
        <f t="array" ref="G10">INDEX('Regional Cap levels'!$F$386:$J$553,MATCH($A10&amp;$B10&amp;$C10&amp;$D10,'Regional Cap levels'!$B$386:$B$553&amp;'Regional Cap levels'!$C$386:$C$553&amp;'Regional Cap levels'!$D$386:$D$553&amp;'Regional Cap levels'!$E$386:$E$553,0),MATCH(G$6,'Regional Cap levels'!$F$385:$J$385,0))</f>
        <v>7.511471570104436E-2</v>
      </c>
      <c r="H10" s="37" cm="1">
        <f t="array" ref="H10">INDEX('Regional Cap levels'!$F$386:$J$553,MATCH($A10&amp;$B10&amp;$C10&amp;$D10,'Regional Cap levels'!$B$386:$B$553&amp;'Regional Cap levels'!$C$386:$C$553&amp;'Regional Cap levels'!$D$386:$D$553&amp;'Regional Cap levels'!$E$386:$E$553,0),MATCH(H$6,'Regional Cap levels'!$F$385:$J$385,0))</f>
        <v>6.8968593178546658E-2</v>
      </c>
      <c r="I10" s="37" cm="1">
        <f t="array" ref="I10">INDEX('Regional Cap levels'!$F$386:$J$553,MATCH($A10&amp;$B10&amp;$C10&amp;$D10,'Regional Cap levels'!$B$386:$B$553&amp;'Regional Cap levels'!$C$386:$C$553&amp;'Regional Cap levels'!$D$386:$D$553&amp;'Regional Cap levels'!$E$386:$E$553,0),MATCH(I$6,'Regional Cap levels'!$F$385:$J$385,0))</f>
        <v>7.4214852065291839E-2</v>
      </c>
    </row>
    <row r="11" spans="1:10" ht="13.5" customHeight="1">
      <c r="A11" s="1" t="s">
        <v>124</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0.17719739879131691</v>
      </c>
      <c r="F11" s="37" cm="1">
        <f t="array" ref="F11">INDEX('Regional Cap levels'!$F$386:$J$553,MATCH($A11&amp;$B11&amp;$C11&amp;$D11,'Regional Cap levels'!$B$386:$B$553&amp;'Regional Cap levels'!$C$386:$C$553&amp;'Regional Cap levels'!$D$386:$D$553&amp;'Regional Cap levels'!$E$386:$E$553,0),MATCH(F$6,'Regional Cap levels'!$F$385:$J$385,0))</f>
        <v>0.12842525449906692</v>
      </c>
      <c r="G11" s="37" cm="1">
        <f t="array" ref="G11">INDEX('Regional Cap levels'!$F$386:$J$553,MATCH($A11&amp;$B11&amp;$C11&amp;$D11,'Regional Cap levels'!$B$386:$B$553&amp;'Regional Cap levels'!$C$386:$C$553&amp;'Regional Cap levels'!$D$386:$D$553&amp;'Regional Cap levels'!$E$386:$E$553,0),MATCH(G$6,'Regional Cap levels'!$F$385:$J$385,0))</f>
        <v>7.3748963967736184E-2</v>
      </c>
      <c r="H11" s="37" cm="1">
        <f t="array" ref="H11">INDEX('Regional Cap levels'!$F$386:$J$553,MATCH($A11&amp;$B11&amp;$C11&amp;$D11,'Regional Cap levels'!$B$386:$B$553&amp;'Regional Cap levels'!$C$386:$C$553&amp;'Regional Cap levels'!$D$386:$D$553&amp;'Regional Cap levels'!$E$386:$E$553,0),MATCH(H$6,'Regional Cap levels'!$F$385:$J$385,0))</f>
        <v>6.6719036550190569E-2</v>
      </c>
      <c r="I11" s="37" cm="1">
        <f t="array" ref="I11">INDEX('Regional Cap levels'!$F$386:$J$553,MATCH($A11&amp;$B11&amp;$C11&amp;$D11,'Regional Cap levels'!$B$386:$B$553&amp;'Regional Cap levels'!$C$386:$C$553&amp;'Regional Cap levels'!$D$386:$D$553&amp;'Regional Cap levels'!$E$386:$E$553,0),MATCH(I$6,'Regional Cap levels'!$F$385:$J$385,0))</f>
        <v>7.2385397003395774E-2</v>
      </c>
    </row>
    <row r="12" spans="1:10" ht="13.5" customHeight="1">
      <c r="A12" s="1" t="s">
        <v>124</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0.18174044388079461</v>
      </c>
      <c r="F12" s="37" cm="1">
        <f t="array" ref="F12">INDEX('Regional Cap levels'!$F$386:$J$553,MATCH($A12&amp;$B12&amp;$C12&amp;$D12,'Regional Cap levels'!$B$386:$B$553&amp;'Regional Cap levels'!$C$386:$C$553&amp;'Regional Cap levels'!$D$386:$D$553&amp;'Regional Cap levels'!$E$386:$E$553,0),MATCH(F$6,'Regional Cap levels'!$F$385:$J$385,0))</f>
        <v>0.13282718343057168</v>
      </c>
      <c r="G12" s="37" cm="1">
        <f t="array" ref="G12">INDEX('Regional Cap levels'!$F$386:$J$553,MATCH($A12&amp;$B12&amp;$C12&amp;$D12,'Regional Cap levels'!$B$386:$B$553&amp;'Regional Cap levels'!$C$386:$C$553&amp;'Regional Cap levels'!$D$386:$D$553&amp;'Regional Cap levels'!$E$386:$E$553,0),MATCH(G$6,'Regional Cap levels'!$F$385:$J$385,0))</f>
        <v>7.9120246611194323E-2</v>
      </c>
      <c r="H12" s="37" cm="1">
        <f t="array" ref="H12">INDEX('Regional Cap levels'!$F$386:$J$553,MATCH($A12&amp;$B12&amp;$C12&amp;$D12,'Regional Cap levels'!$B$386:$B$553&amp;'Regional Cap levels'!$C$386:$C$553&amp;'Regional Cap levels'!$D$386:$D$553&amp;'Regional Cap levels'!$E$386:$E$553,0),MATCH(H$6,'Regional Cap levels'!$F$385:$J$385,0))</f>
        <v>7.2595416441117139E-2</v>
      </c>
      <c r="I12" s="37" cm="1">
        <f t="array" ref="I12">INDEX('Regional Cap levels'!$F$386:$J$553,MATCH($A12&amp;$B12&amp;$C12&amp;$D12,'Regional Cap levels'!$B$386:$B$553&amp;'Regional Cap levels'!$C$386:$C$553&amp;'Regional Cap levels'!$D$386:$D$553&amp;'Regional Cap levels'!$E$386:$E$553,0),MATCH(I$6,'Regional Cap levels'!$F$385:$J$385,0))</f>
        <v>7.8120876833083747E-2</v>
      </c>
    </row>
    <row r="13" spans="1:10" ht="13.5" customHeight="1">
      <c r="A13" s="1" t="s">
        <v>124</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0.33158410573786584</v>
      </c>
      <c r="F13" s="37" cm="1">
        <f t="array" ref="F13">INDEX('Regional Cap levels'!$F$386:$J$553,MATCH($A13&amp;$B13&amp;$C13&amp;$D13,'Regional Cap levels'!$B$386:$B$553&amp;'Regional Cap levels'!$C$386:$C$553&amp;'Regional Cap levels'!$D$386:$D$553&amp;'Regional Cap levels'!$E$386:$E$553,0),MATCH(F$6,'Regional Cap levels'!$F$385:$J$385,0))</f>
        <v>0.38181666588668656</v>
      </c>
      <c r="G13" s="37" cm="1">
        <f t="array" ref="G13">INDEX('Regional Cap levels'!$F$386:$J$553,MATCH($A13&amp;$B13&amp;$C13&amp;$D13,'Regional Cap levels'!$B$386:$B$553&amp;'Regional Cap levels'!$C$386:$C$553&amp;'Regional Cap levels'!$D$386:$D$553&amp;'Regional Cap levels'!$E$386:$E$553,0),MATCH(G$6,'Regional Cap levels'!$F$385:$J$385,0))</f>
        <v>0.38181666588668656</v>
      </c>
      <c r="H13" s="37" cm="1">
        <f t="array" ref="H13">INDEX('Regional Cap levels'!$F$386:$J$553,MATCH($A13&amp;$B13&amp;$C13&amp;$D13,'Regional Cap levels'!$B$386:$B$553&amp;'Regional Cap levels'!$C$386:$C$553&amp;'Regional Cap levels'!$D$386:$D$553&amp;'Regional Cap levels'!$E$386:$E$553,0),MATCH(H$6,'Regional Cap levels'!$F$385:$J$385,0))</f>
        <v>0.38517662626857863</v>
      </c>
      <c r="I13" s="37" cm="1">
        <f t="array" ref="I13">INDEX('Regional Cap levels'!$F$386:$J$553,MATCH($A13&amp;$B13&amp;$C13&amp;$D13,'Regional Cap levels'!$B$386:$B$553&amp;'Regional Cap levels'!$C$386:$C$553&amp;'Regional Cap levels'!$D$386:$D$553&amp;'Regional Cap levels'!$E$386:$E$553,0),MATCH(I$6,'Regional Cap levels'!$F$385:$J$385,0))</f>
        <v>0.38502486300473077</v>
      </c>
    </row>
    <row r="14" spans="1:10" ht="13.5" customHeight="1">
      <c r="A14" s="1" t="s">
        <v>124</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0.38276830962512848</v>
      </c>
      <c r="F14" s="37" cm="1">
        <f t="array" ref="F14">INDEX('Regional Cap levels'!$F$386:$J$553,MATCH($A14&amp;$B14&amp;$C14&amp;$D14,'Regional Cap levels'!$B$386:$B$553&amp;'Regional Cap levels'!$C$386:$C$553&amp;'Regional Cap levels'!$D$386:$D$553&amp;'Regional Cap levels'!$E$386:$E$553,0),MATCH(F$6,'Regional Cap levels'!$F$385:$J$385,0))</f>
        <v>0.43368780337837637</v>
      </c>
      <c r="G14" s="37" cm="1">
        <f t="array" ref="G14">INDEX('Regional Cap levels'!$F$386:$J$553,MATCH($A14&amp;$B14&amp;$C14&amp;$D14,'Regional Cap levels'!$B$386:$B$553&amp;'Regional Cap levels'!$C$386:$C$553&amp;'Regional Cap levels'!$D$386:$D$553&amp;'Regional Cap levels'!$E$386:$E$553,0),MATCH(G$6,'Regional Cap levels'!$F$385:$J$385,0))</f>
        <v>0.43368780337837637</v>
      </c>
      <c r="H14" s="37" cm="1">
        <f t="array" ref="H14">INDEX('Regional Cap levels'!$F$386:$J$553,MATCH($A14&amp;$B14&amp;$C14&amp;$D14,'Regional Cap levels'!$B$386:$B$553&amp;'Regional Cap levels'!$C$386:$C$553&amp;'Regional Cap levels'!$D$386:$D$553&amp;'Regional Cap levels'!$E$386:$E$553,0),MATCH(H$6,'Regional Cap levels'!$F$385:$J$385,0))</f>
        <v>0.45508065757207494</v>
      </c>
      <c r="I14" s="37" cm="1">
        <f t="array" ref="I14">INDEX('Regional Cap levels'!$F$386:$J$553,MATCH($A14&amp;$B14&amp;$C14&amp;$D14,'Regional Cap levels'!$B$386:$B$553&amp;'Regional Cap levels'!$C$386:$C$553&amp;'Regional Cap levels'!$D$386:$D$553&amp;'Regional Cap levels'!$E$386:$E$553,0),MATCH(I$6,'Regional Cap levels'!$F$385:$J$385,0))</f>
        <v>0.45490633064242891</v>
      </c>
    </row>
    <row r="15" spans="1:10" ht="13.5" customHeight="1">
      <c r="A15" s="1" t="s">
        <v>124</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0.38488957924094991</v>
      </c>
      <c r="F15" s="37" cm="1">
        <f t="array" ref="F15">INDEX('Regional Cap levels'!$F$386:$J$553,MATCH($A15&amp;$B15&amp;$C15&amp;$D15,'Regional Cap levels'!$B$386:$B$553&amp;'Regional Cap levels'!$C$386:$C$553&amp;'Regional Cap levels'!$D$386:$D$553&amp;'Regional Cap levels'!$E$386:$E$553,0),MATCH(F$6,'Regional Cap levels'!$F$385:$J$385,0))</f>
        <v>0.43924178110486822</v>
      </c>
      <c r="G15" s="37" cm="1">
        <f t="array" ref="G15">INDEX('Regional Cap levels'!$F$386:$J$553,MATCH($A15&amp;$B15&amp;$C15&amp;$D15,'Regional Cap levels'!$B$386:$B$553&amp;'Regional Cap levels'!$C$386:$C$553&amp;'Regional Cap levels'!$D$386:$D$553&amp;'Regional Cap levels'!$E$386:$E$553,0),MATCH(G$6,'Regional Cap levels'!$F$385:$J$385,0))</f>
        <v>0.43924178110486822</v>
      </c>
      <c r="H15" s="37" cm="1">
        <f t="array" ref="H15">INDEX('Regional Cap levels'!$F$386:$J$553,MATCH($A15&amp;$B15&amp;$C15&amp;$D15,'Regional Cap levels'!$B$386:$B$553&amp;'Regional Cap levels'!$C$386:$C$553&amp;'Regional Cap levels'!$D$386:$D$553&amp;'Regional Cap levels'!$E$386:$E$553,0),MATCH(H$6,'Regional Cap levels'!$F$385:$J$385,0))</f>
        <v>0.44389572030306962</v>
      </c>
      <c r="I15" s="37" cm="1">
        <f t="array" ref="I15">INDEX('Regional Cap levels'!$F$386:$J$553,MATCH($A15&amp;$B15&amp;$C15&amp;$D15,'Regional Cap levels'!$B$386:$B$553&amp;'Regional Cap levels'!$C$386:$C$553&amp;'Regional Cap levels'!$D$386:$D$553&amp;'Regional Cap levels'!$E$386:$E$553,0),MATCH(I$6,'Regional Cap levels'!$F$385:$J$385,0))</f>
        <v>0.44373382563650521</v>
      </c>
    </row>
    <row r="16" spans="1:10" ht="13.5" customHeight="1">
      <c r="A16" s="1" t="s">
        <v>124</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0.29619239752972082</v>
      </c>
      <c r="I16" s="37" cm="1">
        <f t="array" ref="I16">INDEX('Regional Cap levels'!$F$386:$J$553,MATCH($A16&amp;$B16&amp;$C16&amp;$D16,'Regional Cap levels'!$B$386:$B$553&amp;'Regional Cap levels'!$C$386:$C$553&amp;'Regional Cap levels'!$D$386:$D$553&amp;'Regional Cap levels'!$E$386:$E$553,0),MATCH(I$6,'Regional Cap levels'!$F$385:$J$385,0))</f>
        <v>0.29598154814977223</v>
      </c>
    </row>
    <row r="17" spans="1:10" ht="13.5" customHeight="1">
      <c r="A17" s="1" t="s">
        <v>124</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0.40445101432828695</v>
      </c>
      <c r="I17" s="37" cm="1">
        <f t="array" ref="I17">INDEX('Regional Cap levels'!$F$386:$J$553,MATCH($A17&amp;$B17&amp;$C17&amp;$D17,'Regional Cap levels'!$B$386:$B$553&amp;'Regional Cap levels'!$C$386:$C$553&amp;'Regional Cap levels'!$D$386:$D$553&amp;'Regional Cap levels'!$E$386:$E$553,0),MATCH(I$6,'Regional Cap levels'!$F$385:$J$385,0))</f>
        <v>0.40414948375997112</v>
      </c>
    </row>
    <row r="18" spans="1:10" ht="13.5" customHeight="1">
      <c r="A18" s="1" t="s">
        <v>124</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0.34991139795333182</v>
      </c>
      <c r="I18" s="37" cm="1">
        <f t="array" ref="I18">INDEX('Regional Cap levels'!$F$386:$J$553,MATCH($A18&amp;$B18&amp;$C18&amp;$D18,'Regional Cap levels'!$B$386:$B$553&amp;'Regional Cap levels'!$C$386:$C$553&amp;'Regional Cap levels'!$D$386:$D$553&amp;'Regional Cap levels'!$E$386:$E$553,0),MATCH(I$6,'Regional Cap levels'!$F$385:$J$385,0))</f>
        <v>0.3496810540727206</v>
      </c>
    </row>
    <row r="19" spans="1:10" ht="13.5" customHeight="1">
      <c r="B19" s="128"/>
      <c r="D19" s="128"/>
      <c r="E19" s="40"/>
      <c r="F19" s="40"/>
      <c r="G19" s="188"/>
      <c r="H19" s="188"/>
      <c r="I19" s="188"/>
    </row>
    <row r="20" spans="1:10" ht="13.5" customHeight="1">
      <c r="B20" s="56" t="s">
        <v>69</v>
      </c>
      <c r="C20" s="129"/>
      <c r="D20" s="129"/>
      <c r="E20" s="129"/>
      <c r="F20" s="129"/>
      <c r="G20" s="129"/>
      <c r="H20" s="129"/>
      <c r="I20" s="129"/>
    </row>
    <row r="21" spans="1:10" ht="28.5" customHeight="1">
      <c r="B21" s="14"/>
      <c r="C21" s="1"/>
      <c r="D21" s="1"/>
      <c r="E21" s="126" t="s">
        <v>47</v>
      </c>
      <c r="F21" s="126" t="s">
        <v>49</v>
      </c>
      <c r="G21" s="126" t="s">
        <v>51</v>
      </c>
      <c r="H21" s="126" t="s">
        <v>53</v>
      </c>
      <c r="I21" s="127" t="s">
        <v>55</v>
      </c>
    </row>
    <row r="22" spans="1:10" ht="13.5" customHeight="1">
      <c r="B22" s="55" t="s">
        <v>58</v>
      </c>
      <c r="C22" s="2" t="s">
        <v>59</v>
      </c>
      <c r="D22" s="2" t="s">
        <v>60</v>
      </c>
      <c r="E22" s="13" t="s">
        <v>46</v>
      </c>
      <c r="F22" s="13" t="s">
        <v>48</v>
      </c>
      <c r="G22" s="13" t="s">
        <v>50</v>
      </c>
      <c r="H22" s="13" t="s">
        <v>52</v>
      </c>
      <c r="I22" s="186" t="s">
        <v>54</v>
      </c>
      <c r="J22" s="130" t="s">
        <v>70</v>
      </c>
    </row>
    <row r="23" spans="1:10" ht="13.5" customHeight="1">
      <c r="B23" s="209" t="s">
        <v>71</v>
      </c>
      <c r="C23" s="209"/>
      <c r="D23" s="209"/>
      <c r="E23" s="209"/>
      <c r="F23" s="209"/>
      <c r="G23" s="209"/>
      <c r="H23" s="209"/>
      <c r="I23" s="186"/>
    </row>
    <row r="24" spans="1:10" ht="13.5" customHeight="1">
      <c r="B24" s="14" t="s">
        <v>62</v>
      </c>
      <c r="C24" s="1" t="s">
        <v>63</v>
      </c>
      <c r="D24" s="14" t="s">
        <v>64</v>
      </c>
      <c r="E24" s="35" cm="1">
        <f t="array" ref="E24">E7*INDEX('TDCV Values'!$D$11:$H$16,MATCH($B24&amp;$C24,'TDCV Values'!$B$11:$B$16&amp;'TDCV Values'!$C$11:$C$16,0),MATCH(E$22,'TDCV Values'!$D$10:$H$10,0))</f>
        <v>2015.7897111019292</v>
      </c>
      <c r="F24" s="35" cm="1">
        <f t="array" ref="F24">F7*INDEX('TDCV Values'!$D$11:$H$16,MATCH($B24&amp;$C24,'TDCV Values'!$B$11:$B$16&amp;'TDCV Values'!$C$11:$C$16,0),MATCH(F$22,'TDCV Values'!$D$10:$H$10,0))</f>
        <v>1510.4160801314058</v>
      </c>
      <c r="G24" s="35" cm="1">
        <f t="array" ref="G24">G7*INDEX('TDCV Values'!$D$11:$H$16,MATCH($B24&amp;$C24,'TDCV Values'!$B$11:$B$16&amp;'TDCV Values'!$C$11:$C$16,0),MATCH(G$22,'TDCV Values'!$D$10:$H$10,0))</f>
        <v>904.55524587803097</v>
      </c>
      <c r="H24" s="35" cm="1">
        <f t="array" ref="H24">H7*INDEX('TDCV Values'!$D$11:$H$16,MATCH($B24&amp;$C24,'TDCV Values'!$B$11:$B$16&amp;'TDCV Values'!$C$11:$C$16,0),MATCH(H$22,'TDCV Values'!$D$10:$H$10,0))</f>
        <v>767.55525030131264</v>
      </c>
      <c r="I24" s="35" cm="1">
        <f t="array" ref="I24">I7*INDEX('TDCV Values'!$D$11:$H$16,MATCH($B24&amp;$C24,'TDCV Values'!$B$11:$B$16&amp;'TDCV Values'!$C$11:$C$16,0),MATCH(I$22,'TDCV Values'!$D$10:$H$10,0))</f>
        <v>802.64799347416727</v>
      </c>
    </row>
    <row r="25" spans="1:10" ht="13.5" customHeight="1">
      <c r="B25" s="14" t="s">
        <v>62</v>
      </c>
      <c r="C25" s="1" t="s">
        <v>65</v>
      </c>
      <c r="D25" s="14" t="s">
        <v>64</v>
      </c>
      <c r="E25" s="35" cm="1">
        <f t="array" ref="E25">E8*INDEX('TDCV Values'!$D$11:$H$16,MATCH($B25&amp;$C25,'TDCV Values'!$B$11:$B$16&amp;'TDCV Values'!$C$11:$C$16,0),MATCH(E$22,'TDCV Values'!$D$10:$H$10,0))</f>
        <v>1985.1582623010208</v>
      </c>
      <c r="F25" s="35" cm="1">
        <f t="array" ref="F25">F8*INDEX('TDCV Values'!$D$11:$H$16,MATCH($B25&amp;$C25,'TDCV Values'!$B$11:$B$16&amp;'TDCV Values'!$C$11:$C$16,0),MATCH(F$22,'TDCV Values'!$D$10:$H$10,0))</f>
        <v>1476.4170672863449</v>
      </c>
      <c r="G25" s="35" cm="1">
        <f t="array" ref="G25">G8*INDEX('TDCV Values'!$D$11:$H$16,MATCH($B25&amp;$C25,'TDCV Values'!$B$11:$B$16&amp;'TDCV Values'!$C$11:$C$16,0),MATCH(G$22,'TDCV Values'!$D$10:$H$10,0))</f>
        <v>873.48243484794932</v>
      </c>
      <c r="H25" s="35" cm="1">
        <f t="array" ref="H25">H8*INDEX('TDCV Values'!$D$11:$H$16,MATCH($B25&amp;$C25,'TDCV Values'!$B$11:$B$16&amp;'TDCV Values'!$C$11:$C$16,0),MATCH(H$22,'TDCV Values'!$D$10:$H$10,0))</f>
        <v>755.63040128632929</v>
      </c>
      <c r="I25" s="35" cm="1">
        <f t="array" ref="I25">I8*INDEX('TDCV Values'!$D$11:$H$16,MATCH($B25&amp;$C25,'TDCV Values'!$B$11:$B$16&amp;'TDCV Values'!$C$11:$C$16,0),MATCH(I$22,'TDCV Values'!$D$10:$H$10,0))</f>
        <v>790.56103323811203</v>
      </c>
    </row>
    <row r="26" spans="1:10" ht="13.5" customHeight="1">
      <c r="B26" s="14" t="s">
        <v>62</v>
      </c>
      <c r="C26" s="1" t="s">
        <v>66</v>
      </c>
      <c r="D26" s="14" t="s">
        <v>64</v>
      </c>
      <c r="E26" s="35" cm="1">
        <f t="array" ref="E26">E9*INDEX('TDCV Values'!$D$11:$H$16,MATCH($B26&amp;$C26,'TDCV Values'!$B$11:$B$16&amp;'TDCV Values'!$C$11:$C$16,0),MATCH(E$22,'TDCV Values'!$D$10:$H$10,0))</f>
        <v>2123.1575370570868</v>
      </c>
      <c r="F26" s="35" cm="1">
        <f t="array" ref="F26">F9*INDEX('TDCV Values'!$D$11:$H$16,MATCH($B26&amp;$C26,'TDCV Values'!$B$11:$B$16&amp;'TDCV Values'!$C$11:$C$16,0),MATCH(F$22,'TDCV Values'!$D$10:$H$10,0))</f>
        <v>1590.8886381664879</v>
      </c>
      <c r="G26" s="35" cm="1">
        <f t="array" ref="G26">G9*INDEX('TDCV Values'!$D$11:$H$16,MATCH($B26&amp;$C26,'TDCV Values'!$B$11:$B$16&amp;'TDCV Values'!$C$11:$C$16,0),MATCH(G$22,'TDCV Values'!$D$10:$H$10,0))</f>
        <v>952.79738491104206</v>
      </c>
      <c r="H26" s="35" cm="1">
        <f t="array" ref="H26">H9*INDEX('TDCV Values'!$D$11:$H$16,MATCH($B26&amp;$C26,'TDCV Values'!$B$11:$B$16&amp;'TDCV Values'!$C$11:$C$16,0),MATCH(H$22,'TDCV Values'!$D$10:$H$10,0))</f>
        <v>807.97986403695018</v>
      </c>
      <c r="I26" s="35" cm="1">
        <f t="array" ref="I26">I9*INDEX('TDCV Values'!$D$11:$H$16,MATCH($B26&amp;$C26,'TDCV Values'!$B$11:$B$16&amp;'TDCV Values'!$C$11:$C$16,0),MATCH(I$22,'TDCV Values'!$D$10:$H$10,0))</f>
        <v>844.94039639567757</v>
      </c>
      <c r="J26" s="132"/>
    </row>
    <row r="27" spans="1:10" ht="13.5" customHeight="1">
      <c r="B27" s="14" t="s">
        <v>67</v>
      </c>
      <c r="C27" s="1" t="s">
        <v>63</v>
      </c>
      <c r="D27" s="14" t="s">
        <v>64</v>
      </c>
      <c r="E27" s="35" cm="1">
        <f t="array" ref="E27">E10*INDEX('TDCV Values'!$D$11:$H$16,MATCH($B27&amp;$C27,'TDCV Values'!$B$11:$B$16&amp;'TDCV Values'!$C$11:$C$16,0),MATCH(E$22,'TDCV Values'!$D$10:$H$10,0))</f>
        <v>2070.6302828422845</v>
      </c>
      <c r="F27" s="35" cm="1">
        <f t="array" ref="F27">F10*INDEX('TDCV Values'!$D$11:$H$16,MATCH($B27&amp;$C27,'TDCV Values'!$B$11:$B$16&amp;'TDCV Values'!$C$11:$C$16,0),MATCH(F$22,'TDCV Values'!$D$10:$H$10,0))</f>
        <v>1513.3219968824005</v>
      </c>
      <c r="G27" s="35" cm="1">
        <f t="array" ref="G27">G10*INDEX('TDCV Values'!$D$11:$H$16,MATCH($B27&amp;$C27,'TDCV Values'!$B$11:$B$16&amp;'TDCV Values'!$C$11:$C$16,0),MATCH(G$22,'TDCV Values'!$D$10:$H$10,0))</f>
        <v>901.37658841253233</v>
      </c>
      <c r="H27" s="35" cm="1">
        <f t="array" ref="H27">H10*INDEX('TDCV Values'!$D$11:$H$16,MATCH($B27&amp;$C27,'TDCV Values'!$B$11:$B$16&amp;'TDCV Values'!$C$11:$C$16,0),MATCH(H$22,'TDCV Values'!$D$10:$H$10,0))</f>
        <v>793.13882155328656</v>
      </c>
      <c r="I27" s="35" cm="1">
        <f t="array" ref="I27">I10*INDEX('TDCV Values'!$D$11:$H$16,MATCH($B27&amp;$C27,'TDCV Values'!$B$11:$B$16&amp;'TDCV Values'!$C$11:$C$16,0),MATCH(I$22,'TDCV Values'!$D$10:$H$10,0))</f>
        <v>853.47079875085615</v>
      </c>
      <c r="J27" s="132"/>
    </row>
    <row r="28" spans="1:10" ht="13.5" customHeight="1">
      <c r="B28" s="14" t="s">
        <v>67</v>
      </c>
      <c r="C28" s="1" t="s">
        <v>65</v>
      </c>
      <c r="D28" s="14" t="s">
        <v>64</v>
      </c>
      <c r="E28" s="35" cm="1">
        <f t="array" ref="E28">E11*INDEX('TDCV Values'!$D$11:$H$16,MATCH($B28&amp;$C28,'TDCV Values'!$B$11:$B$16&amp;'TDCV Values'!$C$11:$C$16,0),MATCH(E$22,'TDCV Values'!$D$10:$H$10,0))</f>
        <v>2126.368785495803</v>
      </c>
      <c r="F28" s="35" cm="1">
        <f t="array" ref="F28">F11*INDEX('TDCV Values'!$D$11:$H$16,MATCH($B28&amp;$C28,'TDCV Values'!$B$11:$B$16&amp;'TDCV Values'!$C$11:$C$16,0),MATCH(F$22,'TDCV Values'!$D$10:$H$10,0))</f>
        <v>1541.1030539888029</v>
      </c>
      <c r="G28" s="35" cm="1">
        <f t="array" ref="G28">G11*INDEX('TDCV Values'!$D$11:$H$16,MATCH($B28&amp;$C28,'TDCV Values'!$B$11:$B$16&amp;'TDCV Values'!$C$11:$C$16,0),MATCH(G$22,'TDCV Values'!$D$10:$H$10,0))</f>
        <v>884.98756761283425</v>
      </c>
      <c r="H28" s="35" cm="1">
        <f t="array" ref="H28">H11*INDEX('TDCV Values'!$D$11:$H$16,MATCH($B28&amp;$C28,'TDCV Values'!$B$11:$B$16&amp;'TDCV Values'!$C$11:$C$16,0),MATCH(H$22,'TDCV Values'!$D$10:$H$10,0))</f>
        <v>767.26892032719149</v>
      </c>
      <c r="I28" s="35" cm="1">
        <f t="array" ref="I28">I11*INDEX('TDCV Values'!$D$11:$H$16,MATCH($B28&amp;$C28,'TDCV Values'!$B$11:$B$16&amp;'TDCV Values'!$C$11:$C$16,0),MATCH(I$22,'TDCV Values'!$D$10:$H$10,0))</f>
        <v>832.43206553905145</v>
      </c>
      <c r="J28" s="132"/>
    </row>
    <row r="29" spans="1:10" ht="13.5" customHeight="1">
      <c r="B29" s="14" t="s">
        <v>67</v>
      </c>
      <c r="C29" s="1" t="s">
        <v>66</v>
      </c>
      <c r="D29" s="14" t="s">
        <v>64</v>
      </c>
      <c r="E29" s="35" cm="1">
        <f t="array" ref="E29">E12*INDEX('TDCV Values'!$D$11:$H$16,MATCH($B29&amp;$C29,'TDCV Values'!$B$11:$B$16&amp;'TDCV Values'!$C$11:$C$16,0),MATCH(E$22,'TDCV Values'!$D$10:$H$10,0))</f>
        <v>2180.8853265695352</v>
      </c>
      <c r="F29" s="35" cm="1">
        <f t="array" ref="F29">F12*INDEX('TDCV Values'!$D$11:$H$16,MATCH($B29&amp;$C29,'TDCV Values'!$B$11:$B$16&amp;'TDCV Values'!$C$11:$C$16,0),MATCH(F$22,'TDCV Values'!$D$10:$H$10,0))</f>
        <v>1593.9262011668602</v>
      </c>
      <c r="G29" s="35" cm="1">
        <f t="array" ref="G29">G12*INDEX('TDCV Values'!$D$11:$H$16,MATCH($B29&amp;$C29,'TDCV Values'!$B$11:$B$16&amp;'TDCV Values'!$C$11:$C$16,0),MATCH(G$22,'TDCV Values'!$D$10:$H$10,0))</f>
        <v>949.44295933433182</v>
      </c>
      <c r="H29" s="35" cm="1">
        <f t="array" ref="H29">H12*INDEX('TDCV Values'!$D$11:$H$16,MATCH($B29&amp;$C29,'TDCV Values'!$B$11:$B$16&amp;'TDCV Values'!$C$11:$C$16,0),MATCH(H$22,'TDCV Values'!$D$10:$H$10,0))</f>
        <v>834.84728907284705</v>
      </c>
      <c r="I29" s="35" cm="1">
        <f t="array" ref="I29">I12*INDEX('TDCV Values'!$D$11:$H$16,MATCH($B29&amp;$C29,'TDCV Values'!$B$11:$B$16&amp;'TDCV Values'!$C$11:$C$16,0),MATCH(I$22,'TDCV Values'!$D$10:$H$10,0))</f>
        <v>898.39008358046306</v>
      </c>
      <c r="J29" s="132"/>
    </row>
    <row r="30" spans="1:10" ht="13.5" customHeight="1">
      <c r="B30" s="209" t="s">
        <v>72</v>
      </c>
      <c r="C30" s="209"/>
      <c r="D30" s="209"/>
      <c r="E30" s="209"/>
      <c r="F30" s="209"/>
      <c r="G30" s="209"/>
      <c r="H30" s="209"/>
      <c r="I30" s="186"/>
      <c r="J30" t="s">
        <v>73</v>
      </c>
    </row>
    <row r="31" spans="1:10" ht="13.5" customHeight="1">
      <c r="B31" s="14" t="s">
        <v>62</v>
      </c>
      <c r="C31" s="1" t="s">
        <v>63</v>
      </c>
      <c r="D31" s="14" t="s">
        <v>68</v>
      </c>
      <c r="E31" s="8">
        <f>E13*365</f>
        <v>121.02819859432103</v>
      </c>
      <c r="F31" s="8">
        <f t="shared" ref="F31:I36" si="0">F13*365</f>
        <v>139.36308304864059</v>
      </c>
      <c r="G31" s="8">
        <f t="shared" si="0"/>
        <v>139.36308304864059</v>
      </c>
      <c r="H31" s="8">
        <f t="shared" si="0"/>
        <v>140.5894685880312</v>
      </c>
      <c r="I31" s="8">
        <f t="shared" si="0"/>
        <v>140.53407499672673</v>
      </c>
    </row>
    <row r="32" spans="1:10" ht="13.5" customHeight="1">
      <c r="B32" s="14" t="s">
        <v>62</v>
      </c>
      <c r="C32" s="1" t="s">
        <v>65</v>
      </c>
      <c r="D32" s="14" t="s">
        <v>68</v>
      </c>
      <c r="E32" s="8">
        <f t="shared" ref="E32:H36" si="1">E14*365</f>
        <v>139.71043301317189</v>
      </c>
      <c r="F32" s="8">
        <f t="shared" si="1"/>
        <v>158.29604823310737</v>
      </c>
      <c r="G32" s="8">
        <f t="shared" si="1"/>
        <v>158.29604823310737</v>
      </c>
      <c r="H32" s="8">
        <f t="shared" si="1"/>
        <v>166.10444001380736</v>
      </c>
      <c r="I32" s="8">
        <f t="shared" si="0"/>
        <v>166.04081068448656</v>
      </c>
    </row>
    <row r="33" spans="2:10" ht="13.5" customHeight="1">
      <c r="B33" s="14" t="s">
        <v>62</v>
      </c>
      <c r="C33" s="1" t="s">
        <v>66</v>
      </c>
      <c r="D33" s="14" t="s">
        <v>68</v>
      </c>
      <c r="E33" s="8">
        <f t="shared" si="1"/>
        <v>140.48469642294671</v>
      </c>
      <c r="F33" s="8">
        <f t="shared" si="1"/>
        <v>160.32325010327691</v>
      </c>
      <c r="G33" s="8">
        <f t="shared" si="1"/>
        <v>160.32325010327691</v>
      </c>
      <c r="H33" s="8">
        <f t="shared" si="1"/>
        <v>162.02193791062041</v>
      </c>
      <c r="I33" s="8">
        <f t="shared" si="0"/>
        <v>161.96284635732439</v>
      </c>
    </row>
    <row r="34" spans="2:10" ht="13.5" customHeight="1">
      <c r="B34" s="14" t="s">
        <v>67</v>
      </c>
      <c r="C34" s="1" t="s">
        <v>63</v>
      </c>
      <c r="D34" s="14" t="s">
        <v>68</v>
      </c>
      <c r="E34" s="8">
        <f t="shared" si="1"/>
        <v>103.97092936909048</v>
      </c>
      <c r="F34" s="8">
        <f t="shared" si="1"/>
        <v>106.25787182977324</v>
      </c>
      <c r="G34" s="8">
        <f t="shared" si="1"/>
        <v>106.25787182977324</v>
      </c>
      <c r="H34" s="8">
        <f t="shared" si="1"/>
        <v>108.1102250983481</v>
      </c>
      <c r="I34" s="8">
        <f t="shared" si="0"/>
        <v>108.03326507466687</v>
      </c>
    </row>
    <row r="35" spans="2:10" ht="13.5" customHeight="1">
      <c r="B35" s="14" t="s">
        <v>67</v>
      </c>
      <c r="C35" s="1" t="s">
        <v>65</v>
      </c>
      <c r="D35" s="14" t="s">
        <v>68</v>
      </c>
      <c r="E35" s="8">
        <f t="shared" si="1"/>
        <v>136.9058156755768</v>
      </c>
      <c r="F35" s="8">
        <f t="shared" si="1"/>
        <v>137.96643218303919</v>
      </c>
      <c r="G35" s="8">
        <f t="shared" si="1"/>
        <v>137.96643218303919</v>
      </c>
      <c r="H35" s="8">
        <f t="shared" si="1"/>
        <v>147.62462022982473</v>
      </c>
      <c r="I35" s="8">
        <f t="shared" si="0"/>
        <v>147.51456157238945</v>
      </c>
    </row>
    <row r="36" spans="2:10" ht="13.5" customHeight="1">
      <c r="B36" s="14" t="s">
        <v>67</v>
      </c>
      <c r="C36" s="1" t="s">
        <v>66</v>
      </c>
      <c r="D36" s="14" t="s">
        <v>68</v>
      </c>
      <c r="E36" s="8">
        <f t="shared" si="1"/>
        <v>122.41270806287491</v>
      </c>
      <c r="F36" s="8">
        <f t="shared" si="1"/>
        <v>125.33564757652866</v>
      </c>
      <c r="G36" s="8">
        <f t="shared" si="1"/>
        <v>125.33564757652866</v>
      </c>
      <c r="H36" s="8">
        <f t="shared" si="1"/>
        <v>127.71766025296611</v>
      </c>
      <c r="I36" s="8">
        <f t="shared" si="0"/>
        <v>127.63358473654301</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2136.8179096962504</v>
      </c>
      <c r="F38" s="8">
        <f t="shared" si="2"/>
        <v>1649.7791631800465</v>
      </c>
      <c r="G38" s="8">
        <f t="shared" si="2"/>
        <v>1043.9183289266716</v>
      </c>
      <c r="H38" s="8">
        <f t="shared" si="2"/>
        <v>908.14471888934384</v>
      </c>
      <c r="I38" s="8">
        <f t="shared" si="2"/>
        <v>943.18206847089402</v>
      </c>
    </row>
    <row r="39" spans="2:10" ht="13.5" customHeight="1">
      <c r="B39" s="14" t="s">
        <v>62</v>
      </c>
      <c r="C39" s="1" t="s">
        <v>65</v>
      </c>
      <c r="D39" s="1"/>
      <c r="E39" s="8">
        <f t="shared" si="2"/>
        <v>2124.8686953141928</v>
      </c>
      <c r="F39" s="8">
        <f t="shared" si="2"/>
        <v>1634.7131155194522</v>
      </c>
      <c r="G39" s="8">
        <f t="shared" si="2"/>
        <v>1031.7784830810567</v>
      </c>
      <c r="H39" s="8">
        <f t="shared" si="2"/>
        <v>921.73484130013662</v>
      </c>
      <c r="I39" s="8">
        <f t="shared" si="2"/>
        <v>956.60184392259862</v>
      </c>
    </row>
    <row r="40" spans="2:10" ht="13.5" customHeight="1">
      <c r="B40" s="14" t="s">
        <v>62</v>
      </c>
      <c r="C40" s="1" t="s">
        <v>66</v>
      </c>
      <c r="D40" s="1"/>
      <c r="E40" s="8">
        <f t="shared" si="2"/>
        <v>2263.6422334800336</v>
      </c>
      <c r="F40" s="8">
        <f t="shared" si="2"/>
        <v>1751.2118882697648</v>
      </c>
      <c r="G40" s="8">
        <f t="shared" si="2"/>
        <v>1113.1206350143189</v>
      </c>
      <c r="H40" s="8">
        <f t="shared" si="2"/>
        <v>970.00180194757058</v>
      </c>
      <c r="I40" s="8">
        <f t="shared" si="2"/>
        <v>1006.9032427530019</v>
      </c>
    </row>
    <row r="41" spans="2:10" ht="13.5" customHeight="1">
      <c r="B41" s="14" t="s">
        <v>67</v>
      </c>
      <c r="C41" s="1" t="s">
        <v>63</v>
      </c>
      <c r="D41" s="1"/>
      <c r="E41" s="8">
        <f t="shared" si="2"/>
        <v>2174.6012122113748</v>
      </c>
      <c r="F41" s="8">
        <f t="shared" si="2"/>
        <v>1619.5798687121737</v>
      </c>
      <c r="G41" s="8">
        <f t="shared" si="2"/>
        <v>1007.6344602423055</v>
      </c>
      <c r="H41" s="8">
        <f t="shared" si="2"/>
        <v>901.24904665163467</v>
      </c>
      <c r="I41" s="8">
        <f t="shared" si="2"/>
        <v>961.50406382552296</v>
      </c>
    </row>
    <row r="42" spans="2:10" ht="13.5" customHeight="1">
      <c r="B42" s="14" t="s">
        <v>67</v>
      </c>
      <c r="C42" s="1" t="s">
        <v>65</v>
      </c>
      <c r="D42" s="1"/>
      <c r="E42" s="8">
        <f t="shared" si="2"/>
        <v>2263.2746011713798</v>
      </c>
      <c r="F42" s="8">
        <f t="shared" si="2"/>
        <v>1679.0694861718421</v>
      </c>
      <c r="G42" s="8">
        <f t="shared" si="2"/>
        <v>1022.9539997958734</v>
      </c>
      <c r="H42" s="8">
        <f t="shared" si="2"/>
        <v>914.89354055701619</v>
      </c>
      <c r="I42" s="8">
        <f t="shared" si="2"/>
        <v>979.94662711144088</v>
      </c>
    </row>
    <row r="43" spans="2:10" ht="13.5" customHeight="1">
      <c r="B43" s="14" t="s">
        <v>67</v>
      </c>
      <c r="C43" s="1" t="s">
        <v>66</v>
      </c>
      <c r="D43" s="1"/>
      <c r="E43" s="8">
        <f t="shared" si="2"/>
        <v>2303.2980346324102</v>
      </c>
      <c r="F43" s="8">
        <f t="shared" si="2"/>
        <v>1719.2618487433888</v>
      </c>
      <c r="G43" s="8">
        <f t="shared" si="2"/>
        <v>1074.7786069108604</v>
      </c>
      <c r="H43" s="8">
        <f t="shared" si="2"/>
        <v>962.56494932581313</v>
      </c>
      <c r="I43" s="8">
        <f t="shared" si="2"/>
        <v>1026.023668317006</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4311.4191219076256</v>
      </c>
      <c r="F45" s="8">
        <f t="shared" ref="F45:I47" si="3">F38+F41</f>
        <v>3269.3590318922202</v>
      </c>
      <c r="G45" s="8">
        <f t="shared" si="3"/>
        <v>2051.5527891689771</v>
      </c>
      <c r="H45" s="8">
        <f t="shared" si="3"/>
        <v>1809.3937655409786</v>
      </c>
      <c r="I45" s="8">
        <f t="shared" si="3"/>
        <v>1904.6861322964169</v>
      </c>
    </row>
    <row r="46" spans="2:10" ht="13.5" customHeight="1">
      <c r="B46" s="14" t="s">
        <v>77</v>
      </c>
      <c r="C46" s="1" t="s">
        <v>65</v>
      </c>
      <c r="D46" s="1"/>
      <c r="E46" s="8">
        <f t="shared" ref="E46:H47" si="4">E39+E42</f>
        <v>4388.1432964855721</v>
      </c>
      <c r="F46" s="8">
        <f t="shared" si="4"/>
        <v>3313.7826016912941</v>
      </c>
      <c r="G46" s="8">
        <f t="shared" si="4"/>
        <v>2054.7324828769301</v>
      </c>
      <c r="H46" s="8">
        <f t="shared" si="4"/>
        <v>1836.6283818571528</v>
      </c>
      <c r="I46" s="8">
        <f t="shared" si="3"/>
        <v>1936.5484710340395</v>
      </c>
    </row>
    <row r="47" spans="2:10" ht="13.5" customHeight="1">
      <c r="B47" s="14" t="s">
        <v>77</v>
      </c>
      <c r="C47" s="1" t="s">
        <v>66</v>
      </c>
      <c r="D47" s="1"/>
      <c r="E47" s="8">
        <f t="shared" si="4"/>
        <v>4566.9402681124438</v>
      </c>
      <c r="F47" s="8">
        <f t="shared" si="4"/>
        <v>3470.4737370131534</v>
      </c>
      <c r="G47" s="8">
        <f t="shared" si="4"/>
        <v>2187.899241925179</v>
      </c>
      <c r="H47" s="8">
        <f t="shared" si="4"/>
        <v>1932.5667512733837</v>
      </c>
      <c r="I47" s="8">
        <f t="shared" si="3"/>
        <v>2032.9269110700079</v>
      </c>
    </row>
    <row r="48" spans="2:10" ht="13.5" customHeight="1">
      <c r="E48" s="16"/>
      <c r="F48" s="16"/>
      <c r="G48" s="200"/>
      <c r="H48" s="200"/>
      <c r="I48" s="200"/>
      <c r="J48" s="16"/>
    </row>
    <row r="49" spans="1:14" s="34" customFormat="1">
      <c r="A49" s="33" t="s">
        <v>78</v>
      </c>
      <c r="E49" s="38"/>
      <c r="F49" s="38"/>
      <c r="G49" s="38"/>
      <c r="H49" s="38"/>
      <c r="I49" s="38"/>
      <c r="J49" s="38"/>
    </row>
    <row r="50" spans="1:14">
      <c r="F50" s="132"/>
      <c r="G50" s="132"/>
      <c r="H50" s="132"/>
      <c r="I50" s="132"/>
    </row>
    <row r="51" spans="1:14">
      <c r="B51" s="4" t="s">
        <v>97</v>
      </c>
      <c r="E51" s="6"/>
    </row>
    <row r="52" spans="1:14" ht="25.5" customHeight="1">
      <c r="B52" s="25" t="s">
        <v>58</v>
      </c>
      <c r="C52" s="13" t="s">
        <v>65</v>
      </c>
      <c r="D52" s="13" t="s">
        <v>63</v>
      </c>
      <c r="E52" s="212" t="s">
        <v>98</v>
      </c>
      <c r="F52" s="212"/>
      <c r="H52" s="201"/>
      <c r="I52" s="201"/>
    </row>
    <row r="53" spans="1:14">
      <c r="B53" s="1" t="s">
        <v>62</v>
      </c>
      <c r="C53" s="26">
        <f>'Customer Numbers - London'!$D$5</f>
        <v>368479</v>
      </c>
      <c r="D53" s="26">
        <f>'Customer Numbers - London'!$C$5</f>
        <v>1183377</v>
      </c>
      <c r="E53" s="213">
        <f>C53/(C53+D53)</f>
        <v>0.23744406697528636</v>
      </c>
      <c r="F53" s="213"/>
    </row>
    <row r="54" spans="1:14">
      <c r="B54" s="1" t="s">
        <v>67</v>
      </c>
      <c r="C54" s="26">
        <f>'Customer Numbers - London'!$D$10</f>
        <v>300782</v>
      </c>
      <c r="D54" s="26">
        <f>'Customer Numbers - London'!$C$10</f>
        <v>998513</v>
      </c>
      <c r="E54" s="213">
        <f>C54/(C54+D54)</f>
        <v>0.23149631146121549</v>
      </c>
      <c r="F54" s="213"/>
      <c r="J54" s="133"/>
      <c r="K54" s="39"/>
      <c r="L54" s="39"/>
      <c r="M54" s="210"/>
      <c r="N54" s="210"/>
    </row>
    <row r="56" spans="1:14">
      <c r="B56" s="4" t="s">
        <v>99</v>
      </c>
    </row>
    <row r="57" spans="1:14">
      <c r="B57" s="211" t="s">
        <v>100</v>
      </c>
      <c r="C57" s="211"/>
      <c r="D57" s="134">
        <v>1</v>
      </c>
    </row>
    <row r="58" spans="1:14">
      <c r="E58" s="16"/>
      <c r="F58" s="16"/>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0.6950999003799756</v>
      </c>
      <c r="F61" s="37">
        <f t="shared" ref="F61:I61" si="5">F7</f>
        <v>0.52083313107979512</v>
      </c>
      <c r="G61" s="37">
        <f t="shared" si="5"/>
        <v>0.31191560202690721</v>
      </c>
      <c r="H61" s="37">
        <f t="shared" si="5"/>
        <v>0.28427972233381948</v>
      </c>
      <c r="I61" s="37">
        <f t="shared" si="5"/>
        <v>0.29727703462006194</v>
      </c>
    </row>
    <row r="62" spans="1:14">
      <c r="B62" s="14" t="s">
        <v>62</v>
      </c>
      <c r="C62" s="1" t="s">
        <v>65</v>
      </c>
      <c r="D62" s="14" t="s">
        <v>64</v>
      </c>
      <c r="E62" s="37">
        <f t="shared" ref="E62:I66" si="6">E8</f>
        <v>0.68453733182793819</v>
      </c>
      <c r="F62" s="37">
        <f t="shared" si="6"/>
        <v>0.50910933354701549</v>
      </c>
      <c r="G62" s="37">
        <f t="shared" si="6"/>
        <v>0.30120083960274113</v>
      </c>
      <c r="H62" s="37">
        <f t="shared" si="6"/>
        <v>0.27986311158752936</v>
      </c>
      <c r="I62" s="37">
        <f t="shared" si="6"/>
        <v>0.29280038268078223</v>
      </c>
    </row>
    <row r="63" spans="1:14">
      <c r="B63" s="14" t="s">
        <v>62</v>
      </c>
      <c r="C63" s="1" t="s">
        <v>66</v>
      </c>
      <c r="D63" s="14" t="s">
        <v>64</v>
      </c>
      <c r="E63" s="37">
        <f t="shared" si="6"/>
        <v>0.73212328864037479</v>
      </c>
      <c r="F63" s="37">
        <f t="shared" si="6"/>
        <v>0.54858228902292683</v>
      </c>
      <c r="G63" s="37">
        <f t="shared" si="6"/>
        <v>0.32855082238311795</v>
      </c>
      <c r="H63" s="37">
        <f t="shared" si="6"/>
        <v>0.29925180149516672</v>
      </c>
      <c r="I63" s="37">
        <f t="shared" si="6"/>
        <v>0.31294088755395466</v>
      </c>
    </row>
    <row r="64" spans="1:14">
      <c r="B64" s="14" t="s">
        <v>67</v>
      </c>
      <c r="C64" s="1" t="s">
        <v>63</v>
      </c>
      <c r="D64" s="14" t="s">
        <v>64</v>
      </c>
      <c r="E64" s="37">
        <f t="shared" si="6"/>
        <v>0.17255252357019038</v>
      </c>
      <c r="F64" s="37">
        <f t="shared" si="6"/>
        <v>0.1261101664068667</v>
      </c>
      <c r="G64" s="37">
        <f t="shared" si="6"/>
        <v>7.511471570104436E-2</v>
      </c>
      <c r="H64" s="37">
        <f t="shared" si="6"/>
        <v>6.8968593178546658E-2</v>
      </c>
      <c r="I64" s="37">
        <f t="shared" si="6"/>
        <v>7.4214852065291839E-2</v>
      </c>
    </row>
    <row r="65" spans="2:15">
      <c r="B65" s="14" t="s">
        <v>67</v>
      </c>
      <c r="C65" s="1" t="s">
        <v>65</v>
      </c>
      <c r="D65" s="14" t="s">
        <v>64</v>
      </c>
      <c r="E65" s="37">
        <f t="shared" si="6"/>
        <v>0.17719739879131691</v>
      </c>
      <c r="F65" s="37">
        <f t="shared" si="6"/>
        <v>0.12842525449906692</v>
      </c>
      <c r="G65" s="37">
        <f t="shared" si="6"/>
        <v>7.3748963967736184E-2</v>
      </c>
      <c r="H65" s="37">
        <f t="shared" si="6"/>
        <v>6.6719036550190569E-2</v>
      </c>
      <c r="I65" s="37">
        <f t="shared" si="6"/>
        <v>7.2385397003395774E-2</v>
      </c>
    </row>
    <row r="66" spans="2:15">
      <c r="B66" s="14" t="s">
        <v>67</v>
      </c>
      <c r="C66" s="1" t="s">
        <v>66</v>
      </c>
      <c r="D66" s="14" t="s">
        <v>64</v>
      </c>
      <c r="E66" s="37">
        <f t="shared" si="6"/>
        <v>0.18174044388079461</v>
      </c>
      <c r="F66" s="37">
        <f t="shared" si="6"/>
        <v>0.13282718343057168</v>
      </c>
      <c r="G66" s="37">
        <f t="shared" si="6"/>
        <v>7.9120246611194323E-2</v>
      </c>
      <c r="H66" s="37">
        <f t="shared" si="6"/>
        <v>7.2595416441117139E-2</v>
      </c>
      <c r="I66" s="37">
        <f t="shared" si="6"/>
        <v>7.8120876833083747E-2</v>
      </c>
    </row>
    <row r="67" spans="2:15">
      <c r="B67" s="14" t="s">
        <v>62</v>
      </c>
      <c r="C67" s="1" t="s">
        <v>63</v>
      </c>
      <c r="D67" s="14" t="s">
        <v>68</v>
      </c>
      <c r="E67" s="37">
        <f>IF((E14-E13)&lt;0,E13,E13+($E$53*(E14-E13))*$D$57)</f>
        <v>0.34373749127374975</v>
      </c>
      <c r="F67" s="37">
        <f t="shared" ref="F67:I67" si="7">IF((F14-F13)&lt;0,F13,F13+($E$53*(F14-F13))*$D$57)</f>
        <v>0.39413315973134766</v>
      </c>
      <c r="G67" s="37">
        <f t="shared" si="7"/>
        <v>0.39413315973134766</v>
      </c>
      <c r="H67" s="37">
        <f t="shared" si="7"/>
        <v>0.4017749237592485</v>
      </c>
      <c r="I67" s="37">
        <f t="shared" si="7"/>
        <v>0.40161780288682769</v>
      </c>
      <c r="K67" s="40"/>
      <c r="L67" s="40"/>
      <c r="M67" s="40"/>
      <c r="N67" s="40"/>
      <c r="O67" s="40"/>
    </row>
    <row r="68" spans="2:15">
      <c r="B68" s="14" t="s">
        <v>62</v>
      </c>
      <c r="C68" s="1" t="s">
        <v>65</v>
      </c>
      <c r="D68" s="14" t="s">
        <v>68</v>
      </c>
      <c r="E68" s="37">
        <f>IF((E14-E13)&lt;=0,E14,E67+(E14-E13)*(1-$D$57))</f>
        <v>0.34373749127374975</v>
      </c>
      <c r="F68" s="37">
        <f>IF((F14-F13)&lt;=0,F14,F67+(F14-F13)*(1-$D$57))</f>
        <v>0.39413315973134766</v>
      </c>
      <c r="G68" s="37">
        <f>IF((G14-G13)&lt;=0,G14,G67+(G14-G13)*(1-$D$57))</f>
        <v>0.39413315973134766</v>
      </c>
      <c r="H68" s="37">
        <f>IF((H14-H13)&lt;=0,H14,H67+(H14-H13)*(1-$D$57))</f>
        <v>0.4017749237592485</v>
      </c>
      <c r="I68" s="37">
        <f>IF((I14-I13)&lt;=0,I14,I67+(I14-I13)*(1-$D$57))</f>
        <v>0.40161780288682769</v>
      </c>
      <c r="K68" s="40"/>
      <c r="L68" s="40"/>
      <c r="M68" s="40"/>
      <c r="N68" s="40"/>
      <c r="O68" s="40"/>
    </row>
    <row r="69" spans="2:15">
      <c r="B69" s="14" t="s">
        <v>62</v>
      </c>
      <c r="C69" s="1" t="s">
        <v>66</v>
      </c>
      <c r="D69" s="14" t="s">
        <v>68</v>
      </c>
      <c r="E69" s="37">
        <f>E15</f>
        <v>0.38488957924094991</v>
      </c>
      <c r="F69" s="37">
        <f t="shared" ref="F69:I69" si="8">F15</f>
        <v>0.43924178110486822</v>
      </c>
      <c r="G69" s="37">
        <f t="shared" si="8"/>
        <v>0.43924178110486822</v>
      </c>
      <c r="H69" s="37">
        <f t="shared" si="8"/>
        <v>0.44389572030306962</v>
      </c>
      <c r="I69" s="37">
        <f t="shared" si="8"/>
        <v>0.44373382563650521</v>
      </c>
      <c r="K69" s="40"/>
      <c r="L69" s="40"/>
      <c r="M69" s="40"/>
      <c r="N69" s="40"/>
      <c r="O69" s="40"/>
    </row>
    <row r="70" spans="2:15">
      <c r="B70" s="14" t="s">
        <v>67</v>
      </c>
      <c r="C70" s="1" t="s">
        <v>63</v>
      </c>
      <c r="D70" s="14" t="s">
        <v>68</v>
      </c>
      <c r="E70" s="37">
        <f>IF((E17-E16)&lt;0,E16,E16+($E$54*(E17-E16))*$D$57)</f>
        <v>0.30574036730804538</v>
      </c>
      <c r="F70" s="37">
        <f t="shared" ref="F70:I70" si="9">IF((F17-F16)&lt;0,F16,F16+($E$54*(F17-F16))*$D$57)</f>
        <v>0.31122818244739631</v>
      </c>
      <c r="G70" s="37">
        <f t="shared" si="9"/>
        <v>0.31122818244739631</v>
      </c>
      <c r="H70" s="37">
        <f t="shared" si="9"/>
        <v>0.32125386800248207</v>
      </c>
      <c r="I70" s="37">
        <f t="shared" si="9"/>
        <v>0.32102202626190751</v>
      </c>
      <c r="K70" s="40"/>
      <c r="L70" s="40"/>
      <c r="M70" s="40"/>
      <c r="N70" s="40"/>
      <c r="O70" s="40"/>
    </row>
    <row r="71" spans="2:15">
      <c r="B71" s="14" t="s">
        <v>67</v>
      </c>
      <c r="C71" s="1" t="s">
        <v>65</v>
      </c>
      <c r="D71" s="14" t="s">
        <v>68</v>
      </c>
      <c r="E71" s="37">
        <f>IF((E17-E16)&lt;=0,E17,E70+(E17-E16)*(1-$D$57))</f>
        <v>0.30574036730804538</v>
      </c>
      <c r="F71" s="37">
        <f>IF((F17-F16)&lt;=0,F17,F70+(F17-F16)*(1-$D$57))</f>
        <v>0.31122818244739631</v>
      </c>
      <c r="G71" s="37">
        <f>IF((G17-G16)&lt;=0,G17,G70+(G17-G16)*(1-$D$57))</f>
        <v>0.31122818244739631</v>
      </c>
      <c r="H71" s="37">
        <f>IF((H17-H16)&lt;=0,H17,H70+(H17-H16)*(1-$D$57))</f>
        <v>0.32125386800248207</v>
      </c>
      <c r="I71" s="37">
        <f>IF((I17-I16)&lt;=0,I17,I70+(I17-I16)*(1-$D$57))</f>
        <v>0.32102202626190751</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0.34991139795333182</v>
      </c>
      <c r="I72" s="37">
        <f t="shared" si="10"/>
        <v>0.3496810540727206</v>
      </c>
      <c r="K72" s="40"/>
      <c r="L72" s="40"/>
      <c r="M72" s="40"/>
      <c r="N72" s="40"/>
      <c r="O72" s="40"/>
    </row>
    <row r="73" spans="2:15">
      <c r="B73" s="128"/>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2015.7897111019292</v>
      </c>
      <c r="F78" s="35" cm="1">
        <f t="array" ref="F78">F61*INDEX('TDCV Values'!$D$11:$H$16,MATCH($B78&amp;$C78,'TDCV Values'!$B$11:$B$16&amp;'TDCV Values'!$C$11:$C$16,0),MATCH(F$22,'TDCV Values'!$D$10:$H$10,0))</f>
        <v>1510.4160801314058</v>
      </c>
      <c r="G78" s="35" cm="1">
        <f t="array" ref="G78">G61*INDEX('TDCV Values'!$D$11:$H$16,MATCH($B78&amp;$C78,'TDCV Values'!$B$11:$B$16&amp;'TDCV Values'!$C$11:$C$16,0),MATCH(G$22,'TDCV Values'!$D$10:$H$10,0))</f>
        <v>904.55524587803097</v>
      </c>
      <c r="H78" s="35" cm="1">
        <f t="array" ref="H78">H61*INDEX('TDCV Values'!$D$11:$H$16,MATCH($B78&amp;$C78,'TDCV Values'!$B$11:$B$16&amp;'TDCV Values'!$C$11:$C$16,0),MATCH(H$22,'TDCV Values'!$D$10:$H$10,0))</f>
        <v>767.55525030131264</v>
      </c>
      <c r="I78" s="35" cm="1">
        <f t="array" ref="I78">I61*INDEX('TDCV Values'!$D$11:$H$16,MATCH($B78&amp;$C78,'TDCV Values'!$B$11:$B$16&amp;'TDCV Values'!$C$11:$C$16,0),MATCH(I$22,'TDCV Values'!$D$10:$H$10,0))</f>
        <v>802.64799347416727</v>
      </c>
    </row>
    <row r="79" spans="2:15">
      <c r="B79" s="14" t="s">
        <v>62</v>
      </c>
      <c r="C79" s="1" t="s">
        <v>65</v>
      </c>
      <c r="D79" s="14" t="s">
        <v>64</v>
      </c>
      <c r="E79" s="35" cm="1">
        <f t="array" ref="E79">E62*INDEX('TDCV Values'!$D$11:$H$16,MATCH($B79&amp;$C79,'TDCV Values'!$B$11:$B$16&amp;'TDCV Values'!$C$11:$C$16,0),MATCH(E$22,'TDCV Values'!$D$10:$H$10,0))</f>
        <v>1985.1582623010208</v>
      </c>
      <c r="F79" s="35" cm="1">
        <f t="array" ref="F79">F62*INDEX('TDCV Values'!$D$11:$H$16,MATCH($B79&amp;$C79,'TDCV Values'!$B$11:$B$16&amp;'TDCV Values'!$C$11:$C$16,0),MATCH(F$22,'TDCV Values'!$D$10:$H$10,0))</f>
        <v>1476.4170672863449</v>
      </c>
      <c r="G79" s="35" cm="1">
        <f t="array" ref="G79">G62*INDEX('TDCV Values'!$D$11:$H$16,MATCH($B79&amp;$C79,'TDCV Values'!$B$11:$B$16&amp;'TDCV Values'!$C$11:$C$16,0),MATCH(G$22,'TDCV Values'!$D$10:$H$10,0))</f>
        <v>873.48243484794932</v>
      </c>
      <c r="H79" s="35" cm="1">
        <f t="array" ref="H79">H62*INDEX('TDCV Values'!$D$11:$H$16,MATCH($B79&amp;$C79,'TDCV Values'!$B$11:$B$16&amp;'TDCV Values'!$C$11:$C$16,0),MATCH(H$22,'TDCV Values'!$D$10:$H$10,0))</f>
        <v>755.63040128632929</v>
      </c>
      <c r="I79" s="35" cm="1">
        <f t="array" ref="I79">I62*INDEX('TDCV Values'!$D$11:$H$16,MATCH($B79&amp;$C79,'TDCV Values'!$B$11:$B$16&amp;'TDCV Values'!$C$11:$C$16,0),MATCH(I$22,'TDCV Values'!$D$10:$H$10,0))</f>
        <v>790.56103323811203</v>
      </c>
    </row>
    <row r="80" spans="2:15">
      <c r="B80" s="14" t="s">
        <v>62</v>
      </c>
      <c r="C80" s="1" t="s">
        <v>66</v>
      </c>
      <c r="D80" s="14" t="s">
        <v>64</v>
      </c>
      <c r="E80" s="35" cm="1">
        <f t="array" ref="E80">E63*INDEX('TDCV Values'!$D$11:$H$16,MATCH($B80&amp;$C80,'TDCV Values'!$B$11:$B$16&amp;'TDCV Values'!$C$11:$C$16,0),MATCH(E$22,'TDCV Values'!$D$10:$H$10,0))</f>
        <v>2123.1575370570868</v>
      </c>
      <c r="F80" s="35" cm="1">
        <f t="array" ref="F80">F63*INDEX('TDCV Values'!$D$11:$H$16,MATCH($B80&amp;$C80,'TDCV Values'!$B$11:$B$16&amp;'TDCV Values'!$C$11:$C$16,0),MATCH(F$22,'TDCV Values'!$D$10:$H$10,0))</f>
        <v>1590.8886381664879</v>
      </c>
      <c r="G80" s="35" cm="1">
        <f t="array" ref="G80">G63*INDEX('TDCV Values'!$D$11:$H$16,MATCH($B80&amp;$C80,'TDCV Values'!$B$11:$B$16&amp;'TDCV Values'!$C$11:$C$16,0),MATCH(G$22,'TDCV Values'!$D$10:$H$10,0))</f>
        <v>952.79738491104206</v>
      </c>
      <c r="H80" s="35" cm="1">
        <f t="array" ref="H80">H63*INDEX('TDCV Values'!$D$11:$H$16,MATCH($B80&amp;$C80,'TDCV Values'!$B$11:$B$16&amp;'TDCV Values'!$C$11:$C$16,0),MATCH(H$22,'TDCV Values'!$D$10:$H$10,0))</f>
        <v>807.97986403695018</v>
      </c>
      <c r="I80" s="35" cm="1">
        <f t="array" ref="I80">I63*INDEX('TDCV Values'!$D$11:$H$16,MATCH($B80&amp;$C80,'TDCV Values'!$B$11:$B$16&amp;'TDCV Values'!$C$11:$C$16,0),MATCH(I$22,'TDCV Values'!$D$10:$H$10,0))</f>
        <v>844.94039639567757</v>
      </c>
    </row>
    <row r="81" spans="2:15">
      <c r="B81" s="14" t="s">
        <v>67</v>
      </c>
      <c r="C81" s="1" t="s">
        <v>63</v>
      </c>
      <c r="D81" s="14" t="s">
        <v>64</v>
      </c>
      <c r="E81" s="35" cm="1">
        <f t="array" ref="E81">E64*INDEX('TDCV Values'!$D$11:$H$16,MATCH($B81&amp;$C81,'TDCV Values'!$B$11:$B$16&amp;'TDCV Values'!$C$11:$C$16,0),MATCH(E$22,'TDCV Values'!$D$10:$H$10,0))</f>
        <v>2070.6302828422845</v>
      </c>
      <c r="F81" s="35" cm="1">
        <f t="array" ref="F81">F64*INDEX('TDCV Values'!$D$11:$H$16,MATCH($B81&amp;$C81,'TDCV Values'!$B$11:$B$16&amp;'TDCV Values'!$C$11:$C$16,0),MATCH(F$22,'TDCV Values'!$D$10:$H$10,0))</f>
        <v>1513.3219968824005</v>
      </c>
      <c r="G81" s="35" cm="1">
        <f t="array" ref="G81">G64*INDEX('TDCV Values'!$D$11:$H$16,MATCH($B81&amp;$C81,'TDCV Values'!$B$11:$B$16&amp;'TDCV Values'!$C$11:$C$16,0),MATCH(G$22,'TDCV Values'!$D$10:$H$10,0))</f>
        <v>901.37658841253233</v>
      </c>
      <c r="H81" s="35" cm="1">
        <f t="array" ref="H81">H64*INDEX('TDCV Values'!$D$11:$H$16,MATCH($B81&amp;$C81,'TDCV Values'!$B$11:$B$16&amp;'TDCV Values'!$C$11:$C$16,0),MATCH(H$22,'TDCV Values'!$D$10:$H$10,0))</f>
        <v>793.13882155328656</v>
      </c>
      <c r="I81" s="35" cm="1">
        <f t="array" ref="I81">I64*INDEX('TDCV Values'!$D$11:$H$16,MATCH($B81&amp;$C81,'TDCV Values'!$B$11:$B$16&amp;'TDCV Values'!$C$11:$C$16,0),MATCH(I$22,'TDCV Values'!$D$10:$H$10,0))</f>
        <v>853.47079875085615</v>
      </c>
    </row>
    <row r="82" spans="2:15">
      <c r="B82" s="14" t="s">
        <v>67</v>
      </c>
      <c r="C82" s="1" t="s">
        <v>65</v>
      </c>
      <c r="D82" s="14" t="s">
        <v>64</v>
      </c>
      <c r="E82" s="35" cm="1">
        <f t="array" ref="E82">E65*INDEX('TDCV Values'!$D$11:$H$16,MATCH($B82&amp;$C82,'TDCV Values'!$B$11:$B$16&amp;'TDCV Values'!$C$11:$C$16,0),MATCH(E$22,'TDCV Values'!$D$10:$H$10,0))</f>
        <v>2126.368785495803</v>
      </c>
      <c r="F82" s="35" cm="1">
        <f t="array" ref="F82">F65*INDEX('TDCV Values'!$D$11:$H$16,MATCH($B82&amp;$C82,'TDCV Values'!$B$11:$B$16&amp;'TDCV Values'!$C$11:$C$16,0),MATCH(F$22,'TDCV Values'!$D$10:$H$10,0))</f>
        <v>1541.1030539888029</v>
      </c>
      <c r="G82" s="35" cm="1">
        <f t="array" ref="G82">G65*INDEX('TDCV Values'!$D$11:$H$16,MATCH($B82&amp;$C82,'TDCV Values'!$B$11:$B$16&amp;'TDCV Values'!$C$11:$C$16,0),MATCH(G$22,'TDCV Values'!$D$10:$H$10,0))</f>
        <v>884.98756761283425</v>
      </c>
      <c r="H82" s="35" cm="1">
        <f t="array" ref="H82">H65*INDEX('TDCV Values'!$D$11:$H$16,MATCH($B82&amp;$C82,'TDCV Values'!$B$11:$B$16&amp;'TDCV Values'!$C$11:$C$16,0),MATCH(H$22,'TDCV Values'!$D$10:$H$10,0))</f>
        <v>767.26892032719149</v>
      </c>
      <c r="I82" s="35" cm="1">
        <f t="array" ref="I82">I65*INDEX('TDCV Values'!$D$11:$H$16,MATCH($B82&amp;$C82,'TDCV Values'!$B$11:$B$16&amp;'TDCV Values'!$C$11:$C$16,0),MATCH(I$22,'TDCV Values'!$D$10:$H$10,0))</f>
        <v>832.43206553905145</v>
      </c>
    </row>
    <row r="83" spans="2:15">
      <c r="B83" s="14" t="s">
        <v>67</v>
      </c>
      <c r="C83" s="1" t="s">
        <v>66</v>
      </c>
      <c r="D83" s="14" t="s">
        <v>64</v>
      </c>
      <c r="E83" s="35" cm="1">
        <f t="array" ref="E83">E66*INDEX('TDCV Values'!$D$11:$H$16,MATCH($B83&amp;$C83,'TDCV Values'!$B$11:$B$16&amp;'TDCV Values'!$C$11:$C$16,0),MATCH(E$22,'TDCV Values'!$D$10:$H$10,0))</f>
        <v>2180.8853265695352</v>
      </c>
      <c r="F83" s="35" cm="1">
        <f t="array" ref="F83">F66*INDEX('TDCV Values'!$D$11:$H$16,MATCH($B83&amp;$C83,'TDCV Values'!$B$11:$B$16&amp;'TDCV Values'!$C$11:$C$16,0),MATCH(F$22,'TDCV Values'!$D$10:$H$10,0))</f>
        <v>1593.9262011668602</v>
      </c>
      <c r="G83" s="35" cm="1">
        <f t="array" ref="G83">G66*INDEX('TDCV Values'!$D$11:$H$16,MATCH($B83&amp;$C83,'TDCV Values'!$B$11:$B$16&amp;'TDCV Values'!$C$11:$C$16,0),MATCH(G$22,'TDCV Values'!$D$10:$H$10,0))</f>
        <v>949.44295933433182</v>
      </c>
      <c r="H83" s="35" cm="1">
        <f t="array" ref="H83">H66*INDEX('TDCV Values'!$D$11:$H$16,MATCH($B83&amp;$C83,'TDCV Values'!$B$11:$B$16&amp;'TDCV Values'!$C$11:$C$16,0),MATCH(H$22,'TDCV Values'!$D$10:$H$10,0))</f>
        <v>834.84728907284705</v>
      </c>
      <c r="I83" s="35" cm="1">
        <f t="array" ref="I83">I66*INDEX('TDCV Values'!$D$11:$H$16,MATCH($B83&amp;$C83,'TDCV Values'!$B$11:$B$16&amp;'TDCV Values'!$C$11:$C$16,0),MATCH(I$22,'TDCV Values'!$D$10:$H$10,0))</f>
        <v>898.39008358046306</v>
      </c>
    </row>
    <row r="84" spans="2:15">
      <c r="B84" s="209" t="s">
        <v>72</v>
      </c>
      <c r="C84" s="209"/>
      <c r="D84" s="209"/>
      <c r="E84" s="209"/>
      <c r="F84" s="209"/>
      <c r="G84" s="209"/>
      <c r="H84" s="209"/>
      <c r="I84" s="186"/>
      <c r="J84" t="s">
        <v>73</v>
      </c>
    </row>
    <row r="85" spans="2:15">
      <c r="B85" s="14" t="s">
        <v>62</v>
      </c>
      <c r="C85" s="1" t="s">
        <v>63</v>
      </c>
      <c r="D85" s="14" t="s">
        <v>68</v>
      </c>
      <c r="E85" s="8">
        <f>E67*365</f>
        <v>125.46418431491865</v>
      </c>
      <c r="F85" s="8">
        <f t="shared" ref="E85:I90" si="11">F67*365</f>
        <v>143.85860330194188</v>
      </c>
      <c r="G85" s="8">
        <f t="shared" si="11"/>
        <v>143.85860330194188</v>
      </c>
      <c r="H85" s="8">
        <f t="shared" si="11"/>
        <v>146.64784717212569</v>
      </c>
      <c r="I85" s="8">
        <f t="shared" si="11"/>
        <v>146.5904980536921</v>
      </c>
      <c r="K85" s="27"/>
      <c r="L85" s="27"/>
      <c r="M85" s="27"/>
      <c r="N85" s="27"/>
      <c r="O85" s="27"/>
    </row>
    <row r="86" spans="2:15">
      <c r="B86" s="14" t="s">
        <v>62</v>
      </c>
      <c r="C86" s="1" t="s">
        <v>65</v>
      </c>
      <c r="D86" s="14" t="s">
        <v>68</v>
      </c>
      <c r="E86" s="8">
        <f>E68*365</f>
        <v>125.46418431491865</v>
      </c>
      <c r="F86" s="8">
        <f t="shared" si="11"/>
        <v>143.85860330194188</v>
      </c>
      <c r="G86" s="8">
        <f t="shared" si="11"/>
        <v>143.85860330194188</v>
      </c>
      <c r="H86" s="8">
        <f t="shared" si="11"/>
        <v>146.64784717212569</v>
      </c>
      <c r="I86" s="8">
        <f t="shared" si="11"/>
        <v>146.5904980536921</v>
      </c>
      <c r="K86" s="27"/>
      <c r="L86" s="27"/>
      <c r="M86" s="27"/>
      <c r="N86" s="27"/>
      <c r="O86" s="27"/>
    </row>
    <row r="87" spans="2:15">
      <c r="B87" s="14" t="s">
        <v>62</v>
      </c>
      <c r="C87" s="1" t="s">
        <v>66</v>
      </c>
      <c r="D87" s="14" t="s">
        <v>68</v>
      </c>
      <c r="E87" s="8">
        <f t="shared" si="11"/>
        <v>140.48469642294671</v>
      </c>
      <c r="F87" s="8">
        <f t="shared" si="11"/>
        <v>160.32325010327691</v>
      </c>
      <c r="G87" s="8">
        <f t="shared" si="11"/>
        <v>160.32325010327691</v>
      </c>
      <c r="H87" s="8">
        <f t="shared" si="11"/>
        <v>162.02193791062041</v>
      </c>
      <c r="I87" s="8">
        <f t="shared" si="11"/>
        <v>161.96284635732439</v>
      </c>
      <c r="K87" s="27"/>
      <c r="L87" s="27"/>
      <c r="M87" s="27"/>
      <c r="N87" s="27"/>
      <c r="O87" s="27"/>
    </row>
    <row r="88" spans="2:15">
      <c r="B88" s="14" t="s">
        <v>67</v>
      </c>
      <c r="C88" s="1" t="s">
        <v>63</v>
      </c>
      <c r="D88" s="14" t="s">
        <v>68</v>
      </c>
      <c r="E88" s="8">
        <f>E70*365</f>
        <v>111.59523406743656</v>
      </c>
      <c r="F88" s="8">
        <f t="shared" si="11"/>
        <v>113.59828659329965</v>
      </c>
      <c r="G88" s="8">
        <f t="shared" si="11"/>
        <v>113.59828659329965</v>
      </c>
      <c r="H88" s="8">
        <f t="shared" si="11"/>
        <v>117.25766182090595</v>
      </c>
      <c r="I88" s="8">
        <f t="shared" si="11"/>
        <v>117.17303958559624</v>
      </c>
      <c r="K88" s="27"/>
      <c r="L88" s="27"/>
      <c r="M88" s="27"/>
      <c r="N88" s="27"/>
      <c r="O88" s="27"/>
    </row>
    <row r="89" spans="2:15">
      <c r="B89" s="14" t="s">
        <v>67</v>
      </c>
      <c r="C89" s="1" t="s">
        <v>65</v>
      </c>
      <c r="D89" s="14" t="s">
        <v>68</v>
      </c>
      <c r="E89" s="8">
        <f>E71*365</f>
        <v>111.59523406743656</v>
      </c>
      <c r="F89" s="8">
        <f t="shared" si="11"/>
        <v>113.59828659329965</v>
      </c>
      <c r="G89" s="8">
        <f t="shared" si="11"/>
        <v>113.59828659329965</v>
      </c>
      <c r="H89" s="8">
        <f t="shared" si="11"/>
        <v>117.25766182090595</v>
      </c>
      <c r="I89" s="8">
        <f t="shared" si="11"/>
        <v>117.17303958559624</v>
      </c>
      <c r="K89" s="27"/>
      <c r="L89" s="27"/>
      <c r="M89" s="27"/>
      <c r="N89" s="27"/>
      <c r="O89" s="27"/>
    </row>
    <row r="90" spans="2:15">
      <c r="B90" s="14" t="s">
        <v>67</v>
      </c>
      <c r="C90" s="1" t="s">
        <v>66</v>
      </c>
      <c r="D90" s="14" t="s">
        <v>68</v>
      </c>
      <c r="E90" s="8">
        <f>E72*365</f>
        <v>122.41270806287491</v>
      </c>
      <c r="F90" s="8">
        <f t="shared" si="11"/>
        <v>125.33564757652866</v>
      </c>
      <c r="G90" s="8">
        <f t="shared" si="11"/>
        <v>125.33564757652866</v>
      </c>
      <c r="H90" s="8">
        <f t="shared" si="11"/>
        <v>127.71766025296611</v>
      </c>
      <c r="I90" s="8">
        <f t="shared" si="11"/>
        <v>127.63358473654301</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2141.2538954168481</v>
      </c>
      <c r="F92" s="8">
        <f t="shared" ref="E92:I97" si="12">F78+F85</f>
        <v>1654.2746834333477</v>
      </c>
      <c r="G92" s="8">
        <f t="shared" si="12"/>
        <v>1048.4138491799729</v>
      </c>
      <c r="H92" s="8">
        <f t="shared" si="12"/>
        <v>914.20309747343833</v>
      </c>
      <c r="I92" s="8">
        <f t="shared" si="12"/>
        <v>949.23849152785942</v>
      </c>
      <c r="K92" s="27"/>
      <c r="L92" s="27"/>
      <c r="M92" s="27"/>
      <c r="N92" s="27"/>
      <c r="O92" s="27"/>
    </row>
    <row r="93" spans="2:15">
      <c r="B93" s="14" t="s">
        <v>62</v>
      </c>
      <c r="C93" s="1" t="s">
        <v>65</v>
      </c>
      <c r="D93" s="1"/>
      <c r="E93" s="8">
        <f>E79+E86</f>
        <v>2110.6224466159397</v>
      </c>
      <c r="F93" s="8">
        <f t="shared" si="12"/>
        <v>1620.2756705882869</v>
      </c>
      <c r="G93" s="8">
        <f t="shared" si="12"/>
        <v>1017.3410381498912</v>
      </c>
      <c r="H93" s="8">
        <f t="shared" si="12"/>
        <v>902.27824845845498</v>
      </c>
      <c r="I93" s="8">
        <f t="shared" si="12"/>
        <v>937.15153129180408</v>
      </c>
      <c r="K93" s="27"/>
      <c r="L93" s="27"/>
      <c r="M93" s="27"/>
      <c r="N93" s="27"/>
      <c r="O93" s="27"/>
    </row>
    <row r="94" spans="2:15">
      <c r="B94" s="14" t="s">
        <v>62</v>
      </c>
      <c r="C94" s="1" t="s">
        <v>66</v>
      </c>
      <c r="D94" s="1"/>
      <c r="E94" s="8">
        <f t="shared" si="12"/>
        <v>2263.6422334800336</v>
      </c>
      <c r="F94" s="8">
        <f t="shared" si="12"/>
        <v>1751.2118882697648</v>
      </c>
      <c r="G94" s="8">
        <f t="shared" si="12"/>
        <v>1113.1206350143189</v>
      </c>
      <c r="H94" s="8">
        <f>H80+H87</f>
        <v>970.00180194757058</v>
      </c>
      <c r="I94" s="8">
        <f>I80+I87</f>
        <v>1006.9032427530019</v>
      </c>
      <c r="K94" s="27"/>
      <c r="L94" s="27"/>
      <c r="M94" s="27"/>
      <c r="N94" s="27"/>
      <c r="O94" s="27"/>
    </row>
    <row r="95" spans="2:15">
      <c r="B95" s="14" t="s">
        <v>67</v>
      </c>
      <c r="C95" s="1" t="s">
        <v>63</v>
      </c>
      <c r="D95" s="1"/>
      <c r="E95" s="8">
        <f t="shared" si="12"/>
        <v>2182.2255169097211</v>
      </c>
      <c r="F95" s="8">
        <f t="shared" si="12"/>
        <v>1626.9202834757002</v>
      </c>
      <c r="G95" s="8">
        <f>G81+G88</f>
        <v>1014.974875005832</v>
      </c>
      <c r="H95" s="8">
        <f t="shared" si="12"/>
        <v>910.39648337419248</v>
      </c>
      <c r="I95" s="8">
        <f t="shared" si="12"/>
        <v>970.6438383364524</v>
      </c>
      <c r="K95" s="27"/>
      <c r="L95" s="27"/>
      <c r="M95" s="27"/>
      <c r="N95" s="27"/>
      <c r="O95" s="27"/>
    </row>
    <row r="96" spans="2:15">
      <c r="B96" s="14" t="s">
        <v>67</v>
      </c>
      <c r="C96" s="1" t="s">
        <v>65</v>
      </c>
      <c r="D96" s="1"/>
      <c r="E96" s="8">
        <f t="shared" si="12"/>
        <v>2237.9640195632396</v>
      </c>
      <c r="F96" s="8">
        <f t="shared" si="12"/>
        <v>1654.7013405821026</v>
      </c>
      <c r="G96" s="8">
        <f t="shared" si="12"/>
        <v>998.58585420613394</v>
      </c>
      <c r="H96" s="8">
        <f t="shared" si="12"/>
        <v>884.52658214809742</v>
      </c>
      <c r="I96" s="8">
        <f t="shared" si="12"/>
        <v>949.60510512464771</v>
      </c>
      <c r="K96" s="27"/>
      <c r="L96" s="27"/>
      <c r="M96" s="27"/>
      <c r="N96" s="27"/>
      <c r="O96" s="27"/>
    </row>
    <row r="97" spans="2:15">
      <c r="B97" s="14" t="s">
        <v>67</v>
      </c>
      <c r="C97" s="1" t="s">
        <v>66</v>
      </c>
      <c r="D97" s="1"/>
      <c r="E97" s="8">
        <f>E83+E90</f>
        <v>2303.2980346324102</v>
      </c>
      <c r="F97" s="8">
        <f t="shared" si="12"/>
        <v>1719.2618487433888</v>
      </c>
      <c r="G97" s="8">
        <f t="shared" si="12"/>
        <v>1074.7786069108604</v>
      </c>
      <c r="H97" s="8">
        <f t="shared" si="12"/>
        <v>962.56494932581313</v>
      </c>
      <c r="I97" s="8">
        <f t="shared" si="12"/>
        <v>1026.023668317006</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4323.4794123265692</v>
      </c>
      <c r="F99" s="8">
        <f t="shared" ref="F99:I101" si="13">F92+F95</f>
        <v>3281.1949669090482</v>
      </c>
      <c r="G99" s="8">
        <f>G92+G95</f>
        <v>2063.3887241858047</v>
      </c>
      <c r="H99" s="8">
        <f t="shared" si="13"/>
        <v>1824.5995808476309</v>
      </c>
      <c r="I99" s="8">
        <f t="shared" si="13"/>
        <v>1919.8823298643119</v>
      </c>
      <c r="K99" s="27"/>
      <c r="L99" s="27"/>
      <c r="M99" s="27"/>
      <c r="N99" s="27"/>
      <c r="O99" s="27"/>
    </row>
    <row r="100" spans="2:15">
      <c r="B100" s="14" t="s">
        <v>77</v>
      </c>
      <c r="C100" s="1" t="s">
        <v>65</v>
      </c>
      <c r="D100" s="1"/>
      <c r="E100" s="8">
        <f t="shared" ref="E100:H101" si="14">E93+E96</f>
        <v>4348.5864661791793</v>
      </c>
      <c r="F100" s="8">
        <f t="shared" si="14"/>
        <v>3274.9770111703892</v>
      </c>
      <c r="G100" s="8">
        <f>G93+G96</f>
        <v>2015.9268923560253</v>
      </c>
      <c r="H100" s="8">
        <f t="shared" si="14"/>
        <v>1786.8048306065525</v>
      </c>
      <c r="I100" s="8">
        <f t="shared" si="13"/>
        <v>1886.7566364164518</v>
      </c>
      <c r="K100" s="27"/>
      <c r="L100" s="27"/>
      <c r="M100" s="27"/>
      <c r="N100" s="27"/>
      <c r="O100" s="27"/>
    </row>
    <row r="101" spans="2:15">
      <c r="B101" s="14" t="s">
        <v>77</v>
      </c>
      <c r="C101" s="1" t="s">
        <v>66</v>
      </c>
      <c r="D101" s="1"/>
      <c r="E101" s="8">
        <f t="shared" si="14"/>
        <v>4566.9402681124438</v>
      </c>
      <c r="F101" s="8">
        <f t="shared" si="14"/>
        <v>3470.4737370131534</v>
      </c>
      <c r="G101" s="8">
        <f>G94+G97</f>
        <v>2187.899241925179</v>
      </c>
      <c r="H101" s="8">
        <f t="shared" si="14"/>
        <v>1932.5667512733837</v>
      </c>
      <c r="I101" s="8">
        <f t="shared" si="13"/>
        <v>2032.9269110700079</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5">E92-E38</f>
        <v>4.4359857205977278</v>
      </c>
      <c r="F107" s="35">
        <f t="shared" si="15"/>
        <v>4.4955202533012653</v>
      </c>
      <c r="G107" s="35">
        <f t="shared" si="15"/>
        <v>4.4955202533012653</v>
      </c>
      <c r="H107" s="35">
        <f t="shared" si="15"/>
        <v>6.0583785840944984</v>
      </c>
      <c r="I107" s="35">
        <f t="shared" si="15"/>
        <v>6.0564230569654001</v>
      </c>
      <c r="K107" s="27"/>
      <c r="L107" s="27"/>
      <c r="M107" s="27"/>
      <c r="N107" s="27"/>
      <c r="O107" s="27"/>
    </row>
    <row r="108" spans="2:15">
      <c r="B108" s="14" t="s">
        <v>62</v>
      </c>
      <c r="C108" s="1" t="s">
        <v>65</v>
      </c>
      <c r="D108" s="1"/>
      <c r="E108" s="35">
        <f t="shared" si="15"/>
        <v>-14.246248698253112</v>
      </c>
      <c r="F108" s="35">
        <f t="shared" si="15"/>
        <v>-14.437444931165373</v>
      </c>
      <c r="G108" s="35">
        <f t="shared" si="15"/>
        <v>-14.437444931165487</v>
      </c>
      <c r="H108" s="35">
        <f t="shared" si="15"/>
        <v>-19.45659284168164</v>
      </c>
      <c r="I108" s="35">
        <f t="shared" si="15"/>
        <v>-19.450312630794542</v>
      </c>
      <c r="K108" s="121" t="s">
        <v>101</v>
      </c>
      <c r="L108" s="27"/>
      <c r="M108" s="27"/>
      <c r="N108" s="27"/>
      <c r="O108" s="27"/>
    </row>
    <row r="109" spans="2:15">
      <c r="B109" s="14" t="s">
        <v>62</v>
      </c>
      <c r="C109" s="1" t="s">
        <v>66</v>
      </c>
      <c r="D109" s="1"/>
      <c r="E109" s="35">
        <f t="shared" si="15"/>
        <v>0</v>
      </c>
      <c r="F109" s="35">
        <f t="shared" si="15"/>
        <v>0</v>
      </c>
      <c r="G109" s="35">
        <f t="shared" si="15"/>
        <v>0</v>
      </c>
      <c r="H109" s="35">
        <f t="shared" si="15"/>
        <v>0</v>
      </c>
      <c r="I109" s="35">
        <f t="shared" si="15"/>
        <v>0</v>
      </c>
      <c r="K109" s="136">
        <f>(I107*'Customer Numbers - London'!$C$5)+(I108*'Customer Numbers - London'!$D$5)+(I109*'Customer Numbers - London'!$E$5)+(I110*'Customer Numbers - London'!$C$10)+(I111*'Customer Numbers - London'!$D$10)+(I112*'Customer Numbers - London'!$E$10)</f>
        <v>6.891787052154541E-8</v>
      </c>
      <c r="L109" s="27"/>
      <c r="M109" s="27"/>
      <c r="N109" s="27"/>
      <c r="O109" s="27"/>
    </row>
    <row r="110" spans="2:15">
      <c r="B110" s="14" t="s">
        <v>67</v>
      </c>
      <c r="C110" s="1" t="s">
        <v>63</v>
      </c>
      <c r="D110" s="1"/>
      <c r="E110" s="35">
        <f t="shared" si="15"/>
        <v>7.6243046983463501</v>
      </c>
      <c r="F110" s="35">
        <f t="shared" si="15"/>
        <v>7.3404147635264962</v>
      </c>
      <c r="G110" s="35">
        <f t="shared" si="15"/>
        <v>7.3404147635264962</v>
      </c>
      <c r="H110" s="35">
        <f t="shared" si="15"/>
        <v>9.1474367225578135</v>
      </c>
      <c r="I110" s="35">
        <f t="shared" si="15"/>
        <v>9.1397745109294419</v>
      </c>
      <c r="K110" s="27"/>
      <c r="L110" s="27"/>
      <c r="M110" s="27"/>
      <c r="N110" s="27"/>
      <c r="O110" s="27"/>
    </row>
    <row r="111" spans="2:15">
      <c r="B111" s="14" t="s">
        <v>67</v>
      </c>
      <c r="C111" s="1" t="s">
        <v>65</v>
      </c>
      <c r="D111" s="1"/>
      <c r="E111" s="35">
        <f t="shared" si="15"/>
        <v>-25.310581608140183</v>
      </c>
      <c r="F111" s="35">
        <f t="shared" si="15"/>
        <v>-24.36814558973947</v>
      </c>
      <c r="G111" s="35">
        <f t="shared" si="15"/>
        <v>-24.36814558973947</v>
      </c>
      <c r="H111" s="35">
        <f t="shared" si="15"/>
        <v>-30.366958408918777</v>
      </c>
      <c r="I111" s="35">
        <f t="shared" si="15"/>
        <v>-30.341521986793168</v>
      </c>
      <c r="K111" s="27"/>
      <c r="L111" s="27"/>
      <c r="M111" s="27"/>
      <c r="N111" s="27"/>
      <c r="O111" s="27"/>
    </row>
    <row r="112" spans="2:15">
      <c r="B112" s="14" t="s">
        <v>67</v>
      </c>
      <c r="C112" s="1" t="s">
        <v>66</v>
      </c>
      <c r="D112" s="1"/>
      <c r="E112" s="35">
        <f t="shared" si="15"/>
        <v>0</v>
      </c>
      <c r="F112" s="35">
        <f t="shared" si="15"/>
        <v>0</v>
      </c>
      <c r="G112" s="35">
        <f t="shared" si="15"/>
        <v>0</v>
      </c>
      <c r="H112" s="35">
        <f t="shared" si="15"/>
        <v>0</v>
      </c>
      <c r="I112" s="35">
        <f t="shared" si="15"/>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12.060290418944078</v>
      </c>
      <c r="F114" s="8">
        <f t="shared" ref="F114:I116" si="16">F107+F110</f>
        <v>11.835935016827762</v>
      </c>
      <c r="G114" s="8">
        <f>G107+G110</f>
        <v>11.835935016827762</v>
      </c>
      <c r="H114" s="8">
        <f t="shared" si="16"/>
        <v>15.205815306652312</v>
      </c>
      <c r="I114" s="8">
        <f t="shared" si="16"/>
        <v>15.196197567894842</v>
      </c>
      <c r="K114" s="27"/>
      <c r="L114" s="27"/>
      <c r="M114" s="27"/>
      <c r="N114" s="27"/>
      <c r="O114" s="27"/>
    </row>
    <row r="115" spans="1:15">
      <c r="B115" s="14" t="s">
        <v>77</v>
      </c>
      <c r="C115" s="1" t="s">
        <v>65</v>
      </c>
      <c r="D115" s="1"/>
      <c r="E115" s="8">
        <f t="shared" ref="E115:H116" si="17">E108+E111</f>
        <v>-39.556830306393294</v>
      </c>
      <c r="F115" s="8">
        <f t="shared" si="17"/>
        <v>-38.805590520904843</v>
      </c>
      <c r="G115" s="8">
        <f>G108+G111</f>
        <v>-38.805590520904957</v>
      </c>
      <c r="H115" s="8">
        <f t="shared" si="17"/>
        <v>-49.823551250600417</v>
      </c>
      <c r="I115" s="8">
        <f t="shared" si="16"/>
        <v>-49.79183461758771</v>
      </c>
      <c r="K115" s="27"/>
      <c r="L115" s="27"/>
      <c r="M115" s="27"/>
      <c r="N115" s="27"/>
      <c r="O115" s="27"/>
    </row>
    <row r="116" spans="1:15">
      <c r="B116" s="14" t="s">
        <v>77</v>
      </c>
      <c r="C116" s="1" t="s">
        <v>66</v>
      </c>
      <c r="D116" s="1"/>
      <c r="E116" s="8">
        <f>E109+E112</f>
        <v>0</v>
      </c>
      <c r="F116" s="8">
        <f t="shared" si="17"/>
        <v>0</v>
      </c>
      <c r="G116" s="8">
        <f>G109+G112</f>
        <v>0</v>
      </c>
      <c r="H116" s="8">
        <f t="shared" si="17"/>
        <v>0</v>
      </c>
      <c r="I116" s="8">
        <f t="shared" si="16"/>
        <v>0</v>
      </c>
      <c r="J116" s="132"/>
      <c r="K116" s="27"/>
      <c r="L116" s="27"/>
      <c r="M116" s="27"/>
      <c r="N116" s="27"/>
      <c r="O116" s="27"/>
    </row>
    <row r="117" spans="1:15">
      <c r="B117" s="128"/>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levels'!F736</f>
        <v>7.0722660438979259E-3</v>
      </c>
      <c r="F123" s="37">
        <f>'Regional Cap levels'!G736</f>
        <v>5.3006879350878545E-3</v>
      </c>
      <c r="G123" s="37">
        <f>'Regional Cap levels'!H736</f>
        <v>3.1776860407946033E-3</v>
      </c>
      <c r="H123" s="37">
        <f>'Regional Cap levels'!I736</f>
        <v>2.8824045019938522E-3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levels'!F732</f>
        <v>2.7821730870788076E-2</v>
      </c>
      <c r="F125" s="37">
        <f>'Regional Cap levels'!G732</f>
        <v>2.085248380712304E-2</v>
      </c>
      <c r="G125" s="37">
        <f>'Regional Cap levels'!H732</f>
        <v>1.25007635841313E-2</v>
      </c>
      <c r="H125" s="37">
        <f>'Regional Cap levels'!I732</f>
        <v>1.1339149548031105E-2</v>
      </c>
      <c r="I125" s="37">
        <f>'Regional Cap levels'!J676</f>
        <v>1.1346473172681108E-2</v>
      </c>
      <c r="J125" s="140"/>
    </row>
    <row r="126" spans="1:15">
      <c r="B126" s="14" t="s">
        <v>67</v>
      </c>
      <c r="C126" s="1" t="s">
        <v>63</v>
      </c>
      <c r="D126" s="1" t="s">
        <v>64</v>
      </c>
      <c r="E126" s="37">
        <f>'Regional Cap levels'!F738</f>
        <v>1.6378622229397924E-3</v>
      </c>
      <c r="F126" s="37">
        <f>'Regional Cap levels'!G738</f>
        <v>1.1973926701641484E-3</v>
      </c>
      <c r="G126" s="37">
        <f>'Regional Cap levels'!H738</f>
        <v>7.1403620610209658E-4</v>
      </c>
      <c r="H126" s="37">
        <f>'Regional Cap levels'!I738</f>
        <v>6.5190136838890204E-4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levels'!F734</f>
        <v>6.7903731250120699E-3</v>
      </c>
      <c r="F128" s="37">
        <f>'Regional Cap levels'!G734</f>
        <v>4.9642411270559962E-3</v>
      </c>
      <c r="G128" s="37">
        <f>'Regional Cap levels'!H734</f>
        <v>2.96030532745213E-3</v>
      </c>
      <c r="H128" s="37">
        <f>'Regional Cap levels'!I734</f>
        <v>2.7027020161202635E-3</v>
      </c>
      <c r="I128" s="37">
        <f>'Regional Cap levels'!J678</f>
        <v>2.9103145472611615E-3</v>
      </c>
      <c r="J128" s="140"/>
    </row>
    <row r="129" spans="2:11">
      <c r="B129" s="14" t="s">
        <v>62</v>
      </c>
      <c r="C129" s="1" t="s">
        <v>63</v>
      </c>
      <c r="D129" s="1" t="s">
        <v>68</v>
      </c>
      <c r="E129" s="37">
        <f>'Regional Cap levels'!F737</f>
        <v>3.2649549524710465E-3</v>
      </c>
      <c r="F129" s="37">
        <f>'Regional Cap levels'!G737</f>
        <v>3.7763419244926997E-3</v>
      </c>
      <c r="G129" s="37">
        <f>'Regional Cap levels'!H737</f>
        <v>3.7763419244926997E-3</v>
      </c>
      <c r="H129" s="37">
        <f>'Regional Cap levels'!I737</f>
        <v>3.7866327880987294E-3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levels'!F733</f>
        <v>1.2844072526269231E-2</v>
      </c>
      <c r="F131" s="37">
        <f>'Regional Cap levels'!G733</f>
        <v>1.4855828110420303E-2</v>
      </c>
      <c r="G131" s="37">
        <f>'Regional Cap levels'!H733</f>
        <v>1.4855828110420303E-2</v>
      </c>
      <c r="H131" s="37">
        <f>'Regional Cap levels'!I733</f>
        <v>1.4896311547539013E-2</v>
      </c>
      <c r="I131" s="37">
        <f>'Regional Cap levels'!J677</f>
        <v>2.026301064753902E-2</v>
      </c>
      <c r="J131" s="44"/>
    </row>
    <row r="132" spans="2:11">
      <c r="B132" s="14" t="s">
        <v>67</v>
      </c>
      <c r="C132" s="1" t="s">
        <v>63</v>
      </c>
      <c r="D132" s="1" t="s">
        <v>68</v>
      </c>
      <c r="E132" s="37">
        <f>'Regional Cap levels'!F739</f>
        <v>2.5940103363497921E-3</v>
      </c>
      <c r="F132" s="37">
        <f>'Regional Cap levels'!G739</f>
        <v>2.6491784412743242E-3</v>
      </c>
      <c r="G132" s="37">
        <f>'Regional Cap levels'!H739</f>
        <v>2.6491784412743242E-3</v>
      </c>
      <c r="H132" s="37">
        <f>'Regional Cap levels'!I739</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levels'!F735</f>
        <v>1.0754444316041011E-2</v>
      </c>
      <c r="F134" s="37">
        <f>'Regional Cap levels'!G735</f>
        <v>1.0983164419472545E-2</v>
      </c>
      <c r="G134" s="37">
        <f>'Regional Cap levels'!H735</f>
        <v>1.0983164419472545E-2</v>
      </c>
      <c r="H134" s="37">
        <f>'Regional Cap levels'!I735</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0.68802763433607772</v>
      </c>
      <c r="F139" s="8">
        <f t="shared" ref="E139:I150" si="18">F61-F123</f>
        <v>0.51553244314470725</v>
      </c>
      <c r="G139" s="8">
        <f t="shared" si="18"/>
        <v>0.30873791598611261</v>
      </c>
      <c r="H139" s="8">
        <f t="shared" si="18"/>
        <v>0.28139731783182564</v>
      </c>
      <c r="I139" s="8">
        <f t="shared" si="18"/>
        <v>0.29439276845740536</v>
      </c>
    </row>
    <row r="140" spans="2:11">
      <c r="B140" s="14" t="s">
        <v>62</v>
      </c>
      <c r="C140" s="1" t="s">
        <v>65</v>
      </c>
      <c r="D140" s="1" t="s">
        <v>64</v>
      </c>
      <c r="E140" s="8">
        <f>E62-E124</f>
        <v>0.68453733182793819</v>
      </c>
      <c r="F140" s="8">
        <f t="shared" si="18"/>
        <v>0.50910933354701549</v>
      </c>
      <c r="G140" s="8">
        <f t="shared" si="18"/>
        <v>0.30120083960274113</v>
      </c>
      <c r="H140" s="8">
        <f t="shared" si="18"/>
        <v>0.27986311158752936</v>
      </c>
      <c r="I140" s="8">
        <f t="shared" si="18"/>
        <v>0.29280038268078223</v>
      </c>
    </row>
    <row r="141" spans="2:11">
      <c r="B141" s="14" t="s">
        <v>62</v>
      </c>
      <c r="C141" s="1" t="s">
        <v>86</v>
      </c>
      <c r="D141" s="14" t="s">
        <v>64</v>
      </c>
      <c r="E141" s="8">
        <f t="shared" si="18"/>
        <v>0.70430155776958669</v>
      </c>
      <c r="F141" s="8">
        <f t="shared" si="18"/>
        <v>0.52772980521580382</v>
      </c>
      <c r="G141" s="8">
        <f t="shared" si="18"/>
        <v>0.31605005879898662</v>
      </c>
      <c r="H141" s="8">
        <f t="shared" si="18"/>
        <v>0.28791265194713561</v>
      </c>
      <c r="I141" s="8">
        <f t="shared" si="18"/>
        <v>0.30159441438127355</v>
      </c>
    </row>
    <row r="142" spans="2:11">
      <c r="B142" s="14" t="s">
        <v>67</v>
      </c>
      <c r="C142" s="1" t="s">
        <v>63</v>
      </c>
      <c r="D142" s="1" t="s">
        <v>64</v>
      </c>
      <c r="E142" s="8">
        <f t="shared" si="18"/>
        <v>0.17091466134725058</v>
      </c>
      <c r="F142" s="8">
        <f t="shared" si="18"/>
        <v>0.12491277373670255</v>
      </c>
      <c r="G142" s="8">
        <f t="shared" si="18"/>
        <v>7.4400679494942265E-2</v>
      </c>
      <c r="H142" s="8">
        <f t="shared" si="18"/>
        <v>6.8316691810157759E-2</v>
      </c>
      <c r="I142" s="8">
        <f t="shared" si="18"/>
        <v>7.3512873813717822E-2</v>
      </c>
    </row>
    <row r="143" spans="2:11">
      <c r="B143" s="14" t="s">
        <v>67</v>
      </c>
      <c r="C143" s="1" t="s">
        <v>65</v>
      </c>
      <c r="D143" s="1" t="s">
        <v>64</v>
      </c>
      <c r="E143" s="8">
        <f t="shared" si="18"/>
        <v>0.17719739879131691</v>
      </c>
      <c r="F143" s="8">
        <f t="shared" si="18"/>
        <v>0.12842525449906692</v>
      </c>
      <c r="G143" s="8">
        <f t="shared" si="18"/>
        <v>7.3748963967736184E-2</v>
      </c>
      <c r="H143" s="8">
        <f t="shared" si="18"/>
        <v>6.6719036550190569E-2</v>
      </c>
      <c r="I143" s="8">
        <f t="shared" si="18"/>
        <v>7.2385397003395774E-2</v>
      </c>
    </row>
    <row r="144" spans="2:11">
      <c r="B144" s="14" t="s">
        <v>67</v>
      </c>
      <c r="C144" s="1" t="s">
        <v>86</v>
      </c>
      <c r="D144" s="14" t="s">
        <v>64</v>
      </c>
      <c r="E144" s="8">
        <f t="shared" si="18"/>
        <v>0.17495007075578253</v>
      </c>
      <c r="F144" s="8">
        <f t="shared" si="18"/>
        <v>0.12786294230351569</v>
      </c>
      <c r="G144" s="8">
        <f t="shared" si="18"/>
        <v>7.6159941283742191E-2</v>
      </c>
      <c r="H144" s="8">
        <f t="shared" si="18"/>
        <v>6.989271442499688E-2</v>
      </c>
      <c r="I144" s="8">
        <f t="shared" si="18"/>
        <v>7.5210562285822583E-2</v>
      </c>
    </row>
    <row r="145" spans="2:22">
      <c r="B145" s="14" t="s">
        <v>62</v>
      </c>
      <c r="C145" s="1" t="s">
        <v>63</v>
      </c>
      <c r="D145" s="1" t="s">
        <v>68</v>
      </c>
      <c r="E145" s="8">
        <f>E67-E129</f>
        <v>0.34047253632127872</v>
      </c>
      <c r="F145" s="8">
        <f t="shared" si="18"/>
        <v>0.39035681780685494</v>
      </c>
      <c r="G145" s="8">
        <f t="shared" si="18"/>
        <v>0.39035681780685494</v>
      </c>
      <c r="H145" s="8">
        <f t="shared" si="18"/>
        <v>0.39798829097114979</v>
      </c>
      <c r="I145" s="8">
        <f t="shared" si="18"/>
        <v>0.39646695864872894</v>
      </c>
      <c r="K145" s="27"/>
      <c r="L145" s="27"/>
      <c r="M145" s="27"/>
      <c r="N145" s="27"/>
      <c r="O145" s="27"/>
    </row>
    <row r="146" spans="2:22">
      <c r="B146" s="14" t="s">
        <v>62</v>
      </c>
      <c r="C146" s="1" t="s">
        <v>65</v>
      </c>
      <c r="D146" s="1" t="s">
        <v>68</v>
      </c>
      <c r="E146" s="8">
        <f>E68-E130</f>
        <v>0.34373749127374975</v>
      </c>
      <c r="F146" s="8">
        <f t="shared" si="18"/>
        <v>0.39413315973134766</v>
      </c>
      <c r="G146" s="8">
        <f t="shared" si="18"/>
        <v>0.39413315973134766</v>
      </c>
      <c r="H146" s="8">
        <f t="shared" si="18"/>
        <v>0.4017749237592485</v>
      </c>
      <c r="I146" s="8">
        <f t="shared" si="18"/>
        <v>0.40161780288682769</v>
      </c>
      <c r="K146" s="27"/>
      <c r="L146" s="27"/>
      <c r="M146" s="27"/>
      <c r="N146" s="27"/>
      <c r="O146" s="27"/>
    </row>
    <row r="147" spans="2:22">
      <c r="B147" s="14" t="s">
        <v>62</v>
      </c>
      <c r="C147" s="1" t="s">
        <v>86</v>
      </c>
      <c r="D147" s="14" t="s">
        <v>68</v>
      </c>
      <c r="E147" s="8">
        <f t="shared" si="18"/>
        <v>0.37204550671468067</v>
      </c>
      <c r="F147" s="8">
        <f t="shared" si="18"/>
        <v>0.42438595299444792</v>
      </c>
      <c r="G147" s="8">
        <f t="shared" si="18"/>
        <v>0.42438595299444792</v>
      </c>
      <c r="H147" s="8">
        <f t="shared" si="18"/>
        <v>0.42899940875553061</v>
      </c>
      <c r="I147" s="8">
        <f t="shared" si="18"/>
        <v>0.42347081498896622</v>
      </c>
      <c r="K147" s="27"/>
      <c r="L147" s="27"/>
      <c r="M147" s="27"/>
      <c r="N147" s="27"/>
      <c r="O147" s="27"/>
    </row>
    <row r="148" spans="2:22">
      <c r="B148" s="14" t="s">
        <v>67</v>
      </c>
      <c r="C148" s="1" t="s">
        <v>63</v>
      </c>
      <c r="D148" s="1" t="s">
        <v>68</v>
      </c>
      <c r="E148" s="8">
        <f t="shared" si="18"/>
        <v>0.30314635697169556</v>
      </c>
      <c r="F148" s="8">
        <f t="shared" si="18"/>
        <v>0.30857900400612198</v>
      </c>
      <c r="G148" s="8">
        <f t="shared" si="18"/>
        <v>0.30857900400612198</v>
      </c>
      <c r="H148" s="8">
        <f t="shared" si="18"/>
        <v>0.31857691687599782</v>
      </c>
      <c r="I148" s="8">
        <f t="shared" si="18"/>
        <v>0.31834507513542326</v>
      </c>
      <c r="K148" s="27"/>
      <c r="L148" s="27"/>
      <c r="M148" s="27"/>
      <c r="N148" s="27"/>
      <c r="O148" s="27"/>
    </row>
    <row r="149" spans="2:22">
      <c r="B149" s="14" t="s">
        <v>67</v>
      </c>
      <c r="C149" s="1" t="s">
        <v>65</v>
      </c>
      <c r="D149" s="1" t="s">
        <v>68</v>
      </c>
      <c r="E149" s="8">
        <f t="shared" si="18"/>
        <v>0.30574036730804538</v>
      </c>
      <c r="F149" s="8">
        <f t="shared" si="18"/>
        <v>0.31122818244739631</v>
      </c>
      <c r="G149" s="8">
        <f t="shared" si="18"/>
        <v>0.31122818244739631</v>
      </c>
      <c r="H149" s="8">
        <f t="shared" si="18"/>
        <v>0.32125386800248207</v>
      </c>
      <c r="I149" s="8">
        <f t="shared" si="18"/>
        <v>0.32102202626190751</v>
      </c>
      <c r="K149" s="27"/>
      <c r="L149" s="27"/>
      <c r="M149" s="27"/>
      <c r="N149" s="27"/>
      <c r="O149" s="27"/>
    </row>
    <row r="150" spans="2:22">
      <c r="B150" s="14" t="s">
        <v>67</v>
      </c>
      <c r="C150" s="1" t="s">
        <v>86</v>
      </c>
      <c r="D150" s="14" t="s">
        <v>68</v>
      </c>
      <c r="E150" s="8">
        <f t="shared" si="18"/>
        <v>0.32462283804799985</v>
      </c>
      <c r="F150" s="8">
        <f t="shared" si="18"/>
        <v>0.33240217140663336</v>
      </c>
      <c r="G150" s="8">
        <f t="shared" si="18"/>
        <v>0.33240217140663336</v>
      </c>
      <c r="H150" s="8">
        <f t="shared" si="18"/>
        <v>0.33881309143422622</v>
      </c>
      <c r="I150" s="8">
        <f t="shared" si="18"/>
        <v>0.338582747553615</v>
      </c>
      <c r="K150" s="27"/>
      <c r="L150" s="27"/>
      <c r="M150" s="27"/>
      <c r="N150" s="27"/>
      <c r="O150" s="27"/>
    </row>
    <row r="151" spans="2:22">
      <c r="B151" s="55"/>
      <c r="C151" s="2"/>
      <c r="D151" s="2"/>
      <c r="E151" s="124"/>
      <c r="F151" s="124"/>
      <c r="G151" s="124"/>
      <c r="H151" s="124"/>
      <c r="I151" s="124"/>
      <c r="J151" s="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London'!$C$5)+(E125*INDEX('TDCV Values'!$D$11:$H$16,MATCH($B157&amp;$C157,'TDCV Values'!$B$11:$B$16&amp;'TDCV Values'!$C$11:$C$16,0),MATCH(E$154,'TDCV Values'!$D$10:$H$10,0))*'Customer Numbers - London'!$E$5))/((INDEX('TDCV Values'!$D$11:$H$16,MATCH($B155&amp;$C155,'TDCV Values'!$B$11:$B$16&amp;'TDCV Values'!$C$11:$C$16,0),MATCH(E$154,'TDCV Values'!$D$10:$H$10,0))*'Customer Numbers - London'!$C$5)+('Customer Numbers - London'!$E$5*INDEX('TDCV Values'!$D$11:$H$16,MATCH($B157&amp;$C157,'TDCV Values'!$B$11:$B$16&amp;'TDCV Values'!$C$11:$C$16,0),MATCH(E$154,'TDCV Values'!$D$10:$H$10,0))))</f>
        <v>1.3607502749968265E-2</v>
      </c>
      <c r="F155" s="37" cm="1">
        <f t="array" ref="F155">((F123*INDEX('TDCV Values'!$D$11:$H$16,MATCH($B155&amp;$C155,'TDCV Values'!$B$11:$B$16&amp;'TDCV Values'!$C$11:$C$16,0),MATCH(F$154,'TDCV Values'!$D$10:$H$10,0))*'Customer Numbers - London'!$C$5)+(F125*INDEX('TDCV Values'!$D$11:$H$16,MATCH($B157&amp;$C157,'TDCV Values'!$B$11:$B$16&amp;'TDCV Values'!$C$11:$C$16,0),MATCH(F$154,'TDCV Values'!$D$10:$H$10,0))*'Customer Numbers - London'!$E$5))/((INDEX('TDCV Values'!$D$11:$H$16,MATCH($B155&amp;$C155,'TDCV Values'!$B$11:$B$16&amp;'TDCV Values'!$C$11:$C$16,0),MATCH(F$154,'TDCV Values'!$D$10:$H$10,0))*'Customer Numbers - London'!$C$5)+('Customer Numbers - London'!$E$5*INDEX('TDCV Values'!$D$11:$H$16,MATCH($B157&amp;$C157,'TDCV Values'!$B$11:$B$16&amp;'TDCV Values'!$C$11:$C$16,0),MATCH(F$154,'TDCV Values'!$D$10:$H$10,0))))</f>
        <v>1.0198870518405602E-2</v>
      </c>
      <c r="G155" s="37" cm="1">
        <f t="array" ref="G155">((G123*INDEX('TDCV Values'!$D$11:$H$16,MATCH($B155&amp;$C155,'TDCV Values'!$B$11:$B$16&amp;'TDCV Values'!$C$11:$C$16,0),MATCH(G$154,'TDCV Values'!$D$10:$H$10,0))*'Customer Numbers - London'!$C$5)+(G125*INDEX('TDCV Values'!$D$11:$H$16,MATCH($B157&amp;$C157,'TDCV Values'!$B$11:$B$16&amp;'TDCV Values'!$C$11:$C$16,0),MATCH(G$154,'TDCV Values'!$D$10:$H$10,0))*'Customer Numbers - London'!$E$5))/((INDEX('TDCV Values'!$D$11:$H$16,MATCH($B155&amp;$C155,'TDCV Values'!$B$11:$B$16&amp;'TDCV Values'!$C$11:$C$16,0),MATCH(G$154,'TDCV Values'!$D$10:$H$10,0))*'Customer Numbers - London'!$C$5)+('Customer Numbers - London'!$E$5*INDEX('TDCV Values'!$D$11:$H$16,MATCH($B157&amp;$C157,'TDCV Values'!$B$11:$B$16&amp;'TDCV Values'!$C$11:$C$16,0),MATCH(G$154,'TDCV Values'!$D$10:$H$10,0))))</f>
        <v>6.1140759228022644E-3</v>
      </c>
      <c r="H155" s="37" cm="1">
        <f t="array" ref="H155">((H123*INDEX('TDCV Values'!$D$11:$H$16,MATCH($B155&amp;$C155,'TDCV Values'!$B$11:$B$16&amp;'TDCV Values'!$C$11:$C$16,0),MATCH(H$154,'TDCV Values'!$D$10:$H$10,0))*'Customer Numbers - London'!$C$5)+(H125*INDEX('TDCV Values'!$D$11:$H$16,MATCH($B157&amp;$C157,'TDCV Values'!$B$11:$B$16&amp;'TDCV Values'!$C$11:$C$16,0),MATCH(H$154,'TDCV Values'!$D$10:$H$10,0))*'Customer Numbers - London'!$E$5))/((INDEX('TDCV Values'!$D$11:$H$16,MATCH($B155&amp;$C155,'TDCV Values'!$B$11:$B$16&amp;'TDCV Values'!$C$11:$C$16,0),MATCH(H$154,'TDCV Values'!$D$10:$H$10,0))*'Customer Numbers - London'!$C$5)+('Customer Numbers - London'!$E$5*INDEX('TDCV Values'!$D$11:$H$16,MATCH($B157&amp;$C157,'TDCV Values'!$B$11:$B$16&amp;'TDCV Values'!$C$11:$C$16,0),MATCH(H$154,'TDCV Values'!$D$10:$H$10,0))))</f>
        <v>5.5459349159020909E-3</v>
      </c>
      <c r="I155" s="37" cm="1">
        <f t="array" ref="I155">((I123*INDEX('TDCV Values'!$D$11:$H$16,MATCH($B155&amp;$C155,'TDCV Values'!$B$11:$B$16&amp;'TDCV Values'!$C$11:$C$16,0),MATCH(I$154,'TDCV Values'!$D$10:$H$10,0))*'Customer Numbers - London'!$C$5)+(I125*INDEX('TDCV Values'!$D$11:$H$16,MATCH($B157&amp;$C157,'TDCV Values'!$B$11:$B$16&amp;'TDCV Values'!$C$11:$C$16,0),MATCH(I$154,'TDCV Values'!$D$10:$H$10,0))*'Customer Numbers - London'!$E$5))/((INDEX('TDCV Values'!$D$11:$H$16,MATCH($B155&amp;$C155,'TDCV Values'!$B$11:$B$16&amp;'TDCV Values'!$C$11:$C$16,0),MATCH(I$154,'TDCV Values'!$D$10:$H$10,0))*'Customer Numbers - London'!$C$5)+('Customer Numbers - London'!$E$5*INDEX('TDCV Values'!$D$11:$H$16,MATCH($B157&amp;$C157,'TDCV Values'!$B$11:$B$16&amp;'TDCV Values'!$C$11:$C$16,0),MATCH(I$154,'TDCV Values'!$D$10:$H$10,0))))</f>
        <v>5.5495168728632704E-3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London'!$C$5)+(E125*INDEX('TDCV Values'!$D$11:$H$16,MATCH($B157&amp;$C157,'TDCV Values'!$B$11:$B$16&amp;'TDCV Values'!$C$11:$C$16,0),MATCH(E$154,'TDCV Values'!$D$10:$H$10,0))*'Customer Numbers - London'!$E$5))/((INDEX('TDCV Values'!$D$11:$H$16,MATCH($B155&amp;$C155,'TDCV Values'!$B$11:$B$16&amp;'TDCV Values'!$C$11:$C$16,0),MATCH(E$154,'TDCV Values'!$D$10:$H$10,0))*'Customer Numbers - London'!$C$5)+('Customer Numbers - London'!$E$5*INDEX('TDCV Values'!$D$11:$H$16,MATCH($B157&amp;$C157,'TDCV Values'!$B$11:$B$16&amp;'TDCV Values'!$C$11:$C$16,0),MATCH(E$154,'TDCV Values'!$D$10:$H$10,0))))</f>
        <v>1.3607502749968265E-2</v>
      </c>
      <c r="F157" s="37" cm="1">
        <f t="array" ref="F157">((F123*INDEX('TDCV Values'!$D$11:$H$16,MATCH($B155&amp;$C155,'TDCV Values'!$B$11:$B$16&amp;'TDCV Values'!$C$11:$C$16,0),MATCH(F$154,'TDCV Values'!$D$10:$H$10,0))*'Customer Numbers - London'!$C$5)+(F125*INDEX('TDCV Values'!$D$11:$H$16,MATCH($B157&amp;$C157,'TDCV Values'!$B$11:$B$16&amp;'TDCV Values'!$C$11:$C$16,0),MATCH(F$154,'TDCV Values'!$D$10:$H$10,0))*'Customer Numbers - London'!$E$5))/((INDEX('TDCV Values'!$D$11:$H$16,MATCH($B155&amp;$C155,'TDCV Values'!$B$11:$B$16&amp;'TDCV Values'!$C$11:$C$16,0),MATCH(F$154,'TDCV Values'!$D$10:$H$10,0))*'Customer Numbers - London'!$C$5)+('Customer Numbers - London'!$E$5*INDEX('TDCV Values'!$D$11:$H$16,MATCH($B157&amp;$C157,'TDCV Values'!$B$11:$B$16&amp;'TDCV Values'!$C$11:$C$16,0),MATCH(F$154,'TDCV Values'!$D$10:$H$10,0))))</f>
        <v>1.0198870518405602E-2</v>
      </c>
      <c r="G157" s="37" cm="1">
        <f t="array" ref="G157">((G123*INDEX('TDCV Values'!$D$11:$H$16,MATCH($B155&amp;$C155,'TDCV Values'!$B$11:$B$16&amp;'TDCV Values'!$C$11:$C$16,0),MATCH(G$154,'TDCV Values'!$D$10:$H$10,0))*'Customer Numbers - London'!$C$5)+(G125*INDEX('TDCV Values'!$D$11:$H$16,MATCH($B157&amp;$C157,'TDCV Values'!$B$11:$B$16&amp;'TDCV Values'!$C$11:$C$16,0),MATCH(G$154,'TDCV Values'!$D$10:$H$10,0))*'Customer Numbers - London'!$E$5))/((INDEX('TDCV Values'!$D$11:$H$16,MATCH($B155&amp;$C155,'TDCV Values'!$B$11:$B$16&amp;'TDCV Values'!$C$11:$C$16,0),MATCH(G$154,'TDCV Values'!$D$10:$H$10,0))*'Customer Numbers - London'!$C$5)+('Customer Numbers - London'!$E$5*INDEX('TDCV Values'!$D$11:$H$16,MATCH($B157&amp;$C157,'TDCV Values'!$B$11:$B$16&amp;'TDCV Values'!$C$11:$C$16,0),MATCH(G$154,'TDCV Values'!$D$10:$H$10,0))))</f>
        <v>6.1140759228022644E-3</v>
      </c>
      <c r="H157" s="37" cm="1">
        <f t="array" ref="H157">((H123*INDEX('TDCV Values'!$D$11:$H$16,MATCH($B155&amp;$C155,'TDCV Values'!$B$11:$B$16&amp;'TDCV Values'!$C$11:$C$16,0),MATCH(H$154,'TDCV Values'!$D$10:$H$10,0))*'Customer Numbers - London'!$C$5)+(H125*INDEX('TDCV Values'!$D$11:$H$16,MATCH($B157&amp;$C157,'TDCV Values'!$B$11:$B$16&amp;'TDCV Values'!$C$11:$C$16,0),MATCH(H$154,'TDCV Values'!$D$10:$H$10,0))*'Customer Numbers - London'!$E$5))/((INDEX('TDCV Values'!$D$11:$H$16,MATCH($B155&amp;$C155,'TDCV Values'!$B$11:$B$16&amp;'TDCV Values'!$C$11:$C$16,0),MATCH(H$154,'TDCV Values'!$D$10:$H$10,0))*'Customer Numbers - London'!$C$5)+('Customer Numbers - London'!$E$5*INDEX('TDCV Values'!$D$11:$H$16,MATCH($B157&amp;$C157,'TDCV Values'!$B$11:$B$16&amp;'TDCV Values'!$C$11:$C$16,0),MATCH(H$154,'TDCV Values'!$D$10:$H$10,0))))</f>
        <v>5.5459349159020909E-3</v>
      </c>
      <c r="I157" s="37" cm="1">
        <f t="array" ref="I157">((I123*INDEX('TDCV Values'!$D$11:$H$16,MATCH($B155&amp;$C155,'TDCV Values'!$B$11:$B$16&amp;'TDCV Values'!$C$11:$C$16,0),MATCH(I$154,'TDCV Values'!$D$10:$H$10,0))*'Customer Numbers - London'!$C$5)+(I125*INDEX('TDCV Values'!$D$11:$H$16,MATCH($B157&amp;$C157,'TDCV Values'!$B$11:$B$16&amp;'TDCV Values'!$C$11:$C$16,0),MATCH(I$154,'TDCV Values'!$D$10:$H$10,0))*'Customer Numbers - London'!$E$5))/((INDEX('TDCV Values'!$D$11:$H$16,MATCH($B155&amp;$C155,'TDCV Values'!$B$11:$B$16&amp;'TDCV Values'!$C$11:$C$16,0),MATCH(I$154,'TDCV Values'!$D$10:$H$10,0))*'Customer Numbers - London'!$C$5)+('Customer Numbers - London'!$E$5*INDEX('TDCV Values'!$D$11:$H$16,MATCH($B157&amp;$C157,'TDCV Values'!$B$11:$B$16&amp;'TDCV Values'!$C$11:$C$16,0),MATCH(I$154,'TDCV Values'!$D$10:$H$10,0))))</f>
        <v>5.5495168728632704E-3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London'!$C$10)+(E128*INDEX('TDCV Values'!$D$11:$H$16,MATCH($B160&amp;$C160,'TDCV Values'!$B$11:$B$16&amp;'TDCV Values'!$C$11:$C$16,0),MATCH(E$154,'TDCV Values'!$D$10:$H$10,0))*'Customer Numbers - London'!$E$10))/((INDEX('TDCV Values'!$D$11:$H$16,MATCH($B158&amp;$C158,'TDCV Values'!$B$11:$B$16&amp;'TDCV Values'!$C$11:$C$16,0),MATCH(E$154,'TDCV Values'!$D$10:$H$10,0))*'Customer Numbers - London'!$C$10)+('Customer Numbers - London'!$E$10*INDEX('TDCV Values'!$D$11:$H$16,MATCH($B160&amp;$C160,'TDCV Values'!$B$11:$B$16&amp;'TDCV Values'!$C$11:$C$16,0),MATCH(E$154,'TDCV Values'!$D$10:$H$10,0))))</f>
        <v>3.1880774477809994E-3</v>
      </c>
      <c r="F158" s="37" cm="1">
        <f t="array" ref="F158">((F126*INDEX('TDCV Values'!$D$11:$H$16,MATCH($B158&amp;$C158,'TDCV Values'!$B$11:$B$16&amp;'TDCV Values'!$C$11:$C$16,0),MATCH(F$154,'TDCV Values'!$D$10:$H$10,0))*'Customer Numbers - London'!$C$10)+(F128*INDEX('TDCV Values'!$D$11:$H$16,MATCH($B160&amp;$C160,'TDCV Values'!$B$11:$B$16&amp;'TDCV Values'!$C$11:$C$16,0),MATCH(F$154,'TDCV Values'!$D$10:$H$10,0))*'Customer Numbers - London'!$E$10))/((INDEX('TDCV Values'!$D$11:$H$16,MATCH($B158&amp;$C158,'TDCV Values'!$B$11:$B$16&amp;'TDCV Values'!$C$11:$C$16,0),MATCH(F$154,'TDCV Values'!$D$10:$H$10,0))*'Customer Numbers - London'!$C$10)+('Customer Numbers - London'!$E$10*INDEX('TDCV Values'!$D$11:$H$16,MATCH($B160&amp;$C160,'TDCV Values'!$B$11:$B$16&amp;'TDCV Values'!$C$11:$C$16,0),MATCH(F$154,'TDCV Values'!$D$10:$H$10,0))))</f>
        <v>2.33070921010486E-3</v>
      </c>
      <c r="G158" s="37" cm="1">
        <f t="array" ref="G158">((G126*INDEX('TDCV Values'!$D$11:$H$16,MATCH($B158&amp;$C158,'TDCV Values'!$B$11:$B$16&amp;'TDCV Values'!$C$11:$C$16,0),MATCH(G$154,'TDCV Values'!$D$10:$H$10,0))*'Customer Numbers - London'!$C$10)+(G128*INDEX('TDCV Values'!$D$11:$H$16,MATCH($B160&amp;$C160,'TDCV Values'!$B$11:$B$16&amp;'TDCV Values'!$C$11:$C$16,0),MATCH(G$154,'TDCV Values'!$D$10:$H$10,0))*'Customer Numbers - London'!$E$10))/((INDEX('TDCV Values'!$D$11:$H$16,MATCH($B158&amp;$C158,'TDCV Values'!$B$11:$B$16&amp;'TDCV Values'!$C$11:$C$16,0),MATCH(G$154,'TDCV Values'!$D$10:$H$10,0))*'Customer Numbers - London'!$C$10)+('Customer Numbers - London'!$E$10*INDEX('TDCV Values'!$D$11:$H$16,MATCH($B160&amp;$C160,'TDCV Values'!$B$11:$B$16&amp;'TDCV Values'!$C$11:$C$16,0),MATCH(G$154,'TDCV Values'!$D$10:$H$10,0))))</f>
        <v>1.3898621591548117E-3</v>
      </c>
      <c r="H158" s="37" cm="1">
        <f t="array" ref="H158">((H126*INDEX('TDCV Values'!$D$11:$H$16,MATCH($B158&amp;$C158,'TDCV Values'!$B$11:$B$16&amp;'TDCV Values'!$C$11:$C$16,0),MATCH(H$154,'TDCV Values'!$D$10:$H$10,0))*'Customer Numbers - London'!$C$10)+(H128*INDEX('TDCV Values'!$D$11:$H$16,MATCH($B160&amp;$C160,'TDCV Values'!$B$11:$B$16&amp;'TDCV Values'!$C$11:$C$16,0),MATCH(H$154,'TDCV Values'!$D$10:$H$10,0))*'Customer Numbers - London'!$E$10))/((INDEX('TDCV Values'!$D$11:$H$16,MATCH($B158&amp;$C158,'TDCV Values'!$B$11:$B$16&amp;'TDCV Values'!$C$11:$C$16,0),MATCH(H$154,'TDCV Values'!$D$10:$H$10,0))*'Customer Numbers - London'!$C$10)+('Customer Numbers - London'!$E$10*INDEX('TDCV Values'!$D$11:$H$16,MATCH($B160&amp;$C160,'TDCV Values'!$B$11:$B$16&amp;'TDCV Values'!$C$11:$C$16,0),MATCH(H$154,'TDCV Values'!$D$10:$H$10,0))))</f>
        <v>1.2689175082186571E-3</v>
      </c>
      <c r="I158" s="37" cm="1">
        <f t="array" ref="I158">((I126*INDEX('TDCV Values'!$D$11:$H$16,MATCH($B158&amp;$C158,'TDCV Values'!$B$11:$B$16&amp;'TDCV Values'!$C$11:$C$16,0),MATCH(I$154,'TDCV Values'!$D$10:$H$10,0))*'Customer Numbers - London'!$C$10)+(I128*INDEX('TDCV Values'!$D$11:$H$16,MATCH($B160&amp;$C160,'TDCV Values'!$B$11:$B$16&amp;'TDCV Values'!$C$11:$C$16,0),MATCH(I$154,'TDCV Values'!$D$10:$H$10,0))*'Customer Numbers - London'!$E$10))/((INDEX('TDCV Values'!$D$11:$H$16,MATCH($B158&amp;$C158,'TDCV Values'!$B$11:$B$16&amp;'TDCV Values'!$C$11:$C$16,0),MATCH(I$154,'TDCV Values'!$D$10:$H$10,0))*'Customer Numbers - London'!$C$10)+('Customer Numbers - London'!$E$10*INDEX('TDCV Values'!$D$11:$H$16,MATCH($B160&amp;$C160,'TDCV Values'!$B$11:$B$16&amp;'TDCV Values'!$C$11:$C$16,0),MATCH(I$154,'TDCV Values'!$D$10:$H$10,0))))</f>
        <v>1.3663915079859159E-3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London'!$C$10)+(E128*INDEX('TDCV Values'!$D$11:$H$16,MATCH($B160&amp;$C160,'TDCV Values'!$B$11:$B$16&amp;'TDCV Values'!$C$11:$C$16,0),MATCH(E$154,'TDCV Values'!$D$10:$H$10,0))*'Customer Numbers - London'!$E$10))/((INDEX('TDCV Values'!$D$11:$H$16,MATCH($B158&amp;$C158,'TDCV Values'!$B$11:$B$16&amp;'TDCV Values'!$C$11:$C$16,0),MATCH(E$154,'TDCV Values'!$D$10:$H$10,0))*'Customer Numbers - London'!$C$10)+('Customer Numbers - London'!$E$10*INDEX('TDCV Values'!$D$11:$H$16,MATCH($B160&amp;$C160,'TDCV Values'!$B$11:$B$16&amp;'TDCV Values'!$C$11:$C$16,0),MATCH(E$154,'TDCV Values'!$D$10:$H$10,0))))</f>
        <v>3.1880774477809994E-3</v>
      </c>
      <c r="F160" s="37" cm="1">
        <f t="array" ref="F160">((F126*INDEX('TDCV Values'!$D$11:$H$16,MATCH($B158&amp;$C158,'TDCV Values'!$B$11:$B$16&amp;'TDCV Values'!$C$11:$C$16,0),MATCH(F$154,'TDCV Values'!$D$10:$H$10,0))*'Customer Numbers - London'!$C$10)+(F128*INDEX('TDCV Values'!$D$11:$H$16,MATCH($B160&amp;$C160,'TDCV Values'!$B$11:$B$16&amp;'TDCV Values'!$C$11:$C$16,0),MATCH(F$154,'TDCV Values'!$D$10:$H$10,0))*'Customer Numbers - London'!$E$10))/((INDEX('TDCV Values'!$D$11:$H$16,MATCH($B158&amp;$C158,'TDCV Values'!$B$11:$B$16&amp;'TDCV Values'!$C$11:$C$16,0),MATCH(F$154,'TDCV Values'!$D$10:$H$10,0))*'Customer Numbers - London'!$C$10)+('Customer Numbers - London'!$E$10*INDEX('TDCV Values'!$D$11:$H$16,MATCH($B160&amp;$C160,'TDCV Values'!$B$11:$B$16&amp;'TDCV Values'!$C$11:$C$16,0),MATCH(F$154,'TDCV Values'!$D$10:$H$10,0))))</f>
        <v>2.33070921010486E-3</v>
      </c>
      <c r="G160" s="37" cm="1">
        <f t="array" ref="G160">((G126*INDEX('TDCV Values'!$D$11:$H$16,MATCH($B158&amp;$C158,'TDCV Values'!$B$11:$B$16&amp;'TDCV Values'!$C$11:$C$16,0),MATCH(G$154,'TDCV Values'!$D$10:$H$10,0))*'Customer Numbers - London'!$C$10)+(G128*INDEX('TDCV Values'!$D$11:$H$16,MATCH($B160&amp;$C160,'TDCV Values'!$B$11:$B$16&amp;'TDCV Values'!$C$11:$C$16,0),MATCH(G$154,'TDCV Values'!$D$10:$H$10,0))*'Customer Numbers - London'!$E$10))/((INDEX('TDCV Values'!$D$11:$H$16,MATCH($B158&amp;$C158,'TDCV Values'!$B$11:$B$16&amp;'TDCV Values'!$C$11:$C$16,0),MATCH(G$154,'TDCV Values'!$D$10:$H$10,0))*'Customer Numbers - London'!$C$10)+('Customer Numbers - London'!$E$10*INDEX('TDCV Values'!$D$11:$H$16,MATCH($B160&amp;$C160,'TDCV Values'!$B$11:$B$16&amp;'TDCV Values'!$C$11:$C$16,0),MATCH(G$154,'TDCV Values'!$D$10:$H$10,0))))</f>
        <v>1.3898621591548117E-3</v>
      </c>
      <c r="H160" s="37" cm="1">
        <f t="array" ref="H160">((H126*INDEX('TDCV Values'!$D$11:$H$16,MATCH($B158&amp;$C158,'TDCV Values'!$B$11:$B$16&amp;'TDCV Values'!$C$11:$C$16,0),MATCH(H$154,'TDCV Values'!$D$10:$H$10,0))*'Customer Numbers - London'!$C$10)+(H128*INDEX('TDCV Values'!$D$11:$H$16,MATCH($B160&amp;$C160,'TDCV Values'!$B$11:$B$16&amp;'TDCV Values'!$C$11:$C$16,0),MATCH(H$154,'TDCV Values'!$D$10:$H$10,0))*'Customer Numbers - London'!$E$10))/((INDEX('TDCV Values'!$D$11:$H$16,MATCH($B158&amp;$C158,'TDCV Values'!$B$11:$B$16&amp;'TDCV Values'!$C$11:$C$16,0),MATCH(H$154,'TDCV Values'!$D$10:$H$10,0))*'Customer Numbers - London'!$C$10)+('Customer Numbers - London'!$E$10*INDEX('TDCV Values'!$D$11:$H$16,MATCH($B160&amp;$C160,'TDCV Values'!$B$11:$B$16&amp;'TDCV Values'!$C$11:$C$16,0),MATCH(H$154,'TDCV Values'!$D$10:$H$10,0))))</f>
        <v>1.2689175082186571E-3</v>
      </c>
      <c r="I160" s="37" cm="1">
        <f t="array" ref="I160">((I126*INDEX('TDCV Values'!$D$11:$H$16,MATCH($B158&amp;$C158,'TDCV Values'!$B$11:$B$16&amp;'TDCV Values'!$C$11:$C$16,0),MATCH(I$154,'TDCV Values'!$D$10:$H$10,0))*'Customer Numbers - London'!$C$10)+(I128*INDEX('TDCV Values'!$D$11:$H$16,MATCH($B160&amp;$C160,'TDCV Values'!$B$11:$B$16&amp;'TDCV Values'!$C$11:$C$16,0),MATCH(I$154,'TDCV Values'!$D$10:$H$10,0))*'Customer Numbers - London'!$E$10))/((INDEX('TDCV Values'!$D$11:$H$16,MATCH($B158&amp;$C158,'TDCV Values'!$B$11:$B$16&amp;'TDCV Values'!$C$11:$C$16,0),MATCH(I$154,'TDCV Values'!$D$10:$H$10,0))*'Customer Numbers - London'!$C$10)+('Customer Numbers - London'!$E$10*INDEX('TDCV Values'!$D$11:$H$16,MATCH($B160&amp;$C160,'TDCV Values'!$B$11:$B$16&amp;'TDCV Values'!$C$11:$C$16,0),MATCH(I$154,'TDCV Values'!$D$10:$H$10,0))))</f>
        <v>1.3663915079859159E-3</v>
      </c>
      <c r="J160" s="44"/>
      <c r="K160" s="27"/>
      <c r="L160" s="27"/>
      <c r="M160" s="27"/>
      <c r="N160" s="27"/>
      <c r="O160" s="27"/>
      <c r="Q160" s="27"/>
      <c r="R160" s="27"/>
      <c r="S160" s="27"/>
      <c r="T160" s="27"/>
      <c r="U160" s="27"/>
    </row>
    <row r="161" spans="2:21">
      <c r="B161" s="14" t="s">
        <v>62</v>
      </c>
      <c r="C161" s="1" t="s">
        <v>63</v>
      </c>
      <c r="D161" s="14" t="s">
        <v>68</v>
      </c>
      <c r="E161" s="37">
        <f>(('Customer Numbers - London'!$D$21*E$129)+('Customer Numbers - London'!$D$17*E$130)+('Customer Numbers - London'!$D$20*E$131))</f>
        <v>6.2819870206389404E-3</v>
      </c>
      <c r="F161" s="37">
        <f>(('Customer Numbers - London'!$D$21*F$129)+('Customer Numbers - London'!$D$17*F$130)+('Customer Numbers - London'!$D$20*F$131))</f>
        <v>7.2659290252085618E-3</v>
      </c>
      <c r="G161" s="37">
        <f>(('Customer Numbers - London'!$D$21*G$129)+('Customer Numbers - London'!$D$17*G$130)+('Customer Numbers - London'!$D$20*G$131))</f>
        <v>7.2659290252085618E-3</v>
      </c>
      <c r="H161" s="37">
        <f>(('Customer Numbers - London'!$D$21*H$129)+('Customer Numbers - London'!$D$17*H$130)+('Customer Numbers - London'!$D$20*H$131))</f>
        <v>7.2857293203260533E-3</v>
      </c>
      <c r="I161" s="37">
        <f>(('Customer Numbers - London'!$D$21*I$129)+('Customer Numbers - London'!$D$17*I$130)+('Customer Numbers - London'!$D$20*I$131))</f>
        <v>9.9105614380926264E-3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London'!$D$21*E$129)+('Customer Numbers - London'!$D$17*E$130)+('Customer Numbers - London'!$D$20*E$131))</f>
        <v>6.2819870206389404E-3</v>
      </c>
      <c r="F163" s="37">
        <f>(('Customer Numbers - London'!$D$21*F$129)+('Customer Numbers - London'!$D$17*F$130)+('Customer Numbers - London'!$D$20*F$131))</f>
        <v>7.2659290252085618E-3</v>
      </c>
      <c r="G163" s="37">
        <f>(('Customer Numbers - London'!$D$21*G$129)+('Customer Numbers - London'!$D$17*G$130)+('Customer Numbers - London'!$D$20*G$131))</f>
        <v>7.2659290252085618E-3</v>
      </c>
      <c r="H163" s="37">
        <f>(('Customer Numbers - London'!$D$21*H$129)+('Customer Numbers - London'!$D$17*H$130)+('Customer Numbers - London'!$D$20*H$131))</f>
        <v>7.2857293203260533E-3</v>
      </c>
      <c r="I163" s="37">
        <f>(('Customer Numbers - London'!$D$21*I$129)+('Customer Numbers - London'!$D$17*I$130)+('Customer Numbers - London'!$D$20*I$131))</f>
        <v>9.9105614380926264E-3</v>
      </c>
      <c r="J163" s="44"/>
      <c r="K163" s="27"/>
      <c r="L163" s="27"/>
      <c r="M163" s="27"/>
      <c r="N163" s="27"/>
      <c r="O163" s="27"/>
      <c r="Q163" s="27"/>
      <c r="R163" s="27"/>
      <c r="S163" s="27"/>
      <c r="T163" s="27"/>
      <c r="U163" s="27"/>
    </row>
    <row r="164" spans="2:21">
      <c r="B164" s="14" t="s">
        <v>67</v>
      </c>
      <c r="C164" s="1" t="s">
        <v>63</v>
      </c>
      <c r="D164" s="14" t="s">
        <v>68</v>
      </c>
      <c r="E164" s="37">
        <f>(('Customer Numbers - London'!$D$27*E$132)+('Customer Numbers - London'!$D$23*E$133)+('Customer Numbers - London'!$D$26*E$134))</f>
        <v>5.0492072756791202E-3</v>
      </c>
      <c r="F164" s="37">
        <f>(('Customer Numbers - London'!$D$27*F$132)+('Customer Numbers - London'!$D$23*F$133)+('Customer Numbers - London'!$D$26*F$134))</f>
        <v>5.1565912721370337E-3</v>
      </c>
      <c r="G164" s="37">
        <f>(('Customer Numbers - London'!$D$27*G$132)+('Customer Numbers - London'!$D$23*G$133)+('Customer Numbers - London'!$D$26*G$134))</f>
        <v>5.1565912721370337E-3</v>
      </c>
      <c r="H164" s="37">
        <f>(('Customer Numbers - London'!$D$27*H$132)+('Customer Numbers - London'!$D$23*H$133)+('Customer Numbers - London'!$D$26*H$134))</f>
        <v>5.2106504415482318E-3</v>
      </c>
      <c r="I164" s="37">
        <f>(('Customer Numbers - London'!$D$27*I$132)+('Customer Numbers - London'!$D$23*I$133)+('Customer Numbers - London'!$D$26*I$134))</f>
        <v>5.2106504415482318E-3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London'!$D$27*E$132)+('Customer Numbers - London'!$D$23*E$133)+('Customer Numbers - London'!$D$26*E$134))</f>
        <v>5.0492072756791202E-3</v>
      </c>
      <c r="F166" s="37">
        <f>(('Customer Numbers - London'!$D$27*F$132)+('Customer Numbers - London'!$D$23*F$133)+('Customer Numbers - London'!$D$26*F$134))</f>
        <v>5.1565912721370337E-3</v>
      </c>
      <c r="G166" s="37">
        <f>(('Customer Numbers - London'!$D$27*G$132)+('Customer Numbers - London'!$D$23*G$133)+('Customer Numbers - London'!$D$26*G$134))</f>
        <v>5.1565912721370337E-3</v>
      </c>
      <c r="H166" s="37">
        <f>(('Customer Numbers - London'!$D$27*H$132)+('Customer Numbers - London'!$D$23*H$133)+('Customer Numbers - London'!$D$26*H$134))</f>
        <v>5.2106504415482318E-3</v>
      </c>
      <c r="I166" s="37">
        <f>(('Customer Numbers - London'!$D$27*I$132)+('Customer Numbers - London'!$D$23*I$133)+('Customer Numbers - London'!$D$26*I$134))</f>
        <v>5.2106504415482318E-3</v>
      </c>
      <c r="J166" s="44"/>
      <c r="K166" s="27"/>
      <c r="L166" s="27"/>
      <c r="M166" s="27"/>
      <c r="N166" s="27"/>
      <c r="O166" s="27"/>
      <c r="Q166" s="27"/>
      <c r="R166" s="27"/>
      <c r="S166" s="27"/>
      <c r="T166" s="27"/>
      <c r="U166" s="27"/>
    </row>
    <row r="167" spans="2:21">
      <c r="B167" s="128"/>
      <c r="E167" s="16"/>
      <c r="F167" s="16"/>
      <c r="G167" s="16"/>
      <c r="H167" s="16"/>
      <c r="I167" s="16"/>
      <c r="J167" s="52"/>
    </row>
    <row r="168" spans="2:21" s="135" customFormat="1">
      <c r="B168" s="195" t="s">
        <v>30</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 t="shared" ref="E171:I182" si="19">E139+E155</f>
        <v>0.70163513708604597</v>
      </c>
      <c r="F171" s="8">
        <f t="shared" si="19"/>
        <v>0.52573131366311288</v>
      </c>
      <c r="G171" s="8">
        <f t="shared" si="19"/>
        <v>0.31485199190891489</v>
      </c>
      <c r="H171" s="8">
        <f t="shared" si="19"/>
        <v>0.28694325274772775</v>
      </c>
      <c r="I171" s="8">
        <f t="shared" si="19"/>
        <v>0.29994228533026862</v>
      </c>
      <c r="J171" s="4"/>
      <c r="L171" s="27"/>
      <c r="M171" s="27"/>
      <c r="N171" s="27"/>
      <c r="O171" s="27"/>
    </row>
    <row r="172" spans="2:21">
      <c r="B172" s="14" t="s">
        <v>62</v>
      </c>
      <c r="C172" s="1" t="s">
        <v>65</v>
      </c>
      <c r="D172" s="14" t="s">
        <v>64</v>
      </c>
      <c r="E172" s="8">
        <f t="shared" si="19"/>
        <v>0.68453733182793819</v>
      </c>
      <c r="F172" s="8">
        <f t="shared" si="19"/>
        <v>0.50910933354701549</v>
      </c>
      <c r="G172" s="8">
        <f t="shared" si="19"/>
        <v>0.30120083960274113</v>
      </c>
      <c r="H172" s="8">
        <f t="shared" si="19"/>
        <v>0.27986311158752936</v>
      </c>
      <c r="I172" s="8">
        <f t="shared" si="19"/>
        <v>0.29280038268078223</v>
      </c>
      <c r="K172" s="27"/>
      <c r="L172" s="27"/>
      <c r="M172" s="27"/>
      <c r="N172" s="27"/>
      <c r="O172" s="27"/>
    </row>
    <row r="173" spans="2:21">
      <c r="B173" s="14" t="s">
        <v>62</v>
      </c>
      <c r="C173" s="1" t="s">
        <v>66</v>
      </c>
      <c r="D173" s="14" t="s">
        <v>64</v>
      </c>
      <c r="E173" s="8">
        <f t="shared" si="19"/>
        <v>0.71790906051955494</v>
      </c>
      <c r="F173" s="8">
        <f t="shared" si="19"/>
        <v>0.53792867573420944</v>
      </c>
      <c r="G173" s="8">
        <f t="shared" si="19"/>
        <v>0.3221641347217889</v>
      </c>
      <c r="H173" s="8">
        <f t="shared" si="19"/>
        <v>0.29345858686303772</v>
      </c>
      <c r="I173" s="8">
        <f t="shared" si="19"/>
        <v>0.3071439312541368</v>
      </c>
      <c r="K173" s="27"/>
      <c r="L173" s="27"/>
      <c r="M173" s="27"/>
      <c r="N173" s="27"/>
      <c r="O173" s="27"/>
    </row>
    <row r="174" spans="2:21">
      <c r="B174" s="14" t="s">
        <v>67</v>
      </c>
      <c r="C174" s="1" t="s">
        <v>63</v>
      </c>
      <c r="D174" s="14" t="s">
        <v>64</v>
      </c>
      <c r="E174" s="8">
        <f t="shared" si="19"/>
        <v>0.17410273879503158</v>
      </c>
      <c r="F174" s="8">
        <f t="shared" si="19"/>
        <v>0.1272434829468074</v>
      </c>
      <c r="G174" s="8">
        <f t="shared" si="19"/>
        <v>7.5790541654097071E-2</v>
      </c>
      <c r="H174" s="8">
        <f t="shared" si="19"/>
        <v>6.9585609318376415E-2</v>
      </c>
      <c r="I174" s="8">
        <f t="shared" si="19"/>
        <v>7.4879265321703734E-2</v>
      </c>
      <c r="K174" s="27"/>
      <c r="L174" s="27"/>
      <c r="M174" s="27"/>
      <c r="N174" s="27"/>
      <c r="O174" s="27"/>
    </row>
    <row r="175" spans="2:21">
      <c r="B175" s="14" t="s">
        <v>67</v>
      </c>
      <c r="C175" s="1" t="s">
        <v>65</v>
      </c>
      <c r="D175" s="14" t="s">
        <v>64</v>
      </c>
      <c r="E175" s="8">
        <f t="shared" si="19"/>
        <v>0.17719739879131691</v>
      </c>
      <c r="F175" s="8">
        <f t="shared" si="19"/>
        <v>0.12842525449906692</v>
      </c>
      <c r="G175" s="8">
        <f t="shared" si="19"/>
        <v>7.3748963967736184E-2</v>
      </c>
      <c r="H175" s="8">
        <f t="shared" si="19"/>
        <v>6.6719036550190569E-2</v>
      </c>
      <c r="I175" s="8">
        <f t="shared" si="19"/>
        <v>7.2385397003395774E-2</v>
      </c>
      <c r="K175" s="27"/>
      <c r="L175" s="27"/>
      <c r="M175" s="27"/>
      <c r="N175" s="27"/>
      <c r="O175" s="27"/>
    </row>
    <row r="176" spans="2:21">
      <c r="B176" s="14" t="s">
        <v>67</v>
      </c>
      <c r="C176" s="1" t="s">
        <v>66</v>
      </c>
      <c r="D176" s="14" t="s">
        <v>64</v>
      </c>
      <c r="E176" s="8">
        <f t="shared" si="19"/>
        <v>0.17813814820356352</v>
      </c>
      <c r="F176" s="8">
        <f t="shared" si="19"/>
        <v>0.13019365151362056</v>
      </c>
      <c r="G176" s="8">
        <f t="shared" si="19"/>
        <v>7.7549803442896997E-2</v>
      </c>
      <c r="H176" s="8">
        <f t="shared" si="19"/>
        <v>7.1161631933215536E-2</v>
      </c>
      <c r="I176" s="8">
        <f t="shared" si="19"/>
        <v>7.6576953793808494E-2</v>
      </c>
      <c r="K176" s="27"/>
      <c r="L176" s="27"/>
      <c r="M176" s="27"/>
      <c r="N176" s="27"/>
      <c r="O176" s="27"/>
    </row>
    <row r="177" spans="2:15">
      <c r="B177" s="14" t="s">
        <v>62</v>
      </c>
      <c r="C177" s="1" t="s">
        <v>63</v>
      </c>
      <c r="D177" s="14" t="s">
        <v>68</v>
      </c>
      <c r="E177" s="8">
        <f t="shared" si="19"/>
        <v>0.34675452334191764</v>
      </c>
      <c r="F177" s="8">
        <f t="shared" si="19"/>
        <v>0.3976227468320635</v>
      </c>
      <c r="G177" s="8">
        <f t="shared" si="19"/>
        <v>0.3976227468320635</v>
      </c>
      <c r="H177" s="8">
        <f t="shared" si="19"/>
        <v>0.40527402029147586</v>
      </c>
      <c r="I177" s="8">
        <f t="shared" si="19"/>
        <v>0.40637752008682154</v>
      </c>
      <c r="K177" s="27"/>
      <c r="L177" s="27"/>
      <c r="M177" s="27"/>
      <c r="N177" s="27"/>
      <c r="O177" s="27"/>
    </row>
    <row r="178" spans="2:15">
      <c r="B178" s="14" t="s">
        <v>62</v>
      </c>
      <c r="C178" s="1" t="s">
        <v>65</v>
      </c>
      <c r="D178" s="14" t="s">
        <v>68</v>
      </c>
      <c r="E178" s="8">
        <f t="shared" si="19"/>
        <v>0.34373749127374975</v>
      </c>
      <c r="F178" s="8">
        <f t="shared" si="19"/>
        <v>0.39413315973134766</v>
      </c>
      <c r="G178" s="8">
        <f t="shared" si="19"/>
        <v>0.39413315973134766</v>
      </c>
      <c r="H178" s="8">
        <f t="shared" si="19"/>
        <v>0.4017749237592485</v>
      </c>
      <c r="I178" s="8">
        <f t="shared" si="19"/>
        <v>0.40161780288682769</v>
      </c>
      <c r="K178" s="27"/>
      <c r="L178" s="27"/>
      <c r="M178" s="27"/>
      <c r="N178" s="27"/>
      <c r="O178" s="27"/>
    </row>
    <row r="179" spans="2:15">
      <c r="B179" s="14" t="s">
        <v>62</v>
      </c>
      <c r="C179" s="1" t="s">
        <v>66</v>
      </c>
      <c r="D179" s="14" t="s">
        <v>68</v>
      </c>
      <c r="E179" s="8">
        <f t="shared" si="19"/>
        <v>0.3783274937353196</v>
      </c>
      <c r="F179" s="8">
        <f t="shared" si="19"/>
        <v>0.43165188201965649</v>
      </c>
      <c r="G179" s="8">
        <f t="shared" si="19"/>
        <v>0.43165188201965649</v>
      </c>
      <c r="H179" s="8">
        <f t="shared" si="19"/>
        <v>0.43628513807585667</v>
      </c>
      <c r="I179" s="8">
        <f t="shared" si="19"/>
        <v>0.43338137642705882</v>
      </c>
      <c r="K179" s="27"/>
      <c r="L179" s="27"/>
      <c r="M179" s="27"/>
      <c r="N179" s="27"/>
      <c r="O179" s="27"/>
    </row>
    <row r="180" spans="2:15">
      <c r="B180" s="14" t="s">
        <v>67</v>
      </c>
      <c r="C180" s="1" t="s">
        <v>63</v>
      </c>
      <c r="D180" s="14" t="s">
        <v>68</v>
      </c>
      <c r="E180" s="8">
        <f t="shared" si="19"/>
        <v>0.30819556424737471</v>
      </c>
      <c r="F180" s="8">
        <f t="shared" si="19"/>
        <v>0.31373559527825901</v>
      </c>
      <c r="G180" s="8">
        <f t="shared" si="19"/>
        <v>0.31373559527825901</v>
      </c>
      <c r="H180" s="8">
        <f t="shared" si="19"/>
        <v>0.32378756731754604</v>
      </c>
      <c r="I180" s="8">
        <f t="shared" si="19"/>
        <v>0.32355572557697149</v>
      </c>
      <c r="K180" s="27"/>
      <c r="L180" s="27"/>
      <c r="M180" s="27"/>
      <c r="N180" s="27"/>
      <c r="O180" s="27"/>
    </row>
    <row r="181" spans="2:15">
      <c r="B181" s="14" t="s">
        <v>67</v>
      </c>
      <c r="C181" s="1" t="s">
        <v>65</v>
      </c>
      <c r="D181" s="14" t="s">
        <v>68</v>
      </c>
      <c r="E181" s="8">
        <f t="shared" si="19"/>
        <v>0.30574036730804538</v>
      </c>
      <c r="F181" s="8">
        <f t="shared" si="19"/>
        <v>0.31122818244739631</v>
      </c>
      <c r="G181" s="8">
        <f t="shared" si="19"/>
        <v>0.31122818244739631</v>
      </c>
      <c r="H181" s="8">
        <f t="shared" si="19"/>
        <v>0.32125386800248207</v>
      </c>
      <c r="I181" s="8">
        <f t="shared" si="19"/>
        <v>0.32102202626190751</v>
      </c>
      <c r="K181" s="27"/>
      <c r="L181" s="27"/>
      <c r="M181" s="27"/>
      <c r="N181" s="27"/>
      <c r="O181" s="27"/>
    </row>
    <row r="182" spans="2:15">
      <c r="B182" s="14" t="s">
        <v>67</v>
      </c>
      <c r="C182" s="1" t="s">
        <v>66</v>
      </c>
      <c r="D182" s="14" t="s">
        <v>68</v>
      </c>
      <c r="E182" s="8">
        <f t="shared" si="19"/>
        <v>0.329672045323679</v>
      </c>
      <c r="F182" s="8">
        <f t="shared" si="19"/>
        <v>0.33755876267877039</v>
      </c>
      <c r="G182" s="8">
        <f t="shared" si="19"/>
        <v>0.33755876267877039</v>
      </c>
      <c r="H182" s="8">
        <f t="shared" si="19"/>
        <v>0.34402374187577445</v>
      </c>
      <c r="I182" s="8">
        <f t="shared" si="19"/>
        <v>0.34379339799516323</v>
      </c>
      <c r="K182" s="27"/>
      <c r="L182" s="27"/>
      <c r="M182" s="27"/>
      <c r="N182" s="27"/>
      <c r="O182" s="27"/>
    </row>
    <row r="183" spans="2:15">
      <c r="B183" s="128"/>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2034.7418975495334</v>
      </c>
      <c r="F188" s="35" cm="1">
        <f t="array" ref="F188">F171*INDEX('TDCV Values'!$D$11:$H$16,MATCH($B188&amp;$C188,'TDCV Values'!$B$11:$B$16&amp;'TDCV Values'!$C$11:$C$16,0),MATCH(F$22,'TDCV Values'!$D$10:$H$10,0))</f>
        <v>1524.6208096230273</v>
      </c>
      <c r="G188" s="35" cm="1">
        <f t="array" ref="G188">G171*INDEX('TDCV Values'!$D$11:$H$16,MATCH($B188&amp;$C188,'TDCV Values'!$B$11:$B$16&amp;'TDCV Values'!$C$11:$C$16,0),MATCH(G$22,'TDCV Values'!$D$10:$H$10,0))</f>
        <v>913.07077653585316</v>
      </c>
      <c r="H188" s="35" cm="1">
        <f t="array" ref="H188">H171*INDEX('TDCV Values'!$D$11:$H$16,MATCH($B188&amp;$C188,'TDCV Values'!$B$11:$B$16&amp;'TDCV Values'!$C$11:$C$16,0),MATCH(H$22,'TDCV Values'!$D$10:$H$10,0))</f>
        <v>774.74678241886488</v>
      </c>
      <c r="I188" s="35" cm="1">
        <f t="array" ref="I188">I171*INDEX('TDCV Values'!$D$11:$H$16,MATCH($B188&amp;$C188,'TDCV Values'!$B$11:$B$16&amp;'TDCV Values'!$C$11:$C$16,0),MATCH(I$22,'TDCV Values'!$D$10:$H$10,0))</f>
        <v>809.84417039172524</v>
      </c>
      <c r="J188" s="108"/>
    </row>
    <row r="189" spans="2:15">
      <c r="B189" s="14" t="s">
        <v>62</v>
      </c>
      <c r="C189" s="1" t="s">
        <v>65</v>
      </c>
      <c r="D189" s="14" t="s">
        <v>64</v>
      </c>
      <c r="E189" s="35" cm="1">
        <f t="array" ref="E189">E172*INDEX('TDCV Values'!$D$11:$H$16,MATCH($B189&amp;$C189,'TDCV Values'!$B$11:$B$16&amp;'TDCV Values'!$C$11:$C$16,0),MATCH(E$22,'TDCV Values'!$D$10:$H$10,0))</f>
        <v>1985.1582623010208</v>
      </c>
      <c r="F189" s="35" cm="1">
        <f t="array" ref="F189">F172*INDEX('TDCV Values'!$D$11:$H$16,MATCH($B189&amp;$C189,'TDCV Values'!$B$11:$B$16&amp;'TDCV Values'!$C$11:$C$16,0),MATCH(F$22,'TDCV Values'!$D$10:$H$10,0))</f>
        <v>1476.4170672863449</v>
      </c>
      <c r="G189" s="35" cm="1">
        <f t="array" ref="G189">G172*INDEX('TDCV Values'!$D$11:$H$16,MATCH($B189&amp;$C189,'TDCV Values'!$B$11:$B$16&amp;'TDCV Values'!$C$11:$C$16,0),MATCH(G$22,'TDCV Values'!$D$10:$H$10,0))</f>
        <v>873.48243484794932</v>
      </c>
      <c r="H189" s="35" cm="1">
        <f t="array" ref="H189">H172*INDEX('TDCV Values'!$D$11:$H$16,MATCH($B189&amp;$C189,'TDCV Values'!$B$11:$B$16&amp;'TDCV Values'!$C$11:$C$16,0),MATCH(H$22,'TDCV Values'!$D$10:$H$10,0))</f>
        <v>755.63040128632929</v>
      </c>
      <c r="I189" s="35" cm="1">
        <f t="array" ref="I189">I172*INDEX('TDCV Values'!$D$11:$H$16,MATCH($B189&amp;$C189,'TDCV Values'!$B$11:$B$16&amp;'TDCV Values'!$C$11:$C$16,0),MATCH(I$22,'TDCV Values'!$D$10:$H$10,0))</f>
        <v>790.56103323811203</v>
      </c>
      <c r="J189" s="108"/>
    </row>
    <row r="190" spans="2:15">
      <c r="B190" s="14" t="s">
        <v>62</v>
      </c>
      <c r="C190" s="1" t="s">
        <v>66</v>
      </c>
      <c r="D190" s="14" t="s">
        <v>64</v>
      </c>
      <c r="E190" s="35" cm="1">
        <f t="array" ref="E190">E173*INDEX('TDCV Values'!$D$11:$H$16,MATCH($B190&amp;$C190,'TDCV Values'!$B$11:$B$16&amp;'TDCV Values'!$C$11:$C$16,0),MATCH(E$22,'TDCV Values'!$D$10:$H$10,0))</f>
        <v>2081.9362755067095</v>
      </c>
      <c r="F190" s="35" cm="1">
        <f t="array" ref="F190">F173*INDEX('TDCV Values'!$D$11:$H$16,MATCH($B190&amp;$C190,'TDCV Values'!$B$11:$B$16&amp;'TDCV Values'!$C$11:$C$16,0),MATCH(F$22,'TDCV Values'!$D$10:$H$10,0))</f>
        <v>1559.9931596292074</v>
      </c>
      <c r="G190" s="35" cm="1">
        <f t="array" ref="G190">G173*INDEX('TDCV Values'!$D$11:$H$16,MATCH($B190&amp;$C190,'TDCV Values'!$B$11:$B$16&amp;'TDCV Values'!$C$11:$C$16,0),MATCH(G$22,'TDCV Values'!$D$10:$H$10,0))</f>
        <v>934.27599069318785</v>
      </c>
      <c r="H190" s="35" cm="1">
        <f t="array" ref="H190">H173*INDEX('TDCV Values'!$D$11:$H$16,MATCH($B190&amp;$C190,'TDCV Values'!$B$11:$B$16&amp;'TDCV Values'!$C$11:$C$16,0),MATCH(H$22,'TDCV Values'!$D$10:$H$10,0))</f>
        <v>792.33818453020183</v>
      </c>
      <c r="I190" s="35" cm="1">
        <f t="array" ref="I190">I173*INDEX('TDCV Values'!$D$11:$H$16,MATCH($B190&amp;$C190,'TDCV Values'!$B$11:$B$16&amp;'TDCV Values'!$C$11:$C$16,0),MATCH(I$22,'TDCV Values'!$D$10:$H$10,0))</f>
        <v>829.28861438616934</v>
      </c>
      <c r="J190" s="108"/>
    </row>
    <row r="191" spans="2:15">
      <c r="B191" s="14" t="s">
        <v>67</v>
      </c>
      <c r="C191" s="1" t="s">
        <v>63</v>
      </c>
      <c r="D191" s="14" t="s">
        <v>64</v>
      </c>
      <c r="E191" s="35" cm="1">
        <f t="array" ref="E191">E174*INDEX('TDCV Values'!$D$11:$H$16,MATCH($B191&amp;$C191,'TDCV Values'!$B$11:$B$16&amp;'TDCV Values'!$C$11:$C$16,0),MATCH(E$22,'TDCV Values'!$D$10:$H$10,0))</f>
        <v>2089.232865540379</v>
      </c>
      <c r="F191" s="35" cm="1">
        <f t="array" ref="F191">F174*INDEX('TDCV Values'!$D$11:$H$16,MATCH($B191&amp;$C191,'TDCV Values'!$B$11:$B$16&amp;'TDCV Values'!$C$11:$C$16,0),MATCH(F$22,'TDCV Values'!$D$10:$H$10,0))</f>
        <v>1526.9217953616887</v>
      </c>
      <c r="G191" s="35" cm="1">
        <f t="array" ref="G191">G174*INDEX('TDCV Values'!$D$11:$H$16,MATCH($B191&amp;$C191,'TDCV Values'!$B$11:$B$16&amp;'TDCV Values'!$C$11:$C$16,0),MATCH(G$22,'TDCV Values'!$D$10:$H$10,0))</f>
        <v>909.48649984916483</v>
      </c>
      <c r="H191" s="35" cm="1">
        <f t="array" ref="H191">H174*INDEX('TDCV Values'!$D$11:$H$16,MATCH($B191&amp;$C191,'TDCV Values'!$B$11:$B$16&amp;'TDCV Values'!$C$11:$C$16,0),MATCH(H$22,'TDCV Values'!$D$10:$H$10,0))</f>
        <v>800.23450716132879</v>
      </c>
      <c r="I191" s="35" cm="1">
        <f t="array" ref="I191">I174*INDEX('TDCV Values'!$D$11:$H$16,MATCH($B191&amp;$C191,'TDCV Values'!$B$11:$B$16&amp;'TDCV Values'!$C$11:$C$16,0),MATCH(I$22,'TDCV Values'!$D$10:$H$10,0))</f>
        <v>861.1115511995929</v>
      </c>
      <c r="J191" s="108"/>
    </row>
    <row r="192" spans="2:15">
      <c r="B192" s="14" t="s">
        <v>67</v>
      </c>
      <c r="C192" s="1" t="s">
        <v>65</v>
      </c>
      <c r="D192" s="14" t="s">
        <v>64</v>
      </c>
      <c r="E192" s="35" cm="1">
        <f t="array" ref="E192">E175*INDEX('TDCV Values'!$D$11:$H$16,MATCH($B192&amp;$C192,'TDCV Values'!$B$11:$B$16&amp;'TDCV Values'!$C$11:$C$16,0),MATCH(E$22,'TDCV Values'!$D$10:$H$10,0))</f>
        <v>2126.368785495803</v>
      </c>
      <c r="F192" s="35" cm="1">
        <f t="array" ref="F192">F175*INDEX('TDCV Values'!$D$11:$H$16,MATCH($B192&amp;$C192,'TDCV Values'!$B$11:$B$16&amp;'TDCV Values'!$C$11:$C$16,0),MATCH(F$22,'TDCV Values'!$D$10:$H$10,0))</f>
        <v>1541.1030539888029</v>
      </c>
      <c r="G192" s="35" cm="1">
        <f t="array" ref="G192">G175*INDEX('TDCV Values'!$D$11:$H$16,MATCH($B192&amp;$C192,'TDCV Values'!$B$11:$B$16&amp;'TDCV Values'!$C$11:$C$16,0),MATCH(G$22,'TDCV Values'!$D$10:$H$10,0))</f>
        <v>884.98756761283425</v>
      </c>
      <c r="H192" s="35" cm="1">
        <f t="array" ref="H192">H175*INDEX('TDCV Values'!$D$11:$H$16,MATCH($B192&amp;$C192,'TDCV Values'!$B$11:$B$16&amp;'TDCV Values'!$C$11:$C$16,0),MATCH(H$22,'TDCV Values'!$D$10:$H$10,0))</f>
        <v>767.26892032719149</v>
      </c>
      <c r="I192" s="35" cm="1">
        <f t="array" ref="I192">I175*INDEX('TDCV Values'!$D$11:$H$16,MATCH($B192&amp;$C192,'TDCV Values'!$B$11:$B$16&amp;'TDCV Values'!$C$11:$C$16,0),MATCH(I$22,'TDCV Values'!$D$10:$H$10,0))</f>
        <v>832.43206553905145</v>
      </c>
      <c r="J192" s="108"/>
    </row>
    <row r="193" spans="2:10">
      <c r="B193" s="14" t="s">
        <v>67</v>
      </c>
      <c r="C193" s="1" t="s">
        <v>66</v>
      </c>
      <c r="D193" s="14" t="s">
        <v>64</v>
      </c>
      <c r="E193" s="35" cm="1">
        <f t="array" ref="E193">E176*INDEX('TDCV Values'!$D$11:$H$16,MATCH($B193&amp;$C193,'TDCV Values'!$B$11:$B$16&amp;'TDCV Values'!$C$11:$C$16,0),MATCH(E$22,'TDCV Values'!$D$10:$H$10,0))</f>
        <v>2137.6577784427623</v>
      </c>
      <c r="F193" s="35" cm="1">
        <f t="array" ref="F193">F176*INDEX('TDCV Values'!$D$11:$H$16,MATCH($B193&amp;$C193,'TDCV Values'!$B$11:$B$16&amp;'TDCV Values'!$C$11:$C$16,0),MATCH(F$22,'TDCV Values'!$D$10:$H$10,0))</f>
        <v>1562.3238181634467</v>
      </c>
      <c r="G193" s="35" cm="1">
        <f t="array" ref="G193">G176*INDEX('TDCV Values'!$D$11:$H$16,MATCH($B193&amp;$C193,'TDCV Values'!$B$11:$B$16&amp;'TDCV Values'!$C$11:$C$16,0),MATCH(G$22,'TDCV Values'!$D$10:$H$10,0))</f>
        <v>930.59764131476402</v>
      </c>
      <c r="H193" s="35" cm="1">
        <f t="array" ref="H193">H176*INDEX('TDCV Values'!$D$11:$H$16,MATCH($B193&amp;$C193,'TDCV Values'!$B$11:$B$16&amp;'TDCV Values'!$C$11:$C$16,0),MATCH(H$22,'TDCV Values'!$D$10:$H$10,0))</f>
        <v>818.35876723197862</v>
      </c>
      <c r="I193" s="35" cm="1">
        <f t="array" ref="I193">I176*INDEX('TDCV Values'!$D$11:$H$16,MATCH($B193&amp;$C193,'TDCV Values'!$B$11:$B$16&amp;'TDCV Values'!$C$11:$C$16,0),MATCH(I$22,'TDCV Values'!$D$10:$H$10,0))</f>
        <v>880.63496862879765</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126.56540101979994</v>
      </c>
      <c r="F195" s="8">
        <f t="shared" ref="F195:I200" si="20">F177*365</f>
        <v>145.13230259370317</v>
      </c>
      <c r="G195" s="8">
        <f t="shared" si="20"/>
        <v>145.13230259370317</v>
      </c>
      <c r="H195" s="8">
        <f t="shared" si="20"/>
        <v>147.92501740638869</v>
      </c>
      <c r="I195" s="8">
        <f t="shared" si="20"/>
        <v>148.32779483168986</v>
      </c>
      <c r="J195" s="108"/>
    </row>
    <row r="196" spans="2:10">
      <c r="B196" s="14" t="s">
        <v>62</v>
      </c>
      <c r="C196" s="1" t="s">
        <v>65</v>
      </c>
      <c r="D196" s="14" t="s">
        <v>68</v>
      </c>
      <c r="E196" s="8">
        <f t="shared" ref="E196:H200" si="21">E178*365</f>
        <v>125.46418431491865</v>
      </c>
      <c r="F196" s="8">
        <f t="shared" si="21"/>
        <v>143.85860330194188</v>
      </c>
      <c r="G196" s="8">
        <f t="shared" si="21"/>
        <v>143.85860330194188</v>
      </c>
      <c r="H196" s="8">
        <f t="shared" si="21"/>
        <v>146.64784717212569</v>
      </c>
      <c r="I196" s="8">
        <f t="shared" si="20"/>
        <v>146.5904980536921</v>
      </c>
      <c r="J196" s="108"/>
    </row>
    <row r="197" spans="2:10">
      <c r="B197" s="14" t="s">
        <v>62</v>
      </c>
      <c r="C197" s="1" t="s">
        <v>66</v>
      </c>
      <c r="D197" s="14" t="s">
        <v>68</v>
      </c>
      <c r="E197" s="8">
        <f t="shared" si="21"/>
        <v>138.08953521339166</v>
      </c>
      <c r="F197" s="8">
        <f t="shared" si="21"/>
        <v>157.55293693717462</v>
      </c>
      <c r="G197" s="8">
        <f t="shared" si="21"/>
        <v>157.55293693717462</v>
      </c>
      <c r="H197" s="8">
        <f t="shared" si="21"/>
        <v>159.24407539768768</v>
      </c>
      <c r="I197" s="8">
        <f t="shared" si="20"/>
        <v>158.18420239587647</v>
      </c>
      <c r="J197" s="108"/>
    </row>
    <row r="198" spans="2:10">
      <c r="B198" s="14" t="s">
        <v>67</v>
      </c>
      <c r="C198" s="1" t="s">
        <v>63</v>
      </c>
      <c r="D198" s="14" t="s">
        <v>68</v>
      </c>
      <c r="E198" s="8">
        <f t="shared" si="21"/>
        <v>112.49138095029177</v>
      </c>
      <c r="F198" s="8">
        <f t="shared" si="21"/>
        <v>114.51349227656453</v>
      </c>
      <c r="G198" s="8">
        <f t="shared" si="21"/>
        <v>114.51349227656453</v>
      </c>
      <c r="H198" s="8">
        <f t="shared" si="21"/>
        <v>118.18246207090431</v>
      </c>
      <c r="I198" s="8">
        <f t="shared" si="20"/>
        <v>118.0978398355946</v>
      </c>
      <c r="J198" s="108"/>
    </row>
    <row r="199" spans="2:10">
      <c r="B199" s="14" t="s">
        <v>67</v>
      </c>
      <c r="C199" s="1" t="s">
        <v>65</v>
      </c>
      <c r="D199" s="14" t="s">
        <v>68</v>
      </c>
      <c r="E199" s="8">
        <f t="shared" si="21"/>
        <v>111.59523406743656</v>
      </c>
      <c r="F199" s="8">
        <f t="shared" si="21"/>
        <v>113.59828659329965</v>
      </c>
      <c r="G199" s="8">
        <f t="shared" si="21"/>
        <v>113.59828659329965</v>
      </c>
      <c r="H199" s="8">
        <f t="shared" si="21"/>
        <v>117.25766182090595</v>
      </c>
      <c r="I199" s="8">
        <f t="shared" si="20"/>
        <v>117.17303958559624</v>
      </c>
      <c r="J199" s="108"/>
    </row>
    <row r="200" spans="2:10">
      <c r="B200" s="14" t="s">
        <v>67</v>
      </c>
      <c r="C200" s="1" t="s">
        <v>66</v>
      </c>
      <c r="D200" s="14" t="s">
        <v>68</v>
      </c>
      <c r="E200" s="8">
        <f t="shared" si="21"/>
        <v>120.33029654314284</v>
      </c>
      <c r="F200" s="8">
        <f t="shared" si="21"/>
        <v>123.20894837775118</v>
      </c>
      <c r="G200" s="8">
        <f t="shared" si="21"/>
        <v>123.20894837775118</v>
      </c>
      <c r="H200" s="8">
        <f t="shared" si="21"/>
        <v>125.56866578465767</v>
      </c>
      <c r="I200" s="8">
        <f t="shared" si="20"/>
        <v>125.48459026823458</v>
      </c>
      <c r="J200" s="108"/>
    </row>
    <row r="201" spans="2:10">
      <c r="B201" s="209" t="s">
        <v>74</v>
      </c>
      <c r="C201" s="209"/>
      <c r="D201" s="209"/>
      <c r="E201" s="209"/>
      <c r="F201" s="209"/>
      <c r="G201" s="209"/>
      <c r="H201" s="209"/>
      <c r="I201" s="186"/>
      <c r="J201" t="s">
        <v>75</v>
      </c>
    </row>
    <row r="202" spans="2:10">
      <c r="B202" s="14" t="s">
        <v>62</v>
      </c>
      <c r="C202" s="1" t="s">
        <v>63</v>
      </c>
      <c r="D202" s="1"/>
      <c r="E202" s="8">
        <f>E188+E195</f>
        <v>2161.3072985693334</v>
      </c>
      <c r="F202" s="8">
        <f t="shared" ref="F202:I207" si="22">F188+F195</f>
        <v>1669.7531122167304</v>
      </c>
      <c r="G202" s="8">
        <f t="shared" si="22"/>
        <v>1058.2030791295563</v>
      </c>
      <c r="H202" s="8">
        <f t="shared" si="22"/>
        <v>922.67179982525363</v>
      </c>
      <c r="I202" s="8">
        <f t="shared" si="22"/>
        <v>958.1719652234151</v>
      </c>
    </row>
    <row r="203" spans="2:10">
      <c r="B203" s="14" t="s">
        <v>62</v>
      </c>
      <c r="C203" s="1" t="s">
        <v>65</v>
      </c>
      <c r="D203" s="1"/>
      <c r="E203" s="8">
        <f t="shared" ref="E203:H207" si="23">E189+E196</f>
        <v>2110.6224466159397</v>
      </c>
      <c r="F203" s="8">
        <f t="shared" si="23"/>
        <v>1620.2756705882869</v>
      </c>
      <c r="G203" s="8">
        <f t="shared" si="23"/>
        <v>1017.3410381498912</v>
      </c>
      <c r="H203" s="8">
        <f t="shared" si="23"/>
        <v>902.27824845845498</v>
      </c>
      <c r="I203" s="8">
        <f t="shared" si="22"/>
        <v>937.15153129180408</v>
      </c>
    </row>
    <row r="204" spans="2:10">
      <c r="B204" s="14" t="s">
        <v>62</v>
      </c>
      <c r="C204" s="1" t="s">
        <v>66</v>
      </c>
      <c r="D204" s="1"/>
      <c r="E204" s="8">
        <f t="shared" si="23"/>
        <v>2220.0258107201012</v>
      </c>
      <c r="F204" s="8">
        <f t="shared" si="23"/>
        <v>1717.5460965663819</v>
      </c>
      <c r="G204" s="8">
        <f t="shared" si="23"/>
        <v>1091.8289276303624</v>
      </c>
      <c r="H204" s="8">
        <f t="shared" si="23"/>
        <v>951.58225992788948</v>
      </c>
      <c r="I204" s="8">
        <f t="shared" si="22"/>
        <v>987.47281678204581</v>
      </c>
    </row>
    <row r="205" spans="2:10">
      <c r="B205" s="14" t="s">
        <v>67</v>
      </c>
      <c r="C205" s="1" t="s">
        <v>63</v>
      </c>
      <c r="D205" s="1"/>
      <c r="E205" s="8">
        <f t="shared" si="23"/>
        <v>2201.7242464906708</v>
      </c>
      <c r="F205" s="8">
        <f t="shared" si="23"/>
        <v>1641.4352876382532</v>
      </c>
      <c r="G205" s="8">
        <f t="shared" si="23"/>
        <v>1023.9999921257294</v>
      </c>
      <c r="H205" s="8">
        <f t="shared" si="23"/>
        <v>918.4169692322331</v>
      </c>
      <c r="I205" s="8">
        <f t="shared" si="22"/>
        <v>979.20939103518754</v>
      </c>
    </row>
    <row r="206" spans="2:10">
      <c r="B206" s="14" t="s">
        <v>67</v>
      </c>
      <c r="C206" s="1" t="s">
        <v>65</v>
      </c>
      <c r="D206" s="1"/>
      <c r="E206" s="8">
        <f t="shared" si="23"/>
        <v>2237.9640195632396</v>
      </c>
      <c r="F206" s="8">
        <f t="shared" si="23"/>
        <v>1654.7013405821026</v>
      </c>
      <c r="G206" s="8">
        <f t="shared" si="23"/>
        <v>998.58585420613394</v>
      </c>
      <c r="H206" s="8">
        <f t="shared" si="23"/>
        <v>884.52658214809742</v>
      </c>
      <c r="I206" s="8">
        <f t="shared" si="22"/>
        <v>949.60510512464771</v>
      </c>
    </row>
    <row r="207" spans="2:10">
      <c r="B207" s="14" t="s">
        <v>67</v>
      </c>
      <c r="C207" s="1" t="s">
        <v>66</v>
      </c>
      <c r="D207" s="1"/>
      <c r="E207" s="8">
        <f t="shared" si="23"/>
        <v>2257.9880749859053</v>
      </c>
      <c r="F207" s="8">
        <f t="shared" si="23"/>
        <v>1685.5327665411978</v>
      </c>
      <c r="G207" s="8">
        <f t="shared" si="23"/>
        <v>1053.8065896925152</v>
      </c>
      <c r="H207" s="8">
        <f t="shared" si="23"/>
        <v>943.92743301663631</v>
      </c>
      <c r="I207" s="8">
        <f t="shared" si="22"/>
        <v>1006.1195588970322</v>
      </c>
    </row>
    <row r="208" spans="2:10">
      <c r="B208" s="209" t="s">
        <v>74</v>
      </c>
      <c r="C208" s="209"/>
      <c r="D208" s="209"/>
      <c r="E208" s="209"/>
      <c r="F208" s="209"/>
      <c r="G208" s="209"/>
      <c r="H208" s="209"/>
      <c r="I208" s="186"/>
      <c r="J208" t="s">
        <v>76</v>
      </c>
    </row>
    <row r="209" spans="2:15">
      <c r="B209" s="14" t="s">
        <v>77</v>
      </c>
      <c r="C209" s="1" t="s">
        <v>63</v>
      </c>
      <c r="D209" s="1"/>
      <c r="E209" s="8">
        <f>E202+E205</f>
        <v>4363.0315450600046</v>
      </c>
      <c r="F209" s="8">
        <f t="shared" ref="F209:I211" si="24">F202+F205</f>
        <v>3311.1883998549838</v>
      </c>
      <c r="G209" s="8">
        <f t="shared" si="24"/>
        <v>2082.2030712552855</v>
      </c>
      <c r="H209" s="8">
        <f t="shared" si="24"/>
        <v>1841.0887690574868</v>
      </c>
      <c r="I209" s="8">
        <f t="shared" si="24"/>
        <v>1937.3813562586026</v>
      </c>
    </row>
    <row r="210" spans="2:15">
      <c r="B210" s="14" t="s">
        <v>77</v>
      </c>
      <c r="C210" s="1" t="s">
        <v>65</v>
      </c>
      <c r="D210" s="1"/>
      <c r="E210" s="8">
        <f t="shared" ref="E210:H211" si="25">E203+E206</f>
        <v>4348.5864661791793</v>
      </c>
      <c r="F210" s="8">
        <f t="shared" si="25"/>
        <v>3274.9770111703892</v>
      </c>
      <c r="G210" s="8">
        <f t="shared" si="25"/>
        <v>2015.9268923560253</v>
      </c>
      <c r="H210" s="8">
        <f t="shared" si="25"/>
        <v>1786.8048306065525</v>
      </c>
      <c r="I210" s="8">
        <f t="shared" si="24"/>
        <v>1886.7566364164518</v>
      </c>
    </row>
    <row r="211" spans="2:15">
      <c r="B211" s="14" t="s">
        <v>77</v>
      </c>
      <c r="C211" s="1" t="s">
        <v>66</v>
      </c>
      <c r="D211" s="1"/>
      <c r="E211" s="8">
        <f t="shared" si="25"/>
        <v>4478.0138857060065</v>
      </c>
      <c r="F211" s="8">
        <f t="shared" si="25"/>
        <v>3403.0788631075798</v>
      </c>
      <c r="G211" s="8">
        <f t="shared" si="25"/>
        <v>2145.6355173228776</v>
      </c>
      <c r="H211" s="8">
        <f t="shared" si="25"/>
        <v>1895.5096929445258</v>
      </c>
      <c r="I211" s="8">
        <f t="shared" si="24"/>
        <v>1993.592375679078</v>
      </c>
    </row>
    <row r="212" spans="2:15">
      <c r="B212" s="128"/>
      <c r="D212" s="128"/>
      <c r="E212" s="16"/>
      <c r="F212" s="16"/>
      <c r="G212" s="16"/>
      <c r="H212" s="16"/>
      <c r="I212" s="16"/>
    </row>
    <row r="213" spans="2:15">
      <c r="B213" s="199" t="s">
        <v>108</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6">E202-E38</f>
        <v>24.489388873083044</v>
      </c>
      <c r="F217" s="8">
        <f t="shared" si="26"/>
        <v>19.973949036683962</v>
      </c>
      <c r="G217" s="8">
        <f t="shared" si="26"/>
        <v>14.284750202884652</v>
      </c>
      <c r="H217" s="8">
        <f t="shared" si="26"/>
        <v>14.527080935909794</v>
      </c>
      <c r="I217" s="8">
        <f t="shared" si="26"/>
        <v>14.989896752521076</v>
      </c>
      <c r="J217" s="137"/>
      <c r="K217" s="138"/>
      <c r="L217" s="138"/>
      <c r="M217" s="138"/>
      <c r="N217" s="138"/>
      <c r="O217" s="138"/>
    </row>
    <row r="218" spans="2:15">
      <c r="B218" s="14" t="s">
        <v>62</v>
      </c>
      <c r="C218" s="1" t="s">
        <v>65</v>
      </c>
      <c r="D218" s="1"/>
      <c r="E218" s="8">
        <f t="shared" si="26"/>
        <v>-14.246248698253112</v>
      </c>
      <c r="F218" s="8">
        <f t="shared" si="26"/>
        <v>-14.437444931165373</v>
      </c>
      <c r="G218" s="8">
        <f t="shared" si="26"/>
        <v>-14.437444931165487</v>
      </c>
      <c r="H218" s="8">
        <f t="shared" si="26"/>
        <v>-19.45659284168164</v>
      </c>
      <c r="I218" s="8">
        <f t="shared" si="26"/>
        <v>-19.450312630794542</v>
      </c>
      <c r="J218" s="137"/>
      <c r="K218" s="121" t="s">
        <v>101</v>
      </c>
      <c r="L218" s="138"/>
      <c r="M218" s="138"/>
      <c r="N218" s="138"/>
      <c r="O218" s="138"/>
    </row>
    <row r="219" spans="2:15">
      <c r="B219" s="14" t="s">
        <v>62</v>
      </c>
      <c r="C219" s="1" t="s">
        <v>66</v>
      </c>
      <c r="D219" s="1"/>
      <c r="E219" s="8">
        <f t="shared" si="26"/>
        <v>-43.616422759932448</v>
      </c>
      <c r="F219" s="8">
        <f t="shared" si="26"/>
        <v>-33.665791703382865</v>
      </c>
      <c r="G219" s="8">
        <f t="shared" si="26"/>
        <v>-21.291707383956464</v>
      </c>
      <c r="H219" s="8">
        <f t="shared" si="26"/>
        <v>-18.419542019681103</v>
      </c>
      <c r="I219" s="8">
        <f t="shared" si="26"/>
        <v>-19.430425970956094</v>
      </c>
      <c r="K219" s="136">
        <f>(I217*'Customer Numbers - London'!$C$5)+(I218*'Customer Numbers - London'!$D$5)+(I219*'Customer Numbers - London'!$E$5)+(I220*'Customer Numbers - London'!$C$10)+(I221*'Customer Numbers - London'!$D$10)+(I222*'Customer Numbers - London'!$E$10)</f>
        <v>-2.3655593395233154E-7</v>
      </c>
      <c r="L219" s="138"/>
      <c r="M219" s="138"/>
      <c r="N219" s="138"/>
      <c r="O219" s="138"/>
    </row>
    <row r="220" spans="2:15">
      <c r="B220" s="14" t="s">
        <v>67</v>
      </c>
      <c r="C220" s="1" t="s">
        <v>63</v>
      </c>
      <c r="D220" s="1"/>
      <c r="E220" s="8">
        <f t="shared" si="26"/>
        <v>27.123034279296007</v>
      </c>
      <c r="F220" s="8">
        <f t="shared" si="26"/>
        <v>21.855418926079437</v>
      </c>
      <c r="G220" s="8">
        <f t="shared" si="26"/>
        <v>16.365531883423841</v>
      </c>
      <c r="H220" s="8">
        <f t="shared" si="26"/>
        <v>17.167922580598429</v>
      </c>
      <c r="I220" s="8">
        <f t="shared" si="26"/>
        <v>17.705327209664574</v>
      </c>
      <c r="K220" s="138"/>
      <c r="L220" s="138"/>
      <c r="M220" s="138"/>
      <c r="N220" s="138"/>
      <c r="O220" s="138"/>
    </row>
    <row r="221" spans="2:15">
      <c r="B221" s="14" t="s">
        <v>67</v>
      </c>
      <c r="C221" s="1" t="s">
        <v>65</v>
      </c>
      <c r="D221" s="1"/>
      <c r="E221" s="8">
        <f t="shared" si="26"/>
        <v>-25.310581608140183</v>
      </c>
      <c r="F221" s="8">
        <f t="shared" si="26"/>
        <v>-24.36814558973947</v>
      </c>
      <c r="G221" s="8">
        <f t="shared" si="26"/>
        <v>-24.36814558973947</v>
      </c>
      <c r="H221" s="8">
        <f t="shared" si="26"/>
        <v>-30.366958408918777</v>
      </c>
      <c r="I221" s="8">
        <f t="shared" si="26"/>
        <v>-30.341521986793168</v>
      </c>
      <c r="K221" s="138"/>
      <c r="L221" s="138"/>
      <c r="M221" s="138"/>
      <c r="N221" s="138"/>
      <c r="O221" s="138"/>
    </row>
    <row r="222" spans="2:15">
      <c r="B222" s="14" t="s">
        <v>67</v>
      </c>
      <c r="C222" s="1" t="s">
        <v>66</v>
      </c>
      <c r="D222" s="1"/>
      <c r="E222" s="8">
        <f t="shared" si="26"/>
        <v>-45.309959646504922</v>
      </c>
      <c r="F222" s="8">
        <f t="shared" si="26"/>
        <v>-33.729082202190966</v>
      </c>
      <c r="G222" s="8">
        <f t="shared" si="26"/>
        <v>-20.972017218345172</v>
      </c>
      <c r="H222" s="8">
        <f t="shared" si="26"/>
        <v>-18.637516309176817</v>
      </c>
      <c r="I222" s="8">
        <f t="shared" si="26"/>
        <v>-19.904109419973793</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51.612423152379051</v>
      </c>
      <c r="F224" s="8">
        <f t="shared" ref="F224:I226" si="27">F217+F220</f>
        <v>41.829367962763399</v>
      </c>
      <c r="G224" s="8">
        <f t="shared" si="27"/>
        <v>30.650282086308493</v>
      </c>
      <c r="H224" s="8">
        <f t="shared" si="27"/>
        <v>31.695003516508223</v>
      </c>
      <c r="I224" s="8">
        <f t="shared" si="27"/>
        <v>32.695223962185651</v>
      </c>
      <c r="K224" s="138"/>
      <c r="L224" s="138"/>
      <c r="M224" s="138"/>
      <c r="N224" s="138"/>
      <c r="O224" s="138"/>
    </row>
    <row r="225" spans="2:15">
      <c r="B225" s="14" t="s">
        <v>77</v>
      </c>
      <c r="C225" s="1" t="s">
        <v>65</v>
      </c>
      <c r="D225" s="1"/>
      <c r="E225" s="8">
        <f>E218+E221</f>
        <v>-39.556830306393294</v>
      </c>
      <c r="F225" s="8">
        <f t="shared" si="27"/>
        <v>-38.805590520904843</v>
      </c>
      <c r="G225" s="8">
        <f t="shared" si="27"/>
        <v>-38.805590520904957</v>
      </c>
      <c r="H225" s="8">
        <f t="shared" si="27"/>
        <v>-49.823551250600417</v>
      </c>
      <c r="I225" s="8">
        <f t="shared" si="27"/>
        <v>-49.79183461758771</v>
      </c>
      <c r="K225" s="138"/>
      <c r="L225" s="138"/>
      <c r="M225" s="138"/>
      <c r="N225" s="138"/>
      <c r="O225" s="138"/>
    </row>
    <row r="226" spans="2:15">
      <c r="B226" s="14" t="s">
        <v>77</v>
      </c>
      <c r="C226" s="1" t="s">
        <v>66</v>
      </c>
      <c r="D226" s="1"/>
      <c r="E226" s="8">
        <f>E219+E222</f>
        <v>-88.926382406437369</v>
      </c>
      <c r="F226" s="8">
        <f t="shared" si="27"/>
        <v>-67.394873905573832</v>
      </c>
      <c r="G226" s="8">
        <f t="shared" si="27"/>
        <v>-42.263724602301636</v>
      </c>
      <c r="H226" s="8">
        <f t="shared" si="27"/>
        <v>-37.05705832885792</v>
      </c>
      <c r="I226" s="8">
        <f t="shared" si="27"/>
        <v>-39.334535390929886</v>
      </c>
      <c r="K226" s="138"/>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M54:N54"/>
    <mergeCell ref="B57:C57"/>
    <mergeCell ref="B208:H208"/>
    <mergeCell ref="B216:H216"/>
    <mergeCell ref="B223:H223"/>
    <mergeCell ref="B187:H187"/>
    <mergeCell ref="B194:H194"/>
    <mergeCell ref="B201:H201"/>
    <mergeCell ref="B23:H23"/>
    <mergeCell ref="B30:H30"/>
    <mergeCell ref="B37:H37"/>
    <mergeCell ref="B44:H44"/>
    <mergeCell ref="B113:H113"/>
    <mergeCell ref="E52:F52"/>
    <mergeCell ref="B77:H77"/>
    <mergeCell ref="B84:H84"/>
    <mergeCell ref="B91:H91"/>
    <mergeCell ref="B98:H98"/>
    <mergeCell ref="B106:H106"/>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30365-809C-4544-AC94-EB60A11639BA}">
  <sheetPr>
    <tabColor theme="5" tint="0.59999389629810485"/>
    <pageSetUpPr autoPageBreaks="0"/>
  </sheetPr>
  <dimension ref="A2:V236"/>
  <sheetViews>
    <sheetView topLeftCell="A114" zoomScaleNormal="100" workbookViewId="0">
      <selection activeCell="J138" sqref="J138"/>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125</v>
      </c>
    </row>
    <row r="3" spans="1:10" s="34" customFormat="1">
      <c r="A3" s="33" t="s">
        <v>57</v>
      </c>
      <c r="B3" s="33"/>
      <c r="C3" s="33"/>
    </row>
    <row r="4" spans="1:10">
      <c r="A4" s="4"/>
      <c r="B4" s="4"/>
      <c r="C4" s="4"/>
      <c r="H4" s="187"/>
      <c r="I4" s="187"/>
    </row>
    <row r="5" spans="1:10" ht="25.5">
      <c r="A5" s="1"/>
      <c r="B5" s="14"/>
      <c r="C5" s="1"/>
      <c r="D5" s="1"/>
      <c r="E5" s="126" t="s">
        <v>47</v>
      </c>
      <c r="F5" s="126" t="s">
        <v>49</v>
      </c>
      <c r="G5" s="126" t="s">
        <v>51</v>
      </c>
      <c r="H5" s="126" t="s">
        <v>53</v>
      </c>
      <c r="I5" s="127" t="s">
        <v>55</v>
      </c>
    </row>
    <row r="6" spans="1:10">
      <c r="A6" s="21" t="s">
        <v>95</v>
      </c>
      <c r="B6" s="55" t="s">
        <v>58</v>
      </c>
      <c r="C6" s="2" t="s">
        <v>59</v>
      </c>
      <c r="D6" s="2" t="s">
        <v>60</v>
      </c>
      <c r="E6" s="13" t="s">
        <v>46</v>
      </c>
      <c r="F6" s="13" t="s">
        <v>48</v>
      </c>
      <c r="G6" s="13" t="s">
        <v>50</v>
      </c>
      <c r="H6" s="13" t="s">
        <v>52</v>
      </c>
      <c r="I6" s="186" t="s">
        <v>54</v>
      </c>
      <c r="J6" t="s">
        <v>61</v>
      </c>
    </row>
    <row r="7" spans="1:10" ht="13.5" customHeight="1">
      <c r="A7" s="1" t="s">
        <v>126</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0.68832630212789869</v>
      </c>
      <c r="F7" s="37" cm="1">
        <f t="array" ref="F7">INDEX('Regional Cap levels'!$F$386:$J$553,MATCH($A7&amp;$B7&amp;$C7&amp;$D7,'Regional Cap levels'!$B$386:$B$553&amp;'Regional Cap levels'!$C$386:$C$553&amp;'Regional Cap levels'!$D$386:$D$553&amp;'Regional Cap levels'!$E$386:$E$553,0),MATCH(F$6,'Regional Cap levels'!$F$385:$J$385,0))</f>
        <v>0.51573574276957646</v>
      </c>
      <c r="G7" s="37" cm="1">
        <f t="array" ref="G7">INDEX('Regional Cap levels'!$F$386:$J$553,MATCH($A7&amp;$B7&amp;$C7&amp;$D7,'Regional Cap levels'!$B$386:$B$553&amp;'Regional Cap levels'!$C$386:$C$553&amp;'Regional Cap levels'!$D$386:$D$553&amp;'Regional Cap levels'!$E$386:$E$553,0),MATCH(G$6,'Regional Cap levels'!$F$385:$J$385,0))</f>
        <v>0.30899557609140893</v>
      </c>
      <c r="H7" s="37" cm="1">
        <f t="array" ref="H7">INDEX('Regional Cap levels'!$F$386:$J$553,MATCH($A7&amp;$B7&amp;$C7&amp;$D7,'Regional Cap levels'!$B$386:$B$553&amp;'Regional Cap levels'!$C$386:$C$553&amp;'Regional Cap levels'!$D$386:$D$553&amp;'Regional Cap levels'!$E$386:$E$553,0),MATCH(H$6,'Regional Cap levels'!$F$385:$J$385,0))</f>
        <v>0.28096826001024333</v>
      </c>
      <c r="I7" s="37" cm="1">
        <f t="array" ref="I7">INDEX('Regional Cap levels'!$F$386:$J$553,MATCH($A7&amp;$B7&amp;$C7&amp;$D7,'Regional Cap levels'!$B$386:$B$553&amp;'Regional Cap levels'!$C$386:$C$553&amp;'Regional Cap levels'!$D$386:$D$553&amp;'Regional Cap levels'!$E$386:$E$553,0),MATCH(I$6,'Regional Cap levels'!$F$385:$J$385,0))</f>
        <v>0.29381627029108753</v>
      </c>
      <c r="J7" s="4"/>
    </row>
    <row r="8" spans="1:10" ht="13.5" customHeight="1">
      <c r="A8" s="1" t="s">
        <v>126</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0.67786971525784923</v>
      </c>
      <c r="F8" s="37" cm="1">
        <f t="array" ref="F8">INDEX('Regional Cap levels'!$F$386:$J$553,MATCH($A8&amp;$B8&amp;$C8&amp;$D8,'Regional Cap levels'!$B$386:$B$553&amp;'Regional Cap levels'!$C$386:$C$553&amp;'Regional Cap levels'!$D$386:$D$553&amp;'Regional Cap levels'!$E$386:$E$553,0),MATCH(F$6,'Regional Cap levels'!$F$385:$J$385,0))</f>
        <v>0.50410994500050621</v>
      </c>
      <c r="G8" s="37" cm="1">
        <f t="array" ref="G8">INDEX('Regional Cap levels'!$F$386:$J$553,MATCH($A8&amp;$B8&amp;$C8&amp;$D8,'Regional Cap levels'!$B$386:$B$553&amp;'Regional Cap levels'!$C$386:$C$553&amp;'Regional Cap levels'!$D$386:$D$553&amp;'Regional Cap levels'!$E$386:$E$553,0),MATCH(G$6,'Regional Cap levels'!$F$385:$J$385,0))</f>
        <v>0.29836829681296478</v>
      </c>
      <c r="H8" s="37" cm="1">
        <f t="array" ref="H8">INDEX('Regional Cap levels'!$F$386:$J$553,MATCH($A8&amp;$B8&amp;$C8&amp;$D8,'Regional Cap levels'!$B$386:$B$553&amp;'Regional Cap levels'!$C$386:$C$553&amp;'Regional Cap levels'!$D$386:$D$553&amp;'Regional Cap levels'!$E$386:$E$553,0),MATCH(H$6,'Regional Cap levels'!$F$385:$J$385,0))</f>
        <v>0.27657058874167256</v>
      </c>
      <c r="I8" s="37" cm="1">
        <f t="array" ref="I8">INDEX('Regional Cap levels'!$F$386:$J$553,MATCH($A8&amp;$B8&amp;$C8&amp;$D8,'Regional Cap levels'!$B$386:$B$553&amp;'Regional Cap levels'!$C$386:$C$553&amp;'Regional Cap levels'!$D$386:$D$553&amp;'Regional Cap levels'!$E$386:$E$553,0),MATCH(I$6,'Regional Cap levels'!$F$385:$J$385,0))</f>
        <v>0.2893590385974828</v>
      </c>
    </row>
    <row r="9" spans="1:10" ht="13.5" customHeight="1">
      <c r="A9" s="1" t="s">
        <v>126</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0.7249895295609694</v>
      </c>
      <c r="F9" s="37" cm="1">
        <f t="array" ref="F9">INDEX('Regional Cap levels'!$F$386:$J$553,MATCH($A9&amp;$B9&amp;$C9&amp;$D9,'Regional Cap levels'!$B$386:$B$553&amp;'Regional Cap levels'!$C$386:$C$553&amp;'Regional Cap levels'!$D$386:$D$553&amp;'Regional Cap levels'!$E$386:$E$553,0),MATCH(F$6,'Regional Cap levels'!$F$385:$J$385,0))</f>
        <v>0.54321265609445935</v>
      </c>
      <c r="G9" s="37" cm="1">
        <f t="array" ref="G9">INDEX('Regional Cap levels'!$F$386:$J$553,MATCH($A9&amp;$B9&amp;$C9&amp;$D9,'Regional Cap levels'!$B$386:$B$553&amp;'Regional Cap levels'!$C$386:$C$553&amp;'Regional Cap levels'!$D$386:$D$553&amp;'Regional Cap levels'!$E$386:$E$553,0),MATCH(G$6,'Regional Cap levels'!$F$385:$J$385,0))</f>
        <v>0.32547438628838909</v>
      </c>
      <c r="H9" s="37" cm="1">
        <f t="array" ref="H9">INDEX('Regional Cap levels'!$F$386:$J$553,MATCH($A9&amp;$B9&amp;$C9&amp;$D9,'Regional Cap levels'!$B$386:$B$553&amp;'Regional Cap levels'!$C$386:$C$553&amp;'Regional Cap levels'!$D$386:$D$553&amp;'Regional Cap levels'!$E$386:$E$553,0),MATCH(H$6,'Regional Cap levels'!$F$385:$J$385,0))</f>
        <v>0.29576999746052357</v>
      </c>
      <c r="I9" s="37" cm="1">
        <f t="array" ref="I9">INDEX('Regional Cap levels'!$F$386:$J$553,MATCH($A9&amp;$B9&amp;$C9&amp;$D9,'Regional Cap levels'!$B$386:$B$553&amp;'Regional Cap levels'!$C$386:$C$553&amp;'Regional Cap levels'!$D$386:$D$553&amp;'Regional Cap levels'!$E$386:$E$553,0),MATCH(I$6,'Regional Cap levels'!$F$385:$J$385,0))</f>
        <v>0.30930152277017581</v>
      </c>
    </row>
    <row r="10" spans="1:10" ht="13.5" customHeight="1">
      <c r="A10" s="1" t="s">
        <v>126</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0.17040865124430798</v>
      </c>
      <c r="F10" s="37" cm="1">
        <f t="array" ref="F10">INDEX('Regional Cap levels'!$F$386:$J$553,MATCH($A10&amp;$B10&amp;$C10&amp;$D10,'Regional Cap levels'!$B$386:$B$553&amp;'Regional Cap levels'!$C$386:$C$553&amp;'Regional Cap levels'!$D$386:$D$553&amp;'Regional Cap levels'!$E$386:$E$553,0),MATCH(F$6,'Regional Cap levels'!$F$385:$J$385,0))</f>
        <v>0.12638008302927961</v>
      </c>
      <c r="G10" s="37" cm="1">
        <f t="array" ref="G10">INDEX('Regional Cap levels'!$F$386:$J$553,MATCH($A10&amp;$B10&amp;$C10&amp;$D10,'Regional Cap levels'!$B$386:$B$553&amp;'Regional Cap levels'!$C$386:$C$553&amp;'Regional Cap levels'!$D$386:$D$553&amp;'Regional Cap levels'!$E$386:$E$553,0),MATCH(G$6,'Regional Cap levels'!$F$385:$J$385,0))</f>
        <v>7.538463232345731E-2</v>
      </c>
      <c r="H10" s="37" cm="1">
        <f t="array" ref="H10">INDEX('Regional Cap levels'!$F$386:$J$553,MATCH($A10&amp;$B10&amp;$C10&amp;$D10,'Regional Cap levels'!$B$386:$B$553&amp;'Regional Cap levels'!$C$386:$C$553&amp;'Regional Cap levels'!$D$386:$D$553&amp;'Regional Cap levels'!$E$386:$E$553,0),MATCH(H$6,'Regional Cap levels'!$F$385:$J$385,0))</f>
        <v>6.9237416047630965E-2</v>
      </c>
      <c r="I10" s="37" cm="1">
        <f t="array" ref="I10">INDEX('Regional Cap levels'!$F$386:$J$553,MATCH($A10&amp;$B10&amp;$C10&amp;$D10,'Regional Cap levels'!$B$386:$B$553&amp;'Regional Cap levels'!$C$386:$C$553&amp;'Regional Cap levels'!$D$386:$D$553&amp;'Regional Cap levels'!$E$386:$E$553,0),MATCH(I$6,'Regional Cap levels'!$F$385:$J$385,0))</f>
        <v>7.4483631415093329E-2</v>
      </c>
    </row>
    <row r="11" spans="1:10" ht="13.5" customHeight="1">
      <c r="A11" s="1" t="s">
        <v>126</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0.1752252550435843</v>
      </c>
      <c r="F11" s="37" cm="1">
        <f t="array" ref="F11">INDEX('Regional Cap levels'!$F$386:$J$553,MATCH($A11&amp;$B11&amp;$C11&amp;$D11,'Regional Cap levels'!$B$386:$B$553&amp;'Regional Cap levels'!$C$386:$C$553&amp;'Regional Cap levels'!$D$386:$D$553&amp;'Regional Cap levels'!$E$386:$E$553,0),MATCH(F$6,'Regional Cap levels'!$F$385:$J$385,0))</f>
        <v>0.12858111671470543</v>
      </c>
      <c r="G11" s="37" cm="1">
        <f t="array" ref="G11">INDEX('Regional Cap levels'!$F$386:$J$553,MATCH($A11&amp;$B11&amp;$C11&amp;$D11,'Regional Cap levels'!$B$386:$B$553&amp;'Regional Cap levels'!$C$386:$C$553&amp;'Regional Cap levels'!$D$386:$D$553&amp;'Regional Cap levels'!$E$386:$E$553,0),MATCH(G$6,'Regional Cap levels'!$F$385:$J$385,0))</f>
        <v>7.3904826183374725E-2</v>
      </c>
      <c r="H11" s="37" cm="1">
        <f t="array" ref="H11">INDEX('Regional Cap levels'!$F$386:$J$553,MATCH($A11&amp;$B11&amp;$C11&amp;$D11,'Regional Cap levels'!$B$386:$B$553&amp;'Regional Cap levels'!$C$386:$C$553&amp;'Regional Cap levels'!$D$386:$D$553&amp;'Regional Cap levels'!$E$386:$E$553,0),MATCH(H$6,'Regional Cap levels'!$F$385:$J$385,0))</f>
        <v>6.6874335164884599E-2</v>
      </c>
      <c r="I11" s="37" cm="1">
        <f t="array" ref="I11">INDEX('Regional Cap levels'!$F$386:$J$553,MATCH($A11&amp;$B11&amp;$C11&amp;$D11,'Regional Cap levels'!$B$386:$B$553&amp;'Regional Cap levels'!$C$386:$C$553&amp;'Regional Cap levels'!$D$386:$D$553&amp;'Regional Cap levels'!$E$386:$E$553,0),MATCH(I$6,'Regional Cap levels'!$F$385:$J$385,0))</f>
        <v>7.2540660142970989E-2</v>
      </c>
    </row>
    <row r="12" spans="1:10" ht="13.5" customHeight="1">
      <c r="A12" s="1" t="s">
        <v>126</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0.17948094946844304</v>
      </c>
      <c r="F12" s="37" cm="1">
        <f t="array" ref="F12">INDEX('Regional Cap levels'!$F$386:$J$553,MATCH($A12&amp;$B12&amp;$C12&amp;$D12,'Regional Cap levels'!$B$386:$B$553&amp;'Regional Cap levels'!$C$386:$C$553&amp;'Regional Cap levels'!$D$386:$D$553&amp;'Regional Cap levels'!$E$386:$E$553,0),MATCH(F$6,'Regional Cap levels'!$F$385:$J$385,0))</f>
        <v>0.13311165704067429</v>
      </c>
      <c r="G12" s="37" cm="1">
        <f t="array" ref="G12">INDEX('Regional Cap levels'!$F$386:$J$553,MATCH($A12&amp;$B12&amp;$C12&amp;$D12,'Regional Cap levels'!$B$386:$B$553&amp;'Regional Cap levels'!$C$386:$C$553&amp;'Regional Cap levels'!$D$386:$D$553&amp;'Regional Cap levels'!$E$386:$E$553,0),MATCH(G$6,'Regional Cap levels'!$F$385:$J$385,0))</f>
        <v>7.9404720221296951E-2</v>
      </c>
      <c r="H12" s="37" cm="1">
        <f t="array" ref="H12">INDEX('Regional Cap levels'!$F$386:$J$553,MATCH($A12&amp;$B12&amp;$C12&amp;$D12,'Regional Cap levels'!$B$386:$B$553&amp;'Regional Cap levels'!$C$386:$C$553&amp;'Regional Cap levels'!$D$386:$D$553&amp;'Regional Cap levels'!$E$386:$E$553,0),MATCH(H$6,'Regional Cap levels'!$F$385:$J$385,0))</f>
        <v>7.2878751751382628E-2</v>
      </c>
      <c r="I12" s="37" cm="1">
        <f t="array" ref="I12">INDEX('Regional Cap levels'!$F$386:$J$553,MATCH($A12&amp;$B12&amp;$C12&amp;$D12,'Regional Cap levels'!$B$386:$B$553&amp;'Regional Cap levels'!$C$386:$C$553&amp;'Regional Cap levels'!$D$386:$D$553&amp;'Regional Cap levels'!$E$386:$E$553,0),MATCH(I$6,'Regional Cap levels'!$F$385:$J$385,0))</f>
        <v>7.840416523889597E-2</v>
      </c>
    </row>
    <row r="13" spans="1:10" ht="13.5" customHeight="1">
      <c r="A13" s="1" t="s">
        <v>126</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0.42680175347585403</v>
      </c>
      <c r="F13" s="37" cm="1">
        <f t="array" ref="F13">INDEX('Regional Cap levels'!$F$386:$J$553,MATCH($A13&amp;$B13&amp;$C13&amp;$D13,'Regional Cap levels'!$B$386:$B$553&amp;'Regional Cap levels'!$C$386:$C$553&amp;'Regional Cap levels'!$D$386:$D$553&amp;'Regional Cap levels'!$E$386:$E$553,0),MATCH(F$6,'Regional Cap levels'!$F$385:$J$385,0))</f>
        <v>0.47208514775354765</v>
      </c>
      <c r="G13" s="37" cm="1">
        <f t="array" ref="G13">INDEX('Regional Cap levels'!$F$386:$J$553,MATCH($A13&amp;$B13&amp;$C13&amp;$D13,'Regional Cap levels'!$B$386:$B$553&amp;'Regional Cap levels'!$C$386:$C$553&amp;'Regional Cap levels'!$D$386:$D$553&amp;'Regional Cap levels'!$E$386:$E$553,0),MATCH(G$6,'Regional Cap levels'!$F$385:$J$385,0))</f>
        <v>0.47208514775354765</v>
      </c>
      <c r="H13" s="37" cm="1">
        <f t="array" ref="H13">INDEX('Regional Cap levels'!$F$386:$J$553,MATCH($A13&amp;$B13&amp;$C13&amp;$D13,'Regional Cap levels'!$B$386:$B$553&amp;'Regional Cap levels'!$C$386:$C$553&amp;'Regional Cap levels'!$D$386:$D$553&amp;'Regional Cap levels'!$E$386:$E$553,0),MATCH(H$6,'Regional Cap levels'!$F$385:$J$385,0))</f>
        <v>0.47579557180812843</v>
      </c>
      <c r="I13" s="37" cm="1">
        <f t="array" ref="I13">INDEX('Regional Cap levels'!$F$386:$J$553,MATCH($A13&amp;$B13&amp;$C13&amp;$D13,'Regional Cap levels'!$B$386:$B$553&amp;'Regional Cap levels'!$C$386:$C$553&amp;'Regional Cap levels'!$D$386:$D$553&amp;'Regional Cap levels'!$E$386:$E$553,0),MATCH(I$6,'Regional Cap levels'!$F$385:$J$385,0))</f>
        <v>0.47561794197681412</v>
      </c>
    </row>
    <row r="14" spans="1:10" ht="13.5" customHeight="1">
      <c r="A14" s="1" t="s">
        <v>126</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0.47751943147819592</v>
      </c>
      <c r="F14" s="37" cm="1">
        <f t="array" ref="F14">INDEX('Regional Cap levels'!$F$386:$J$553,MATCH($A14&amp;$B14&amp;$C14&amp;$D14,'Regional Cap levels'!$B$386:$B$553&amp;'Regional Cap levels'!$C$386:$C$553&amp;'Regional Cap levels'!$D$386:$D$553&amp;'Regional Cap levels'!$E$386:$E$553,0),MATCH(F$6,'Regional Cap levels'!$F$385:$J$385,0))</f>
        <v>0.52351400816337457</v>
      </c>
      <c r="G14" s="37" cm="1">
        <f t="array" ref="G14">INDEX('Regional Cap levels'!$F$386:$J$553,MATCH($A14&amp;$B14&amp;$C14&amp;$D14,'Regional Cap levels'!$B$386:$B$553&amp;'Regional Cap levels'!$C$386:$C$553&amp;'Regional Cap levels'!$D$386:$D$553&amp;'Regional Cap levels'!$E$386:$E$553,0),MATCH(G$6,'Regional Cap levels'!$F$385:$J$385,0))</f>
        <v>0.52351400816337457</v>
      </c>
      <c r="H14" s="37" cm="1">
        <f t="array" ref="H14">INDEX('Regional Cap levels'!$F$386:$J$553,MATCH($A14&amp;$B14&amp;$C14&amp;$D14,'Regional Cap levels'!$B$386:$B$553&amp;'Regional Cap levels'!$C$386:$C$553&amp;'Regional Cap levels'!$D$386:$D$553&amp;'Regional Cap levels'!$E$386:$E$553,0),MATCH(H$6,'Regional Cap levels'!$F$385:$J$385,0))</f>
        <v>0.54523174783554307</v>
      </c>
      <c r="I14" s="37" cm="1">
        <f t="array" ref="I14">INDEX('Regional Cap levels'!$F$386:$J$553,MATCH($A14&amp;$B14&amp;$C14&amp;$D14,'Regional Cap levels'!$B$386:$B$553&amp;'Regional Cap levels'!$C$386:$C$553&amp;'Regional Cap levels'!$D$386:$D$553&amp;'Regional Cap levels'!$E$386:$E$553,0),MATCH(I$6,'Regional Cap levels'!$F$385:$J$385,0))</f>
        <v>0.54503372140873785</v>
      </c>
    </row>
    <row r="15" spans="1:10" ht="13.5" customHeight="1">
      <c r="A15" s="1" t="s">
        <v>126</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0.48524573952764072</v>
      </c>
      <c r="F15" s="37" cm="1">
        <f t="array" ref="F15">INDEX('Regional Cap levels'!$F$386:$J$553,MATCH($A15&amp;$B15&amp;$C15&amp;$D15,'Regional Cap levels'!$B$386:$B$553&amp;'Regional Cap levels'!$C$386:$C$553&amp;'Regional Cap levels'!$D$386:$D$553&amp;'Regional Cap levels'!$E$386:$E$553,0),MATCH(F$6,'Regional Cap levels'!$F$385:$J$385,0))</f>
        <v>0.53438168899247673</v>
      </c>
      <c r="G15" s="37" cm="1">
        <f t="array" ref="G15">INDEX('Regional Cap levels'!$F$386:$J$553,MATCH($A15&amp;$B15&amp;$C15&amp;$D15,'Regional Cap levels'!$B$386:$B$553&amp;'Regional Cap levels'!$C$386:$C$553&amp;'Regional Cap levels'!$D$386:$D$553&amp;'Regional Cap levels'!$E$386:$E$553,0),MATCH(G$6,'Regional Cap levels'!$F$385:$J$385,0))</f>
        <v>0.53438168899247673</v>
      </c>
      <c r="H15" s="37" cm="1">
        <f t="array" ref="H15">INDEX('Regional Cap levels'!$F$386:$J$553,MATCH($A15&amp;$B15&amp;$C15&amp;$D15,'Regional Cap levels'!$B$386:$B$553&amp;'Regional Cap levels'!$C$386:$C$553&amp;'Regional Cap levels'!$D$386:$D$553&amp;'Regional Cap levels'!$E$386:$E$553,0),MATCH(H$6,'Regional Cap levels'!$F$385:$J$385,0))</f>
        <v>0.53934282474809503</v>
      </c>
      <c r="I15" s="37" cm="1">
        <f t="array" ref="I15">INDEX('Regional Cap levels'!$F$386:$J$553,MATCH($A15&amp;$B15&amp;$C15&amp;$D15,'Regional Cap levels'!$B$386:$B$553&amp;'Regional Cap levels'!$C$386:$C$553&amp;'Regional Cap levels'!$D$386:$D$553&amp;'Regional Cap levels'!$E$386:$E$553,0),MATCH(I$6,'Regional Cap levels'!$F$385:$J$385,0))</f>
        <v>0.5391563627778645</v>
      </c>
    </row>
    <row r="16" spans="1:10" ht="13.5" customHeight="1">
      <c r="A16" s="1" t="s">
        <v>126</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0.2961807376194846</v>
      </c>
      <c r="I16" s="37" cm="1">
        <f t="array" ref="I16">INDEX('Regional Cap levels'!$F$386:$J$553,MATCH($A16&amp;$B16&amp;$C16&amp;$D16,'Regional Cap levels'!$B$386:$B$553&amp;'Regional Cap levels'!$C$386:$C$553&amp;'Regional Cap levels'!$D$386:$D$553&amp;'Regional Cap levels'!$E$386:$E$553,0),MATCH(I$6,'Regional Cap levels'!$F$385:$J$385,0))</f>
        <v>0.29597131901047752</v>
      </c>
    </row>
    <row r="17" spans="1:10" ht="13.5" customHeight="1">
      <c r="A17" s="1" t="s">
        <v>126</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0.40444204487579294</v>
      </c>
      <c r="I17" s="37" cm="1">
        <f t="array" ref="I17">INDEX('Regional Cap levels'!$F$386:$J$553,MATCH($A17&amp;$B17&amp;$C17&amp;$D17,'Regional Cap levels'!$B$386:$B$553&amp;'Regional Cap levels'!$C$386:$C$553&amp;'Regional Cap levels'!$D$386:$D$553&amp;'Regional Cap levels'!$E$386:$E$553,0),MATCH(I$6,'Regional Cap levels'!$F$385:$J$385,0))</f>
        <v>0.40414168061275274</v>
      </c>
    </row>
    <row r="18" spans="1:10" ht="13.5" customHeight="1">
      <c r="A18" s="1" t="s">
        <v>126</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0.3498986706338213</v>
      </c>
      <c r="I18" s="37" cm="1">
        <f t="array" ref="I18">INDEX('Regional Cap levels'!$F$386:$J$553,MATCH($A18&amp;$B18&amp;$C18&amp;$D18,'Regional Cap levels'!$B$386:$B$553&amp;'Regional Cap levels'!$C$386:$C$553&amp;'Regional Cap levels'!$D$386:$D$553&amp;'Regional Cap levels'!$E$386:$E$553,0),MATCH(I$6,'Regional Cap levels'!$F$385:$J$385,0))</f>
        <v>0.34966986881742695</v>
      </c>
    </row>
    <row r="19" spans="1:10" ht="13.5" customHeight="1">
      <c r="B19" s="128"/>
      <c r="D19" s="128"/>
      <c r="E19" s="40"/>
      <c r="F19" s="40"/>
      <c r="G19" s="188"/>
      <c r="H19" s="188"/>
      <c r="I19" s="188"/>
    </row>
    <row r="20" spans="1:10" ht="13.5" customHeight="1">
      <c r="B20" s="56" t="s">
        <v>69</v>
      </c>
      <c r="C20" s="129"/>
      <c r="D20" s="129"/>
      <c r="E20" s="129"/>
      <c r="F20" s="129"/>
      <c r="G20" s="129"/>
      <c r="H20" s="129"/>
      <c r="I20" s="129"/>
    </row>
    <row r="21" spans="1:10" ht="28.5" customHeight="1">
      <c r="B21" s="14"/>
      <c r="C21" s="1"/>
      <c r="D21" s="1"/>
      <c r="E21" s="126" t="s">
        <v>47</v>
      </c>
      <c r="F21" s="126" t="s">
        <v>49</v>
      </c>
      <c r="G21" s="126" t="s">
        <v>51</v>
      </c>
      <c r="H21" s="126" t="s">
        <v>53</v>
      </c>
      <c r="I21" s="127" t="s">
        <v>55</v>
      </c>
    </row>
    <row r="22" spans="1:10" ht="13.5" customHeight="1">
      <c r="B22" s="55" t="s">
        <v>58</v>
      </c>
      <c r="C22" s="2" t="s">
        <v>59</v>
      </c>
      <c r="D22" s="2" t="s">
        <v>60</v>
      </c>
      <c r="E22" s="13" t="s">
        <v>46</v>
      </c>
      <c r="F22" s="13" t="s">
        <v>48</v>
      </c>
      <c r="G22" s="13" t="s">
        <v>50</v>
      </c>
      <c r="H22" s="13" t="s">
        <v>52</v>
      </c>
      <c r="I22" s="186" t="s">
        <v>54</v>
      </c>
      <c r="J22" s="130" t="s">
        <v>70</v>
      </c>
    </row>
    <row r="23" spans="1:10" ht="13.5" customHeight="1">
      <c r="B23" s="209" t="s">
        <v>71</v>
      </c>
      <c r="C23" s="209"/>
      <c r="D23" s="209"/>
      <c r="E23" s="209"/>
      <c r="F23" s="209"/>
      <c r="G23" s="209"/>
      <c r="H23" s="209"/>
      <c r="I23" s="186"/>
    </row>
    <row r="24" spans="1:10" ht="13.5" customHeight="1">
      <c r="B24" s="14" t="s">
        <v>62</v>
      </c>
      <c r="C24" s="1" t="s">
        <v>63</v>
      </c>
      <c r="D24" s="14" t="s">
        <v>64</v>
      </c>
      <c r="E24" s="35" cm="1">
        <f t="array" ref="E24">E7*INDEX('TDCV Values'!$D$11:$H$16,MATCH($B24&amp;$C24,'TDCV Values'!$B$11:$B$16&amp;'TDCV Values'!$C$11:$C$16,0),MATCH(E$22,'TDCV Values'!$D$10:$H$10,0))</f>
        <v>1996.1462761709063</v>
      </c>
      <c r="F24" s="35" cm="1">
        <f t="array" ref="F24">F7*INDEX('TDCV Values'!$D$11:$H$16,MATCH($B24&amp;$C24,'TDCV Values'!$B$11:$B$16&amp;'TDCV Values'!$C$11:$C$16,0),MATCH(F$22,'TDCV Values'!$D$10:$H$10,0))</f>
        <v>1495.6336540317718</v>
      </c>
      <c r="G24" s="35" cm="1">
        <f t="array" ref="G24">G7*INDEX('TDCV Values'!$D$11:$H$16,MATCH($B24&amp;$C24,'TDCV Values'!$B$11:$B$16&amp;'TDCV Values'!$C$11:$C$16,0),MATCH(G$22,'TDCV Values'!$D$10:$H$10,0))</f>
        <v>896.08717066508586</v>
      </c>
      <c r="H24" s="35" cm="1">
        <f t="array" ref="H24">H7*INDEX('TDCV Values'!$D$11:$H$16,MATCH($B24&amp;$C24,'TDCV Values'!$B$11:$B$16&amp;'TDCV Values'!$C$11:$C$16,0),MATCH(H$22,'TDCV Values'!$D$10:$H$10,0))</f>
        <v>758.614302027657</v>
      </c>
      <c r="I24" s="35" cm="1">
        <f t="array" ref="I24">I7*INDEX('TDCV Values'!$D$11:$H$16,MATCH($B24&amp;$C24,'TDCV Values'!$B$11:$B$16&amp;'TDCV Values'!$C$11:$C$16,0),MATCH(I$22,'TDCV Values'!$D$10:$H$10,0))</f>
        <v>793.30392978593636</v>
      </c>
    </row>
    <row r="25" spans="1:10" ht="13.5" customHeight="1">
      <c r="B25" s="14" t="s">
        <v>62</v>
      </c>
      <c r="C25" s="1" t="s">
        <v>65</v>
      </c>
      <c r="D25" s="14" t="s">
        <v>64</v>
      </c>
      <c r="E25" s="35" cm="1">
        <f t="array" ref="E25">E8*INDEX('TDCV Values'!$D$11:$H$16,MATCH($B25&amp;$C25,'TDCV Values'!$B$11:$B$16&amp;'TDCV Values'!$C$11:$C$16,0),MATCH(E$22,'TDCV Values'!$D$10:$H$10,0))</f>
        <v>1965.8221742477629</v>
      </c>
      <c r="F25" s="35" cm="1">
        <f t="array" ref="F25">F8*INDEX('TDCV Values'!$D$11:$H$16,MATCH($B25&amp;$C25,'TDCV Values'!$B$11:$B$16&amp;'TDCV Values'!$C$11:$C$16,0),MATCH(F$22,'TDCV Values'!$D$10:$H$10,0))</f>
        <v>1461.9188405014679</v>
      </c>
      <c r="G25" s="35" cm="1">
        <f t="array" ref="G25">G8*INDEX('TDCV Values'!$D$11:$H$16,MATCH($B25&amp;$C25,'TDCV Values'!$B$11:$B$16&amp;'TDCV Values'!$C$11:$C$16,0),MATCH(G$22,'TDCV Values'!$D$10:$H$10,0))</f>
        <v>865.26806075759782</v>
      </c>
      <c r="H25" s="35" cm="1">
        <f t="array" ref="H25">H8*INDEX('TDCV Values'!$D$11:$H$16,MATCH($B25&amp;$C25,'TDCV Values'!$B$11:$B$16&amp;'TDCV Values'!$C$11:$C$16,0),MATCH(H$22,'TDCV Values'!$D$10:$H$10,0))</f>
        <v>746.74058960251591</v>
      </c>
      <c r="I25" s="35" cm="1">
        <f t="array" ref="I25">I8*INDEX('TDCV Values'!$D$11:$H$16,MATCH($B25&amp;$C25,'TDCV Values'!$B$11:$B$16&amp;'TDCV Values'!$C$11:$C$16,0),MATCH(I$22,'TDCV Values'!$D$10:$H$10,0))</f>
        <v>781.26940421320353</v>
      </c>
    </row>
    <row r="26" spans="1:10" ht="13.5" customHeight="1">
      <c r="B26" s="14" t="s">
        <v>62</v>
      </c>
      <c r="C26" s="1" t="s">
        <v>66</v>
      </c>
      <c r="D26" s="14" t="s">
        <v>64</v>
      </c>
      <c r="E26" s="35" cm="1">
        <f t="array" ref="E26">E9*INDEX('TDCV Values'!$D$11:$H$16,MATCH($B26&amp;$C26,'TDCV Values'!$B$11:$B$16&amp;'TDCV Values'!$C$11:$C$16,0),MATCH(E$22,'TDCV Values'!$D$10:$H$10,0))</f>
        <v>2102.4696357268112</v>
      </c>
      <c r="F26" s="35" cm="1">
        <f t="array" ref="F26">F9*INDEX('TDCV Values'!$D$11:$H$16,MATCH($B26&amp;$C26,'TDCV Values'!$B$11:$B$16&amp;'TDCV Values'!$C$11:$C$16,0),MATCH(F$22,'TDCV Values'!$D$10:$H$10,0))</f>
        <v>1575.316702673932</v>
      </c>
      <c r="G26" s="35" cm="1">
        <f t="array" ref="G26">G9*INDEX('TDCV Values'!$D$11:$H$16,MATCH($B26&amp;$C26,'TDCV Values'!$B$11:$B$16&amp;'TDCV Values'!$C$11:$C$16,0),MATCH(G$22,'TDCV Values'!$D$10:$H$10,0))</f>
        <v>943.87572023632833</v>
      </c>
      <c r="H26" s="35" cm="1">
        <f t="array" ref="H26">H9*INDEX('TDCV Values'!$D$11:$H$16,MATCH($B26&amp;$C26,'TDCV Values'!$B$11:$B$16&amp;'TDCV Values'!$C$11:$C$16,0),MATCH(H$22,'TDCV Values'!$D$10:$H$10,0))</f>
        <v>798.57899314341364</v>
      </c>
      <c r="I26" s="35" cm="1">
        <f t="array" ref="I26">I9*INDEX('TDCV Values'!$D$11:$H$16,MATCH($B26&amp;$C26,'TDCV Values'!$B$11:$B$16&amp;'TDCV Values'!$C$11:$C$16,0),MATCH(I$22,'TDCV Values'!$D$10:$H$10,0))</f>
        <v>835.11411147947467</v>
      </c>
      <c r="J26" s="132"/>
    </row>
    <row r="27" spans="1:10" ht="13.5" customHeight="1">
      <c r="B27" s="14" t="s">
        <v>67</v>
      </c>
      <c r="C27" s="1" t="s">
        <v>63</v>
      </c>
      <c r="D27" s="14" t="s">
        <v>64</v>
      </c>
      <c r="E27" s="35" cm="1">
        <f t="array" ref="E27">E10*INDEX('TDCV Values'!$D$11:$H$16,MATCH($B27&amp;$C27,'TDCV Values'!$B$11:$B$16&amp;'TDCV Values'!$C$11:$C$16,0),MATCH(E$22,'TDCV Values'!$D$10:$H$10,0))</f>
        <v>2044.9038149316957</v>
      </c>
      <c r="F27" s="35" cm="1">
        <f t="array" ref="F27">F10*INDEX('TDCV Values'!$D$11:$H$16,MATCH($B27&amp;$C27,'TDCV Values'!$B$11:$B$16&amp;'TDCV Values'!$C$11:$C$16,0),MATCH(F$22,'TDCV Values'!$D$10:$H$10,0))</f>
        <v>1516.5609963513552</v>
      </c>
      <c r="G27" s="35" cm="1">
        <f t="array" ref="G27">G10*INDEX('TDCV Values'!$D$11:$H$16,MATCH($B27&amp;$C27,'TDCV Values'!$B$11:$B$16&amp;'TDCV Values'!$C$11:$C$16,0),MATCH(G$22,'TDCV Values'!$D$10:$H$10,0))</f>
        <v>904.61558788148773</v>
      </c>
      <c r="H27" s="35" cm="1">
        <f t="array" ref="H27">H10*INDEX('TDCV Values'!$D$11:$H$16,MATCH($B27&amp;$C27,'TDCV Values'!$B$11:$B$16&amp;'TDCV Values'!$C$11:$C$16,0),MATCH(H$22,'TDCV Values'!$D$10:$H$10,0))</f>
        <v>796.23028454775613</v>
      </c>
      <c r="I27" s="35" cm="1">
        <f t="array" ref="I27">I10*INDEX('TDCV Values'!$D$11:$H$16,MATCH($B27&amp;$C27,'TDCV Values'!$B$11:$B$16&amp;'TDCV Values'!$C$11:$C$16,0),MATCH(I$22,'TDCV Values'!$D$10:$H$10,0))</f>
        <v>856.56176127357332</v>
      </c>
      <c r="J27" s="132"/>
    </row>
    <row r="28" spans="1:10" ht="13.5" customHeight="1">
      <c r="B28" s="14" t="s">
        <v>67</v>
      </c>
      <c r="C28" s="1" t="s">
        <v>65</v>
      </c>
      <c r="D28" s="14" t="s">
        <v>64</v>
      </c>
      <c r="E28" s="35" cm="1">
        <f t="array" ref="E28">E11*INDEX('TDCV Values'!$D$11:$H$16,MATCH($B28&amp;$C28,'TDCV Values'!$B$11:$B$16&amp;'TDCV Values'!$C$11:$C$16,0),MATCH(E$22,'TDCV Values'!$D$10:$H$10,0))</f>
        <v>2102.7030605230116</v>
      </c>
      <c r="F28" s="35" cm="1">
        <f t="array" ref="F28">F11*INDEX('TDCV Values'!$D$11:$H$16,MATCH($B28&amp;$C28,'TDCV Values'!$B$11:$B$16&amp;'TDCV Values'!$C$11:$C$16,0),MATCH(F$22,'TDCV Values'!$D$10:$H$10,0))</f>
        <v>1542.9734005764651</v>
      </c>
      <c r="G28" s="35" cm="1">
        <f t="array" ref="G28">G11*INDEX('TDCV Values'!$D$11:$H$16,MATCH($B28&amp;$C28,'TDCV Values'!$B$11:$B$16&amp;'TDCV Values'!$C$11:$C$16,0),MATCH(G$22,'TDCV Values'!$D$10:$H$10,0))</f>
        <v>886.85791420049668</v>
      </c>
      <c r="H28" s="35" cm="1">
        <f t="array" ref="H28">H11*INDEX('TDCV Values'!$D$11:$H$16,MATCH($B28&amp;$C28,'TDCV Values'!$B$11:$B$16&amp;'TDCV Values'!$C$11:$C$16,0),MATCH(H$22,'TDCV Values'!$D$10:$H$10,0))</f>
        <v>769.05485439617291</v>
      </c>
      <c r="I28" s="35" cm="1">
        <f t="array" ref="I28">I11*INDEX('TDCV Values'!$D$11:$H$16,MATCH($B28&amp;$C28,'TDCV Values'!$B$11:$B$16&amp;'TDCV Values'!$C$11:$C$16,0),MATCH(I$22,'TDCV Values'!$D$10:$H$10,0))</f>
        <v>834.21759164416642</v>
      </c>
      <c r="J28" s="132"/>
    </row>
    <row r="29" spans="1:10" ht="13.5" customHeight="1">
      <c r="B29" s="14" t="s">
        <v>67</v>
      </c>
      <c r="C29" s="1" t="s">
        <v>66</v>
      </c>
      <c r="D29" s="14" t="s">
        <v>64</v>
      </c>
      <c r="E29" s="35" cm="1">
        <f t="array" ref="E29">E12*INDEX('TDCV Values'!$D$11:$H$16,MATCH($B29&amp;$C29,'TDCV Values'!$B$11:$B$16&amp;'TDCV Values'!$C$11:$C$16,0),MATCH(E$22,'TDCV Values'!$D$10:$H$10,0))</f>
        <v>2153.7713936213163</v>
      </c>
      <c r="F29" s="35" cm="1">
        <f t="array" ref="F29">F12*INDEX('TDCV Values'!$D$11:$H$16,MATCH($B29&amp;$C29,'TDCV Values'!$B$11:$B$16&amp;'TDCV Values'!$C$11:$C$16,0),MATCH(F$22,'TDCV Values'!$D$10:$H$10,0))</f>
        <v>1597.3398844880915</v>
      </c>
      <c r="G29" s="35" cm="1">
        <f t="array" ref="G29">G12*INDEX('TDCV Values'!$D$11:$H$16,MATCH($B29&amp;$C29,'TDCV Values'!$B$11:$B$16&amp;'TDCV Values'!$C$11:$C$16,0),MATCH(G$22,'TDCV Values'!$D$10:$H$10,0))</f>
        <v>952.85664265556341</v>
      </c>
      <c r="H29" s="35" cm="1">
        <f t="array" ref="H29">H12*INDEX('TDCV Values'!$D$11:$H$16,MATCH($B29&amp;$C29,'TDCV Values'!$B$11:$B$16&amp;'TDCV Values'!$C$11:$C$16,0),MATCH(H$22,'TDCV Values'!$D$10:$H$10,0))</f>
        <v>838.10564514090026</v>
      </c>
      <c r="I29" s="35" cm="1">
        <f t="array" ref="I29">I12*INDEX('TDCV Values'!$D$11:$H$16,MATCH($B29&amp;$C29,'TDCV Values'!$B$11:$B$16&amp;'TDCV Values'!$C$11:$C$16,0),MATCH(I$22,'TDCV Values'!$D$10:$H$10,0))</f>
        <v>901.64790024730371</v>
      </c>
      <c r="J29" s="132"/>
    </row>
    <row r="30" spans="1:10" ht="13.5" customHeight="1">
      <c r="B30" s="209" t="s">
        <v>72</v>
      </c>
      <c r="C30" s="209"/>
      <c r="D30" s="209"/>
      <c r="E30" s="209"/>
      <c r="F30" s="209"/>
      <c r="G30" s="209"/>
      <c r="H30" s="209"/>
      <c r="I30" s="186"/>
      <c r="J30" t="s">
        <v>73</v>
      </c>
    </row>
    <row r="31" spans="1:10" ht="13.5" customHeight="1">
      <c r="B31" s="14" t="s">
        <v>62</v>
      </c>
      <c r="C31" s="1" t="s">
        <v>63</v>
      </c>
      <c r="D31" s="14" t="s">
        <v>68</v>
      </c>
      <c r="E31" s="8">
        <f>E13*365</f>
        <v>155.78264001868672</v>
      </c>
      <c r="F31" s="8">
        <f t="shared" ref="F31:I36" si="0">F13*365</f>
        <v>172.31107893004489</v>
      </c>
      <c r="G31" s="8">
        <f t="shared" si="0"/>
        <v>172.31107893004489</v>
      </c>
      <c r="H31" s="8">
        <f t="shared" si="0"/>
        <v>173.66538370996687</v>
      </c>
      <c r="I31" s="8">
        <f t="shared" si="0"/>
        <v>173.60054882153716</v>
      </c>
    </row>
    <row r="32" spans="1:10" ht="13.5" customHeight="1">
      <c r="B32" s="14" t="s">
        <v>62</v>
      </c>
      <c r="C32" s="1" t="s">
        <v>65</v>
      </c>
      <c r="D32" s="14" t="s">
        <v>68</v>
      </c>
      <c r="E32" s="8">
        <f t="shared" ref="E32:H36" si="1">E14*365</f>
        <v>174.29459248954151</v>
      </c>
      <c r="F32" s="8">
        <f t="shared" si="1"/>
        <v>191.0826129796317</v>
      </c>
      <c r="G32" s="8">
        <f t="shared" si="1"/>
        <v>191.0826129796317</v>
      </c>
      <c r="H32" s="8">
        <f t="shared" si="1"/>
        <v>199.00958795997323</v>
      </c>
      <c r="I32" s="8">
        <f t="shared" si="0"/>
        <v>198.93730831418932</v>
      </c>
    </row>
    <row r="33" spans="2:10" ht="13.5" customHeight="1">
      <c r="B33" s="14" t="s">
        <v>62</v>
      </c>
      <c r="C33" s="1" t="s">
        <v>66</v>
      </c>
      <c r="D33" s="14" t="s">
        <v>68</v>
      </c>
      <c r="E33" s="8">
        <f t="shared" si="1"/>
        <v>177.11469492758886</v>
      </c>
      <c r="F33" s="8">
        <f t="shared" si="1"/>
        <v>195.049316482254</v>
      </c>
      <c r="G33" s="8">
        <f t="shared" si="1"/>
        <v>195.049316482254</v>
      </c>
      <c r="H33" s="8">
        <f t="shared" si="1"/>
        <v>196.8601310330547</v>
      </c>
      <c r="I33" s="8">
        <f t="shared" si="0"/>
        <v>196.79207241392055</v>
      </c>
    </row>
    <row r="34" spans="2:10" ht="13.5" customHeight="1">
      <c r="B34" s="14" t="s">
        <v>67</v>
      </c>
      <c r="C34" s="1" t="s">
        <v>63</v>
      </c>
      <c r="D34" s="14" t="s">
        <v>68</v>
      </c>
      <c r="E34" s="8">
        <f t="shared" si="1"/>
        <v>103.97092936909048</v>
      </c>
      <c r="F34" s="8">
        <f t="shared" si="1"/>
        <v>106.25787182977324</v>
      </c>
      <c r="G34" s="8">
        <f t="shared" si="1"/>
        <v>106.25787182977324</v>
      </c>
      <c r="H34" s="8">
        <f t="shared" si="1"/>
        <v>108.10596923111189</v>
      </c>
      <c r="I34" s="8">
        <f t="shared" si="0"/>
        <v>108.02953143882429</v>
      </c>
    </row>
    <row r="35" spans="2:10" ht="13.5" customHeight="1">
      <c r="B35" s="14" t="s">
        <v>67</v>
      </c>
      <c r="C35" s="1" t="s">
        <v>65</v>
      </c>
      <c r="D35" s="14" t="s">
        <v>68</v>
      </c>
      <c r="E35" s="8">
        <f t="shared" si="1"/>
        <v>136.9058156755768</v>
      </c>
      <c r="F35" s="8">
        <f t="shared" si="1"/>
        <v>137.96643218303919</v>
      </c>
      <c r="G35" s="8">
        <f t="shared" si="1"/>
        <v>137.96643218303919</v>
      </c>
      <c r="H35" s="8">
        <f t="shared" si="1"/>
        <v>147.62134637966443</v>
      </c>
      <c r="I35" s="8">
        <f t="shared" si="0"/>
        <v>147.51171342365475</v>
      </c>
    </row>
    <row r="36" spans="2:10" ht="13.5" customHeight="1">
      <c r="B36" s="14" t="s">
        <v>67</v>
      </c>
      <c r="C36" s="1" t="s">
        <v>66</v>
      </c>
      <c r="D36" s="14" t="s">
        <v>68</v>
      </c>
      <c r="E36" s="8">
        <f t="shared" si="1"/>
        <v>122.41270806287491</v>
      </c>
      <c r="F36" s="8">
        <f t="shared" si="1"/>
        <v>125.33564757652866</v>
      </c>
      <c r="G36" s="8">
        <f t="shared" si="1"/>
        <v>125.33564757652866</v>
      </c>
      <c r="H36" s="8">
        <f t="shared" si="1"/>
        <v>127.71301478134477</v>
      </c>
      <c r="I36" s="8">
        <f t="shared" si="0"/>
        <v>127.62950211836083</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2151.9289161895931</v>
      </c>
      <c r="F38" s="8">
        <f t="shared" si="2"/>
        <v>1667.9447329618167</v>
      </c>
      <c r="G38" s="8">
        <f t="shared" si="2"/>
        <v>1068.3982495951307</v>
      </c>
      <c r="H38" s="8">
        <f t="shared" si="2"/>
        <v>932.27968573762382</v>
      </c>
      <c r="I38" s="8">
        <f t="shared" si="2"/>
        <v>966.90447860747349</v>
      </c>
    </row>
    <row r="39" spans="2:10" ht="13.5" customHeight="1">
      <c r="B39" s="14" t="s">
        <v>62</v>
      </c>
      <c r="C39" s="1" t="s">
        <v>65</v>
      </c>
      <c r="D39" s="1"/>
      <c r="E39" s="8">
        <f t="shared" si="2"/>
        <v>2140.1167667373043</v>
      </c>
      <c r="F39" s="8">
        <f t="shared" si="2"/>
        <v>1653.0014534810996</v>
      </c>
      <c r="G39" s="8">
        <f t="shared" si="2"/>
        <v>1056.3506737372295</v>
      </c>
      <c r="H39" s="8">
        <f t="shared" si="2"/>
        <v>945.75017756248917</v>
      </c>
      <c r="I39" s="8">
        <f t="shared" si="2"/>
        <v>980.20671252739282</v>
      </c>
    </row>
    <row r="40" spans="2:10" ht="13.5" customHeight="1">
      <c r="B40" s="14" t="s">
        <v>62</v>
      </c>
      <c r="C40" s="1" t="s">
        <v>66</v>
      </c>
      <c r="D40" s="1"/>
      <c r="E40" s="8">
        <f t="shared" si="2"/>
        <v>2279.5843306544002</v>
      </c>
      <c r="F40" s="8">
        <f t="shared" si="2"/>
        <v>1770.366019156186</v>
      </c>
      <c r="G40" s="8">
        <f t="shared" si="2"/>
        <v>1138.9250367185823</v>
      </c>
      <c r="H40" s="8">
        <f t="shared" si="2"/>
        <v>995.43912417646834</v>
      </c>
      <c r="I40" s="8">
        <f t="shared" si="2"/>
        <v>1031.9061838933953</v>
      </c>
    </row>
    <row r="41" spans="2:10" ht="13.5" customHeight="1">
      <c r="B41" s="14" t="s">
        <v>67</v>
      </c>
      <c r="C41" s="1" t="s">
        <v>63</v>
      </c>
      <c r="D41" s="1"/>
      <c r="E41" s="8">
        <f t="shared" si="2"/>
        <v>2148.874744300786</v>
      </c>
      <c r="F41" s="8">
        <f t="shared" si="2"/>
        <v>1622.8188681811284</v>
      </c>
      <c r="G41" s="8">
        <f t="shared" si="2"/>
        <v>1010.8734597112609</v>
      </c>
      <c r="H41" s="8">
        <f t="shared" si="2"/>
        <v>904.33625377886801</v>
      </c>
      <c r="I41" s="8">
        <f t="shared" si="2"/>
        <v>964.5912927123976</v>
      </c>
    </row>
    <row r="42" spans="2:10" ht="13.5" customHeight="1">
      <c r="B42" s="14" t="s">
        <v>67</v>
      </c>
      <c r="C42" s="1" t="s">
        <v>65</v>
      </c>
      <c r="D42" s="1"/>
      <c r="E42" s="8">
        <f t="shared" si="2"/>
        <v>2239.6088761985884</v>
      </c>
      <c r="F42" s="8">
        <f t="shared" si="2"/>
        <v>1680.9398327595043</v>
      </c>
      <c r="G42" s="8">
        <f t="shared" si="2"/>
        <v>1024.8243463835358</v>
      </c>
      <c r="H42" s="8">
        <f t="shared" si="2"/>
        <v>916.67620077583729</v>
      </c>
      <c r="I42" s="8">
        <f t="shared" si="2"/>
        <v>981.7293050678212</v>
      </c>
    </row>
    <row r="43" spans="2:10" ht="13.5" customHeight="1">
      <c r="B43" s="14" t="s">
        <v>67</v>
      </c>
      <c r="C43" s="1" t="s">
        <v>66</v>
      </c>
      <c r="D43" s="1"/>
      <c r="E43" s="8">
        <f t="shared" si="2"/>
        <v>2276.1841016841913</v>
      </c>
      <c r="F43" s="8">
        <f t="shared" si="2"/>
        <v>1722.67553206462</v>
      </c>
      <c r="G43" s="8">
        <f t="shared" si="2"/>
        <v>1078.1922902320921</v>
      </c>
      <c r="H43" s="8">
        <f t="shared" si="2"/>
        <v>965.81865992224505</v>
      </c>
      <c r="I43" s="8">
        <f t="shared" si="2"/>
        <v>1029.2774023656646</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4300.8036604903791</v>
      </c>
      <c r="F45" s="8">
        <f t="shared" ref="F45:I47" si="3">F38+F41</f>
        <v>3290.7636011429449</v>
      </c>
      <c r="G45" s="8">
        <f t="shared" si="3"/>
        <v>2079.2717093063916</v>
      </c>
      <c r="H45" s="8">
        <f t="shared" si="3"/>
        <v>1836.6159395164918</v>
      </c>
      <c r="I45" s="8">
        <f t="shared" si="3"/>
        <v>1931.495771319871</v>
      </c>
    </row>
    <row r="46" spans="2:10" ht="13.5" customHeight="1">
      <c r="B46" s="14" t="s">
        <v>77</v>
      </c>
      <c r="C46" s="1" t="s">
        <v>65</v>
      </c>
      <c r="D46" s="1"/>
      <c r="E46" s="8">
        <f t="shared" ref="E46:H47" si="4">E39+E42</f>
        <v>4379.7256429358931</v>
      </c>
      <c r="F46" s="8">
        <f t="shared" si="4"/>
        <v>3333.9412862406039</v>
      </c>
      <c r="G46" s="8">
        <f t="shared" si="4"/>
        <v>2081.1750201207651</v>
      </c>
      <c r="H46" s="8">
        <f t="shared" si="4"/>
        <v>1862.4263783383265</v>
      </c>
      <c r="I46" s="8">
        <f t="shared" si="3"/>
        <v>1961.936017595214</v>
      </c>
    </row>
    <row r="47" spans="2:10" ht="13.5" customHeight="1">
      <c r="B47" s="14" t="s">
        <v>77</v>
      </c>
      <c r="C47" s="1" t="s">
        <v>66</v>
      </c>
      <c r="D47" s="1"/>
      <c r="E47" s="8">
        <f t="shared" si="4"/>
        <v>4555.7684323385911</v>
      </c>
      <c r="F47" s="8">
        <f t="shared" si="4"/>
        <v>3493.041551220806</v>
      </c>
      <c r="G47" s="8">
        <f t="shared" si="4"/>
        <v>2217.1173269506744</v>
      </c>
      <c r="H47" s="8">
        <f t="shared" si="4"/>
        <v>1961.2577840987133</v>
      </c>
      <c r="I47" s="8">
        <f t="shared" si="3"/>
        <v>2061.1835862590597</v>
      </c>
    </row>
    <row r="48" spans="2:10" ht="13.5" customHeight="1">
      <c r="E48" s="16"/>
      <c r="F48" s="16"/>
      <c r="G48" s="200"/>
      <c r="H48" s="200"/>
      <c r="I48" s="200"/>
      <c r="J48" s="16"/>
    </row>
    <row r="49" spans="1:14" s="34" customFormat="1">
      <c r="A49" s="33" t="s">
        <v>78</v>
      </c>
      <c r="E49" s="38"/>
      <c r="F49" s="38"/>
      <c r="G49" s="38"/>
      <c r="H49" s="38"/>
      <c r="I49" s="38"/>
      <c r="J49" s="38"/>
    </row>
    <row r="50" spans="1:14">
      <c r="F50" s="132"/>
      <c r="G50" s="132"/>
      <c r="H50" s="132"/>
      <c r="I50" s="132"/>
    </row>
    <row r="51" spans="1:14">
      <c r="B51" s="4" t="s">
        <v>97</v>
      </c>
      <c r="E51" s="6"/>
    </row>
    <row r="52" spans="1:14" ht="25.5" customHeight="1">
      <c r="B52" s="25" t="s">
        <v>58</v>
      </c>
      <c r="C52" s="13" t="s">
        <v>65</v>
      </c>
      <c r="D52" s="13" t="s">
        <v>63</v>
      </c>
      <c r="E52" s="212" t="s">
        <v>98</v>
      </c>
      <c r="F52" s="212"/>
      <c r="H52" s="201"/>
      <c r="I52" s="201"/>
    </row>
    <row r="53" spans="1:14">
      <c r="B53" s="1" t="s">
        <v>62</v>
      </c>
      <c r="C53" s="26">
        <f>'Customer Numbers - South East'!$D$5</f>
        <v>181966</v>
      </c>
      <c r="D53" s="26">
        <f>'Customer Numbers - South East'!$C$5</f>
        <v>1388931</v>
      </c>
      <c r="E53" s="213">
        <f>C53/(C53+D53)</f>
        <v>0.11583572952268673</v>
      </c>
      <c r="F53" s="213"/>
    </row>
    <row r="54" spans="1:14">
      <c r="B54" s="1" t="s">
        <v>67</v>
      </c>
      <c r="C54" s="26">
        <f>'Customer Numbers - South East'!$D$10</f>
        <v>188206</v>
      </c>
      <c r="D54" s="26">
        <f>'Customer Numbers - South East'!$C$10</f>
        <v>1414806</v>
      </c>
      <c r="E54" s="213">
        <f>C54/(C54+D54)</f>
        <v>0.11740772994837219</v>
      </c>
      <c r="F54" s="213"/>
      <c r="J54" s="133"/>
      <c r="K54" s="39"/>
      <c r="L54" s="39"/>
      <c r="M54" s="210"/>
      <c r="N54" s="210"/>
    </row>
    <row r="56" spans="1:14">
      <c r="B56" s="4" t="s">
        <v>99</v>
      </c>
    </row>
    <row r="57" spans="1:14">
      <c r="B57" s="211" t="s">
        <v>100</v>
      </c>
      <c r="C57" s="211"/>
      <c r="D57" s="134">
        <v>1</v>
      </c>
    </row>
    <row r="58" spans="1:14">
      <c r="E58" s="16"/>
      <c r="F58" s="16"/>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0.68832630212789869</v>
      </c>
      <c r="F61" s="37">
        <f t="shared" ref="F61:I61" si="5">F7</f>
        <v>0.51573574276957646</v>
      </c>
      <c r="G61" s="37">
        <f t="shared" si="5"/>
        <v>0.30899557609140893</v>
      </c>
      <c r="H61" s="37">
        <f t="shared" si="5"/>
        <v>0.28096826001024333</v>
      </c>
      <c r="I61" s="37">
        <f t="shared" si="5"/>
        <v>0.29381627029108753</v>
      </c>
    </row>
    <row r="62" spans="1:14">
      <c r="B62" s="14" t="s">
        <v>62</v>
      </c>
      <c r="C62" s="1" t="s">
        <v>65</v>
      </c>
      <c r="D62" s="14" t="s">
        <v>64</v>
      </c>
      <c r="E62" s="37">
        <f t="shared" ref="E62:I66" si="6">E8</f>
        <v>0.67786971525784923</v>
      </c>
      <c r="F62" s="37">
        <f t="shared" si="6"/>
        <v>0.50410994500050621</v>
      </c>
      <c r="G62" s="37">
        <f t="shared" si="6"/>
        <v>0.29836829681296478</v>
      </c>
      <c r="H62" s="37">
        <f t="shared" si="6"/>
        <v>0.27657058874167256</v>
      </c>
      <c r="I62" s="37">
        <f t="shared" si="6"/>
        <v>0.2893590385974828</v>
      </c>
    </row>
    <row r="63" spans="1:14">
      <c r="B63" s="14" t="s">
        <v>62</v>
      </c>
      <c r="C63" s="1" t="s">
        <v>66</v>
      </c>
      <c r="D63" s="14" t="s">
        <v>64</v>
      </c>
      <c r="E63" s="37">
        <f t="shared" si="6"/>
        <v>0.7249895295609694</v>
      </c>
      <c r="F63" s="37">
        <f t="shared" si="6"/>
        <v>0.54321265609445935</v>
      </c>
      <c r="G63" s="37">
        <f t="shared" si="6"/>
        <v>0.32547438628838909</v>
      </c>
      <c r="H63" s="37">
        <f t="shared" si="6"/>
        <v>0.29576999746052357</v>
      </c>
      <c r="I63" s="37">
        <f t="shared" si="6"/>
        <v>0.30930152277017581</v>
      </c>
    </row>
    <row r="64" spans="1:14">
      <c r="B64" s="14" t="s">
        <v>67</v>
      </c>
      <c r="C64" s="1" t="s">
        <v>63</v>
      </c>
      <c r="D64" s="14" t="s">
        <v>64</v>
      </c>
      <c r="E64" s="37">
        <f t="shared" si="6"/>
        <v>0.17040865124430798</v>
      </c>
      <c r="F64" s="37">
        <f t="shared" si="6"/>
        <v>0.12638008302927961</v>
      </c>
      <c r="G64" s="37">
        <f t="shared" si="6"/>
        <v>7.538463232345731E-2</v>
      </c>
      <c r="H64" s="37">
        <f t="shared" si="6"/>
        <v>6.9237416047630965E-2</v>
      </c>
      <c r="I64" s="37">
        <f t="shared" si="6"/>
        <v>7.4483631415093329E-2</v>
      </c>
    </row>
    <row r="65" spans="2:15">
      <c r="B65" s="14" t="s">
        <v>67</v>
      </c>
      <c r="C65" s="1" t="s">
        <v>65</v>
      </c>
      <c r="D65" s="14" t="s">
        <v>64</v>
      </c>
      <c r="E65" s="37">
        <f t="shared" si="6"/>
        <v>0.1752252550435843</v>
      </c>
      <c r="F65" s="37">
        <f t="shared" si="6"/>
        <v>0.12858111671470543</v>
      </c>
      <c r="G65" s="37">
        <f t="shared" si="6"/>
        <v>7.3904826183374725E-2</v>
      </c>
      <c r="H65" s="37">
        <f t="shared" si="6"/>
        <v>6.6874335164884599E-2</v>
      </c>
      <c r="I65" s="37">
        <f t="shared" si="6"/>
        <v>7.2540660142970989E-2</v>
      </c>
    </row>
    <row r="66" spans="2:15">
      <c r="B66" s="14" t="s">
        <v>67</v>
      </c>
      <c r="C66" s="1" t="s">
        <v>66</v>
      </c>
      <c r="D66" s="14" t="s">
        <v>64</v>
      </c>
      <c r="E66" s="37">
        <f t="shared" si="6"/>
        <v>0.17948094946844304</v>
      </c>
      <c r="F66" s="37">
        <f t="shared" si="6"/>
        <v>0.13311165704067429</v>
      </c>
      <c r="G66" s="37">
        <f t="shared" si="6"/>
        <v>7.9404720221296951E-2</v>
      </c>
      <c r="H66" s="37">
        <f t="shared" si="6"/>
        <v>7.2878751751382628E-2</v>
      </c>
      <c r="I66" s="37">
        <f t="shared" si="6"/>
        <v>7.840416523889597E-2</v>
      </c>
    </row>
    <row r="67" spans="2:15">
      <c r="B67" s="14" t="s">
        <v>62</v>
      </c>
      <c r="C67" s="1" t="s">
        <v>63</v>
      </c>
      <c r="D67" s="14" t="s">
        <v>68</v>
      </c>
      <c r="E67" s="37">
        <f>IF((E14-E13)&lt;0,E13,E13+($E$53*(E14-E13))*$D$57)</f>
        <v>0.43267667270695204</v>
      </c>
      <c r="F67" s="37">
        <f t="shared" ref="F67:I67" si="7">IF((F14-F13)&lt;0,F13,F13+($E$53*(F14-F13))*$D$57)</f>
        <v>0.4780424473176404</v>
      </c>
      <c r="G67" s="37">
        <f t="shared" si="7"/>
        <v>0.4780424473176404</v>
      </c>
      <c r="H67" s="37">
        <f t="shared" si="7"/>
        <v>0.4838387619135297</v>
      </c>
      <c r="I67" s="37">
        <f t="shared" si="7"/>
        <v>0.48365876942769692</v>
      </c>
      <c r="K67" s="40"/>
      <c r="L67" s="40"/>
      <c r="M67" s="40"/>
      <c r="N67" s="40"/>
      <c r="O67" s="40"/>
    </row>
    <row r="68" spans="2:15">
      <c r="B68" s="14" t="s">
        <v>62</v>
      </c>
      <c r="C68" s="1" t="s">
        <v>65</v>
      </c>
      <c r="D68" s="14" t="s">
        <v>68</v>
      </c>
      <c r="E68" s="37">
        <f>IF((E14-E13)&lt;=0,E14,E67+(E14-E13)*(1-$D$57))</f>
        <v>0.43267667270695204</v>
      </c>
      <c r="F68" s="37">
        <f>IF((F14-F13)&lt;=0,F14,F67+(F14-F13)*(1-$D$57))</f>
        <v>0.4780424473176404</v>
      </c>
      <c r="G68" s="37">
        <f>IF((G14-G13)&lt;=0,G14,G67+(G14-G13)*(1-$D$57))</f>
        <v>0.4780424473176404</v>
      </c>
      <c r="H68" s="37">
        <f>IF((H14-H13)&lt;=0,H14,H67+(H14-H13)*(1-$D$57))</f>
        <v>0.4838387619135297</v>
      </c>
      <c r="I68" s="37">
        <f>IF((I14-I13)&lt;=0,I14,I67+(I14-I13)*(1-$D$57))</f>
        <v>0.48365876942769692</v>
      </c>
      <c r="K68" s="40"/>
      <c r="L68" s="40"/>
      <c r="M68" s="40"/>
      <c r="N68" s="40"/>
      <c r="O68" s="40"/>
    </row>
    <row r="69" spans="2:15">
      <c r="B69" s="14" t="s">
        <v>62</v>
      </c>
      <c r="C69" s="1" t="s">
        <v>66</v>
      </c>
      <c r="D69" s="14" t="s">
        <v>68</v>
      </c>
      <c r="E69" s="37">
        <f>E15</f>
        <v>0.48524573952764072</v>
      </c>
      <c r="F69" s="37">
        <f t="shared" ref="F69:I69" si="8">F15</f>
        <v>0.53438168899247673</v>
      </c>
      <c r="G69" s="37">
        <f t="shared" si="8"/>
        <v>0.53438168899247673</v>
      </c>
      <c r="H69" s="37">
        <f t="shared" si="8"/>
        <v>0.53934282474809503</v>
      </c>
      <c r="I69" s="37">
        <f t="shared" si="8"/>
        <v>0.5391563627778645</v>
      </c>
      <c r="K69" s="40"/>
      <c r="L69" s="40"/>
      <c r="M69" s="40"/>
      <c r="N69" s="40"/>
      <c r="O69" s="40"/>
    </row>
    <row r="70" spans="2:15">
      <c r="B70" s="14" t="s">
        <v>67</v>
      </c>
      <c r="C70" s="1" t="s">
        <v>63</v>
      </c>
      <c r="D70" s="14" t="s">
        <v>68</v>
      </c>
      <c r="E70" s="37">
        <f>IF((E17-E16)&lt;0,E16,E16+($E$54*(E17-E16))*$D$57)</f>
        <v>0.29544586193545963</v>
      </c>
      <c r="F70" s="37">
        <f t="shared" ref="F70:I70" si="9">IF((F17-F16)&lt;0,F16,F16+($E$54*(F17-F16))*$D$57)</f>
        <v>0.301316991563784</v>
      </c>
      <c r="G70" s="37">
        <f t="shared" si="9"/>
        <v>0.301316991563784</v>
      </c>
      <c r="H70" s="37">
        <f t="shared" si="9"/>
        <v>0.30889145194569101</v>
      </c>
      <c r="I70" s="37">
        <f t="shared" si="9"/>
        <v>0.30867135561389519</v>
      </c>
      <c r="K70" s="40"/>
      <c r="L70" s="40"/>
      <c r="M70" s="40"/>
      <c r="N70" s="40"/>
      <c r="O70" s="40"/>
    </row>
    <row r="71" spans="2:15">
      <c r="B71" s="14" t="s">
        <v>67</v>
      </c>
      <c r="C71" s="1" t="s">
        <v>65</v>
      </c>
      <c r="D71" s="14" t="s">
        <v>68</v>
      </c>
      <c r="E71" s="37">
        <f>IF((E17-E16)&lt;=0,E17,E70+(E17-E16)*(1-$D$57))</f>
        <v>0.29544586193545963</v>
      </c>
      <c r="F71" s="37">
        <f>IF((F17-F16)&lt;=0,F17,F70+(F17-F16)*(1-$D$57))</f>
        <v>0.301316991563784</v>
      </c>
      <c r="G71" s="37">
        <f>IF((G17-G16)&lt;=0,G17,G70+(G17-G16)*(1-$D$57))</f>
        <v>0.301316991563784</v>
      </c>
      <c r="H71" s="37">
        <f>IF((H17-H16)&lt;=0,H17,H70+(H17-H16)*(1-$D$57))</f>
        <v>0.30889145194569101</v>
      </c>
      <c r="I71" s="37">
        <f>IF((I17-I16)&lt;=0,I17,I70+(I17-I16)*(1-$D$57))</f>
        <v>0.30867135561389519</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0.3498986706338213</v>
      </c>
      <c r="I72" s="37">
        <f t="shared" si="10"/>
        <v>0.34966986881742695</v>
      </c>
      <c r="K72" s="40"/>
      <c r="L72" s="40"/>
      <c r="M72" s="40"/>
      <c r="N72" s="40"/>
      <c r="O72" s="40"/>
    </row>
    <row r="73" spans="2:15">
      <c r="B73" s="128"/>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1996.1462761709063</v>
      </c>
      <c r="F78" s="35" cm="1">
        <f t="array" ref="F78">F61*INDEX('TDCV Values'!$D$11:$H$16,MATCH($B78&amp;$C78,'TDCV Values'!$B$11:$B$16&amp;'TDCV Values'!$C$11:$C$16,0),MATCH(F$22,'TDCV Values'!$D$10:$H$10,0))</f>
        <v>1495.6336540317718</v>
      </c>
      <c r="G78" s="35" cm="1">
        <f t="array" ref="G78">G61*INDEX('TDCV Values'!$D$11:$H$16,MATCH($B78&amp;$C78,'TDCV Values'!$B$11:$B$16&amp;'TDCV Values'!$C$11:$C$16,0),MATCH(G$22,'TDCV Values'!$D$10:$H$10,0))</f>
        <v>896.08717066508586</v>
      </c>
      <c r="H78" s="35" cm="1">
        <f t="array" ref="H78">H61*INDEX('TDCV Values'!$D$11:$H$16,MATCH($B78&amp;$C78,'TDCV Values'!$B$11:$B$16&amp;'TDCV Values'!$C$11:$C$16,0),MATCH(H$22,'TDCV Values'!$D$10:$H$10,0))</f>
        <v>758.614302027657</v>
      </c>
      <c r="I78" s="35" cm="1">
        <f t="array" ref="I78">I61*INDEX('TDCV Values'!$D$11:$H$16,MATCH($B78&amp;$C78,'TDCV Values'!$B$11:$B$16&amp;'TDCV Values'!$C$11:$C$16,0),MATCH(I$22,'TDCV Values'!$D$10:$H$10,0))</f>
        <v>793.30392978593636</v>
      </c>
    </row>
    <row r="79" spans="2:15">
      <c r="B79" s="14" t="s">
        <v>62</v>
      </c>
      <c r="C79" s="1" t="s">
        <v>65</v>
      </c>
      <c r="D79" s="14" t="s">
        <v>64</v>
      </c>
      <c r="E79" s="35" cm="1">
        <f t="array" ref="E79">E62*INDEX('TDCV Values'!$D$11:$H$16,MATCH($B79&amp;$C79,'TDCV Values'!$B$11:$B$16&amp;'TDCV Values'!$C$11:$C$16,0),MATCH(E$22,'TDCV Values'!$D$10:$H$10,0))</f>
        <v>1965.8221742477629</v>
      </c>
      <c r="F79" s="35" cm="1">
        <f t="array" ref="F79">F62*INDEX('TDCV Values'!$D$11:$H$16,MATCH($B79&amp;$C79,'TDCV Values'!$B$11:$B$16&amp;'TDCV Values'!$C$11:$C$16,0),MATCH(F$22,'TDCV Values'!$D$10:$H$10,0))</f>
        <v>1461.9188405014679</v>
      </c>
      <c r="G79" s="35" cm="1">
        <f t="array" ref="G79">G62*INDEX('TDCV Values'!$D$11:$H$16,MATCH($B79&amp;$C79,'TDCV Values'!$B$11:$B$16&amp;'TDCV Values'!$C$11:$C$16,0),MATCH(G$22,'TDCV Values'!$D$10:$H$10,0))</f>
        <v>865.26806075759782</v>
      </c>
      <c r="H79" s="35" cm="1">
        <f t="array" ref="H79">H62*INDEX('TDCV Values'!$D$11:$H$16,MATCH($B79&amp;$C79,'TDCV Values'!$B$11:$B$16&amp;'TDCV Values'!$C$11:$C$16,0),MATCH(H$22,'TDCV Values'!$D$10:$H$10,0))</f>
        <v>746.74058960251591</v>
      </c>
      <c r="I79" s="35" cm="1">
        <f t="array" ref="I79">I62*INDEX('TDCV Values'!$D$11:$H$16,MATCH($B79&amp;$C79,'TDCV Values'!$B$11:$B$16&amp;'TDCV Values'!$C$11:$C$16,0),MATCH(I$22,'TDCV Values'!$D$10:$H$10,0))</f>
        <v>781.26940421320353</v>
      </c>
    </row>
    <row r="80" spans="2:15">
      <c r="B80" s="14" t="s">
        <v>62</v>
      </c>
      <c r="C80" s="1" t="s">
        <v>66</v>
      </c>
      <c r="D80" s="14" t="s">
        <v>64</v>
      </c>
      <c r="E80" s="35" cm="1">
        <f t="array" ref="E80">E63*INDEX('TDCV Values'!$D$11:$H$16,MATCH($B80&amp;$C80,'TDCV Values'!$B$11:$B$16&amp;'TDCV Values'!$C$11:$C$16,0),MATCH(E$22,'TDCV Values'!$D$10:$H$10,0))</f>
        <v>2102.4696357268112</v>
      </c>
      <c r="F80" s="35" cm="1">
        <f t="array" ref="F80">F63*INDEX('TDCV Values'!$D$11:$H$16,MATCH($B80&amp;$C80,'TDCV Values'!$B$11:$B$16&amp;'TDCV Values'!$C$11:$C$16,0),MATCH(F$22,'TDCV Values'!$D$10:$H$10,0))</f>
        <v>1575.316702673932</v>
      </c>
      <c r="G80" s="35" cm="1">
        <f t="array" ref="G80">G63*INDEX('TDCV Values'!$D$11:$H$16,MATCH($B80&amp;$C80,'TDCV Values'!$B$11:$B$16&amp;'TDCV Values'!$C$11:$C$16,0),MATCH(G$22,'TDCV Values'!$D$10:$H$10,0))</f>
        <v>943.87572023632833</v>
      </c>
      <c r="H80" s="35" cm="1">
        <f t="array" ref="H80">H63*INDEX('TDCV Values'!$D$11:$H$16,MATCH($B80&amp;$C80,'TDCV Values'!$B$11:$B$16&amp;'TDCV Values'!$C$11:$C$16,0),MATCH(H$22,'TDCV Values'!$D$10:$H$10,0))</f>
        <v>798.57899314341364</v>
      </c>
      <c r="I80" s="35" cm="1">
        <f t="array" ref="I80">I63*INDEX('TDCV Values'!$D$11:$H$16,MATCH($B80&amp;$C80,'TDCV Values'!$B$11:$B$16&amp;'TDCV Values'!$C$11:$C$16,0),MATCH(I$22,'TDCV Values'!$D$10:$H$10,0))</f>
        <v>835.11411147947467</v>
      </c>
    </row>
    <row r="81" spans="2:15">
      <c r="B81" s="14" t="s">
        <v>67</v>
      </c>
      <c r="C81" s="1" t="s">
        <v>63</v>
      </c>
      <c r="D81" s="14" t="s">
        <v>64</v>
      </c>
      <c r="E81" s="35" cm="1">
        <f t="array" ref="E81">E64*INDEX('TDCV Values'!$D$11:$H$16,MATCH($B81&amp;$C81,'TDCV Values'!$B$11:$B$16&amp;'TDCV Values'!$C$11:$C$16,0),MATCH(E$22,'TDCV Values'!$D$10:$H$10,0))</f>
        <v>2044.9038149316957</v>
      </c>
      <c r="F81" s="35" cm="1">
        <f t="array" ref="F81">F64*INDEX('TDCV Values'!$D$11:$H$16,MATCH($B81&amp;$C81,'TDCV Values'!$B$11:$B$16&amp;'TDCV Values'!$C$11:$C$16,0),MATCH(F$22,'TDCV Values'!$D$10:$H$10,0))</f>
        <v>1516.5609963513552</v>
      </c>
      <c r="G81" s="35" cm="1">
        <f t="array" ref="G81">G64*INDEX('TDCV Values'!$D$11:$H$16,MATCH($B81&amp;$C81,'TDCV Values'!$B$11:$B$16&amp;'TDCV Values'!$C$11:$C$16,0),MATCH(G$22,'TDCV Values'!$D$10:$H$10,0))</f>
        <v>904.61558788148773</v>
      </c>
      <c r="H81" s="35" cm="1">
        <f t="array" ref="H81">H64*INDEX('TDCV Values'!$D$11:$H$16,MATCH($B81&amp;$C81,'TDCV Values'!$B$11:$B$16&amp;'TDCV Values'!$C$11:$C$16,0),MATCH(H$22,'TDCV Values'!$D$10:$H$10,0))</f>
        <v>796.23028454775613</v>
      </c>
      <c r="I81" s="35" cm="1">
        <f t="array" ref="I81">I64*INDEX('TDCV Values'!$D$11:$H$16,MATCH($B81&amp;$C81,'TDCV Values'!$B$11:$B$16&amp;'TDCV Values'!$C$11:$C$16,0),MATCH(I$22,'TDCV Values'!$D$10:$H$10,0))</f>
        <v>856.56176127357332</v>
      </c>
    </row>
    <row r="82" spans="2:15">
      <c r="B82" s="14" t="s">
        <v>67</v>
      </c>
      <c r="C82" s="1" t="s">
        <v>65</v>
      </c>
      <c r="D82" s="14" t="s">
        <v>64</v>
      </c>
      <c r="E82" s="35" cm="1">
        <f t="array" ref="E82">E65*INDEX('TDCV Values'!$D$11:$H$16,MATCH($B82&amp;$C82,'TDCV Values'!$B$11:$B$16&amp;'TDCV Values'!$C$11:$C$16,0),MATCH(E$22,'TDCV Values'!$D$10:$H$10,0))</f>
        <v>2102.7030605230116</v>
      </c>
      <c r="F82" s="35" cm="1">
        <f t="array" ref="F82">F65*INDEX('TDCV Values'!$D$11:$H$16,MATCH($B82&amp;$C82,'TDCV Values'!$B$11:$B$16&amp;'TDCV Values'!$C$11:$C$16,0),MATCH(F$22,'TDCV Values'!$D$10:$H$10,0))</f>
        <v>1542.9734005764651</v>
      </c>
      <c r="G82" s="35" cm="1">
        <f t="array" ref="G82">G65*INDEX('TDCV Values'!$D$11:$H$16,MATCH($B82&amp;$C82,'TDCV Values'!$B$11:$B$16&amp;'TDCV Values'!$C$11:$C$16,0),MATCH(G$22,'TDCV Values'!$D$10:$H$10,0))</f>
        <v>886.85791420049668</v>
      </c>
      <c r="H82" s="35" cm="1">
        <f t="array" ref="H82">H65*INDEX('TDCV Values'!$D$11:$H$16,MATCH($B82&amp;$C82,'TDCV Values'!$B$11:$B$16&amp;'TDCV Values'!$C$11:$C$16,0),MATCH(H$22,'TDCV Values'!$D$10:$H$10,0))</f>
        <v>769.05485439617291</v>
      </c>
      <c r="I82" s="35" cm="1">
        <f t="array" ref="I82">I65*INDEX('TDCV Values'!$D$11:$H$16,MATCH($B82&amp;$C82,'TDCV Values'!$B$11:$B$16&amp;'TDCV Values'!$C$11:$C$16,0),MATCH(I$22,'TDCV Values'!$D$10:$H$10,0))</f>
        <v>834.21759164416642</v>
      </c>
    </row>
    <row r="83" spans="2:15">
      <c r="B83" s="14" t="s">
        <v>67</v>
      </c>
      <c r="C83" s="1" t="s">
        <v>66</v>
      </c>
      <c r="D83" s="14" t="s">
        <v>64</v>
      </c>
      <c r="E83" s="35" cm="1">
        <f t="array" ref="E83">E66*INDEX('TDCV Values'!$D$11:$H$16,MATCH($B83&amp;$C83,'TDCV Values'!$B$11:$B$16&amp;'TDCV Values'!$C$11:$C$16,0),MATCH(E$22,'TDCV Values'!$D$10:$H$10,0))</f>
        <v>2153.7713936213163</v>
      </c>
      <c r="F83" s="35" cm="1">
        <f t="array" ref="F83">F66*INDEX('TDCV Values'!$D$11:$H$16,MATCH($B83&amp;$C83,'TDCV Values'!$B$11:$B$16&amp;'TDCV Values'!$C$11:$C$16,0),MATCH(F$22,'TDCV Values'!$D$10:$H$10,0))</f>
        <v>1597.3398844880915</v>
      </c>
      <c r="G83" s="35" cm="1">
        <f t="array" ref="G83">G66*INDEX('TDCV Values'!$D$11:$H$16,MATCH($B83&amp;$C83,'TDCV Values'!$B$11:$B$16&amp;'TDCV Values'!$C$11:$C$16,0),MATCH(G$22,'TDCV Values'!$D$10:$H$10,0))</f>
        <v>952.85664265556341</v>
      </c>
      <c r="H83" s="35" cm="1">
        <f t="array" ref="H83">H66*INDEX('TDCV Values'!$D$11:$H$16,MATCH($B83&amp;$C83,'TDCV Values'!$B$11:$B$16&amp;'TDCV Values'!$C$11:$C$16,0),MATCH(H$22,'TDCV Values'!$D$10:$H$10,0))</f>
        <v>838.10564514090026</v>
      </c>
      <c r="I83" s="35" cm="1">
        <f t="array" ref="I83">I66*INDEX('TDCV Values'!$D$11:$H$16,MATCH($B83&amp;$C83,'TDCV Values'!$B$11:$B$16&amp;'TDCV Values'!$C$11:$C$16,0),MATCH(I$22,'TDCV Values'!$D$10:$H$10,0))</f>
        <v>901.64790024730371</v>
      </c>
    </row>
    <row r="84" spans="2:15">
      <c r="B84" s="209" t="s">
        <v>72</v>
      </c>
      <c r="C84" s="209"/>
      <c r="D84" s="209"/>
      <c r="E84" s="209"/>
      <c r="F84" s="209"/>
      <c r="G84" s="209"/>
      <c r="H84" s="209"/>
      <c r="I84" s="186"/>
      <c r="J84" t="s">
        <v>73</v>
      </c>
    </row>
    <row r="85" spans="2:15">
      <c r="B85" s="14" t="s">
        <v>62</v>
      </c>
      <c r="C85" s="1" t="s">
        <v>63</v>
      </c>
      <c r="D85" s="14" t="s">
        <v>68</v>
      </c>
      <c r="E85" s="8">
        <f>E67*365</f>
        <v>157.92698553803748</v>
      </c>
      <c r="F85" s="8">
        <f t="shared" ref="E85:I90" si="11">F67*365</f>
        <v>174.48549327093875</v>
      </c>
      <c r="G85" s="8">
        <f t="shared" si="11"/>
        <v>174.48549327093875</v>
      </c>
      <c r="H85" s="8">
        <f t="shared" si="11"/>
        <v>176.60114809843833</v>
      </c>
      <c r="I85" s="8">
        <f t="shared" si="11"/>
        <v>176.53545084110937</v>
      </c>
      <c r="K85" s="27"/>
      <c r="L85" s="27"/>
      <c r="M85" s="27"/>
      <c r="N85" s="27"/>
      <c r="O85" s="27"/>
    </row>
    <row r="86" spans="2:15">
      <c r="B86" s="14" t="s">
        <v>62</v>
      </c>
      <c r="C86" s="1" t="s">
        <v>65</v>
      </c>
      <c r="D86" s="14" t="s">
        <v>68</v>
      </c>
      <c r="E86" s="8">
        <f>E68*365</f>
        <v>157.92698553803748</v>
      </c>
      <c r="F86" s="8">
        <f t="shared" si="11"/>
        <v>174.48549327093875</v>
      </c>
      <c r="G86" s="8">
        <f t="shared" si="11"/>
        <v>174.48549327093875</v>
      </c>
      <c r="H86" s="8">
        <f t="shared" si="11"/>
        <v>176.60114809843833</v>
      </c>
      <c r="I86" s="8">
        <f t="shared" si="11"/>
        <v>176.53545084110937</v>
      </c>
      <c r="K86" s="27"/>
      <c r="L86" s="27"/>
      <c r="M86" s="27"/>
      <c r="N86" s="27"/>
      <c r="O86" s="27"/>
    </row>
    <row r="87" spans="2:15">
      <c r="B87" s="14" t="s">
        <v>62</v>
      </c>
      <c r="C87" s="1" t="s">
        <v>66</v>
      </c>
      <c r="D87" s="14" t="s">
        <v>68</v>
      </c>
      <c r="E87" s="8">
        <f t="shared" si="11"/>
        <v>177.11469492758886</v>
      </c>
      <c r="F87" s="8">
        <f t="shared" si="11"/>
        <v>195.049316482254</v>
      </c>
      <c r="G87" s="8">
        <f t="shared" si="11"/>
        <v>195.049316482254</v>
      </c>
      <c r="H87" s="8">
        <f t="shared" si="11"/>
        <v>196.8601310330547</v>
      </c>
      <c r="I87" s="8">
        <f t="shared" si="11"/>
        <v>196.79207241392055</v>
      </c>
      <c r="K87" s="27"/>
      <c r="L87" s="27"/>
      <c r="M87" s="27"/>
      <c r="N87" s="27"/>
      <c r="O87" s="27"/>
    </row>
    <row r="88" spans="2:15">
      <c r="B88" s="14" t="s">
        <v>67</v>
      </c>
      <c r="C88" s="1" t="s">
        <v>63</v>
      </c>
      <c r="D88" s="14" t="s">
        <v>68</v>
      </c>
      <c r="E88" s="8">
        <f>E70*365</f>
        <v>107.83773960644277</v>
      </c>
      <c r="F88" s="8">
        <f t="shared" si="11"/>
        <v>109.98070192078116</v>
      </c>
      <c r="G88" s="8">
        <f t="shared" si="11"/>
        <v>109.98070192078116</v>
      </c>
      <c r="H88" s="8">
        <f t="shared" si="11"/>
        <v>112.74537996017722</v>
      </c>
      <c r="I88" s="8">
        <f t="shared" si="11"/>
        <v>112.66504479907175</v>
      </c>
      <c r="K88" s="27"/>
      <c r="L88" s="27"/>
      <c r="M88" s="27"/>
      <c r="N88" s="27"/>
      <c r="O88" s="27"/>
    </row>
    <row r="89" spans="2:15">
      <c r="B89" s="14" t="s">
        <v>67</v>
      </c>
      <c r="C89" s="1" t="s">
        <v>65</v>
      </c>
      <c r="D89" s="14" t="s">
        <v>68</v>
      </c>
      <c r="E89" s="8">
        <f>E71*365</f>
        <v>107.83773960644277</v>
      </c>
      <c r="F89" s="8">
        <f t="shared" si="11"/>
        <v>109.98070192078116</v>
      </c>
      <c r="G89" s="8">
        <f t="shared" si="11"/>
        <v>109.98070192078116</v>
      </c>
      <c r="H89" s="8">
        <f t="shared" si="11"/>
        <v>112.74537996017722</v>
      </c>
      <c r="I89" s="8">
        <f t="shared" si="11"/>
        <v>112.66504479907175</v>
      </c>
      <c r="K89" s="27"/>
      <c r="L89" s="27"/>
      <c r="M89" s="27"/>
      <c r="N89" s="27"/>
      <c r="O89" s="27"/>
    </row>
    <row r="90" spans="2:15">
      <c r="B90" s="14" t="s">
        <v>67</v>
      </c>
      <c r="C90" s="1" t="s">
        <v>66</v>
      </c>
      <c r="D90" s="14" t="s">
        <v>68</v>
      </c>
      <c r="E90" s="8">
        <f>E72*365</f>
        <v>122.41270806287491</v>
      </c>
      <c r="F90" s="8">
        <f t="shared" si="11"/>
        <v>125.33564757652866</v>
      </c>
      <c r="G90" s="8">
        <f t="shared" si="11"/>
        <v>125.33564757652866</v>
      </c>
      <c r="H90" s="8">
        <f t="shared" si="11"/>
        <v>127.71301478134477</v>
      </c>
      <c r="I90" s="8">
        <f t="shared" si="11"/>
        <v>127.62950211836083</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2154.0732617089438</v>
      </c>
      <c r="F92" s="8">
        <f t="shared" ref="E92:I97" si="12">F78+F85</f>
        <v>1670.1191473027106</v>
      </c>
      <c r="G92" s="8">
        <f t="shared" si="12"/>
        <v>1070.5726639360246</v>
      </c>
      <c r="H92" s="8">
        <f t="shared" si="12"/>
        <v>935.21545012609533</v>
      </c>
      <c r="I92" s="8">
        <f t="shared" si="12"/>
        <v>969.83938062704578</v>
      </c>
      <c r="K92" s="27"/>
      <c r="L92" s="27"/>
      <c r="M92" s="27"/>
      <c r="N92" s="27"/>
      <c r="O92" s="27"/>
    </row>
    <row r="93" spans="2:15">
      <c r="B93" s="14" t="s">
        <v>62</v>
      </c>
      <c r="C93" s="1" t="s">
        <v>65</v>
      </c>
      <c r="D93" s="1"/>
      <c r="E93" s="8">
        <f>E79+E86</f>
        <v>2123.7491597858002</v>
      </c>
      <c r="F93" s="8">
        <f t="shared" si="12"/>
        <v>1636.4043337724067</v>
      </c>
      <c r="G93" s="8">
        <f t="shared" si="12"/>
        <v>1039.7535540285367</v>
      </c>
      <c r="H93" s="8">
        <f t="shared" si="12"/>
        <v>923.34173770095424</v>
      </c>
      <c r="I93" s="8">
        <f t="shared" si="12"/>
        <v>957.80485505431284</v>
      </c>
      <c r="K93" s="27"/>
      <c r="L93" s="27"/>
      <c r="M93" s="27"/>
      <c r="N93" s="27"/>
      <c r="O93" s="27"/>
    </row>
    <row r="94" spans="2:15">
      <c r="B94" s="14" t="s">
        <v>62</v>
      </c>
      <c r="C94" s="1" t="s">
        <v>66</v>
      </c>
      <c r="D94" s="1"/>
      <c r="E94" s="8">
        <f t="shared" si="12"/>
        <v>2279.5843306544002</v>
      </c>
      <c r="F94" s="8">
        <f t="shared" si="12"/>
        <v>1770.366019156186</v>
      </c>
      <c r="G94" s="8">
        <f t="shared" si="12"/>
        <v>1138.9250367185823</v>
      </c>
      <c r="H94" s="8">
        <f>H80+H87</f>
        <v>995.43912417646834</v>
      </c>
      <c r="I94" s="8">
        <f>I80+I87</f>
        <v>1031.9061838933953</v>
      </c>
      <c r="K94" s="27"/>
      <c r="L94" s="27"/>
      <c r="M94" s="27"/>
      <c r="N94" s="27"/>
      <c r="O94" s="27"/>
    </row>
    <row r="95" spans="2:15">
      <c r="B95" s="14" t="s">
        <v>67</v>
      </c>
      <c r="C95" s="1" t="s">
        <v>63</v>
      </c>
      <c r="D95" s="1"/>
      <c r="E95" s="8">
        <f t="shared" si="12"/>
        <v>2152.7415545381386</v>
      </c>
      <c r="F95" s="8">
        <f t="shared" si="12"/>
        <v>1626.5416982721365</v>
      </c>
      <c r="G95" s="8">
        <f>G81+G88</f>
        <v>1014.5962898022689</v>
      </c>
      <c r="H95" s="8">
        <f t="shared" si="12"/>
        <v>908.97566450793329</v>
      </c>
      <c r="I95" s="8">
        <f t="shared" si="12"/>
        <v>969.2268060726451</v>
      </c>
      <c r="K95" s="27"/>
      <c r="L95" s="27"/>
      <c r="M95" s="27"/>
      <c r="N95" s="27"/>
      <c r="O95" s="27"/>
    </row>
    <row r="96" spans="2:15">
      <c r="B96" s="14" t="s">
        <v>67</v>
      </c>
      <c r="C96" s="1" t="s">
        <v>65</v>
      </c>
      <c r="D96" s="1"/>
      <c r="E96" s="8">
        <f t="shared" si="12"/>
        <v>2210.5408001294545</v>
      </c>
      <c r="F96" s="8">
        <f t="shared" si="12"/>
        <v>1652.9541024972464</v>
      </c>
      <c r="G96" s="8">
        <f t="shared" si="12"/>
        <v>996.83861612127782</v>
      </c>
      <c r="H96" s="8">
        <f t="shared" si="12"/>
        <v>881.80023435635007</v>
      </c>
      <c r="I96" s="8">
        <f t="shared" si="12"/>
        <v>946.8826364432382</v>
      </c>
      <c r="K96" s="27"/>
      <c r="L96" s="27"/>
      <c r="M96" s="27"/>
      <c r="N96" s="27"/>
      <c r="O96" s="27"/>
    </row>
    <row r="97" spans="2:15">
      <c r="B97" s="14" t="s">
        <v>67</v>
      </c>
      <c r="C97" s="1" t="s">
        <v>66</v>
      </c>
      <c r="D97" s="1"/>
      <c r="E97" s="8">
        <f>E83+E90</f>
        <v>2276.1841016841913</v>
      </c>
      <c r="F97" s="8">
        <f t="shared" si="12"/>
        <v>1722.67553206462</v>
      </c>
      <c r="G97" s="8">
        <f t="shared" si="12"/>
        <v>1078.1922902320921</v>
      </c>
      <c r="H97" s="8">
        <f t="shared" si="12"/>
        <v>965.81865992224505</v>
      </c>
      <c r="I97" s="8">
        <f t="shared" si="12"/>
        <v>1029.2774023656646</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4306.8148162470825</v>
      </c>
      <c r="F99" s="8">
        <f t="shared" ref="F99:I101" si="13">F92+F95</f>
        <v>3296.6608455748474</v>
      </c>
      <c r="G99" s="8">
        <f>G92+G95</f>
        <v>2085.1689537382936</v>
      </c>
      <c r="H99" s="8">
        <f t="shared" si="13"/>
        <v>1844.1911146340285</v>
      </c>
      <c r="I99" s="8">
        <f t="shared" si="13"/>
        <v>1939.0661866996909</v>
      </c>
      <c r="K99" s="27"/>
      <c r="L99" s="27"/>
      <c r="M99" s="27"/>
      <c r="N99" s="27"/>
      <c r="O99" s="27"/>
    </row>
    <row r="100" spans="2:15">
      <c r="B100" s="14" t="s">
        <v>77</v>
      </c>
      <c r="C100" s="1" t="s">
        <v>65</v>
      </c>
      <c r="D100" s="1"/>
      <c r="E100" s="8">
        <f t="shared" ref="E100:H101" si="14">E93+E96</f>
        <v>4334.2899599152552</v>
      </c>
      <c r="F100" s="8">
        <f t="shared" si="14"/>
        <v>3289.3584362696529</v>
      </c>
      <c r="G100" s="8">
        <f>G93+G96</f>
        <v>2036.5921701498146</v>
      </c>
      <c r="H100" s="8">
        <f t="shared" si="14"/>
        <v>1805.1419720573044</v>
      </c>
      <c r="I100" s="8">
        <f t="shared" si="13"/>
        <v>1904.687491497551</v>
      </c>
      <c r="K100" s="27"/>
      <c r="L100" s="27"/>
      <c r="M100" s="27"/>
      <c r="N100" s="27"/>
      <c r="O100" s="27"/>
    </row>
    <row r="101" spans="2:15">
      <c r="B101" s="14" t="s">
        <v>77</v>
      </c>
      <c r="C101" s="1" t="s">
        <v>66</v>
      </c>
      <c r="D101" s="1"/>
      <c r="E101" s="8">
        <f t="shared" si="14"/>
        <v>4555.7684323385911</v>
      </c>
      <c r="F101" s="8">
        <f t="shared" si="14"/>
        <v>3493.041551220806</v>
      </c>
      <c r="G101" s="8">
        <f>G94+G97</f>
        <v>2217.1173269506744</v>
      </c>
      <c r="H101" s="8">
        <f t="shared" si="14"/>
        <v>1961.2577840987133</v>
      </c>
      <c r="I101" s="8">
        <f t="shared" si="13"/>
        <v>2061.1835862590597</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5">E92-E38</f>
        <v>2.1443455193507361</v>
      </c>
      <c r="F107" s="35">
        <f t="shared" si="15"/>
        <v>2.1744143408939181</v>
      </c>
      <c r="G107" s="35">
        <f t="shared" si="15"/>
        <v>2.1744143408939181</v>
      </c>
      <c r="H107" s="35">
        <f t="shared" si="15"/>
        <v>2.9357643884715117</v>
      </c>
      <c r="I107" s="35">
        <f t="shared" si="15"/>
        <v>2.9349020195722915</v>
      </c>
      <c r="K107" s="27"/>
      <c r="L107" s="27"/>
      <c r="M107" s="27"/>
      <c r="N107" s="27"/>
      <c r="O107" s="27"/>
    </row>
    <row r="108" spans="2:15">
      <c r="B108" s="14" t="s">
        <v>62</v>
      </c>
      <c r="C108" s="1" t="s">
        <v>65</v>
      </c>
      <c r="D108" s="1"/>
      <c r="E108" s="35">
        <f t="shared" si="15"/>
        <v>-16.367606951504058</v>
      </c>
      <c r="F108" s="35">
        <f t="shared" si="15"/>
        <v>-16.597119708692844</v>
      </c>
      <c r="G108" s="35">
        <f t="shared" si="15"/>
        <v>-16.597119708692844</v>
      </c>
      <c r="H108" s="35">
        <f t="shared" si="15"/>
        <v>-22.40843986153493</v>
      </c>
      <c r="I108" s="35">
        <f t="shared" si="15"/>
        <v>-22.401857473079986</v>
      </c>
      <c r="K108" s="121" t="s">
        <v>101</v>
      </c>
      <c r="L108" s="27"/>
      <c r="M108" s="27"/>
      <c r="N108" s="27"/>
      <c r="O108" s="27"/>
    </row>
    <row r="109" spans="2:15">
      <c r="B109" s="14" t="s">
        <v>62</v>
      </c>
      <c r="C109" s="1" t="s">
        <v>66</v>
      </c>
      <c r="D109" s="1"/>
      <c r="E109" s="35">
        <f t="shared" si="15"/>
        <v>0</v>
      </c>
      <c r="F109" s="35">
        <f t="shared" si="15"/>
        <v>0</v>
      </c>
      <c r="G109" s="35">
        <f t="shared" si="15"/>
        <v>0</v>
      </c>
      <c r="H109" s="35">
        <f t="shared" si="15"/>
        <v>0</v>
      </c>
      <c r="I109" s="35">
        <f t="shared" si="15"/>
        <v>0</v>
      </c>
      <c r="K109" s="136">
        <f>(I107*'Customer Numbers - South East'!$C$5)+(I108*'Customer Numbers - South East'!$D$5)+(I109*'Customer Numbers - South East'!$E$5)+(I110*'Customer Numbers - South East'!$C$10)+(I111*'Customer Numbers - South East'!$D$10)+(I112*'Customer Numbers - South East'!$E$10)</f>
        <v>1.4528632164001465E-7</v>
      </c>
      <c r="L109" s="27"/>
      <c r="M109" s="27"/>
      <c r="N109" s="27"/>
      <c r="O109" s="27"/>
    </row>
    <row r="110" spans="2:15">
      <c r="B110" s="14" t="s">
        <v>67</v>
      </c>
      <c r="C110" s="1" t="s">
        <v>63</v>
      </c>
      <c r="D110" s="1"/>
      <c r="E110" s="35">
        <f t="shared" si="15"/>
        <v>3.8668102373526381</v>
      </c>
      <c r="F110" s="35">
        <f t="shared" si="15"/>
        <v>3.7228300910080634</v>
      </c>
      <c r="G110" s="35">
        <f t="shared" si="15"/>
        <v>3.7228300910079497</v>
      </c>
      <c r="H110" s="35">
        <f t="shared" si="15"/>
        <v>4.6394107290652755</v>
      </c>
      <c r="I110" s="35">
        <f t="shared" si="15"/>
        <v>4.6355133602475007</v>
      </c>
      <c r="K110" s="27"/>
      <c r="L110" s="27"/>
      <c r="M110" s="27"/>
      <c r="N110" s="27"/>
      <c r="O110" s="27"/>
    </row>
    <row r="111" spans="2:15">
      <c r="B111" s="14" t="s">
        <v>67</v>
      </c>
      <c r="C111" s="1" t="s">
        <v>65</v>
      </c>
      <c r="D111" s="1"/>
      <c r="E111" s="35">
        <f t="shared" si="15"/>
        <v>-29.068076069133895</v>
      </c>
      <c r="F111" s="35">
        <f t="shared" si="15"/>
        <v>-27.985730262257903</v>
      </c>
      <c r="G111" s="35">
        <f t="shared" si="15"/>
        <v>-27.985730262258016</v>
      </c>
      <c r="H111" s="35">
        <f t="shared" si="15"/>
        <v>-34.875966419487213</v>
      </c>
      <c r="I111" s="35">
        <f t="shared" si="15"/>
        <v>-34.846668624583003</v>
      </c>
      <c r="K111" s="27"/>
      <c r="L111" s="27"/>
      <c r="M111" s="27"/>
      <c r="N111" s="27"/>
      <c r="O111" s="27"/>
    </row>
    <row r="112" spans="2:15">
      <c r="B112" s="14" t="s">
        <v>67</v>
      </c>
      <c r="C112" s="1" t="s">
        <v>66</v>
      </c>
      <c r="D112" s="1"/>
      <c r="E112" s="35">
        <f t="shared" si="15"/>
        <v>0</v>
      </c>
      <c r="F112" s="35">
        <f t="shared" si="15"/>
        <v>0</v>
      </c>
      <c r="G112" s="35">
        <f t="shared" si="15"/>
        <v>0</v>
      </c>
      <c r="H112" s="35">
        <f t="shared" si="15"/>
        <v>0</v>
      </c>
      <c r="I112" s="35">
        <f t="shared" si="15"/>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6.0111557567033742</v>
      </c>
      <c r="F114" s="8">
        <f t="shared" ref="F114:I116" si="16">F107+F110</f>
        <v>5.8972444319019814</v>
      </c>
      <c r="G114" s="8">
        <f>G107+G110</f>
        <v>5.8972444319018678</v>
      </c>
      <c r="H114" s="8">
        <f t="shared" si="16"/>
        <v>7.5751751175367872</v>
      </c>
      <c r="I114" s="8">
        <f t="shared" si="16"/>
        <v>7.5704153798197922</v>
      </c>
      <c r="K114" s="27"/>
      <c r="L114" s="27"/>
      <c r="M114" s="27"/>
      <c r="N114" s="27"/>
      <c r="O114" s="27"/>
    </row>
    <row r="115" spans="1:15">
      <c r="B115" s="14" t="s">
        <v>77</v>
      </c>
      <c r="C115" s="1" t="s">
        <v>65</v>
      </c>
      <c r="D115" s="1"/>
      <c r="E115" s="8">
        <f t="shared" ref="E115:H116" si="17">E108+E111</f>
        <v>-45.435683020637953</v>
      </c>
      <c r="F115" s="8">
        <f t="shared" si="17"/>
        <v>-44.582849970950747</v>
      </c>
      <c r="G115" s="8">
        <f>G108+G111</f>
        <v>-44.582849970950861</v>
      </c>
      <c r="H115" s="8">
        <f t="shared" si="17"/>
        <v>-57.284406281022143</v>
      </c>
      <c r="I115" s="8">
        <f t="shared" si="16"/>
        <v>-57.248526097662989</v>
      </c>
      <c r="K115" s="27"/>
      <c r="L115" s="27"/>
      <c r="M115" s="27"/>
      <c r="N115" s="27"/>
      <c r="O115" s="27"/>
    </row>
    <row r="116" spans="1:15">
      <c r="B116" s="14" t="s">
        <v>77</v>
      </c>
      <c r="C116" s="1" t="s">
        <v>66</v>
      </c>
      <c r="D116" s="1"/>
      <c r="E116" s="8">
        <f>E109+E112</f>
        <v>0</v>
      </c>
      <c r="F116" s="8">
        <f t="shared" si="17"/>
        <v>0</v>
      </c>
      <c r="G116" s="8">
        <f>G109+G112</f>
        <v>0</v>
      </c>
      <c r="H116" s="8">
        <f t="shared" si="17"/>
        <v>0</v>
      </c>
      <c r="I116" s="8">
        <f t="shared" si="16"/>
        <v>0</v>
      </c>
      <c r="J116" s="132"/>
      <c r="K116" s="27"/>
      <c r="L116" s="27"/>
      <c r="M116" s="27"/>
      <c r="N116" s="27"/>
      <c r="O116" s="27"/>
    </row>
    <row r="117" spans="1:15">
      <c r="B117" s="128"/>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levels'!F744</f>
        <v>7.003467554371764E-3</v>
      </c>
      <c r="F123" s="37">
        <f>'Regional Cap levels'!G744</f>
        <v>5.2486833385411514E-3</v>
      </c>
      <c r="G123" s="37">
        <f>'Regional Cap levels'!H744</f>
        <v>3.147808325382198E-3</v>
      </c>
      <c r="H123" s="37">
        <f>'Regional Cap levels'!I744</f>
        <v>2.8492969257215852E-3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levels'!F740</f>
        <v>2.7551083097071317E-2</v>
      </c>
      <c r="F125" s="37">
        <f>'Regional Cap levels'!G740</f>
        <v>2.0647901869709266E-2</v>
      </c>
      <c r="G125" s="37">
        <f>'Regional Cap levels'!H740</f>
        <v>1.2383227033317413E-2</v>
      </c>
      <c r="H125" s="37">
        <f>'Regional Cap levels'!I740</f>
        <v>1.1208906982053847E-2</v>
      </c>
      <c r="I125" s="37">
        <f>'Regional Cap levels'!J676</f>
        <v>1.1346473172681108E-2</v>
      </c>
      <c r="J125" s="140"/>
    </row>
    <row r="126" spans="1:15">
      <c r="B126" s="14" t="s">
        <v>67</v>
      </c>
      <c r="C126" s="1" t="s">
        <v>63</v>
      </c>
      <c r="D126" s="1" t="s">
        <v>64</v>
      </c>
      <c r="E126" s="37">
        <f>'Regional Cap levels'!F746</f>
        <v>1.6172511334697447E-3</v>
      </c>
      <c r="F126" s="37">
        <f>'Regional Cap levels'!G746</f>
        <v>1.1999876360988464E-3</v>
      </c>
      <c r="G126" s="37">
        <f>'Regional Cap levels'!H746</f>
        <v>7.1663117203679444E-4</v>
      </c>
      <c r="H126" s="37">
        <f>'Regional Cap levels'!I746</f>
        <v>6.5449633444592383E-4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levels'!F742</f>
        <v>6.7049221108459196E-3</v>
      </c>
      <c r="F128" s="37">
        <f>'Regional Cap levels'!G742</f>
        <v>4.9749995331639695E-3</v>
      </c>
      <c r="G128" s="37">
        <f>'Regional Cap levels'!H742</f>
        <v>2.9710637335601032E-3</v>
      </c>
      <c r="H128" s="37">
        <f>'Regional Cap levels'!I742</f>
        <v>2.7134604227353762E-3</v>
      </c>
      <c r="I128" s="37">
        <f>'Regional Cap levels'!J678</f>
        <v>2.9103145472611615E-3</v>
      </c>
      <c r="J128" s="140"/>
    </row>
    <row r="129" spans="2:11">
      <c r="B129" s="14" t="s">
        <v>62</v>
      </c>
      <c r="C129" s="1" t="s">
        <v>63</v>
      </c>
      <c r="D129" s="1" t="s">
        <v>68</v>
      </c>
      <c r="E129" s="37">
        <f>'Regional Cap levels'!F745</f>
        <v>4.2465217274710466E-3</v>
      </c>
      <c r="F129" s="37">
        <f>'Regional Cap levels'!G745</f>
        <v>4.7068894094927007E-3</v>
      </c>
      <c r="G129" s="37">
        <f>'Regional Cap levels'!H745</f>
        <v>4.7068894094927007E-3</v>
      </c>
      <c r="H129" s="37">
        <f>'Regional Cap levels'!I745</f>
        <v>4.7171802730987299E-3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levels'!F741</f>
        <v>1.6705477976269228E-2</v>
      </c>
      <c r="F131" s="37">
        <f>'Regional Cap levels'!G741</f>
        <v>1.8516527740420306E-2</v>
      </c>
      <c r="G131" s="37">
        <f>'Regional Cap levels'!H741</f>
        <v>1.8516527740420306E-2</v>
      </c>
      <c r="H131" s="37">
        <f>'Regional Cap levels'!I741</f>
        <v>1.8557011177539016E-2</v>
      </c>
      <c r="I131" s="37">
        <f>'Regional Cap levels'!J677</f>
        <v>2.026301064753902E-2</v>
      </c>
      <c r="J131" s="44"/>
    </row>
    <row r="132" spans="2:11">
      <c r="B132" s="14" t="s">
        <v>67</v>
      </c>
      <c r="C132" s="1" t="s">
        <v>63</v>
      </c>
      <c r="D132" s="1" t="s">
        <v>68</v>
      </c>
      <c r="E132" s="37">
        <f>'Regional Cap levels'!F747</f>
        <v>2.5940103363497921E-3</v>
      </c>
      <c r="F132" s="37">
        <f>'Regional Cap levels'!G747</f>
        <v>2.6491784412743242E-3</v>
      </c>
      <c r="G132" s="37">
        <f>'Regional Cap levels'!H747</f>
        <v>2.6491784412743242E-3</v>
      </c>
      <c r="H132" s="37">
        <f>'Regional Cap levels'!I747</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levels'!F743</f>
        <v>1.0754444316041011E-2</v>
      </c>
      <c r="F134" s="37">
        <f>'Regional Cap levels'!G743</f>
        <v>1.0983164419472545E-2</v>
      </c>
      <c r="G134" s="37">
        <f>'Regional Cap levels'!H743</f>
        <v>1.0983164419472545E-2</v>
      </c>
      <c r="H134" s="37">
        <f>'Regional Cap levels'!I743</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0.68132283457352694</v>
      </c>
      <c r="F139" s="8">
        <f t="shared" ref="E139:I150" si="18">F61-F123</f>
        <v>0.51048705943103534</v>
      </c>
      <c r="G139" s="8">
        <f t="shared" si="18"/>
        <v>0.30584776776602673</v>
      </c>
      <c r="H139" s="8">
        <f t="shared" si="18"/>
        <v>0.27811896308452172</v>
      </c>
      <c r="I139" s="8">
        <f t="shared" si="18"/>
        <v>0.29093200412843095</v>
      </c>
    </row>
    <row r="140" spans="2:11">
      <c r="B140" s="14" t="s">
        <v>62</v>
      </c>
      <c r="C140" s="1" t="s">
        <v>65</v>
      </c>
      <c r="D140" s="1" t="s">
        <v>64</v>
      </c>
      <c r="E140" s="8">
        <f>E62-E124</f>
        <v>0.67786971525784923</v>
      </c>
      <c r="F140" s="8">
        <f t="shared" si="18"/>
        <v>0.50410994500050621</v>
      </c>
      <c r="G140" s="8">
        <f t="shared" si="18"/>
        <v>0.29836829681296478</v>
      </c>
      <c r="H140" s="8">
        <f t="shared" si="18"/>
        <v>0.27657058874167256</v>
      </c>
      <c r="I140" s="8">
        <f t="shared" si="18"/>
        <v>0.2893590385974828</v>
      </c>
    </row>
    <row r="141" spans="2:11">
      <c r="B141" s="14" t="s">
        <v>62</v>
      </c>
      <c r="C141" s="1" t="s">
        <v>86</v>
      </c>
      <c r="D141" s="14" t="s">
        <v>64</v>
      </c>
      <c r="E141" s="8">
        <f t="shared" si="18"/>
        <v>0.69743844646389808</v>
      </c>
      <c r="F141" s="8">
        <f t="shared" si="18"/>
        <v>0.52256475422475013</v>
      </c>
      <c r="G141" s="8">
        <f t="shared" si="18"/>
        <v>0.31309115925507169</v>
      </c>
      <c r="H141" s="8">
        <f t="shared" si="18"/>
        <v>0.28456109047846972</v>
      </c>
      <c r="I141" s="8">
        <f t="shared" si="18"/>
        <v>0.29795504959749469</v>
      </c>
    </row>
    <row r="142" spans="2:11">
      <c r="B142" s="14" t="s">
        <v>67</v>
      </c>
      <c r="C142" s="1" t="s">
        <v>63</v>
      </c>
      <c r="D142" s="1" t="s">
        <v>64</v>
      </c>
      <c r="E142" s="8">
        <f t="shared" si="18"/>
        <v>0.16879140011083824</v>
      </c>
      <c r="F142" s="8">
        <f t="shared" si="18"/>
        <v>0.12518009539318076</v>
      </c>
      <c r="G142" s="8">
        <f t="shared" si="18"/>
        <v>7.4668001151420513E-2</v>
      </c>
      <c r="H142" s="8">
        <f t="shared" si="18"/>
        <v>6.8582919713185045E-2</v>
      </c>
      <c r="I142" s="8">
        <f t="shared" si="18"/>
        <v>7.3781653163519312E-2</v>
      </c>
    </row>
    <row r="143" spans="2:11">
      <c r="B143" s="14" t="s">
        <v>67</v>
      </c>
      <c r="C143" s="1" t="s">
        <v>65</v>
      </c>
      <c r="D143" s="1" t="s">
        <v>64</v>
      </c>
      <c r="E143" s="8">
        <f t="shared" si="18"/>
        <v>0.1752252550435843</v>
      </c>
      <c r="F143" s="8">
        <f t="shared" si="18"/>
        <v>0.12858111671470543</v>
      </c>
      <c r="G143" s="8">
        <f t="shared" si="18"/>
        <v>7.3904826183374725E-2</v>
      </c>
      <c r="H143" s="8">
        <f t="shared" si="18"/>
        <v>6.6874335164884599E-2</v>
      </c>
      <c r="I143" s="8">
        <f t="shared" si="18"/>
        <v>7.2540660142970989E-2</v>
      </c>
    </row>
    <row r="144" spans="2:11">
      <c r="B144" s="14" t="s">
        <v>67</v>
      </c>
      <c r="C144" s="1" t="s">
        <v>86</v>
      </c>
      <c r="D144" s="14" t="s">
        <v>64</v>
      </c>
      <c r="E144" s="8">
        <f t="shared" si="18"/>
        <v>0.17277602735759712</v>
      </c>
      <c r="F144" s="8">
        <f t="shared" si="18"/>
        <v>0.12813665750751033</v>
      </c>
      <c r="G144" s="8">
        <f t="shared" si="18"/>
        <v>7.6433656487736854E-2</v>
      </c>
      <c r="H144" s="8">
        <f t="shared" si="18"/>
        <v>7.0165291328647253E-2</v>
      </c>
      <c r="I144" s="8">
        <f t="shared" si="18"/>
        <v>7.5493850691634806E-2</v>
      </c>
    </row>
    <row r="145" spans="2:22">
      <c r="B145" s="14" t="s">
        <v>62</v>
      </c>
      <c r="C145" s="1" t="s">
        <v>63</v>
      </c>
      <c r="D145" s="1" t="s">
        <v>68</v>
      </c>
      <c r="E145" s="8">
        <f>E67-E129</f>
        <v>0.42843015097948101</v>
      </c>
      <c r="F145" s="8">
        <f t="shared" si="18"/>
        <v>0.47333555790814769</v>
      </c>
      <c r="G145" s="8">
        <f t="shared" si="18"/>
        <v>0.47333555790814769</v>
      </c>
      <c r="H145" s="8">
        <f t="shared" si="18"/>
        <v>0.47912158164043095</v>
      </c>
      <c r="I145" s="8">
        <f t="shared" si="18"/>
        <v>0.47850792518959817</v>
      </c>
      <c r="K145" s="27"/>
      <c r="L145" s="27"/>
      <c r="M145" s="27"/>
      <c r="N145" s="27"/>
      <c r="O145" s="27"/>
    </row>
    <row r="146" spans="2:22">
      <c r="B146" s="14" t="s">
        <v>62</v>
      </c>
      <c r="C146" s="1" t="s">
        <v>65</v>
      </c>
      <c r="D146" s="1" t="s">
        <v>68</v>
      </c>
      <c r="E146" s="8">
        <f>E68-E130</f>
        <v>0.43267667270695204</v>
      </c>
      <c r="F146" s="8">
        <f t="shared" si="18"/>
        <v>0.4780424473176404</v>
      </c>
      <c r="G146" s="8">
        <f t="shared" si="18"/>
        <v>0.4780424473176404</v>
      </c>
      <c r="H146" s="8">
        <f t="shared" si="18"/>
        <v>0.4838387619135297</v>
      </c>
      <c r="I146" s="8">
        <f t="shared" si="18"/>
        <v>0.48365876942769692</v>
      </c>
      <c r="K146" s="27"/>
      <c r="L146" s="27"/>
      <c r="M146" s="27"/>
      <c r="N146" s="27"/>
      <c r="O146" s="27"/>
    </row>
    <row r="147" spans="2:22">
      <c r="B147" s="14" t="s">
        <v>62</v>
      </c>
      <c r="C147" s="1" t="s">
        <v>86</v>
      </c>
      <c r="D147" s="14" t="s">
        <v>68</v>
      </c>
      <c r="E147" s="8">
        <f t="shared" si="18"/>
        <v>0.46854026155137152</v>
      </c>
      <c r="F147" s="8">
        <f t="shared" si="18"/>
        <v>0.51586516125205639</v>
      </c>
      <c r="G147" s="8">
        <f t="shared" si="18"/>
        <v>0.51586516125205639</v>
      </c>
      <c r="H147" s="8">
        <f t="shared" si="18"/>
        <v>0.52078581357055598</v>
      </c>
      <c r="I147" s="8">
        <f t="shared" si="18"/>
        <v>0.5188933521303255</v>
      </c>
      <c r="K147" s="27"/>
      <c r="L147" s="27"/>
      <c r="M147" s="27"/>
      <c r="N147" s="27"/>
      <c r="O147" s="27"/>
    </row>
    <row r="148" spans="2:22">
      <c r="B148" s="14" t="s">
        <v>67</v>
      </c>
      <c r="C148" s="1" t="s">
        <v>63</v>
      </c>
      <c r="D148" s="1" t="s">
        <v>68</v>
      </c>
      <c r="E148" s="8">
        <f t="shared" si="18"/>
        <v>0.29285185159910981</v>
      </c>
      <c r="F148" s="8">
        <f t="shared" si="18"/>
        <v>0.29866781312250967</v>
      </c>
      <c r="G148" s="8">
        <f t="shared" si="18"/>
        <v>0.29866781312250967</v>
      </c>
      <c r="H148" s="8">
        <f t="shared" si="18"/>
        <v>0.30621450081920676</v>
      </c>
      <c r="I148" s="8">
        <f t="shared" si="18"/>
        <v>0.30599440448741094</v>
      </c>
      <c r="K148" s="27"/>
      <c r="L148" s="27"/>
      <c r="M148" s="27"/>
      <c r="N148" s="27"/>
      <c r="O148" s="27"/>
    </row>
    <row r="149" spans="2:22">
      <c r="B149" s="14" t="s">
        <v>67</v>
      </c>
      <c r="C149" s="1" t="s">
        <v>65</v>
      </c>
      <c r="D149" s="1" t="s">
        <v>68</v>
      </c>
      <c r="E149" s="8">
        <f t="shared" si="18"/>
        <v>0.29544586193545963</v>
      </c>
      <c r="F149" s="8">
        <f t="shared" si="18"/>
        <v>0.301316991563784</v>
      </c>
      <c r="G149" s="8">
        <f t="shared" si="18"/>
        <v>0.301316991563784</v>
      </c>
      <c r="H149" s="8">
        <f t="shared" si="18"/>
        <v>0.30889145194569101</v>
      </c>
      <c r="I149" s="8">
        <f t="shared" si="18"/>
        <v>0.30867135561389519</v>
      </c>
      <c r="K149" s="27"/>
      <c r="L149" s="27"/>
      <c r="M149" s="27"/>
      <c r="N149" s="27"/>
      <c r="O149" s="27"/>
    </row>
    <row r="150" spans="2:22">
      <c r="B150" s="14" t="s">
        <v>67</v>
      </c>
      <c r="C150" s="1" t="s">
        <v>86</v>
      </c>
      <c r="D150" s="14" t="s">
        <v>68</v>
      </c>
      <c r="E150" s="8">
        <f t="shared" si="18"/>
        <v>0.32462283804799985</v>
      </c>
      <c r="F150" s="8">
        <f t="shared" si="18"/>
        <v>0.33240217140663336</v>
      </c>
      <c r="G150" s="8">
        <f t="shared" si="18"/>
        <v>0.33240217140663336</v>
      </c>
      <c r="H150" s="8">
        <f t="shared" si="18"/>
        <v>0.3388003641147157</v>
      </c>
      <c r="I150" s="8">
        <f t="shared" si="18"/>
        <v>0.33857156229832136</v>
      </c>
      <c r="K150" s="27"/>
      <c r="L150" s="27"/>
      <c r="M150" s="27"/>
      <c r="N150" s="27"/>
      <c r="O150" s="27"/>
    </row>
    <row r="151" spans="2:22">
      <c r="B151" s="55"/>
      <c r="C151" s="2"/>
      <c r="D151" s="2"/>
      <c r="E151" s="124"/>
      <c r="F151" s="124"/>
      <c r="G151" s="124"/>
      <c r="H151" s="124"/>
      <c r="I151" s="124"/>
      <c r="J151" s="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South East'!$C$5)+(E125*INDEX('TDCV Values'!$D$11:$H$16,MATCH($B157&amp;$C157,'TDCV Values'!$B$11:$B$16&amp;'TDCV Values'!$C$11:$C$16,0),MATCH(E$154,'TDCV Values'!$D$10:$H$10,0))*'Customer Numbers - South East'!$E$5))/((INDEX('TDCV Values'!$D$11:$H$16,MATCH($B155&amp;$C155,'TDCV Values'!$B$11:$B$16&amp;'TDCV Values'!$C$11:$C$16,0),MATCH(E$154,'TDCV Values'!$D$10:$H$10,0))*'Customer Numbers - South East'!$C$5)+('Customer Numbers - South East'!$E$5*INDEX('TDCV Values'!$D$11:$H$16,MATCH($B157&amp;$C157,'TDCV Values'!$B$11:$B$16&amp;'TDCV Values'!$C$11:$C$16,0),MATCH(E$154,'TDCV Values'!$D$10:$H$10,0))))</f>
        <v>1.0929270417707951E-2</v>
      </c>
      <c r="F155" s="37" cm="1">
        <f t="array" ref="F155">((F123*INDEX('TDCV Values'!$D$11:$H$16,MATCH($B155&amp;$C155,'TDCV Values'!$B$11:$B$16&amp;'TDCV Values'!$C$11:$C$16,0),MATCH(F$154,'TDCV Values'!$D$10:$H$10,0))*'Customer Numbers - South East'!$C$5)+(F125*INDEX('TDCV Values'!$D$11:$H$16,MATCH($B157&amp;$C157,'TDCV Values'!$B$11:$B$16&amp;'TDCV Values'!$C$11:$C$16,0),MATCH(F$154,'TDCV Values'!$D$10:$H$10,0))*'Customer Numbers - South East'!$E$5))/((INDEX('TDCV Values'!$D$11:$H$16,MATCH($B155&amp;$C155,'TDCV Values'!$B$11:$B$16&amp;'TDCV Values'!$C$11:$C$16,0),MATCH(F$154,'TDCV Values'!$D$10:$H$10,0))*'Customer Numbers - South East'!$C$5)+('Customer Numbers - South East'!$E$5*INDEX('TDCV Values'!$D$11:$H$16,MATCH($B157&amp;$C157,'TDCV Values'!$B$11:$B$16&amp;'TDCV Values'!$C$11:$C$16,0),MATCH(F$154,'TDCV Values'!$D$10:$H$10,0))))</f>
        <v>8.1908396231558187E-3</v>
      </c>
      <c r="G155" s="37" cm="1">
        <f t="array" ref="G155">((G123*INDEX('TDCV Values'!$D$11:$H$16,MATCH($B155&amp;$C155,'TDCV Values'!$B$11:$B$16&amp;'TDCV Values'!$C$11:$C$16,0),MATCH(G$154,'TDCV Values'!$D$10:$H$10,0))*'Customer Numbers - South East'!$C$5)+(G125*INDEX('TDCV Values'!$D$11:$H$16,MATCH($B157&amp;$C157,'TDCV Values'!$B$11:$B$16&amp;'TDCV Values'!$C$11:$C$16,0),MATCH(G$154,'TDCV Values'!$D$10:$H$10,0))*'Customer Numbers - South East'!$E$5))/((INDEX('TDCV Values'!$D$11:$H$16,MATCH($B155&amp;$C155,'TDCV Values'!$B$11:$B$16&amp;'TDCV Values'!$C$11:$C$16,0),MATCH(G$154,'TDCV Values'!$D$10:$H$10,0))*'Customer Numbers - South East'!$C$5)+('Customer Numbers - South East'!$E$5*INDEX('TDCV Values'!$D$11:$H$16,MATCH($B157&amp;$C157,'TDCV Values'!$B$11:$B$16&amp;'TDCV Values'!$C$11:$C$16,0),MATCH(G$154,'TDCV Values'!$D$10:$H$10,0))))</f>
        <v>4.9123163838660144E-3</v>
      </c>
      <c r="H155" s="37" cm="1">
        <f t="array" ref="H155">((H123*INDEX('TDCV Values'!$D$11:$H$16,MATCH($B155&amp;$C155,'TDCV Values'!$B$11:$B$16&amp;'TDCV Values'!$C$11:$C$16,0),MATCH(H$154,'TDCV Values'!$D$10:$H$10,0))*'Customer Numbers - South East'!$C$5)+(H125*INDEX('TDCV Values'!$D$11:$H$16,MATCH($B157&amp;$C157,'TDCV Values'!$B$11:$B$16&amp;'TDCV Values'!$C$11:$C$16,0),MATCH(H$154,'TDCV Values'!$D$10:$H$10,0))*'Customer Numbers - South East'!$E$5))/((INDEX('TDCV Values'!$D$11:$H$16,MATCH($B155&amp;$C155,'TDCV Values'!$B$11:$B$16&amp;'TDCV Values'!$C$11:$C$16,0),MATCH(H$154,'TDCV Values'!$D$10:$H$10,0))*'Customer Numbers - South East'!$C$5)+('Customer Numbers - South East'!$E$5*INDEX('TDCV Values'!$D$11:$H$16,MATCH($B157&amp;$C157,'TDCV Values'!$B$11:$B$16&amp;'TDCV Values'!$C$11:$C$16,0),MATCH(H$154,'TDCV Values'!$D$10:$H$10,0))))</f>
        <v>4.4464740301561334E-3</v>
      </c>
      <c r="I155" s="37" cm="1">
        <f t="array" ref="I155">((I123*INDEX('TDCV Values'!$D$11:$H$16,MATCH($B155&amp;$C155,'TDCV Values'!$B$11:$B$16&amp;'TDCV Values'!$C$11:$C$16,0),MATCH(I$154,'TDCV Values'!$D$10:$H$10,0))*'Customer Numbers - South East'!$C$5)+(I125*INDEX('TDCV Values'!$D$11:$H$16,MATCH($B157&amp;$C157,'TDCV Values'!$B$11:$B$16&amp;'TDCV Values'!$C$11:$C$16,0),MATCH(I$154,'TDCV Values'!$D$10:$H$10,0))*'Customer Numbers - South East'!$E$5))/((INDEX('TDCV Values'!$D$11:$H$16,MATCH($B155&amp;$C155,'TDCV Values'!$B$11:$B$16&amp;'TDCV Values'!$C$11:$C$16,0),MATCH(I$154,'TDCV Values'!$D$10:$H$10,0))*'Customer Numbers - South East'!$C$5)+('Customer Numbers - South East'!$E$5*INDEX('TDCV Values'!$D$11:$H$16,MATCH($B157&amp;$C157,'TDCV Values'!$B$11:$B$16&amp;'TDCV Values'!$C$11:$C$16,0),MATCH(I$154,'TDCV Values'!$D$10:$H$10,0))))</f>
        <v>4.5010453184209914E-3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South East'!$C$5)+(E125*INDEX('TDCV Values'!$D$11:$H$16,MATCH($B157&amp;$C157,'TDCV Values'!$B$11:$B$16&amp;'TDCV Values'!$C$11:$C$16,0),MATCH(E$154,'TDCV Values'!$D$10:$H$10,0))*'Customer Numbers - South East'!$E$5))/((INDEX('TDCV Values'!$D$11:$H$16,MATCH($B155&amp;$C155,'TDCV Values'!$B$11:$B$16&amp;'TDCV Values'!$C$11:$C$16,0),MATCH(E$154,'TDCV Values'!$D$10:$H$10,0))*'Customer Numbers - South East'!$C$5)+('Customer Numbers - South East'!$E$5*INDEX('TDCV Values'!$D$11:$H$16,MATCH($B157&amp;$C157,'TDCV Values'!$B$11:$B$16&amp;'TDCV Values'!$C$11:$C$16,0),MATCH(E$154,'TDCV Values'!$D$10:$H$10,0))))</f>
        <v>1.0929270417707951E-2</v>
      </c>
      <c r="F157" s="37" cm="1">
        <f t="array" ref="F157">((F123*INDEX('TDCV Values'!$D$11:$H$16,MATCH($B155&amp;$C155,'TDCV Values'!$B$11:$B$16&amp;'TDCV Values'!$C$11:$C$16,0),MATCH(F$154,'TDCV Values'!$D$10:$H$10,0))*'Customer Numbers - South East'!$C$5)+(F125*INDEX('TDCV Values'!$D$11:$H$16,MATCH($B157&amp;$C157,'TDCV Values'!$B$11:$B$16&amp;'TDCV Values'!$C$11:$C$16,0),MATCH(F$154,'TDCV Values'!$D$10:$H$10,0))*'Customer Numbers - South East'!$E$5))/((INDEX('TDCV Values'!$D$11:$H$16,MATCH($B155&amp;$C155,'TDCV Values'!$B$11:$B$16&amp;'TDCV Values'!$C$11:$C$16,0),MATCH(F$154,'TDCV Values'!$D$10:$H$10,0))*'Customer Numbers - South East'!$C$5)+('Customer Numbers - South East'!$E$5*INDEX('TDCV Values'!$D$11:$H$16,MATCH($B157&amp;$C157,'TDCV Values'!$B$11:$B$16&amp;'TDCV Values'!$C$11:$C$16,0),MATCH(F$154,'TDCV Values'!$D$10:$H$10,0))))</f>
        <v>8.1908396231558187E-3</v>
      </c>
      <c r="G157" s="37" cm="1">
        <f t="array" ref="G157">((G123*INDEX('TDCV Values'!$D$11:$H$16,MATCH($B155&amp;$C155,'TDCV Values'!$B$11:$B$16&amp;'TDCV Values'!$C$11:$C$16,0),MATCH(G$154,'TDCV Values'!$D$10:$H$10,0))*'Customer Numbers - South East'!$C$5)+(G125*INDEX('TDCV Values'!$D$11:$H$16,MATCH($B157&amp;$C157,'TDCV Values'!$B$11:$B$16&amp;'TDCV Values'!$C$11:$C$16,0),MATCH(G$154,'TDCV Values'!$D$10:$H$10,0))*'Customer Numbers - South East'!$E$5))/((INDEX('TDCV Values'!$D$11:$H$16,MATCH($B155&amp;$C155,'TDCV Values'!$B$11:$B$16&amp;'TDCV Values'!$C$11:$C$16,0),MATCH(G$154,'TDCV Values'!$D$10:$H$10,0))*'Customer Numbers - South East'!$C$5)+('Customer Numbers - South East'!$E$5*INDEX('TDCV Values'!$D$11:$H$16,MATCH($B157&amp;$C157,'TDCV Values'!$B$11:$B$16&amp;'TDCV Values'!$C$11:$C$16,0),MATCH(G$154,'TDCV Values'!$D$10:$H$10,0))))</f>
        <v>4.9123163838660144E-3</v>
      </c>
      <c r="H157" s="37" cm="1">
        <f t="array" ref="H157">((H123*INDEX('TDCV Values'!$D$11:$H$16,MATCH($B155&amp;$C155,'TDCV Values'!$B$11:$B$16&amp;'TDCV Values'!$C$11:$C$16,0),MATCH(H$154,'TDCV Values'!$D$10:$H$10,0))*'Customer Numbers - South East'!$C$5)+(H125*INDEX('TDCV Values'!$D$11:$H$16,MATCH($B157&amp;$C157,'TDCV Values'!$B$11:$B$16&amp;'TDCV Values'!$C$11:$C$16,0),MATCH(H$154,'TDCV Values'!$D$10:$H$10,0))*'Customer Numbers - South East'!$E$5))/((INDEX('TDCV Values'!$D$11:$H$16,MATCH($B155&amp;$C155,'TDCV Values'!$B$11:$B$16&amp;'TDCV Values'!$C$11:$C$16,0),MATCH(H$154,'TDCV Values'!$D$10:$H$10,0))*'Customer Numbers - South East'!$C$5)+('Customer Numbers - South East'!$E$5*INDEX('TDCV Values'!$D$11:$H$16,MATCH($B157&amp;$C157,'TDCV Values'!$B$11:$B$16&amp;'TDCV Values'!$C$11:$C$16,0),MATCH(H$154,'TDCV Values'!$D$10:$H$10,0))))</f>
        <v>4.4464740301561334E-3</v>
      </c>
      <c r="I157" s="37" cm="1">
        <f t="array" ref="I157">((I123*INDEX('TDCV Values'!$D$11:$H$16,MATCH($B155&amp;$C155,'TDCV Values'!$B$11:$B$16&amp;'TDCV Values'!$C$11:$C$16,0),MATCH(I$154,'TDCV Values'!$D$10:$H$10,0))*'Customer Numbers - South East'!$C$5)+(I125*INDEX('TDCV Values'!$D$11:$H$16,MATCH($B157&amp;$C157,'TDCV Values'!$B$11:$B$16&amp;'TDCV Values'!$C$11:$C$16,0),MATCH(I$154,'TDCV Values'!$D$10:$H$10,0))*'Customer Numbers - South East'!$E$5))/((INDEX('TDCV Values'!$D$11:$H$16,MATCH($B155&amp;$C155,'TDCV Values'!$B$11:$B$16&amp;'TDCV Values'!$C$11:$C$16,0),MATCH(I$154,'TDCV Values'!$D$10:$H$10,0))*'Customer Numbers - South East'!$C$5)+('Customer Numbers - South East'!$E$5*INDEX('TDCV Values'!$D$11:$H$16,MATCH($B157&amp;$C157,'TDCV Values'!$B$11:$B$16&amp;'TDCV Values'!$C$11:$C$16,0),MATCH(I$154,'TDCV Values'!$D$10:$H$10,0))))</f>
        <v>4.5010453184209914E-3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South East'!$C$10)+(E128*INDEX('TDCV Values'!$D$11:$H$16,MATCH($B160&amp;$C160,'TDCV Values'!$B$11:$B$16&amp;'TDCV Values'!$C$11:$C$16,0),MATCH(E$154,'TDCV Values'!$D$10:$H$10,0))*'Customer Numbers - South East'!$E$10))/((INDEX('TDCV Values'!$D$11:$H$16,MATCH($B158&amp;$C158,'TDCV Values'!$B$11:$B$16&amp;'TDCV Values'!$C$11:$C$16,0),MATCH(E$154,'TDCV Values'!$D$10:$H$10,0))*'Customer Numbers - South East'!$C$10)+('Customer Numbers - South East'!$E$10*INDEX('TDCV Values'!$D$11:$H$16,MATCH($B160&amp;$C160,'TDCV Values'!$B$11:$B$16&amp;'TDCV Values'!$C$11:$C$16,0),MATCH(E$154,'TDCV Values'!$D$10:$H$10,0))))</f>
        <v>2.540046286504088E-3</v>
      </c>
      <c r="F158" s="37" cm="1">
        <f t="array" ref="F158">((F126*INDEX('TDCV Values'!$D$11:$H$16,MATCH($B158&amp;$C158,'TDCV Values'!$B$11:$B$16&amp;'TDCV Values'!$C$11:$C$16,0),MATCH(F$154,'TDCV Values'!$D$10:$H$10,0))*'Customer Numbers - South East'!$C$10)+(F128*INDEX('TDCV Values'!$D$11:$H$16,MATCH($B160&amp;$C160,'TDCV Values'!$B$11:$B$16&amp;'TDCV Values'!$C$11:$C$16,0),MATCH(F$154,'TDCV Values'!$D$10:$H$10,0))*'Customer Numbers - South East'!$E$10))/((INDEX('TDCV Values'!$D$11:$H$16,MATCH($B158&amp;$C158,'TDCV Values'!$B$11:$B$16&amp;'TDCV Values'!$C$11:$C$16,0),MATCH(F$154,'TDCV Values'!$D$10:$H$10,0))*'Customer Numbers - South East'!$C$10)+('Customer Numbers - South East'!$E$10*INDEX('TDCV Values'!$D$11:$H$16,MATCH($B160&amp;$C160,'TDCV Values'!$B$11:$B$16&amp;'TDCV Values'!$C$11:$C$16,0),MATCH(F$154,'TDCV Values'!$D$10:$H$10,0))))</f>
        <v>1.8846943902795636E-3</v>
      </c>
      <c r="G158" s="37" cm="1">
        <f t="array" ref="G158">((G126*INDEX('TDCV Values'!$D$11:$H$16,MATCH($B158&amp;$C158,'TDCV Values'!$B$11:$B$16&amp;'TDCV Values'!$C$11:$C$16,0),MATCH(G$154,'TDCV Values'!$D$10:$H$10,0))*'Customer Numbers - South East'!$C$10)+(G128*INDEX('TDCV Values'!$D$11:$H$16,MATCH($B160&amp;$C160,'TDCV Values'!$B$11:$B$16&amp;'TDCV Values'!$C$11:$C$16,0),MATCH(G$154,'TDCV Values'!$D$10:$H$10,0))*'Customer Numbers - South East'!$E$10))/((INDEX('TDCV Values'!$D$11:$H$16,MATCH($B158&amp;$C158,'TDCV Values'!$B$11:$B$16&amp;'TDCV Values'!$C$11:$C$16,0),MATCH(G$154,'TDCV Values'!$D$10:$H$10,0))*'Customer Numbers - South East'!$C$10)+('Customer Numbers - South East'!$E$10*INDEX('TDCV Values'!$D$11:$H$16,MATCH($B160&amp;$C160,'TDCV Values'!$B$11:$B$16&amp;'TDCV Values'!$C$11:$C$16,0),MATCH(G$154,'TDCV Values'!$D$10:$H$10,0))))</f>
        <v>1.1255372215568061E-3</v>
      </c>
      <c r="H158" s="37" cm="1">
        <f t="array" ref="H158">((H126*INDEX('TDCV Values'!$D$11:$H$16,MATCH($B158&amp;$C158,'TDCV Values'!$B$11:$B$16&amp;'TDCV Values'!$C$11:$C$16,0),MATCH(H$154,'TDCV Values'!$D$10:$H$10,0))*'Customer Numbers - South East'!$C$10)+(H128*INDEX('TDCV Values'!$D$11:$H$16,MATCH($B160&amp;$C160,'TDCV Values'!$B$11:$B$16&amp;'TDCV Values'!$C$11:$C$16,0),MATCH(H$154,'TDCV Values'!$D$10:$H$10,0))*'Customer Numbers - South East'!$E$10))/((INDEX('TDCV Values'!$D$11:$H$16,MATCH($B158&amp;$C158,'TDCV Values'!$B$11:$B$16&amp;'TDCV Values'!$C$11:$C$16,0),MATCH(H$154,'TDCV Values'!$D$10:$H$10,0))*'Customer Numbers - South East'!$C$10)+('Customer Numbers - South East'!$E$10*INDEX('TDCV Values'!$D$11:$H$16,MATCH($B160&amp;$C160,'TDCV Values'!$B$11:$B$16&amp;'TDCV Values'!$C$11:$C$16,0),MATCH(H$154,'TDCV Values'!$D$10:$H$10,0))))</f>
        <v>1.0279485662026942E-3</v>
      </c>
      <c r="I158" s="37" cm="1">
        <f t="array" ref="I158">((I126*INDEX('TDCV Values'!$D$11:$H$16,MATCH($B158&amp;$C158,'TDCV Values'!$B$11:$B$16&amp;'TDCV Values'!$C$11:$C$16,0),MATCH(I$154,'TDCV Values'!$D$10:$H$10,0))*'Customer Numbers - South East'!$C$10)+(I128*INDEX('TDCV Values'!$D$11:$H$16,MATCH($B160&amp;$C160,'TDCV Values'!$B$11:$B$16&amp;'TDCV Values'!$C$11:$C$16,0),MATCH(I$154,'TDCV Values'!$D$10:$H$10,0))*'Customer Numbers - South East'!$E$10))/((INDEX('TDCV Values'!$D$11:$H$16,MATCH($B158&amp;$C158,'TDCV Values'!$B$11:$B$16&amp;'TDCV Values'!$C$11:$C$16,0),MATCH(I$154,'TDCV Values'!$D$10:$H$10,0))*'Customer Numbers - South East'!$C$10)+('Customer Numbers - South East'!$E$10*INDEX('TDCV Values'!$D$11:$H$16,MATCH($B160&amp;$C160,'TDCV Values'!$B$11:$B$16&amp;'TDCV Values'!$C$11:$C$16,0),MATCH(I$154,'TDCV Values'!$D$10:$H$10,0))))</f>
        <v>1.1025234202753317E-3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South East'!$C$10)+(E128*INDEX('TDCV Values'!$D$11:$H$16,MATCH($B160&amp;$C160,'TDCV Values'!$B$11:$B$16&amp;'TDCV Values'!$C$11:$C$16,0),MATCH(E$154,'TDCV Values'!$D$10:$H$10,0))*'Customer Numbers - South East'!$E$10))/((INDEX('TDCV Values'!$D$11:$H$16,MATCH($B158&amp;$C158,'TDCV Values'!$B$11:$B$16&amp;'TDCV Values'!$C$11:$C$16,0),MATCH(E$154,'TDCV Values'!$D$10:$H$10,0))*'Customer Numbers - South East'!$C$10)+('Customer Numbers - South East'!$E$10*INDEX('TDCV Values'!$D$11:$H$16,MATCH($B160&amp;$C160,'TDCV Values'!$B$11:$B$16&amp;'TDCV Values'!$C$11:$C$16,0),MATCH(E$154,'TDCV Values'!$D$10:$H$10,0))))</f>
        <v>2.540046286504088E-3</v>
      </c>
      <c r="F160" s="37" cm="1">
        <f t="array" ref="F160">((F126*INDEX('TDCV Values'!$D$11:$H$16,MATCH($B158&amp;$C158,'TDCV Values'!$B$11:$B$16&amp;'TDCV Values'!$C$11:$C$16,0),MATCH(F$154,'TDCV Values'!$D$10:$H$10,0))*'Customer Numbers - South East'!$C$10)+(F128*INDEX('TDCV Values'!$D$11:$H$16,MATCH($B160&amp;$C160,'TDCV Values'!$B$11:$B$16&amp;'TDCV Values'!$C$11:$C$16,0),MATCH(F$154,'TDCV Values'!$D$10:$H$10,0))*'Customer Numbers - South East'!$E$10))/((INDEX('TDCV Values'!$D$11:$H$16,MATCH($B158&amp;$C158,'TDCV Values'!$B$11:$B$16&amp;'TDCV Values'!$C$11:$C$16,0),MATCH(F$154,'TDCV Values'!$D$10:$H$10,0))*'Customer Numbers - South East'!$C$10)+('Customer Numbers - South East'!$E$10*INDEX('TDCV Values'!$D$11:$H$16,MATCH($B160&amp;$C160,'TDCV Values'!$B$11:$B$16&amp;'TDCV Values'!$C$11:$C$16,0),MATCH(F$154,'TDCV Values'!$D$10:$H$10,0))))</f>
        <v>1.8846943902795636E-3</v>
      </c>
      <c r="G160" s="37" cm="1">
        <f t="array" ref="G160">((G126*INDEX('TDCV Values'!$D$11:$H$16,MATCH($B158&amp;$C158,'TDCV Values'!$B$11:$B$16&amp;'TDCV Values'!$C$11:$C$16,0),MATCH(G$154,'TDCV Values'!$D$10:$H$10,0))*'Customer Numbers - South East'!$C$10)+(G128*INDEX('TDCV Values'!$D$11:$H$16,MATCH($B160&amp;$C160,'TDCV Values'!$B$11:$B$16&amp;'TDCV Values'!$C$11:$C$16,0),MATCH(G$154,'TDCV Values'!$D$10:$H$10,0))*'Customer Numbers - South East'!$E$10))/((INDEX('TDCV Values'!$D$11:$H$16,MATCH($B158&amp;$C158,'TDCV Values'!$B$11:$B$16&amp;'TDCV Values'!$C$11:$C$16,0),MATCH(G$154,'TDCV Values'!$D$10:$H$10,0))*'Customer Numbers - South East'!$C$10)+('Customer Numbers - South East'!$E$10*INDEX('TDCV Values'!$D$11:$H$16,MATCH($B160&amp;$C160,'TDCV Values'!$B$11:$B$16&amp;'TDCV Values'!$C$11:$C$16,0),MATCH(G$154,'TDCV Values'!$D$10:$H$10,0))))</f>
        <v>1.1255372215568061E-3</v>
      </c>
      <c r="H160" s="37" cm="1">
        <f t="array" ref="H160">((H126*INDEX('TDCV Values'!$D$11:$H$16,MATCH($B158&amp;$C158,'TDCV Values'!$B$11:$B$16&amp;'TDCV Values'!$C$11:$C$16,0),MATCH(H$154,'TDCV Values'!$D$10:$H$10,0))*'Customer Numbers - South East'!$C$10)+(H128*INDEX('TDCV Values'!$D$11:$H$16,MATCH($B160&amp;$C160,'TDCV Values'!$B$11:$B$16&amp;'TDCV Values'!$C$11:$C$16,0),MATCH(H$154,'TDCV Values'!$D$10:$H$10,0))*'Customer Numbers - South East'!$E$10))/((INDEX('TDCV Values'!$D$11:$H$16,MATCH($B158&amp;$C158,'TDCV Values'!$B$11:$B$16&amp;'TDCV Values'!$C$11:$C$16,0),MATCH(H$154,'TDCV Values'!$D$10:$H$10,0))*'Customer Numbers - South East'!$C$10)+('Customer Numbers - South East'!$E$10*INDEX('TDCV Values'!$D$11:$H$16,MATCH($B160&amp;$C160,'TDCV Values'!$B$11:$B$16&amp;'TDCV Values'!$C$11:$C$16,0),MATCH(H$154,'TDCV Values'!$D$10:$H$10,0))))</f>
        <v>1.0279485662026942E-3</v>
      </c>
      <c r="I160" s="37" cm="1">
        <f t="array" ref="I160">((I126*INDEX('TDCV Values'!$D$11:$H$16,MATCH($B158&amp;$C158,'TDCV Values'!$B$11:$B$16&amp;'TDCV Values'!$C$11:$C$16,0),MATCH(I$154,'TDCV Values'!$D$10:$H$10,0))*'Customer Numbers - South East'!$C$10)+(I128*INDEX('TDCV Values'!$D$11:$H$16,MATCH($B160&amp;$C160,'TDCV Values'!$B$11:$B$16&amp;'TDCV Values'!$C$11:$C$16,0),MATCH(I$154,'TDCV Values'!$D$10:$H$10,0))*'Customer Numbers - South East'!$E$10))/((INDEX('TDCV Values'!$D$11:$H$16,MATCH($B158&amp;$C158,'TDCV Values'!$B$11:$B$16&amp;'TDCV Values'!$C$11:$C$16,0),MATCH(I$154,'TDCV Values'!$D$10:$H$10,0))*'Customer Numbers - South East'!$C$10)+('Customer Numbers - South East'!$E$10*INDEX('TDCV Values'!$D$11:$H$16,MATCH($B160&amp;$C160,'TDCV Values'!$B$11:$B$16&amp;'TDCV Values'!$C$11:$C$16,0),MATCH(I$154,'TDCV Values'!$D$10:$H$10,0))))</f>
        <v>1.1025234202753317E-3</v>
      </c>
      <c r="J160" s="44"/>
      <c r="K160" s="27"/>
      <c r="L160" s="27"/>
      <c r="M160" s="27"/>
      <c r="N160" s="27"/>
      <c r="O160" s="27"/>
      <c r="Q160" s="27"/>
      <c r="R160" s="27"/>
      <c r="S160" s="27"/>
      <c r="T160" s="27"/>
      <c r="U160" s="27"/>
    </row>
    <row r="161" spans="2:21">
      <c r="B161" s="14" t="s">
        <v>62</v>
      </c>
      <c r="C161" s="1" t="s">
        <v>63</v>
      </c>
      <c r="D161" s="14" t="s">
        <v>68</v>
      </c>
      <c r="E161" s="37">
        <f>(('Customer Numbers - South East'!$D$21*E$129)+('Customer Numbers - South East'!$D$17*E$130)+('Customer Numbers - South East'!$D$20*E$131))</f>
        <v>6.6269150151530391E-3</v>
      </c>
      <c r="F161" s="37">
        <f>(('Customer Numbers - South East'!$D$21*F$129)+('Customer Numbers - South East'!$D$17*F$130)+('Customer Numbers - South East'!$D$20*F$131))</f>
        <v>7.3453424012051467E-3</v>
      </c>
      <c r="G161" s="37">
        <f>(('Customer Numbers - South East'!$D$21*G$129)+('Customer Numbers - South East'!$D$17*G$130)+('Customer Numbers - South East'!$D$20*G$131))</f>
        <v>7.3453424012051467E-3</v>
      </c>
      <c r="H161" s="37">
        <f>(('Customer Numbers - South East'!$D$21*H$129)+('Customer Numbers - South East'!$D$17*H$130)+('Customer Numbers - South East'!$D$20*H$131))</f>
        <v>7.3614018218148454E-3</v>
      </c>
      <c r="I161" s="37">
        <f>(('Customer Numbers - South East'!$D$21*I$129)+('Customer Numbers - South East'!$D$17*I$130)+('Customer Numbers - South East'!$D$20*I$131))</f>
        <v>8.0381566874730484E-3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South East'!$D$21*E$129)+('Customer Numbers - South East'!$D$17*E$130)+('Customer Numbers - South East'!$D$20*E$131))</f>
        <v>6.6269150151530391E-3</v>
      </c>
      <c r="F163" s="37">
        <f>(('Customer Numbers - South East'!$D$21*F$129)+('Customer Numbers - South East'!$D$17*F$130)+('Customer Numbers - South East'!$D$20*F$131))</f>
        <v>7.3453424012051467E-3</v>
      </c>
      <c r="G163" s="37">
        <f>(('Customer Numbers - South East'!$D$21*G$129)+('Customer Numbers - South East'!$D$17*G$130)+('Customer Numbers - South East'!$D$20*G$131))</f>
        <v>7.3453424012051467E-3</v>
      </c>
      <c r="H163" s="37">
        <f>(('Customer Numbers - South East'!$D$21*H$129)+('Customer Numbers - South East'!$D$17*H$130)+('Customer Numbers - South East'!$D$20*H$131))</f>
        <v>7.3614018218148454E-3</v>
      </c>
      <c r="I163" s="37">
        <f>(('Customer Numbers - South East'!$D$21*I$129)+('Customer Numbers - South East'!$D$17*I$130)+('Customer Numbers - South East'!$D$20*I$131))</f>
        <v>8.0381566874730484E-3</v>
      </c>
      <c r="J163" s="44"/>
      <c r="K163" s="27"/>
      <c r="L163" s="27"/>
      <c r="M163" s="27"/>
      <c r="N163" s="27"/>
      <c r="O163" s="27"/>
      <c r="Q163" s="27"/>
      <c r="R163" s="27"/>
      <c r="S163" s="27"/>
      <c r="T163" s="27"/>
      <c r="U163" s="27"/>
    </row>
    <row r="164" spans="2:21">
      <c r="B164" s="14" t="s">
        <v>67</v>
      </c>
      <c r="C164" s="1" t="s">
        <v>63</v>
      </c>
      <c r="D164" s="14" t="s">
        <v>68</v>
      </c>
      <c r="E164" s="37">
        <f>(('Customer Numbers - South East'!$D$27*E$132)+('Customer Numbers - South East'!$D$23*E$133)+('Customer Numbers - South East'!$D$26*E$134))</f>
        <v>4.0741392512505378E-3</v>
      </c>
      <c r="F164" s="37">
        <f>(('Customer Numbers - South East'!$D$27*F$132)+('Customer Numbers - South East'!$D$23*F$133)+('Customer Numbers - South East'!$D$26*F$134))</f>
        <v>4.1607859922216713E-3</v>
      </c>
      <c r="G164" s="37">
        <f>(('Customer Numbers - South East'!$D$27*G$132)+('Customer Numbers - South East'!$D$23*G$133)+('Customer Numbers - South East'!$D$26*G$134))</f>
        <v>4.1607859922216713E-3</v>
      </c>
      <c r="H164" s="37">
        <f>(('Customer Numbers - South East'!$D$27*H$132)+('Customer Numbers - South East'!$D$23*H$133)+('Customer Numbers - South East'!$D$26*H$134))</f>
        <v>4.2044056283275276E-3</v>
      </c>
      <c r="I164" s="37">
        <f>(('Customer Numbers - South East'!$D$27*I$132)+('Customer Numbers - South East'!$D$23*I$133)+('Customer Numbers - South East'!$D$26*I$134))</f>
        <v>4.2044056283275276E-3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South East'!$D$27*E$132)+('Customer Numbers - South East'!$D$23*E$133)+('Customer Numbers - South East'!$D$26*E$134))</f>
        <v>4.0741392512505378E-3</v>
      </c>
      <c r="F166" s="37">
        <f>(('Customer Numbers - South East'!$D$27*F$132)+('Customer Numbers - South East'!$D$23*F$133)+('Customer Numbers - South East'!$D$26*F$134))</f>
        <v>4.1607859922216713E-3</v>
      </c>
      <c r="G166" s="37">
        <f>(('Customer Numbers - South East'!$D$27*G$132)+('Customer Numbers - South East'!$D$23*G$133)+('Customer Numbers - South East'!$D$26*G$134))</f>
        <v>4.1607859922216713E-3</v>
      </c>
      <c r="H166" s="37">
        <f>(('Customer Numbers - South East'!$D$27*H$132)+('Customer Numbers - South East'!$D$23*H$133)+('Customer Numbers - South East'!$D$26*H$134))</f>
        <v>4.2044056283275276E-3</v>
      </c>
      <c r="I166" s="37">
        <f>(('Customer Numbers - South East'!$D$27*I$132)+('Customer Numbers - South East'!$D$23*I$133)+('Customer Numbers - South East'!$D$26*I$134))</f>
        <v>4.2044056283275276E-3</v>
      </c>
      <c r="J166" s="44"/>
      <c r="K166" s="27"/>
      <c r="L166" s="27"/>
      <c r="M166" s="27"/>
      <c r="N166" s="27"/>
      <c r="O166" s="27"/>
      <c r="Q166" s="27"/>
      <c r="R166" s="27"/>
      <c r="S166" s="27"/>
      <c r="T166" s="27"/>
      <c r="U166" s="27"/>
    </row>
    <row r="167" spans="2:21">
      <c r="B167" s="128"/>
      <c r="E167" s="16"/>
      <c r="F167" s="16"/>
      <c r="G167" s="16"/>
      <c r="H167" s="16"/>
      <c r="I167" s="16"/>
      <c r="J167" s="52"/>
    </row>
    <row r="168" spans="2:21" s="135" customFormat="1">
      <c r="B168" s="195" t="s">
        <v>30</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 t="shared" ref="E171:I182" si="19">E139+E155</f>
        <v>0.69225210499123491</v>
      </c>
      <c r="F171" s="8">
        <f t="shared" si="19"/>
        <v>0.51867789905419115</v>
      </c>
      <c r="G171" s="8">
        <f t="shared" si="19"/>
        <v>0.31076008414989276</v>
      </c>
      <c r="H171" s="8">
        <f t="shared" si="19"/>
        <v>0.28256543711467785</v>
      </c>
      <c r="I171" s="8">
        <f t="shared" si="19"/>
        <v>0.29543304944685195</v>
      </c>
      <c r="J171" s="4"/>
      <c r="L171" s="27"/>
      <c r="M171" s="27"/>
      <c r="N171" s="27"/>
      <c r="O171" s="27"/>
    </row>
    <row r="172" spans="2:21">
      <c r="B172" s="14" t="s">
        <v>62</v>
      </c>
      <c r="C172" s="1" t="s">
        <v>65</v>
      </c>
      <c r="D172" s="14" t="s">
        <v>64</v>
      </c>
      <c r="E172" s="8">
        <f t="shared" si="19"/>
        <v>0.67786971525784923</v>
      </c>
      <c r="F172" s="8">
        <f t="shared" si="19"/>
        <v>0.50410994500050621</v>
      </c>
      <c r="G172" s="8">
        <f t="shared" si="19"/>
        <v>0.29836829681296478</v>
      </c>
      <c r="H172" s="8">
        <f t="shared" si="19"/>
        <v>0.27657058874167256</v>
      </c>
      <c r="I172" s="8">
        <f t="shared" si="19"/>
        <v>0.2893590385974828</v>
      </c>
      <c r="K172" s="27"/>
      <c r="L172" s="27"/>
      <c r="M172" s="27"/>
      <c r="N172" s="27"/>
      <c r="O172" s="27"/>
    </row>
    <row r="173" spans="2:21">
      <c r="B173" s="14" t="s">
        <v>62</v>
      </c>
      <c r="C173" s="1" t="s">
        <v>66</v>
      </c>
      <c r="D173" s="14" t="s">
        <v>64</v>
      </c>
      <c r="E173" s="8">
        <f t="shared" si="19"/>
        <v>0.70836771688160605</v>
      </c>
      <c r="F173" s="8">
        <f t="shared" si="19"/>
        <v>0.53075559384790594</v>
      </c>
      <c r="G173" s="8">
        <f t="shared" si="19"/>
        <v>0.31800347563893772</v>
      </c>
      <c r="H173" s="8">
        <f t="shared" si="19"/>
        <v>0.28900756450862586</v>
      </c>
      <c r="I173" s="8">
        <f t="shared" si="19"/>
        <v>0.30245609491591569</v>
      </c>
      <c r="K173" s="27"/>
      <c r="L173" s="27"/>
      <c r="M173" s="27"/>
      <c r="N173" s="27"/>
      <c r="O173" s="27"/>
    </row>
    <row r="174" spans="2:21">
      <c r="B174" s="14" t="s">
        <v>67</v>
      </c>
      <c r="C174" s="1" t="s">
        <v>63</v>
      </c>
      <c r="D174" s="14" t="s">
        <v>64</v>
      </c>
      <c r="E174" s="8">
        <f t="shared" si="19"/>
        <v>0.17133144639734232</v>
      </c>
      <c r="F174" s="8">
        <f t="shared" si="19"/>
        <v>0.12706478978346031</v>
      </c>
      <c r="G174" s="8">
        <f t="shared" si="19"/>
        <v>7.5793538372977323E-2</v>
      </c>
      <c r="H174" s="8">
        <f t="shared" si="19"/>
        <v>6.9610868279387741E-2</v>
      </c>
      <c r="I174" s="8">
        <f t="shared" si="19"/>
        <v>7.4884176583794648E-2</v>
      </c>
      <c r="K174" s="27"/>
      <c r="L174" s="27"/>
      <c r="M174" s="27"/>
      <c r="N174" s="27"/>
      <c r="O174" s="27"/>
    </row>
    <row r="175" spans="2:21">
      <c r="B175" s="14" t="s">
        <v>67</v>
      </c>
      <c r="C175" s="1" t="s">
        <v>65</v>
      </c>
      <c r="D175" s="14" t="s">
        <v>64</v>
      </c>
      <c r="E175" s="8">
        <f t="shared" si="19"/>
        <v>0.1752252550435843</v>
      </c>
      <c r="F175" s="8">
        <f t="shared" si="19"/>
        <v>0.12858111671470543</v>
      </c>
      <c r="G175" s="8">
        <f t="shared" si="19"/>
        <v>7.3904826183374725E-2</v>
      </c>
      <c r="H175" s="8">
        <f t="shared" si="19"/>
        <v>6.6874335164884599E-2</v>
      </c>
      <c r="I175" s="8">
        <f t="shared" si="19"/>
        <v>7.2540660142970989E-2</v>
      </c>
      <c r="K175" s="27"/>
      <c r="L175" s="27"/>
      <c r="M175" s="27"/>
      <c r="N175" s="27"/>
      <c r="O175" s="27"/>
    </row>
    <row r="176" spans="2:21">
      <c r="B176" s="14" t="s">
        <v>67</v>
      </c>
      <c r="C176" s="1" t="s">
        <v>66</v>
      </c>
      <c r="D176" s="14" t="s">
        <v>64</v>
      </c>
      <c r="E176" s="8">
        <f t="shared" si="19"/>
        <v>0.17531607364410121</v>
      </c>
      <c r="F176" s="8">
        <f t="shared" si="19"/>
        <v>0.13002135189778988</v>
      </c>
      <c r="G176" s="8">
        <f t="shared" si="19"/>
        <v>7.7559193709293664E-2</v>
      </c>
      <c r="H176" s="8">
        <f t="shared" si="19"/>
        <v>7.119323989484995E-2</v>
      </c>
      <c r="I176" s="8">
        <f t="shared" si="19"/>
        <v>7.6596374111910143E-2</v>
      </c>
      <c r="K176" s="27"/>
      <c r="L176" s="27"/>
      <c r="M176" s="27"/>
      <c r="N176" s="27"/>
      <c r="O176" s="27"/>
    </row>
    <row r="177" spans="2:15">
      <c r="B177" s="14" t="s">
        <v>62</v>
      </c>
      <c r="C177" s="1" t="s">
        <v>63</v>
      </c>
      <c r="D177" s="14" t="s">
        <v>68</v>
      </c>
      <c r="E177" s="8">
        <f t="shared" si="19"/>
        <v>0.43505706599463406</v>
      </c>
      <c r="F177" s="8">
        <f t="shared" si="19"/>
        <v>0.48068090030935284</v>
      </c>
      <c r="G177" s="8">
        <f t="shared" si="19"/>
        <v>0.48068090030935284</v>
      </c>
      <c r="H177" s="8">
        <f t="shared" si="19"/>
        <v>0.48648298346224578</v>
      </c>
      <c r="I177" s="8">
        <f t="shared" si="19"/>
        <v>0.48654608187707121</v>
      </c>
      <c r="K177" s="27"/>
      <c r="L177" s="27"/>
      <c r="M177" s="27"/>
      <c r="N177" s="27"/>
      <c r="O177" s="27"/>
    </row>
    <row r="178" spans="2:15">
      <c r="B178" s="14" t="s">
        <v>62</v>
      </c>
      <c r="C178" s="1" t="s">
        <v>65</v>
      </c>
      <c r="D178" s="14" t="s">
        <v>68</v>
      </c>
      <c r="E178" s="8">
        <f t="shared" si="19"/>
        <v>0.43267667270695204</v>
      </c>
      <c r="F178" s="8">
        <f t="shared" si="19"/>
        <v>0.4780424473176404</v>
      </c>
      <c r="G178" s="8">
        <f t="shared" si="19"/>
        <v>0.4780424473176404</v>
      </c>
      <c r="H178" s="8">
        <f t="shared" si="19"/>
        <v>0.4838387619135297</v>
      </c>
      <c r="I178" s="8">
        <f t="shared" si="19"/>
        <v>0.48365876942769692</v>
      </c>
      <c r="K178" s="27"/>
      <c r="L178" s="27"/>
      <c r="M178" s="27"/>
      <c r="N178" s="27"/>
      <c r="O178" s="27"/>
    </row>
    <row r="179" spans="2:15">
      <c r="B179" s="14" t="s">
        <v>62</v>
      </c>
      <c r="C179" s="1" t="s">
        <v>66</v>
      </c>
      <c r="D179" s="14" t="s">
        <v>68</v>
      </c>
      <c r="E179" s="8">
        <f t="shared" si="19"/>
        <v>0.47516717656652457</v>
      </c>
      <c r="F179" s="8">
        <f t="shared" si="19"/>
        <v>0.52321050365326149</v>
      </c>
      <c r="G179" s="8">
        <f t="shared" si="19"/>
        <v>0.52321050365326149</v>
      </c>
      <c r="H179" s="8">
        <f t="shared" si="19"/>
        <v>0.52814721539237086</v>
      </c>
      <c r="I179" s="8">
        <f t="shared" si="19"/>
        <v>0.5269315088177986</v>
      </c>
      <c r="K179" s="27"/>
      <c r="L179" s="27"/>
      <c r="M179" s="27"/>
      <c r="N179" s="27"/>
      <c r="O179" s="27"/>
    </row>
    <row r="180" spans="2:15">
      <c r="B180" s="14" t="s">
        <v>67</v>
      </c>
      <c r="C180" s="1" t="s">
        <v>63</v>
      </c>
      <c r="D180" s="14" t="s">
        <v>68</v>
      </c>
      <c r="E180" s="8">
        <f t="shared" si="19"/>
        <v>0.29692599085036037</v>
      </c>
      <c r="F180" s="8">
        <f t="shared" si="19"/>
        <v>0.30282859911473137</v>
      </c>
      <c r="G180" s="8">
        <f t="shared" si="19"/>
        <v>0.30282859911473137</v>
      </c>
      <c r="H180" s="8">
        <f t="shared" si="19"/>
        <v>0.31041890644753428</v>
      </c>
      <c r="I180" s="8">
        <f t="shared" si="19"/>
        <v>0.31019881011573847</v>
      </c>
      <c r="K180" s="27"/>
      <c r="L180" s="27"/>
      <c r="M180" s="27"/>
      <c r="N180" s="27"/>
      <c r="O180" s="27"/>
    </row>
    <row r="181" spans="2:15">
      <c r="B181" s="14" t="s">
        <v>67</v>
      </c>
      <c r="C181" s="1" t="s">
        <v>65</v>
      </c>
      <c r="D181" s="14" t="s">
        <v>68</v>
      </c>
      <c r="E181" s="8">
        <f t="shared" si="19"/>
        <v>0.29544586193545963</v>
      </c>
      <c r="F181" s="8">
        <f t="shared" si="19"/>
        <v>0.301316991563784</v>
      </c>
      <c r="G181" s="8">
        <f t="shared" si="19"/>
        <v>0.301316991563784</v>
      </c>
      <c r="H181" s="8">
        <f t="shared" si="19"/>
        <v>0.30889145194569101</v>
      </c>
      <c r="I181" s="8">
        <f t="shared" si="19"/>
        <v>0.30867135561389519</v>
      </c>
      <c r="K181" s="27"/>
      <c r="L181" s="27"/>
      <c r="M181" s="27"/>
      <c r="N181" s="27"/>
      <c r="O181" s="27"/>
    </row>
    <row r="182" spans="2:15">
      <c r="B182" s="14" t="s">
        <v>67</v>
      </c>
      <c r="C182" s="1" t="s">
        <v>66</v>
      </c>
      <c r="D182" s="14" t="s">
        <v>68</v>
      </c>
      <c r="E182" s="8">
        <f t="shared" si="19"/>
        <v>0.3286969772992504</v>
      </c>
      <c r="F182" s="8">
        <f t="shared" si="19"/>
        <v>0.33656295739885506</v>
      </c>
      <c r="G182" s="8">
        <f t="shared" si="19"/>
        <v>0.33656295739885506</v>
      </c>
      <c r="H182" s="8">
        <f t="shared" si="19"/>
        <v>0.34300476974304323</v>
      </c>
      <c r="I182" s="8">
        <f t="shared" si="19"/>
        <v>0.34277596792664888</v>
      </c>
      <c r="K182" s="27"/>
      <c r="L182" s="27"/>
      <c r="M182" s="27"/>
      <c r="N182" s="27"/>
      <c r="O182" s="27"/>
    </row>
    <row r="183" spans="2:15">
      <c r="B183" s="128"/>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2007.5311044745813</v>
      </c>
      <c r="F188" s="35" cm="1">
        <f t="array" ref="F188">F171*INDEX('TDCV Values'!$D$11:$H$16,MATCH($B188&amp;$C188,'TDCV Values'!$B$11:$B$16&amp;'TDCV Values'!$C$11:$C$16,0),MATCH(F$22,'TDCV Values'!$D$10:$H$10,0))</f>
        <v>1504.1659072571542</v>
      </c>
      <c r="G188" s="35" cm="1">
        <f t="array" ref="G188">G171*INDEX('TDCV Values'!$D$11:$H$16,MATCH($B188&amp;$C188,'TDCV Values'!$B$11:$B$16&amp;'TDCV Values'!$C$11:$C$16,0),MATCH(G$22,'TDCV Values'!$D$10:$H$10,0))</f>
        <v>901.20424403468894</v>
      </c>
      <c r="H188" s="35" cm="1">
        <f t="array" ref="H188">H171*INDEX('TDCV Values'!$D$11:$H$16,MATCH($B188&amp;$C188,'TDCV Values'!$B$11:$B$16&amp;'TDCV Values'!$C$11:$C$16,0),MATCH(H$22,'TDCV Values'!$D$10:$H$10,0))</f>
        <v>762.92668020963015</v>
      </c>
      <c r="I188" s="35" cm="1">
        <f t="array" ref="I188">I171*INDEX('TDCV Values'!$D$11:$H$16,MATCH($B188&amp;$C188,'TDCV Values'!$B$11:$B$16&amp;'TDCV Values'!$C$11:$C$16,0),MATCH(I$22,'TDCV Values'!$D$10:$H$10,0))</f>
        <v>797.66923350650029</v>
      </c>
      <c r="J188" s="108"/>
    </row>
    <row r="189" spans="2:15">
      <c r="B189" s="14" t="s">
        <v>62</v>
      </c>
      <c r="C189" s="1" t="s">
        <v>65</v>
      </c>
      <c r="D189" s="14" t="s">
        <v>64</v>
      </c>
      <c r="E189" s="35" cm="1">
        <f t="array" ref="E189">E172*INDEX('TDCV Values'!$D$11:$H$16,MATCH($B189&amp;$C189,'TDCV Values'!$B$11:$B$16&amp;'TDCV Values'!$C$11:$C$16,0),MATCH(E$22,'TDCV Values'!$D$10:$H$10,0))</f>
        <v>1965.8221742477629</v>
      </c>
      <c r="F189" s="35" cm="1">
        <f t="array" ref="F189">F172*INDEX('TDCV Values'!$D$11:$H$16,MATCH($B189&amp;$C189,'TDCV Values'!$B$11:$B$16&amp;'TDCV Values'!$C$11:$C$16,0),MATCH(F$22,'TDCV Values'!$D$10:$H$10,0))</f>
        <v>1461.9188405014679</v>
      </c>
      <c r="G189" s="35" cm="1">
        <f t="array" ref="G189">G172*INDEX('TDCV Values'!$D$11:$H$16,MATCH($B189&amp;$C189,'TDCV Values'!$B$11:$B$16&amp;'TDCV Values'!$C$11:$C$16,0),MATCH(G$22,'TDCV Values'!$D$10:$H$10,0))</f>
        <v>865.26806075759782</v>
      </c>
      <c r="H189" s="35" cm="1">
        <f t="array" ref="H189">H172*INDEX('TDCV Values'!$D$11:$H$16,MATCH($B189&amp;$C189,'TDCV Values'!$B$11:$B$16&amp;'TDCV Values'!$C$11:$C$16,0),MATCH(H$22,'TDCV Values'!$D$10:$H$10,0))</f>
        <v>746.74058960251591</v>
      </c>
      <c r="I189" s="35" cm="1">
        <f t="array" ref="I189">I172*INDEX('TDCV Values'!$D$11:$H$16,MATCH($B189&amp;$C189,'TDCV Values'!$B$11:$B$16&amp;'TDCV Values'!$C$11:$C$16,0),MATCH(I$22,'TDCV Values'!$D$10:$H$10,0))</f>
        <v>781.26940421320353</v>
      </c>
      <c r="J189" s="108"/>
    </row>
    <row r="190" spans="2:15">
      <c r="B190" s="14" t="s">
        <v>62</v>
      </c>
      <c r="C190" s="1" t="s">
        <v>66</v>
      </c>
      <c r="D190" s="14" t="s">
        <v>64</v>
      </c>
      <c r="E190" s="35" cm="1">
        <f t="array" ref="E190">E173*INDEX('TDCV Values'!$D$11:$H$16,MATCH($B190&amp;$C190,'TDCV Values'!$B$11:$B$16&amp;'TDCV Values'!$C$11:$C$16,0),MATCH(E$22,'TDCV Values'!$D$10:$H$10,0))</f>
        <v>2054.2663789566577</v>
      </c>
      <c r="F190" s="35" cm="1">
        <f t="array" ref="F190">F173*INDEX('TDCV Values'!$D$11:$H$16,MATCH($B190&amp;$C190,'TDCV Values'!$B$11:$B$16&amp;'TDCV Values'!$C$11:$C$16,0),MATCH(F$22,'TDCV Values'!$D$10:$H$10,0))</f>
        <v>1539.1912221589273</v>
      </c>
      <c r="G190" s="35" cm="1">
        <f t="array" ref="G190">G173*INDEX('TDCV Values'!$D$11:$H$16,MATCH($B190&amp;$C190,'TDCV Values'!$B$11:$B$16&amp;'TDCV Values'!$C$11:$C$16,0),MATCH(G$22,'TDCV Values'!$D$10:$H$10,0))</f>
        <v>922.21007935291937</v>
      </c>
      <c r="H190" s="35" cm="1">
        <f t="array" ref="H190">H173*INDEX('TDCV Values'!$D$11:$H$16,MATCH($B190&amp;$C190,'TDCV Values'!$B$11:$B$16&amp;'TDCV Values'!$C$11:$C$16,0),MATCH(H$22,'TDCV Values'!$D$10:$H$10,0))</f>
        <v>780.32042417328978</v>
      </c>
      <c r="I190" s="35" cm="1">
        <f t="array" ref="I190">I173*INDEX('TDCV Values'!$D$11:$H$16,MATCH($B190&amp;$C190,'TDCV Values'!$B$11:$B$16&amp;'TDCV Values'!$C$11:$C$16,0),MATCH(I$22,'TDCV Values'!$D$10:$H$10,0))</f>
        <v>816.6314562729724</v>
      </c>
      <c r="J190" s="108"/>
    </row>
    <row r="191" spans="2:15">
      <c r="B191" s="14" t="s">
        <v>67</v>
      </c>
      <c r="C191" s="1" t="s">
        <v>63</v>
      </c>
      <c r="D191" s="14" t="s">
        <v>64</v>
      </c>
      <c r="E191" s="35" cm="1">
        <f t="array" ref="E191">E174*INDEX('TDCV Values'!$D$11:$H$16,MATCH($B191&amp;$C191,'TDCV Values'!$B$11:$B$16&amp;'TDCV Values'!$C$11:$C$16,0),MATCH(E$22,'TDCV Values'!$D$10:$H$10,0))</f>
        <v>2055.9773567681077</v>
      </c>
      <c r="F191" s="35" cm="1">
        <f t="array" ref="F191">F174*INDEX('TDCV Values'!$D$11:$H$16,MATCH($B191&amp;$C191,'TDCV Values'!$B$11:$B$16&amp;'TDCV Values'!$C$11:$C$16,0),MATCH(F$22,'TDCV Values'!$D$10:$H$10,0))</f>
        <v>1524.7774774015236</v>
      </c>
      <c r="G191" s="35" cm="1">
        <f t="array" ref="G191">G174*INDEX('TDCV Values'!$D$11:$H$16,MATCH($B191&amp;$C191,'TDCV Values'!$B$11:$B$16&amp;'TDCV Values'!$C$11:$C$16,0),MATCH(G$22,'TDCV Values'!$D$10:$H$10,0))</f>
        <v>909.52246047572783</v>
      </c>
      <c r="H191" s="35" cm="1">
        <f t="array" ref="H191">H174*INDEX('TDCV Values'!$D$11:$H$16,MATCH($B191&amp;$C191,'TDCV Values'!$B$11:$B$16&amp;'TDCV Values'!$C$11:$C$16,0),MATCH(H$22,'TDCV Values'!$D$10:$H$10,0))</f>
        <v>800.524985212959</v>
      </c>
      <c r="I191" s="35" cm="1">
        <f t="array" ref="I191">I174*INDEX('TDCV Values'!$D$11:$H$16,MATCH($B191&amp;$C191,'TDCV Values'!$B$11:$B$16&amp;'TDCV Values'!$C$11:$C$16,0),MATCH(I$22,'TDCV Values'!$D$10:$H$10,0))</f>
        <v>861.16803071363847</v>
      </c>
      <c r="J191" s="108"/>
    </row>
    <row r="192" spans="2:15">
      <c r="B192" s="14" t="s">
        <v>67</v>
      </c>
      <c r="C192" s="1" t="s">
        <v>65</v>
      </c>
      <c r="D192" s="14" t="s">
        <v>64</v>
      </c>
      <c r="E192" s="35" cm="1">
        <f t="array" ref="E192">E175*INDEX('TDCV Values'!$D$11:$H$16,MATCH($B192&amp;$C192,'TDCV Values'!$B$11:$B$16&amp;'TDCV Values'!$C$11:$C$16,0),MATCH(E$22,'TDCV Values'!$D$10:$H$10,0))</f>
        <v>2102.7030605230116</v>
      </c>
      <c r="F192" s="35" cm="1">
        <f t="array" ref="F192">F175*INDEX('TDCV Values'!$D$11:$H$16,MATCH($B192&amp;$C192,'TDCV Values'!$B$11:$B$16&amp;'TDCV Values'!$C$11:$C$16,0),MATCH(F$22,'TDCV Values'!$D$10:$H$10,0))</f>
        <v>1542.9734005764651</v>
      </c>
      <c r="G192" s="35" cm="1">
        <f t="array" ref="G192">G175*INDEX('TDCV Values'!$D$11:$H$16,MATCH($B192&amp;$C192,'TDCV Values'!$B$11:$B$16&amp;'TDCV Values'!$C$11:$C$16,0),MATCH(G$22,'TDCV Values'!$D$10:$H$10,0))</f>
        <v>886.85791420049668</v>
      </c>
      <c r="H192" s="35" cm="1">
        <f t="array" ref="H192">H175*INDEX('TDCV Values'!$D$11:$H$16,MATCH($B192&amp;$C192,'TDCV Values'!$B$11:$B$16&amp;'TDCV Values'!$C$11:$C$16,0),MATCH(H$22,'TDCV Values'!$D$10:$H$10,0))</f>
        <v>769.05485439617291</v>
      </c>
      <c r="I192" s="35" cm="1">
        <f t="array" ref="I192">I175*INDEX('TDCV Values'!$D$11:$H$16,MATCH($B192&amp;$C192,'TDCV Values'!$B$11:$B$16&amp;'TDCV Values'!$C$11:$C$16,0),MATCH(I$22,'TDCV Values'!$D$10:$H$10,0))</f>
        <v>834.21759164416642</v>
      </c>
      <c r="J192" s="108"/>
    </row>
    <row r="193" spans="2:10">
      <c r="B193" s="14" t="s">
        <v>67</v>
      </c>
      <c r="C193" s="1" t="s">
        <v>66</v>
      </c>
      <c r="D193" s="14" t="s">
        <v>64</v>
      </c>
      <c r="E193" s="35" cm="1">
        <f t="array" ref="E193">E176*INDEX('TDCV Values'!$D$11:$H$16,MATCH($B193&amp;$C193,'TDCV Values'!$B$11:$B$16&amp;'TDCV Values'!$C$11:$C$16,0),MATCH(E$22,'TDCV Values'!$D$10:$H$10,0))</f>
        <v>2103.7928837292143</v>
      </c>
      <c r="F193" s="35" cm="1">
        <f t="array" ref="F193">F176*INDEX('TDCV Values'!$D$11:$H$16,MATCH($B193&amp;$C193,'TDCV Values'!$B$11:$B$16&amp;'TDCV Values'!$C$11:$C$16,0),MATCH(F$22,'TDCV Values'!$D$10:$H$10,0))</f>
        <v>1560.2562227734786</v>
      </c>
      <c r="G193" s="35" cm="1">
        <f t="array" ref="G193">G176*INDEX('TDCV Values'!$D$11:$H$16,MATCH($B193&amp;$C193,'TDCV Values'!$B$11:$B$16&amp;'TDCV Values'!$C$11:$C$16,0),MATCH(G$22,'TDCV Values'!$D$10:$H$10,0))</f>
        <v>930.71032451152394</v>
      </c>
      <c r="H193" s="35" cm="1">
        <f t="array" ref="H193">H176*INDEX('TDCV Values'!$D$11:$H$16,MATCH($B193&amp;$C193,'TDCV Values'!$B$11:$B$16&amp;'TDCV Values'!$C$11:$C$16,0),MATCH(H$22,'TDCV Values'!$D$10:$H$10,0))</f>
        <v>818.72225879077439</v>
      </c>
      <c r="I193" s="35" cm="1">
        <f t="array" ref="I193">I176*INDEX('TDCV Values'!$D$11:$H$16,MATCH($B193&amp;$C193,'TDCV Values'!$B$11:$B$16&amp;'TDCV Values'!$C$11:$C$16,0),MATCH(I$22,'TDCV Values'!$D$10:$H$10,0))</f>
        <v>880.85830228696659</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158.79582908804144</v>
      </c>
      <c r="F195" s="8">
        <f t="shared" ref="F195:I200" si="20">F177*365</f>
        <v>175.44852861291378</v>
      </c>
      <c r="G195" s="8">
        <f t="shared" si="20"/>
        <v>175.44852861291378</v>
      </c>
      <c r="H195" s="8">
        <f t="shared" si="20"/>
        <v>177.5662889637197</v>
      </c>
      <c r="I195" s="8">
        <f t="shared" si="20"/>
        <v>177.589319885131</v>
      </c>
      <c r="J195" s="108"/>
    </row>
    <row r="196" spans="2:10">
      <c r="B196" s="14" t="s">
        <v>62</v>
      </c>
      <c r="C196" s="1" t="s">
        <v>65</v>
      </c>
      <c r="D196" s="14" t="s">
        <v>68</v>
      </c>
      <c r="E196" s="8">
        <f t="shared" ref="E196:H200" si="21">E178*365</f>
        <v>157.92698553803748</v>
      </c>
      <c r="F196" s="8">
        <f t="shared" si="21"/>
        <v>174.48549327093875</v>
      </c>
      <c r="G196" s="8">
        <f t="shared" si="21"/>
        <v>174.48549327093875</v>
      </c>
      <c r="H196" s="8">
        <f t="shared" si="21"/>
        <v>176.60114809843833</v>
      </c>
      <c r="I196" s="8">
        <f t="shared" si="20"/>
        <v>176.53545084110937</v>
      </c>
      <c r="J196" s="108"/>
    </row>
    <row r="197" spans="2:10">
      <c r="B197" s="14" t="s">
        <v>62</v>
      </c>
      <c r="C197" s="1" t="s">
        <v>66</v>
      </c>
      <c r="D197" s="14" t="s">
        <v>68</v>
      </c>
      <c r="E197" s="8">
        <f t="shared" si="21"/>
        <v>173.43601944678147</v>
      </c>
      <c r="F197" s="8">
        <f t="shared" si="21"/>
        <v>190.97183383344046</v>
      </c>
      <c r="G197" s="8">
        <f t="shared" si="21"/>
        <v>190.97183383344046</v>
      </c>
      <c r="H197" s="8">
        <f t="shared" si="21"/>
        <v>192.77373361821537</v>
      </c>
      <c r="I197" s="8">
        <f t="shared" si="20"/>
        <v>192.33000071849648</v>
      </c>
      <c r="J197" s="108"/>
    </row>
    <row r="198" spans="2:10">
      <c r="B198" s="14" t="s">
        <v>67</v>
      </c>
      <c r="C198" s="1" t="s">
        <v>63</v>
      </c>
      <c r="D198" s="14" t="s">
        <v>68</v>
      </c>
      <c r="E198" s="8">
        <f t="shared" si="21"/>
        <v>108.37798666038154</v>
      </c>
      <c r="F198" s="8">
        <f t="shared" si="21"/>
        <v>110.53243867687695</v>
      </c>
      <c r="G198" s="8">
        <f t="shared" si="21"/>
        <v>110.53243867687695</v>
      </c>
      <c r="H198" s="8">
        <f t="shared" si="21"/>
        <v>113.30290085335001</v>
      </c>
      <c r="I198" s="8">
        <f t="shared" si="20"/>
        <v>113.22256569224454</v>
      </c>
      <c r="J198" s="108"/>
    </row>
    <row r="199" spans="2:10">
      <c r="B199" s="14" t="s">
        <v>67</v>
      </c>
      <c r="C199" s="1" t="s">
        <v>65</v>
      </c>
      <c r="D199" s="14" t="s">
        <v>68</v>
      </c>
      <c r="E199" s="8">
        <f t="shared" si="21"/>
        <v>107.83773960644277</v>
      </c>
      <c r="F199" s="8">
        <f t="shared" si="21"/>
        <v>109.98070192078116</v>
      </c>
      <c r="G199" s="8">
        <f t="shared" si="21"/>
        <v>109.98070192078116</v>
      </c>
      <c r="H199" s="8">
        <f t="shared" si="21"/>
        <v>112.74537996017722</v>
      </c>
      <c r="I199" s="8">
        <f t="shared" si="20"/>
        <v>112.66504479907175</v>
      </c>
      <c r="J199" s="108"/>
    </row>
    <row r="200" spans="2:10">
      <c r="B200" s="14" t="s">
        <v>67</v>
      </c>
      <c r="C200" s="1" t="s">
        <v>66</v>
      </c>
      <c r="D200" s="14" t="s">
        <v>68</v>
      </c>
      <c r="E200" s="8">
        <f t="shared" si="21"/>
        <v>119.9743967142264</v>
      </c>
      <c r="F200" s="8">
        <f t="shared" si="21"/>
        <v>122.84547945058209</v>
      </c>
      <c r="G200" s="8">
        <f t="shared" si="21"/>
        <v>122.84547945058209</v>
      </c>
      <c r="H200" s="8">
        <f t="shared" si="21"/>
        <v>125.19674095621077</v>
      </c>
      <c r="I200" s="8">
        <f t="shared" si="20"/>
        <v>125.11322829322684</v>
      </c>
      <c r="J200" s="108"/>
    </row>
    <row r="201" spans="2:10">
      <c r="B201" s="209" t="s">
        <v>74</v>
      </c>
      <c r="C201" s="209"/>
      <c r="D201" s="209"/>
      <c r="E201" s="209"/>
      <c r="F201" s="209"/>
      <c r="G201" s="209"/>
      <c r="H201" s="209"/>
      <c r="I201" s="186"/>
      <c r="J201" t="s">
        <v>75</v>
      </c>
    </row>
    <row r="202" spans="2:10">
      <c r="B202" s="14" t="s">
        <v>62</v>
      </c>
      <c r="C202" s="1" t="s">
        <v>63</v>
      </c>
      <c r="D202" s="1"/>
      <c r="E202" s="8">
        <f>E188+E195</f>
        <v>2166.3269335626228</v>
      </c>
      <c r="F202" s="8">
        <f t="shared" ref="F202:I207" si="22">F188+F195</f>
        <v>1679.6144358700681</v>
      </c>
      <c r="G202" s="8">
        <f t="shared" si="22"/>
        <v>1076.6527726476027</v>
      </c>
      <c r="H202" s="8">
        <f t="shared" si="22"/>
        <v>940.49296917334982</v>
      </c>
      <c r="I202" s="8">
        <f t="shared" si="22"/>
        <v>975.25855339163127</v>
      </c>
    </row>
    <row r="203" spans="2:10">
      <c r="B203" s="14" t="s">
        <v>62</v>
      </c>
      <c r="C203" s="1" t="s">
        <v>65</v>
      </c>
      <c r="D203" s="1"/>
      <c r="E203" s="8">
        <f t="shared" ref="E203:H207" si="23">E189+E196</f>
        <v>2123.7491597858002</v>
      </c>
      <c r="F203" s="8">
        <f t="shared" si="23"/>
        <v>1636.4043337724067</v>
      </c>
      <c r="G203" s="8">
        <f t="shared" si="23"/>
        <v>1039.7535540285367</v>
      </c>
      <c r="H203" s="8">
        <f t="shared" si="23"/>
        <v>923.34173770095424</v>
      </c>
      <c r="I203" s="8">
        <f t="shared" si="22"/>
        <v>957.80485505431284</v>
      </c>
    </row>
    <row r="204" spans="2:10">
      <c r="B204" s="14" t="s">
        <v>62</v>
      </c>
      <c r="C204" s="1" t="s">
        <v>66</v>
      </c>
      <c r="D204" s="1"/>
      <c r="E204" s="8">
        <f t="shared" si="23"/>
        <v>2227.702398403439</v>
      </c>
      <c r="F204" s="8">
        <f t="shared" si="23"/>
        <v>1730.1630559923678</v>
      </c>
      <c r="G204" s="8">
        <f t="shared" si="23"/>
        <v>1113.1819131863599</v>
      </c>
      <c r="H204" s="8">
        <f t="shared" si="23"/>
        <v>973.09415779150515</v>
      </c>
      <c r="I204" s="8">
        <f t="shared" si="22"/>
        <v>1008.9614569914688</v>
      </c>
    </row>
    <row r="205" spans="2:10">
      <c r="B205" s="14" t="s">
        <v>67</v>
      </c>
      <c r="C205" s="1" t="s">
        <v>63</v>
      </c>
      <c r="D205" s="1"/>
      <c r="E205" s="8">
        <f t="shared" si="23"/>
        <v>2164.355343428489</v>
      </c>
      <c r="F205" s="8">
        <f t="shared" si="23"/>
        <v>1635.3099160784004</v>
      </c>
      <c r="G205" s="8">
        <f t="shared" si="23"/>
        <v>1020.0548991526048</v>
      </c>
      <c r="H205" s="8">
        <f t="shared" si="23"/>
        <v>913.82788606630902</v>
      </c>
      <c r="I205" s="8">
        <f t="shared" si="22"/>
        <v>974.390596405883</v>
      </c>
    </row>
    <row r="206" spans="2:10">
      <c r="B206" s="14" t="s">
        <v>67</v>
      </c>
      <c r="C206" s="1" t="s">
        <v>65</v>
      </c>
      <c r="D206" s="1"/>
      <c r="E206" s="8">
        <f t="shared" si="23"/>
        <v>2210.5408001294545</v>
      </c>
      <c r="F206" s="8">
        <f t="shared" si="23"/>
        <v>1652.9541024972464</v>
      </c>
      <c r="G206" s="8">
        <f t="shared" si="23"/>
        <v>996.83861612127782</v>
      </c>
      <c r="H206" s="8">
        <f t="shared" si="23"/>
        <v>881.80023435635007</v>
      </c>
      <c r="I206" s="8">
        <f t="shared" si="22"/>
        <v>946.8826364432382</v>
      </c>
    </row>
    <row r="207" spans="2:10">
      <c r="B207" s="14" t="s">
        <v>67</v>
      </c>
      <c r="C207" s="1" t="s">
        <v>66</v>
      </c>
      <c r="D207" s="1"/>
      <c r="E207" s="8">
        <f t="shared" si="23"/>
        <v>2223.7672804434405</v>
      </c>
      <c r="F207" s="8">
        <f t="shared" si="23"/>
        <v>1683.1017022240608</v>
      </c>
      <c r="G207" s="8">
        <f t="shared" si="23"/>
        <v>1053.555803962106</v>
      </c>
      <c r="H207" s="8">
        <f t="shared" si="23"/>
        <v>943.91899974698515</v>
      </c>
      <c r="I207" s="8">
        <f t="shared" si="22"/>
        <v>1005.9715305801934</v>
      </c>
    </row>
    <row r="208" spans="2:10">
      <c r="B208" s="209" t="s">
        <v>74</v>
      </c>
      <c r="C208" s="209"/>
      <c r="D208" s="209"/>
      <c r="E208" s="209"/>
      <c r="F208" s="209"/>
      <c r="G208" s="209"/>
      <c r="H208" s="209"/>
      <c r="I208" s="186"/>
      <c r="J208" t="s">
        <v>76</v>
      </c>
    </row>
    <row r="209" spans="2:15">
      <c r="B209" s="14" t="s">
        <v>77</v>
      </c>
      <c r="C209" s="1" t="s">
        <v>63</v>
      </c>
      <c r="D209" s="1"/>
      <c r="E209" s="8">
        <f>E202+E205</f>
        <v>4330.6822769911123</v>
      </c>
      <c r="F209" s="8">
        <f t="shared" ref="F209:I211" si="24">F202+F205</f>
        <v>3314.9243519484685</v>
      </c>
      <c r="G209" s="8">
        <f t="shared" si="24"/>
        <v>2096.7076718002072</v>
      </c>
      <c r="H209" s="8">
        <f t="shared" si="24"/>
        <v>1854.3208552396588</v>
      </c>
      <c r="I209" s="8">
        <f t="shared" si="24"/>
        <v>1949.6491497975144</v>
      </c>
    </row>
    <row r="210" spans="2:15">
      <c r="B210" s="14" t="s">
        <v>77</v>
      </c>
      <c r="C210" s="1" t="s">
        <v>65</v>
      </c>
      <c r="D210" s="1"/>
      <c r="E210" s="8">
        <f t="shared" ref="E210:H211" si="25">E203+E206</f>
        <v>4334.2899599152552</v>
      </c>
      <c r="F210" s="8">
        <f t="shared" si="25"/>
        <v>3289.3584362696529</v>
      </c>
      <c r="G210" s="8">
        <f t="shared" si="25"/>
        <v>2036.5921701498146</v>
      </c>
      <c r="H210" s="8">
        <f t="shared" si="25"/>
        <v>1805.1419720573044</v>
      </c>
      <c r="I210" s="8">
        <f t="shared" si="24"/>
        <v>1904.687491497551</v>
      </c>
    </row>
    <row r="211" spans="2:15">
      <c r="B211" s="14" t="s">
        <v>77</v>
      </c>
      <c r="C211" s="1" t="s">
        <v>66</v>
      </c>
      <c r="D211" s="1"/>
      <c r="E211" s="8">
        <f t="shared" si="25"/>
        <v>4451.4696788468791</v>
      </c>
      <c r="F211" s="8">
        <f t="shared" si="25"/>
        <v>3413.2647582164286</v>
      </c>
      <c r="G211" s="8">
        <f t="shared" si="25"/>
        <v>2166.7377171484659</v>
      </c>
      <c r="H211" s="8">
        <f t="shared" si="25"/>
        <v>1917.0131575384903</v>
      </c>
      <c r="I211" s="8">
        <f t="shared" si="24"/>
        <v>2014.9329875716621</v>
      </c>
    </row>
    <row r="212" spans="2:15">
      <c r="B212" s="128"/>
      <c r="D212" s="128"/>
      <c r="E212" s="16"/>
      <c r="F212" s="16"/>
      <c r="G212" s="16"/>
      <c r="H212" s="16"/>
      <c r="I212" s="16"/>
    </row>
    <row r="213" spans="2:15">
      <c r="B213" s="199" t="s">
        <v>108</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6">E202-E38</f>
        <v>14.398017373029688</v>
      </c>
      <c r="F217" s="8">
        <f t="shared" si="26"/>
        <v>11.669702908251338</v>
      </c>
      <c r="G217" s="8">
        <f t="shared" si="26"/>
        <v>8.2545230524719955</v>
      </c>
      <c r="H217" s="8">
        <f t="shared" si="26"/>
        <v>8.2132834357259981</v>
      </c>
      <c r="I217" s="8">
        <f t="shared" si="26"/>
        <v>8.354074784157774</v>
      </c>
      <c r="J217" s="137"/>
      <c r="K217" s="138"/>
      <c r="L217" s="138"/>
      <c r="M217" s="138"/>
      <c r="N217" s="138"/>
      <c r="O217" s="138"/>
    </row>
    <row r="218" spans="2:15">
      <c r="B218" s="14" t="s">
        <v>62</v>
      </c>
      <c r="C218" s="1" t="s">
        <v>65</v>
      </c>
      <c r="D218" s="1"/>
      <c r="E218" s="8">
        <f t="shared" si="26"/>
        <v>-16.367606951504058</v>
      </c>
      <c r="F218" s="8">
        <f t="shared" si="26"/>
        <v>-16.597119708692844</v>
      </c>
      <c r="G218" s="8">
        <f t="shared" si="26"/>
        <v>-16.597119708692844</v>
      </c>
      <c r="H218" s="8">
        <f t="shared" si="26"/>
        <v>-22.40843986153493</v>
      </c>
      <c r="I218" s="8">
        <f t="shared" si="26"/>
        <v>-22.401857473079986</v>
      </c>
      <c r="J218" s="137"/>
      <c r="K218" s="121" t="s">
        <v>101</v>
      </c>
      <c r="L218" s="138"/>
      <c r="M218" s="138"/>
      <c r="N218" s="138"/>
      <c r="O218" s="138"/>
    </row>
    <row r="219" spans="2:15">
      <c r="B219" s="14" t="s">
        <v>62</v>
      </c>
      <c r="C219" s="1" t="s">
        <v>66</v>
      </c>
      <c r="D219" s="1"/>
      <c r="E219" s="8">
        <f t="shared" si="26"/>
        <v>-51.881932250961199</v>
      </c>
      <c r="F219" s="8">
        <f t="shared" si="26"/>
        <v>-40.20296316381814</v>
      </c>
      <c r="G219" s="8">
        <f t="shared" si="26"/>
        <v>-25.743123532222398</v>
      </c>
      <c r="H219" s="8">
        <f t="shared" si="26"/>
        <v>-22.344966384963186</v>
      </c>
      <c r="I219" s="8">
        <f t="shared" si="26"/>
        <v>-22.944726901926515</v>
      </c>
      <c r="K219" s="136">
        <f>(I217*'Customer Numbers - South East'!$C$5)+(I218*'Customer Numbers - South East'!$D$5)+(I219*'Customer Numbers - South East'!$E$5)+(I220*'Customer Numbers - South East'!$C$10)+(I221*'Customer Numbers - South East'!$D$10)+(I222*'Customer Numbers - South East'!$E$10)</f>
        <v>-7.1711838245391846E-8</v>
      </c>
      <c r="L219" s="138"/>
      <c r="M219" s="138"/>
      <c r="N219" s="138"/>
      <c r="O219" s="138"/>
    </row>
    <row r="220" spans="2:15">
      <c r="B220" s="14" t="s">
        <v>67</v>
      </c>
      <c r="C220" s="1" t="s">
        <v>63</v>
      </c>
      <c r="D220" s="1"/>
      <c r="E220" s="8">
        <f t="shared" si="26"/>
        <v>15.480599127703044</v>
      </c>
      <c r="F220" s="8">
        <f t="shared" si="26"/>
        <v>12.491047897271983</v>
      </c>
      <c r="G220" s="8">
        <f t="shared" si="26"/>
        <v>9.1814394413438549</v>
      </c>
      <c r="H220" s="8">
        <f t="shared" si="26"/>
        <v>9.4916322874410071</v>
      </c>
      <c r="I220" s="8">
        <f t="shared" si="26"/>
        <v>9.799303693485399</v>
      </c>
      <c r="K220" s="138"/>
      <c r="L220" s="138"/>
      <c r="M220" s="138"/>
      <c r="N220" s="138"/>
      <c r="O220" s="138"/>
    </row>
    <row r="221" spans="2:15">
      <c r="B221" s="14" t="s">
        <v>67</v>
      </c>
      <c r="C221" s="1" t="s">
        <v>65</v>
      </c>
      <c r="D221" s="1"/>
      <c r="E221" s="8">
        <f t="shared" si="26"/>
        <v>-29.068076069133895</v>
      </c>
      <c r="F221" s="8">
        <f t="shared" si="26"/>
        <v>-27.985730262257903</v>
      </c>
      <c r="G221" s="8">
        <f t="shared" si="26"/>
        <v>-27.985730262258016</v>
      </c>
      <c r="H221" s="8">
        <f t="shared" si="26"/>
        <v>-34.875966419487213</v>
      </c>
      <c r="I221" s="8">
        <f t="shared" si="26"/>
        <v>-34.846668624583003</v>
      </c>
      <c r="K221" s="138"/>
      <c r="L221" s="138"/>
      <c r="M221" s="138"/>
      <c r="N221" s="138"/>
      <c r="O221" s="138"/>
    </row>
    <row r="222" spans="2:15">
      <c r="B222" s="14" t="s">
        <v>67</v>
      </c>
      <c r="C222" s="1" t="s">
        <v>66</v>
      </c>
      <c r="D222" s="1"/>
      <c r="E222" s="8">
        <f t="shared" si="26"/>
        <v>-52.416821240750778</v>
      </c>
      <c r="F222" s="8">
        <f t="shared" si="26"/>
        <v>-39.573829840559256</v>
      </c>
      <c r="G222" s="8">
        <f t="shared" si="26"/>
        <v>-24.636486269986108</v>
      </c>
      <c r="H222" s="8">
        <f t="shared" si="26"/>
        <v>-21.899660175259896</v>
      </c>
      <c r="I222" s="8">
        <f t="shared" si="26"/>
        <v>-23.30587178547114</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29.878616500732733</v>
      </c>
      <c r="F224" s="8">
        <f t="shared" ref="F224:I226" si="27">F217+F220</f>
        <v>24.160750805523321</v>
      </c>
      <c r="G224" s="8">
        <f t="shared" si="27"/>
        <v>17.43596249381585</v>
      </c>
      <c r="H224" s="8">
        <f t="shared" si="27"/>
        <v>17.704915723167005</v>
      </c>
      <c r="I224" s="8">
        <f t="shared" si="27"/>
        <v>18.153378477643173</v>
      </c>
      <c r="K224" s="138"/>
      <c r="L224" s="138"/>
      <c r="M224" s="138"/>
      <c r="N224" s="138"/>
      <c r="O224" s="138"/>
    </row>
    <row r="225" spans="2:15">
      <c r="B225" s="14" t="s">
        <v>77</v>
      </c>
      <c r="C225" s="1" t="s">
        <v>65</v>
      </c>
      <c r="D225" s="1"/>
      <c r="E225" s="8">
        <f>E218+E221</f>
        <v>-45.435683020637953</v>
      </c>
      <c r="F225" s="8">
        <f t="shared" si="27"/>
        <v>-44.582849970950747</v>
      </c>
      <c r="G225" s="8">
        <f t="shared" si="27"/>
        <v>-44.582849970950861</v>
      </c>
      <c r="H225" s="8">
        <f t="shared" si="27"/>
        <v>-57.284406281022143</v>
      </c>
      <c r="I225" s="8">
        <f t="shared" si="27"/>
        <v>-57.248526097662989</v>
      </c>
      <c r="K225" s="138"/>
      <c r="L225" s="138"/>
      <c r="M225" s="138"/>
      <c r="N225" s="138"/>
      <c r="O225" s="138"/>
    </row>
    <row r="226" spans="2:15">
      <c r="B226" s="14" t="s">
        <v>77</v>
      </c>
      <c r="C226" s="1" t="s">
        <v>66</v>
      </c>
      <c r="D226" s="1"/>
      <c r="E226" s="8">
        <f>E219+E222</f>
        <v>-104.29875349171198</v>
      </c>
      <c r="F226" s="8">
        <f t="shared" si="27"/>
        <v>-79.776793004377396</v>
      </c>
      <c r="G226" s="8">
        <f t="shared" si="27"/>
        <v>-50.379609802208506</v>
      </c>
      <c r="H226" s="8">
        <f t="shared" si="27"/>
        <v>-44.244626560223082</v>
      </c>
      <c r="I226" s="8">
        <f t="shared" si="27"/>
        <v>-46.250598687397655</v>
      </c>
      <c r="K226" s="138"/>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M54:N54"/>
    <mergeCell ref="B57:C57"/>
    <mergeCell ref="B208:H208"/>
    <mergeCell ref="B216:H216"/>
    <mergeCell ref="B223:H223"/>
    <mergeCell ref="B187:H187"/>
    <mergeCell ref="B194:H194"/>
    <mergeCell ref="B201:H201"/>
    <mergeCell ref="B23:H23"/>
    <mergeCell ref="B30:H30"/>
    <mergeCell ref="B37:H37"/>
    <mergeCell ref="B44:H44"/>
    <mergeCell ref="B113:H113"/>
    <mergeCell ref="E52:F52"/>
    <mergeCell ref="B77:H77"/>
    <mergeCell ref="B84:H84"/>
    <mergeCell ref="B91:H91"/>
    <mergeCell ref="B98:H98"/>
    <mergeCell ref="B106:H106"/>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DF8F-9770-45C0-9B35-3899079AFE7C}">
  <sheetPr>
    <tabColor theme="5" tint="0.59999389629810485"/>
    <pageSetUpPr autoPageBreaks="0"/>
  </sheetPr>
  <dimension ref="A2:V236"/>
  <sheetViews>
    <sheetView topLeftCell="A131" zoomScaleNormal="100" workbookViewId="0">
      <selection activeCell="J138" sqref="J138"/>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127</v>
      </c>
    </row>
    <row r="3" spans="1:10" s="34" customFormat="1">
      <c r="A3" s="33" t="s">
        <v>57</v>
      </c>
      <c r="B3" s="33"/>
      <c r="C3" s="33"/>
    </row>
    <row r="4" spans="1:10">
      <c r="A4" s="4"/>
      <c r="B4" s="4"/>
      <c r="C4" s="4"/>
      <c r="H4" s="187"/>
      <c r="I4" s="187"/>
    </row>
    <row r="5" spans="1:10" ht="25.5">
      <c r="A5" s="1"/>
      <c r="B5" s="14"/>
      <c r="C5" s="1"/>
      <c r="D5" s="1"/>
      <c r="E5" s="126" t="s">
        <v>47</v>
      </c>
      <c r="F5" s="126" t="s">
        <v>49</v>
      </c>
      <c r="G5" s="126" t="s">
        <v>51</v>
      </c>
      <c r="H5" s="126" t="s">
        <v>53</v>
      </c>
      <c r="I5" s="127" t="s">
        <v>55</v>
      </c>
    </row>
    <row r="6" spans="1:10">
      <c r="A6" s="21" t="s">
        <v>95</v>
      </c>
      <c r="B6" s="55" t="s">
        <v>58</v>
      </c>
      <c r="C6" s="2" t="s">
        <v>59</v>
      </c>
      <c r="D6" s="2" t="s">
        <v>60</v>
      </c>
      <c r="E6" s="13" t="s">
        <v>46</v>
      </c>
      <c r="F6" s="13" t="s">
        <v>48</v>
      </c>
      <c r="G6" s="13" t="s">
        <v>50</v>
      </c>
      <c r="H6" s="13" t="s">
        <v>52</v>
      </c>
      <c r="I6" s="186" t="s">
        <v>54</v>
      </c>
      <c r="J6" t="s">
        <v>61</v>
      </c>
    </row>
    <row r="7" spans="1:10" ht="13.5" customHeight="1">
      <c r="A7" s="143" t="s">
        <v>128</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0.68566860896714099</v>
      </c>
      <c r="F7" s="37" cm="1">
        <f t="array" ref="F7">INDEX('Regional Cap levels'!$F$386:$J$553,MATCH($A7&amp;$B7&amp;$C7&amp;$D7,'Regional Cap levels'!$B$386:$B$553&amp;'Regional Cap levels'!$C$386:$C$553&amp;'Regional Cap levels'!$D$386:$D$553&amp;'Regional Cap levels'!$E$386:$E$553,0),MATCH(F$6,'Regional Cap levels'!$F$385:$J$385,0))</f>
        <v>0.51380397576386716</v>
      </c>
      <c r="G7" s="37" cm="1">
        <f t="array" ref="G7">INDEX('Regional Cap levels'!$F$386:$J$553,MATCH($A7&amp;$B7&amp;$C7&amp;$D7,'Regional Cap levels'!$B$386:$B$553&amp;'Regional Cap levels'!$C$386:$C$553&amp;'Regional Cap levels'!$D$386:$D$553&amp;'Regional Cap levels'!$E$386:$E$553,0),MATCH(G$6,'Regional Cap levels'!$F$385:$J$385,0))</f>
        <v>0.30720155036046082</v>
      </c>
      <c r="H7" s="37" cm="1">
        <f t="array" ref="H7">INDEX('Regional Cap levels'!$F$386:$J$553,MATCH($A7&amp;$B7&amp;$C7&amp;$D7,'Regional Cap levels'!$B$386:$B$553&amp;'Regional Cap levels'!$C$386:$C$553&amp;'Regional Cap levels'!$D$386:$D$553&amp;'Regional Cap levels'!$E$386:$E$553,0),MATCH(H$6,'Regional Cap levels'!$F$385:$J$385,0))</f>
        <v>0.27932061950789189</v>
      </c>
      <c r="I7" s="37" cm="1">
        <f t="array" ref="I7">INDEX('Regional Cap levels'!$F$386:$J$553,MATCH($A7&amp;$B7&amp;$C7&amp;$D7,'Regional Cap levels'!$B$386:$B$553&amp;'Regional Cap levels'!$C$386:$C$553&amp;'Regional Cap levels'!$D$386:$D$553&amp;'Regional Cap levels'!$E$386:$E$553,0),MATCH(I$6,'Regional Cap levels'!$F$385:$J$385,0))</f>
        <v>0.29215449415929701</v>
      </c>
      <c r="J7" s="4"/>
    </row>
    <row r="8" spans="1:10" ht="13.5" customHeight="1">
      <c r="A8" s="143" t="s">
        <v>128</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0.67522856945335996</v>
      </c>
      <c r="F8" s="37" cm="1">
        <f t="array" ref="F8">INDEX('Regional Cap levels'!$F$386:$J$553,MATCH($A8&amp;$B8&amp;$C8&amp;$D8,'Regional Cap levels'!$B$386:$B$553&amp;'Regional Cap levels'!$C$386:$C$553&amp;'Regional Cap levels'!$D$386:$D$553&amp;'Regional Cap levels'!$E$386:$E$553,0),MATCH(F$6,'Regional Cap levels'!$F$385:$J$385,0))</f>
        <v>0.50219117505071253</v>
      </c>
      <c r="G8" s="37" cm="1">
        <f t="array" ref="G8">INDEX('Regional Cap levels'!$F$386:$J$553,MATCH($A8&amp;$B8&amp;$C8&amp;$D8,'Regional Cap levels'!$B$386:$B$553&amp;'Regional Cap levels'!$C$386:$C$553&amp;'Regional Cap levels'!$D$386:$D$553&amp;'Regional Cap levels'!$E$386:$E$553,0),MATCH(G$6,'Regional Cap levels'!$F$385:$J$385,0))</f>
        <v>0.29658660287935856</v>
      </c>
      <c r="H8" s="37" cm="1">
        <f t="array" ref="H8">INDEX('Regional Cap levels'!$F$386:$J$553,MATCH($A8&amp;$B8&amp;$C8&amp;$D8,'Regional Cap levels'!$B$386:$B$553&amp;'Regional Cap levels'!$C$386:$C$553&amp;'Regional Cap levels'!$D$386:$D$553&amp;'Regional Cap levels'!$E$386:$E$553,0),MATCH(H$6,'Regional Cap levels'!$F$385:$J$385,0))</f>
        <v>0.27492931077241506</v>
      </c>
      <c r="I8" s="37" cm="1">
        <f t="array" ref="I8">INDEX('Regional Cap levels'!$F$386:$J$553,MATCH($A8&amp;$B8&amp;$C8&amp;$D8,'Regional Cap levels'!$B$386:$B$553&amp;'Regional Cap levels'!$C$386:$C$553&amp;'Regional Cap levels'!$D$386:$D$553&amp;'Regional Cap levels'!$E$386:$E$553,0),MATCH(I$6,'Regional Cap levels'!$F$385:$J$385,0))</f>
        <v>0.28770381028974357</v>
      </c>
    </row>
    <row r="9" spans="1:10" ht="13.5" customHeight="1">
      <c r="A9" s="143" t="s">
        <v>128</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0.72218866215613942</v>
      </c>
      <c r="F9" s="37" cm="1">
        <f t="array" ref="F9">INDEX('Regional Cap levels'!$F$386:$J$553,MATCH($A9&amp;$B9&amp;$C9&amp;$D9,'Regional Cap levels'!$B$386:$B$553&amp;'Regional Cap levels'!$C$386:$C$553&amp;'Regional Cap levels'!$D$386:$D$553&amp;'Regional Cap levels'!$E$386:$E$553,0),MATCH(F$6,'Regional Cap levels'!$F$385:$J$385,0))</f>
        <v>0.54117681934778283</v>
      </c>
      <c r="G9" s="37" cm="1">
        <f t="array" ref="G9">INDEX('Regional Cap levels'!$F$386:$J$553,MATCH($A9&amp;$B9&amp;$C9&amp;$D9,'Regional Cap levels'!$B$386:$B$553&amp;'Regional Cap levels'!$C$386:$C$553&amp;'Regional Cap levels'!$D$386:$D$553&amp;'Regional Cap levels'!$E$386:$E$553,0),MATCH(G$6,'Regional Cap levels'!$F$385:$J$385,0))</f>
        <v>0.32358361825453946</v>
      </c>
      <c r="H9" s="37" cm="1">
        <f t="array" ref="H9">INDEX('Regional Cap levels'!$F$386:$J$553,MATCH($A9&amp;$B9&amp;$C9&amp;$D9,'Regional Cap levels'!$B$386:$B$553&amp;'Regional Cap levels'!$C$386:$C$553&amp;'Regional Cap levels'!$D$386:$D$553&amp;'Regional Cap levels'!$E$386:$E$553,0),MATCH(H$6,'Regional Cap levels'!$F$385:$J$385,0))</f>
        <v>0.29403064341986224</v>
      </c>
      <c r="I9" s="37" cm="1">
        <f t="array" ref="I9">INDEX('Regional Cap levels'!$F$386:$J$553,MATCH($A9&amp;$B9&amp;$C9&amp;$D9,'Regional Cap levels'!$B$386:$B$553&amp;'Regional Cap levels'!$C$386:$C$553&amp;'Regional Cap levels'!$D$386:$D$553&amp;'Regional Cap levels'!$E$386:$E$553,0),MATCH(I$6,'Regional Cap levels'!$F$385:$J$385,0))</f>
        <v>0.30754739615166332</v>
      </c>
    </row>
    <row r="10" spans="1:10" ht="13.5" customHeight="1">
      <c r="A10" s="143" t="s">
        <v>128</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0.17055072867650856</v>
      </c>
      <c r="F10" s="37" cm="1">
        <f t="array" ref="F10">INDEX('Regional Cap levels'!$F$386:$J$553,MATCH($A10&amp;$B10&amp;$C10&amp;$D10,'Regional Cap levels'!$B$386:$B$553&amp;'Regional Cap levels'!$C$386:$C$553&amp;'Regional Cap levels'!$D$386:$D$553&amp;'Regional Cap levels'!$E$386:$E$553,0),MATCH(F$6,'Regional Cap levels'!$F$385:$J$385,0))</f>
        <v>0.12498375873689548</v>
      </c>
      <c r="G10" s="37" cm="1">
        <f t="array" ref="G10">INDEX('Regional Cap levels'!$F$386:$J$553,MATCH($A10&amp;$B10&amp;$C10&amp;$D10,'Regional Cap levels'!$B$386:$B$553&amp;'Regional Cap levels'!$C$386:$C$553&amp;'Regional Cap levels'!$D$386:$D$553&amp;'Regional Cap levels'!$E$386:$E$553,0),MATCH(G$6,'Regional Cap levels'!$F$385:$J$385,0))</f>
        <v>7.3988308031073174E-2</v>
      </c>
      <c r="H10" s="37" cm="1">
        <f t="array" ref="H10">INDEX('Regional Cap levels'!$F$386:$J$553,MATCH($A10&amp;$B10&amp;$C10&amp;$D10,'Regional Cap levels'!$B$386:$B$553&amp;'Regional Cap levels'!$C$386:$C$553&amp;'Regional Cap levels'!$D$386:$D$553&amp;'Regional Cap levels'!$E$386:$E$553,0),MATCH(H$6,'Regional Cap levels'!$F$385:$J$385,0))</f>
        <v>6.7846722625411679E-2</v>
      </c>
      <c r="I10" s="37" cm="1">
        <f t="array" ref="I10">INDEX('Regional Cap levels'!$F$386:$J$553,MATCH($A10&amp;$B10&amp;$C10&amp;$D10,'Regional Cap levels'!$B$386:$B$553&amp;'Regional Cap levels'!$C$386:$C$553&amp;'Regional Cap levels'!$D$386:$D$553&amp;'Regional Cap levels'!$E$386:$E$553,0),MATCH(I$6,'Regional Cap levels'!$F$385:$J$385,0))</f>
        <v>7.3093168028906863E-2</v>
      </c>
    </row>
    <row r="11" spans="1:10" ht="13.5" customHeight="1">
      <c r="A11" s="143" t="s">
        <v>128</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0.1757436583570926</v>
      </c>
      <c r="F11" s="37" cm="1">
        <f t="array" ref="F11">INDEX('Regional Cap levels'!$F$386:$J$553,MATCH($A11&amp;$B11&amp;$C11&amp;$D11,'Regional Cap levels'!$B$386:$B$553&amp;'Regional Cap levels'!$C$386:$C$553&amp;'Regional Cap levels'!$D$386:$D$553&amp;'Regional Cap levels'!$E$386:$E$553,0),MATCH(F$6,'Regional Cap levels'!$F$385:$J$385,0))</f>
        <v>0.12767488391463719</v>
      </c>
      <c r="G11" s="37" cm="1">
        <f t="array" ref="G11">INDEX('Regional Cap levels'!$F$386:$J$553,MATCH($A11&amp;$B11&amp;$C11&amp;$D11,'Regional Cap levels'!$B$386:$B$553&amp;'Regional Cap levels'!$C$386:$C$553&amp;'Regional Cap levels'!$D$386:$D$553&amp;'Regional Cap levels'!$E$386:$E$553,0),MATCH(G$6,'Regional Cap levels'!$F$385:$J$385,0))</f>
        <v>7.2998593383306457E-2</v>
      </c>
      <c r="H11" s="37" cm="1">
        <f t="array" ref="H11">INDEX('Regional Cap levels'!$F$386:$J$553,MATCH($A11&amp;$B11&amp;$C11&amp;$D11,'Regional Cap levels'!$B$386:$B$553&amp;'Regional Cap levels'!$C$386:$C$553&amp;'Regional Cap levels'!$D$386:$D$553&amp;'Regional Cap levels'!$E$386:$E$553,0),MATCH(H$6,'Regional Cap levels'!$F$385:$J$385,0))</f>
        <v>6.5971363918710724E-2</v>
      </c>
      <c r="I11" s="37" cm="1">
        <f t="array" ref="I11">INDEX('Regional Cap levels'!$F$386:$J$553,MATCH($A11&amp;$B11&amp;$C11&amp;$D11,'Regional Cap levels'!$B$386:$B$553&amp;'Regional Cap levels'!$C$386:$C$553&amp;'Regional Cap levels'!$D$386:$D$553&amp;'Regional Cap levels'!$E$386:$E$553,0),MATCH(I$6,'Regional Cap levels'!$F$385:$J$385,0))</f>
        <v>7.1637898088129967E-2</v>
      </c>
    </row>
    <row r="12" spans="1:10" ht="13.5" customHeight="1">
      <c r="A12" s="143" t="s">
        <v>128</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0.17963068933881807</v>
      </c>
      <c r="F12" s="37" cm="1">
        <f t="array" ref="F12">INDEX('Regional Cap levels'!$F$386:$J$553,MATCH($A12&amp;$B12&amp;$C12&amp;$D12,'Regional Cap levels'!$B$386:$B$553&amp;'Regional Cap levels'!$C$386:$C$553&amp;'Regional Cap levels'!$D$386:$D$553&amp;'Regional Cap levels'!$E$386:$E$553,0),MATCH(F$6,'Regional Cap levels'!$F$385:$J$385,0))</f>
        <v>0.13164002699144814</v>
      </c>
      <c r="G12" s="37" cm="1">
        <f t="array" ref="G12">INDEX('Regional Cap levels'!$F$386:$J$553,MATCH($A12&amp;$B12&amp;$C12&amp;$D12,'Regional Cap levels'!$B$386:$B$553&amp;'Regional Cap levels'!$C$386:$C$553&amp;'Regional Cap levels'!$D$386:$D$553&amp;'Regional Cap levels'!$E$386:$E$553,0),MATCH(G$6,'Regional Cap levels'!$F$385:$J$385,0))</f>
        <v>7.7933090172070785E-2</v>
      </c>
      <c r="H12" s="37" cm="1">
        <f t="array" ref="H12">INDEX('Regional Cap levels'!$F$386:$J$553,MATCH($A12&amp;$B12&amp;$C12&amp;$D12,'Regional Cap levels'!$B$386:$B$553&amp;'Regional Cap levels'!$C$386:$C$553&amp;'Regional Cap levels'!$D$386:$D$553&amp;'Regional Cap levels'!$E$386:$E$553,0),MATCH(H$6,'Regional Cap levels'!$F$385:$J$385,0))</f>
        <v>7.1412980939087975E-2</v>
      </c>
      <c r="I12" s="37" cm="1">
        <f t="array" ref="I12">INDEX('Regional Cap levels'!$F$386:$J$553,MATCH($A12&amp;$B12&amp;$C12&amp;$D12,'Regional Cap levels'!$B$386:$B$553&amp;'Regional Cap levels'!$C$386:$C$553&amp;'Regional Cap levels'!$D$386:$D$553&amp;'Regional Cap levels'!$E$386:$E$553,0),MATCH(I$6,'Regional Cap levels'!$F$385:$J$385,0))</f>
        <v>7.6938642283324726E-2</v>
      </c>
    </row>
    <row r="13" spans="1:10" ht="13.5" customHeight="1">
      <c r="A13" s="143" t="s">
        <v>128</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0.38936023775515355</v>
      </c>
      <c r="F13" s="37" cm="1">
        <f t="array" ref="F13">INDEX('Regional Cap levels'!$F$386:$J$553,MATCH($A13&amp;$B13&amp;$C13&amp;$D13,'Regional Cap levels'!$B$386:$B$553&amp;'Regional Cap levels'!$C$386:$C$553&amp;'Regional Cap levels'!$D$386:$D$553&amp;'Regional Cap levels'!$E$386:$E$553,0),MATCH(F$6,'Regional Cap levels'!$F$385:$J$385,0))</f>
        <v>0.43658026215633172</v>
      </c>
      <c r="G13" s="37" cm="1">
        <f t="array" ref="G13">INDEX('Regional Cap levels'!$F$386:$J$553,MATCH($A13&amp;$B13&amp;$C13&amp;$D13,'Regional Cap levels'!$B$386:$B$553&amp;'Regional Cap levels'!$C$386:$C$553&amp;'Regional Cap levels'!$D$386:$D$553&amp;'Regional Cap levels'!$E$386:$E$553,0),MATCH(G$6,'Regional Cap levels'!$F$385:$J$385,0))</f>
        <v>0.43658026215633172</v>
      </c>
      <c r="H13" s="37" cm="1">
        <f t="array" ref="H13">INDEX('Regional Cap levels'!$F$386:$J$553,MATCH($A13&amp;$B13&amp;$C13&amp;$D13,'Regional Cap levels'!$B$386:$B$553&amp;'Regional Cap levels'!$C$386:$C$553&amp;'Regional Cap levels'!$D$386:$D$553&amp;'Regional Cap levels'!$E$386:$E$553,0),MATCH(H$6,'Regional Cap levels'!$F$385:$J$385,0))</f>
        <v>0.44019799583577485</v>
      </c>
      <c r="I13" s="37" cm="1">
        <f t="array" ref="I13">INDEX('Regional Cap levels'!$F$386:$J$553,MATCH($A13&amp;$B13&amp;$C13&amp;$D13,'Regional Cap levels'!$B$386:$B$553&amp;'Regional Cap levels'!$C$386:$C$553&amp;'Regional Cap levels'!$D$386:$D$553&amp;'Regional Cap levels'!$E$386:$E$553,0),MATCH(I$6,'Regional Cap levels'!$F$385:$J$385,0))</f>
        <v>0.44002808942880967</v>
      </c>
    </row>
    <row r="14" spans="1:10" ht="13.5" customHeight="1">
      <c r="A14" s="143" t="s">
        <v>128</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0.44026136322410842</v>
      </c>
      <c r="F14" s="37" cm="1">
        <f t="array" ref="F14">INDEX('Regional Cap levels'!$F$386:$J$553,MATCH($A14&amp;$B14&amp;$C14&amp;$D14,'Regional Cap levels'!$B$386:$B$553&amp;'Regional Cap levels'!$C$386:$C$553&amp;'Regional Cap levels'!$D$386:$D$553&amp;'Regional Cap levels'!$E$386:$E$553,0),MATCH(F$6,'Regional Cap levels'!$F$385:$J$385,0))</f>
        <v>0.48818308137070543</v>
      </c>
      <c r="G14" s="37" cm="1">
        <f t="array" ref="G14">INDEX('Regional Cap levels'!$F$386:$J$553,MATCH($A14&amp;$B14&amp;$C14&amp;$D14,'Regional Cap levels'!$B$386:$B$553&amp;'Regional Cap levels'!$C$386:$C$553&amp;'Regional Cap levels'!$D$386:$D$553&amp;'Regional Cap levels'!$E$386:$E$553,0),MATCH(G$6,'Regional Cap levels'!$F$385:$J$385,0))</f>
        <v>0.48818308137070543</v>
      </c>
      <c r="H14" s="37" cm="1">
        <f t="array" ref="H14">INDEX('Regional Cap levels'!$F$386:$J$553,MATCH($A14&amp;$B14&amp;$C14&amp;$D14,'Regional Cap levels'!$B$386:$B$553&amp;'Regional Cap levels'!$C$386:$C$553&amp;'Regional Cap levels'!$D$386:$D$553&amp;'Regional Cap levels'!$E$386:$E$553,0),MATCH(H$6,'Regional Cap levels'!$F$385:$J$385,0))</f>
        <v>0.50982307816197614</v>
      </c>
      <c r="I14" s="37" cm="1">
        <f t="array" ref="I14">INDEX('Regional Cap levels'!$F$386:$J$553,MATCH($A14&amp;$B14&amp;$C14&amp;$D14,'Regional Cap levels'!$B$386:$B$553&amp;'Regional Cap levels'!$C$386:$C$553&amp;'Regional Cap levels'!$D$386:$D$553&amp;'Regional Cap levels'!$E$386:$E$553,0),MATCH(I$6,'Regional Cap levels'!$F$385:$J$385,0))</f>
        <v>0.5096317440840511</v>
      </c>
    </row>
    <row r="15" spans="1:10" ht="13.5" customHeight="1">
      <c r="A15" s="143" t="s">
        <v>128</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0.44578365616067078</v>
      </c>
      <c r="F15" s="37" cm="1">
        <f t="array" ref="F15">INDEX('Regional Cap levels'!$F$386:$J$553,MATCH($A15&amp;$B15&amp;$C15&amp;$D15,'Regional Cap levels'!$B$386:$B$553&amp;'Regional Cap levels'!$C$386:$C$553&amp;'Regional Cap levels'!$D$386:$D$553&amp;'Regional Cap levels'!$E$386:$E$553,0),MATCH(F$6,'Regional Cap levels'!$F$385:$J$385,0))</f>
        <v>0.49696074786862593</v>
      </c>
      <c r="G15" s="37" cm="1">
        <f t="array" ref="G15">INDEX('Regional Cap levels'!$F$386:$J$553,MATCH($A15&amp;$B15&amp;$C15&amp;$D15,'Regional Cap levels'!$B$386:$B$553&amp;'Regional Cap levels'!$C$386:$C$553&amp;'Regional Cap levels'!$D$386:$D$553&amp;'Regional Cap levels'!$E$386:$E$553,0),MATCH(G$6,'Regional Cap levels'!$F$385:$J$385,0))</f>
        <v>0.49696074786862593</v>
      </c>
      <c r="H15" s="37" cm="1">
        <f t="array" ref="H15">INDEX('Regional Cap levels'!$F$386:$J$553,MATCH($A15&amp;$B15&amp;$C15&amp;$D15,'Regional Cap levels'!$B$386:$B$553&amp;'Regional Cap levels'!$C$386:$C$553&amp;'Regional Cap levels'!$D$386:$D$553&amp;'Regional Cap levels'!$E$386:$E$553,0),MATCH(H$6,'Regional Cap levels'!$F$385:$J$385,0))</f>
        <v>0.50184829539209008</v>
      </c>
      <c r="I15" s="37" cm="1">
        <f t="array" ref="I15">INDEX('Regional Cap levels'!$F$386:$J$553,MATCH($A15&amp;$B15&amp;$C15&amp;$D15,'Regional Cap levels'!$B$386:$B$553&amp;'Regional Cap levels'!$C$386:$C$553&amp;'Regional Cap levels'!$D$386:$D$553&amp;'Regional Cap levels'!$E$386:$E$553,0),MATCH(I$6,'Regional Cap levels'!$F$385:$J$385,0))</f>
        <v>0.50166898980566854</v>
      </c>
    </row>
    <row r="16" spans="1:10" ht="13.5" customHeight="1">
      <c r="A16" s="143" t="s">
        <v>128</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0.29624195608775972</v>
      </c>
      <c r="I16" s="37" cm="1">
        <f t="array" ref="I16">INDEX('Regional Cap levels'!$F$386:$J$553,MATCH($A16&amp;$B16&amp;$C16&amp;$D16,'Regional Cap levels'!$B$386:$B$553&amp;'Regional Cap levels'!$C$386:$C$553&amp;'Regional Cap levels'!$D$386:$D$553&amp;'Regional Cap levels'!$E$386:$E$553,0),MATCH(I$6,'Regional Cap levels'!$F$385:$J$385,0))</f>
        <v>0.29602497465027611</v>
      </c>
    </row>
    <row r="17" spans="1:10" ht="13.5" customHeight="1">
      <c r="A17" s="143" t="s">
        <v>128</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0.40449470500670826</v>
      </c>
      <c r="I17" s="37" cm="1">
        <f t="array" ref="I17">INDEX('Regional Cap levels'!$F$386:$J$553,MATCH($A17&amp;$B17&amp;$C17&amp;$D17,'Regional Cap levels'!$B$386:$B$553&amp;'Regional Cap levels'!$C$386:$C$553&amp;'Regional Cap levels'!$D$386:$D$553&amp;'Regional Cap levels'!$E$386:$E$553,0),MATCH(I$6,'Regional Cap levels'!$F$385:$J$385,0))</f>
        <v>0.40418746322039628</v>
      </c>
    </row>
    <row r="18" spans="1:10" ht="13.5" customHeight="1">
      <c r="A18" s="143" t="s">
        <v>128</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0.34996547948938656</v>
      </c>
      <c r="I18" s="37" cm="1">
        <f t="array" ref="I18">INDEX('Regional Cap levels'!$F$386:$J$553,MATCH($A18&amp;$B18&amp;$C18&amp;$D18,'Regional Cap levels'!$B$386:$B$553&amp;'Regional Cap levels'!$C$386:$C$553&amp;'Regional Cap levels'!$D$386:$D$553&amp;'Regional Cap levels'!$E$386:$E$553,0),MATCH(I$6,'Regional Cap levels'!$F$385:$J$385,0))</f>
        <v>0.34972852895879908</v>
      </c>
    </row>
    <row r="19" spans="1:10" ht="13.5" customHeight="1">
      <c r="B19" s="128"/>
      <c r="D19" s="128"/>
      <c r="E19" s="40"/>
      <c r="F19" s="40"/>
      <c r="G19" s="188"/>
      <c r="H19" s="188"/>
      <c r="I19" s="188"/>
    </row>
    <row r="20" spans="1:10" ht="13.5" customHeight="1">
      <c r="B20" s="56" t="s">
        <v>69</v>
      </c>
      <c r="C20" s="129"/>
      <c r="D20" s="129"/>
      <c r="E20" s="129"/>
      <c r="F20" s="129"/>
      <c r="G20" s="129"/>
      <c r="H20" s="129"/>
      <c r="I20" s="129"/>
    </row>
    <row r="21" spans="1:10" ht="28.5" customHeight="1">
      <c r="B21" s="14"/>
      <c r="C21" s="1"/>
      <c r="D21" s="1"/>
      <c r="E21" s="126" t="s">
        <v>47</v>
      </c>
      <c r="F21" s="126" t="s">
        <v>49</v>
      </c>
      <c r="G21" s="126" t="s">
        <v>51</v>
      </c>
      <c r="H21" s="126" t="s">
        <v>53</v>
      </c>
      <c r="I21" s="127" t="s">
        <v>55</v>
      </c>
    </row>
    <row r="22" spans="1:10" ht="13.5" customHeight="1">
      <c r="B22" s="55" t="s">
        <v>58</v>
      </c>
      <c r="C22" s="2" t="s">
        <v>59</v>
      </c>
      <c r="D22" s="2" t="s">
        <v>60</v>
      </c>
      <c r="E22" s="13" t="s">
        <v>46</v>
      </c>
      <c r="F22" s="13" t="s">
        <v>48</v>
      </c>
      <c r="G22" s="13" t="s">
        <v>50</v>
      </c>
      <c r="H22" s="13" t="s">
        <v>52</v>
      </c>
      <c r="I22" s="186" t="s">
        <v>54</v>
      </c>
      <c r="J22" s="130" t="s">
        <v>70</v>
      </c>
    </row>
    <row r="23" spans="1:10" ht="13.5" customHeight="1">
      <c r="B23" s="209" t="s">
        <v>71</v>
      </c>
      <c r="C23" s="209"/>
      <c r="D23" s="209"/>
      <c r="E23" s="209"/>
      <c r="F23" s="209"/>
      <c r="G23" s="209"/>
      <c r="H23" s="209"/>
      <c r="I23" s="186"/>
    </row>
    <row r="24" spans="1:10" ht="13.5" customHeight="1">
      <c r="B24" s="14" t="s">
        <v>62</v>
      </c>
      <c r="C24" s="1" t="s">
        <v>63</v>
      </c>
      <c r="D24" s="14" t="s">
        <v>64</v>
      </c>
      <c r="E24" s="35" cm="1">
        <f t="array" ref="E24">E7*INDEX('TDCV Values'!$D$11:$H$16,MATCH($B24&amp;$C24,'TDCV Values'!$B$11:$B$16&amp;'TDCV Values'!$C$11:$C$16,0),MATCH(E$22,'TDCV Values'!$D$10:$H$10,0))</f>
        <v>1988.4389660047088</v>
      </c>
      <c r="F24" s="35" cm="1">
        <f t="array" ref="F24">F7*INDEX('TDCV Values'!$D$11:$H$16,MATCH($B24&amp;$C24,'TDCV Values'!$B$11:$B$16&amp;'TDCV Values'!$C$11:$C$16,0),MATCH(F$22,'TDCV Values'!$D$10:$H$10,0))</f>
        <v>1490.0315297152147</v>
      </c>
      <c r="G24" s="35" cm="1">
        <f t="array" ref="G24">G7*INDEX('TDCV Values'!$D$11:$H$16,MATCH($B24&amp;$C24,'TDCV Values'!$B$11:$B$16&amp;'TDCV Values'!$C$11:$C$16,0),MATCH(G$22,'TDCV Values'!$D$10:$H$10,0))</f>
        <v>890.88449604533639</v>
      </c>
      <c r="H24" s="35" cm="1">
        <f t="array" ref="H24">H7*INDEX('TDCV Values'!$D$11:$H$16,MATCH($B24&amp;$C24,'TDCV Values'!$B$11:$B$16&amp;'TDCV Values'!$C$11:$C$16,0),MATCH(H$22,'TDCV Values'!$D$10:$H$10,0))</f>
        <v>754.16567267130813</v>
      </c>
      <c r="I24" s="35" cm="1">
        <f t="array" ref="I24">I7*INDEX('TDCV Values'!$D$11:$H$16,MATCH($B24&amp;$C24,'TDCV Values'!$B$11:$B$16&amp;'TDCV Values'!$C$11:$C$16,0),MATCH(I$22,'TDCV Values'!$D$10:$H$10,0))</f>
        <v>788.81713423010194</v>
      </c>
    </row>
    <row r="25" spans="1:10" ht="13.5" customHeight="1">
      <c r="B25" s="14" t="s">
        <v>62</v>
      </c>
      <c r="C25" s="1" t="s">
        <v>65</v>
      </c>
      <c r="D25" s="14" t="s">
        <v>64</v>
      </c>
      <c r="E25" s="35" cm="1">
        <f t="array" ref="E25">E8*INDEX('TDCV Values'!$D$11:$H$16,MATCH($B25&amp;$C25,'TDCV Values'!$B$11:$B$16&amp;'TDCV Values'!$C$11:$C$16,0),MATCH(E$22,'TDCV Values'!$D$10:$H$10,0))</f>
        <v>1958.162851414744</v>
      </c>
      <c r="F25" s="35" cm="1">
        <f t="array" ref="F25">F8*INDEX('TDCV Values'!$D$11:$H$16,MATCH($B25&amp;$C25,'TDCV Values'!$B$11:$B$16&amp;'TDCV Values'!$C$11:$C$16,0),MATCH(F$22,'TDCV Values'!$D$10:$H$10,0))</f>
        <v>1456.3544076470664</v>
      </c>
      <c r="G25" s="35" cm="1">
        <f t="array" ref="G25">G8*INDEX('TDCV Values'!$D$11:$H$16,MATCH($B25&amp;$C25,'TDCV Values'!$B$11:$B$16&amp;'TDCV Values'!$C$11:$C$16,0),MATCH(G$22,'TDCV Values'!$D$10:$H$10,0))</f>
        <v>860.10114835013985</v>
      </c>
      <c r="H25" s="35" cm="1">
        <f t="array" ref="H25">H8*INDEX('TDCV Values'!$D$11:$H$16,MATCH($B25&amp;$C25,'TDCV Values'!$B$11:$B$16&amp;'TDCV Values'!$C$11:$C$16,0),MATCH(H$22,'TDCV Values'!$D$10:$H$10,0))</f>
        <v>742.30913908552066</v>
      </c>
      <c r="I25" s="35" cm="1">
        <f t="array" ref="I25">I8*INDEX('TDCV Values'!$D$11:$H$16,MATCH($B25&amp;$C25,'TDCV Values'!$B$11:$B$16&amp;'TDCV Values'!$C$11:$C$16,0),MATCH(I$22,'TDCV Values'!$D$10:$H$10,0))</f>
        <v>776.80028778230758</v>
      </c>
    </row>
    <row r="26" spans="1:10" ht="13.5" customHeight="1">
      <c r="B26" s="14" t="s">
        <v>62</v>
      </c>
      <c r="C26" s="1" t="s">
        <v>66</v>
      </c>
      <c r="D26" s="14" t="s">
        <v>64</v>
      </c>
      <c r="E26" s="35" cm="1">
        <f t="array" ref="E26">E9*INDEX('TDCV Values'!$D$11:$H$16,MATCH($B26&amp;$C26,'TDCV Values'!$B$11:$B$16&amp;'TDCV Values'!$C$11:$C$16,0),MATCH(E$22,'TDCV Values'!$D$10:$H$10,0))</f>
        <v>2094.3471202528044</v>
      </c>
      <c r="F26" s="35" cm="1">
        <f t="array" ref="F26">F9*INDEX('TDCV Values'!$D$11:$H$16,MATCH($B26&amp;$C26,'TDCV Values'!$B$11:$B$16&amp;'TDCV Values'!$C$11:$C$16,0),MATCH(F$22,'TDCV Values'!$D$10:$H$10,0))</f>
        <v>1569.4127761085701</v>
      </c>
      <c r="G26" s="35" cm="1">
        <f t="array" ref="G26">G9*INDEX('TDCV Values'!$D$11:$H$16,MATCH($B26&amp;$C26,'TDCV Values'!$B$11:$B$16&amp;'TDCV Values'!$C$11:$C$16,0),MATCH(G$22,'TDCV Values'!$D$10:$H$10,0))</f>
        <v>938.39249293816442</v>
      </c>
      <c r="H26" s="35" cm="1">
        <f t="array" ref="H26">H9*INDEX('TDCV Values'!$D$11:$H$16,MATCH($B26&amp;$C26,'TDCV Values'!$B$11:$B$16&amp;'TDCV Values'!$C$11:$C$16,0),MATCH(H$22,'TDCV Values'!$D$10:$H$10,0))</f>
        <v>793.88273723362806</v>
      </c>
      <c r="I26" s="35" cm="1">
        <f t="array" ref="I26">I9*INDEX('TDCV Values'!$D$11:$H$16,MATCH($B26&amp;$C26,'TDCV Values'!$B$11:$B$16&amp;'TDCV Values'!$C$11:$C$16,0),MATCH(I$22,'TDCV Values'!$D$10:$H$10,0))</f>
        <v>830.37796960949095</v>
      </c>
      <c r="J26" s="132"/>
    </row>
    <row r="27" spans="1:10" ht="13.5" customHeight="1">
      <c r="B27" s="14" t="s">
        <v>67</v>
      </c>
      <c r="C27" s="1" t="s">
        <v>63</v>
      </c>
      <c r="D27" s="14" t="s">
        <v>64</v>
      </c>
      <c r="E27" s="35" cm="1">
        <f t="array" ref="E27">E10*INDEX('TDCV Values'!$D$11:$H$16,MATCH($B27&amp;$C27,'TDCV Values'!$B$11:$B$16&amp;'TDCV Values'!$C$11:$C$16,0),MATCH(E$22,'TDCV Values'!$D$10:$H$10,0))</f>
        <v>2046.6087441181028</v>
      </c>
      <c r="F27" s="35" cm="1">
        <f t="array" ref="F27">F10*INDEX('TDCV Values'!$D$11:$H$16,MATCH($B27&amp;$C27,'TDCV Values'!$B$11:$B$16&amp;'TDCV Values'!$C$11:$C$16,0),MATCH(F$22,'TDCV Values'!$D$10:$H$10,0))</f>
        <v>1499.8051048427458</v>
      </c>
      <c r="G27" s="35" cm="1">
        <f t="array" ref="G27">G10*INDEX('TDCV Values'!$D$11:$H$16,MATCH($B27&amp;$C27,'TDCV Values'!$B$11:$B$16&amp;'TDCV Values'!$C$11:$C$16,0),MATCH(G$22,'TDCV Values'!$D$10:$H$10,0))</f>
        <v>887.85969637287815</v>
      </c>
      <c r="H27" s="35" cm="1">
        <f t="array" ref="H27">H10*INDEX('TDCV Values'!$D$11:$H$16,MATCH($B27&amp;$C27,'TDCV Values'!$B$11:$B$16&amp;'TDCV Values'!$C$11:$C$16,0),MATCH(H$22,'TDCV Values'!$D$10:$H$10,0))</f>
        <v>780.2373101922343</v>
      </c>
      <c r="I27" s="35" cm="1">
        <f t="array" ref="I27">I10*INDEX('TDCV Values'!$D$11:$H$16,MATCH($B27&amp;$C27,'TDCV Values'!$B$11:$B$16&amp;'TDCV Values'!$C$11:$C$16,0),MATCH(I$22,'TDCV Values'!$D$10:$H$10,0))</f>
        <v>840.57143233242891</v>
      </c>
      <c r="J27" s="132"/>
    </row>
    <row r="28" spans="1:10" ht="13.5" customHeight="1">
      <c r="B28" s="14" t="s">
        <v>67</v>
      </c>
      <c r="C28" s="1" t="s">
        <v>65</v>
      </c>
      <c r="D28" s="14" t="s">
        <v>64</v>
      </c>
      <c r="E28" s="35" cm="1">
        <f t="array" ref="E28">E11*INDEX('TDCV Values'!$D$11:$H$16,MATCH($B28&amp;$C28,'TDCV Values'!$B$11:$B$16&amp;'TDCV Values'!$C$11:$C$16,0),MATCH(E$22,'TDCV Values'!$D$10:$H$10,0))</f>
        <v>2108.9239002851114</v>
      </c>
      <c r="F28" s="35" cm="1">
        <f t="array" ref="F28">F11*INDEX('TDCV Values'!$D$11:$H$16,MATCH($B28&amp;$C28,'TDCV Values'!$B$11:$B$16&amp;'TDCV Values'!$C$11:$C$16,0),MATCH(F$22,'TDCV Values'!$D$10:$H$10,0))</f>
        <v>1532.0986069756464</v>
      </c>
      <c r="G28" s="35" cm="1">
        <f t="array" ref="G28">G11*INDEX('TDCV Values'!$D$11:$H$16,MATCH($B28&amp;$C28,'TDCV Values'!$B$11:$B$16&amp;'TDCV Values'!$C$11:$C$16,0),MATCH(G$22,'TDCV Values'!$D$10:$H$10,0))</f>
        <v>875.98312059967748</v>
      </c>
      <c r="H28" s="35" cm="1">
        <f t="array" ref="H28">H11*INDEX('TDCV Values'!$D$11:$H$16,MATCH($B28&amp;$C28,'TDCV Values'!$B$11:$B$16&amp;'TDCV Values'!$C$11:$C$16,0),MATCH(H$22,'TDCV Values'!$D$10:$H$10,0))</f>
        <v>758.6706850651733</v>
      </c>
      <c r="I28" s="35" cm="1">
        <f t="array" ref="I28">I11*INDEX('TDCV Values'!$D$11:$H$16,MATCH($B28&amp;$C28,'TDCV Values'!$B$11:$B$16&amp;'TDCV Values'!$C$11:$C$16,0),MATCH(I$22,'TDCV Values'!$D$10:$H$10,0))</f>
        <v>823.83582801349462</v>
      </c>
      <c r="J28" s="132"/>
    </row>
    <row r="29" spans="1:10" ht="13.5" customHeight="1">
      <c r="B29" s="14" t="s">
        <v>67</v>
      </c>
      <c r="C29" s="1" t="s">
        <v>66</v>
      </c>
      <c r="D29" s="14" t="s">
        <v>64</v>
      </c>
      <c r="E29" s="35" cm="1">
        <f t="array" ref="E29">E12*INDEX('TDCV Values'!$D$11:$H$16,MATCH($B29&amp;$C29,'TDCV Values'!$B$11:$B$16&amp;'TDCV Values'!$C$11:$C$16,0),MATCH(E$22,'TDCV Values'!$D$10:$H$10,0))</f>
        <v>2155.5682720658169</v>
      </c>
      <c r="F29" s="35" cm="1">
        <f t="array" ref="F29">F12*INDEX('TDCV Values'!$D$11:$H$16,MATCH($B29&amp;$C29,'TDCV Values'!$B$11:$B$16&amp;'TDCV Values'!$C$11:$C$16,0),MATCH(F$22,'TDCV Values'!$D$10:$H$10,0))</f>
        <v>1579.6803238973778</v>
      </c>
      <c r="G29" s="35" cm="1">
        <f t="array" ref="G29">G12*INDEX('TDCV Values'!$D$11:$H$16,MATCH($B29&amp;$C29,'TDCV Values'!$B$11:$B$16&amp;'TDCV Values'!$C$11:$C$16,0),MATCH(G$22,'TDCV Values'!$D$10:$H$10,0))</f>
        <v>935.19708206484938</v>
      </c>
      <c r="H29" s="35" cm="1">
        <f t="array" ref="H29">H12*INDEX('TDCV Values'!$D$11:$H$16,MATCH($B29&amp;$C29,'TDCV Values'!$B$11:$B$16&amp;'TDCV Values'!$C$11:$C$16,0),MATCH(H$22,'TDCV Values'!$D$10:$H$10,0))</f>
        <v>821.24928079951167</v>
      </c>
      <c r="I29" s="35" cm="1">
        <f t="array" ref="I29">I12*INDEX('TDCV Values'!$D$11:$H$16,MATCH($B29&amp;$C29,'TDCV Values'!$B$11:$B$16&amp;'TDCV Values'!$C$11:$C$16,0),MATCH(I$22,'TDCV Values'!$D$10:$H$10,0))</f>
        <v>884.79438625823434</v>
      </c>
      <c r="J29" s="132"/>
    </row>
    <row r="30" spans="1:10" ht="13.5" customHeight="1">
      <c r="B30" s="209" t="s">
        <v>72</v>
      </c>
      <c r="C30" s="209"/>
      <c r="D30" s="209"/>
      <c r="E30" s="209"/>
      <c r="F30" s="209"/>
      <c r="G30" s="209"/>
      <c r="H30" s="209"/>
      <c r="I30" s="186"/>
      <c r="J30" t="s">
        <v>73</v>
      </c>
    </row>
    <row r="31" spans="1:10" ht="13.5" customHeight="1">
      <c r="B31" s="14" t="s">
        <v>62</v>
      </c>
      <c r="C31" s="1" t="s">
        <v>63</v>
      </c>
      <c r="D31" s="14" t="s">
        <v>68</v>
      </c>
      <c r="E31" s="8">
        <f>E13*365</f>
        <v>142.11648678063105</v>
      </c>
      <c r="F31" s="8">
        <f t="shared" ref="F31:I36" si="0">F13*365</f>
        <v>159.35179568706107</v>
      </c>
      <c r="G31" s="8">
        <f t="shared" si="0"/>
        <v>159.35179568706107</v>
      </c>
      <c r="H31" s="8">
        <f t="shared" si="0"/>
        <v>160.67226848005782</v>
      </c>
      <c r="I31" s="8">
        <f t="shared" si="0"/>
        <v>160.61025264151553</v>
      </c>
    </row>
    <row r="32" spans="1:10" ht="13.5" customHeight="1">
      <c r="B32" s="14" t="s">
        <v>62</v>
      </c>
      <c r="C32" s="1" t="s">
        <v>65</v>
      </c>
      <c r="D32" s="14" t="s">
        <v>68</v>
      </c>
      <c r="E32" s="8">
        <f t="shared" ref="E32:H36" si="1">E14*365</f>
        <v>160.69539757679956</v>
      </c>
      <c r="F32" s="8">
        <f t="shared" si="1"/>
        <v>178.18682470030748</v>
      </c>
      <c r="G32" s="8">
        <f t="shared" si="1"/>
        <v>178.18682470030748</v>
      </c>
      <c r="H32" s="8">
        <f t="shared" si="1"/>
        <v>186.0854235291213</v>
      </c>
      <c r="I32" s="8">
        <f t="shared" si="0"/>
        <v>186.01558659067865</v>
      </c>
    </row>
    <row r="33" spans="2:10" ht="13.5" customHeight="1">
      <c r="B33" s="14" t="s">
        <v>62</v>
      </c>
      <c r="C33" s="1" t="s">
        <v>66</v>
      </c>
      <c r="D33" s="14" t="s">
        <v>68</v>
      </c>
      <c r="E33" s="8">
        <f t="shared" si="1"/>
        <v>162.71103449864484</v>
      </c>
      <c r="F33" s="8">
        <f t="shared" si="1"/>
        <v>181.39067297204846</v>
      </c>
      <c r="G33" s="8">
        <f t="shared" si="1"/>
        <v>181.39067297204846</v>
      </c>
      <c r="H33" s="8">
        <f t="shared" si="1"/>
        <v>183.17462781811287</v>
      </c>
      <c r="I33" s="8">
        <f t="shared" si="0"/>
        <v>183.10918127906902</v>
      </c>
    </row>
    <row r="34" spans="2:10" ht="13.5" customHeight="1">
      <c r="B34" s="14" t="s">
        <v>67</v>
      </c>
      <c r="C34" s="1" t="s">
        <v>63</v>
      </c>
      <c r="D34" s="14" t="s">
        <v>68</v>
      </c>
      <c r="E34" s="8">
        <f t="shared" si="1"/>
        <v>103.97092936909048</v>
      </c>
      <c r="F34" s="8">
        <f t="shared" si="1"/>
        <v>106.25787182977324</v>
      </c>
      <c r="G34" s="8">
        <f t="shared" si="1"/>
        <v>106.25787182977324</v>
      </c>
      <c r="H34" s="8">
        <f t="shared" si="1"/>
        <v>108.1283139720323</v>
      </c>
      <c r="I34" s="8">
        <f t="shared" si="0"/>
        <v>108.04911574735078</v>
      </c>
    </row>
    <row r="35" spans="2:10" ht="13.5" customHeight="1">
      <c r="B35" s="14" t="s">
        <v>67</v>
      </c>
      <c r="C35" s="1" t="s">
        <v>65</v>
      </c>
      <c r="D35" s="14" t="s">
        <v>68</v>
      </c>
      <c r="E35" s="8">
        <f t="shared" si="1"/>
        <v>136.9058156755768</v>
      </c>
      <c r="F35" s="8">
        <f t="shared" si="1"/>
        <v>137.96643218303919</v>
      </c>
      <c r="G35" s="8">
        <f t="shared" si="1"/>
        <v>137.96643218303919</v>
      </c>
      <c r="H35" s="8">
        <f t="shared" si="1"/>
        <v>147.64056732744851</v>
      </c>
      <c r="I35" s="8">
        <f t="shared" si="0"/>
        <v>147.52842407544463</v>
      </c>
    </row>
    <row r="36" spans="2:10" ht="13.5" customHeight="1">
      <c r="B36" s="14" t="s">
        <v>67</v>
      </c>
      <c r="C36" s="1" t="s">
        <v>66</v>
      </c>
      <c r="D36" s="14" t="s">
        <v>68</v>
      </c>
      <c r="E36" s="8">
        <f t="shared" si="1"/>
        <v>122.41270806287491</v>
      </c>
      <c r="F36" s="8">
        <f t="shared" si="1"/>
        <v>125.33564757652866</v>
      </c>
      <c r="G36" s="8">
        <f t="shared" si="1"/>
        <v>125.33564757652866</v>
      </c>
      <c r="H36" s="8">
        <f t="shared" si="1"/>
        <v>127.73740001362609</v>
      </c>
      <c r="I36" s="8">
        <f t="shared" si="0"/>
        <v>127.65091306996166</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2130.5554527853401</v>
      </c>
      <c r="F38" s="8">
        <f t="shared" si="2"/>
        <v>1649.3833254022757</v>
      </c>
      <c r="G38" s="8">
        <f t="shared" si="2"/>
        <v>1050.2362917323974</v>
      </c>
      <c r="H38" s="8">
        <f t="shared" si="2"/>
        <v>914.83794115136595</v>
      </c>
      <c r="I38" s="8">
        <f t="shared" si="2"/>
        <v>949.4273868716175</v>
      </c>
    </row>
    <row r="39" spans="2:10" ht="13.5" customHeight="1">
      <c r="B39" s="14" t="s">
        <v>62</v>
      </c>
      <c r="C39" s="1" t="s">
        <v>65</v>
      </c>
      <c r="D39" s="1"/>
      <c r="E39" s="8">
        <f t="shared" si="2"/>
        <v>2118.8582489915434</v>
      </c>
      <c r="F39" s="8">
        <f t="shared" si="2"/>
        <v>1634.5412323473738</v>
      </c>
      <c r="G39" s="8">
        <f t="shared" si="2"/>
        <v>1038.2879730504474</v>
      </c>
      <c r="H39" s="8">
        <f t="shared" si="2"/>
        <v>928.39456261464193</v>
      </c>
      <c r="I39" s="8">
        <f t="shared" si="2"/>
        <v>962.81587437298617</v>
      </c>
    </row>
    <row r="40" spans="2:10" ht="13.5" customHeight="1">
      <c r="B40" s="14" t="s">
        <v>62</v>
      </c>
      <c r="C40" s="1" t="s">
        <v>66</v>
      </c>
      <c r="D40" s="1"/>
      <c r="E40" s="8">
        <f>E26+E33</f>
        <v>2257.0581547514494</v>
      </c>
      <c r="F40" s="8">
        <f t="shared" si="2"/>
        <v>1750.8034490806185</v>
      </c>
      <c r="G40" s="8">
        <f t="shared" si="2"/>
        <v>1119.7831659102128</v>
      </c>
      <c r="H40" s="8">
        <f t="shared" si="2"/>
        <v>977.05736505174093</v>
      </c>
      <c r="I40" s="8">
        <f t="shared" si="2"/>
        <v>1013.48715088856</v>
      </c>
    </row>
    <row r="41" spans="2:10" ht="13.5" customHeight="1">
      <c r="B41" s="14" t="s">
        <v>67</v>
      </c>
      <c r="C41" s="1" t="s">
        <v>63</v>
      </c>
      <c r="D41" s="1"/>
      <c r="E41" s="8">
        <f t="shared" si="2"/>
        <v>2150.5796734871933</v>
      </c>
      <c r="F41" s="8">
        <f t="shared" si="2"/>
        <v>1606.062976672519</v>
      </c>
      <c r="G41" s="8">
        <f t="shared" si="2"/>
        <v>994.11756820265134</v>
      </c>
      <c r="H41" s="8">
        <f t="shared" si="2"/>
        <v>888.36562416426659</v>
      </c>
      <c r="I41" s="8">
        <f t="shared" si="2"/>
        <v>948.62054807977972</v>
      </c>
    </row>
    <row r="42" spans="2:10" ht="13.5" customHeight="1">
      <c r="B42" s="14" t="s">
        <v>67</v>
      </c>
      <c r="C42" s="1" t="s">
        <v>65</v>
      </c>
      <c r="D42" s="1"/>
      <c r="E42" s="8">
        <f t="shared" si="2"/>
        <v>2245.8297159606882</v>
      </c>
      <c r="F42" s="8">
        <f t="shared" si="2"/>
        <v>1670.0650391586855</v>
      </c>
      <c r="G42" s="8">
        <f t="shared" si="2"/>
        <v>1013.9495527827166</v>
      </c>
      <c r="H42" s="8">
        <f t="shared" si="2"/>
        <v>906.31125239262178</v>
      </c>
      <c r="I42" s="8">
        <f t="shared" si="2"/>
        <v>971.36425208893922</v>
      </c>
    </row>
    <row r="43" spans="2:10" ht="13.5" customHeight="1">
      <c r="B43" s="14" t="s">
        <v>67</v>
      </c>
      <c r="C43" s="1" t="s">
        <v>66</v>
      </c>
      <c r="D43" s="1"/>
      <c r="E43" s="8">
        <f t="shared" si="2"/>
        <v>2277.980980128692</v>
      </c>
      <c r="F43" s="8">
        <f t="shared" si="2"/>
        <v>1705.0159714739063</v>
      </c>
      <c r="G43" s="8">
        <f t="shared" si="2"/>
        <v>1060.532729641378</v>
      </c>
      <c r="H43" s="8">
        <f t="shared" si="2"/>
        <v>948.98668081313781</v>
      </c>
      <c r="I43" s="8">
        <f t="shared" si="2"/>
        <v>1012.445299328196</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4281.1351262725329</v>
      </c>
      <c r="F45" s="8">
        <f t="shared" ref="F45:I47" si="3">F38+F41</f>
        <v>3255.4463020747944</v>
      </c>
      <c r="G45" s="8">
        <f t="shared" si="3"/>
        <v>2044.3538599350486</v>
      </c>
      <c r="H45" s="8">
        <f t="shared" si="3"/>
        <v>1803.2035653156327</v>
      </c>
      <c r="I45" s="8">
        <f t="shared" si="3"/>
        <v>1898.0479349513971</v>
      </c>
    </row>
    <row r="46" spans="2:10" ht="13.5" customHeight="1">
      <c r="B46" s="14" t="s">
        <v>77</v>
      </c>
      <c r="C46" s="1" t="s">
        <v>65</v>
      </c>
      <c r="D46" s="1"/>
      <c r="E46" s="8">
        <f t="shared" ref="E46:H47" si="4">E39+E42</f>
        <v>4364.6879649522316</v>
      </c>
      <c r="F46" s="8">
        <f t="shared" si="4"/>
        <v>3304.6062715060593</v>
      </c>
      <c r="G46" s="8">
        <f t="shared" si="4"/>
        <v>2052.237525833164</v>
      </c>
      <c r="H46" s="8">
        <f t="shared" si="4"/>
        <v>1834.7058150072637</v>
      </c>
      <c r="I46" s="8">
        <f t="shared" si="3"/>
        <v>1934.1801264619253</v>
      </c>
    </row>
    <row r="47" spans="2:10" ht="13.5" customHeight="1">
      <c r="B47" s="14" t="s">
        <v>77</v>
      </c>
      <c r="C47" s="1" t="s">
        <v>66</v>
      </c>
      <c r="D47" s="1"/>
      <c r="E47" s="8">
        <f t="shared" si="4"/>
        <v>4535.0391348801413</v>
      </c>
      <c r="F47" s="8">
        <f t="shared" si="4"/>
        <v>3455.8194205545251</v>
      </c>
      <c r="G47" s="8">
        <f t="shared" si="4"/>
        <v>2180.315895551591</v>
      </c>
      <c r="H47" s="8">
        <f t="shared" si="4"/>
        <v>1926.0440458648786</v>
      </c>
      <c r="I47" s="8">
        <f t="shared" si="3"/>
        <v>2025.932450216756</v>
      </c>
    </row>
    <row r="48" spans="2:10" ht="13.5" customHeight="1">
      <c r="E48" s="16"/>
      <c r="F48" s="16"/>
      <c r="G48" s="200"/>
      <c r="H48" s="200"/>
      <c r="I48" s="200"/>
      <c r="J48" s="16"/>
    </row>
    <row r="49" spans="1:14" s="34" customFormat="1">
      <c r="A49" s="33" t="s">
        <v>78</v>
      </c>
      <c r="E49" s="38"/>
      <c r="F49" s="38"/>
      <c r="G49" s="38"/>
      <c r="H49" s="38"/>
      <c r="I49" s="38"/>
      <c r="J49" s="38"/>
    </row>
    <row r="50" spans="1:14">
      <c r="F50" s="132"/>
      <c r="G50" s="132"/>
      <c r="H50" s="132"/>
      <c r="I50" s="132"/>
    </row>
    <row r="51" spans="1:14">
      <c r="B51" s="4" t="s">
        <v>97</v>
      </c>
      <c r="E51" s="6"/>
    </row>
    <row r="52" spans="1:14" ht="25.5" customHeight="1">
      <c r="B52" s="25" t="s">
        <v>58</v>
      </c>
      <c r="C52" s="13" t="s">
        <v>65</v>
      </c>
      <c r="D52" s="13" t="s">
        <v>63</v>
      </c>
      <c r="E52" s="212" t="s">
        <v>98</v>
      </c>
      <c r="F52" s="212"/>
      <c r="H52" s="201"/>
      <c r="I52" s="201"/>
    </row>
    <row r="53" spans="1:14">
      <c r="B53" s="1" t="s">
        <v>62</v>
      </c>
      <c r="C53" s="26">
        <f>'Customer Numbers - Eastern'!$D$5</f>
        <v>290329</v>
      </c>
      <c r="D53" s="26">
        <f>'Customer Numbers - Eastern'!$C$5</f>
        <v>2130501</v>
      </c>
      <c r="E53" s="213">
        <f>C53/(C53+D53)</f>
        <v>0.11992952830227649</v>
      </c>
      <c r="F53" s="213"/>
    </row>
    <row r="54" spans="1:14">
      <c r="B54" s="1" t="s">
        <v>67</v>
      </c>
      <c r="C54" s="26">
        <f>'Customer Numbers - Eastern'!$D$10</f>
        <v>295510</v>
      </c>
      <c r="D54" s="26">
        <f>'Customer Numbers - Eastern'!$C$10</f>
        <v>2072364</v>
      </c>
      <c r="E54" s="213">
        <f>C54/(C54+D54)</f>
        <v>0.12479971484969217</v>
      </c>
      <c r="F54" s="213"/>
      <c r="J54" s="133"/>
      <c r="K54" s="39"/>
      <c r="L54" s="39"/>
      <c r="M54" s="210"/>
      <c r="N54" s="210"/>
    </row>
    <row r="56" spans="1:14">
      <c r="B56" s="4" t="s">
        <v>99</v>
      </c>
    </row>
    <row r="57" spans="1:14">
      <c r="B57" s="211" t="s">
        <v>100</v>
      </c>
      <c r="C57" s="211"/>
      <c r="D57" s="134">
        <v>1</v>
      </c>
    </row>
    <row r="58" spans="1:14">
      <c r="E58" s="16"/>
      <c r="F58" s="16"/>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0.68566860896714099</v>
      </c>
      <c r="F61" s="37">
        <f t="shared" ref="F61:I61" si="5">F7</f>
        <v>0.51380397576386716</v>
      </c>
      <c r="G61" s="37">
        <f t="shared" si="5"/>
        <v>0.30720155036046082</v>
      </c>
      <c r="H61" s="37">
        <f t="shared" si="5"/>
        <v>0.27932061950789189</v>
      </c>
      <c r="I61" s="37">
        <f t="shared" si="5"/>
        <v>0.29215449415929701</v>
      </c>
    </row>
    <row r="62" spans="1:14">
      <c r="B62" s="14" t="s">
        <v>62</v>
      </c>
      <c r="C62" s="1" t="s">
        <v>65</v>
      </c>
      <c r="D62" s="14" t="s">
        <v>64</v>
      </c>
      <c r="E62" s="37">
        <f t="shared" ref="E62:I66" si="6">E8</f>
        <v>0.67522856945335996</v>
      </c>
      <c r="F62" s="37">
        <f t="shared" si="6"/>
        <v>0.50219117505071253</v>
      </c>
      <c r="G62" s="37">
        <f t="shared" si="6"/>
        <v>0.29658660287935856</v>
      </c>
      <c r="H62" s="37">
        <f t="shared" si="6"/>
        <v>0.27492931077241506</v>
      </c>
      <c r="I62" s="37">
        <f t="shared" si="6"/>
        <v>0.28770381028974357</v>
      </c>
    </row>
    <row r="63" spans="1:14">
      <c r="B63" s="14" t="s">
        <v>62</v>
      </c>
      <c r="C63" s="1" t="s">
        <v>66</v>
      </c>
      <c r="D63" s="14" t="s">
        <v>64</v>
      </c>
      <c r="E63" s="37">
        <f t="shared" si="6"/>
        <v>0.72218866215613942</v>
      </c>
      <c r="F63" s="37">
        <f t="shared" si="6"/>
        <v>0.54117681934778283</v>
      </c>
      <c r="G63" s="37">
        <f t="shared" si="6"/>
        <v>0.32358361825453946</v>
      </c>
      <c r="H63" s="37">
        <f t="shared" si="6"/>
        <v>0.29403064341986224</v>
      </c>
      <c r="I63" s="37">
        <f t="shared" si="6"/>
        <v>0.30754739615166332</v>
      </c>
    </row>
    <row r="64" spans="1:14">
      <c r="B64" s="14" t="s">
        <v>67</v>
      </c>
      <c r="C64" s="1" t="s">
        <v>63</v>
      </c>
      <c r="D64" s="14" t="s">
        <v>64</v>
      </c>
      <c r="E64" s="37">
        <f t="shared" si="6"/>
        <v>0.17055072867650856</v>
      </c>
      <c r="F64" s="37">
        <f t="shared" si="6"/>
        <v>0.12498375873689548</v>
      </c>
      <c r="G64" s="37">
        <f t="shared" si="6"/>
        <v>7.3988308031073174E-2</v>
      </c>
      <c r="H64" s="37">
        <f t="shared" si="6"/>
        <v>6.7846722625411679E-2</v>
      </c>
      <c r="I64" s="37">
        <f t="shared" si="6"/>
        <v>7.3093168028906863E-2</v>
      </c>
    </row>
    <row r="65" spans="2:15">
      <c r="B65" s="14" t="s">
        <v>67</v>
      </c>
      <c r="C65" s="1" t="s">
        <v>65</v>
      </c>
      <c r="D65" s="14" t="s">
        <v>64</v>
      </c>
      <c r="E65" s="37">
        <f t="shared" si="6"/>
        <v>0.1757436583570926</v>
      </c>
      <c r="F65" s="37">
        <f t="shared" si="6"/>
        <v>0.12767488391463719</v>
      </c>
      <c r="G65" s="37">
        <f t="shared" si="6"/>
        <v>7.2998593383306457E-2</v>
      </c>
      <c r="H65" s="37">
        <f t="shared" si="6"/>
        <v>6.5971363918710724E-2</v>
      </c>
      <c r="I65" s="37">
        <f t="shared" si="6"/>
        <v>7.1637898088129967E-2</v>
      </c>
    </row>
    <row r="66" spans="2:15">
      <c r="B66" s="14" t="s">
        <v>67</v>
      </c>
      <c r="C66" s="1" t="s">
        <v>66</v>
      </c>
      <c r="D66" s="14" t="s">
        <v>64</v>
      </c>
      <c r="E66" s="37">
        <f t="shared" si="6"/>
        <v>0.17963068933881807</v>
      </c>
      <c r="F66" s="37">
        <f t="shared" si="6"/>
        <v>0.13164002699144814</v>
      </c>
      <c r="G66" s="37">
        <f t="shared" si="6"/>
        <v>7.7933090172070785E-2</v>
      </c>
      <c r="H66" s="37">
        <f t="shared" si="6"/>
        <v>7.1412980939087975E-2</v>
      </c>
      <c r="I66" s="37">
        <f t="shared" si="6"/>
        <v>7.6938642283324726E-2</v>
      </c>
    </row>
    <row r="67" spans="2:15">
      <c r="B67" s="14" t="s">
        <v>62</v>
      </c>
      <c r="C67" s="1" t="s">
        <v>63</v>
      </c>
      <c r="D67" s="14" t="s">
        <v>68</v>
      </c>
      <c r="E67" s="37">
        <f>IF((E14-E13)&lt;0,E13,E13+($E$53*(E14-E13))*$D$57)</f>
        <v>0.39546478572270027</v>
      </c>
      <c r="F67" s="37">
        <f t="shared" ref="F67:I67" si="7">IF((F14-F13)&lt;0,F13,F13+($E$53*(F14-F13))*$D$57)</f>
        <v>0.44276896392377924</v>
      </c>
      <c r="G67" s="37">
        <f t="shared" si="7"/>
        <v>0.44276896392377924</v>
      </c>
      <c r="H67" s="37">
        <f t="shared" si="7"/>
        <v>0.44854809911716331</v>
      </c>
      <c r="I67" s="37">
        <f t="shared" si="7"/>
        <v>0.44837562289972732</v>
      </c>
      <c r="K67" s="40"/>
      <c r="L67" s="40"/>
      <c r="M67" s="40"/>
      <c r="N67" s="40"/>
      <c r="O67" s="40"/>
    </row>
    <row r="68" spans="2:15">
      <c r="B68" s="14" t="s">
        <v>62</v>
      </c>
      <c r="C68" s="1" t="s">
        <v>65</v>
      </c>
      <c r="D68" s="14" t="s">
        <v>68</v>
      </c>
      <c r="E68" s="37">
        <f>IF((E14-E13)&lt;=0,E14,E67+(E14-E13)*(1-$D$57))</f>
        <v>0.39546478572270027</v>
      </c>
      <c r="F68" s="37">
        <f>IF((F14-F13)&lt;=0,F14,F67+(F14-F13)*(1-$D$57))</f>
        <v>0.44276896392377924</v>
      </c>
      <c r="G68" s="37">
        <f>IF((G14-G13)&lt;=0,G14,G67+(G14-G13)*(1-$D$57))</f>
        <v>0.44276896392377924</v>
      </c>
      <c r="H68" s="37">
        <f>IF((H14-H13)&lt;=0,H14,H67+(H14-H13)*(1-$D$57))</f>
        <v>0.44854809911716331</v>
      </c>
      <c r="I68" s="37">
        <f>IF((I14-I13)&lt;=0,I14,I67+(I14-I13)*(1-$D$57))</f>
        <v>0.44837562289972732</v>
      </c>
      <c r="K68" s="40"/>
      <c r="L68" s="40"/>
      <c r="M68" s="40"/>
      <c r="N68" s="40"/>
      <c r="O68" s="40"/>
    </row>
    <row r="69" spans="2:15">
      <c r="B69" s="14" t="s">
        <v>62</v>
      </c>
      <c r="C69" s="1" t="s">
        <v>66</v>
      </c>
      <c r="D69" s="14" t="s">
        <v>68</v>
      </c>
      <c r="E69" s="37">
        <f>E15</f>
        <v>0.44578365616067078</v>
      </c>
      <c r="F69" s="37">
        <f t="shared" ref="F69:I69" si="8">F15</f>
        <v>0.49696074786862593</v>
      </c>
      <c r="G69" s="37">
        <f t="shared" si="8"/>
        <v>0.49696074786862593</v>
      </c>
      <c r="H69" s="37">
        <f t="shared" si="8"/>
        <v>0.50184829539209008</v>
      </c>
      <c r="I69" s="37">
        <f t="shared" si="8"/>
        <v>0.50166898980566854</v>
      </c>
      <c r="K69" s="40"/>
      <c r="L69" s="40"/>
      <c r="M69" s="40"/>
      <c r="N69" s="40"/>
      <c r="O69" s="40"/>
    </row>
    <row r="70" spans="2:15">
      <c r="B70" s="14" t="s">
        <v>67</v>
      </c>
      <c r="C70" s="1" t="s">
        <v>63</v>
      </c>
      <c r="D70" s="14" t="s">
        <v>68</v>
      </c>
      <c r="E70" s="37">
        <f>IF((E17-E16)&lt;0,E16,E16+($E$54*(E17-E16))*$D$57)</f>
        <v>0.29611285969519729</v>
      </c>
      <c r="F70" s="37">
        <f t="shared" ref="F70:I70" si="9">IF((F17-F16)&lt;0,F16,F16+($E$54*(F17-F16))*$D$57)</f>
        <v>0.30195915375384957</v>
      </c>
      <c r="G70" s="37">
        <f t="shared" si="9"/>
        <v>0.30195915375384957</v>
      </c>
      <c r="H70" s="37">
        <f t="shared" si="9"/>
        <v>0.30975186828453982</v>
      </c>
      <c r="I70" s="37">
        <f t="shared" si="9"/>
        <v>0.30952362238126019</v>
      </c>
      <c r="K70" s="40"/>
      <c r="L70" s="40"/>
      <c r="M70" s="40"/>
      <c r="N70" s="40"/>
      <c r="O70" s="40"/>
    </row>
    <row r="71" spans="2:15">
      <c r="B71" s="14" t="s">
        <v>67</v>
      </c>
      <c r="C71" s="1" t="s">
        <v>65</v>
      </c>
      <c r="D71" s="14" t="s">
        <v>68</v>
      </c>
      <c r="E71" s="37">
        <f>IF((E17-E16)&lt;=0,E17,E70+(E17-E16)*(1-$D$57))</f>
        <v>0.29611285969519729</v>
      </c>
      <c r="F71" s="37">
        <f>IF((F17-F16)&lt;=0,F17,F70+(F17-F16)*(1-$D$57))</f>
        <v>0.30195915375384957</v>
      </c>
      <c r="G71" s="37">
        <f>IF((G17-G16)&lt;=0,G17,G70+(G17-G16)*(1-$D$57))</f>
        <v>0.30195915375384957</v>
      </c>
      <c r="H71" s="37">
        <f>IF((H17-H16)&lt;=0,H17,H70+(H17-H16)*(1-$D$57))</f>
        <v>0.30975186828453982</v>
      </c>
      <c r="I71" s="37">
        <f>IF((I17-I16)&lt;=0,I17,I70+(I17-I16)*(1-$D$57))</f>
        <v>0.30952362238126019</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0.34996547948938656</v>
      </c>
      <c r="I72" s="37">
        <f t="shared" si="10"/>
        <v>0.34972852895879908</v>
      </c>
      <c r="K72" s="40"/>
      <c r="L72" s="40"/>
      <c r="M72" s="40"/>
      <c r="N72" s="40"/>
      <c r="O72" s="40"/>
    </row>
    <row r="73" spans="2:15">
      <c r="B73" s="128"/>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1988.4389660047088</v>
      </c>
      <c r="F78" s="35" cm="1">
        <f t="array" ref="F78">F61*INDEX('TDCV Values'!$D$11:$H$16,MATCH($B78&amp;$C78,'TDCV Values'!$B$11:$B$16&amp;'TDCV Values'!$C$11:$C$16,0),MATCH(F$22,'TDCV Values'!$D$10:$H$10,0))</f>
        <v>1490.0315297152147</v>
      </c>
      <c r="G78" s="35" cm="1">
        <f t="array" ref="G78">G61*INDEX('TDCV Values'!$D$11:$H$16,MATCH($B78&amp;$C78,'TDCV Values'!$B$11:$B$16&amp;'TDCV Values'!$C$11:$C$16,0),MATCH(G$22,'TDCV Values'!$D$10:$H$10,0))</f>
        <v>890.88449604533639</v>
      </c>
      <c r="H78" s="35" cm="1">
        <f t="array" ref="H78">H61*INDEX('TDCV Values'!$D$11:$H$16,MATCH($B78&amp;$C78,'TDCV Values'!$B$11:$B$16&amp;'TDCV Values'!$C$11:$C$16,0),MATCH(H$22,'TDCV Values'!$D$10:$H$10,0))</f>
        <v>754.16567267130813</v>
      </c>
      <c r="I78" s="35" cm="1">
        <f t="array" ref="I78">I61*INDEX('TDCV Values'!$D$11:$H$16,MATCH($B78&amp;$C78,'TDCV Values'!$B$11:$B$16&amp;'TDCV Values'!$C$11:$C$16,0),MATCH(I$22,'TDCV Values'!$D$10:$H$10,0))</f>
        <v>788.81713423010194</v>
      </c>
    </row>
    <row r="79" spans="2:15">
      <c r="B79" s="14" t="s">
        <v>62</v>
      </c>
      <c r="C79" s="1" t="s">
        <v>65</v>
      </c>
      <c r="D79" s="14" t="s">
        <v>64</v>
      </c>
      <c r="E79" s="35" cm="1">
        <f t="array" ref="E79">E62*INDEX('TDCV Values'!$D$11:$H$16,MATCH($B79&amp;$C79,'TDCV Values'!$B$11:$B$16&amp;'TDCV Values'!$C$11:$C$16,0),MATCH(E$22,'TDCV Values'!$D$10:$H$10,0))</f>
        <v>1958.162851414744</v>
      </c>
      <c r="F79" s="35" cm="1">
        <f t="array" ref="F79">F62*INDEX('TDCV Values'!$D$11:$H$16,MATCH($B79&amp;$C79,'TDCV Values'!$B$11:$B$16&amp;'TDCV Values'!$C$11:$C$16,0),MATCH(F$22,'TDCV Values'!$D$10:$H$10,0))</f>
        <v>1456.3544076470664</v>
      </c>
      <c r="G79" s="35" cm="1">
        <f t="array" ref="G79">G62*INDEX('TDCV Values'!$D$11:$H$16,MATCH($B79&amp;$C79,'TDCV Values'!$B$11:$B$16&amp;'TDCV Values'!$C$11:$C$16,0),MATCH(G$22,'TDCV Values'!$D$10:$H$10,0))</f>
        <v>860.10114835013985</v>
      </c>
      <c r="H79" s="35" cm="1">
        <f t="array" ref="H79">H62*INDEX('TDCV Values'!$D$11:$H$16,MATCH($B79&amp;$C79,'TDCV Values'!$B$11:$B$16&amp;'TDCV Values'!$C$11:$C$16,0),MATCH(H$22,'TDCV Values'!$D$10:$H$10,0))</f>
        <v>742.30913908552066</v>
      </c>
      <c r="I79" s="35" cm="1">
        <f t="array" ref="I79">I62*INDEX('TDCV Values'!$D$11:$H$16,MATCH($B79&amp;$C79,'TDCV Values'!$B$11:$B$16&amp;'TDCV Values'!$C$11:$C$16,0),MATCH(I$22,'TDCV Values'!$D$10:$H$10,0))</f>
        <v>776.80028778230758</v>
      </c>
    </row>
    <row r="80" spans="2:15">
      <c r="B80" s="14" t="s">
        <v>62</v>
      </c>
      <c r="C80" s="1" t="s">
        <v>66</v>
      </c>
      <c r="D80" s="14" t="s">
        <v>64</v>
      </c>
      <c r="E80" s="35" cm="1">
        <f t="array" ref="E80">E63*INDEX('TDCV Values'!$D$11:$H$16,MATCH($B80&amp;$C80,'TDCV Values'!$B$11:$B$16&amp;'TDCV Values'!$C$11:$C$16,0),MATCH(E$22,'TDCV Values'!$D$10:$H$10,0))</f>
        <v>2094.3471202528044</v>
      </c>
      <c r="F80" s="35" cm="1">
        <f t="array" ref="F80">F63*INDEX('TDCV Values'!$D$11:$H$16,MATCH($B80&amp;$C80,'TDCV Values'!$B$11:$B$16&amp;'TDCV Values'!$C$11:$C$16,0),MATCH(F$22,'TDCV Values'!$D$10:$H$10,0))</f>
        <v>1569.4127761085701</v>
      </c>
      <c r="G80" s="35" cm="1">
        <f t="array" ref="G80">G63*INDEX('TDCV Values'!$D$11:$H$16,MATCH($B80&amp;$C80,'TDCV Values'!$B$11:$B$16&amp;'TDCV Values'!$C$11:$C$16,0),MATCH(G$22,'TDCV Values'!$D$10:$H$10,0))</f>
        <v>938.39249293816442</v>
      </c>
      <c r="H80" s="35" cm="1">
        <f t="array" ref="H80">H63*INDEX('TDCV Values'!$D$11:$H$16,MATCH($B80&amp;$C80,'TDCV Values'!$B$11:$B$16&amp;'TDCV Values'!$C$11:$C$16,0),MATCH(H$22,'TDCV Values'!$D$10:$H$10,0))</f>
        <v>793.88273723362806</v>
      </c>
      <c r="I80" s="35" cm="1">
        <f t="array" ref="I80">I63*INDEX('TDCV Values'!$D$11:$H$16,MATCH($B80&amp;$C80,'TDCV Values'!$B$11:$B$16&amp;'TDCV Values'!$C$11:$C$16,0),MATCH(I$22,'TDCV Values'!$D$10:$H$10,0))</f>
        <v>830.37796960949095</v>
      </c>
    </row>
    <row r="81" spans="2:15">
      <c r="B81" s="14" t="s">
        <v>67</v>
      </c>
      <c r="C81" s="1" t="s">
        <v>63</v>
      </c>
      <c r="D81" s="14" t="s">
        <v>64</v>
      </c>
      <c r="E81" s="35" cm="1">
        <f t="array" ref="E81">E64*INDEX('TDCV Values'!$D$11:$H$16,MATCH($B81&amp;$C81,'TDCV Values'!$B$11:$B$16&amp;'TDCV Values'!$C$11:$C$16,0),MATCH(E$22,'TDCV Values'!$D$10:$H$10,0))</f>
        <v>2046.6087441181028</v>
      </c>
      <c r="F81" s="35" cm="1">
        <f t="array" ref="F81">F64*INDEX('TDCV Values'!$D$11:$H$16,MATCH($B81&amp;$C81,'TDCV Values'!$B$11:$B$16&amp;'TDCV Values'!$C$11:$C$16,0),MATCH(F$22,'TDCV Values'!$D$10:$H$10,0))</f>
        <v>1499.8051048427458</v>
      </c>
      <c r="G81" s="35" cm="1">
        <f t="array" ref="G81">G64*INDEX('TDCV Values'!$D$11:$H$16,MATCH($B81&amp;$C81,'TDCV Values'!$B$11:$B$16&amp;'TDCV Values'!$C$11:$C$16,0),MATCH(G$22,'TDCV Values'!$D$10:$H$10,0))</f>
        <v>887.85969637287815</v>
      </c>
      <c r="H81" s="35" cm="1">
        <f t="array" ref="H81">H64*INDEX('TDCV Values'!$D$11:$H$16,MATCH($B81&amp;$C81,'TDCV Values'!$B$11:$B$16&amp;'TDCV Values'!$C$11:$C$16,0),MATCH(H$22,'TDCV Values'!$D$10:$H$10,0))</f>
        <v>780.2373101922343</v>
      </c>
      <c r="I81" s="35" cm="1">
        <f t="array" ref="I81">I64*INDEX('TDCV Values'!$D$11:$H$16,MATCH($B81&amp;$C81,'TDCV Values'!$B$11:$B$16&amp;'TDCV Values'!$C$11:$C$16,0),MATCH(I$22,'TDCV Values'!$D$10:$H$10,0))</f>
        <v>840.57143233242891</v>
      </c>
    </row>
    <row r="82" spans="2:15">
      <c r="B82" s="14" t="s">
        <v>67</v>
      </c>
      <c r="C82" s="1" t="s">
        <v>65</v>
      </c>
      <c r="D82" s="14" t="s">
        <v>64</v>
      </c>
      <c r="E82" s="35" cm="1">
        <f t="array" ref="E82">E65*INDEX('TDCV Values'!$D$11:$H$16,MATCH($B82&amp;$C82,'TDCV Values'!$B$11:$B$16&amp;'TDCV Values'!$C$11:$C$16,0),MATCH(E$22,'TDCV Values'!$D$10:$H$10,0))</f>
        <v>2108.9239002851114</v>
      </c>
      <c r="F82" s="35" cm="1">
        <f t="array" ref="F82">F65*INDEX('TDCV Values'!$D$11:$H$16,MATCH($B82&amp;$C82,'TDCV Values'!$B$11:$B$16&amp;'TDCV Values'!$C$11:$C$16,0),MATCH(F$22,'TDCV Values'!$D$10:$H$10,0))</f>
        <v>1532.0986069756464</v>
      </c>
      <c r="G82" s="35" cm="1">
        <f t="array" ref="G82">G65*INDEX('TDCV Values'!$D$11:$H$16,MATCH($B82&amp;$C82,'TDCV Values'!$B$11:$B$16&amp;'TDCV Values'!$C$11:$C$16,0),MATCH(G$22,'TDCV Values'!$D$10:$H$10,0))</f>
        <v>875.98312059967748</v>
      </c>
      <c r="H82" s="35" cm="1">
        <f t="array" ref="H82">H65*INDEX('TDCV Values'!$D$11:$H$16,MATCH($B82&amp;$C82,'TDCV Values'!$B$11:$B$16&amp;'TDCV Values'!$C$11:$C$16,0),MATCH(H$22,'TDCV Values'!$D$10:$H$10,0))</f>
        <v>758.6706850651733</v>
      </c>
      <c r="I82" s="35" cm="1">
        <f t="array" ref="I82">I65*INDEX('TDCV Values'!$D$11:$H$16,MATCH($B82&amp;$C82,'TDCV Values'!$B$11:$B$16&amp;'TDCV Values'!$C$11:$C$16,0),MATCH(I$22,'TDCV Values'!$D$10:$H$10,0))</f>
        <v>823.83582801349462</v>
      </c>
    </row>
    <row r="83" spans="2:15">
      <c r="B83" s="14" t="s">
        <v>67</v>
      </c>
      <c r="C83" s="1" t="s">
        <v>66</v>
      </c>
      <c r="D83" s="14" t="s">
        <v>64</v>
      </c>
      <c r="E83" s="35" cm="1">
        <f t="array" ref="E83">E66*INDEX('TDCV Values'!$D$11:$H$16,MATCH($B83&amp;$C83,'TDCV Values'!$B$11:$B$16&amp;'TDCV Values'!$C$11:$C$16,0),MATCH(E$22,'TDCV Values'!$D$10:$H$10,0))</f>
        <v>2155.5682720658169</v>
      </c>
      <c r="F83" s="35" cm="1">
        <f t="array" ref="F83">F66*INDEX('TDCV Values'!$D$11:$H$16,MATCH($B83&amp;$C83,'TDCV Values'!$B$11:$B$16&amp;'TDCV Values'!$C$11:$C$16,0),MATCH(F$22,'TDCV Values'!$D$10:$H$10,0))</f>
        <v>1579.6803238973778</v>
      </c>
      <c r="G83" s="35" cm="1">
        <f t="array" ref="G83">G66*INDEX('TDCV Values'!$D$11:$H$16,MATCH($B83&amp;$C83,'TDCV Values'!$B$11:$B$16&amp;'TDCV Values'!$C$11:$C$16,0),MATCH(G$22,'TDCV Values'!$D$10:$H$10,0))</f>
        <v>935.19708206484938</v>
      </c>
      <c r="H83" s="35" cm="1">
        <f t="array" ref="H83">H66*INDEX('TDCV Values'!$D$11:$H$16,MATCH($B83&amp;$C83,'TDCV Values'!$B$11:$B$16&amp;'TDCV Values'!$C$11:$C$16,0),MATCH(H$22,'TDCV Values'!$D$10:$H$10,0))</f>
        <v>821.24928079951167</v>
      </c>
      <c r="I83" s="35" cm="1">
        <f t="array" ref="I83">I66*INDEX('TDCV Values'!$D$11:$H$16,MATCH($B83&amp;$C83,'TDCV Values'!$B$11:$B$16&amp;'TDCV Values'!$C$11:$C$16,0),MATCH(I$22,'TDCV Values'!$D$10:$H$10,0))</f>
        <v>884.79438625823434</v>
      </c>
    </row>
    <row r="84" spans="2:15">
      <c r="B84" s="209" t="s">
        <v>72</v>
      </c>
      <c r="C84" s="209"/>
      <c r="D84" s="209"/>
      <c r="E84" s="209"/>
      <c r="F84" s="209"/>
      <c r="G84" s="209"/>
      <c r="H84" s="209"/>
      <c r="I84" s="186"/>
      <c r="J84" t="s">
        <v>73</v>
      </c>
    </row>
    <row r="85" spans="2:15">
      <c r="B85" s="14" t="s">
        <v>62</v>
      </c>
      <c r="C85" s="1" t="s">
        <v>63</v>
      </c>
      <c r="D85" s="14" t="s">
        <v>68</v>
      </c>
      <c r="E85" s="8">
        <f>E67*365</f>
        <v>144.34464678878561</v>
      </c>
      <c r="F85" s="8">
        <f t="shared" ref="E85:I90" si="11">F67*365</f>
        <v>161.61067183217943</v>
      </c>
      <c r="G85" s="8">
        <f t="shared" si="11"/>
        <v>161.61067183217943</v>
      </c>
      <c r="H85" s="8">
        <f t="shared" si="11"/>
        <v>163.7200561777646</v>
      </c>
      <c r="I85" s="8">
        <f t="shared" si="11"/>
        <v>163.65710235840046</v>
      </c>
      <c r="K85" s="27"/>
      <c r="L85" s="27"/>
      <c r="M85" s="27"/>
      <c r="N85" s="27"/>
      <c r="O85" s="27"/>
    </row>
    <row r="86" spans="2:15">
      <c r="B86" s="14" t="s">
        <v>62</v>
      </c>
      <c r="C86" s="1" t="s">
        <v>65</v>
      </c>
      <c r="D86" s="14" t="s">
        <v>68</v>
      </c>
      <c r="E86" s="8">
        <f>E68*365</f>
        <v>144.34464678878561</v>
      </c>
      <c r="F86" s="8">
        <f t="shared" si="11"/>
        <v>161.61067183217943</v>
      </c>
      <c r="G86" s="8">
        <f t="shared" si="11"/>
        <v>161.61067183217943</v>
      </c>
      <c r="H86" s="8">
        <f t="shared" si="11"/>
        <v>163.7200561777646</v>
      </c>
      <c r="I86" s="8">
        <f t="shared" si="11"/>
        <v>163.65710235840046</v>
      </c>
      <c r="K86" s="27"/>
      <c r="L86" s="27"/>
      <c r="M86" s="27"/>
      <c r="N86" s="27"/>
      <c r="O86" s="27"/>
    </row>
    <row r="87" spans="2:15">
      <c r="B87" s="14" t="s">
        <v>62</v>
      </c>
      <c r="C87" s="1" t="s">
        <v>66</v>
      </c>
      <c r="D87" s="14" t="s">
        <v>68</v>
      </c>
      <c r="E87" s="8">
        <f t="shared" si="11"/>
        <v>162.71103449864484</v>
      </c>
      <c r="F87" s="8">
        <f t="shared" si="11"/>
        <v>181.39067297204846</v>
      </c>
      <c r="G87" s="8">
        <f t="shared" si="11"/>
        <v>181.39067297204846</v>
      </c>
      <c r="H87" s="8">
        <f t="shared" si="11"/>
        <v>183.17462781811287</v>
      </c>
      <c r="I87" s="8">
        <f t="shared" si="11"/>
        <v>183.10918127906902</v>
      </c>
      <c r="K87" s="27"/>
      <c r="L87" s="27"/>
      <c r="M87" s="27"/>
      <c r="N87" s="27"/>
      <c r="O87" s="27"/>
    </row>
    <row r="88" spans="2:15">
      <c r="B88" s="14" t="s">
        <v>67</v>
      </c>
      <c r="C88" s="1" t="s">
        <v>63</v>
      </c>
      <c r="D88" s="14" t="s">
        <v>68</v>
      </c>
      <c r="E88" s="8">
        <f>E70*365</f>
        <v>108.08119378874702</v>
      </c>
      <c r="F88" s="8">
        <f t="shared" si="11"/>
        <v>110.21509112015509</v>
      </c>
      <c r="G88" s="8">
        <f t="shared" si="11"/>
        <v>110.21509112015509</v>
      </c>
      <c r="H88" s="8">
        <f t="shared" si="11"/>
        <v>113.05943192385703</v>
      </c>
      <c r="I88" s="8">
        <f t="shared" si="11"/>
        <v>112.97612216915996</v>
      </c>
      <c r="K88" s="27"/>
      <c r="L88" s="27"/>
      <c r="M88" s="27"/>
      <c r="N88" s="27"/>
      <c r="O88" s="27"/>
    </row>
    <row r="89" spans="2:15">
      <c r="B89" s="14" t="s">
        <v>67</v>
      </c>
      <c r="C89" s="1" t="s">
        <v>65</v>
      </c>
      <c r="D89" s="14" t="s">
        <v>68</v>
      </c>
      <c r="E89" s="8">
        <f>E71*365</f>
        <v>108.08119378874702</v>
      </c>
      <c r="F89" s="8">
        <f t="shared" si="11"/>
        <v>110.21509112015509</v>
      </c>
      <c r="G89" s="8">
        <f t="shared" si="11"/>
        <v>110.21509112015509</v>
      </c>
      <c r="H89" s="8">
        <f t="shared" si="11"/>
        <v>113.05943192385703</v>
      </c>
      <c r="I89" s="8">
        <f t="shared" si="11"/>
        <v>112.97612216915996</v>
      </c>
      <c r="K89" s="27"/>
      <c r="L89" s="27"/>
      <c r="M89" s="27"/>
      <c r="N89" s="27"/>
      <c r="O89" s="27"/>
    </row>
    <row r="90" spans="2:15">
      <c r="B90" s="14" t="s">
        <v>67</v>
      </c>
      <c r="C90" s="1" t="s">
        <v>66</v>
      </c>
      <c r="D90" s="14" t="s">
        <v>68</v>
      </c>
      <c r="E90" s="8">
        <f>E72*365</f>
        <v>122.41270806287491</v>
      </c>
      <c r="F90" s="8">
        <f t="shared" si="11"/>
        <v>125.33564757652866</v>
      </c>
      <c r="G90" s="8">
        <f t="shared" si="11"/>
        <v>125.33564757652866</v>
      </c>
      <c r="H90" s="8">
        <f t="shared" si="11"/>
        <v>127.73740001362609</v>
      </c>
      <c r="I90" s="8">
        <f t="shared" si="11"/>
        <v>127.65091306996166</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2132.7836127934943</v>
      </c>
      <c r="F92" s="8">
        <f t="shared" ref="E92:I97" si="12">F78+F85</f>
        <v>1651.6422015473941</v>
      </c>
      <c r="G92" s="8">
        <f t="shared" si="12"/>
        <v>1052.4951678775158</v>
      </c>
      <c r="H92" s="8">
        <f t="shared" si="12"/>
        <v>917.88572884907273</v>
      </c>
      <c r="I92" s="8">
        <f t="shared" si="12"/>
        <v>952.47423658850244</v>
      </c>
      <c r="K92" s="27"/>
      <c r="L92" s="27"/>
      <c r="M92" s="27"/>
      <c r="N92" s="27"/>
      <c r="O92" s="27"/>
    </row>
    <row r="93" spans="2:15">
      <c r="B93" s="14" t="s">
        <v>62</v>
      </c>
      <c r="C93" s="1" t="s">
        <v>65</v>
      </c>
      <c r="D93" s="1"/>
      <c r="E93" s="8">
        <f>E79+E86</f>
        <v>2102.5074982035294</v>
      </c>
      <c r="F93" s="8">
        <f t="shared" si="12"/>
        <v>1617.9650794792458</v>
      </c>
      <c r="G93" s="8">
        <f t="shared" si="12"/>
        <v>1021.7118201823193</v>
      </c>
      <c r="H93" s="8">
        <f t="shared" si="12"/>
        <v>906.02919526328526</v>
      </c>
      <c r="I93" s="8">
        <f t="shared" si="12"/>
        <v>940.45739014070807</v>
      </c>
      <c r="K93" s="27"/>
      <c r="L93" s="27"/>
      <c r="M93" s="27"/>
      <c r="N93" s="27"/>
      <c r="O93" s="27"/>
    </row>
    <row r="94" spans="2:15">
      <c r="B94" s="14" t="s">
        <v>62</v>
      </c>
      <c r="C94" s="1" t="s">
        <v>66</v>
      </c>
      <c r="D94" s="1"/>
      <c r="E94" s="8">
        <f t="shared" si="12"/>
        <v>2257.0581547514494</v>
      </c>
      <c r="F94" s="8">
        <f t="shared" si="12"/>
        <v>1750.8034490806185</v>
      </c>
      <c r="G94" s="8">
        <f t="shared" si="12"/>
        <v>1119.7831659102128</v>
      </c>
      <c r="H94" s="8">
        <f>H80+H87</f>
        <v>977.05736505174093</v>
      </c>
      <c r="I94" s="8">
        <f>I80+I87</f>
        <v>1013.48715088856</v>
      </c>
      <c r="K94" s="27"/>
      <c r="L94" s="27"/>
      <c r="M94" s="27"/>
      <c r="N94" s="27"/>
      <c r="O94" s="27"/>
    </row>
    <row r="95" spans="2:15">
      <c r="B95" s="14" t="s">
        <v>67</v>
      </c>
      <c r="C95" s="1" t="s">
        <v>63</v>
      </c>
      <c r="D95" s="1"/>
      <c r="E95" s="8">
        <f t="shared" si="12"/>
        <v>2154.68993790685</v>
      </c>
      <c r="F95" s="8">
        <f t="shared" si="12"/>
        <v>1610.020195962901</v>
      </c>
      <c r="G95" s="8">
        <f>G81+G88</f>
        <v>998.07478749303323</v>
      </c>
      <c r="H95" s="8">
        <f t="shared" si="12"/>
        <v>893.29674211609131</v>
      </c>
      <c r="I95" s="8">
        <f t="shared" si="12"/>
        <v>953.54755450158882</v>
      </c>
      <c r="K95" s="27"/>
      <c r="L95" s="27"/>
      <c r="M95" s="27"/>
      <c r="N95" s="27"/>
      <c r="O95" s="27"/>
    </row>
    <row r="96" spans="2:15">
      <c r="B96" s="14" t="s">
        <v>67</v>
      </c>
      <c r="C96" s="1" t="s">
        <v>65</v>
      </c>
      <c r="D96" s="1"/>
      <c r="E96" s="8">
        <f t="shared" si="12"/>
        <v>2217.0050940738583</v>
      </c>
      <c r="F96" s="8">
        <f t="shared" si="12"/>
        <v>1642.3136980958016</v>
      </c>
      <c r="G96" s="8">
        <f t="shared" si="12"/>
        <v>986.19821171983256</v>
      </c>
      <c r="H96" s="8">
        <f t="shared" si="12"/>
        <v>871.73011698903031</v>
      </c>
      <c r="I96" s="8">
        <f t="shared" si="12"/>
        <v>936.81195018265453</v>
      </c>
      <c r="K96" s="27"/>
      <c r="L96" s="27"/>
      <c r="M96" s="27"/>
      <c r="N96" s="27"/>
      <c r="O96" s="27"/>
    </row>
    <row r="97" spans="2:15">
      <c r="B97" s="14" t="s">
        <v>67</v>
      </c>
      <c r="C97" s="1" t="s">
        <v>66</v>
      </c>
      <c r="D97" s="1"/>
      <c r="E97" s="8">
        <f>E83+E90</f>
        <v>2277.980980128692</v>
      </c>
      <c r="F97" s="8">
        <f t="shared" si="12"/>
        <v>1705.0159714739063</v>
      </c>
      <c r="G97" s="8">
        <f t="shared" si="12"/>
        <v>1060.532729641378</v>
      </c>
      <c r="H97" s="8">
        <f t="shared" si="12"/>
        <v>948.98668081313781</v>
      </c>
      <c r="I97" s="8">
        <f t="shared" si="12"/>
        <v>1012.445299328196</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4287.4735507003443</v>
      </c>
      <c r="F99" s="8">
        <f t="shared" ref="F99:I101" si="13">F92+F95</f>
        <v>3261.6623975102948</v>
      </c>
      <c r="G99" s="8">
        <f>G92+G95</f>
        <v>2050.569955370549</v>
      </c>
      <c r="H99" s="8">
        <f t="shared" si="13"/>
        <v>1811.1824709651642</v>
      </c>
      <c r="I99" s="8">
        <f t="shared" si="13"/>
        <v>1906.0217910900913</v>
      </c>
      <c r="K99" s="27"/>
      <c r="L99" s="27"/>
      <c r="M99" s="27"/>
      <c r="N99" s="27"/>
      <c r="O99" s="27"/>
    </row>
    <row r="100" spans="2:15">
      <c r="B100" s="14" t="s">
        <v>77</v>
      </c>
      <c r="C100" s="1" t="s">
        <v>65</v>
      </c>
      <c r="D100" s="1"/>
      <c r="E100" s="8">
        <f t="shared" ref="E100:H101" si="14">E93+E96</f>
        <v>4319.5125922773877</v>
      </c>
      <c r="F100" s="8">
        <f t="shared" si="14"/>
        <v>3260.2787775750476</v>
      </c>
      <c r="G100" s="8">
        <f>G93+G96</f>
        <v>2007.9100319021518</v>
      </c>
      <c r="H100" s="8">
        <f t="shared" si="14"/>
        <v>1777.7593122523156</v>
      </c>
      <c r="I100" s="8">
        <f t="shared" si="13"/>
        <v>1877.2693403233625</v>
      </c>
      <c r="K100" s="27"/>
      <c r="L100" s="27"/>
      <c r="M100" s="27"/>
      <c r="N100" s="27"/>
      <c r="O100" s="27"/>
    </row>
    <row r="101" spans="2:15">
      <c r="B101" s="14" t="s">
        <v>77</v>
      </c>
      <c r="C101" s="1" t="s">
        <v>66</v>
      </c>
      <c r="D101" s="1"/>
      <c r="E101" s="8">
        <f t="shared" si="14"/>
        <v>4535.0391348801413</v>
      </c>
      <c r="F101" s="8">
        <f t="shared" si="14"/>
        <v>3455.8194205545251</v>
      </c>
      <c r="G101" s="8">
        <f>G94+G97</f>
        <v>2180.315895551591</v>
      </c>
      <c r="H101" s="8">
        <f t="shared" si="14"/>
        <v>1926.0440458648786</v>
      </c>
      <c r="I101" s="8">
        <f t="shared" si="13"/>
        <v>2025.932450216756</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5">E92-E38</f>
        <v>2.228160008154191</v>
      </c>
      <c r="F107" s="35">
        <f t="shared" si="15"/>
        <v>2.2588761451183927</v>
      </c>
      <c r="G107" s="35">
        <f t="shared" si="15"/>
        <v>2.2588761451183927</v>
      </c>
      <c r="H107" s="35">
        <f t="shared" si="15"/>
        <v>3.0477876977067808</v>
      </c>
      <c r="I107" s="35">
        <f t="shared" si="15"/>
        <v>3.0468497168849353</v>
      </c>
      <c r="K107" s="27"/>
      <c r="L107" s="27"/>
      <c r="M107" s="27"/>
      <c r="N107" s="27"/>
      <c r="O107" s="27"/>
    </row>
    <row r="108" spans="2:15">
      <c r="B108" s="14" t="s">
        <v>62</v>
      </c>
      <c r="C108" s="1" t="s">
        <v>65</v>
      </c>
      <c r="D108" s="1"/>
      <c r="E108" s="35">
        <f t="shared" si="15"/>
        <v>-16.350750788014011</v>
      </c>
      <c r="F108" s="35">
        <f t="shared" si="15"/>
        <v>-16.57615286812802</v>
      </c>
      <c r="G108" s="35">
        <f t="shared" si="15"/>
        <v>-16.57615286812802</v>
      </c>
      <c r="H108" s="35">
        <f t="shared" si="15"/>
        <v>-22.365367351356667</v>
      </c>
      <c r="I108" s="35">
        <f t="shared" si="15"/>
        <v>-22.358484232278101</v>
      </c>
      <c r="K108" s="121" t="s">
        <v>101</v>
      </c>
      <c r="L108" s="27"/>
      <c r="M108" s="27"/>
      <c r="N108" s="27"/>
      <c r="O108" s="27"/>
    </row>
    <row r="109" spans="2:15">
      <c r="B109" s="14" t="s">
        <v>62</v>
      </c>
      <c r="C109" s="1" t="s">
        <v>66</v>
      </c>
      <c r="D109" s="1"/>
      <c r="E109" s="35">
        <f t="shared" si="15"/>
        <v>0</v>
      </c>
      <c r="F109" s="35">
        <f t="shared" si="15"/>
        <v>0</v>
      </c>
      <c r="G109" s="35">
        <f t="shared" si="15"/>
        <v>0</v>
      </c>
      <c r="H109" s="35">
        <f t="shared" si="15"/>
        <v>0</v>
      </c>
      <c r="I109" s="35">
        <f t="shared" si="15"/>
        <v>0</v>
      </c>
      <c r="K109" s="136">
        <f>(I107*'Customer Numbers - Eastern'!$C$5)+(I108*'Customer Numbers - Eastern'!$D$5)+(I109*'Customer Numbers - Eastern'!$E$5)+(I110*'Customer Numbers - Eastern'!$C$10)+(I111*'Customer Numbers - Eastern'!$D$10)+(I112*'Customer Numbers - Eastern'!$E$10)</f>
        <v>-2.0116567611694336E-7</v>
      </c>
      <c r="L109" s="27"/>
      <c r="M109" s="27"/>
      <c r="N109" s="27"/>
      <c r="O109" s="27"/>
    </row>
    <row r="110" spans="2:15">
      <c r="B110" s="14" t="s">
        <v>67</v>
      </c>
      <c r="C110" s="1" t="s">
        <v>63</v>
      </c>
      <c r="D110" s="1"/>
      <c r="E110" s="35">
        <f t="shared" si="15"/>
        <v>4.1102644196566871</v>
      </c>
      <c r="F110" s="35">
        <f t="shared" si="15"/>
        <v>3.9572192903819996</v>
      </c>
      <c r="G110" s="35">
        <f t="shared" si="15"/>
        <v>3.9572192903818859</v>
      </c>
      <c r="H110" s="35">
        <f t="shared" si="15"/>
        <v>4.9311179518247172</v>
      </c>
      <c r="I110" s="35">
        <f t="shared" si="15"/>
        <v>4.9270064218090965</v>
      </c>
      <c r="K110" s="27"/>
      <c r="L110" s="27"/>
      <c r="M110" s="27"/>
      <c r="N110" s="27"/>
      <c r="O110" s="27"/>
    </row>
    <row r="111" spans="2:15">
      <c r="B111" s="14" t="s">
        <v>67</v>
      </c>
      <c r="C111" s="1" t="s">
        <v>65</v>
      </c>
      <c r="D111" s="1"/>
      <c r="E111" s="35">
        <f t="shared" si="15"/>
        <v>-28.824621886829846</v>
      </c>
      <c r="F111" s="35">
        <f t="shared" si="15"/>
        <v>-27.751341062883967</v>
      </c>
      <c r="G111" s="35">
        <f t="shared" si="15"/>
        <v>-27.75134106288408</v>
      </c>
      <c r="H111" s="35">
        <f t="shared" si="15"/>
        <v>-34.581135403591475</v>
      </c>
      <c r="I111" s="35">
        <f t="shared" si="15"/>
        <v>-34.552301906284697</v>
      </c>
      <c r="K111" s="27"/>
      <c r="L111" s="27"/>
      <c r="M111" s="27"/>
      <c r="N111" s="27"/>
      <c r="O111" s="27"/>
    </row>
    <row r="112" spans="2:15">
      <c r="B112" s="14" t="s">
        <v>67</v>
      </c>
      <c r="C112" s="1" t="s">
        <v>66</v>
      </c>
      <c r="D112" s="1"/>
      <c r="E112" s="35">
        <f t="shared" si="15"/>
        <v>0</v>
      </c>
      <c r="F112" s="35">
        <f t="shared" si="15"/>
        <v>0</v>
      </c>
      <c r="G112" s="35">
        <f t="shared" si="15"/>
        <v>0</v>
      </c>
      <c r="H112" s="35">
        <f t="shared" si="15"/>
        <v>0</v>
      </c>
      <c r="I112" s="35">
        <f t="shared" si="15"/>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6.3384244278108781</v>
      </c>
      <c r="F114" s="8">
        <f t="shared" ref="F114:I116" si="16">F107+F110</f>
        <v>6.2160954355003923</v>
      </c>
      <c r="G114" s="8">
        <f>G107+G110</f>
        <v>6.2160954355002787</v>
      </c>
      <c r="H114" s="8">
        <f t="shared" si="16"/>
        <v>7.9789056495314981</v>
      </c>
      <c r="I114" s="8">
        <f t="shared" si="16"/>
        <v>7.9738561386940319</v>
      </c>
      <c r="K114" s="27"/>
      <c r="L114" s="27"/>
      <c r="M114" s="27"/>
      <c r="N114" s="27"/>
      <c r="O114" s="27"/>
    </row>
    <row r="115" spans="1:15">
      <c r="B115" s="14" t="s">
        <v>77</v>
      </c>
      <c r="C115" s="1" t="s">
        <v>65</v>
      </c>
      <c r="D115" s="1"/>
      <c r="E115" s="8">
        <f t="shared" ref="E115:H116" si="17">E108+E111</f>
        <v>-45.175372674843857</v>
      </c>
      <c r="F115" s="8">
        <f t="shared" si="17"/>
        <v>-44.327493931011986</v>
      </c>
      <c r="G115" s="8">
        <f>G108+G111</f>
        <v>-44.3274939310121</v>
      </c>
      <c r="H115" s="8">
        <f t="shared" si="17"/>
        <v>-56.946502754948142</v>
      </c>
      <c r="I115" s="8">
        <f t="shared" si="16"/>
        <v>-56.910786138562798</v>
      </c>
      <c r="K115" s="27"/>
      <c r="L115" s="27"/>
      <c r="M115" s="27"/>
      <c r="N115" s="27"/>
      <c r="O115" s="27"/>
    </row>
    <row r="116" spans="1:15">
      <c r="B116" s="14" t="s">
        <v>77</v>
      </c>
      <c r="C116" s="1" t="s">
        <v>66</v>
      </c>
      <c r="D116" s="1"/>
      <c r="E116" s="8">
        <f>E109+E112</f>
        <v>0</v>
      </c>
      <c r="F116" s="8">
        <f t="shared" si="17"/>
        <v>0</v>
      </c>
      <c r="G116" s="8">
        <f>G109+G112</f>
        <v>0</v>
      </c>
      <c r="H116" s="8">
        <f t="shared" si="17"/>
        <v>0</v>
      </c>
      <c r="I116" s="8">
        <f t="shared" si="16"/>
        <v>0</v>
      </c>
      <c r="J116" s="132"/>
      <c r="K116" s="27"/>
      <c r="L116" s="27"/>
      <c r="M116" s="27"/>
      <c r="N116" s="27"/>
      <c r="O116" s="27"/>
    </row>
    <row r="117" spans="1:15">
      <c r="B117" s="128"/>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levels'!F752</f>
        <v>6.9761181843575673E-3</v>
      </c>
      <c r="F123" s="37">
        <f>'Regional Cap levels'!G752</f>
        <v>5.2288037724121965E-3</v>
      </c>
      <c r="G123" s="37">
        <f>'Regional Cap levels'!H752</f>
        <v>3.1293284580344023E-3</v>
      </c>
      <c r="H123" s="37">
        <f>'Regional Cap levels'!I752</f>
        <v>2.8318871924419816E-3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levels'!F748</f>
        <v>2.7443492855513996E-2</v>
      </c>
      <c r="F125" s="37">
        <f>'Regional Cap levels'!G748</f>
        <v>2.0569697241201973E-2</v>
      </c>
      <c r="G125" s="37">
        <f>'Regional Cap levels'!H748</f>
        <v>1.2310528708242124E-2</v>
      </c>
      <c r="H125" s="37">
        <f>'Regional Cap levels'!I748</f>
        <v>1.1140418479100078E-2</v>
      </c>
      <c r="I125" s="37">
        <f>'Regional Cap levels'!J676</f>
        <v>1.1346473172681108E-2</v>
      </c>
      <c r="J125" s="140"/>
    </row>
    <row r="126" spans="1:15">
      <c r="B126" s="14" t="s">
        <v>67</v>
      </c>
      <c r="C126" s="1" t="s">
        <v>63</v>
      </c>
      <c r="D126" s="1" t="s">
        <v>64</v>
      </c>
      <c r="E126" s="37">
        <f>'Regional Cap levels'!F754</f>
        <v>1.6186170593373477E-3</v>
      </c>
      <c r="F126" s="37">
        <f>'Regional Cap levels'!G754</f>
        <v>1.1865634388777337E-3</v>
      </c>
      <c r="G126" s="37">
        <f>'Regional Cap levels'!H754</f>
        <v>7.0320697481568157E-4</v>
      </c>
      <c r="H126" s="37">
        <f>'Regional Cap levels'!I754</f>
        <v>6.4107213724719789E-4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levels'!F750</f>
        <v>6.7105850696541902E-3</v>
      </c>
      <c r="F128" s="37">
        <f>'Regional Cap levels'!G750</f>
        <v>4.9193444806458816E-3</v>
      </c>
      <c r="G128" s="37">
        <f>'Regional Cap levels'!H750</f>
        <v>2.9154086810420144E-3</v>
      </c>
      <c r="H128" s="37">
        <f>'Regional Cap levels'!I750</f>
        <v>2.6578053703101017E-3</v>
      </c>
      <c r="I128" s="37">
        <f>'Regional Cap levels'!J678</f>
        <v>2.9103145472611615E-3</v>
      </c>
      <c r="J128" s="140"/>
    </row>
    <row r="129" spans="2:11">
      <c r="B129" s="14" t="s">
        <v>62</v>
      </c>
      <c r="C129" s="1" t="s">
        <v>63</v>
      </c>
      <c r="D129" s="1" t="s">
        <v>68</v>
      </c>
      <c r="E129" s="37">
        <f>'Regional Cap levels'!F753</f>
        <v>3.8605497074710466E-3</v>
      </c>
      <c r="F129" s="37">
        <f>'Regional Cap levels'!G753</f>
        <v>4.3408814594926995E-3</v>
      </c>
      <c r="G129" s="37">
        <f>'Regional Cap levels'!H753</f>
        <v>4.3408814594926995E-3</v>
      </c>
      <c r="H129" s="37">
        <f>'Regional Cap levels'!I753</f>
        <v>4.3511723230987296E-3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levels'!F749</f>
        <v>1.5187094816269233E-2</v>
      </c>
      <c r="F131" s="37">
        <f>'Regional Cap levels'!G749</f>
        <v>1.70766816404203E-2</v>
      </c>
      <c r="G131" s="37">
        <f>'Regional Cap levels'!H749</f>
        <v>1.70766816404203E-2</v>
      </c>
      <c r="H131" s="37">
        <f>'Regional Cap levels'!I749</f>
        <v>1.7117165077539014E-2</v>
      </c>
      <c r="I131" s="37">
        <f>'Regional Cap levels'!J677</f>
        <v>2.026301064753902E-2</v>
      </c>
      <c r="J131" s="44"/>
    </row>
    <row r="132" spans="2:11">
      <c r="B132" s="14" t="s">
        <v>67</v>
      </c>
      <c r="C132" s="1" t="s">
        <v>63</v>
      </c>
      <c r="D132" s="1" t="s">
        <v>68</v>
      </c>
      <c r="E132" s="37">
        <f>'Regional Cap levels'!F755</f>
        <v>2.5940103363497921E-3</v>
      </c>
      <c r="F132" s="37">
        <f>'Regional Cap levels'!G755</f>
        <v>2.6491784412743242E-3</v>
      </c>
      <c r="G132" s="37">
        <f>'Regional Cap levels'!H755</f>
        <v>2.6491784412743242E-3</v>
      </c>
      <c r="H132" s="37">
        <f>'Regional Cap levels'!I755</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levels'!F751</f>
        <v>1.0754444316041011E-2</v>
      </c>
      <c r="F134" s="37">
        <f>'Regional Cap levels'!G751</f>
        <v>1.0983164419472545E-2</v>
      </c>
      <c r="G134" s="37">
        <f>'Regional Cap levels'!H751</f>
        <v>1.0983164419472545E-2</v>
      </c>
      <c r="H134" s="37">
        <f>'Regional Cap levels'!I751</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0.67869249078278338</v>
      </c>
      <c r="F139" s="8">
        <f t="shared" ref="E139:I150" si="18">F61-F123</f>
        <v>0.50857517199145497</v>
      </c>
      <c r="G139" s="8">
        <f t="shared" si="18"/>
        <v>0.30407222190242644</v>
      </c>
      <c r="H139" s="8">
        <f t="shared" si="18"/>
        <v>0.2764887323154499</v>
      </c>
      <c r="I139" s="8">
        <f t="shared" si="18"/>
        <v>0.28927022799664043</v>
      </c>
    </row>
    <row r="140" spans="2:11">
      <c r="B140" s="14" t="s">
        <v>62</v>
      </c>
      <c r="C140" s="1" t="s">
        <v>65</v>
      </c>
      <c r="D140" s="1" t="s">
        <v>64</v>
      </c>
      <c r="E140" s="8">
        <f>E62-E124</f>
        <v>0.67522856945335996</v>
      </c>
      <c r="F140" s="8">
        <f t="shared" si="18"/>
        <v>0.50219117505071253</v>
      </c>
      <c r="G140" s="8">
        <f t="shared" si="18"/>
        <v>0.29658660287935856</v>
      </c>
      <c r="H140" s="8">
        <f t="shared" si="18"/>
        <v>0.27492931077241506</v>
      </c>
      <c r="I140" s="8">
        <f t="shared" si="18"/>
        <v>0.28770381028974357</v>
      </c>
    </row>
    <row r="141" spans="2:11">
      <c r="B141" s="14" t="s">
        <v>62</v>
      </c>
      <c r="C141" s="1" t="s">
        <v>86</v>
      </c>
      <c r="D141" s="14" t="s">
        <v>64</v>
      </c>
      <c r="E141" s="8">
        <f t="shared" si="18"/>
        <v>0.69474516930062546</v>
      </c>
      <c r="F141" s="8">
        <f t="shared" si="18"/>
        <v>0.52060712210658089</v>
      </c>
      <c r="G141" s="8">
        <f t="shared" si="18"/>
        <v>0.31127308954629734</v>
      </c>
      <c r="H141" s="8">
        <f t="shared" si="18"/>
        <v>0.28289022494076216</v>
      </c>
      <c r="I141" s="8">
        <f t="shared" si="18"/>
        <v>0.29620092297898221</v>
      </c>
    </row>
    <row r="142" spans="2:11">
      <c r="B142" s="14" t="s">
        <v>67</v>
      </c>
      <c r="C142" s="1" t="s">
        <v>63</v>
      </c>
      <c r="D142" s="1" t="s">
        <v>64</v>
      </c>
      <c r="E142" s="8">
        <f t="shared" si="18"/>
        <v>0.1689321116171712</v>
      </c>
      <c r="F142" s="8">
        <f t="shared" si="18"/>
        <v>0.12379719529801775</v>
      </c>
      <c r="G142" s="8">
        <f t="shared" si="18"/>
        <v>7.328510105625749E-2</v>
      </c>
      <c r="H142" s="8">
        <f t="shared" si="18"/>
        <v>6.7205650488164487E-2</v>
      </c>
      <c r="I142" s="8">
        <f t="shared" si="18"/>
        <v>7.2391189777332846E-2</v>
      </c>
    </row>
    <row r="143" spans="2:11">
      <c r="B143" s="14" t="s">
        <v>67</v>
      </c>
      <c r="C143" s="1" t="s">
        <v>65</v>
      </c>
      <c r="D143" s="1" t="s">
        <v>64</v>
      </c>
      <c r="E143" s="8">
        <f t="shared" si="18"/>
        <v>0.1757436583570926</v>
      </c>
      <c r="F143" s="8">
        <f t="shared" si="18"/>
        <v>0.12767488391463719</v>
      </c>
      <c r="G143" s="8">
        <f t="shared" si="18"/>
        <v>7.2998593383306457E-2</v>
      </c>
      <c r="H143" s="8">
        <f t="shared" si="18"/>
        <v>6.5971363918710724E-2</v>
      </c>
      <c r="I143" s="8">
        <f t="shared" si="18"/>
        <v>7.1637898088129967E-2</v>
      </c>
    </row>
    <row r="144" spans="2:11">
      <c r="B144" s="14" t="s">
        <v>67</v>
      </c>
      <c r="C144" s="1" t="s">
        <v>86</v>
      </c>
      <c r="D144" s="14" t="s">
        <v>64</v>
      </c>
      <c r="E144" s="8">
        <f t="shared" si="18"/>
        <v>0.17292010426916388</v>
      </c>
      <c r="F144" s="8">
        <f t="shared" si="18"/>
        <v>0.12672068251080226</v>
      </c>
      <c r="G144" s="8">
        <f t="shared" si="18"/>
        <v>7.5017681491028776E-2</v>
      </c>
      <c r="H144" s="8">
        <f t="shared" si="18"/>
        <v>6.8755175568777874E-2</v>
      </c>
      <c r="I144" s="8">
        <f t="shared" si="18"/>
        <v>7.4028327736063562E-2</v>
      </c>
    </row>
    <row r="145" spans="2:22">
      <c r="B145" s="14" t="s">
        <v>62</v>
      </c>
      <c r="C145" s="1" t="s">
        <v>63</v>
      </c>
      <c r="D145" s="1" t="s">
        <v>68</v>
      </c>
      <c r="E145" s="8">
        <f>E67-E129</f>
        <v>0.3916042360152292</v>
      </c>
      <c r="F145" s="8">
        <f t="shared" si="18"/>
        <v>0.43842808246428655</v>
      </c>
      <c r="G145" s="8">
        <f t="shared" si="18"/>
        <v>0.43842808246428655</v>
      </c>
      <c r="H145" s="8">
        <f t="shared" si="18"/>
        <v>0.44419692679406458</v>
      </c>
      <c r="I145" s="8">
        <f t="shared" si="18"/>
        <v>0.44322477866162857</v>
      </c>
      <c r="K145" s="27"/>
      <c r="L145" s="27"/>
      <c r="M145" s="27"/>
      <c r="N145" s="27"/>
      <c r="O145" s="27"/>
    </row>
    <row r="146" spans="2:22">
      <c r="B146" s="14" t="s">
        <v>62</v>
      </c>
      <c r="C146" s="1" t="s">
        <v>65</v>
      </c>
      <c r="D146" s="1" t="s">
        <v>68</v>
      </c>
      <c r="E146" s="8">
        <f>E68-E130</f>
        <v>0.39546478572270027</v>
      </c>
      <c r="F146" s="8">
        <f t="shared" si="18"/>
        <v>0.44276896392377924</v>
      </c>
      <c r="G146" s="8">
        <f t="shared" si="18"/>
        <v>0.44276896392377924</v>
      </c>
      <c r="H146" s="8">
        <f t="shared" si="18"/>
        <v>0.44854809911716331</v>
      </c>
      <c r="I146" s="8">
        <f t="shared" si="18"/>
        <v>0.44837562289972732</v>
      </c>
      <c r="K146" s="27"/>
      <c r="L146" s="27"/>
      <c r="M146" s="27"/>
      <c r="N146" s="27"/>
      <c r="O146" s="27"/>
    </row>
    <row r="147" spans="2:22">
      <c r="B147" s="14" t="s">
        <v>62</v>
      </c>
      <c r="C147" s="1" t="s">
        <v>86</v>
      </c>
      <c r="D147" s="14" t="s">
        <v>68</v>
      </c>
      <c r="E147" s="8">
        <f t="shared" si="18"/>
        <v>0.43059656134440155</v>
      </c>
      <c r="F147" s="8">
        <f t="shared" si="18"/>
        <v>0.47988406622820562</v>
      </c>
      <c r="G147" s="8">
        <f t="shared" si="18"/>
        <v>0.47988406622820562</v>
      </c>
      <c r="H147" s="8">
        <f t="shared" si="18"/>
        <v>0.48473113031455106</v>
      </c>
      <c r="I147" s="8">
        <f t="shared" si="18"/>
        <v>0.48140597915812955</v>
      </c>
      <c r="K147" s="27"/>
      <c r="L147" s="27"/>
      <c r="M147" s="27"/>
      <c r="N147" s="27"/>
      <c r="O147" s="27"/>
    </row>
    <row r="148" spans="2:22">
      <c r="B148" s="14" t="s">
        <v>67</v>
      </c>
      <c r="C148" s="1" t="s">
        <v>63</v>
      </c>
      <c r="D148" s="1" t="s">
        <v>68</v>
      </c>
      <c r="E148" s="8">
        <f t="shared" si="18"/>
        <v>0.29351884935884748</v>
      </c>
      <c r="F148" s="8">
        <f t="shared" si="18"/>
        <v>0.29930997531257525</v>
      </c>
      <c r="G148" s="8">
        <f t="shared" si="18"/>
        <v>0.29930997531257525</v>
      </c>
      <c r="H148" s="8">
        <f t="shared" si="18"/>
        <v>0.30707491715805557</v>
      </c>
      <c r="I148" s="8">
        <f t="shared" si="18"/>
        <v>0.30684667125477594</v>
      </c>
      <c r="K148" s="27"/>
      <c r="L148" s="27"/>
      <c r="M148" s="27"/>
      <c r="N148" s="27"/>
      <c r="O148" s="27"/>
    </row>
    <row r="149" spans="2:22">
      <c r="B149" s="14" t="s">
        <v>67</v>
      </c>
      <c r="C149" s="1" t="s">
        <v>65</v>
      </c>
      <c r="D149" s="1" t="s">
        <v>68</v>
      </c>
      <c r="E149" s="8">
        <f t="shared" si="18"/>
        <v>0.29611285969519729</v>
      </c>
      <c r="F149" s="8">
        <f t="shared" si="18"/>
        <v>0.30195915375384957</v>
      </c>
      <c r="G149" s="8">
        <f t="shared" si="18"/>
        <v>0.30195915375384957</v>
      </c>
      <c r="H149" s="8">
        <f t="shared" si="18"/>
        <v>0.30975186828453982</v>
      </c>
      <c r="I149" s="8">
        <f t="shared" si="18"/>
        <v>0.30952362238126019</v>
      </c>
      <c r="K149" s="27"/>
      <c r="L149" s="27"/>
      <c r="M149" s="27"/>
      <c r="N149" s="27"/>
      <c r="O149" s="27"/>
    </row>
    <row r="150" spans="2:22">
      <c r="B150" s="14" t="s">
        <v>67</v>
      </c>
      <c r="C150" s="1" t="s">
        <v>86</v>
      </c>
      <c r="D150" s="14" t="s">
        <v>68</v>
      </c>
      <c r="E150" s="8">
        <f t="shared" si="18"/>
        <v>0.32462283804799985</v>
      </c>
      <c r="F150" s="8">
        <f t="shared" si="18"/>
        <v>0.33240217140663336</v>
      </c>
      <c r="G150" s="8">
        <f t="shared" si="18"/>
        <v>0.33240217140663336</v>
      </c>
      <c r="H150" s="8">
        <f t="shared" si="18"/>
        <v>0.33886717297028096</v>
      </c>
      <c r="I150" s="8">
        <f t="shared" si="18"/>
        <v>0.33863022243969348</v>
      </c>
      <c r="K150" s="27"/>
      <c r="L150" s="27"/>
      <c r="M150" s="27"/>
      <c r="N150" s="27"/>
      <c r="O150" s="27"/>
    </row>
    <row r="151" spans="2:22">
      <c r="B151" s="55"/>
      <c r="C151" s="2"/>
      <c r="D151" s="2"/>
      <c r="E151" s="124"/>
      <c r="F151" s="124"/>
      <c r="G151" s="124"/>
      <c r="H151" s="124"/>
      <c r="I151" s="124"/>
      <c r="J151" s="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Eastern'!$C$5)+(E125*INDEX('TDCV Values'!$D$11:$H$16,MATCH($B157&amp;$C157,'TDCV Values'!$B$11:$B$16&amp;'TDCV Values'!$C$11:$C$16,0),MATCH(E$154,'TDCV Values'!$D$10:$H$10,0))*'Customer Numbers - Eastern'!$E$5))/((INDEX('TDCV Values'!$D$11:$H$16,MATCH($B155&amp;$C155,'TDCV Values'!$B$11:$B$16&amp;'TDCV Values'!$C$11:$C$16,0),MATCH(E$154,'TDCV Values'!$D$10:$H$10,0))*'Customer Numbers - Eastern'!$C$5)+('Customer Numbers - Eastern'!$E$5*INDEX('TDCV Values'!$D$11:$H$16,MATCH($B157&amp;$C157,'TDCV Values'!$B$11:$B$16&amp;'TDCV Values'!$C$11:$C$16,0),MATCH(E$154,'TDCV Values'!$D$10:$H$10,0))))</f>
        <v>1.1128025514960361E-2</v>
      </c>
      <c r="F155" s="37" cm="1">
        <f t="array" ref="F155">((F123*INDEX('TDCV Values'!$D$11:$H$16,MATCH($B155&amp;$C155,'TDCV Values'!$B$11:$B$16&amp;'TDCV Values'!$C$11:$C$16,0),MATCH(F$154,'TDCV Values'!$D$10:$H$10,0))*'Customer Numbers - Eastern'!$C$5)+(F125*INDEX('TDCV Values'!$D$11:$H$16,MATCH($B157&amp;$C157,'TDCV Values'!$B$11:$B$16&amp;'TDCV Values'!$C$11:$C$16,0),MATCH(F$154,'TDCV Values'!$D$10:$H$10,0))*'Customer Numbers - Eastern'!$E$5))/((INDEX('TDCV Values'!$D$11:$H$16,MATCH($B155&amp;$C155,'TDCV Values'!$B$11:$B$16&amp;'TDCV Values'!$C$11:$C$16,0),MATCH(F$154,'TDCV Values'!$D$10:$H$10,0))*'Customer Numbers - Eastern'!$C$5)+('Customer Numbers - Eastern'!$E$5*INDEX('TDCV Values'!$D$11:$H$16,MATCH($B157&amp;$C157,'TDCV Values'!$B$11:$B$16&amp;'TDCV Values'!$C$11:$C$16,0),MATCH(F$154,'TDCV Values'!$D$10:$H$10,0))))</f>
        <v>8.340779249209682E-3</v>
      </c>
      <c r="G155" s="37" cm="1">
        <f t="array" ref="G155">((G123*INDEX('TDCV Values'!$D$11:$H$16,MATCH($B155&amp;$C155,'TDCV Values'!$B$11:$B$16&amp;'TDCV Values'!$C$11:$C$16,0),MATCH(G$154,'TDCV Values'!$D$10:$H$10,0))*'Customer Numbers - Eastern'!$C$5)+(G125*INDEX('TDCV Values'!$D$11:$H$16,MATCH($B157&amp;$C157,'TDCV Values'!$B$11:$B$16&amp;'TDCV Values'!$C$11:$C$16,0),MATCH(G$154,'TDCV Values'!$D$10:$H$10,0))*'Customer Numbers - Eastern'!$E$5))/((INDEX('TDCV Values'!$D$11:$H$16,MATCH($B155&amp;$C155,'TDCV Values'!$B$11:$B$16&amp;'TDCV Values'!$C$11:$C$16,0),MATCH(G$154,'TDCV Values'!$D$10:$H$10,0))*'Customer Numbers - Eastern'!$C$5)+('Customer Numbers - Eastern'!$E$5*INDEX('TDCV Values'!$D$11:$H$16,MATCH($B157&amp;$C157,'TDCV Values'!$B$11:$B$16&amp;'TDCV Values'!$C$11:$C$16,0),MATCH(G$154,'TDCV Values'!$D$10:$H$10,0))))</f>
        <v>4.9917799563347371E-3</v>
      </c>
      <c r="H155" s="37" cm="1">
        <f t="array" ref="H155">((H123*INDEX('TDCV Values'!$D$11:$H$16,MATCH($B155&amp;$C155,'TDCV Values'!$B$11:$B$16&amp;'TDCV Values'!$C$11:$C$16,0),MATCH(H$154,'TDCV Values'!$D$10:$H$10,0))*'Customer Numbers - Eastern'!$C$5)+(H125*INDEX('TDCV Values'!$D$11:$H$16,MATCH($B157&amp;$C157,'TDCV Values'!$B$11:$B$16&amp;'TDCV Values'!$C$11:$C$16,0),MATCH(H$154,'TDCV Values'!$D$10:$H$10,0))*'Customer Numbers - Eastern'!$E$5))/((INDEX('TDCV Values'!$D$11:$H$16,MATCH($B155&amp;$C155,'TDCV Values'!$B$11:$B$16&amp;'TDCV Values'!$C$11:$C$16,0),MATCH(H$154,'TDCV Values'!$D$10:$H$10,0))*'Customer Numbers - Eastern'!$C$5)+('Customer Numbers - Eastern'!$E$5*INDEX('TDCV Values'!$D$11:$H$16,MATCH($B157&amp;$C157,'TDCV Values'!$B$11:$B$16&amp;'TDCV Values'!$C$11:$C$16,0),MATCH(H$154,'TDCV Values'!$D$10:$H$10,0))))</f>
        <v>4.5173135116382641E-3</v>
      </c>
      <c r="I155" s="37" cm="1">
        <f t="array" ref="I155">((I123*INDEX('TDCV Values'!$D$11:$H$16,MATCH($B155&amp;$C155,'TDCV Values'!$B$11:$B$16&amp;'TDCV Values'!$C$11:$C$16,0),MATCH(I$154,'TDCV Values'!$D$10:$H$10,0))*'Customer Numbers - Eastern'!$C$5)+(I125*INDEX('TDCV Values'!$D$11:$H$16,MATCH($B157&amp;$C157,'TDCV Values'!$B$11:$B$16&amp;'TDCV Values'!$C$11:$C$16,0),MATCH(I$154,'TDCV Values'!$D$10:$H$10,0))*'Customer Numbers - Eastern'!$E$5))/((INDEX('TDCV Values'!$D$11:$H$16,MATCH($B155&amp;$C155,'TDCV Values'!$B$11:$B$16&amp;'TDCV Values'!$C$11:$C$16,0),MATCH(I$154,'TDCV Values'!$D$10:$H$10,0))*'Customer Numbers - Eastern'!$C$5)+('Customer Numbers - Eastern'!$E$5*INDEX('TDCV Values'!$D$11:$H$16,MATCH($B157&amp;$C157,'TDCV Values'!$B$11:$B$16&amp;'TDCV Values'!$C$11:$C$16,0),MATCH(I$154,'TDCV Values'!$D$10:$H$10,0))))</f>
        <v>4.6008663560126763E-3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Eastern'!$C$5)+(E125*INDEX('TDCV Values'!$D$11:$H$16,MATCH($B157&amp;$C157,'TDCV Values'!$B$11:$B$16&amp;'TDCV Values'!$C$11:$C$16,0),MATCH(E$154,'TDCV Values'!$D$10:$H$10,0))*'Customer Numbers - Eastern'!$E$5))/((INDEX('TDCV Values'!$D$11:$H$16,MATCH($B155&amp;$C155,'TDCV Values'!$B$11:$B$16&amp;'TDCV Values'!$C$11:$C$16,0),MATCH(E$154,'TDCV Values'!$D$10:$H$10,0))*'Customer Numbers - Eastern'!$C$5)+('Customer Numbers - Eastern'!$E$5*INDEX('TDCV Values'!$D$11:$H$16,MATCH($B157&amp;$C157,'TDCV Values'!$B$11:$B$16&amp;'TDCV Values'!$C$11:$C$16,0),MATCH(E$154,'TDCV Values'!$D$10:$H$10,0))))</f>
        <v>1.1128025514960361E-2</v>
      </c>
      <c r="F157" s="37" cm="1">
        <f t="array" ref="F157">((F123*INDEX('TDCV Values'!$D$11:$H$16,MATCH($B155&amp;$C155,'TDCV Values'!$B$11:$B$16&amp;'TDCV Values'!$C$11:$C$16,0),MATCH(F$154,'TDCV Values'!$D$10:$H$10,0))*'Customer Numbers - Eastern'!$C$5)+(F125*INDEX('TDCV Values'!$D$11:$H$16,MATCH($B157&amp;$C157,'TDCV Values'!$B$11:$B$16&amp;'TDCV Values'!$C$11:$C$16,0),MATCH(F$154,'TDCV Values'!$D$10:$H$10,0))*'Customer Numbers - Eastern'!$E$5))/((INDEX('TDCV Values'!$D$11:$H$16,MATCH($B155&amp;$C155,'TDCV Values'!$B$11:$B$16&amp;'TDCV Values'!$C$11:$C$16,0),MATCH(F$154,'TDCV Values'!$D$10:$H$10,0))*'Customer Numbers - Eastern'!$C$5)+('Customer Numbers - Eastern'!$E$5*INDEX('TDCV Values'!$D$11:$H$16,MATCH($B157&amp;$C157,'TDCV Values'!$B$11:$B$16&amp;'TDCV Values'!$C$11:$C$16,0),MATCH(F$154,'TDCV Values'!$D$10:$H$10,0))))</f>
        <v>8.340779249209682E-3</v>
      </c>
      <c r="G157" s="37" cm="1">
        <f t="array" ref="G157">((G123*INDEX('TDCV Values'!$D$11:$H$16,MATCH($B155&amp;$C155,'TDCV Values'!$B$11:$B$16&amp;'TDCV Values'!$C$11:$C$16,0),MATCH(G$154,'TDCV Values'!$D$10:$H$10,0))*'Customer Numbers - Eastern'!$C$5)+(G125*INDEX('TDCV Values'!$D$11:$H$16,MATCH($B157&amp;$C157,'TDCV Values'!$B$11:$B$16&amp;'TDCV Values'!$C$11:$C$16,0),MATCH(G$154,'TDCV Values'!$D$10:$H$10,0))*'Customer Numbers - Eastern'!$E$5))/((INDEX('TDCV Values'!$D$11:$H$16,MATCH($B155&amp;$C155,'TDCV Values'!$B$11:$B$16&amp;'TDCV Values'!$C$11:$C$16,0),MATCH(G$154,'TDCV Values'!$D$10:$H$10,0))*'Customer Numbers - Eastern'!$C$5)+('Customer Numbers - Eastern'!$E$5*INDEX('TDCV Values'!$D$11:$H$16,MATCH($B157&amp;$C157,'TDCV Values'!$B$11:$B$16&amp;'TDCV Values'!$C$11:$C$16,0),MATCH(G$154,'TDCV Values'!$D$10:$H$10,0))))</f>
        <v>4.9917799563347371E-3</v>
      </c>
      <c r="H157" s="37" cm="1">
        <f t="array" ref="H157">((H123*INDEX('TDCV Values'!$D$11:$H$16,MATCH($B155&amp;$C155,'TDCV Values'!$B$11:$B$16&amp;'TDCV Values'!$C$11:$C$16,0),MATCH(H$154,'TDCV Values'!$D$10:$H$10,0))*'Customer Numbers - Eastern'!$C$5)+(H125*INDEX('TDCV Values'!$D$11:$H$16,MATCH($B157&amp;$C157,'TDCV Values'!$B$11:$B$16&amp;'TDCV Values'!$C$11:$C$16,0),MATCH(H$154,'TDCV Values'!$D$10:$H$10,0))*'Customer Numbers - Eastern'!$E$5))/((INDEX('TDCV Values'!$D$11:$H$16,MATCH($B155&amp;$C155,'TDCV Values'!$B$11:$B$16&amp;'TDCV Values'!$C$11:$C$16,0),MATCH(H$154,'TDCV Values'!$D$10:$H$10,0))*'Customer Numbers - Eastern'!$C$5)+('Customer Numbers - Eastern'!$E$5*INDEX('TDCV Values'!$D$11:$H$16,MATCH($B157&amp;$C157,'TDCV Values'!$B$11:$B$16&amp;'TDCV Values'!$C$11:$C$16,0),MATCH(H$154,'TDCV Values'!$D$10:$H$10,0))))</f>
        <v>4.5173135116382641E-3</v>
      </c>
      <c r="I157" s="37" cm="1">
        <f t="array" ref="I157">((I123*INDEX('TDCV Values'!$D$11:$H$16,MATCH($B155&amp;$C155,'TDCV Values'!$B$11:$B$16&amp;'TDCV Values'!$C$11:$C$16,0),MATCH(I$154,'TDCV Values'!$D$10:$H$10,0))*'Customer Numbers - Eastern'!$C$5)+(I125*INDEX('TDCV Values'!$D$11:$H$16,MATCH($B157&amp;$C157,'TDCV Values'!$B$11:$B$16&amp;'TDCV Values'!$C$11:$C$16,0),MATCH(I$154,'TDCV Values'!$D$10:$H$10,0))*'Customer Numbers - Eastern'!$E$5))/((INDEX('TDCV Values'!$D$11:$H$16,MATCH($B155&amp;$C155,'TDCV Values'!$B$11:$B$16&amp;'TDCV Values'!$C$11:$C$16,0),MATCH(I$154,'TDCV Values'!$D$10:$H$10,0))*'Customer Numbers - Eastern'!$C$5)+('Customer Numbers - Eastern'!$E$5*INDEX('TDCV Values'!$D$11:$H$16,MATCH($B157&amp;$C157,'TDCV Values'!$B$11:$B$16&amp;'TDCV Values'!$C$11:$C$16,0),MATCH(I$154,'TDCV Values'!$D$10:$H$10,0))))</f>
        <v>4.6008663560126763E-3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Eastern'!$C$10)+(E128*INDEX('TDCV Values'!$D$11:$H$16,MATCH($B160&amp;$C160,'TDCV Values'!$B$11:$B$16&amp;'TDCV Values'!$C$11:$C$16,0),MATCH(E$154,'TDCV Values'!$D$10:$H$10,0))*'Customer Numbers - Eastern'!$E$10))/((INDEX('TDCV Values'!$D$11:$H$16,MATCH($B158&amp;$C158,'TDCV Values'!$B$11:$B$16&amp;'TDCV Values'!$C$11:$C$16,0),MATCH(E$154,'TDCV Values'!$D$10:$H$10,0))*'Customer Numbers - Eastern'!$C$10)+('Customer Numbers - Eastern'!$E$10*INDEX('TDCV Values'!$D$11:$H$16,MATCH($B160&amp;$C160,'TDCV Values'!$B$11:$B$16&amp;'TDCV Values'!$C$11:$C$16,0),MATCH(E$154,'TDCV Values'!$D$10:$H$10,0))))</f>
        <v>2.6203462605943651E-3</v>
      </c>
      <c r="F158" s="37" cm="1">
        <f t="array" ref="F158">((F126*INDEX('TDCV Values'!$D$11:$H$16,MATCH($B158&amp;$C158,'TDCV Values'!$B$11:$B$16&amp;'TDCV Values'!$C$11:$C$16,0),MATCH(F$154,'TDCV Values'!$D$10:$H$10,0))*'Customer Numbers - Eastern'!$C$10)+(F128*INDEX('TDCV Values'!$D$11:$H$16,MATCH($B160&amp;$C160,'TDCV Values'!$B$11:$B$16&amp;'TDCV Values'!$C$11:$C$16,0),MATCH(F$154,'TDCV Values'!$D$10:$H$10,0))*'Customer Numbers - Eastern'!$E$10))/((INDEX('TDCV Values'!$D$11:$H$16,MATCH($B158&amp;$C158,'TDCV Values'!$B$11:$B$16&amp;'TDCV Values'!$C$11:$C$16,0),MATCH(F$154,'TDCV Values'!$D$10:$H$10,0))*'Customer Numbers - Eastern'!$C$10)+('Customer Numbers - Eastern'!$E$10*INDEX('TDCV Values'!$D$11:$H$16,MATCH($B160&amp;$C160,'TDCV Values'!$B$11:$B$16&amp;'TDCV Values'!$C$11:$C$16,0),MATCH(F$154,'TDCV Values'!$D$10:$H$10,0))))</f>
        <v>1.9209034354884102E-3</v>
      </c>
      <c r="G158" s="37" cm="1">
        <f t="array" ref="G158">((G126*INDEX('TDCV Values'!$D$11:$H$16,MATCH($B158&amp;$C158,'TDCV Values'!$B$11:$B$16&amp;'TDCV Values'!$C$11:$C$16,0),MATCH(G$154,'TDCV Values'!$D$10:$H$10,0))*'Customer Numbers - Eastern'!$C$10)+(G128*INDEX('TDCV Values'!$D$11:$H$16,MATCH($B160&amp;$C160,'TDCV Values'!$B$11:$B$16&amp;'TDCV Values'!$C$11:$C$16,0),MATCH(G$154,'TDCV Values'!$D$10:$H$10,0))*'Customer Numbers - Eastern'!$E$10))/((INDEX('TDCV Values'!$D$11:$H$16,MATCH($B158&amp;$C158,'TDCV Values'!$B$11:$B$16&amp;'TDCV Values'!$C$11:$C$16,0),MATCH(G$154,'TDCV Values'!$D$10:$H$10,0))*'Customer Numbers - Eastern'!$C$10)+('Customer Numbers - Eastern'!$E$10*INDEX('TDCV Values'!$D$11:$H$16,MATCH($B160&amp;$C160,'TDCV Values'!$B$11:$B$16&amp;'TDCV Values'!$C$11:$C$16,0),MATCH(G$154,'TDCV Values'!$D$10:$H$10,0))))</f>
        <v>1.1384074795532642E-3</v>
      </c>
      <c r="H158" s="37" cm="1">
        <f t="array" ref="H158">((H126*INDEX('TDCV Values'!$D$11:$H$16,MATCH($B158&amp;$C158,'TDCV Values'!$B$11:$B$16&amp;'TDCV Values'!$C$11:$C$16,0),MATCH(H$154,'TDCV Values'!$D$10:$H$10,0))*'Customer Numbers - Eastern'!$C$10)+(H128*INDEX('TDCV Values'!$D$11:$H$16,MATCH($B160&amp;$C160,'TDCV Values'!$B$11:$B$16&amp;'TDCV Values'!$C$11:$C$16,0),MATCH(H$154,'TDCV Values'!$D$10:$H$10,0))*'Customer Numbers - Eastern'!$E$10))/((INDEX('TDCV Values'!$D$11:$H$16,MATCH($B158&amp;$C158,'TDCV Values'!$B$11:$B$16&amp;'TDCV Values'!$C$11:$C$16,0),MATCH(H$154,'TDCV Values'!$D$10:$H$10,0))*'Customer Numbers - Eastern'!$C$10)+('Customer Numbers - Eastern'!$E$10*INDEX('TDCV Values'!$D$11:$H$16,MATCH($B160&amp;$C160,'TDCV Values'!$B$11:$B$16&amp;'TDCV Values'!$C$11:$C$16,0),MATCH(H$154,'TDCV Values'!$D$10:$H$10,0))))</f>
        <v>1.0378186538418451E-3</v>
      </c>
      <c r="I158" s="37" cm="1">
        <f t="array" ref="I158">((I126*INDEX('TDCV Values'!$D$11:$H$16,MATCH($B158&amp;$C158,'TDCV Values'!$B$11:$B$16&amp;'TDCV Values'!$C$11:$C$16,0),MATCH(I$154,'TDCV Values'!$D$10:$H$10,0))*'Customer Numbers - Eastern'!$C$10)+(I128*INDEX('TDCV Values'!$D$11:$H$16,MATCH($B160&amp;$C160,'TDCV Values'!$B$11:$B$16&amp;'TDCV Values'!$C$11:$C$16,0),MATCH(I$154,'TDCV Values'!$D$10:$H$10,0))*'Customer Numbers - Eastern'!$E$10))/((INDEX('TDCV Values'!$D$11:$H$16,MATCH($B158&amp;$C158,'TDCV Values'!$B$11:$B$16&amp;'TDCV Values'!$C$11:$C$16,0),MATCH(I$154,'TDCV Values'!$D$10:$H$10,0))*'Customer Numbers - Eastern'!$C$10)+('Customer Numbers - Eastern'!$E$10*INDEX('TDCV Values'!$D$11:$H$16,MATCH($B160&amp;$C160,'TDCV Values'!$B$11:$B$16&amp;'TDCV Values'!$C$11:$C$16,0),MATCH(I$154,'TDCV Values'!$D$10:$H$10,0))))</f>
        <v>1.1364183244699036E-3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Eastern'!$C$10)+(E128*INDEX('TDCV Values'!$D$11:$H$16,MATCH($B160&amp;$C160,'TDCV Values'!$B$11:$B$16&amp;'TDCV Values'!$C$11:$C$16,0),MATCH(E$154,'TDCV Values'!$D$10:$H$10,0))*'Customer Numbers - Eastern'!$E$10))/((INDEX('TDCV Values'!$D$11:$H$16,MATCH($B158&amp;$C158,'TDCV Values'!$B$11:$B$16&amp;'TDCV Values'!$C$11:$C$16,0),MATCH(E$154,'TDCV Values'!$D$10:$H$10,0))*'Customer Numbers - Eastern'!$C$10)+('Customer Numbers - Eastern'!$E$10*INDEX('TDCV Values'!$D$11:$H$16,MATCH($B160&amp;$C160,'TDCV Values'!$B$11:$B$16&amp;'TDCV Values'!$C$11:$C$16,0),MATCH(E$154,'TDCV Values'!$D$10:$H$10,0))))</f>
        <v>2.6203462605943651E-3</v>
      </c>
      <c r="F160" s="37" cm="1">
        <f t="array" ref="F160">((F126*INDEX('TDCV Values'!$D$11:$H$16,MATCH($B158&amp;$C158,'TDCV Values'!$B$11:$B$16&amp;'TDCV Values'!$C$11:$C$16,0),MATCH(F$154,'TDCV Values'!$D$10:$H$10,0))*'Customer Numbers - Eastern'!$C$10)+(F128*INDEX('TDCV Values'!$D$11:$H$16,MATCH($B160&amp;$C160,'TDCV Values'!$B$11:$B$16&amp;'TDCV Values'!$C$11:$C$16,0),MATCH(F$154,'TDCV Values'!$D$10:$H$10,0))*'Customer Numbers - Eastern'!$E$10))/((INDEX('TDCV Values'!$D$11:$H$16,MATCH($B158&amp;$C158,'TDCV Values'!$B$11:$B$16&amp;'TDCV Values'!$C$11:$C$16,0),MATCH(F$154,'TDCV Values'!$D$10:$H$10,0))*'Customer Numbers - Eastern'!$C$10)+('Customer Numbers - Eastern'!$E$10*INDEX('TDCV Values'!$D$11:$H$16,MATCH($B160&amp;$C160,'TDCV Values'!$B$11:$B$16&amp;'TDCV Values'!$C$11:$C$16,0),MATCH(F$154,'TDCV Values'!$D$10:$H$10,0))))</f>
        <v>1.9209034354884102E-3</v>
      </c>
      <c r="G160" s="37" cm="1">
        <f t="array" ref="G160">((G126*INDEX('TDCV Values'!$D$11:$H$16,MATCH($B158&amp;$C158,'TDCV Values'!$B$11:$B$16&amp;'TDCV Values'!$C$11:$C$16,0),MATCH(G$154,'TDCV Values'!$D$10:$H$10,0))*'Customer Numbers - Eastern'!$C$10)+(G128*INDEX('TDCV Values'!$D$11:$H$16,MATCH($B160&amp;$C160,'TDCV Values'!$B$11:$B$16&amp;'TDCV Values'!$C$11:$C$16,0),MATCH(G$154,'TDCV Values'!$D$10:$H$10,0))*'Customer Numbers - Eastern'!$E$10))/((INDEX('TDCV Values'!$D$11:$H$16,MATCH($B158&amp;$C158,'TDCV Values'!$B$11:$B$16&amp;'TDCV Values'!$C$11:$C$16,0),MATCH(G$154,'TDCV Values'!$D$10:$H$10,0))*'Customer Numbers - Eastern'!$C$10)+('Customer Numbers - Eastern'!$E$10*INDEX('TDCV Values'!$D$11:$H$16,MATCH($B160&amp;$C160,'TDCV Values'!$B$11:$B$16&amp;'TDCV Values'!$C$11:$C$16,0),MATCH(G$154,'TDCV Values'!$D$10:$H$10,0))))</f>
        <v>1.1384074795532642E-3</v>
      </c>
      <c r="H160" s="37" cm="1">
        <f t="array" ref="H160">((H126*INDEX('TDCV Values'!$D$11:$H$16,MATCH($B158&amp;$C158,'TDCV Values'!$B$11:$B$16&amp;'TDCV Values'!$C$11:$C$16,0),MATCH(H$154,'TDCV Values'!$D$10:$H$10,0))*'Customer Numbers - Eastern'!$C$10)+(H128*INDEX('TDCV Values'!$D$11:$H$16,MATCH($B160&amp;$C160,'TDCV Values'!$B$11:$B$16&amp;'TDCV Values'!$C$11:$C$16,0),MATCH(H$154,'TDCV Values'!$D$10:$H$10,0))*'Customer Numbers - Eastern'!$E$10))/((INDEX('TDCV Values'!$D$11:$H$16,MATCH($B158&amp;$C158,'TDCV Values'!$B$11:$B$16&amp;'TDCV Values'!$C$11:$C$16,0),MATCH(H$154,'TDCV Values'!$D$10:$H$10,0))*'Customer Numbers - Eastern'!$C$10)+('Customer Numbers - Eastern'!$E$10*INDEX('TDCV Values'!$D$11:$H$16,MATCH($B160&amp;$C160,'TDCV Values'!$B$11:$B$16&amp;'TDCV Values'!$C$11:$C$16,0),MATCH(H$154,'TDCV Values'!$D$10:$H$10,0))))</f>
        <v>1.0378186538418451E-3</v>
      </c>
      <c r="I160" s="37" cm="1">
        <f t="array" ref="I160">((I126*INDEX('TDCV Values'!$D$11:$H$16,MATCH($B158&amp;$C158,'TDCV Values'!$B$11:$B$16&amp;'TDCV Values'!$C$11:$C$16,0),MATCH(I$154,'TDCV Values'!$D$10:$H$10,0))*'Customer Numbers - Eastern'!$C$10)+(I128*INDEX('TDCV Values'!$D$11:$H$16,MATCH($B160&amp;$C160,'TDCV Values'!$B$11:$B$16&amp;'TDCV Values'!$C$11:$C$16,0),MATCH(I$154,'TDCV Values'!$D$10:$H$10,0))*'Customer Numbers - Eastern'!$E$10))/((INDEX('TDCV Values'!$D$11:$H$16,MATCH($B158&amp;$C158,'TDCV Values'!$B$11:$B$16&amp;'TDCV Values'!$C$11:$C$16,0),MATCH(I$154,'TDCV Values'!$D$10:$H$10,0))*'Customer Numbers - Eastern'!$C$10)+('Customer Numbers - Eastern'!$E$10*INDEX('TDCV Values'!$D$11:$H$16,MATCH($B160&amp;$C160,'TDCV Values'!$B$11:$B$16&amp;'TDCV Values'!$C$11:$C$16,0),MATCH(I$154,'TDCV Values'!$D$10:$H$10,0))))</f>
        <v>1.1364183244699036E-3</v>
      </c>
      <c r="J160" s="44"/>
      <c r="K160" s="27"/>
      <c r="L160" s="27"/>
      <c r="M160" s="27"/>
      <c r="N160" s="27"/>
      <c r="O160" s="27"/>
      <c r="Q160" s="27"/>
      <c r="R160" s="27"/>
      <c r="S160" s="27"/>
      <c r="T160" s="27"/>
      <c r="U160" s="27"/>
    </row>
    <row r="161" spans="2:21">
      <c r="B161" s="14" t="s">
        <v>62</v>
      </c>
      <c r="C161" s="1" t="s">
        <v>63</v>
      </c>
      <c r="D161" s="14" t="s">
        <v>68</v>
      </c>
      <c r="E161" s="37">
        <f>(('Customer Numbers - Eastern'!$D$21*E$129)+('Customer Numbers - Eastern'!$D$17*E$130)+('Customer Numbers - Eastern'!$D$20*E$131))</f>
        <v>6.15819493179455E-3</v>
      </c>
      <c r="F161" s="37">
        <f>(('Customer Numbers - Eastern'!$D$21*F$129)+('Customer Numbers - Eastern'!$D$17*F$130)+('Customer Numbers - Eastern'!$D$20*F$131))</f>
        <v>6.9244009866357486E-3</v>
      </c>
      <c r="G161" s="37">
        <f>(('Customer Numbers - Eastern'!$D$21*G$129)+('Customer Numbers - Eastern'!$D$17*G$130)+('Customer Numbers - Eastern'!$D$20*G$131))</f>
        <v>6.9244009866357486E-3</v>
      </c>
      <c r="H161" s="37">
        <f>(('Customer Numbers - Eastern'!$D$21*H$129)+('Customer Numbers - Eastern'!$D$17*H$130)+('Customer Numbers - Eastern'!$D$20*H$131))</f>
        <v>6.9408165618528739E-3</v>
      </c>
      <c r="I161" s="37">
        <f>(('Customer Numbers - Eastern'!$D$21*I$129)+('Customer Numbers - Eastern'!$D$17*I$130)+('Customer Numbers - Eastern'!$D$20*I$131))</f>
        <v>8.2164213091564381E-3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Eastern'!$D$21*E$129)+('Customer Numbers - Eastern'!$D$17*E$130)+('Customer Numbers - Eastern'!$D$20*E$131))</f>
        <v>6.15819493179455E-3</v>
      </c>
      <c r="F163" s="37">
        <f>(('Customer Numbers - Eastern'!$D$21*F$129)+('Customer Numbers - Eastern'!$D$17*F$130)+('Customer Numbers - Eastern'!$D$20*F$131))</f>
        <v>6.9244009866357486E-3</v>
      </c>
      <c r="G163" s="37">
        <f>(('Customer Numbers - Eastern'!$D$21*G$129)+('Customer Numbers - Eastern'!$D$17*G$130)+('Customer Numbers - Eastern'!$D$20*G$131))</f>
        <v>6.9244009866357486E-3</v>
      </c>
      <c r="H163" s="37">
        <f>(('Customer Numbers - Eastern'!$D$21*H$129)+('Customer Numbers - Eastern'!$D$17*H$130)+('Customer Numbers - Eastern'!$D$20*H$131))</f>
        <v>6.9408165618528739E-3</v>
      </c>
      <c r="I163" s="37">
        <f>(('Customer Numbers - Eastern'!$D$21*I$129)+('Customer Numbers - Eastern'!$D$17*I$130)+('Customer Numbers - Eastern'!$D$20*I$131))</f>
        <v>8.2164213091564381E-3</v>
      </c>
      <c r="J163" s="44"/>
      <c r="K163" s="27"/>
      <c r="L163" s="27"/>
      <c r="M163" s="27"/>
      <c r="N163" s="27"/>
      <c r="O163" s="27"/>
      <c r="Q163" s="27"/>
      <c r="R163" s="27"/>
      <c r="S163" s="27"/>
      <c r="T163" s="27"/>
      <c r="U163" s="27"/>
    </row>
    <row r="164" spans="2:21">
      <c r="B164" s="14" t="s">
        <v>67</v>
      </c>
      <c r="C164" s="1" t="s">
        <v>63</v>
      </c>
      <c r="D164" s="14" t="s">
        <v>68</v>
      </c>
      <c r="E164" s="37">
        <f>(('Customer Numbers - Eastern'!$D$27*E$132)+('Customer Numbers - Eastern'!$D$23*E$133)+('Customer Numbers - Eastern'!$D$26*E$134))</f>
        <v>4.199390612860612E-3</v>
      </c>
      <c r="F164" s="37">
        <f>(('Customer Numbers - Eastern'!$D$27*F$132)+('Customer Numbers - Eastern'!$D$23*F$133)+('Customer Numbers - Eastern'!$D$26*F$134))</f>
        <v>4.2887011366865863E-3</v>
      </c>
      <c r="G164" s="37">
        <f>(('Customer Numbers - Eastern'!$D$27*G$132)+('Customer Numbers - Eastern'!$D$23*G$133)+('Customer Numbers - Eastern'!$D$26*G$134))</f>
        <v>4.2887011366865863E-3</v>
      </c>
      <c r="H164" s="37">
        <f>(('Customer Numbers - Eastern'!$D$27*H$132)+('Customer Numbers - Eastern'!$D$23*H$133)+('Customer Numbers - Eastern'!$D$26*H$134))</f>
        <v>4.3336617723209979E-3</v>
      </c>
      <c r="I164" s="37">
        <f>(('Customer Numbers - Eastern'!$D$27*I$132)+('Customer Numbers - Eastern'!$D$23*I$133)+('Customer Numbers - Eastern'!$D$26*I$134))</f>
        <v>4.3336617723209979E-3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Eastern'!$D$27*E$132)+('Customer Numbers - Eastern'!$D$23*E$133)+('Customer Numbers - Eastern'!$D$26*E$134))</f>
        <v>4.199390612860612E-3</v>
      </c>
      <c r="F166" s="37">
        <f>(('Customer Numbers - Eastern'!$D$27*F$132)+('Customer Numbers - Eastern'!$D$23*F$133)+('Customer Numbers - Eastern'!$D$26*F$134))</f>
        <v>4.2887011366865863E-3</v>
      </c>
      <c r="G166" s="37">
        <f>(('Customer Numbers - Eastern'!$D$27*G$132)+('Customer Numbers - Eastern'!$D$23*G$133)+('Customer Numbers - Eastern'!$D$26*G$134))</f>
        <v>4.2887011366865863E-3</v>
      </c>
      <c r="H166" s="37">
        <f>(('Customer Numbers - Eastern'!$D$27*H$132)+('Customer Numbers - Eastern'!$D$23*H$133)+('Customer Numbers - Eastern'!$D$26*H$134))</f>
        <v>4.3336617723209979E-3</v>
      </c>
      <c r="I166" s="37">
        <f>(('Customer Numbers - Eastern'!$D$27*I$132)+('Customer Numbers - Eastern'!$D$23*I$133)+('Customer Numbers - Eastern'!$D$26*I$134))</f>
        <v>4.3336617723209979E-3</v>
      </c>
      <c r="J166" s="44"/>
      <c r="K166" s="27"/>
      <c r="L166" s="27"/>
      <c r="M166" s="27"/>
      <c r="N166" s="27"/>
      <c r="O166" s="27"/>
      <c r="Q166" s="27"/>
      <c r="R166" s="27"/>
      <c r="S166" s="27"/>
      <c r="T166" s="27"/>
      <c r="U166" s="27"/>
    </row>
    <row r="167" spans="2:21">
      <c r="B167" s="128"/>
      <c r="E167" s="16"/>
      <c r="F167" s="16"/>
      <c r="G167" s="16"/>
      <c r="H167" s="16"/>
      <c r="I167" s="16"/>
      <c r="J167" s="52"/>
    </row>
    <row r="168" spans="2:21" s="135" customFormat="1">
      <c r="B168" s="195" t="s">
        <v>30</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 t="shared" ref="E171:I182" si="19">E139+E155</f>
        <v>0.68982051629774377</v>
      </c>
      <c r="F171" s="8">
        <f t="shared" si="19"/>
        <v>0.5169159512406647</v>
      </c>
      <c r="G171" s="8">
        <f t="shared" si="19"/>
        <v>0.30906400185876121</v>
      </c>
      <c r="H171" s="8">
        <f t="shared" si="19"/>
        <v>0.28100604582708816</v>
      </c>
      <c r="I171" s="8">
        <f t="shared" si="19"/>
        <v>0.29387109435265313</v>
      </c>
      <c r="J171" s="4"/>
      <c r="L171" s="27"/>
      <c r="M171" s="27"/>
      <c r="N171" s="27"/>
      <c r="O171" s="27"/>
    </row>
    <row r="172" spans="2:21">
      <c r="B172" s="14" t="s">
        <v>62</v>
      </c>
      <c r="C172" s="1" t="s">
        <v>65</v>
      </c>
      <c r="D172" s="14" t="s">
        <v>64</v>
      </c>
      <c r="E172" s="8">
        <f t="shared" si="19"/>
        <v>0.67522856945335996</v>
      </c>
      <c r="F172" s="8">
        <f t="shared" si="19"/>
        <v>0.50219117505071253</v>
      </c>
      <c r="G172" s="8">
        <f t="shared" si="19"/>
        <v>0.29658660287935856</v>
      </c>
      <c r="H172" s="8">
        <f t="shared" si="19"/>
        <v>0.27492931077241506</v>
      </c>
      <c r="I172" s="8">
        <f t="shared" si="19"/>
        <v>0.28770381028974357</v>
      </c>
      <c r="K172" s="27"/>
      <c r="L172" s="27"/>
      <c r="M172" s="27"/>
      <c r="N172" s="27"/>
      <c r="O172" s="27"/>
    </row>
    <row r="173" spans="2:21">
      <c r="B173" s="14" t="s">
        <v>62</v>
      </c>
      <c r="C173" s="1" t="s">
        <v>66</v>
      </c>
      <c r="D173" s="14" t="s">
        <v>64</v>
      </c>
      <c r="E173" s="8">
        <f t="shared" si="19"/>
        <v>0.70587319481558586</v>
      </c>
      <c r="F173" s="8">
        <f t="shared" si="19"/>
        <v>0.52894790135579062</v>
      </c>
      <c r="G173" s="8">
        <f t="shared" si="19"/>
        <v>0.31626486950263211</v>
      </c>
      <c r="H173" s="8">
        <f t="shared" si="19"/>
        <v>0.28740753845240041</v>
      </c>
      <c r="I173" s="8">
        <f t="shared" si="19"/>
        <v>0.30080178933499491</v>
      </c>
      <c r="K173" s="27"/>
      <c r="L173" s="27"/>
      <c r="M173" s="27"/>
      <c r="N173" s="27"/>
      <c r="O173" s="27"/>
    </row>
    <row r="174" spans="2:21">
      <c r="B174" s="14" t="s">
        <v>67</v>
      </c>
      <c r="C174" s="1" t="s">
        <v>63</v>
      </c>
      <c r="D174" s="14" t="s">
        <v>64</v>
      </c>
      <c r="E174" s="8">
        <f t="shared" si="19"/>
        <v>0.17155245787776557</v>
      </c>
      <c r="F174" s="8">
        <f t="shared" si="19"/>
        <v>0.12571809873350615</v>
      </c>
      <c r="G174" s="8">
        <f t="shared" si="19"/>
        <v>7.4423508535810756E-2</v>
      </c>
      <c r="H174" s="8">
        <f t="shared" si="19"/>
        <v>6.8243469142006338E-2</v>
      </c>
      <c r="I174" s="8">
        <f t="shared" si="19"/>
        <v>7.3527608101802755E-2</v>
      </c>
      <c r="K174" s="27"/>
      <c r="L174" s="27"/>
      <c r="M174" s="27"/>
      <c r="N174" s="27"/>
      <c r="O174" s="27"/>
    </row>
    <row r="175" spans="2:21">
      <c r="B175" s="14" t="s">
        <v>67</v>
      </c>
      <c r="C175" s="1" t="s">
        <v>65</v>
      </c>
      <c r="D175" s="14" t="s">
        <v>64</v>
      </c>
      <c r="E175" s="8">
        <f t="shared" si="19"/>
        <v>0.1757436583570926</v>
      </c>
      <c r="F175" s="8">
        <f t="shared" si="19"/>
        <v>0.12767488391463719</v>
      </c>
      <c r="G175" s="8">
        <f t="shared" si="19"/>
        <v>7.2998593383306457E-2</v>
      </c>
      <c r="H175" s="8">
        <f t="shared" si="19"/>
        <v>6.5971363918710724E-2</v>
      </c>
      <c r="I175" s="8">
        <f t="shared" si="19"/>
        <v>7.1637898088129967E-2</v>
      </c>
      <c r="K175" s="27"/>
      <c r="L175" s="27"/>
      <c r="M175" s="27"/>
      <c r="N175" s="27"/>
      <c r="O175" s="27"/>
    </row>
    <row r="176" spans="2:21">
      <c r="B176" s="14" t="s">
        <v>67</v>
      </c>
      <c r="C176" s="1" t="s">
        <v>66</v>
      </c>
      <c r="D176" s="14" t="s">
        <v>64</v>
      </c>
      <c r="E176" s="8">
        <f t="shared" si="19"/>
        <v>0.17554045052975825</v>
      </c>
      <c r="F176" s="8">
        <f t="shared" si="19"/>
        <v>0.12864158594629066</v>
      </c>
      <c r="G176" s="8">
        <f t="shared" si="19"/>
        <v>7.6156088970582042E-2</v>
      </c>
      <c r="H176" s="8">
        <f t="shared" si="19"/>
        <v>6.9792994222619725E-2</v>
      </c>
      <c r="I176" s="8">
        <f t="shared" si="19"/>
        <v>7.5164746060533472E-2</v>
      </c>
      <c r="K176" s="27"/>
      <c r="L176" s="27"/>
      <c r="M176" s="27"/>
      <c r="N176" s="27"/>
      <c r="O176" s="27"/>
    </row>
    <row r="177" spans="2:15">
      <c r="B177" s="14" t="s">
        <v>62</v>
      </c>
      <c r="C177" s="1" t="s">
        <v>63</v>
      </c>
      <c r="D177" s="14" t="s">
        <v>68</v>
      </c>
      <c r="E177" s="8">
        <f t="shared" si="19"/>
        <v>0.39776243094702374</v>
      </c>
      <c r="F177" s="8">
        <f t="shared" si="19"/>
        <v>0.44535248345092232</v>
      </c>
      <c r="G177" s="8">
        <f t="shared" si="19"/>
        <v>0.44535248345092232</v>
      </c>
      <c r="H177" s="8">
        <f t="shared" si="19"/>
        <v>0.45113774335591744</v>
      </c>
      <c r="I177" s="8">
        <f t="shared" si="19"/>
        <v>0.45144119997078502</v>
      </c>
      <c r="K177" s="27"/>
      <c r="L177" s="27"/>
      <c r="M177" s="27"/>
      <c r="N177" s="27"/>
      <c r="O177" s="27"/>
    </row>
    <row r="178" spans="2:15">
      <c r="B178" s="14" t="s">
        <v>62</v>
      </c>
      <c r="C178" s="1" t="s">
        <v>65</v>
      </c>
      <c r="D178" s="14" t="s">
        <v>68</v>
      </c>
      <c r="E178" s="8">
        <f t="shared" si="19"/>
        <v>0.39546478572270027</v>
      </c>
      <c r="F178" s="8">
        <f t="shared" si="19"/>
        <v>0.44276896392377924</v>
      </c>
      <c r="G178" s="8">
        <f t="shared" si="19"/>
        <v>0.44276896392377924</v>
      </c>
      <c r="H178" s="8">
        <f t="shared" si="19"/>
        <v>0.44854809911716331</v>
      </c>
      <c r="I178" s="8">
        <f t="shared" si="19"/>
        <v>0.44837562289972732</v>
      </c>
      <c r="K178" s="27"/>
      <c r="L178" s="27"/>
      <c r="M178" s="27"/>
      <c r="N178" s="27"/>
      <c r="O178" s="27"/>
    </row>
    <row r="179" spans="2:15">
      <c r="B179" s="14" t="s">
        <v>62</v>
      </c>
      <c r="C179" s="1" t="s">
        <v>66</v>
      </c>
      <c r="D179" s="14" t="s">
        <v>68</v>
      </c>
      <c r="E179" s="8">
        <f t="shared" si="19"/>
        <v>0.43675475627619609</v>
      </c>
      <c r="F179" s="8">
        <f t="shared" si="19"/>
        <v>0.48680846721484139</v>
      </c>
      <c r="G179" s="8">
        <f t="shared" si="19"/>
        <v>0.48680846721484139</v>
      </c>
      <c r="H179" s="8">
        <f t="shared" si="19"/>
        <v>0.49167194687640392</v>
      </c>
      <c r="I179" s="8">
        <f t="shared" si="19"/>
        <v>0.489622400467286</v>
      </c>
      <c r="K179" s="27"/>
      <c r="L179" s="27"/>
      <c r="M179" s="27"/>
      <c r="N179" s="27"/>
      <c r="O179" s="27"/>
    </row>
    <row r="180" spans="2:15">
      <c r="B180" s="14" t="s">
        <v>67</v>
      </c>
      <c r="C180" s="1" t="s">
        <v>63</v>
      </c>
      <c r="D180" s="14" t="s">
        <v>68</v>
      </c>
      <c r="E180" s="8">
        <f t="shared" si="19"/>
        <v>0.2977182399717081</v>
      </c>
      <c r="F180" s="8">
        <f t="shared" si="19"/>
        <v>0.30359867644926186</v>
      </c>
      <c r="G180" s="8">
        <f t="shared" si="19"/>
        <v>0.30359867644926186</v>
      </c>
      <c r="H180" s="8">
        <f t="shared" si="19"/>
        <v>0.31140857893037655</v>
      </c>
      <c r="I180" s="8">
        <f t="shared" si="19"/>
        <v>0.31118033302709691</v>
      </c>
      <c r="K180" s="27"/>
      <c r="L180" s="27"/>
      <c r="M180" s="27"/>
      <c r="N180" s="27"/>
      <c r="O180" s="27"/>
    </row>
    <row r="181" spans="2:15">
      <c r="B181" s="14" t="s">
        <v>67</v>
      </c>
      <c r="C181" s="1" t="s">
        <v>65</v>
      </c>
      <c r="D181" s="14" t="s">
        <v>68</v>
      </c>
      <c r="E181" s="8">
        <f t="shared" si="19"/>
        <v>0.29611285969519729</v>
      </c>
      <c r="F181" s="8">
        <f t="shared" si="19"/>
        <v>0.30195915375384957</v>
      </c>
      <c r="G181" s="8">
        <f t="shared" si="19"/>
        <v>0.30195915375384957</v>
      </c>
      <c r="H181" s="8">
        <f t="shared" si="19"/>
        <v>0.30975186828453982</v>
      </c>
      <c r="I181" s="8">
        <f t="shared" si="19"/>
        <v>0.30952362238126019</v>
      </c>
      <c r="K181" s="27"/>
      <c r="L181" s="27"/>
      <c r="M181" s="27"/>
      <c r="N181" s="27"/>
      <c r="O181" s="27"/>
    </row>
    <row r="182" spans="2:15">
      <c r="B182" s="14" t="s">
        <v>67</v>
      </c>
      <c r="C182" s="1" t="s">
        <v>66</v>
      </c>
      <c r="D182" s="14" t="s">
        <v>68</v>
      </c>
      <c r="E182" s="8">
        <f t="shared" si="19"/>
        <v>0.32882222866086047</v>
      </c>
      <c r="F182" s="8">
        <f t="shared" si="19"/>
        <v>0.33669087254331997</v>
      </c>
      <c r="G182" s="8">
        <f t="shared" si="19"/>
        <v>0.33669087254331997</v>
      </c>
      <c r="H182" s="8">
        <f t="shared" si="19"/>
        <v>0.34320083474260193</v>
      </c>
      <c r="I182" s="8">
        <f t="shared" si="19"/>
        <v>0.34296388421201446</v>
      </c>
      <c r="K182" s="27"/>
      <c r="L182" s="27"/>
      <c r="M182" s="27"/>
      <c r="N182" s="27"/>
      <c r="O182" s="27"/>
    </row>
    <row r="183" spans="2:15">
      <c r="B183" s="128"/>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2000.479497263457</v>
      </c>
      <c r="F188" s="35" cm="1">
        <f t="array" ref="F188">F171*INDEX('TDCV Values'!$D$11:$H$16,MATCH($B188&amp;$C188,'TDCV Values'!$B$11:$B$16&amp;'TDCV Values'!$C$11:$C$16,0),MATCH(F$22,'TDCV Values'!$D$10:$H$10,0))</f>
        <v>1499.0562585979276</v>
      </c>
      <c r="G188" s="35" cm="1">
        <f t="array" ref="G188">G171*INDEX('TDCV Values'!$D$11:$H$16,MATCH($B188&amp;$C188,'TDCV Values'!$B$11:$B$16&amp;'TDCV Values'!$C$11:$C$16,0),MATCH(G$22,'TDCV Values'!$D$10:$H$10,0))</f>
        <v>896.28560539040745</v>
      </c>
      <c r="H188" s="35" cm="1">
        <f t="array" ref="H188">H171*INDEX('TDCV Values'!$D$11:$H$16,MATCH($B188&amp;$C188,'TDCV Values'!$B$11:$B$16&amp;'TDCV Values'!$C$11:$C$16,0),MATCH(H$22,'TDCV Values'!$D$10:$H$10,0))</f>
        <v>758.71632373313798</v>
      </c>
      <c r="I188" s="35" cm="1">
        <f t="array" ref="I188">I171*INDEX('TDCV Values'!$D$11:$H$16,MATCH($B188&amp;$C188,'TDCV Values'!$B$11:$B$16&amp;'TDCV Values'!$C$11:$C$16,0),MATCH(I$22,'TDCV Values'!$D$10:$H$10,0))</f>
        <v>793.45195475216349</v>
      </c>
      <c r="J188" s="108"/>
    </row>
    <row r="189" spans="2:15">
      <c r="B189" s="14" t="s">
        <v>62</v>
      </c>
      <c r="C189" s="1" t="s">
        <v>65</v>
      </c>
      <c r="D189" s="14" t="s">
        <v>64</v>
      </c>
      <c r="E189" s="35" cm="1">
        <f t="array" ref="E189">E172*INDEX('TDCV Values'!$D$11:$H$16,MATCH($B189&amp;$C189,'TDCV Values'!$B$11:$B$16&amp;'TDCV Values'!$C$11:$C$16,0),MATCH(E$22,'TDCV Values'!$D$10:$H$10,0))</f>
        <v>1958.162851414744</v>
      </c>
      <c r="F189" s="35" cm="1">
        <f t="array" ref="F189">F172*INDEX('TDCV Values'!$D$11:$H$16,MATCH($B189&amp;$C189,'TDCV Values'!$B$11:$B$16&amp;'TDCV Values'!$C$11:$C$16,0),MATCH(F$22,'TDCV Values'!$D$10:$H$10,0))</f>
        <v>1456.3544076470664</v>
      </c>
      <c r="G189" s="35" cm="1">
        <f t="array" ref="G189">G172*INDEX('TDCV Values'!$D$11:$H$16,MATCH($B189&amp;$C189,'TDCV Values'!$B$11:$B$16&amp;'TDCV Values'!$C$11:$C$16,0),MATCH(G$22,'TDCV Values'!$D$10:$H$10,0))</f>
        <v>860.10114835013985</v>
      </c>
      <c r="H189" s="35" cm="1">
        <f t="array" ref="H189">H172*INDEX('TDCV Values'!$D$11:$H$16,MATCH($B189&amp;$C189,'TDCV Values'!$B$11:$B$16&amp;'TDCV Values'!$C$11:$C$16,0),MATCH(H$22,'TDCV Values'!$D$10:$H$10,0))</f>
        <v>742.30913908552066</v>
      </c>
      <c r="I189" s="35" cm="1">
        <f t="array" ref="I189">I172*INDEX('TDCV Values'!$D$11:$H$16,MATCH($B189&amp;$C189,'TDCV Values'!$B$11:$B$16&amp;'TDCV Values'!$C$11:$C$16,0),MATCH(I$22,'TDCV Values'!$D$10:$H$10,0))</f>
        <v>776.80028778230758</v>
      </c>
      <c r="J189" s="108"/>
    </row>
    <row r="190" spans="2:15">
      <c r="B190" s="14" t="s">
        <v>62</v>
      </c>
      <c r="C190" s="1" t="s">
        <v>66</v>
      </c>
      <c r="D190" s="14" t="s">
        <v>64</v>
      </c>
      <c r="E190" s="35" cm="1">
        <f t="array" ref="E190">E173*INDEX('TDCV Values'!$D$11:$H$16,MATCH($B190&amp;$C190,'TDCV Values'!$B$11:$B$16&amp;'TDCV Values'!$C$11:$C$16,0),MATCH(E$22,'TDCV Values'!$D$10:$H$10,0))</f>
        <v>2047.0322649651989</v>
      </c>
      <c r="F190" s="35" cm="1">
        <f t="array" ref="F190">F173*INDEX('TDCV Values'!$D$11:$H$16,MATCH($B190&amp;$C190,'TDCV Values'!$B$11:$B$16&amp;'TDCV Values'!$C$11:$C$16,0),MATCH(F$22,'TDCV Values'!$D$10:$H$10,0))</f>
        <v>1533.9489139317927</v>
      </c>
      <c r="G190" s="35" cm="1">
        <f t="array" ref="G190">G173*INDEX('TDCV Values'!$D$11:$H$16,MATCH($B190&amp;$C190,'TDCV Values'!$B$11:$B$16&amp;'TDCV Values'!$C$11:$C$16,0),MATCH(G$22,'TDCV Values'!$D$10:$H$10,0))</f>
        <v>917.16812155763307</v>
      </c>
      <c r="H190" s="35" cm="1">
        <f t="array" ref="H190">H173*INDEX('TDCV Values'!$D$11:$H$16,MATCH($B190&amp;$C190,'TDCV Values'!$B$11:$B$16&amp;'TDCV Values'!$C$11:$C$16,0),MATCH(H$22,'TDCV Values'!$D$10:$H$10,0))</f>
        <v>776.0003538214811</v>
      </c>
      <c r="I190" s="35" cm="1">
        <f t="array" ref="I190">I173*INDEX('TDCV Values'!$D$11:$H$16,MATCH($B190&amp;$C190,'TDCV Values'!$B$11:$B$16&amp;'TDCV Values'!$C$11:$C$16,0),MATCH(I$22,'TDCV Values'!$D$10:$H$10,0))</f>
        <v>812.16483120448629</v>
      </c>
      <c r="J190" s="108"/>
    </row>
    <row r="191" spans="2:15">
      <c r="B191" s="14" t="s">
        <v>67</v>
      </c>
      <c r="C191" s="1" t="s">
        <v>63</v>
      </c>
      <c r="D191" s="14" t="s">
        <v>64</v>
      </c>
      <c r="E191" s="35" cm="1">
        <f t="array" ref="E191">E174*INDEX('TDCV Values'!$D$11:$H$16,MATCH($B191&amp;$C191,'TDCV Values'!$B$11:$B$16&amp;'TDCV Values'!$C$11:$C$16,0),MATCH(E$22,'TDCV Values'!$D$10:$H$10,0))</f>
        <v>2058.629494533187</v>
      </c>
      <c r="F191" s="35" cm="1">
        <f t="array" ref="F191">F174*INDEX('TDCV Values'!$D$11:$H$16,MATCH($B191&amp;$C191,'TDCV Values'!$B$11:$B$16&amp;'TDCV Values'!$C$11:$C$16,0),MATCH(F$22,'TDCV Values'!$D$10:$H$10,0))</f>
        <v>1508.6171848020738</v>
      </c>
      <c r="G191" s="35" cm="1">
        <f t="array" ref="G191">G174*INDEX('TDCV Values'!$D$11:$H$16,MATCH($B191&amp;$C191,'TDCV Values'!$B$11:$B$16&amp;'TDCV Values'!$C$11:$C$16,0),MATCH(G$22,'TDCV Values'!$D$10:$H$10,0))</f>
        <v>893.08210242972905</v>
      </c>
      <c r="H191" s="35" cm="1">
        <f t="array" ref="H191">H174*INDEX('TDCV Values'!$D$11:$H$16,MATCH($B191&amp;$C191,'TDCV Values'!$B$11:$B$16&amp;'TDCV Values'!$C$11:$C$16,0),MATCH(H$22,'TDCV Values'!$D$10:$H$10,0))</f>
        <v>784.79989513307294</v>
      </c>
      <c r="I191" s="35" cm="1">
        <f t="array" ref="I191">I174*INDEX('TDCV Values'!$D$11:$H$16,MATCH($B191&amp;$C191,'TDCV Values'!$B$11:$B$16&amp;'TDCV Values'!$C$11:$C$16,0),MATCH(I$22,'TDCV Values'!$D$10:$H$10,0))</f>
        <v>845.56749317073172</v>
      </c>
      <c r="J191" s="108"/>
    </row>
    <row r="192" spans="2:15">
      <c r="B192" s="14" t="s">
        <v>67</v>
      </c>
      <c r="C192" s="1" t="s">
        <v>65</v>
      </c>
      <c r="D192" s="14" t="s">
        <v>64</v>
      </c>
      <c r="E192" s="35" cm="1">
        <f t="array" ref="E192">E175*INDEX('TDCV Values'!$D$11:$H$16,MATCH($B192&amp;$C192,'TDCV Values'!$B$11:$B$16&amp;'TDCV Values'!$C$11:$C$16,0),MATCH(E$22,'TDCV Values'!$D$10:$H$10,0))</f>
        <v>2108.9239002851114</v>
      </c>
      <c r="F192" s="35" cm="1">
        <f t="array" ref="F192">F175*INDEX('TDCV Values'!$D$11:$H$16,MATCH($B192&amp;$C192,'TDCV Values'!$B$11:$B$16&amp;'TDCV Values'!$C$11:$C$16,0),MATCH(F$22,'TDCV Values'!$D$10:$H$10,0))</f>
        <v>1532.0986069756464</v>
      </c>
      <c r="G192" s="35" cm="1">
        <f t="array" ref="G192">G175*INDEX('TDCV Values'!$D$11:$H$16,MATCH($B192&amp;$C192,'TDCV Values'!$B$11:$B$16&amp;'TDCV Values'!$C$11:$C$16,0),MATCH(G$22,'TDCV Values'!$D$10:$H$10,0))</f>
        <v>875.98312059967748</v>
      </c>
      <c r="H192" s="35" cm="1">
        <f t="array" ref="H192">H175*INDEX('TDCV Values'!$D$11:$H$16,MATCH($B192&amp;$C192,'TDCV Values'!$B$11:$B$16&amp;'TDCV Values'!$C$11:$C$16,0),MATCH(H$22,'TDCV Values'!$D$10:$H$10,0))</f>
        <v>758.6706850651733</v>
      </c>
      <c r="I192" s="35" cm="1">
        <f t="array" ref="I192">I175*INDEX('TDCV Values'!$D$11:$H$16,MATCH($B192&amp;$C192,'TDCV Values'!$B$11:$B$16&amp;'TDCV Values'!$C$11:$C$16,0),MATCH(I$22,'TDCV Values'!$D$10:$H$10,0))</f>
        <v>823.83582801349462</v>
      </c>
      <c r="J192" s="108"/>
    </row>
    <row r="193" spans="2:10">
      <c r="B193" s="14" t="s">
        <v>67</v>
      </c>
      <c r="C193" s="1" t="s">
        <v>66</v>
      </c>
      <c r="D193" s="14" t="s">
        <v>64</v>
      </c>
      <c r="E193" s="35" cm="1">
        <f t="array" ref="E193">E176*INDEX('TDCV Values'!$D$11:$H$16,MATCH($B193&amp;$C193,'TDCV Values'!$B$11:$B$16&amp;'TDCV Values'!$C$11:$C$16,0),MATCH(E$22,'TDCV Values'!$D$10:$H$10,0))</f>
        <v>2106.4854063570992</v>
      </c>
      <c r="F193" s="35" cm="1">
        <f t="array" ref="F193">F176*INDEX('TDCV Values'!$D$11:$H$16,MATCH($B193&amp;$C193,'TDCV Values'!$B$11:$B$16&amp;'TDCV Values'!$C$11:$C$16,0),MATCH(F$22,'TDCV Values'!$D$10:$H$10,0))</f>
        <v>1543.6990313554879</v>
      </c>
      <c r="G193" s="35" cm="1">
        <f t="array" ref="G193">G176*INDEX('TDCV Values'!$D$11:$H$16,MATCH($B193&amp;$C193,'TDCV Values'!$B$11:$B$16&amp;'TDCV Values'!$C$11:$C$16,0),MATCH(G$22,'TDCV Values'!$D$10:$H$10,0))</f>
        <v>913.87306764698451</v>
      </c>
      <c r="H193" s="35" cm="1">
        <f t="array" ref="H193">H176*INDEX('TDCV Values'!$D$11:$H$16,MATCH($B193&amp;$C193,'TDCV Values'!$B$11:$B$16&amp;'TDCV Values'!$C$11:$C$16,0),MATCH(H$22,'TDCV Values'!$D$10:$H$10,0))</f>
        <v>802.61943356012682</v>
      </c>
      <c r="I193" s="35" cm="1">
        <f t="array" ref="I193">I176*INDEX('TDCV Values'!$D$11:$H$16,MATCH($B193&amp;$C193,'TDCV Values'!$B$11:$B$16&amp;'TDCV Values'!$C$11:$C$16,0),MATCH(I$22,'TDCV Values'!$D$10:$H$10,0))</f>
        <v>864.39457969613488</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145.18328729566366</v>
      </c>
      <c r="F195" s="8">
        <f t="shared" ref="F195:I200" si="20">F177*365</f>
        <v>162.55365645958665</v>
      </c>
      <c r="G195" s="8">
        <f t="shared" si="20"/>
        <v>162.55365645958665</v>
      </c>
      <c r="H195" s="8">
        <f t="shared" si="20"/>
        <v>164.66527632490985</v>
      </c>
      <c r="I195" s="8">
        <f t="shared" si="20"/>
        <v>164.77603798933654</v>
      </c>
      <c r="J195" s="108"/>
    </row>
    <row r="196" spans="2:10">
      <c r="B196" s="14" t="s">
        <v>62</v>
      </c>
      <c r="C196" s="1" t="s">
        <v>65</v>
      </c>
      <c r="D196" s="14" t="s">
        <v>68</v>
      </c>
      <c r="E196" s="8">
        <f t="shared" ref="E196:H200" si="21">E178*365</f>
        <v>144.34464678878561</v>
      </c>
      <c r="F196" s="8">
        <f t="shared" si="21"/>
        <v>161.61067183217943</v>
      </c>
      <c r="G196" s="8">
        <f t="shared" si="21"/>
        <v>161.61067183217943</v>
      </c>
      <c r="H196" s="8">
        <f t="shared" si="21"/>
        <v>163.7200561777646</v>
      </c>
      <c r="I196" s="8">
        <f t="shared" si="20"/>
        <v>163.65710235840046</v>
      </c>
      <c r="J196" s="108"/>
    </row>
    <row r="197" spans="2:10">
      <c r="B197" s="14" t="s">
        <v>62</v>
      </c>
      <c r="C197" s="1" t="s">
        <v>66</v>
      </c>
      <c r="D197" s="14" t="s">
        <v>68</v>
      </c>
      <c r="E197" s="8">
        <f t="shared" si="21"/>
        <v>159.41548604081157</v>
      </c>
      <c r="F197" s="8">
        <f t="shared" si="21"/>
        <v>177.68509053341711</v>
      </c>
      <c r="G197" s="8">
        <f t="shared" si="21"/>
        <v>177.68509053341711</v>
      </c>
      <c r="H197" s="8">
        <f t="shared" si="21"/>
        <v>179.46026060988743</v>
      </c>
      <c r="I197" s="8">
        <f t="shared" si="20"/>
        <v>178.71217617055939</v>
      </c>
      <c r="J197" s="108"/>
    </row>
    <row r="198" spans="2:10">
      <c r="B198" s="14" t="s">
        <v>67</v>
      </c>
      <c r="C198" s="1" t="s">
        <v>63</v>
      </c>
      <c r="D198" s="14" t="s">
        <v>68</v>
      </c>
      <c r="E198" s="8">
        <f t="shared" si="21"/>
        <v>108.66715758967345</v>
      </c>
      <c r="F198" s="8">
        <f t="shared" si="21"/>
        <v>110.81351690398058</v>
      </c>
      <c r="G198" s="8">
        <f t="shared" si="21"/>
        <v>110.81351690398058</v>
      </c>
      <c r="H198" s="8">
        <f t="shared" si="21"/>
        <v>113.66413130958743</v>
      </c>
      <c r="I198" s="8">
        <f t="shared" si="20"/>
        <v>113.58082155489038</v>
      </c>
      <c r="J198" s="108"/>
    </row>
    <row r="199" spans="2:10">
      <c r="B199" s="14" t="s">
        <v>67</v>
      </c>
      <c r="C199" s="1" t="s">
        <v>65</v>
      </c>
      <c r="D199" s="14" t="s">
        <v>68</v>
      </c>
      <c r="E199" s="8">
        <f t="shared" si="21"/>
        <v>108.08119378874702</v>
      </c>
      <c r="F199" s="8">
        <f t="shared" si="21"/>
        <v>110.21509112015509</v>
      </c>
      <c r="G199" s="8">
        <f t="shared" si="21"/>
        <v>110.21509112015509</v>
      </c>
      <c r="H199" s="8">
        <f t="shared" si="21"/>
        <v>113.05943192385703</v>
      </c>
      <c r="I199" s="8">
        <f t="shared" si="20"/>
        <v>112.97612216915996</v>
      </c>
      <c r="J199" s="108"/>
    </row>
    <row r="200" spans="2:10">
      <c r="B200" s="14" t="s">
        <v>67</v>
      </c>
      <c r="C200" s="1" t="s">
        <v>66</v>
      </c>
      <c r="D200" s="14" t="s">
        <v>68</v>
      </c>
      <c r="E200" s="8">
        <f t="shared" si="21"/>
        <v>120.02011346121407</v>
      </c>
      <c r="F200" s="8">
        <f t="shared" si="21"/>
        <v>122.89216847831179</v>
      </c>
      <c r="G200" s="8">
        <f t="shared" si="21"/>
        <v>122.89216847831179</v>
      </c>
      <c r="H200" s="8">
        <f t="shared" si="21"/>
        <v>125.26830468104971</v>
      </c>
      <c r="I200" s="8">
        <f t="shared" si="20"/>
        <v>125.18181773738527</v>
      </c>
      <c r="J200" s="108"/>
    </row>
    <row r="201" spans="2:10">
      <c r="B201" s="209" t="s">
        <v>74</v>
      </c>
      <c r="C201" s="209"/>
      <c r="D201" s="209"/>
      <c r="E201" s="209"/>
      <c r="F201" s="209"/>
      <c r="G201" s="209"/>
      <c r="H201" s="209"/>
      <c r="I201" s="186"/>
      <c r="J201" t="s">
        <v>75</v>
      </c>
    </row>
    <row r="202" spans="2:10">
      <c r="B202" s="14" t="s">
        <v>62</v>
      </c>
      <c r="C202" s="1" t="s">
        <v>63</v>
      </c>
      <c r="D202" s="1"/>
      <c r="E202" s="8">
        <f>E188+E195</f>
        <v>2145.6627845591206</v>
      </c>
      <c r="F202" s="8">
        <f t="shared" ref="F202:I207" si="22">F188+F195</f>
        <v>1661.6099150575142</v>
      </c>
      <c r="G202" s="8">
        <f t="shared" si="22"/>
        <v>1058.839261849994</v>
      </c>
      <c r="H202" s="8">
        <f t="shared" si="22"/>
        <v>923.38160005804787</v>
      </c>
      <c r="I202" s="8">
        <f t="shared" si="22"/>
        <v>958.22799274149997</v>
      </c>
    </row>
    <row r="203" spans="2:10">
      <c r="B203" s="14" t="s">
        <v>62</v>
      </c>
      <c r="C203" s="1" t="s">
        <v>65</v>
      </c>
      <c r="D203" s="1"/>
      <c r="E203" s="8">
        <f t="shared" ref="E203:H207" si="23">E189+E196</f>
        <v>2102.5074982035294</v>
      </c>
      <c r="F203" s="8">
        <f t="shared" si="23"/>
        <v>1617.9650794792458</v>
      </c>
      <c r="G203" s="8">
        <f t="shared" si="23"/>
        <v>1021.7118201823193</v>
      </c>
      <c r="H203" s="8">
        <f t="shared" si="23"/>
        <v>906.02919526328526</v>
      </c>
      <c r="I203" s="8">
        <f t="shared" si="22"/>
        <v>940.45739014070807</v>
      </c>
    </row>
    <row r="204" spans="2:10">
      <c r="B204" s="14" t="s">
        <v>62</v>
      </c>
      <c r="C204" s="1" t="s">
        <v>66</v>
      </c>
      <c r="D204" s="1"/>
      <c r="E204" s="8">
        <f t="shared" si="23"/>
        <v>2206.4477510060105</v>
      </c>
      <c r="F204" s="8">
        <f t="shared" si="23"/>
        <v>1711.6340044652097</v>
      </c>
      <c r="G204" s="8">
        <f t="shared" si="23"/>
        <v>1094.8532120910502</v>
      </c>
      <c r="H204" s="8">
        <f t="shared" si="23"/>
        <v>955.46061443136853</v>
      </c>
      <c r="I204" s="8">
        <f t="shared" si="22"/>
        <v>990.87700737504565</v>
      </c>
    </row>
    <row r="205" spans="2:10">
      <c r="B205" s="14" t="s">
        <v>67</v>
      </c>
      <c r="C205" s="1" t="s">
        <v>63</v>
      </c>
      <c r="D205" s="1"/>
      <c r="E205" s="8">
        <f t="shared" si="23"/>
        <v>2167.2966521228605</v>
      </c>
      <c r="F205" s="8">
        <f t="shared" si="23"/>
        <v>1619.4307017060544</v>
      </c>
      <c r="G205" s="8">
        <f t="shared" si="23"/>
        <v>1003.8956193337096</v>
      </c>
      <c r="H205" s="8">
        <f t="shared" si="23"/>
        <v>898.46402644266038</v>
      </c>
      <c r="I205" s="8">
        <f t="shared" si="22"/>
        <v>959.14831472562207</v>
      </c>
    </row>
    <row r="206" spans="2:10">
      <c r="B206" s="14" t="s">
        <v>67</v>
      </c>
      <c r="C206" s="1" t="s">
        <v>65</v>
      </c>
      <c r="D206" s="1"/>
      <c r="E206" s="8">
        <f t="shared" si="23"/>
        <v>2217.0050940738583</v>
      </c>
      <c r="F206" s="8">
        <f t="shared" si="23"/>
        <v>1642.3136980958016</v>
      </c>
      <c r="G206" s="8">
        <f t="shared" si="23"/>
        <v>986.19821171983256</v>
      </c>
      <c r="H206" s="8">
        <f t="shared" si="23"/>
        <v>871.73011698903031</v>
      </c>
      <c r="I206" s="8">
        <f t="shared" si="22"/>
        <v>936.81195018265453</v>
      </c>
    </row>
    <row r="207" spans="2:10">
      <c r="B207" s="14" t="s">
        <v>67</v>
      </c>
      <c r="C207" s="1" t="s">
        <v>66</v>
      </c>
      <c r="D207" s="1"/>
      <c r="E207" s="8">
        <f t="shared" si="23"/>
        <v>2226.5055198183131</v>
      </c>
      <c r="F207" s="8">
        <f t="shared" si="23"/>
        <v>1666.5911998337997</v>
      </c>
      <c r="G207" s="8">
        <f t="shared" si="23"/>
        <v>1036.7652361252963</v>
      </c>
      <c r="H207" s="8">
        <f t="shared" si="23"/>
        <v>927.88773824117652</v>
      </c>
      <c r="I207" s="8">
        <f t="shared" si="22"/>
        <v>989.57639743352013</v>
      </c>
    </row>
    <row r="208" spans="2:10">
      <c r="B208" s="209" t="s">
        <v>74</v>
      </c>
      <c r="C208" s="209"/>
      <c r="D208" s="209"/>
      <c r="E208" s="209"/>
      <c r="F208" s="209"/>
      <c r="G208" s="209"/>
      <c r="H208" s="209"/>
      <c r="I208" s="186"/>
      <c r="J208" t="s">
        <v>76</v>
      </c>
    </row>
    <row r="209" spans="2:15">
      <c r="B209" s="14" t="s">
        <v>77</v>
      </c>
      <c r="C209" s="1" t="s">
        <v>63</v>
      </c>
      <c r="D209" s="1"/>
      <c r="E209" s="8">
        <f>E202+E205</f>
        <v>4312.9594366819811</v>
      </c>
      <c r="F209" s="8">
        <f t="shared" ref="F209:I211" si="24">F202+F205</f>
        <v>3281.0406167635683</v>
      </c>
      <c r="G209" s="8">
        <f t="shared" si="24"/>
        <v>2062.7348811837037</v>
      </c>
      <c r="H209" s="8">
        <f t="shared" si="24"/>
        <v>1821.8456265007082</v>
      </c>
      <c r="I209" s="8">
        <f t="shared" si="24"/>
        <v>1917.3763074671219</v>
      </c>
    </row>
    <row r="210" spans="2:15">
      <c r="B210" s="14" t="s">
        <v>77</v>
      </c>
      <c r="C210" s="1" t="s">
        <v>65</v>
      </c>
      <c r="D210" s="1"/>
      <c r="E210" s="8">
        <f t="shared" ref="E210:H211" si="25">E203+E206</f>
        <v>4319.5125922773877</v>
      </c>
      <c r="F210" s="8">
        <f t="shared" si="25"/>
        <v>3260.2787775750476</v>
      </c>
      <c r="G210" s="8">
        <f t="shared" si="25"/>
        <v>2007.9100319021518</v>
      </c>
      <c r="H210" s="8">
        <f t="shared" si="25"/>
        <v>1777.7593122523156</v>
      </c>
      <c r="I210" s="8">
        <f t="shared" si="24"/>
        <v>1877.2693403233625</v>
      </c>
    </row>
    <row r="211" spans="2:15">
      <c r="B211" s="14" t="s">
        <v>77</v>
      </c>
      <c r="C211" s="1" t="s">
        <v>66</v>
      </c>
      <c r="D211" s="1"/>
      <c r="E211" s="8">
        <f t="shared" si="25"/>
        <v>4432.9532708243241</v>
      </c>
      <c r="F211" s="8">
        <f t="shared" si="25"/>
        <v>3378.2252042990094</v>
      </c>
      <c r="G211" s="8">
        <f t="shared" si="25"/>
        <v>2131.6184482163462</v>
      </c>
      <c r="H211" s="8">
        <f t="shared" si="25"/>
        <v>1883.3483526725449</v>
      </c>
      <c r="I211" s="8">
        <f t="shared" si="24"/>
        <v>1980.4534048085657</v>
      </c>
    </row>
    <row r="212" spans="2:15">
      <c r="B212" s="128"/>
      <c r="D212" s="128"/>
      <c r="E212" s="16"/>
      <c r="F212" s="16"/>
      <c r="G212" s="16"/>
      <c r="H212" s="16"/>
      <c r="I212" s="16"/>
    </row>
    <row r="213" spans="2:15">
      <c r="B213" s="199" t="s">
        <v>108</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6">E202-E38</f>
        <v>15.107331773780516</v>
      </c>
      <c r="F217" s="8">
        <f t="shared" si="26"/>
        <v>12.226589655238513</v>
      </c>
      <c r="G217" s="8">
        <f t="shared" si="26"/>
        <v>8.6029701175966693</v>
      </c>
      <c r="H217" s="8">
        <f t="shared" si="26"/>
        <v>8.5436589066819124</v>
      </c>
      <c r="I217" s="8">
        <f t="shared" si="26"/>
        <v>8.8006058698824745</v>
      </c>
      <c r="J217" s="137"/>
      <c r="K217" s="138"/>
      <c r="L217" s="138"/>
      <c r="M217" s="138"/>
      <c r="N217" s="138"/>
      <c r="O217" s="138"/>
    </row>
    <row r="218" spans="2:15">
      <c r="B218" s="14" t="s">
        <v>62</v>
      </c>
      <c r="C218" s="1" t="s">
        <v>65</v>
      </c>
      <c r="D218" s="1"/>
      <c r="E218" s="8">
        <f t="shared" si="26"/>
        <v>-16.350750788014011</v>
      </c>
      <c r="F218" s="8">
        <f t="shared" si="26"/>
        <v>-16.57615286812802</v>
      </c>
      <c r="G218" s="8">
        <f t="shared" si="26"/>
        <v>-16.57615286812802</v>
      </c>
      <c r="H218" s="8">
        <f t="shared" si="26"/>
        <v>-22.365367351356667</v>
      </c>
      <c r="I218" s="8">
        <f t="shared" si="26"/>
        <v>-22.358484232278101</v>
      </c>
      <c r="J218" s="137"/>
      <c r="K218" s="121" t="s">
        <v>101</v>
      </c>
      <c r="L218" s="138"/>
      <c r="M218" s="138"/>
      <c r="N218" s="138"/>
      <c r="O218" s="138"/>
    </row>
    <row r="219" spans="2:15">
      <c r="B219" s="14" t="s">
        <v>62</v>
      </c>
      <c r="C219" s="1" t="s">
        <v>66</v>
      </c>
      <c r="D219" s="1"/>
      <c r="E219" s="8">
        <f t="shared" si="26"/>
        <v>-50.610403745438816</v>
      </c>
      <c r="F219" s="8">
        <f t="shared" si="26"/>
        <v>-39.169444615408793</v>
      </c>
      <c r="G219" s="8">
        <f t="shared" si="26"/>
        <v>-24.92995381916262</v>
      </c>
      <c r="H219" s="8">
        <f t="shared" si="26"/>
        <v>-21.596750620372404</v>
      </c>
      <c r="I219" s="8">
        <f t="shared" si="26"/>
        <v>-22.610143513514345</v>
      </c>
      <c r="K219" s="136">
        <f>(I217*'Customer Numbers - Eastern'!$C$5)+(I218*'Customer Numbers - Eastern'!$D$5)+(I219*'Customer Numbers - Eastern'!$E$5)+(I220*'Customer Numbers - Eastern'!$C$10)+(I221*'Customer Numbers - Eastern'!$D$10)+(I222*'Customer Numbers - Eastern'!$E$10)</f>
        <v>5.2154064178466797E-8</v>
      </c>
      <c r="L219" s="138"/>
      <c r="M219" s="138"/>
      <c r="N219" s="138"/>
      <c r="O219" s="138"/>
    </row>
    <row r="220" spans="2:15">
      <c r="B220" s="14" t="s">
        <v>67</v>
      </c>
      <c r="C220" s="1" t="s">
        <v>63</v>
      </c>
      <c r="D220" s="1"/>
      <c r="E220" s="8">
        <f t="shared" si="26"/>
        <v>16.716978635667147</v>
      </c>
      <c r="F220" s="8">
        <f t="shared" si="26"/>
        <v>13.367725033535407</v>
      </c>
      <c r="G220" s="8">
        <f t="shared" si="26"/>
        <v>9.7780511310583051</v>
      </c>
      <c r="H220" s="8">
        <f t="shared" si="26"/>
        <v>10.098402278393792</v>
      </c>
      <c r="I220" s="8">
        <f t="shared" si="26"/>
        <v>10.527766645842348</v>
      </c>
      <c r="K220" s="138"/>
      <c r="L220" s="138"/>
      <c r="M220" s="138"/>
      <c r="N220" s="138"/>
      <c r="O220" s="138"/>
    </row>
    <row r="221" spans="2:15">
      <c r="B221" s="14" t="s">
        <v>67</v>
      </c>
      <c r="C221" s="1" t="s">
        <v>65</v>
      </c>
      <c r="D221" s="1"/>
      <c r="E221" s="8">
        <f t="shared" si="26"/>
        <v>-28.824621886829846</v>
      </c>
      <c r="F221" s="8">
        <f t="shared" si="26"/>
        <v>-27.751341062883967</v>
      </c>
      <c r="G221" s="8">
        <f t="shared" si="26"/>
        <v>-27.75134106288408</v>
      </c>
      <c r="H221" s="8">
        <f t="shared" si="26"/>
        <v>-34.581135403591475</v>
      </c>
      <c r="I221" s="8">
        <f t="shared" si="26"/>
        <v>-34.552301906284697</v>
      </c>
      <c r="K221" s="138"/>
      <c r="L221" s="138"/>
      <c r="M221" s="138"/>
      <c r="N221" s="138"/>
      <c r="O221" s="138"/>
    </row>
    <row r="222" spans="2:15">
      <c r="B222" s="14" t="s">
        <v>67</v>
      </c>
      <c r="C222" s="1" t="s">
        <v>66</v>
      </c>
      <c r="D222" s="1"/>
      <c r="E222" s="8">
        <f t="shared" si="26"/>
        <v>-51.475460310378821</v>
      </c>
      <c r="F222" s="8">
        <f t="shared" si="26"/>
        <v>-38.424771640106655</v>
      </c>
      <c r="G222" s="8">
        <f t="shared" si="26"/>
        <v>-23.767493516081686</v>
      </c>
      <c r="H222" s="8">
        <f t="shared" si="26"/>
        <v>-21.098942571961288</v>
      </c>
      <c r="I222" s="8">
        <f t="shared" si="26"/>
        <v>-22.868901894675901</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31.824310409447662</v>
      </c>
      <c r="F224" s="8">
        <f t="shared" ref="F224:I226" si="27">F217+F220</f>
        <v>25.59431468877392</v>
      </c>
      <c r="G224" s="8">
        <f t="shared" si="27"/>
        <v>18.381021248654974</v>
      </c>
      <c r="H224" s="8">
        <f t="shared" si="27"/>
        <v>18.642061185075704</v>
      </c>
      <c r="I224" s="8">
        <f t="shared" si="27"/>
        <v>19.328372515724823</v>
      </c>
      <c r="K224" s="138"/>
      <c r="L224" s="138"/>
      <c r="M224" s="138"/>
      <c r="N224" s="138"/>
      <c r="O224" s="138"/>
    </row>
    <row r="225" spans="2:15">
      <c r="B225" s="14" t="s">
        <v>77</v>
      </c>
      <c r="C225" s="1" t="s">
        <v>65</v>
      </c>
      <c r="D225" s="1"/>
      <c r="E225" s="8">
        <f>E218+E221</f>
        <v>-45.175372674843857</v>
      </c>
      <c r="F225" s="8">
        <f t="shared" si="27"/>
        <v>-44.327493931011986</v>
      </c>
      <c r="G225" s="8">
        <f t="shared" si="27"/>
        <v>-44.3274939310121</v>
      </c>
      <c r="H225" s="8">
        <f t="shared" si="27"/>
        <v>-56.946502754948142</v>
      </c>
      <c r="I225" s="8">
        <f t="shared" si="27"/>
        <v>-56.910786138562798</v>
      </c>
      <c r="K225" s="138"/>
      <c r="L225" s="138"/>
      <c r="M225" s="138"/>
      <c r="N225" s="138"/>
      <c r="O225" s="138"/>
    </row>
    <row r="226" spans="2:15">
      <c r="B226" s="14" t="s">
        <v>77</v>
      </c>
      <c r="C226" s="1" t="s">
        <v>66</v>
      </c>
      <c r="D226" s="1"/>
      <c r="E226" s="8">
        <f>E219+E222</f>
        <v>-102.08586405581764</v>
      </c>
      <c r="F226" s="8">
        <f t="shared" si="27"/>
        <v>-77.594216255515448</v>
      </c>
      <c r="G226" s="8">
        <f t="shared" si="27"/>
        <v>-48.697447335244306</v>
      </c>
      <c r="H226" s="8">
        <f t="shared" si="27"/>
        <v>-42.695693192333692</v>
      </c>
      <c r="I226" s="8">
        <f t="shared" si="27"/>
        <v>-45.479045408190245</v>
      </c>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M54:N54"/>
    <mergeCell ref="B57:C57"/>
    <mergeCell ref="B208:H208"/>
    <mergeCell ref="B216:H216"/>
    <mergeCell ref="B223:H223"/>
    <mergeCell ref="B187:H187"/>
    <mergeCell ref="B194:H194"/>
    <mergeCell ref="B201:H201"/>
    <mergeCell ref="B23:H23"/>
    <mergeCell ref="B30:H30"/>
    <mergeCell ref="B37:H37"/>
    <mergeCell ref="B44:H44"/>
    <mergeCell ref="B113:H113"/>
    <mergeCell ref="E52:F52"/>
    <mergeCell ref="B77:H77"/>
    <mergeCell ref="B84:H84"/>
    <mergeCell ref="B91:H91"/>
    <mergeCell ref="B98:H98"/>
    <mergeCell ref="B106:H106"/>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7065-CC13-4E17-BF6E-EC79B9CE6F72}">
  <sheetPr>
    <tabColor theme="5" tint="0.59999389629810485"/>
    <pageSetUpPr autoPageBreaks="0"/>
  </sheetPr>
  <dimension ref="A2:V236"/>
  <sheetViews>
    <sheetView topLeftCell="A118" zoomScaleNormal="100" workbookViewId="0">
      <selection activeCell="J138" sqref="J138"/>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129</v>
      </c>
    </row>
    <row r="3" spans="1:10" s="34" customFormat="1">
      <c r="A3" s="33" t="s">
        <v>57</v>
      </c>
      <c r="B3" s="33"/>
      <c r="C3" s="33"/>
    </row>
    <row r="4" spans="1:10">
      <c r="A4" s="4"/>
      <c r="B4" s="4"/>
      <c r="C4" s="4"/>
      <c r="H4" s="187"/>
      <c r="I4" s="187"/>
    </row>
    <row r="5" spans="1:10" ht="25.5">
      <c r="A5" s="1"/>
      <c r="B5" s="14"/>
      <c r="C5" s="1"/>
      <c r="D5" s="1"/>
      <c r="E5" s="126" t="s">
        <v>47</v>
      </c>
      <c r="F5" s="126" t="s">
        <v>49</v>
      </c>
      <c r="G5" s="126" t="s">
        <v>51</v>
      </c>
      <c r="H5" s="126" t="s">
        <v>53</v>
      </c>
      <c r="I5" s="127" t="s">
        <v>55</v>
      </c>
    </row>
    <row r="6" spans="1:10">
      <c r="A6" s="21" t="s">
        <v>95</v>
      </c>
      <c r="B6" s="55" t="s">
        <v>58</v>
      </c>
      <c r="C6" s="2" t="s">
        <v>59</v>
      </c>
      <c r="D6" s="2" t="s">
        <v>60</v>
      </c>
      <c r="E6" s="13" t="s">
        <v>46</v>
      </c>
      <c r="F6" s="13" t="s">
        <v>48</v>
      </c>
      <c r="G6" s="13" t="s">
        <v>50</v>
      </c>
      <c r="H6" s="13" t="s">
        <v>52</v>
      </c>
      <c r="I6" s="186" t="s">
        <v>54</v>
      </c>
      <c r="J6" t="s">
        <v>61</v>
      </c>
    </row>
    <row r="7" spans="1:10" ht="13.5" customHeight="1">
      <c r="A7" s="143" t="s">
        <v>130</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0.66239786654887034</v>
      </c>
      <c r="F7" s="37" cm="1">
        <f t="array" ref="F7">INDEX('Regional Cap levels'!$F$386:$J$553,MATCH($A7&amp;$B7&amp;$C7&amp;$D7,'Regional Cap levels'!$B$386:$B$553&amp;'Regional Cap levels'!$C$386:$C$553&amp;'Regional Cap levels'!$D$386:$D$553&amp;'Regional Cap levels'!$E$386:$E$553,0),MATCH(F$6,'Regional Cap levels'!$F$385:$J$385,0))</f>
        <v>0.49798650923752302</v>
      </c>
      <c r="G7" s="37" cm="1">
        <f t="array" ref="G7">INDEX('Regional Cap levels'!$F$386:$J$553,MATCH($A7&amp;$B7&amp;$C7&amp;$D7,'Regional Cap levels'!$B$386:$B$553&amp;'Regional Cap levels'!$C$386:$C$553&amp;'Regional Cap levels'!$D$386:$D$553&amp;'Regional Cap levels'!$E$386:$E$553,0),MATCH(G$6,'Regional Cap levels'!$F$385:$J$385,0))</f>
        <v>0.29482267209519852</v>
      </c>
      <c r="H7" s="37" cm="1">
        <f t="array" ref="H7">INDEX('Regional Cap levels'!$F$386:$J$553,MATCH($A7&amp;$B7&amp;$C7&amp;$D7,'Regional Cap levels'!$B$386:$B$553&amp;'Regional Cap levels'!$C$386:$C$553&amp;'Regional Cap levels'!$D$386:$D$553&amp;'Regional Cap levels'!$E$386:$E$553,0),MATCH(H$6,'Regional Cap levels'!$F$385:$J$385,0))</f>
        <v>0.26759533007392622</v>
      </c>
      <c r="I7" s="37" cm="1">
        <f t="array" ref="I7">INDEX('Regional Cap levels'!$F$386:$J$553,MATCH($A7&amp;$B7&amp;$C7&amp;$D7,'Regional Cap levels'!$B$386:$B$553&amp;'Regional Cap levels'!$C$386:$C$553&amp;'Regional Cap levels'!$D$386:$D$553&amp;'Regional Cap levels'!$E$386:$E$553,0),MATCH(I$6,'Regional Cap levels'!$F$385:$J$385,0))</f>
        <v>0.28017338501451533</v>
      </c>
      <c r="J7" s="4"/>
    </row>
    <row r="8" spans="1:10" ht="13.5" customHeight="1">
      <c r="A8" s="143" t="s">
        <v>130</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0.65218013616017212</v>
      </c>
      <c r="F8" s="37" cm="1">
        <f t="array" ref="F8">INDEX('Regional Cap levels'!$F$386:$J$553,MATCH($A8&amp;$B8&amp;$C8&amp;$D8,'Regional Cap levels'!$B$386:$B$553&amp;'Regional Cap levels'!$C$386:$C$553&amp;'Regional Cap levels'!$D$386:$D$553&amp;'Regional Cap levels'!$E$386:$E$553,0),MATCH(F$6,'Regional Cap levels'!$F$385:$J$385,0))</f>
        <v>0.48655980596241377</v>
      </c>
      <c r="G8" s="37" cm="1">
        <f t="array" ref="G8">INDEX('Regional Cap levels'!$F$386:$J$553,MATCH($A8&amp;$B8&amp;$C8&amp;$D8,'Regional Cap levels'!$B$386:$B$553&amp;'Regional Cap levels'!$C$386:$C$553&amp;'Regional Cap levels'!$D$386:$D$553&amp;'Regional Cap levels'!$E$386:$E$553,0),MATCH(G$6,'Regional Cap levels'!$F$385:$J$385,0))</f>
        <v>0.28437721389163123</v>
      </c>
      <c r="H8" s="37" cm="1">
        <f t="array" ref="H8">INDEX('Regional Cap levels'!$F$386:$J$553,MATCH($A8&amp;$B8&amp;$C8&amp;$D8,'Regional Cap levels'!$B$386:$B$553&amp;'Regional Cap levels'!$C$386:$C$553&amp;'Regional Cap levels'!$D$386:$D$553&amp;'Regional Cap levels'!$E$386:$E$553,0),MATCH(H$6,'Regional Cap levels'!$F$385:$J$385,0))</f>
        <v>0.26326143713160255</v>
      </c>
      <c r="I8" s="37" cm="1">
        <f t="array" ref="I8">INDEX('Regional Cap levels'!$F$386:$J$553,MATCH($A8&amp;$B8&amp;$C8&amp;$D8,'Regional Cap levels'!$B$386:$B$553&amp;'Regional Cap levels'!$C$386:$C$553&amp;'Regional Cap levels'!$D$386:$D$553&amp;'Regional Cap levels'!$E$386:$E$553,0),MATCH(I$6,'Regional Cap levels'!$F$385:$J$385,0))</f>
        <v>0.27578127013945275</v>
      </c>
    </row>
    <row r="9" spans="1:10" ht="13.5" customHeight="1">
      <c r="A9" s="143" t="s">
        <v>130</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0.69767014388143711</v>
      </c>
      <c r="F9" s="37" cm="1">
        <f t="array" ref="F9">INDEX('Regional Cap levels'!$F$386:$J$553,MATCH($A9&amp;$B9&amp;$C9&amp;$D9,'Regional Cap levels'!$B$386:$B$553&amp;'Regional Cap levels'!$C$386:$C$553&amp;'Regional Cap levels'!$D$386:$D$553&amp;'Regional Cap levels'!$E$386:$E$553,0),MATCH(F$6,'Regional Cap levels'!$F$385:$J$385,0))</f>
        <v>0.52451042773463163</v>
      </c>
      <c r="G9" s="37" cm="1">
        <f t="array" ref="G9">INDEX('Regional Cap levels'!$F$386:$J$553,MATCH($A9&amp;$B9&amp;$C9&amp;$D9,'Regional Cap levels'!$B$386:$B$553&amp;'Regional Cap levels'!$C$386:$C$553&amp;'Regional Cap levels'!$D$386:$D$553&amp;'Regional Cap levels'!$E$386:$E$553,0),MATCH(G$6,'Regional Cap levels'!$F$385:$J$385,0))</f>
        <v>0.310538744175964</v>
      </c>
      <c r="H9" s="37" cm="1">
        <f t="array" ref="H9">INDEX('Regional Cap levels'!$F$386:$J$553,MATCH($A9&amp;$B9&amp;$C9&amp;$D9,'Regional Cap levels'!$B$386:$B$553&amp;'Regional Cap levels'!$C$386:$C$553&amp;'Regional Cap levels'!$D$386:$D$553&amp;'Regional Cap levels'!$E$386:$E$553,0),MATCH(H$6,'Regional Cap levels'!$F$385:$J$385,0))</f>
        <v>0.28167982260817032</v>
      </c>
      <c r="I9" s="37" cm="1">
        <f t="array" ref="I9">INDEX('Regional Cap levels'!$F$386:$J$553,MATCH($A9&amp;$B9&amp;$C9&amp;$D9,'Regional Cap levels'!$B$386:$B$553&amp;'Regional Cap levels'!$C$386:$C$553&amp;'Regional Cap levels'!$D$386:$D$553&amp;'Regional Cap levels'!$E$386:$E$553,0),MATCH(I$6,'Regional Cap levels'!$F$385:$J$385,0))</f>
        <v>0.29492689765250046</v>
      </c>
    </row>
    <row r="10" spans="1:10" ht="13.5" customHeight="1">
      <c r="A10" s="143" t="s">
        <v>130</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0.16982768008893454</v>
      </c>
      <c r="F10" s="37" cm="1">
        <f t="array" ref="F10">INDEX('Regional Cap levels'!$F$386:$J$553,MATCH($A10&amp;$B10&amp;$C10&amp;$D10,'Regional Cap levels'!$B$386:$B$553&amp;'Regional Cap levels'!$C$386:$C$553&amp;'Regional Cap levels'!$D$386:$D$553&amp;'Regional Cap levels'!$E$386:$E$553,0),MATCH(F$6,'Regional Cap levels'!$F$385:$J$385,0))</f>
        <v>0.12478609176189122</v>
      </c>
      <c r="G10" s="37" cm="1">
        <f t="array" ref="G10">INDEX('Regional Cap levels'!$F$386:$J$553,MATCH($A10&amp;$B10&amp;$C10&amp;$D10,'Regional Cap levels'!$B$386:$B$553&amp;'Regional Cap levels'!$C$386:$C$553&amp;'Regional Cap levels'!$D$386:$D$553&amp;'Regional Cap levels'!$E$386:$E$553,0),MATCH(G$6,'Regional Cap levels'!$F$385:$J$385,0))</f>
        <v>7.379064105606889E-2</v>
      </c>
      <c r="H10" s="37" cm="1">
        <f t="array" ref="H10">INDEX('Regional Cap levels'!$F$386:$J$553,MATCH($A10&amp;$B10&amp;$C10&amp;$D10,'Regional Cap levels'!$B$386:$B$553&amp;'Regional Cap levels'!$C$386:$C$553&amp;'Regional Cap levels'!$D$386:$D$553&amp;'Regional Cap levels'!$E$386:$E$553,0),MATCH(H$6,'Regional Cap levels'!$F$385:$J$385,0))</f>
        <v>6.7649847186744258E-2</v>
      </c>
      <c r="I10" s="37" cm="1">
        <f t="array" ref="I10">INDEX('Regional Cap levels'!$F$386:$J$553,MATCH($A10&amp;$B10&amp;$C10&amp;$D10,'Regional Cap levels'!$B$386:$B$553&amp;'Regional Cap levels'!$C$386:$C$553&amp;'Regional Cap levels'!$D$386:$D$553&amp;'Regional Cap levels'!$E$386:$E$553,0),MATCH(I$6,'Regional Cap levels'!$F$385:$J$385,0))</f>
        <v>7.2896326159348171E-2</v>
      </c>
    </row>
    <row r="11" spans="1:10" ht="13.5" customHeight="1">
      <c r="A11" s="143" t="s">
        <v>130</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0.17472343211081967</v>
      </c>
      <c r="F11" s="37" cm="1">
        <f t="array" ref="F11">INDEX('Regional Cap levels'!$F$386:$J$553,MATCH($A11&amp;$B11&amp;$C11&amp;$D11,'Regional Cap levels'!$B$386:$B$553&amp;'Regional Cap levels'!$C$386:$C$553&amp;'Regional Cap levels'!$D$386:$D$553&amp;'Regional Cap levels'!$E$386:$E$553,0),MATCH(F$6,'Regional Cap levels'!$F$385:$J$385,0))</f>
        <v>0.12716029160220113</v>
      </c>
      <c r="G11" s="37" cm="1">
        <f t="array" ref="G11">INDEX('Regional Cap levels'!$F$386:$J$553,MATCH($A11&amp;$B11&amp;$C11&amp;$D11,'Regional Cap levels'!$B$386:$B$553&amp;'Regional Cap levels'!$C$386:$C$553&amp;'Regional Cap levels'!$D$386:$D$553&amp;'Regional Cap levels'!$E$386:$E$553,0),MATCH(G$6,'Regional Cap levels'!$F$385:$J$385,0))</f>
        <v>7.2484001070870441E-2</v>
      </c>
      <c r="H11" s="37" cm="1">
        <f t="array" ref="H11">INDEX('Regional Cap levels'!$F$386:$J$553,MATCH($A11&amp;$B11&amp;$C11&amp;$D11,'Regional Cap levels'!$B$386:$B$553&amp;'Regional Cap levels'!$C$386:$C$553&amp;'Regional Cap levels'!$D$386:$D$553&amp;'Regional Cap levels'!$E$386:$E$553,0),MATCH(H$6,'Regional Cap levels'!$F$385:$J$385,0))</f>
        <v>6.5458606714011297E-2</v>
      </c>
      <c r="I11" s="37" cm="1">
        <f t="array" ref="I11">INDEX('Regional Cap levels'!$F$386:$J$553,MATCH($A11&amp;$B11&amp;$C11&amp;$D11,'Regional Cap levels'!$B$386:$B$553&amp;'Regional Cap levels'!$C$386:$C$553&amp;'Regional Cap levels'!$D$386:$D$553&amp;'Regional Cap levels'!$E$386:$E$553,0),MATCH(I$6,'Regional Cap levels'!$F$385:$J$385,0))</f>
        <v>7.1125262885181978E-2</v>
      </c>
    </row>
    <row r="12" spans="1:10" ht="13.5" customHeight="1">
      <c r="A12" s="143" t="s">
        <v>130</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0.17886864571161198</v>
      </c>
      <c r="F12" s="37" cm="1">
        <f t="array" ref="F12">INDEX('Regional Cap levels'!$F$386:$J$553,MATCH($A12&amp;$B12&amp;$C12&amp;$D12,'Regional Cap levels'!$B$386:$B$553&amp;'Regional Cap levels'!$C$386:$C$553&amp;'Regional Cap levels'!$D$386:$D$553&amp;'Regional Cap levels'!$E$386:$E$553,0),MATCH(F$6,'Regional Cap levels'!$F$385:$J$385,0))</f>
        <v>0.13143169955509074</v>
      </c>
      <c r="G12" s="37" cm="1">
        <f t="array" ref="G12">INDEX('Regional Cap levels'!$F$386:$J$553,MATCH($A12&amp;$B12&amp;$C12&amp;$D12,'Regional Cap levels'!$B$386:$B$553&amp;'Regional Cap levels'!$C$386:$C$553&amp;'Regional Cap levels'!$D$386:$D$553&amp;'Regional Cap levels'!$E$386:$E$553,0),MATCH(G$6,'Regional Cap levels'!$F$385:$J$385,0))</f>
        <v>7.772476273571341E-2</v>
      </c>
      <c r="H12" s="37" cm="1">
        <f t="array" ref="H12">INDEX('Regional Cap levels'!$F$386:$J$553,MATCH($A12&amp;$B12&amp;$C12&amp;$D12,'Regional Cap levels'!$B$386:$B$553&amp;'Regional Cap levels'!$C$386:$C$553&amp;'Regional Cap levels'!$D$386:$D$553&amp;'Regional Cap levels'!$E$386:$E$553,0),MATCH(H$6,'Regional Cap levels'!$F$385:$J$385,0))</f>
        <v>7.1205476943742227E-2</v>
      </c>
      <c r="I12" s="37" cm="1">
        <f t="array" ref="I12">INDEX('Regional Cap levels'!$F$386:$J$553,MATCH($A12&amp;$B12&amp;$C12&amp;$D12,'Regional Cap levels'!$B$386:$B$553&amp;'Regional Cap levels'!$C$386:$C$553&amp;'Regional Cap levels'!$D$386:$D$553&amp;'Regional Cap levels'!$E$386:$E$553,0),MATCH(I$6,'Regional Cap levels'!$F$385:$J$385,0))</f>
        <v>7.6731174442734473E-2</v>
      </c>
    </row>
    <row r="13" spans="1:10" ht="13.5" customHeight="1">
      <c r="A13" s="143" t="s">
        <v>130</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0.45768024488919024</v>
      </c>
      <c r="F13" s="37" cm="1">
        <f t="array" ref="F13">INDEX('Regional Cap levels'!$F$386:$J$553,MATCH($A13&amp;$B13&amp;$C13&amp;$D13,'Regional Cap levels'!$B$386:$B$553&amp;'Regional Cap levels'!$C$386:$C$553&amp;'Regional Cap levels'!$D$386:$D$553&amp;'Regional Cap levels'!$E$386:$E$553,0),MATCH(F$6,'Regional Cap levels'!$F$385:$J$385,0))</f>
        <v>0.50307122972929963</v>
      </c>
      <c r="G13" s="37" cm="1">
        <f t="array" ref="G13">INDEX('Regional Cap levels'!$F$386:$J$553,MATCH($A13&amp;$B13&amp;$C13&amp;$D13,'Regional Cap levels'!$B$386:$B$553&amp;'Regional Cap levels'!$C$386:$C$553&amp;'Regional Cap levels'!$D$386:$D$553&amp;'Regional Cap levels'!$E$386:$E$553,0),MATCH(G$6,'Regional Cap levels'!$F$385:$J$385,0))</f>
        <v>0.50307122972929963</v>
      </c>
      <c r="H13" s="37" cm="1">
        <f t="array" ref="H13">INDEX('Regional Cap levels'!$F$386:$J$553,MATCH($A13&amp;$B13&amp;$C13&amp;$D13,'Regional Cap levels'!$B$386:$B$553&amp;'Regional Cap levels'!$C$386:$C$553&amp;'Regional Cap levels'!$D$386:$D$553&amp;'Regional Cap levels'!$E$386:$E$553,0),MATCH(H$6,'Regional Cap levels'!$F$385:$J$385,0))</f>
        <v>0.50708709946200192</v>
      </c>
      <c r="I13" s="37" cm="1">
        <f t="array" ref="I13">INDEX('Regional Cap levels'!$F$386:$J$553,MATCH($A13&amp;$B13&amp;$C13&amp;$D13,'Regional Cap levels'!$B$386:$B$553&amp;'Regional Cap levels'!$C$386:$C$553&amp;'Regional Cap levels'!$D$386:$D$553&amp;'Regional Cap levels'!$E$386:$E$553,0),MATCH(I$6,'Regional Cap levels'!$F$385:$J$385,0))</f>
        <v>0.50689050549463299</v>
      </c>
    </row>
    <row r="14" spans="1:10" ht="13.5" customHeight="1">
      <c r="A14" s="143" t="s">
        <v>130</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0.50824663144636573</v>
      </c>
      <c r="F14" s="37" cm="1">
        <f t="array" ref="F14">INDEX('Regional Cap levels'!$F$386:$J$553,MATCH($A14&amp;$B14&amp;$C14&amp;$D14,'Regional Cap levels'!$B$386:$B$553&amp;'Regional Cap levels'!$C$386:$C$553&amp;'Regional Cap levels'!$D$386:$D$553&amp;'Regional Cap levels'!$E$386:$E$553,0),MATCH(F$6,'Regional Cap levels'!$F$385:$J$385,0))</f>
        <v>0.55434827154606781</v>
      </c>
      <c r="G14" s="37" cm="1">
        <f t="array" ref="G14">INDEX('Regional Cap levels'!$F$386:$J$553,MATCH($A14&amp;$B14&amp;$C14&amp;$D14,'Regional Cap levels'!$B$386:$B$553&amp;'Regional Cap levels'!$C$386:$C$553&amp;'Regional Cap levels'!$D$386:$D$553&amp;'Regional Cap levels'!$E$386:$E$553,0),MATCH(G$6,'Regional Cap levels'!$F$385:$J$385,0))</f>
        <v>0.55434827154606781</v>
      </c>
      <c r="H14" s="37" cm="1">
        <f t="array" ref="H14">INDEX('Regional Cap levels'!$F$386:$J$553,MATCH($A14&amp;$B14&amp;$C14&amp;$D14,'Regional Cap levels'!$B$386:$B$553&amp;'Regional Cap levels'!$C$386:$C$553&amp;'Regional Cap levels'!$D$386:$D$553&amp;'Regional Cap levels'!$E$386:$E$553,0),MATCH(H$6,'Regional Cap levels'!$F$385:$J$385,0))</f>
        <v>0.57638338370025255</v>
      </c>
      <c r="I14" s="37" cm="1">
        <f t="array" ref="I14">INDEX('Regional Cap levels'!$F$386:$J$553,MATCH($A14&amp;$B14&amp;$C14&amp;$D14,'Regional Cap levels'!$B$386:$B$553&amp;'Regional Cap levels'!$C$386:$C$553&amp;'Regional Cap levels'!$D$386:$D$553&amp;'Regional Cap levels'!$E$386:$E$553,0),MATCH(I$6,'Regional Cap levels'!$F$385:$J$385,0))</f>
        <v>0.5761661920804253</v>
      </c>
    </row>
    <row r="15" spans="1:10" ht="13.5" customHeight="1">
      <c r="A15" s="143" t="s">
        <v>130</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0.51779061862626241</v>
      </c>
      <c r="F15" s="37" cm="1">
        <f t="array" ref="F15">INDEX('Regional Cap levels'!$F$386:$J$553,MATCH($A15&amp;$B15&amp;$C15&amp;$D15,'Regional Cap levels'!$B$386:$B$553&amp;'Regional Cap levels'!$C$386:$C$553&amp;'Regional Cap levels'!$D$386:$D$553&amp;'Regional Cap levels'!$E$386:$E$553,0),MATCH(F$6,'Regional Cap levels'!$F$385:$J$385,0))</f>
        <v>0.56703996488238295</v>
      </c>
      <c r="G15" s="37" cm="1">
        <f t="array" ref="G15">INDEX('Regional Cap levels'!$F$386:$J$553,MATCH($A15&amp;$B15&amp;$C15&amp;$D15,'Regional Cap levels'!$B$386:$B$553&amp;'Regional Cap levels'!$C$386:$C$553&amp;'Regional Cap levels'!$D$386:$D$553&amp;'Regional Cap levels'!$E$386:$E$553,0),MATCH(G$6,'Regional Cap levels'!$F$385:$J$385,0))</f>
        <v>0.56703996488238295</v>
      </c>
      <c r="H15" s="37" cm="1">
        <f t="array" ref="H15">INDEX('Regional Cap levels'!$F$386:$J$553,MATCH($A15&amp;$B15&amp;$C15&amp;$D15,'Regional Cap levels'!$B$386:$B$553&amp;'Regional Cap levels'!$C$386:$C$553&amp;'Regional Cap levels'!$D$386:$D$553&amp;'Regional Cap levels'!$E$386:$E$553,0),MATCH(H$6,'Regional Cap levels'!$F$385:$J$385,0))</f>
        <v>0.57230056873392809</v>
      </c>
      <c r="I15" s="37" cm="1">
        <f t="array" ref="I15">INDEX('Regional Cap levels'!$F$386:$J$553,MATCH($A15&amp;$B15&amp;$C15&amp;$D15,'Regional Cap levels'!$B$386:$B$553&amp;'Regional Cap levels'!$C$386:$C$553&amp;'Regional Cap levels'!$D$386:$D$553&amp;'Regional Cap levels'!$E$386:$E$553,0),MATCH(I$6,'Regional Cap levels'!$F$385:$J$385,0))</f>
        <v>0.57209525261294991</v>
      </c>
    </row>
    <row r="16" spans="1:10" ht="13.5" customHeight="1">
      <c r="A16" s="143" t="s">
        <v>130</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0.29625080573911428</v>
      </c>
      <c r="I16" s="37" cm="1">
        <f t="array" ref="I16">INDEX('Regional Cap levels'!$F$386:$J$553,MATCH($A16&amp;$B16&amp;$C16&amp;$D16,'Regional Cap levels'!$B$386:$B$553&amp;'Regional Cap levels'!$C$386:$C$553&amp;'Regional Cap levels'!$D$386:$D$553&amp;'Regional Cap levels'!$E$386:$E$553,0),MATCH(I$6,'Regional Cap levels'!$F$385:$J$385,0))</f>
        <v>0.29603272065970054</v>
      </c>
    </row>
    <row r="17" spans="1:10" ht="13.5" customHeight="1">
      <c r="A17" s="143" t="s">
        <v>130</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0.40452516356037771</v>
      </c>
      <c r="I17" s="37" cm="1">
        <f t="array" ref="I17">INDEX('Regional Cap levels'!$F$386:$J$553,MATCH($A17&amp;$B17&amp;$C17&amp;$D17,'Regional Cap levels'!$B$386:$B$553&amp;'Regional Cap levels'!$C$386:$C$553&amp;'Regional Cap levels'!$D$386:$D$553&amp;'Regional Cap levels'!$E$386:$E$553,0),MATCH(I$6,'Regional Cap levels'!$F$385:$J$385,0))</f>
        <v>0.40421391075757979</v>
      </c>
    </row>
    <row r="18" spans="1:10" ht="13.5" customHeight="1">
      <c r="A18" s="143" t="s">
        <v>130</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0.3499751344443493</v>
      </c>
      <c r="I18" s="37" cm="1">
        <f t="array" ref="I18">INDEX('Regional Cap levels'!$F$386:$J$553,MATCH($A18&amp;$B18&amp;$C18&amp;$D18,'Regional Cap levels'!$B$386:$B$553&amp;'Regional Cap levels'!$C$386:$C$553&amp;'Regional Cap levels'!$D$386:$D$553&amp;'Regional Cap levels'!$E$386:$E$553,0),MATCH(I$6,'Regional Cap levels'!$F$385:$J$385,0))</f>
        <v>0.34973699526426533</v>
      </c>
    </row>
    <row r="19" spans="1:10" ht="13.5" customHeight="1">
      <c r="B19" s="128"/>
      <c r="D19" s="128"/>
      <c r="E19" s="40"/>
      <c r="F19" s="40"/>
      <c r="G19" s="188"/>
      <c r="H19" s="188"/>
      <c r="I19" s="188"/>
    </row>
    <row r="20" spans="1:10" ht="13.5" customHeight="1">
      <c r="B20" s="56" t="s">
        <v>69</v>
      </c>
      <c r="C20" s="129"/>
      <c r="D20" s="129"/>
      <c r="E20" s="129"/>
      <c r="F20" s="129"/>
      <c r="G20" s="129"/>
      <c r="H20" s="129"/>
      <c r="I20" s="129"/>
    </row>
    <row r="21" spans="1:10" ht="28.5" customHeight="1">
      <c r="B21" s="14"/>
      <c r="C21" s="1"/>
      <c r="D21" s="1"/>
      <c r="E21" s="126" t="s">
        <v>47</v>
      </c>
      <c r="F21" s="126" t="s">
        <v>49</v>
      </c>
      <c r="G21" s="126" t="s">
        <v>51</v>
      </c>
      <c r="H21" s="126" t="s">
        <v>53</v>
      </c>
      <c r="I21" s="127" t="s">
        <v>55</v>
      </c>
    </row>
    <row r="22" spans="1:10" ht="13.5" customHeight="1">
      <c r="B22" s="55" t="s">
        <v>58</v>
      </c>
      <c r="C22" s="2" t="s">
        <v>59</v>
      </c>
      <c r="D22" s="2" t="s">
        <v>60</v>
      </c>
      <c r="E22" s="13" t="s">
        <v>46</v>
      </c>
      <c r="F22" s="13" t="s">
        <v>48</v>
      </c>
      <c r="G22" s="13" t="s">
        <v>50</v>
      </c>
      <c r="H22" s="13" t="s">
        <v>52</v>
      </c>
      <c r="I22" s="186" t="s">
        <v>54</v>
      </c>
      <c r="J22" s="130" t="s">
        <v>70</v>
      </c>
    </row>
    <row r="23" spans="1:10" ht="13.5" customHeight="1">
      <c r="B23" s="209" t="s">
        <v>71</v>
      </c>
      <c r="C23" s="209"/>
      <c r="D23" s="209"/>
      <c r="E23" s="209"/>
      <c r="F23" s="209"/>
      <c r="G23" s="209"/>
      <c r="H23" s="209"/>
      <c r="I23" s="186"/>
    </row>
    <row r="24" spans="1:10" ht="13.5" customHeight="1">
      <c r="B24" s="14" t="s">
        <v>62</v>
      </c>
      <c r="C24" s="1" t="s">
        <v>63</v>
      </c>
      <c r="D24" s="14" t="s">
        <v>64</v>
      </c>
      <c r="E24" s="35" cm="1">
        <f t="array" ref="E24">E7*INDEX('TDCV Values'!$D$11:$H$16,MATCH($B24&amp;$C24,'TDCV Values'!$B$11:$B$16&amp;'TDCV Values'!$C$11:$C$16,0),MATCH(E$22,'TDCV Values'!$D$10:$H$10,0))</f>
        <v>1920.9538129917239</v>
      </c>
      <c r="F24" s="35" cm="1">
        <f t="array" ref="F24">F7*INDEX('TDCV Values'!$D$11:$H$16,MATCH($B24&amp;$C24,'TDCV Values'!$B$11:$B$16&amp;'TDCV Values'!$C$11:$C$16,0),MATCH(F$22,'TDCV Values'!$D$10:$H$10,0))</f>
        <v>1444.1608767888167</v>
      </c>
      <c r="G24" s="35" cm="1">
        <f t="array" ref="G24">G7*INDEX('TDCV Values'!$D$11:$H$16,MATCH($B24&amp;$C24,'TDCV Values'!$B$11:$B$16&amp;'TDCV Values'!$C$11:$C$16,0),MATCH(G$22,'TDCV Values'!$D$10:$H$10,0))</f>
        <v>854.98574907607576</v>
      </c>
      <c r="H24" s="35" cm="1">
        <f t="array" ref="H24">H7*INDEX('TDCV Values'!$D$11:$H$16,MATCH($B24&amp;$C24,'TDCV Values'!$B$11:$B$16&amp;'TDCV Values'!$C$11:$C$16,0),MATCH(H$22,'TDCV Values'!$D$10:$H$10,0))</f>
        <v>722.50739119960076</v>
      </c>
      <c r="I24" s="35" cm="1">
        <f t="array" ref="I24">I7*INDEX('TDCV Values'!$D$11:$H$16,MATCH($B24&amp;$C24,'TDCV Values'!$B$11:$B$16&amp;'TDCV Values'!$C$11:$C$16,0),MATCH(I$22,'TDCV Values'!$D$10:$H$10,0))</f>
        <v>756.46813953919138</v>
      </c>
    </row>
    <row r="25" spans="1:10" ht="13.5" customHeight="1">
      <c r="B25" s="14" t="s">
        <v>62</v>
      </c>
      <c r="C25" s="1" t="s">
        <v>65</v>
      </c>
      <c r="D25" s="14" t="s">
        <v>64</v>
      </c>
      <c r="E25" s="35" cm="1">
        <f t="array" ref="E25">E8*INDEX('TDCV Values'!$D$11:$H$16,MATCH($B25&amp;$C25,'TDCV Values'!$B$11:$B$16&amp;'TDCV Values'!$C$11:$C$16,0),MATCH(E$22,'TDCV Values'!$D$10:$H$10,0))</f>
        <v>1891.3223948644991</v>
      </c>
      <c r="F25" s="35" cm="1">
        <f t="array" ref="F25">F8*INDEX('TDCV Values'!$D$11:$H$16,MATCH($B25&amp;$C25,'TDCV Values'!$B$11:$B$16&amp;'TDCV Values'!$C$11:$C$16,0),MATCH(F$22,'TDCV Values'!$D$10:$H$10,0))</f>
        <v>1411.0234372909999</v>
      </c>
      <c r="G25" s="35" cm="1">
        <f t="array" ref="G25">G8*INDEX('TDCV Values'!$D$11:$H$16,MATCH($B25&amp;$C25,'TDCV Values'!$B$11:$B$16&amp;'TDCV Values'!$C$11:$C$16,0),MATCH(G$22,'TDCV Values'!$D$10:$H$10,0))</f>
        <v>824.69392028573054</v>
      </c>
      <c r="H25" s="35" cm="1">
        <f t="array" ref="H25">H8*INDEX('TDCV Values'!$D$11:$H$16,MATCH($B25&amp;$C25,'TDCV Values'!$B$11:$B$16&amp;'TDCV Values'!$C$11:$C$16,0),MATCH(H$22,'TDCV Values'!$D$10:$H$10,0))</f>
        <v>710.80588025532688</v>
      </c>
      <c r="I25" s="35" cm="1">
        <f t="array" ref="I25">I8*INDEX('TDCV Values'!$D$11:$H$16,MATCH($B25&amp;$C25,'TDCV Values'!$B$11:$B$16&amp;'TDCV Values'!$C$11:$C$16,0),MATCH(I$22,'TDCV Values'!$D$10:$H$10,0))</f>
        <v>744.60942937652237</v>
      </c>
    </row>
    <row r="26" spans="1:10" ht="13.5" customHeight="1">
      <c r="B26" s="14" t="s">
        <v>62</v>
      </c>
      <c r="C26" s="1" t="s">
        <v>66</v>
      </c>
      <c r="D26" s="14" t="s">
        <v>64</v>
      </c>
      <c r="E26" s="35" cm="1">
        <f t="array" ref="E26">E9*INDEX('TDCV Values'!$D$11:$H$16,MATCH($B26&amp;$C26,'TDCV Values'!$B$11:$B$16&amp;'TDCV Values'!$C$11:$C$16,0),MATCH(E$22,'TDCV Values'!$D$10:$H$10,0))</f>
        <v>2023.2434172561677</v>
      </c>
      <c r="F26" s="35" cm="1">
        <f t="array" ref="F26">F9*INDEX('TDCV Values'!$D$11:$H$16,MATCH($B26&amp;$C26,'TDCV Values'!$B$11:$B$16&amp;'TDCV Values'!$C$11:$C$16,0),MATCH(F$22,'TDCV Values'!$D$10:$H$10,0))</f>
        <v>1521.0802404304318</v>
      </c>
      <c r="G26" s="35" cm="1">
        <f t="array" ref="G26">G9*INDEX('TDCV Values'!$D$11:$H$16,MATCH($B26&amp;$C26,'TDCV Values'!$B$11:$B$16&amp;'TDCV Values'!$C$11:$C$16,0),MATCH(G$22,'TDCV Values'!$D$10:$H$10,0))</f>
        <v>900.56235811029558</v>
      </c>
      <c r="H26" s="35" cm="1">
        <f t="array" ref="H26">H9*INDEX('TDCV Values'!$D$11:$H$16,MATCH($B26&amp;$C26,'TDCV Values'!$B$11:$B$16&amp;'TDCV Values'!$C$11:$C$16,0),MATCH(H$22,'TDCV Values'!$D$10:$H$10,0))</f>
        <v>760.53552104205983</v>
      </c>
      <c r="I26" s="35" cm="1">
        <f t="array" ref="I26">I9*INDEX('TDCV Values'!$D$11:$H$16,MATCH($B26&amp;$C26,'TDCV Values'!$B$11:$B$16&amp;'TDCV Values'!$C$11:$C$16,0),MATCH(I$22,'TDCV Values'!$D$10:$H$10,0))</f>
        <v>796.30262366175123</v>
      </c>
      <c r="J26" s="132"/>
    </row>
    <row r="27" spans="1:10" ht="13.5" customHeight="1">
      <c r="B27" s="14" t="s">
        <v>67</v>
      </c>
      <c r="C27" s="1" t="s">
        <v>63</v>
      </c>
      <c r="D27" s="14" t="s">
        <v>64</v>
      </c>
      <c r="E27" s="35" cm="1">
        <f t="array" ref="E27">E10*INDEX('TDCV Values'!$D$11:$H$16,MATCH($B27&amp;$C27,'TDCV Values'!$B$11:$B$16&amp;'TDCV Values'!$C$11:$C$16,0),MATCH(E$22,'TDCV Values'!$D$10:$H$10,0))</f>
        <v>2037.9321610672143</v>
      </c>
      <c r="F27" s="35" cm="1">
        <f t="array" ref="F27">F10*INDEX('TDCV Values'!$D$11:$H$16,MATCH($B27&amp;$C27,'TDCV Values'!$B$11:$B$16&amp;'TDCV Values'!$C$11:$C$16,0),MATCH(F$22,'TDCV Values'!$D$10:$H$10,0))</f>
        <v>1497.4331011426946</v>
      </c>
      <c r="G27" s="35" cm="1">
        <f t="array" ref="G27">G10*INDEX('TDCV Values'!$D$11:$H$16,MATCH($B27&amp;$C27,'TDCV Values'!$B$11:$B$16&amp;'TDCV Values'!$C$11:$C$16,0),MATCH(G$22,'TDCV Values'!$D$10:$H$10,0))</f>
        <v>885.48769267282671</v>
      </c>
      <c r="H27" s="35" cm="1">
        <f t="array" ref="H27">H10*INDEX('TDCV Values'!$D$11:$H$16,MATCH($B27&amp;$C27,'TDCV Values'!$B$11:$B$16&amp;'TDCV Values'!$C$11:$C$16,0),MATCH(H$22,'TDCV Values'!$D$10:$H$10,0))</f>
        <v>777.973242647559</v>
      </c>
      <c r="I27" s="35" cm="1">
        <f t="array" ref="I27">I10*INDEX('TDCV Values'!$D$11:$H$16,MATCH($B27&amp;$C27,'TDCV Values'!$B$11:$B$16&amp;'TDCV Values'!$C$11:$C$16,0),MATCH(I$22,'TDCV Values'!$D$10:$H$10,0))</f>
        <v>838.30775083250398</v>
      </c>
      <c r="J27" s="132"/>
    </row>
    <row r="28" spans="1:10" ht="13.5" customHeight="1">
      <c r="B28" s="14" t="s">
        <v>67</v>
      </c>
      <c r="C28" s="1" t="s">
        <v>65</v>
      </c>
      <c r="D28" s="14" t="s">
        <v>64</v>
      </c>
      <c r="E28" s="35" cm="1">
        <f t="array" ref="E28">E11*INDEX('TDCV Values'!$D$11:$H$16,MATCH($B28&amp;$C28,'TDCV Values'!$B$11:$B$16&amp;'TDCV Values'!$C$11:$C$16,0),MATCH(E$22,'TDCV Values'!$D$10:$H$10,0))</f>
        <v>2096.6811853298359</v>
      </c>
      <c r="F28" s="35" cm="1">
        <f t="array" ref="F28">F11*INDEX('TDCV Values'!$D$11:$H$16,MATCH($B28&amp;$C28,'TDCV Values'!$B$11:$B$16&amp;'TDCV Values'!$C$11:$C$16,0),MATCH(F$22,'TDCV Values'!$D$10:$H$10,0))</f>
        <v>1525.9234992264135</v>
      </c>
      <c r="G28" s="35" cm="1">
        <f t="array" ref="G28">G11*INDEX('TDCV Values'!$D$11:$H$16,MATCH($B28&amp;$C28,'TDCV Values'!$B$11:$B$16&amp;'TDCV Values'!$C$11:$C$16,0),MATCH(G$22,'TDCV Values'!$D$10:$H$10,0))</f>
        <v>869.80801285044527</v>
      </c>
      <c r="H28" s="35" cm="1">
        <f t="array" ref="H28">H11*INDEX('TDCV Values'!$D$11:$H$16,MATCH($B28&amp;$C28,'TDCV Values'!$B$11:$B$16&amp;'TDCV Values'!$C$11:$C$16,0),MATCH(H$22,'TDCV Values'!$D$10:$H$10,0))</f>
        <v>752.77397721112993</v>
      </c>
      <c r="I28" s="35" cm="1">
        <f t="array" ref="I28">I11*INDEX('TDCV Values'!$D$11:$H$16,MATCH($B28&amp;$C28,'TDCV Values'!$B$11:$B$16&amp;'TDCV Values'!$C$11:$C$16,0),MATCH(I$22,'TDCV Values'!$D$10:$H$10,0))</f>
        <v>817.94052317959279</v>
      </c>
      <c r="J28" s="132"/>
    </row>
    <row r="29" spans="1:10" ht="13.5" customHeight="1">
      <c r="B29" s="14" t="s">
        <v>67</v>
      </c>
      <c r="C29" s="1" t="s">
        <v>66</v>
      </c>
      <c r="D29" s="14" t="s">
        <v>64</v>
      </c>
      <c r="E29" s="35" cm="1">
        <f t="array" ref="E29">E12*INDEX('TDCV Values'!$D$11:$H$16,MATCH($B29&amp;$C29,'TDCV Values'!$B$11:$B$16&amp;'TDCV Values'!$C$11:$C$16,0),MATCH(E$22,'TDCV Values'!$D$10:$H$10,0))</f>
        <v>2146.4237485393437</v>
      </c>
      <c r="F29" s="35" cm="1">
        <f t="array" ref="F29">F12*INDEX('TDCV Values'!$D$11:$H$16,MATCH($B29&amp;$C29,'TDCV Values'!$B$11:$B$16&amp;'TDCV Values'!$C$11:$C$16,0),MATCH(F$22,'TDCV Values'!$D$10:$H$10,0))</f>
        <v>1577.1803946610889</v>
      </c>
      <c r="G29" s="35" cm="1">
        <f t="array" ref="G29">G12*INDEX('TDCV Values'!$D$11:$H$16,MATCH($B29&amp;$C29,'TDCV Values'!$B$11:$B$16&amp;'TDCV Values'!$C$11:$C$16,0),MATCH(G$22,'TDCV Values'!$D$10:$H$10,0))</f>
        <v>932.69715282856089</v>
      </c>
      <c r="H29" s="35" cm="1">
        <f t="array" ref="H29">H12*INDEX('TDCV Values'!$D$11:$H$16,MATCH($B29&amp;$C29,'TDCV Values'!$B$11:$B$16&amp;'TDCV Values'!$C$11:$C$16,0),MATCH(H$22,'TDCV Values'!$D$10:$H$10,0))</f>
        <v>818.86298485303564</v>
      </c>
      <c r="I29" s="35" cm="1">
        <f t="array" ref="I29">I12*INDEX('TDCV Values'!$D$11:$H$16,MATCH($B29&amp;$C29,'TDCV Values'!$B$11:$B$16&amp;'TDCV Values'!$C$11:$C$16,0),MATCH(I$22,'TDCV Values'!$D$10:$H$10,0))</f>
        <v>882.4085060914465</v>
      </c>
      <c r="J29" s="132"/>
    </row>
    <row r="30" spans="1:10" ht="13.5" customHeight="1">
      <c r="B30" s="209" t="s">
        <v>72</v>
      </c>
      <c r="C30" s="209"/>
      <c r="D30" s="209"/>
      <c r="E30" s="209"/>
      <c r="F30" s="209"/>
      <c r="G30" s="209"/>
      <c r="H30" s="209"/>
      <c r="I30" s="186"/>
      <c r="J30" t="s">
        <v>73</v>
      </c>
    </row>
    <row r="31" spans="1:10" ht="13.5" customHeight="1">
      <c r="B31" s="14" t="s">
        <v>62</v>
      </c>
      <c r="C31" s="1" t="s">
        <v>63</v>
      </c>
      <c r="D31" s="14" t="s">
        <v>68</v>
      </c>
      <c r="E31" s="8">
        <f>E13*365</f>
        <v>167.05328938455443</v>
      </c>
      <c r="F31" s="8">
        <f t="shared" ref="F31:I36" si="0">F13*365</f>
        <v>183.62099885119437</v>
      </c>
      <c r="G31" s="8">
        <f t="shared" si="0"/>
        <v>183.62099885119437</v>
      </c>
      <c r="H31" s="8">
        <f t="shared" si="0"/>
        <v>185.08679130363069</v>
      </c>
      <c r="I31" s="8">
        <f t="shared" si="0"/>
        <v>185.01503450554105</v>
      </c>
    </row>
    <row r="32" spans="1:10" ht="13.5" customHeight="1">
      <c r="B32" s="14" t="s">
        <v>62</v>
      </c>
      <c r="C32" s="1" t="s">
        <v>65</v>
      </c>
      <c r="D32" s="14" t="s">
        <v>68</v>
      </c>
      <c r="E32" s="8">
        <f t="shared" ref="E32:H36" si="1">E14*365</f>
        <v>185.51002047792349</v>
      </c>
      <c r="F32" s="8">
        <f t="shared" si="1"/>
        <v>202.33711911431476</v>
      </c>
      <c r="G32" s="8">
        <f t="shared" si="1"/>
        <v>202.33711911431476</v>
      </c>
      <c r="H32" s="8">
        <f t="shared" si="1"/>
        <v>210.37993505059217</v>
      </c>
      <c r="I32" s="8">
        <f t="shared" si="0"/>
        <v>210.30066010935522</v>
      </c>
    </row>
    <row r="33" spans="2:10" ht="13.5" customHeight="1">
      <c r="B33" s="14" t="s">
        <v>62</v>
      </c>
      <c r="C33" s="1" t="s">
        <v>66</v>
      </c>
      <c r="D33" s="14" t="s">
        <v>68</v>
      </c>
      <c r="E33" s="8">
        <f t="shared" si="1"/>
        <v>188.99357579858577</v>
      </c>
      <c r="F33" s="8">
        <f t="shared" si="1"/>
        <v>206.96958718206977</v>
      </c>
      <c r="G33" s="8">
        <f t="shared" si="1"/>
        <v>206.96958718206977</v>
      </c>
      <c r="H33" s="8">
        <f t="shared" si="1"/>
        <v>208.88970758788375</v>
      </c>
      <c r="I33" s="8">
        <f t="shared" si="0"/>
        <v>208.81476720372672</v>
      </c>
    </row>
    <row r="34" spans="2:10" ht="13.5" customHeight="1">
      <c r="B34" s="14" t="s">
        <v>67</v>
      </c>
      <c r="C34" s="1" t="s">
        <v>63</v>
      </c>
      <c r="D34" s="14" t="s">
        <v>68</v>
      </c>
      <c r="E34" s="8">
        <f t="shared" si="1"/>
        <v>103.97092936909048</v>
      </c>
      <c r="F34" s="8">
        <f t="shared" si="1"/>
        <v>106.25787182977324</v>
      </c>
      <c r="G34" s="8">
        <f t="shared" si="1"/>
        <v>106.25787182977324</v>
      </c>
      <c r="H34" s="8">
        <f t="shared" si="1"/>
        <v>108.13154409477671</v>
      </c>
      <c r="I34" s="8">
        <f t="shared" si="0"/>
        <v>108.0519430407907</v>
      </c>
    </row>
    <row r="35" spans="2:10" ht="13.5" customHeight="1">
      <c r="B35" s="14" t="s">
        <v>67</v>
      </c>
      <c r="C35" s="1" t="s">
        <v>65</v>
      </c>
      <c r="D35" s="14" t="s">
        <v>68</v>
      </c>
      <c r="E35" s="8">
        <f t="shared" si="1"/>
        <v>136.9058156755768</v>
      </c>
      <c r="F35" s="8">
        <f t="shared" si="1"/>
        <v>137.96643218303919</v>
      </c>
      <c r="G35" s="8">
        <f t="shared" si="1"/>
        <v>137.96643218303919</v>
      </c>
      <c r="H35" s="8">
        <f t="shared" si="1"/>
        <v>147.65168469953787</v>
      </c>
      <c r="I35" s="8">
        <f t="shared" si="0"/>
        <v>147.53807742651662</v>
      </c>
    </row>
    <row r="36" spans="2:10" ht="13.5" customHeight="1">
      <c r="B36" s="14" t="s">
        <v>67</v>
      </c>
      <c r="C36" s="1" t="s">
        <v>66</v>
      </c>
      <c r="D36" s="14" t="s">
        <v>68</v>
      </c>
      <c r="E36" s="8">
        <f t="shared" si="1"/>
        <v>122.41270806287491</v>
      </c>
      <c r="F36" s="8">
        <f t="shared" si="1"/>
        <v>125.33564757652866</v>
      </c>
      <c r="G36" s="8">
        <f t="shared" si="1"/>
        <v>125.33564757652866</v>
      </c>
      <c r="H36" s="8">
        <f t="shared" si="1"/>
        <v>127.7409240721875</v>
      </c>
      <c r="I36" s="8">
        <f t="shared" si="0"/>
        <v>127.65400327145684</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2088.0071023762785</v>
      </c>
      <c r="F38" s="8">
        <f t="shared" si="2"/>
        <v>1627.7818756400111</v>
      </c>
      <c r="G38" s="8">
        <f t="shared" si="2"/>
        <v>1038.6067479272701</v>
      </c>
      <c r="H38" s="8">
        <f t="shared" si="2"/>
        <v>907.59418250323142</v>
      </c>
      <c r="I38" s="8">
        <f t="shared" si="2"/>
        <v>941.48317404473244</v>
      </c>
    </row>
    <row r="39" spans="2:10" ht="13.5" customHeight="1">
      <c r="B39" s="14" t="s">
        <v>62</v>
      </c>
      <c r="C39" s="1" t="s">
        <v>65</v>
      </c>
      <c r="D39" s="1"/>
      <c r="E39" s="8">
        <f t="shared" si="2"/>
        <v>2076.8324153424228</v>
      </c>
      <c r="F39" s="8">
        <f t="shared" si="2"/>
        <v>1613.3605564053146</v>
      </c>
      <c r="G39" s="8">
        <f t="shared" si="2"/>
        <v>1027.0310394000453</v>
      </c>
      <c r="H39" s="8">
        <f t="shared" si="2"/>
        <v>921.18581530591905</v>
      </c>
      <c r="I39" s="8">
        <f t="shared" si="2"/>
        <v>954.91008948587762</v>
      </c>
    </row>
    <row r="40" spans="2:10" ht="13.5" customHeight="1">
      <c r="B40" s="14" t="s">
        <v>62</v>
      </c>
      <c r="C40" s="1" t="s">
        <v>66</v>
      </c>
      <c r="D40" s="1"/>
      <c r="E40" s="8">
        <f t="shared" si="2"/>
        <v>2212.2369930547534</v>
      </c>
      <c r="F40" s="8">
        <f t="shared" si="2"/>
        <v>1728.0498276125015</v>
      </c>
      <c r="G40" s="8">
        <f t="shared" si="2"/>
        <v>1107.5319452923654</v>
      </c>
      <c r="H40" s="8">
        <f t="shared" si="2"/>
        <v>969.4252286299436</v>
      </c>
      <c r="I40" s="8">
        <f t="shared" si="2"/>
        <v>1005.117390865478</v>
      </c>
    </row>
    <row r="41" spans="2:10" ht="13.5" customHeight="1">
      <c r="B41" s="14" t="s">
        <v>67</v>
      </c>
      <c r="C41" s="1" t="s">
        <v>63</v>
      </c>
      <c r="D41" s="1"/>
      <c r="E41" s="8">
        <f t="shared" si="2"/>
        <v>2141.9030904363049</v>
      </c>
      <c r="F41" s="8">
        <f t="shared" si="2"/>
        <v>1603.6909729724678</v>
      </c>
      <c r="G41" s="8">
        <f t="shared" si="2"/>
        <v>991.7455645025999</v>
      </c>
      <c r="H41" s="8">
        <f t="shared" si="2"/>
        <v>886.1047867423357</v>
      </c>
      <c r="I41" s="8">
        <f t="shared" si="2"/>
        <v>946.35969387329465</v>
      </c>
    </row>
    <row r="42" spans="2:10" ht="13.5" customHeight="1">
      <c r="B42" s="14" t="s">
        <v>67</v>
      </c>
      <c r="C42" s="1" t="s">
        <v>65</v>
      </c>
      <c r="D42" s="1"/>
      <c r="E42" s="8">
        <f t="shared" si="2"/>
        <v>2233.5870010054127</v>
      </c>
      <c r="F42" s="8">
        <f t="shared" si="2"/>
        <v>1663.8899314094526</v>
      </c>
      <c r="G42" s="8">
        <f t="shared" si="2"/>
        <v>1007.7744450334844</v>
      </c>
      <c r="H42" s="8">
        <f t="shared" si="2"/>
        <v>900.42566191066783</v>
      </c>
      <c r="I42" s="8">
        <f t="shared" si="2"/>
        <v>965.47860060610947</v>
      </c>
    </row>
    <row r="43" spans="2:10" ht="13.5" customHeight="1">
      <c r="B43" s="14" t="s">
        <v>67</v>
      </c>
      <c r="C43" s="1" t="s">
        <v>66</v>
      </c>
      <c r="D43" s="1"/>
      <c r="E43" s="8">
        <f t="shared" si="2"/>
        <v>2268.8364566022187</v>
      </c>
      <c r="F43" s="8">
        <f t="shared" si="2"/>
        <v>1702.5160422376175</v>
      </c>
      <c r="G43" s="8">
        <f t="shared" si="2"/>
        <v>1058.0328004050896</v>
      </c>
      <c r="H43" s="8">
        <f t="shared" si="2"/>
        <v>946.6039089252231</v>
      </c>
      <c r="I43" s="8">
        <f t="shared" si="2"/>
        <v>1010.0625093629034</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4229.9101928125838</v>
      </c>
      <c r="F45" s="8">
        <f t="shared" ref="F45:I47" si="3">F38+F41</f>
        <v>3231.4728486124786</v>
      </c>
      <c r="G45" s="8">
        <f t="shared" si="3"/>
        <v>2030.3523124298699</v>
      </c>
      <c r="H45" s="8">
        <f t="shared" si="3"/>
        <v>1793.6989692455672</v>
      </c>
      <c r="I45" s="8">
        <f t="shared" si="3"/>
        <v>1887.842867918027</v>
      </c>
    </row>
    <row r="46" spans="2:10" ht="13.5" customHeight="1">
      <c r="B46" s="14" t="s">
        <v>77</v>
      </c>
      <c r="C46" s="1" t="s">
        <v>65</v>
      </c>
      <c r="D46" s="1"/>
      <c r="E46" s="8">
        <f t="shared" ref="E46:H47" si="4">E39+E42</f>
        <v>4310.4194163478351</v>
      </c>
      <c r="F46" s="8">
        <f t="shared" si="4"/>
        <v>3277.2504878147674</v>
      </c>
      <c r="G46" s="8">
        <f t="shared" si="4"/>
        <v>2034.8054844335297</v>
      </c>
      <c r="H46" s="8">
        <f t="shared" si="4"/>
        <v>1821.611477216587</v>
      </c>
      <c r="I46" s="8">
        <f t="shared" si="3"/>
        <v>1920.388690091987</v>
      </c>
    </row>
    <row r="47" spans="2:10" ht="13.5" customHeight="1">
      <c r="B47" s="14" t="s">
        <v>77</v>
      </c>
      <c r="C47" s="1" t="s">
        <v>66</v>
      </c>
      <c r="D47" s="1"/>
      <c r="E47" s="8">
        <f t="shared" si="4"/>
        <v>4481.0734496569721</v>
      </c>
      <c r="F47" s="8">
        <f t="shared" si="4"/>
        <v>3430.5658698501193</v>
      </c>
      <c r="G47" s="8">
        <f t="shared" si="4"/>
        <v>2165.5647456974548</v>
      </c>
      <c r="H47" s="8">
        <f t="shared" si="4"/>
        <v>1916.0291375551667</v>
      </c>
      <c r="I47" s="8">
        <f t="shared" si="3"/>
        <v>2015.1799002283815</v>
      </c>
    </row>
    <row r="48" spans="2:10" ht="13.5" customHeight="1">
      <c r="E48" s="16"/>
      <c r="F48" s="16"/>
      <c r="G48" s="200"/>
      <c r="H48" s="200"/>
      <c r="I48" s="200"/>
      <c r="J48" s="16"/>
    </row>
    <row r="49" spans="1:14" s="34" customFormat="1">
      <c r="A49" s="33" t="s">
        <v>78</v>
      </c>
      <c r="E49" s="38"/>
      <c r="F49" s="38"/>
      <c r="G49" s="38"/>
      <c r="H49" s="38"/>
      <c r="I49" s="38"/>
      <c r="J49" s="38"/>
    </row>
    <row r="50" spans="1:14">
      <c r="F50" s="132"/>
      <c r="G50" s="132"/>
      <c r="H50" s="132"/>
      <c r="I50" s="132"/>
    </row>
    <row r="51" spans="1:14">
      <c r="B51" s="4" t="s">
        <v>97</v>
      </c>
      <c r="E51" s="6"/>
    </row>
    <row r="52" spans="1:14" ht="25.5" customHeight="1">
      <c r="B52" s="25" t="s">
        <v>58</v>
      </c>
      <c r="C52" s="13" t="s">
        <v>65</v>
      </c>
      <c r="D52" s="13" t="s">
        <v>63</v>
      </c>
      <c r="E52" s="212" t="s">
        <v>98</v>
      </c>
      <c r="F52" s="212"/>
      <c r="H52" s="201"/>
      <c r="I52" s="201"/>
    </row>
    <row r="53" spans="1:14">
      <c r="B53" s="1" t="s">
        <v>62</v>
      </c>
      <c r="C53" s="26">
        <f>'Customer Numbers - East Midland'!$D$5</f>
        <v>264455</v>
      </c>
      <c r="D53" s="26">
        <f>'Customer Numbers - East Midland'!$C$5</f>
        <v>1492200</v>
      </c>
      <c r="E53" s="213">
        <f>C53/(C53+D53)</f>
        <v>0.1505446430858649</v>
      </c>
      <c r="F53" s="213"/>
    </row>
    <row r="54" spans="1:14">
      <c r="B54" s="1" t="s">
        <v>67</v>
      </c>
      <c r="C54" s="26">
        <f>'Customer Numbers - East Midland'!$D$10</f>
        <v>260372</v>
      </c>
      <c r="D54" s="26">
        <f>'Customer Numbers - East Midland'!$C$10</f>
        <v>1674804</v>
      </c>
      <c r="E54" s="213">
        <f>C54/(C54+D54)</f>
        <v>0.13454693526583628</v>
      </c>
      <c r="F54" s="213"/>
      <c r="J54" s="133"/>
      <c r="K54" s="39"/>
      <c r="L54" s="39"/>
      <c r="M54" s="210"/>
      <c r="N54" s="210"/>
    </row>
    <row r="56" spans="1:14">
      <c r="B56" s="4" t="s">
        <v>99</v>
      </c>
    </row>
    <row r="57" spans="1:14">
      <c r="B57" s="211" t="s">
        <v>100</v>
      </c>
      <c r="C57" s="211"/>
      <c r="D57" s="134">
        <v>1</v>
      </c>
    </row>
    <row r="58" spans="1:14">
      <c r="E58" s="16"/>
      <c r="F58" s="16"/>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0.66239786654887034</v>
      </c>
      <c r="F61" s="37">
        <f t="shared" ref="F61:I61" si="5">F7</f>
        <v>0.49798650923752302</v>
      </c>
      <c r="G61" s="37">
        <f t="shared" si="5"/>
        <v>0.29482267209519852</v>
      </c>
      <c r="H61" s="37">
        <f t="shared" si="5"/>
        <v>0.26759533007392622</v>
      </c>
      <c r="I61" s="37">
        <f t="shared" si="5"/>
        <v>0.28017338501451533</v>
      </c>
    </row>
    <row r="62" spans="1:14">
      <c r="B62" s="14" t="s">
        <v>62</v>
      </c>
      <c r="C62" s="1" t="s">
        <v>65</v>
      </c>
      <c r="D62" s="14" t="s">
        <v>64</v>
      </c>
      <c r="E62" s="37">
        <f t="shared" ref="E62:I66" si="6">E8</f>
        <v>0.65218013616017212</v>
      </c>
      <c r="F62" s="37">
        <f t="shared" si="6"/>
        <v>0.48655980596241377</v>
      </c>
      <c r="G62" s="37">
        <f t="shared" si="6"/>
        <v>0.28437721389163123</v>
      </c>
      <c r="H62" s="37">
        <f t="shared" si="6"/>
        <v>0.26326143713160255</v>
      </c>
      <c r="I62" s="37">
        <f t="shared" si="6"/>
        <v>0.27578127013945275</v>
      </c>
    </row>
    <row r="63" spans="1:14">
      <c r="B63" s="14" t="s">
        <v>62</v>
      </c>
      <c r="C63" s="1" t="s">
        <v>66</v>
      </c>
      <c r="D63" s="14" t="s">
        <v>64</v>
      </c>
      <c r="E63" s="37">
        <f t="shared" si="6"/>
        <v>0.69767014388143711</v>
      </c>
      <c r="F63" s="37">
        <f t="shared" si="6"/>
        <v>0.52451042773463163</v>
      </c>
      <c r="G63" s="37">
        <f t="shared" si="6"/>
        <v>0.310538744175964</v>
      </c>
      <c r="H63" s="37">
        <f t="shared" si="6"/>
        <v>0.28167982260817032</v>
      </c>
      <c r="I63" s="37">
        <f t="shared" si="6"/>
        <v>0.29492689765250046</v>
      </c>
    </row>
    <row r="64" spans="1:14">
      <c r="B64" s="14" t="s">
        <v>67</v>
      </c>
      <c r="C64" s="1" t="s">
        <v>63</v>
      </c>
      <c r="D64" s="14" t="s">
        <v>64</v>
      </c>
      <c r="E64" s="37">
        <f t="shared" si="6"/>
        <v>0.16982768008893454</v>
      </c>
      <c r="F64" s="37">
        <f t="shared" si="6"/>
        <v>0.12478609176189122</v>
      </c>
      <c r="G64" s="37">
        <f t="shared" si="6"/>
        <v>7.379064105606889E-2</v>
      </c>
      <c r="H64" s="37">
        <f t="shared" si="6"/>
        <v>6.7649847186744258E-2</v>
      </c>
      <c r="I64" s="37">
        <f t="shared" si="6"/>
        <v>7.2896326159348171E-2</v>
      </c>
    </row>
    <row r="65" spans="2:15">
      <c r="B65" s="14" t="s">
        <v>67</v>
      </c>
      <c r="C65" s="1" t="s">
        <v>65</v>
      </c>
      <c r="D65" s="14" t="s">
        <v>64</v>
      </c>
      <c r="E65" s="37">
        <f t="shared" si="6"/>
        <v>0.17472343211081967</v>
      </c>
      <c r="F65" s="37">
        <f t="shared" si="6"/>
        <v>0.12716029160220113</v>
      </c>
      <c r="G65" s="37">
        <f t="shared" si="6"/>
        <v>7.2484001070870441E-2</v>
      </c>
      <c r="H65" s="37">
        <f t="shared" si="6"/>
        <v>6.5458606714011297E-2</v>
      </c>
      <c r="I65" s="37">
        <f t="shared" si="6"/>
        <v>7.1125262885181978E-2</v>
      </c>
    </row>
    <row r="66" spans="2:15">
      <c r="B66" s="14" t="s">
        <v>67</v>
      </c>
      <c r="C66" s="1" t="s">
        <v>66</v>
      </c>
      <c r="D66" s="14" t="s">
        <v>64</v>
      </c>
      <c r="E66" s="37">
        <f t="shared" si="6"/>
        <v>0.17886864571161198</v>
      </c>
      <c r="F66" s="37">
        <f t="shared" si="6"/>
        <v>0.13143169955509074</v>
      </c>
      <c r="G66" s="37">
        <f t="shared" si="6"/>
        <v>7.772476273571341E-2</v>
      </c>
      <c r="H66" s="37">
        <f t="shared" si="6"/>
        <v>7.1205476943742227E-2</v>
      </c>
      <c r="I66" s="37">
        <f t="shared" si="6"/>
        <v>7.6731174442734473E-2</v>
      </c>
    </row>
    <row r="67" spans="2:15">
      <c r="B67" s="14" t="s">
        <v>62</v>
      </c>
      <c r="C67" s="1" t="s">
        <v>63</v>
      </c>
      <c r="D67" s="14" t="s">
        <v>68</v>
      </c>
      <c r="E67" s="37">
        <f>IF((E14-E13)&lt;0,E13,E13+($E$53*(E14-E13))*$D$57)</f>
        <v>0.46529274350558208</v>
      </c>
      <c r="F67" s="37">
        <f t="shared" ref="F67:I67" si="7">IF((F14-F13)&lt;0,F13,F13+($E$53*(F14-F13))*$D$57)</f>
        <v>0.51079071368810391</v>
      </c>
      <c r="G67" s="37">
        <f t="shared" si="7"/>
        <v>0.51079071368810391</v>
      </c>
      <c r="H67" s="37">
        <f t="shared" si="7"/>
        <v>0.51751928383982604</v>
      </c>
      <c r="I67" s="37">
        <f t="shared" si="7"/>
        <v>0.51731958900621933</v>
      </c>
      <c r="K67" s="40"/>
      <c r="L67" s="40"/>
      <c r="M67" s="40"/>
      <c r="N67" s="40"/>
      <c r="O67" s="40"/>
    </row>
    <row r="68" spans="2:15">
      <c r="B68" s="14" t="s">
        <v>62</v>
      </c>
      <c r="C68" s="1" t="s">
        <v>65</v>
      </c>
      <c r="D68" s="14" t="s">
        <v>68</v>
      </c>
      <c r="E68" s="37">
        <f>IF((E14-E13)&lt;=0,E14,E67+(E14-E13)*(1-$D$57))</f>
        <v>0.46529274350558208</v>
      </c>
      <c r="F68" s="37">
        <f>IF((F14-F13)&lt;=0,F14,F67+(F14-F13)*(1-$D$57))</f>
        <v>0.51079071368810391</v>
      </c>
      <c r="G68" s="37">
        <f>IF((G14-G13)&lt;=0,G14,G67+(G14-G13)*(1-$D$57))</f>
        <v>0.51079071368810391</v>
      </c>
      <c r="H68" s="37">
        <f>IF((H14-H13)&lt;=0,H14,H67+(H14-H13)*(1-$D$57))</f>
        <v>0.51751928383982604</v>
      </c>
      <c r="I68" s="37">
        <f>IF((I14-I13)&lt;=0,I14,I67+(I14-I13)*(1-$D$57))</f>
        <v>0.51731958900621933</v>
      </c>
      <c r="K68" s="40"/>
      <c r="L68" s="40"/>
      <c r="M68" s="40"/>
      <c r="N68" s="40"/>
      <c r="O68" s="40"/>
    </row>
    <row r="69" spans="2:15">
      <c r="B69" s="14" t="s">
        <v>62</v>
      </c>
      <c r="C69" s="1" t="s">
        <v>66</v>
      </c>
      <c r="D69" s="14" t="s">
        <v>68</v>
      </c>
      <c r="E69" s="37">
        <f>E15</f>
        <v>0.51779061862626241</v>
      </c>
      <c r="F69" s="37">
        <f t="shared" ref="F69:I69" si="8">F15</f>
        <v>0.56703996488238295</v>
      </c>
      <c r="G69" s="37">
        <f t="shared" si="8"/>
        <v>0.56703996488238295</v>
      </c>
      <c r="H69" s="37">
        <f t="shared" si="8"/>
        <v>0.57230056873392809</v>
      </c>
      <c r="I69" s="37">
        <f t="shared" si="8"/>
        <v>0.57209525261294991</v>
      </c>
      <c r="K69" s="40"/>
      <c r="L69" s="40"/>
      <c r="M69" s="40"/>
      <c r="N69" s="40"/>
      <c r="O69" s="40"/>
    </row>
    <row r="70" spans="2:15">
      <c r="B70" s="14" t="s">
        <v>67</v>
      </c>
      <c r="C70" s="1" t="s">
        <v>63</v>
      </c>
      <c r="D70" s="14" t="s">
        <v>68</v>
      </c>
      <c r="E70" s="37">
        <f>IF((E17-E16)&lt;0,E16,E16+($E$54*(E17-E16))*$D$57)</f>
        <v>0.29699237639714243</v>
      </c>
      <c r="F70" s="37">
        <f t="shared" ref="F70:I70" si="9">IF((F17-F16)&lt;0,F16,F16+($E$54*(F17-F16))*$D$57)</f>
        <v>0.30280592177259447</v>
      </c>
      <c r="G70" s="37">
        <f t="shared" si="9"/>
        <v>0.30280592177259447</v>
      </c>
      <c r="H70" s="37">
        <f t="shared" si="9"/>
        <v>0.31081878875184182</v>
      </c>
      <c r="I70" s="37">
        <f t="shared" si="9"/>
        <v>0.310588168240781</v>
      </c>
      <c r="K70" s="40"/>
      <c r="L70" s="40"/>
      <c r="M70" s="40"/>
      <c r="N70" s="40"/>
      <c r="O70" s="40"/>
    </row>
    <row r="71" spans="2:15">
      <c r="B71" s="14" t="s">
        <v>67</v>
      </c>
      <c r="C71" s="1" t="s">
        <v>65</v>
      </c>
      <c r="D71" s="14" t="s">
        <v>68</v>
      </c>
      <c r="E71" s="37">
        <f>IF((E17-E16)&lt;=0,E17,E70+(E17-E16)*(1-$D$57))</f>
        <v>0.29699237639714243</v>
      </c>
      <c r="F71" s="37">
        <f>IF((F17-F16)&lt;=0,F17,F70+(F17-F16)*(1-$D$57))</f>
        <v>0.30280592177259447</v>
      </c>
      <c r="G71" s="37">
        <f>IF((G17-G16)&lt;=0,G17,G70+(G17-G16)*(1-$D$57))</f>
        <v>0.30280592177259447</v>
      </c>
      <c r="H71" s="37">
        <f>IF((H17-H16)&lt;=0,H17,H70+(H17-H16)*(1-$D$57))</f>
        <v>0.31081878875184182</v>
      </c>
      <c r="I71" s="37">
        <f>IF((I17-I16)&lt;=0,I17,I70+(I17-I16)*(1-$D$57))</f>
        <v>0.310588168240781</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0.3499751344443493</v>
      </c>
      <c r="I72" s="37">
        <f t="shared" si="10"/>
        <v>0.34973699526426533</v>
      </c>
      <c r="K72" s="40"/>
      <c r="L72" s="40"/>
      <c r="M72" s="40"/>
      <c r="N72" s="40"/>
      <c r="O72" s="40"/>
    </row>
    <row r="73" spans="2:15">
      <c r="B73" s="128"/>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1920.9538129917239</v>
      </c>
      <c r="F78" s="35" cm="1">
        <f t="array" ref="F78">F61*INDEX('TDCV Values'!$D$11:$H$16,MATCH($B78&amp;$C78,'TDCV Values'!$B$11:$B$16&amp;'TDCV Values'!$C$11:$C$16,0),MATCH(F$22,'TDCV Values'!$D$10:$H$10,0))</f>
        <v>1444.1608767888167</v>
      </c>
      <c r="G78" s="35" cm="1">
        <f t="array" ref="G78">G61*INDEX('TDCV Values'!$D$11:$H$16,MATCH($B78&amp;$C78,'TDCV Values'!$B$11:$B$16&amp;'TDCV Values'!$C$11:$C$16,0),MATCH(G$22,'TDCV Values'!$D$10:$H$10,0))</f>
        <v>854.98574907607576</v>
      </c>
      <c r="H78" s="35" cm="1">
        <f t="array" ref="H78">H61*INDEX('TDCV Values'!$D$11:$H$16,MATCH($B78&amp;$C78,'TDCV Values'!$B$11:$B$16&amp;'TDCV Values'!$C$11:$C$16,0),MATCH(H$22,'TDCV Values'!$D$10:$H$10,0))</f>
        <v>722.50739119960076</v>
      </c>
      <c r="I78" s="35" cm="1">
        <f t="array" ref="I78">I61*INDEX('TDCV Values'!$D$11:$H$16,MATCH($B78&amp;$C78,'TDCV Values'!$B$11:$B$16&amp;'TDCV Values'!$C$11:$C$16,0),MATCH(I$22,'TDCV Values'!$D$10:$H$10,0))</f>
        <v>756.46813953919138</v>
      </c>
    </row>
    <row r="79" spans="2:15">
      <c r="B79" s="14" t="s">
        <v>62</v>
      </c>
      <c r="C79" s="1" t="s">
        <v>65</v>
      </c>
      <c r="D79" s="14" t="s">
        <v>64</v>
      </c>
      <c r="E79" s="35" cm="1">
        <f t="array" ref="E79">E62*INDEX('TDCV Values'!$D$11:$H$16,MATCH($B79&amp;$C79,'TDCV Values'!$B$11:$B$16&amp;'TDCV Values'!$C$11:$C$16,0),MATCH(E$22,'TDCV Values'!$D$10:$H$10,0))</f>
        <v>1891.3223948644991</v>
      </c>
      <c r="F79" s="35" cm="1">
        <f t="array" ref="F79">F62*INDEX('TDCV Values'!$D$11:$H$16,MATCH($B79&amp;$C79,'TDCV Values'!$B$11:$B$16&amp;'TDCV Values'!$C$11:$C$16,0),MATCH(F$22,'TDCV Values'!$D$10:$H$10,0))</f>
        <v>1411.0234372909999</v>
      </c>
      <c r="G79" s="35" cm="1">
        <f t="array" ref="G79">G62*INDEX('TDCV Values'!$D$11:$H$16,MATCH($B79&amp;$C79,'TDCV Values'!$B$11:$B$16&amp;'TDCV Values'!$C$11:$C$16,0),MATCH(G$22,'TDCV Values'!$D$10:$H$10,0))</f>
        <v>824.69392028573054</v>
      </c>
      <c r="H79" s="35" cm="1">
        <f t="array" ref="H79">H62*INDEX('TDCV Values'!$D$11:$H$16,MATCH($B79&amp;$C79,'TDCV Values'!$B$11:$B$16&amp;'TDCV Values'!$C$11:$C$16,0),MATCH(H$22,'TDCV Values'!$D$10:$H$10,0))</f>
        <v>710.80588025532688</v>
      </c>
      <c r="I79" s="35" cm="1">
        <f t="array" ref="I79">I62*INDEX('TDCV Values'!$D$11:$H$16,MATCH($B79&amp;$C79,'TDCV Values'!$B$11:$B$16&amp;'TDCV Values'!$C$11:$C$16,0),MATCH(I$22,'TDCV Values'!$D$10:$H$10,0))</f>
        <v>744.60942937652237</v>
      </c>
    </row>
    <row r="80" spans="2:15">
      <c r="B80" s="14" t="s">
        <v>62</v>
      </c>
      <c r="C80" s="1" t="s">
        <v>66</v>
      </c>
      <c r="D80" s="14" t="s">
        <v>64</v>
      </c>
      <c r="E80" s="35" cm="1">
        <f t="array" ref="E80">E63*INDEX('TDCV Values'!$D$11:$H$16,MATCH($B80&amp;$C80,'TDCV Values'!$B$11:$B$16&amp;'TDCV Values'!$C$11:$C$16,0),MATCH(E$22,'TDCV Values'!$D$10:$H$10,0))</f>
        <v>2023.2434172561677</v>
      </c>
      <c r="F80" s="35" cm="1">
        <f t="array" ref="F80">F63*INDEX('TDCV Values'!$D$11:$H$16,MATCH($B80&amp;$C80,'TDCV Values'!$B$11:$B$16&amp;'TDCV Values'!$C$11:$C$16,0),MATCH(F$22,'TDCV Values'!$D$10:$H$10,0))</f>
        <v>1521.0802404304318</v>
      </c>
      <c r="G80" s="35" cm="1">
        <f t="array" ref="G80">G63*INDEX('TDCV Values'!$D$11:$H$16,MATCH($B80&amp;$C80,'TDCV Values'!$B$11:$B$16&amp;'TDCV Values'!$C$11:$C$16,0),MATCH(G$22,'TDCV Values'!$D$10:$H$10,0))</f>
        <v>900.56235811029558</v>
      </c>
      <c r="H80" s="35" cm="1">
        <f t="array" ref="H80">H63*INDEX('TDCV Values'!$D$11:$H$16,MATCH($B80&amp;$C80,'TDCV Values'!$B$11:$B$16&amp;'TDCV Values'!$C$11:$C$16,0),MATCH(H$22,'TDCV Values'!$D$10:$H$10,0))</f>
        <v>760.53552104205983</v>
      </c>
      <c r="I80" s="35" cm="1">
        <f t="array" ref="I80">I63*INDEX('TDCV Values'!$D$11:$H$16,MATCH($B80&amp;$C80,'TDCV Values'!$B$11:$B$16&amp;'TDCV Values'!$C$11:$C$16,0),MATCH(I$22,'TDCV Values'!$D$10:$H$10,0))</f>
        <v>796.30262366175123</v>
      </c>
    </row>
    <row r="81" spans="2:15">
      <c r="B81" s="14" t="s">
        <v>67</v>
      </c>
      <c r="C81" s="1" t="s">
        <v>63</v>
      </c>
      <c r="D81" s="14" t="s">
        <v>64</v>
      </c>
      <c r="E81" s="35" cm="1">
        <f t="array" ref="E81">E64*INDEX('TDCV Values'!$D$11:$H$16,MATCH($B81&amp;$C81,'TDCV Values'!$B$11:$B$16&amp;'TDCV Values'!$C$11:$C$16,0),MATCH(E$22,'TDCV Values'!$D$10:$H$10,0))</f>
        <v>2037.9321610672143</v>
      </c>
      <c r="F81" s="35" cm="1">
        <f t="array" ref="F81">F64*INDEX('TDCV Values'!$D$11:$H$16,MATCH($B81&amp;$C81,'TDCV Values'!$B$11:$B$16&amp;'TDCV Values'!$C$11:$C$16,0),MATCH(F$22,'TDCV Values'!$D$10:$H$10,0))</f>
        <v>1497.4331011426946</v>
      </c>
      <c r="G81" s="35" cm="1">
        <f t="array" ref="G81">G64*INDEX('TDCV Values'!$D$11:$H$16,MATCH($B81&amp;$C81,'TDCV Values'!$B$11:$B$16&amp;'TDCV Values'!$C$11:$C$16,0),MATCH(G$22,'TDCV Values'!$D$10:$H$10,0))</f>
        <v>885.48769267282671</v>
      </c>
      <c r="H81" s="35" cm="1">
        <f t="array" ref="H81">H64*INDEX('TDCV Values'!$D$11:$H$16,MATCH($B81&amp;$C81,'TDCV Values'!$B$11:$B$16&amp;'TDCV Values'!$C$11:$C$16,0),MATCH(H$22,'TDCV Values'!$D$10:$H$10,0))</f>
        <v>777.973242647559</v>
      </c>
      <c r="I81" s="35" cm="1">
        <f t="array" ref="I81">I64*INDEX('TDCV Values'!$D$11:$H$16,MATCH($B81&amp;$C81,'TDCV Values'!$B$11:$B$16&amp;'TDCV Values'!$C$11:$C$16,0),MATCH(I$22,'TDCV Values'!$D$10:$H$10,0))</f>
        <v>838.30775083250398</v>
      </c>
    </row>
    <row r="82" spans="2:15">
      <c r="B82" s="14" t="s">
        <v>67</v>
      </c>
      <c r="C82" s="1" t="s">
        <v>65</v>
      </c>
      <c r="D82" s="14" t="s">
        <v>64</v>
      </c>
      <c r="E82" s="35" cm="1">
        <f t="array" ref="E82">E65*INDEX('TDCV Values'!$D$11:$H$16,MATCH($B82&amp;$C82,'TDCV Values'!$B$11:$B$16&amp;'TDCV Values'!$C$11:$C$16,0),MATCH(E$22,'TDCV Values'!$D$10:$H$10,0))</f>
        <v>2096.6811853298359</v>
      </c>
      <c r="F82" s="35" cm="1">
        <f t="array" ref="F82">F65*INDEX('TDCV Values'!$D$11:$H$16,MATCH($B82&amp;$C82,'TDCV Values'!$B$11:$B$16&amp;'TDCV Values'!$C$11:$C$16,0),MATCH(F$22,'TDCV Values'!$D$10:$H$10,0))</f>
        <v>1525.9234992264135</v>
      </c>
      <c r="G82" s="35" cm="1">
        <f t="array" ref="G82">G65*INDEX('TDCV Values'!$D$11:$H$16,MATCH($B82&amp;$C82,'TDCV Values'!$B$11:$B$16&amp;'TDCV Values'!$C$11:$C$16,0),MATCH(G$22,'TDCV Values'!$D$10:$H$10,0))</f>
        <v>869.80801285044527</v>
      </c>
      <c r="H82" s="35" cm="1">
        <f t="array" ref="H82">H65*INDEX('TDCV Values'!$D$11:$H$16,MATCH($B82&amp;$C82,'TDCV Values'!$B$11:$B$16&amp;'TDCV Values'!$C$11:$C$16,0),MATCH(H$22,'TDCV Values'!$D$10:$H$10,0))</f>
        <v>752.77397721112993</v>
      </c>
      <c r="I82" s="35" cm="1">
        <f t="array" ref="I82">I65*INDEX('TDCV Values'!$D$11:$H$16,MATCH($B82&amp;$C82,'TDCV Values'!$B$11:$B$16&amp;'TDCV Values'!$C$11:$C$16,0),MATCH(I$22,'TDCV Values'!$D$10:$H$10,0))</f>
        <v>817.94052317959279</v>
      </c>
    </row>
    <row r="83" spans="2:15">
      <c r="B83" s="14" t="s">
        <v>67</v>
      </c>
      <c r="C83" s="1" t="s">
        <v>66</v>
      </c>
      <c r="D83" s="14" t="s">
        <v>64</v>
      </c>
      <c r="E83" s="35" cm="1">
        <f t="array" ref="E83">E66*INDEX('TDCV Values'!$D$11:$H$16,MATCH($B83&amp;$C83,'TDCV Values'!$B$11:$B$16&amp;'TDCV Values'!$C$11:$C$16,0),MATCH(E$22,'TDCV Values'!$D$10:$H$10,0))</f>
        <v>2146.4237485393437</v>
      </c>
      <c r="F83" s="35" cm="1">
        <f t="array" ref="F83">F66*INDEX('TDCV Values'!$D$11:$H$16,MATCH($B83&amp;$C83,'TDCV Values'!$B$11:$B$16&amp;'TDCV Values'!$C$11:$C$16,0),MATCH(F$22,'TDCV Values'!$D$10:$H$10,0))</f>
        <v>1577.1803946610889</v>
      </c>
      <c r="G83" s="35" cm="1">
        <f t="array" ref="G83">G66*INDEX('TDCV Values'!$D$11:$H$16,MATCH($B83&amp;$C83,'TDCV Values'!$B$11:$B$16&amp;'TDCV Values'!$C$11:$C$16,0),MATCH(G$22,'TDCV Values'!$D$10:$H$10,0))</f>
        <v>932.69715282856089</v>
      </c>
      <c r="H83" s="35" cm="1">
        <f t="array" ref="H83">H66*INDEX('TDCV Values'!$D$11:$H$16,MATCH($B83&amp;$C83,'TDCV Values'!$B$11:$B$16&amp;'TDCV Values'!$C$11:$C$16,0),MATCH(H$22,'TDCV Values'!$D$10:$H$10,0))</f>
        <v>818.86298485303564</v>
      </c>
      <c r="I83" s="35" cm="1">
        <f t="array" ref="I83">I66*INDEX('TDCV Values'!$D$11:$H$16,MATCH($B83&amp;$C83,'TDCV Values'!$B$11:$B$16&amp;'TDCV Values'!$C$11:$C$16,0),MATCH(I$22,'TDCV Values'!$D$10:$H$10,0))</f>
        <v>882.4085060914465</v>
      </c>
    </row>
    <row r="84" spans="2:15">
      <c r="B84" s="209" t="s">
        <v>72</v>
      </c>
      <c r="C84" s="209"/>
      <c r="D84" s="209"/>
      <c r="E84" s="209"/>
      <c r="F84" s="209"/>
      <c r="G84" s="209"/>
      <c r="H84" s="209"/>
      <c r="I84" s="186"/>
      <c r="J84" t="s">
        <v>73</v>
      </c>
    </row>
    <row r="85" spans="2:15">
      <c r="B85" s="14" t="s">
        <v>62</v>
      </c>
      <c r="C85" s="1" t="s">
        <v>63</v>
      </c>
      <c r="D85" s="14" t="s">
        <v>68</v>
      </c>
      <c r="E85" s="8">
        <f>E67*365</f>
        <v>169.83185137953745</v>
      </c>
      <c r="F85" s="8">
        <f t="shared" ref="E85:I90" si="11">F67*365</f>
        <v>186.43861049615793</v>
      </c>
      <c r="G85" s="8">
        <f t="shared" si="11"/>
        <v>186.43861049615793</v>
      </c>
      <c r="H85" s="8">
        <f t="shared" si="11"/>
        <v>188.89453860153651</v>
      </c>
      <c r="I85" s="8">
        <f t="shared" si="11"/>
        <v>188.82164998727006</v>
      </c>
      <c r="K85" s="27"/>
      <c r="L85" s="27"/>
      <c r="M85" s="27"/>
      <c r="N85" s="27"/>
      <c r="O85" s="27"/>
    </row>
    <row r="86" spans="2:15">
      <c r="B86" s="14" t="s">
        <v>62</v>
      </c>
      <c r="C86" s="1" t="s">
        <v>65</v>
      </c>
      <c r="D86" s="14" t="s">
        <v>68</v>
      </c>
      <c r="E86" s="8">
        <f>E68*365</f>
        <v>169.83185137953745</v>
      </c>
      <c r="F86" s="8">
        <f t="shared" si="11"/>
        <v>186.43861049615793</v>
      </c>
      <c r="G86" s="8">
        <f t="shared" si="11"/>
        <v>186.43861049615793</v>
      </c>
      <c r="H86" s="8">
        <f t="shared" si="11"/>
        <v>188.89453860153651</v>
      </c>
      <c r="I86" s="8">
        <f t="shared" si="11"/>
        <v>188.82164998727006</v>
      </c>
      <c r="K86" s="27"/>
      <c r="L86" s="27"/>
      <c r="M86" s="27"/>
      <c r="N86" s="27"/>
      <c r="O86" s="27"/>
    </row>
    <row r="87" spans="2:15">
      <c r="B87" s="14" t="s">
        <v>62</v>
      </c>
      <c r="C87" s="1" t="s">
        <v>66</v>
      </c>
      <c r="D87" s="14" t="s">
        <v>68</v>
      </c>
      <c r="E87" s="8">
        <f t="shared" si="11"/>
        <v>188.99357579858577</v>
      </c>
      <c r="F87" s="8">
        <f t="shared" si="11"/>
        <v>206.96958718206977</v>
      </c>
      <c r="G87" s="8">
        <f t="shared" si="11"/>
        <v>206.96958718206977</v>
      </c>
      <c r="H87" s="8">
        <f t="shared" si="11"/>
        <v>208.88970758788375</v>
      </c>
      <c r="I87" s="8">
        <f t="shared" si="11"/>
        <v>208.81476720372672</v>
      </c>
      <c r="K87" s="27"/>
      <c r="L87" s="27"/>
      <c r="M87" s="27"/>
      <c r="N87" s="27"/>
      <c r="O87" s="27"/>
    </row>
    <row r="88" spans="2:15">
      <c r="B88" s="14" t="s">
        <v>67</v>
      </c>
      <c r="C88" s="1" t="s">
        <v>63</v>
      </c>
      <c r="D88" s="14" t="s">
        <v>68</v>
      </c>
      <c r="E88" s="8">
        <f>E70*365</f>
        <v>108.40221738495698</v>
      </c>
      <c r="F88" s="8">
        <f t="shared" si="11"/>
        <v>110.52416144699698</v>
      </c>
      <c r="G88" s="8">
        <f t="shared" si="11"/>
        <v>110.52416144699698</v>
      </c>
      <c r="H88" s="8">
        <f t="shared" si="11"/>
        <v>113.44885789442226</v>
      </c>
      <c r="I88" s="8">
        <f t="shared" si="11"/>
        <v>113.36468140788507</v>
      </c>
      <c r="K88" s="27"/>
      <c r="L88" s="27"/>
      <c r="M88" s="27"/>
      <c r="N88" s="27"/>
      <c r="O88" s="27"/>
    </row>
    <row r="89" spans="2:15">
      <c r="B89" s="14" t="s">
        <v>67</v>
      </c>
      <c r="C89" s="1" t="s">
        <v>65</v>
      </c>
      <c r="D89" s="14" t="s">
        <v>68</v>
      </c>
      <c r="E89" s="8">
        <f>E71*365</f>
        <v>108.40221738495698</v>
      </c>
      <c r="F89" s="8">
        <f t="shared" si="11"/>
        <v>110.52416144699698</v>
      </c>
      <c r="G89" s="8">
        <f t="shared" si="11"/>
        <v>110.52416144699698</v>
      </c>
      <c r="H89" s="8">
        <f t="shared" si="11"/>
        <v>113.44885789442226</v>
      </c>
      <c r="I89" s="8">
        <f t="shared" si="11"/>
        <v>113.36468140788507</v>
      </c>
      <c r="K89" s="27"/>
      <c r="L89" s="27"/>
      <c r="M89" s="27"/>
      <c r="N89" s="27"/>
      <c r="O89" s="27"/>
    </row>
    <row r="90" spans="2:15">
      <c r="B90" s="14" t="s">
        <v>67</v>
      </c>
      <c r="C90" s="1" t="s">
        <v>66</v>
      </c>
      <c r="D90" s="14" t="s">
        <v>68</v>
      </c>
      <c r="E90" s="8">
        <f>E72*365</f>
        <v>122.41270806287491</v>
      </c>
      <c r="F90" s="8">
        <f t="shared" si="11"/>
        <v>125.33564757652866</v>
      </c>
      <c r="G90" s="8">
        <f t="shared" si="11"/>
        <v>125.33564757652866</v>
      </c>
      <c r="H90" s="8">
        <f t="shared" si="11"/>
        <v>127.7409240721875</v>
      </c>
      <c r="I90" s="8">
        <f t="shared" si="11"/>
        <v>127.65400327145684</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2090.7856643712612</v>
      </c>
      <c r="F92" s="8">
        <f t="shared" ref="E92:I97" si="12">F78+F85</f>
        <v>1630.5994872849747</v>
      </c>
      <c r="G92" s="8">
        <f t="shared" si="12"/>
        <v>1041.4243595722337</v>
      </c>
      <c r="H92" s="8">
        <f t="shared" si="12"/>
        <v>911.40192980113727</v>
      </c>
      <c r="I92" s="8">
        <f t="shared" si="12"/>
        <v>945.28978952646139</v>
      </c>
      <c r="K92" s="27"/>
      <c r="L92" s="27"/>
      <c r="M92" s="27"/>
      <c r="N92" s="27"/>
      <c r="O92" s="27"/>
    </row>
    <row r="93" spans="2:15">
      <c r="B93" s="14" t="s">
        <v>62</v>
      </c>
      <c r="C93" s="1" t="s">
        <v>65</v>
      </c>
      <c r="D93" s="1"/>
      <c r="E93" s="8">
        <f>E79+E86</f>
        <v>2061.1542462440366</v>
      </c>
      <c r="F93" s="8">
        <f t="shared" si="12"/>
        <v>1597.4620477871579</v>
      </c>
      <c r="G93" s="8">
        <f t="shared" si="12"/>
        <v>1011.1325307818885</v>
      </c>
      <c r="H93" s="8">
        <f t="shared" si="12"/>
        <v>899.70041885686339</v>
      </c>
      <c r="I93" s="8">
        <f t="shared" si="12"/>
        <v>933.43107936379238</v>
      </c>
      <c r="K93" s="27"/>
      <c r="L93" s="27"/>
      <c r="M93" s="27"/>
      <c r="N93" s="27"/>
      <c r="O93" s="27"/>
    </row>
    <row r="94" spans="2:15">
      <c r="B94" s="14" t="s">
        <v>62</v>
      </c>
      <c r="C94" s="1" t="s">
        <v>66</v>
      </c>
      <c r="D94" s="1"/>
      <c r="E94" s="8">
        <f t="shared" si="12"/>
        <v>2212.2369930547534</v>
      </c>
      <c r="F94" s="8">
        <f t="shared" si="12"/>
        <v>1728.0498276125015</v>
      </c>
      <c r="G94" s="8">
        <f t="shared" si="12"/>
        <v>1107.5319452923654</v>
      </c>
      <c r="H94" s="8">
        <f>H80+H87</f>
        <v>969.4252286299436</v>
      </c>
      <c r="I94" s="8">
        <f>I80+I87</f>
        <v>1005.117390865478</v>
      </c>
      <c r="K94" s="27"/>
      <c r="L94" s="27"/>
      <c r="M94" s="27"/>
      <c r="N94" s="27"/>
      <c r="O94" s="27"/>
    </row>
    <row r="95" spans="2:15">
      <c r="B95" s="14" t="s">
        <v>67</v>
      </c>
      <c r="C95" s="1" t="s">
        <v>63</v>
      </c>
      <c r="D95" s="1"/>
      <c r="E95" s="8">
        <f t="shared" si="12"/>
        <v>2146.3343784521712</v>
      </c>
      <c r="F95" s="8">
        <f t="shared" si="12"/>
        <v>1607.9572625896915</v>
      </c>
      <c r="G95" s="8">
        <f>G81+G88</f>
        <v>996.01185411982374</v>
      </c>
      <c r="H95" s="8">
        <f t="shared" si="12"/>
        <v>891.42210054198131</v>
      </c>
      <c r="I95" s="8">
        <f t="shared" si="12"/>
        <v>951.67243224038907</v>
      </c>
      <c r="K95" s="27"/>
      <c r="L95" s="27"/>
      <c r="M95" s="27"/>
      <c r="N95" s="27"/>
      <c r="O95" s="27"/>
    </row>
    <row r="96" spans="2:15">
      <c r="B96" s="14" t="s">
        <v>67</v>
      </c>
      <c r="C96" s="1" t="s">
        <v>65</v>
      </c>
      <c r="D96" s="1"/>
      <c r="E96" s="8">
        <f t="shared" si="12"/>
        <v>2205.083402714793</v>
      </c>
      <c r="F96" s="8">
        <f t="shared" si="12"/>
        <v>1636.4476606734104</v>
      </c>
      <c r="G96" s="8">
        <f t="shared" si="12"/>
        <v>980.33217429744229</v>
      </c>
      <c r="H96" s="8">
        <f t="shared" si="12"/>
        <v>866.22283510555224</v>
      </c>
      <c r="I96" s="8">
        <f t="shared" si="12"/>
        <v>931.30520458747787</v>
      </c>
      <c r="K96" s="27"/>
      <c r="L96" s="27"/>
      <c r="M96" s="27"/>
      <c r="N96" s="27"/>
      <c r="O96" s="27"/>
    </row>
    <row r="97" spans="2:15">
      <c r="B97" s="14" t="s">
        <v>67</v>
      </c>
      <c r="C97" s="1" t="s">
        <v>66</v>
      </c>
      <c r="D97" s="1"/>
      <c r="E97" s="8">
        <f>E83+E90</f>
        <v>2268.8364566022187</v>
      </c>
      <c r="F97" s="8">
        <f t="shared" si="12"/>
        <v>1702.5160422376175</v>
      </c>
      <c r="G97" s="8">
        <f t="shared" si="12"/>
        <v>1058.0328004050896</v>
      </c>
      <c r="H97" s="8">
        <f t="shared" si="12"/>
        <v>946.6039089252231</v>
      </c>
      <c r="I97" s="8">
        <f t="shared" si="12"/>
        <v>1010.0625093629034</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4237.1200428234324</v>
      </c>
      <c r="F99" s="8">
        <f t="shared" ref="F99:I101" si="13">F92+F95</f>
        <v>3238.5567498746659</v>
      </c>
      <c r="G99" s="8">
        <f>G92+G95</f>
        <v>2037.4362136920574</v>
      </c>
      <c r="H99" s="8">
        <f t="shared" si="13"/>
        <v>1802.8240303431185</v>
      </c>
      <c r="I99" s="8">
        <f t="shared" si="13"/>
        <v>1896.9622217668505</v>
      </c>
      <c r="K99" s="27"/>
      <c r="L99" s="27"/>
      <c r="M99" s="27"/>
      <c r="N99" s="27"/>
      <c r="O99" s="27"/>
    </row>
    <row r="100" spans="2:15">
      <c r="B100" s="14" t="s">
        <v>77</v>
      </c>
      <c r="C100" s="1" t="s">
        <v>65</v>
      </c>
      <c r="D100" s="1"/>
      <c r="E100" s="8">
        <f t="shared" ref="E100:H101" si="14">E93+E96</f>
        <v>4266.2376489588296</v>
      </c>
      <c r="F100" s="8">
        <f t="shared" si="14"/>
        <v>3233.9097084605683</v>
      </c>
      <c r="G100" s="8">
        <f>G93+G96</f>
        <v>1991.4647050793308</v>
      </c>
      <c r="H100" s="8">
        <f t="shared" si="14"/>
        <v>1765.9232539624156</v>
      </c>
      <c r="I100" s="8">
        <f t="shared" si="13"/>
        <v>1864.7362839512703</v>
      </c>
      <c r="K100" s="27"/>
      <c r="L100" s="27"/>
      <c r="M100" s="27"/>
      <c r="N100" s="27"/>
      <c r="O100" s="27"/>
    </row>
    <row r="101" spans="2:15">
      <c r="B101" s="14" t="s">
        <v>77</v>
      </c>
      <c r="C101" s="1" t="s">
        <v>66</v>
      </c>
      <c r="D101" s="1"/>
      <c r="E101" s="8">
        <f t="shared" si="14"/>
        <v>4481.0734496569721</v>
      </c>
      <c r="F101" s="8">
        <f t="shared" si="14"/>
        <v>3430.5658698501193</v>
      </c>
      <c r="G101" s="8">
        <f>G94+G97</f>
        <v>2165.5647456974548</v>
      </c>
      <c r="H101" s="8">
        <f t="shared" si="14"/>
        <v>1916.0291375551667</v>
      </c>
      <c r="I101" s="8">
        <f t="shared" si="13"/>
        <v>2015.1799002283815</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5">E92-E38</f>
        <v>2.7785619949827378</v>
      </c>
      <c r="F107" s="35">
        <f t="shared" si="15"/>
        <v>2.8176116449635629</v>
      </c>
      <c r="G107" s="35">
        <f t="shared" si="15"/>
        <v>2.8176116449635629</v>
      </c>
      <c r="H107" s="35">
        <f t="shared" si="15"/>
        <v>3.8077472979058484</v>
      </c>
      <c r="I107" s="35">
        <f t="shared" si="15"/>
        <v>3.8066154817289544</v>
      </c>
      <c r="K107" s="27"/>
      <c r="L107" s="27"/>
      <c r="M107" s="27"/>
      <c r="N107" s="27"/>
      <c r="O107" s="27"/>
    </row>
    <row r="108" spans="2:15">
      <c r="B108" s="14" t="s">
        <v>62</v>
      </c>
      <c r="C108" s="1" t="s">
        <v>65</v>
      </c>
      <c r="D108" s="1"/>
      <c r="E108" s="35">
        <f t="shared" si="15"/>
        <v>-15.678169098386206</v>
      </c>
      <c r="F108" s="35">
        <f t="shared" si="15"/>
        <v>-15.898508618156711</v>
      </c>
      <c r="G108" s="35">
        <f t="shared" si="15"/>
        <v>-15.898508618156825</v>
      </c>
      <c r="H108" s="35">
        <f t="shared" si="15"/>
        <v>-21.485396449055656</v>
      </c>
      <c r="I108" s="35">
        <f t="shared" si="15"/>
        <v>-21.479010122085242</v>
      </c>
      <c r="K108" s="121" t="s">
        <v>101</v>
      </c>
      <c r="L108" s="27"/>
      <c r="M108" s="27"/>
      <c r="N108" s="27"/>
      <c r="O108" s="27"/>
    </row>
    <row r="109" spans="2:15">
      <c r="B109" s="14" t="s">
        <v>62</v>
      </c>
      <c r="C109" s="1" t="s">
        <v>66</v>
      </c>
      <c r="D109" s="1"/>
      <c r="E109" s="35">
        <f t="shared" si="15"/>
        <v>0</v>
      </c>
      <c r="F109" s="35">
        <f t="shared" si="15"/>
        <v>0</v>
      </c>
      <c r="G109" s="35">
        <f t="shared" si="15"/>
        <v>0</v>
      </c>
      <c r="H109" s="35">
        <f t="shared" si="15"/>
        <v>0</v>
      </c>
      <c r="I109" s="35">
        <f t="shared" si="15"/>
        <v>0</v>
      </c>
      <c r="K109" s="136">
        <f>(I107*'Customer Numbers - East Midland'!$C$5)+(I108*'Customer Numbers - East Midland'!$D$5)+(I109*'Customer Numbers - East Midland'!$E$5)+(I110*'Customer Numbers - East Midland'!$C$10)+(I111*'Customer Numbers - East Midland'!$D$10)+(I112*'Customer Numbers - East Midland'!$E$10)</f>
        <v>-3.9115548133850098E-8</v>
      </c>
      <c r="L109" s="27"/>
      <c r="M109" s="27"/>
      <c r="N109" s="27"/>
      <c r="O109" s="27"/>
    </row>
    <row r="110" spans="2:15">
      <c r="B110" s="14" t="s">
        <v>67</v>
      </c>
      <c r="C110" s="1" t="s">
        <v>63</v>
      </c>
      <c r="D110" s="1"/>
      <c r="E110" s="35">
        <f t="shared" si="15"/>
        <v>4.4312880158663575</v>
      </c>
      <c r="F110" s="35">
        <f t="shared" si="15"/>
        <v>4.2662896172237197</v>
      </c>
      <c r="G110" s="35">
        <f t="shared" si="15"/>
        <v>4.2662896172238334</v>
      </c>
      <c r="H110" s="35">
        <f t="shared" si="15"/>
        <v>5.3173137996456035</v>
      </c>
      <c r="I110" s="35">
        <f t="shared" si="15"/>
        <v>5.3127383670944255</v>
      </c>
      <c r="K110" s="27"/>
      <c r="L110" s="27"/>
      <c r="M110" s="27"/>
      <c r="N110" s="27"/>
      <c r="O110" s="27"/>
    </row>
    <row r="111" spans="2:15">
      <c r="B111" s="14" t="s">
        <v>67</v>
      </c>
      <c r="C111" s="1" t="s">
        <v>65</v>
      </c>
      <c r="D111" s="1"/>
      <c r="E111" s="35">
        <f t="shared" si="15"/>
        <v>-28.503598290619721</v>
      </c>
      <c r="F111" s="35">
        <f t="shared" si="15"/>
        <v>-27.442270736042246</v>
      </c>
      <c r="G111" s="35">
        <f t="shared" si="15"/>
        <v>-27.442270736042133</v>
      </c>
      <c r="H111" s="35">
        <f t="shared" si="15"/>
        <v>-34.202826805115592</v>
      </c>
      <c r="I111" s="35">
        <f t="shared" si="15"/>
        <v>-34.173396018631593</v>
      </c>
      <c r="K111" s="27"/>
      <c r="L111" s="27"/>
      <c r="M111" s="27"/>
      <c r="N111" s="27"/>
      <c r="O111" s="27"/>
    </row>
    <row r="112" spans="2:15">
      <c r="B112" s="14" t="s">
        <v>67</v>
      </c>
      <c r="C112" s="1" t="s">
        <v>66</v>
      </c>
      <c r="D112" s="1"/>
      <c r="E112" s="35">
        <f t="shared" si="15"/>
        <v>0</v>
      </c>
      <c r="F112" s="35">
        <f t="shared" si="15"/>
        <v>0</v>
      </c>
      <c r="G112" s="35">
        <f t="shared" si="15"/>
        <v>0</v>
      </c>
      <c r="H112" s="35">
        <f t="shared" si="15"/>
        <v>0</v>
      </c>
      <c r="I112" s="35">
        <f t="shared" si="15"/>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7.2098500108490953</v>
      </c>
      <c r="F114" s="8">
        <f t="shared" ref="F114:I116" si="16">F107+F110</f>
        <v>7.0839012621872826</v>
      </c>
      <c r="G114" s="8">
        <f>G107+G110</f>
        <v>7.0839012621873962</v>
      </c>
      <c r="H114" s="8">
        <f t="shared" si="16"/>
        <v>9.1250610975514519</v>
      </c>
      <c r="I114" s="8">
        <f t="shared" si="16"/>
        <v>9.1193538488233798</v>
      </c>
      <c r="K114" s="27"/>
      <c r="L114" s="27"/>
      <c r="M114" s="27"/>
      <c r="N114" s="27"/>
      <c r="O114" s="27"/>
    </row>
    <row r="115" spans="1:15">
      <c r="B115" s="14" t="s">
        <v>77</v>
      </c>
      <c r="C115" s="1" t="s">
        <v>65</v>
      </c>
      <c r="D115" s="1"/>
      <c r="E115" s="8">
        <f t="shared" ref="E115:H116" si="17">E108+E111</f>
        <v>-44.181767389005927</v>
      </c>
      <c r="F115" s="8">
        <f t="shared" si="17"/>
        <v>-43.340779354198958</v>
      </c>
      <c r="G115" s="8">
        <f>G108+G111</f>
        <v>-43.340779354198958</v>
      </c>
      <c r="H115" s="8">
        <f t="shared" si="17"/>
        <v>-55.688223254171248</v>
      </c>
      <c r="I115" s="8">
        <f t="shared" si="16"/>
        <v>-55.652406140716835</v>
      </c>
      <c r="K115" s="27"/>
      <c r="L115" s="27"/>
      <c r="M115" s="27"/>
      <c r="N115" s="27"/>
      <c r="O115" s="27"/>
    </row>
    <row r="116" spans="1:15">
      <c r="B116" s="14" t="s">
        <v>77</v>
      </c>
      <c r="C116" s="1" t="s">
        <v>66</v>
      </c>
      <c r="D116" s="1"/>
      <c r="E116" s="8">
        <f>E109+E112</f>
        <v>0</v>
      </c>
      <c r="F116" s="8">
        <f t="shared" si="17"/>
        <v>0</v>
      </c>
      <c r="G116" s="8">
        <f>G109+G112</f>
        <v>0</v>
      </c>
      <c r="H116" s="8">
        <f t="shared" si="17"/>
        <v>0</v>
      </c>
      <c r="I116" s="8">
        <f t="shared" si="16"/>
        <v>0</v>
      </c>
      <c r="J116" s="132"/>
      <c r="K116" s="27"/>
      <c r="L116" s="27"/>
      <c r="M116" s="27"/>
      <c r="N116" s="27"/>
      <c r="O116" s="27"/>
    </row>
    <row r="117" spans="1:15">
      <c r="B117" s="128"/>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levels'!F760</f>
        <v>6.737766071423709E-3</v>
      </c>
      <c r="F123" s="37">
        <f>'Regional Cap levels'!G760</f>
        <v>5.0666407628298963E-3</v>
      </c>
      <c r="G123" s="37">
        <f>'Regional Cap levels'!H760</f>
        <v>3.0021088869150538E-3</v>
      </c>
      <c r="H123" s="37">
        <f>'Regional Cap levels'!I760</f>
        <v>2.7116238383578213E-3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levels'!F756</f>
        <v>2.6505834642804205E-2</v>
      </c>
      <c r="F125" s="37">
        <f>'Regional Cap levels'!G756</f>
        <v>1.9931760887875939E-2</v>
      </c>
      <c r="G125" s="37">
        <f>'Regional Cap levels'!H756</f>
        <v>1.1810057056410885E-2</v>
      </c>
      <c r="H125" s="37">
        <f>'Regional Cap levels'!I756</f>
        <v>1.0667312030589883E-2</v>
      </c>
      <c r="I125" s="37">
        <f>'Regional Cap levels'!J676</f>
        <v>1.1346473172681108E-2</v>
      </c>
      <c r="J125" s="140"/>
    </row>
    <row r="126" spans="1:15">
      <c r="B126" s="14" t="s">
        <v>67</v>
      </c>
      <c r="C126" s="1" t="s">
        <v>63</v>
      </c>
      <c r="D126" s="1" t="s">
        <v>64</v>
      </c>
      <c r="E126" s="37">
        <f>'Regional Cap levels'!F762</f>
        <v>1.6116657036293783E-3</v>
      </c>
      <c r="F126" s="37">
        <f>'Regional Cap levels'!G762</f>
        <v>1.1846630777144771E-3</v>
      </c>
      <c r="G126" s="37">
        <f>'Regional Cap levels'!H762</f>
        <v>7.0130661365242527E-4</v>
      </c>
      <c r="H126" s="37">
        <f>'Regional Cap levels'!I762</f>
        <v>6.391717760488245E-4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levels'!F758</f>
        <v>6.6817656132184267E-3</v>
      </c>
      <c r="F128" s="37">
        <f>'Regional Cap levels'!G758</f>
        <v>4.9114658195533569E-3</v>
      </c>
      <c r="G128" s="37">
        <f>'Regional Cap levels'!H758</f>
        <v>2.9075300199494893E-3</v>
      </c>
      <c r="H128" s="37">
        <f>'Regional Cap levels'!I758</f>
        <v>2.6499267090719864E-3</v>
      </c>
      <c r="I128" s="37">
        <f>'Regional Cap levels'!J678</f>
        <v>2.9103145472611615E-3</v>
      </c>
      <c r="J128" s="140"/>
    </row>
    <row r="129" spans="2:11">
      <c r="B129" s="14" t="s">
        <v>62</v>
      </c>
      <c r="C129" s="1" t="s">
        <v>63</v>
      </c>
      <c r="D129" s="1" t="s">
        <v>68</v>
      </c>
      <c r="E129" s="37">
        <f>'Regional Cap levels'!F761</f>
        <v>4.564837732471046E-3</v>
      </c>
      <c r="F129" s="37">
        <f>'Regional Cap levels'!G761</f>
        <v>5.0263145294927002E-3</v>
      </c>
      <c r="G129" s="37">
        <f>'Regional Cap levels'!H761</f>
        <v>5.0263145294927002E-3</v>
      </c>
      <c r="H129" s="37">
        <f>'Regional Cap levels'!I761</f>
        <v>5.0366053930987302E-3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levels'!F757</f>
        <v>1.7957707766269228E-2</v>
      </c>
      <c r="F131" s="37">
        <f>'Regional Cap levels'!G757</f>
        <v>1.9773120700420303E-2</v>
      </c>
      <c r="G131" s="37">
        <f>'Regional Cap levels'!H757</f>
        <v>1.9773120700420303E-2</v>
      </c>
      <c r="H131" s="37">
        <f>'Regional Cap levels'!I757</f>
        <v>1.981360413753902E-2</v>
      </c>
      <c r="I131" s="37">
        <f>'Regional Cap levels'!J677</f>
        <v>2.026301064753902E-2</v>
      </c>
      <c r="J131" s="44"/>
    </row>
    <row r="132" spans="2:11">
      <c r="B132" s="14" t="s">
        <v>67</v>
      </c>
      <c r="C132" s="1" t="s">
        <v>63</v>
      </c>
      <c r="D132" s="1" t="s">
        <v>68</v>
      </c>
      <c r="E132" s="37">
        <f>'Regional Cap levels'!F763</f>
        <v>2.5940103363497921E-3</v>
      </c>
      <c r="F132" s="37">
        <f>'Regional Cap levels'!G763</f>
        <v>2.6491784412743242E-3</v>
      </c>
      <c r="G132" s="37">
        <f>'Regional Cap levels'!H763</f>
        <v>2.6491784412743242E-3</v>
      </c>
      <c r="H132" s="37">
        <f>'Regional Cap levels'!I763</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levels'!F759</f>
        <v>1.0754444316041011E-2</v>
      </c>
      <c r="F134" s="37">
        <f>'Regional Cap levels'!G759</f>
        <v>1.0983164419472545E-2</v>
      </c>
      <c r="G134" s="37">
        <f>'Regional Cap levels'!H759</f>
        <v>1.0983164419472545E-2</v>
      </c>
      <c r="H134" s="37">
        <f>'Regional Cap levels'!I759</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0.65566010047744661</v>
      </c>
      <c r="F139" s="8">
        <f t="shared" ref="E139:I150" si="18">F61-F123</f>
        <v>0.4929198684746931</v>
      </c>
      <c r="G139" s="8">
        <f t="shared" si="18"/>
        <v>0.29182056320828348</v>
      </c>
      <c r="H139" s="8">
        <f t="shared" si="18"/>
        <v>0.26488370623556839</v>
      </c>
      <c r="I139" s="8">
        <f t="shared" si="18"/>
        <v>0.27728911885185875</v>
      </c>
    </row>
    <row r="140" spans="2:11">
      <c r="B140" s="14" t="s">
        <v>62</v>
      </c>
      <c r="C140" s="1" t="s">
        <v>65</v>
      </c>
      <c r="D140" s="1" t="s">
        <v>64</v>
      </c>
      <c r="E140" s="8">
        <f>E62-E124</f>
        <v>0.65218013616017212</v>
      </c>
      <c r="F140" s="8">
        <f t="shared" si="18"/>
        <v>0.48655980596241377</v>
      </c>
      <c r="G140" s="8">
        <f t="shared" si="18"/>
        <v>0.28437721389163123</v>
      </c>
      <c r="H140" s="8">
        <f t="shared" si="18"/>
        <v>0.26326143713160255</v>
      </c>
      <c r="I140" s="8">
        <f t="shared" si="18"/>
        <v>0.27578127013945275</v>
      </c>
    </row>
    <row r="141" spans="2:11">
      <c r="B141" s="14" t="s">
        <v>62</v>
      </c>
      <c r="C141" s="1" t="s">
        <v>86</v>
      </c>
      <c r="D141" s="14" t="s">
        <v>64</v>
      </c>
      <c r="E141" s="8">
        <f t="shared" si="18"/>
        <v>0.67116430923863291</v>
      </c>
      <c r="F141" s="8">
        <f t="shared" si="18"/>
        <v>0.50457866684675567</v>
      </c>
      <c r="G141" s="8">
        <f t="shared" si="18"/>
        <v>0.29872868711955314</v>
      </c>
      <c r="H141" s="8">
        <f t="shared" si="18"/>
        <v>0.27101251057758041</v>
      </c>
      <c r="I141" s="8">
        <f t="shared" si="18"/>
        <v>0.28358042447981935</v>
      </c>
    </row>
    <row r="142" spans="2:11">
      <c r="B142" s="14" t="s">
        <v>67</v>
      </c>
      <c r="C142" s="1" t="s">
        <v>63</v>
      </c>
      <c r="D142" s="1" t="s">
        <v>64</v>
      </c>
      <c r="E142" s="8">
        <f t="shared" si="18"/>
        <v>0.16821601438530515</v>
      </c>
      <c r="F142" s="8">
        <f t="shared" si="18"/>
        <v>0.12360142868417674</v>
      </c>
      <c r="G142" s="8">
        <f t="shared" si="18"/>
        <v>7.308933444241647E-2</v>
      </c>
      <c r="H142" s="8">
        <f t="shared" si="18"/>
        <v>6.7010675410695428E-2</v>
      </c>
      <c r="I142" s="8">
        <f t="shared" si="18"/>
        <v>7.2194347907774153E-2</v>
      </c>
    </row>
    <row r="143" spans="2:11">
      <c r="B143" s="14" t="s">
        <v>67</v>
      </c>
      <c r="C143" s="1" t="s">
        <v>65</v>
      </c>
      <c r="D143" s="1" t="s">
        <v>64</v>
      </c>
      <c r="E143" s="8">
        <f t="shared" si="18"/>
        <v>0.17472343211081967</v>
      </c>
      <c r="F143" s="8">
        <f t="shared" si="18"/>
        <v>0.12716029160220113</v>
      </c>
      <c r="G143" s="8">
        <f t="shared" si="18"/>
        <v>7.2484001070870441E-2</v>
      </c>
      <c r="H143" s="8">
        <f t="shared" si="18"/>
        <v>6.5458606714011297E-2</v>
      </c>
      <c r="I143" s="8">
        <f t="shared" si="18"/>
        <v>7.1125262885181978E-2</v>
      </c>
    </row>
    <row r="144" spans="2:11">
      <c r="B144" s="14" t="s">
        <v>67</v>
      </c>
      <c r="C144" s="1" t="s">
        <v>86</v>
      </c>
      <c r="D144" s="14" t="s">
        <v>64</v>
      </c>
      <c r="E144" s="8">
        <f t="shared" si="18"/>
        <v>0.17218688009839356</v>
      </c>
      <c r="F144" s="8">
        <f t="shared" si="18"/>
        <v>0.12652023373553739</v>
      </c>
      <c r="G144" s="8">
        <f t="shared" si="18"/>
        <v>7.4817232715763918E-2</v>
      </c>
      <c r="H144" s="8">
        <f t="shared" si="18"/>
        <v>6.8555550234670234E-2</v>
      </c>
      <c r="I144" s="8">
        <f t="shared" si="18"/>
        <v>7.3820859895473309E-2</v>
      </c>
    </row>
    <row r="145" spans="2:22">
      <c r="B145" s="14" t="s">
        <v>62</v>
      </c>
      <c r="C145" s="1" t="s">
        <v>63</v>
      </c>
      <c r="D145" s="1" t="s">
        <v>68</v>
      </c>
      <c r="E145" s="8">
        <f>E67-E129</f>
        <v>0.46072790577311101</v>
      </c>
      <c r="F145" s="8">
        <f t="shared" si="18"/>
        <v>0.50576439915861127</v>
      </c>
      <c r="G145" s="8">
        <f t="shared" si="18"/>
        <v>0.50576439915861127</v>
      </c>
      <c r="H145" s="8">
        <f t="shared" si="18"/>
        <v>0.51248267844672735</v>
      </c>
      <c r="I145" s="8">
        <f t="shared" si="18"/>
        <v>0.51216874476812058</v>
      </c>
      <c r="K145" s="27"/>
      <c r="L145" s="27"/>
      <c r="M145" s="27"/>
      <c r="N145" s="27"/>
      <c r="O145" s="27"/>
    </row>
    <row r="146" spans="2:22">
      <c r="B146" s="14" t="s">
        <v>62</v>
      </c>
      <c r="C146" s="1" t="s">
        <v>65</v>
      </c>
      <c r="D146" s="1" t="s">
        <v>68</v>
      </c>
      <c r="E146" s="8">
        <f>E68-E130</f>
        <v>0.46529274350558208</v>
      </c>
      <c r="F146" s="8">
        <f t="shared" si="18"/>
        <v>0.51079071368810391</v>
      </c>
      <c r="G146" s="8">
        <f t="shared" si="18"/>
        <v>0.51079071368810391</v>
      </c>
      <c r="H146" s="8">
        <f t="shared" si="18"/>
        <v>0.51751928383982604</v>
      </c>
      <c r="I146" s="8">
        <f t="shared" si="18"/>
        <v>0.51731958900621933</v>
      </c>
      <c r="K146" s="27"/>
      <c r="L146" s="27"/>
      <c r="M146" s="27"/>
      <c r="N146" s="27"/>
      <c r="O146" s="27"/>
    </row>
    <row r="147" spans="2:22">
      <c r="B147" s="14" t="s">
        <v>62</v>
      </c>
      <c r="C147" s="1" t="s">
        <v>86</v>
      </c>
      <c r="D147" s="14" t="s">
        <v>68</v>
      </c>
      <c r="E147" s="8">
        <f t="shared" si="18"/>
        <v>0.49983291085999321</v>
      </c>
      <c r="F147" s="8">
        <f t="shared" si="18"/>
        <v>0.5472668441819627</v>
      </c>
      <c r="G147" s="8">
        <f t="shared" si="18"/>
        <v>0.5472668441819627</v>
      </c>
      <c r="H147" s="8">
        <f t="shared" si="18"/>
        <v>0.55248696459638902</v>
      </c>
      <c r="I147" s="8">
        <f t="shared" si="18"/>
        <v>0.55183224196541092</v>
      </c>
      <c r="K147" s="27"/>
      <c r="L147" s="27"/>
      <c r="M147" s="27"/>
      <c r="N147" s="27"/>
      <c r="O147" s="27"/>
    </row>
    <row r="148" spans="2:22">
      <c r="B148" s="14" t="s">
        <v>67</v>
      </c>
      <c r="C148" s="1" t="s">
        <v>63</v>
      </c>
      <c r="D148" s="1" t="s">
        <v>68</v>
      </c>
      <c r="E148" s="8">
        <f t="shared" si="18"/>
        <v>0.29439836606079262</v>
      </c>
      <c r="F148" s="8">
        <f t="shared" si="18"/>
        <v>0.30015674333132014</v>
      </c>
      <c r="G148" s="8">
        <f t="shared" si="18"/>
        <v>0.30015674333132014</v>
      </c>
      <c r="H148" s="8">
        <f t="shared" si="18"/>
        <v>0.30814183762535757</v>
      </c>
      <c r="I148" s="8">
        <f t="shared" si="18"/>
        <v>0.30791121711429675</v>
      </c>
      <c r="K148" s="27"/>
      <c r="L148" s="27"/>
      <c r="M148" s="27"/>
      <c r="N148" s="27"/>
      <c r="O148" s="27"/>
    </row>
    <row r="149" spans="2:22">
      <c r="B149" s="14" t="s">
        <v>67</v>
      </c>
      <c r="C149" s="1" t="s">
        <v>65</v>
      </c>
      <c r="D149" s="1" t="s">
        <v>68</v>
      </c>
      <c r="E149" s="8">
        <f t="shared" si="18"/>
        <v>0.29699237639714243</v>
      </c>
      <c r="F149" s="8">
        <f t="shared" si="18"/>
        <v>0.30280592177259447</v>
      </c>
      <c r="G149" s="8">
        <f t="shared" si="18"/>
        <v>0.30280592177259447</v>
      </c>
      <c r="H149" s="8">
        <f t="shared" si="18"/>
        <v>0.31081878875184182</v>
      </c>
      <c r="I149" s="8">
        <f t="shared" si="18"/>
        <v>0.310588168240781</v>
      </c>
      <c r="K149" s="27"/>
      <c r="L149" s="27"/>
      <c r="M149" s="27"/>
      <c r="N149" s="27"/>
      <c r="O149" s="27"/>
    </row>
    <row r="150" spans="2:22">
      <c r="B150" s="14" t="s">
        <v>67</v>
      </c>
      <c r="C150" s="1" t="s">
        <v>86</v>
      </c>
      <c r="D150" s="14" t="s">
        <v>68</v>
      </c>
      <c r="E150" s="8">
        <f t="shared" si="18"/>
        <v>0.32462283804799985</v>
      </c>
      <c r="F150" s="8">
        <f t="shared" si="18"/>
        <v>0.33240217140663336</v>
      </c>
      <c r="G150" s="8">
        <f t="shared" si="18"/>
        <v>0.33240217140663336</v>
      </c>
      <c r="H150" s="8">
        <f t="shared" si="18"/>
        <v>0.33887682792524371</v>
      </c>
      <c r="I150" s="8">
        <f t="shared" si="18"/>
        <v>0.33863868874515973</v>
      </c>
      <c r="K150" s="27"/>
      <c r="L150" s="27"/>
      <c r="M150" s="27"/>
      <c r="N150" s="27"/>
      <c r="O150" s="27"/>
    </row>
    <row r="151" spans="2:22">
      <c r="B151" s="55"/>
      <c r="C151" s="2"/>
      <c r="D151" s="2"/>
      <c r="E151" s="124"/>
      <c r="F151" s="124"/>
      <c r="G151" s="124"/>
      <c r="H151" s="124"/>
      <c r="I151" s="124"/>
      <c r="J151" s="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East Midland'!$C$5)+(E125*INDEX('TDCV Values'!$D$11:$H$16,MATCH($B157&amp;$C157,'TDCV Values'!$B$11:$B$16&amp;'TDCV Values'!$C$11:$C$16,0),MATCH(E$154,'TDCV Values'!$D$10:$H$10,0))*'Customer Numbers - East Midland'!$E$5))/((INDEX('TDCV Values'!$D$11:$H$16,MATCH($B155&amp;$C155,'TDCV Values'!$B$11:$B$16&amp;'TDCV Values'!$C$11:$C$16,0),MATCH(E$154,'TDCV Values'!$D$10:$H$10,0))*'Customer Numbers - East Midland'!$C$5)+('Customer Numbers - East Midland'!$E$5*INDEX('TDCV Values'!$D$11:$H$16,MATCH($B157&amp;$C157,'TDCV Values'!$B$11:$B$16&amp;'TDCV Values'!$C$11:$C$16,0),MATCH(E$154,'TDCV Values'!$D$10:$H$10,0))))</f>
        <v>1.059463731746948E-2</v>
      </c>
      <c r="F155" s="37" cm="1">
        <f t="array" ref="F155">((F123*INDEX('TDCV Values'!$D$11:$H$16,MATCH($B155&amp;$C155,'TDCV Values'!$B$11:$B$16&amp;'TDCV Values'!$C$11:$C$16,0),MATCH(F$154,'TDCV Values'!$D$10:$H$10,0))*'Customer Numbers - East Midland'!$C$5)+(F125*INDEX('TDCV Values'!$D$11:$H$16,MATCH($B157&amp;$C157,'TDCV Values'!$B$11:$B$16&amp;'TDCV Values'!$C$11:$C$16,0),MATCH(F$154,'TDCV Values'!$D$10:$H$10,0))*'Customer Numbers - East Midland'!$E$5))/((INDEX('TDCV Values'!$D$11:$H$16,MATCH($B155&amp;$C155,'TDCV Values'!$B$11:$B$16&amp;'TDCV Values'!$C$11:$C$16,0),MATCH(F$154,'TDCV Values'!$D$10:$H$10,0))*'Customer Numbers - East Midland'!$C$5)+('Customer Numbers - East Midland'!$E$5*INDEX('TDCV Values'!$D$11:$H$16,MATCH($B157&amp;$C157,'TDCV Values'!$B$11:$B$16&amp;'TDCV Values'!$C$11:$C$16,0),MATCH(F$154,'TDCV Values'!$D$10:$H$10,0))))</f>
        <v>7.9669167393261967E-3</v>
      </c>
      <c r="G155" s="37" cm="1">
        <f t="array" ref="G155">((G123*INDEX('TDCV Values'!$D$11:$H$16,MATCH($B155&amp;$C155,'TDCV Values'!$B$11:$B$16&amp;'TDCV Values'!$C$11:$C$16,0),MATCH(G$154,'TDCV Values'!$D$10:$H$10,0))*'Customer Numbers - East Midland'!$C$5)+(G125*INDEX('TDCV Values'!$D$11:$H$16,MATCH($B157&amp;$C157,'TDCV Values'!$B$11:$B$16&amp;'TDCV Values'!$C$11:$C$16,0),MATCH(G$154,'TDCV Values'!$D$10:$H$10,0))*'Customer Numbers - East Midland'!$E$5))/((INDEX('TDCV Values'!$D$11:$H$16,MATCH($B155&amp;$C155,'TDCV Values'!$B$11:$B$16&amp;'TDCV Values'!$C$11:$C$16,0),MATCH(G$154,'TDCV Values'!$D$10:$H$10,0))*'Customer Numbers - East Midland'!$C$5)+('Customer Numbers - East Midland'!$E$5*INDEX('TDCV Values'!$D$11:$H$16,MATCH($B157&amp;$C157,'TDCV Values'!$B$11:$B$16&amp;'TDCV Values'!$C$11:$C$16,0),MATCH(G$154,'TDCV Values'!$D$10:$H$10,0))))</f>
        <v>4.7205935182751515E-3</v>
      </c>
      <c r="H155" s="37" cm="1">
        <f t="array" ref="H155">((H123*INDEX('TDCV Values'!$D$11:$H$16,MATCH($B155&amp;$C155,'TDCV Values'!$B$11:$B$16&amp;'TDCV Values'!$C$11:$C$16,0),MATCH(H$154,'TDCV Values'!$D$10:$H$10,0))*'Customer Numbers - East Midland'!$C$5)+(H125*INDEX('TDCV Values'!$D$11:$H$16,MATCH($B157&amp;$C157,'TDCV Values'!$B$11:$B$16&amp;'TDCV Values'!$C$11:$C$16,0),MATCH(H$154,'TDCV Values'!$D$10:$H$10,0))*'Customer Numbers - East Midland'!$E$5))/((INDEX('TDCV Values'!$D$11:$H$16,MATCH($B155&amp;$C155,'TDCV Values'!$B$11:$B$16&amp;'TDCV Values'!$C$11:$C$16,0),MATCH(H$154,'TDCV Values'!$D$10:$H$10,0))*'Customer Numbers - East Midland'!$C$5)+('Customer Numbers - East Midland'!$E$5*INDEX('TDCV Values'!$D$11:$H$16,MATCH($B157&amp;$C157,'TDCV Values'!$B$11:$B$16&amp;'TDCV Values'!$C$11:$C$16,0),MATCH(H$154,'TDCV Values'!$D$10:$H$10,0))))</f>
        <v>4.2638273285636871E-3</v>
      </c>
      <c r="I155" s="37" cm="1">
        <f t="array" ref="I155">((I123*INDEX('TDCV Values'!$D$11:$H$16,MATCH($B155&amp;$C155,'TDCV Values'!$B$11:$B$16&amp;'TDCV Values'!$C$11:$C$16,0),MATCH(I$154,'TDCV Values'!$D$10:$H$10,0))*'Customer Numbers - East Midland'!$C$5)+(I125*INDEX('TDCV Values'!$D$11:$H$16,MATCH($B157&amp;$C157,'TDCV Values'!$B$11:$B$16&amp;'TDCV Values'!$C$11:$C$16,0),MATCH(I$154,'TDCV Values'!$D$10:$H$10,0))*'Customer Numbers - East Midland'!$E$5))/((INDEX('TDCV Values'!$D$11:$H$16,MATCH($B155&amp;$C155,'TDCV Values'!$B$11:$B$16&amp;'TDCV Values'!$C$11:$C$16,0),MATCH(I$154,'TDCV Values'!$D$10:$H$10,0))*'Customer Numbers - East Midland'!$C$5)+('Customer Numbers - East Midland'!$E$5*INDEX('TDCV Values'!$D$11:$H$16,MATCH($B157&amp;$C157,'TDCV Values'!$B$11:$B$16&amp;'TDCV Values'!$C$11:$C$16,0),MATCH(I$154,'TDCV Values'!$D$10:$H$10,0))))</f>
        <v>4.535294576342973E-3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East Midland'!$C$5)+(E125*INDEX('TDCV Values'!$D$11:$H$16,MATCH($B157&amp;$C157,'TDCV Values'!$B$11:$B$16&amp;'TDCV Values'!$C$11:$C$16,0),MATCH(E$154,'TDCV Values'!$D$10:$H$10,0))*'Customer Numbers - East Midland'!$E$5))/((INDEX('TDCV Values'!$D$11:$H$16,MATCH($B155&amp;$C155,'TDCV Values'!$B$11:$B$16&amp;'TDCV Values'!$C$11:$C$16,0),MATCH(E$154,'TDCV Values'!$D$10:$H$10,0))*'Customer Numbers - East Midland'!$C$5)+('Customer Numbers - East Midland'!$E$5*INDEX('TDCV Values'!$D$11:$H$16,MATCH($B157&amp;$C157,'TDCV Values'!$B$11:$B$16&amp;'TDCV Values'!$C$11:$C$16,0),MATCH(E$154,'TDCV Values'!$D$10:$H$10,0))))</f>
        <v>1.059463731746948E-2</v>
      </c>
      <c r="F157" s="37" cm="1">
        <f t="array" ref="F157">((F123*INDEX('TDCV Values'!$D$11:$H$16,MATCH($B155&amp;$C155,'TDCV Values'!$B$11:$B$16&amp;'TDCV Values'!$C$11:$C$16,0),MATCH(F$154,'TDCV Values'!$D$10:$H$10,0))*'Customer Numbers - East Midland'!$C$5)+(F125*INDEX('TDCV Values'!$D$11:$H$16,MATCH($B157&amp;$C157,'TDCV Values'!$B$11:$B$16&amp;'TDCV Values'!$C$11:$C$16,0),MATCH(F$154,'TDCV Values'!$D$10:$H$10,0))*'Customer Numbers - East Midland'!$E$5))/((INDEX('TDCV Values'!$D$11:$H$16,MATCH($B155&amp;$C155,'TDCV Values'!$B$11:$B$16&amp;'TDCV Values'!$C$11:$C$16,0),MATCH(F$154,'TDCV Values'!$D$10:$H$10,0))*'Customer Numbers - East Midland'!$C$5)+('Customer Numbers - East Midland'!$E$5*INDEX('TDCV Values'!$D$11:$H$16,MATCH($B157&amp;$C157,'TDCV Values'!$B$11:$B$16&amp;'TDCV Values'!$C$11:$C$16,0),MATCH(F$154,'TDCV Values'!$D$10:$H$10,0))))</f>
        <v>7.9669167393261967E-3</v>
      </c>
      <c r="G157" s="37" cm="1">
        <f t="array" ref="G157">((G123*INDEX('TDCV Values'!$D$11:$H$16,MATCH($B155&amp;$C155,'TDCV Values'!$B$11:$B$16&amp;'TDCV Values'!$C$11:$C$16,0),MATCH(G$154,'TDCV Values'!$D$10:$H$10,0))*'Customer Numbers - East Midland'!$C$5)+(G125*INDEX('TDCV Values'!$D$11:$H$16,MATCH($B157&amp;$C157,'TDCV Values'!$B$11:$B$16&amp;'TDCV Values'!$C$11:$C$16,0),MATCH(G$154,'TDCV Values'!$D$10:$H$10,0))*'Customer Numbers - East Midland'!$E$5))/((INDEX('TDCV Values'!$D$11:$H$16,MATCH($B155&amp;$C155,'TDCV Values'!$B$11:$B$16&amp;'TDCV Values'!$C$11:$C$16,0),MATCH(G$154,'TDCV Values'!$D$10:$H$10,0))*'Customer Numbers - East Midland'!$C$5)+('Customer Numbers - East Midland'!$E$5*INDEX('TDCV Values'!$D$11:$H$16,MATCH($B157&amp;$C157,'TDCV Values'!$B$11:$B$16&amp;'TDCV Values'!$C$11:$C$16,0),MATCH(G$154,'TDCV Values'!$D$10:$H$10,0))))</f>
        <v>4.7205935182751515E-3</v>
      </c>
      <c r="H157" s="37" cm="1">
        <f t="array" ref="H157">((H123*INDEX('TDCV Values'!$D$11:$H$16,MATCH($B155&amp;$C155,'TDCV Values'!$B$11:$B$16&amp;'TDCV Values'!$C$11:$C$16,0),MATCH(H$154,'TDCV Values'!$D$10:$H$10,0))*'Customer Numbers - East Midland'!$C$5)+(H125*INDEX('TDCV Values'!$D$11:$H$16,MATCH($B157&amp;$C157,'TDCV Values'!$B$11:$B$16&amp;'TDCV Values'!$C$11:$C$16,0),MATCH(H$154,'TDCV Values'!$D$10:$H$10,0))*'Customer Numbers - East Midland'!$E$5))/((INDEX('TDCV Values'!$D$11:$H$16,MATCH($B155&amp;$C155,'TDCV Values'!$B$11:$B$16&amp;'TDCV Values'!$C$11:$C$16,0),MATCH(H$154,'TDCV Values'!$D$10:$H$10,0))*'Customer Numbers - East Midland'!$C$5)+('Customer Numbers - East Midland'!$E$5*INDEX('TDCV Values'!$D$11:$H$16,MATCH($B157&amp;$C157,'TDCV Values'!$B$11:$B$16&amp;'TDCV Values'!$C$11:$C$16,0),MATCH(H$154,'TDCV Values'!$D$10:$H$10,0))))</f>
        <v>4.2638273285636871E-3</v>
      </c>
      <c r="I157" s="37" cm="1">
        <f t="array" ref="I157">((I123*INDEX('TDCV Values'!$D$11:$H$16,MATCH($B155&amp;$C155,'TDCV Values'!$B$11:$B$16&amp;'TDCV Values'!$C$11:$C$16,0),MATCH(I$154,'TDCV Values'!$D$10:$H$10,0))*'Customer Numbers - East Midland'!$C$5)+(I125*INDEX('TDCV Values'!$D$11:$H$16,MATCH($B157&amp;$C157,'TDCV Values'!$B$11:$B$16&amp;'TDCV Values'!$C$11:$C$16,0),MATCH(I$154,'TDCV Values'!$D$10:$H$10,0))*'Customer Numbers - East Midland'!$E$5))/((INDEX('TDCV Values'!$D$11:$H$16,MATCH($B155&amp;$C155,'TDCV Values'!$B$11:$B$16&amp;'TDCV Values'!$C$11:$C$16,0),MATCH(I$154,'TDCV Values'!$D$10:$H$10,0))*'Customer Numbers - East Midland'!$C$5)+('Customer Numbers - East Midland'!$E$5*INDEX('TDCV Values'!$D$11:$H$16,MATCH($B157&amp;$C157,'TDCV Values'!$B$11:$B$16&amp;'TDCV Values'!$C$11:$C$16,0),MATCH(I$154,'TDCV Values'!$D$10:$H$10,0))))</f>
        <v>4.535294576342973E-3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East Midland'!$C$10)+(E128*INDEX('TDCV Values'!$D$11:$H$16,MATCH($B160&amp;$C160,'TDCV Values'!$B$11:$B$16&amp;'TDCV Values'!$C$11:$C$16,0),MATCH(E$154,'TDCV Values'!$D$10:$H$10,0))*'Customer Numbers - East Midland'!$E$10))/((INDEX('TDCV Values'!$D$11:$H$16,MATCH($B158&amp;$C158,'TDCV Values'!$B$11:$B$16&amp;'TDCV Values'!$C$11:$C$16,0),MATCH(E$154,'TDCV Values'!$D$10:$H$10,0))*'Customer Numbers - East Midland'!$C$10)+('Customer Numbers - East Midland'!$E$10*INDEX('TDCV Values'!$D$11:$H$16,MATCH($B160&amp;$C160,'TDCV Values'!$B$11:$B$16&amp;'TDCV Values'!$C$11:$C$16,0),MATCH(E$154,'TDCV Values'!$D$10:$H$10,0))))</f>
        <v>2.5529408381120013E-3</v>
      </c>
      <c r="F158" s="37" cm="1">
        <f t="array" ref="F158">((F126*INDEX('TDCV Values'!$D$11:$H$16,MATCH($B158&amp;$C158,'TDCV Values'!$B$11:$B$16&amp;'TDCV Values'!$C$11:$C$16,0),MATCH(F$154,'TDCV Values'!$D$10:$H$10,0))*'Customer Numbers - East Midland'!$C$10)+(F128*INDEX('TDCV Values'!$D$11:$H$16,MATCH($B160&amp;$C160,'TDCV Values'!$B$11:$B$16&amp;'TDCV Values'!$C$11:$C$16,0),MATCH(F$154,'TDCV Values'!$D$10:$H$10,0))*'Customer Numbers - East Midland'!$E$10))/((INDEX('TDCV Values'!$D$11:$H$16,MATCH($B158&amp;$C158,'TDCV Values'!$B$11:$B$16&amp;'TDCV Values'!$C$11:$C$16,0),MATCH(F$154,'TDCV Values'!$D$10:$H$10,0))*'Customer Numbers - East Midland'!$C$10)+('Customer Numbers - East Midland'!$E$10*INDEX('TDCV Values'!$D$11:$H$16,MATCH($B160&amp;$C160,'TDCV Values'!$B$11:$B$16&amp;'TDCV Values'!$C$11:$C$16,0),MATCH(F$154,'TDCV Values'!$D$10:$H$10,0))))</f>
        <v>1.8765521557541508E-3</v>
      </c>
      <c r="G158" s="37" cm="1">
        <f t="array" ref="G158">((G126*INDEX('TDCV Values'!$D$11:$H$16,MATCH($B158&amp;$C158,'TDCV Values'!$B$11:$B$16&amp;'TDCV Values'!$C$11:$C$16,0),MATCH(G$154,'TDCV Values'!$D$10:$H$10,0))*'Customer Numbers - East Midland'!$C$10)+(G128*INDEX('TDCV Values'!$D$11:$H$16,MATCH($B160&amp;$C160,'TDCV Values'!$B$11:$B$16&amp;'TDCV Values'!$C$11:$C$16,0),MATCH(G$154,'TDCV Values'!$D$10:$H$10,0))*'Customer Numbers - East Midland'!$E$10))/((INDEX('TDCV Values'!$D$11:$H$16,MATCH($B158&amp;$C158,'TDCV Values'!$B$11:$B$16&amp;'TDCV Values'!$C$11:$C$16,0),MATCH(G$154,'TDCV Values'!$D$10:$H$10,0))*'Customer Numbers - East Midland'!$C$10)+('Customer Numbers - East Midland'!$E$10*INDEX('TDCV Values'!$D$11:$H$16,MATCH($B160&amp;$C160,'TDCV Values'!$B$11:$B$16&amp;'TDCV Values'!$C$11:$C$16,0),MATCH(G$154,'TDCV Values'!$D$10:$H$10,0))))</f>
        <v>1.1108968131538985E-3</v>
      </c>
      <c r="H158" s="37" cm="1">
        <f t="array" ref="H158">((H126*INDEX('TDCV Values'!$D$11:$H$16,MATCH($B158&amp;$C158,'TDCV Values'!$B$11:$B$16&amp;'TDCV Values'!$C$11:$C$16,0),MATCH(H$154,'TDCV Values'!$D$10:$H$10,0))*'Customer Numbers - East Midland'!$C$10)+(H128*INDEX('TDCV Values'!$D$11:$H$16,MATCH($B160&amp;$C160,'TDCV Values'!$B$11:$B$16&amp;'TDCV Values'!$C$11:$C$16,0),MATCH(H$154,'TDCV Values'!$D$10:$H$10,0))*'Customer Numbers - East Midland'!$E$10))/((INDEX('TDCV Values'!$D$11:$H$16,MATCH($B158&amp;$C158,'TDCV Values'!$B$11:$B$16&amp;'TDCV Values'!$C$11:$C$16,0),MATCH(H$154,'TDCV Values'!$D$10:$H$10,0))*'Customer Numbers - East Midland'!$C$10)+('Customer Numbers - East Midland'!$E$10*INDEX('TDCV Values'!$D$11:$H$16,MATCH($B160&amp;$C160,'TDCV Values'!$B$11:$B$16&amp;'TDCV Values'!$C$11:$C$16,0),MATCH(H$154,'TDCV Values'!$D$10:$H$10,0))))</f>
        <v>1.0124728260761371E-3</v>
      </c>
      <c r="I158" s="37" cm="1">
        <f t="array" ref="I158">((I126*INDEX('TDCV Values'!$D$11:$H$16,MATCH($B158&amp;$C158,'TDCV Values'!$B$11:$B$16&amp;'TDCV Values'!$C$11:$C$16,0),MATCH(I$154,'TDCV Values'!$D$10:$H$10,0))*'Customer Numbers - East Midland'!$C$10)+(I128*INDEX('TDCV Values'!$D$11:$H$16,MATCH($B160&amp;$C160,'TDCV Values'!$B$11:$B$16&amp;'TDCV Values'!$C$11:$C$16,0),MATCH(I$154,'TDCV Values'!$D$10:$H$10,0))*'Customer Numbers - East Midland'!$E$10))/((INDEX('TDCV Values'!$D$11:$H$16,MATCH($B158&amp;$C158,'TDCV Values'!$B$11:$B$16&amp;'TDCV Values'!$C$11:$C$16,0),MATCH(I$154,'TDCV Values'!$D$10:$H$10,0))*'Customer Numbers - East Midland'!$C$10)+('Customer Numbers - East Midland'!$E$10*INDEX('TDCV Values'!$D$11:$H$16,MATCH($B160&amp;$C160,'TDCV Values'!$B$11:$B$16&amp;'TDCV Values'!$C$11:$C$16,0),MATCH(I$154,'TDCV Values'!$D$10:$H$10,0))))</f>
        <v>1.1119607136107989E-3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East Midland'!$C$10)+(E128*INDEX('TDCV Values'!$D$11:$H$16,MATCH($B160&amp;$C160,'TDCV Values'!$B$11:$B$16&amp;'TDCV Values'!$C$11:$C$16,0),MATCH(E$154,'TDCV Values'!$D$10:$H$10,0))*'Customer Numbers - East Midland'!$E$10))/((INDEX('TDCV Values'!$D$11:$H$16,MATCH($B158&amp;$C158,'TDCV Values'!$B$11:$B$16&amp;'TDCV Values'!$C$11:$C$16,0),MATCH(E$154,'TDCV Values'!$D$10:$H$10,0))*'Customer Numbers - East Midland'!$C$10)+('Customer Numbers - East Midland'!$E$10*INDEX('TDCV Values'!$D$11:$H$16,MATCH($B160&amp;$C160,'TDCV Values'!$B$11:$B$16&amp;'TDCV Values'!$C$11:$C$16,0),MATCH(E$154,'TDCV Values'!$D$10:$H$10,0))))</f>
        <v>2.5529408381120013E-3</v>
      </c>
      <c r="F160" s="37" cm="1">
        <f t="array" ref="F160">((F126*INDEX('TDCV Values'!$D$11:$H$16,MATCH($B158&amp;$C158,'TDCV Values'!$B$11:$B$16&amp;'TDCV Values'!$C$11:$C$16,0),MATCH(F$154,'TDCV Values'!$D$10:$H$10,0))*'Customer Numbers - East Midland'!$C$10)+(F128*INDEX('TDCV Values'!$D$11:$H$16,MATCH($B160&amp;$C160,'TDCV Values'!$B$11:$B$16&amp;'TDCV Values'!$C$11:$C$16,0),MATCH(F$154,'TDCV Values'!$D$10:$H$10,0))*'Customer Numbers - East Midland'!$E$10))/((INDEX('TDCV Values'!$D$11:$H$16,MATCH($B158&amp;$C158,'TDCV Values'!$B$11:$B$16&amp;'TDCV Values'!$C$11:$C$16,0),MATCH(F$154,'TDCV Values'!$D$10:$H$10,0))*'Customer Numbers - East Midland'!$C$10)+('Customer Numbers - East Midland'!$E$10*INDEX('TDCV Values'!$D$11:$H$16,MATCH($B160&amp;$C160,'TDCV Values'!$B$11:$B$16&amp;'TDCV Values'!$C$11:$C$16,0),MATCH(F$154,'TDCV Values'!$D$10:$H$10,0))))</f>
        <v>1.8765521557541508E-3</v>
      </c>
      <c r="G160" s="37" cm="1">
        <f t="array" ref="G160">((G126*INDEX('TDCV Values'!$D$11:$H$16,MATCH($B158&amp;$C158,'TDCV Values'!$B$11:$B$16&amp;'TDCV Values'!$C$11:$C$16,0),MATCH(G$154,'TDCV Values'!$D$10:$H$10,0))*'Customer Numbers - East Midland'!$C$10)+(G128*INDEX('TDCV Values'!$D$11:$H$16,MATCH($B160&amp;$C160,'TDCV Values'!$B$11:$B$16&amp;'TDCV Values'!$C$11:$C$16,0),MATCH(G$154,'TDCV Values'!$D$10:$H$10,0))*'Customer Numbers - East Midland'!$E$10))/((INDEX('TDCV Values'!$D$11:$H$16,MATCH($B158&amp;$C158,'TDCV Values'!$B$11:$B$16&amp;'TDCV Values'!$C$11:$C$16,0),MATCH(G$154,'TDCV Values'!$D$10:$H$10,0))*'Customer Numbers - East Midland'!$C$10)+('Customer Numbers - East Midland'!$E$10*INDEX('TDCV Values'!$D$11:$H$16,MATCH($B160&amp;$C160,'TDCV Values'!$B$11:$B$16&amp;'TDCV Values'!$C$11:$C$16,0),MATCH(G$154,'TDCV Values'!$D$10:$H$10,0))))</f>
        <v>1.1108968131538985E-3</v>
      </c>
      <c r="H160" s="37" cm="1">
        <f t="array" ref="H160">((H126*INDEX('TDCV Values'!$D$11:$H$16,MATCH($B158&amp;$C158,'TDCV Values'!$B$11:$B$16&amp;'TDCV Values'!$C$11:$C$16,0),MATCH(H$154,'TDCV Values'!$D$10:$H$10,0))*'Customer Numbers - East Midland'!$C$10)+(H128*INDEX('TDCV Values'!$D$11:$H$16,MATCH($B160&amp;$C160,'TDCV Values'!$B$11:$B$16&amp;'TDCV Values'!$C$11:$C$16,0),MATCH(H$154,'TDCV Values'!$D$10:$H$10,0))*'Customer Numbers - East Midland'!$E$10))/((INDEX('TDCV Values'!$D$11:$H$16,MATCH($B158&amp;$C158,'TDCV Values'!$B$11:$B$16&amp;'TDCV Values'!$C$11:$C$16,0),MATCH(H$154,'TDCV Values'!$D$10:$H$10,0))*'Customer Numbers - East Midland'!$C$10)+('Customer Numbers - East Midland'!$E$10*INDEX('TDCV Values'!$D$11:$H$16,MATCH($B160&amp;$C160,'TDCV Values'!$B$11:$B$16&amp;'TDCV Values'!$C$11:$C$16,0),MATCH(H$154,'TDCV Values'!$D$10:$H$10,0))))</f>
        <v>1.0124728260761371E-3</v>
      </c>
      <c r="I160" s="37" cm="1">
        <f t="array" ref="I160">((I126*INDEX('TDCV Values'!$D$11:$H$16,MATCH($B158&amp;$C158,'TDCV Values'!$B$11:$B$16&amp;'TDCV Values'!$C$11:$C$16,0),MATCH(I$154,'TDCV Values'!$D$10:$H$10,0))*'Customer Numbers - East Midland'!$C$10)+(I128*INDEX('TDCV Values'!$D$11:$H$16,MATCH($B160&amp;$C160,'TDCV Values'!$B$11:$B$16&amp;'TDCV Values'!$C$11:$C$16,0),MATCH(I$154,'TDCV Values'!$D$10:$H$10,0))*'Customer Numbers - East Midland'!$E$10))/((INDEX('TDCV Values'!$D$11:$H$16,MATCH($B158&amp;$C158,'TDCV Values'!$B$11:$B$16&amp;'TDCV Values'!$C$11:$C$16,0),MATCH(I$154,'TDCV Values'!$D$10:$H$10,0))*'Customer Numbers - East Midland'!$C$10)+('Customer Numbers - East Midland'!$E$10*INDEX('TDCV Values'!$D$11:$H$16,MATCH($B160&amp;$C160,'TDCV Values'!$B$11:$B$16&amp;'TDCV Values'!$C$11:$C$16,0),MATCH(I$154,'TDCV Values'!$D$10:$H$10,0))))</f>
        <v>1.1119607136107989E-3</v>
      </c>
      <c r="J160" s="44"/>
      <c r="K160" s="27"/>
      <c r="L160" s="27"/>
      <c r="M160" s="27"/>
      <c r="N160" s="27"/>
      <c r="O160" s="27"/>
      <c r="Q160" s="27"/>
      <c r="R160" s="27"/>
      <c r="S160" s="27"/>
      <c r="T160" s="27"/>
      <c r="U160" s="27"/>
    </row>
    <row r="161" spans="2:21">
      <c r="B161" s="14" t="s">
        <v>62</v>
      </c>
      <c r="C161" s="1" t="s">
        <v>63</v>
      </c>
      <c r="D161" s="14" t="s">
        <v>68</v>
      </c>
      <c r="E161" s="37">
        <f>(('Customer Numbers - East Midland'!$D$21*E$129)+('Customer Numbers - East Midland'!$D$17*E$130)+('Customer Numbers - East Midland'!$D$20*E$131))</f>
        <v>7.1778686995007685E-3</v>
      </c>
      <c r="F161" s="37">
        <f>(('Customer Numbers - East Midland'!$D$21*F$129)+('Customer Numbers - East Midland'!$D$17*F$130)+('Customer Numbers - East Midland'!$D$20*F$131))</f>
        <v>7.9035067289372537E-3</v>
      </c>
      <c r="G161" s="37">
        <f>(('Customer Numbers - East Midland'!$D$21*G$129)+('Customer Numbers - East Midland'!$D$17*G$130)+('Customer Numbers - East Midland'!$D$20*G$131))</f>
        <v>7.9035067289372537E-3</v>
      </c>
      <c r="H161" s="37">
        <f>(('Customer Numbers - East Midland'!$D$21*H$129)+('Customer Numbers - East Midland'!$D$17*H$130)+('Customer Numbers - East Midland'!$D$20*H$131))</f>
        <v>7.9196883485473275E-3</v>
      </c>
      <c r="I161" s="37">
        <f>(('Customer Numbers - East Midland'!$D$21*I$129)+('Customer Numbers - East Midland'!$D$17*I$130)+('Customer Numbers - East Midland'!$D$20*I$131))</f>
        <v>8.0993204576932411E-3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East Midland'!$D$21*E$129)+('Customer Numbers - East Midland'!$D$17*E$130)+('Customer Numbers - East Midland'!$D$20*E$131))</f>
        <v>7.1778686995007685E-3</v>
      </c>
      <c r="F163" s="37">
        <f>(('Customer Numbers - East Midland'!$D$21*F$129)+('Customer Numbers - East Midland'!$D$17*F$130)+('Customer Numbers - East Midland'!$D$20*F$131))</f>
        <v>7.9035067289372537E-3</v>
      </c>
      <c r="G163" s="37">
        <f>(('Customer Numbers - East Midland'!$D$21*G$129)+('Customer Numbers - East Midland'!$D$17*G$130)+('Customer Numbers - East Midland'!$D$20*G$131))</f>
        <v>7.9035067289372537E-3</v>
      </c>
      <c r="H163" s="37">
        <f>(('Customer Numbers - East Midland'!$D$21*H$129)+('Customer Numbers - East Midland'!$D$17*H$130)+('Customer Numbers - East Midland'!$D$20*H$131))</f>
        <v>7.9196883485473275E-3</v>
      </c>
      <c r="I163" s="37">
        <f>(('Customer Numbers - East Midland'!$D$21*I$129)+('Customer Numbers - East Midland'!$D$17*I$130)+('Customer Numbers - East Midland'!$D$20*I$131))</f>
        <v>8.0993204576932411E-3</v>
      </c>
      <c r="J163" s="44"/>
      <c r="K163" s="27"/>
      <c r="L163" s="27"/>
      <c r="M163" s="27"/>
      <c r="N163" s="27"/>
      <c r="O163" s="27"/>
      <c r="Q163" s="27"/>
      <c r="R163" s="27"/>
      <c r="S163" s="27"/>
      <c r="T163" s="27"/>
      <c r="U163" s="27"/>
    </row>
    <row r="164" spans="2:21">
      <c r="B164" s="14" t="s">
        <v>67</v>
      </c>
      <c r="C164" s="1" t="s">
        <v>63</v>
      </c>
      <c r="D164" s="14" t="s">
        <v>68</v>
      </c>
      <c r="E164" s="37">
        <f>(('Customer Numbers - East Midland'!$D$27*E$132)+('Customer Numbers - East Midland'!$D$23*E$133)+('Customer Numbers - East Midland'!$D$26*E$134))</f>
        <v>4.1090127482634083E-3</v>
      </c>
      <c r="F164" s="37">
        <f>(('Customer Numbers - East Midland'!$D$27*F$132)+('Customer Numbers - East Midland'!$D$23*F$133)+('Customer Numbers - East Midland'!$D$26*F$134))</f>
        <v>4.1964011611991189E-3</v>
      </c>
      <c r="G164" s="37">
        <f>(('Customer Numbers - East Midland'!$D$27*G$132)+('Customer Numbers - East Midland'!$D$23*G$133)+('Customer Numbers - East Midland'!$D$26*G$134))</f>
        <v>4.1964011611991189E-3</v>
      </c>
      <c r="H164" s="37">
        <f>(('Customer Numbers - East Midland'!$D$27*H$132)+('Customer Numbers - East Midland'!$D$23*H$133)+('Customer Numbers - East Midland'!$D$26*H$134))</f>
        <v>4.240394169238439E-3</v>
      </c>
      <c r="I164" s="37">
        <f>(('Customer Numbers - East Midland'!$D$27*I$132)+('Customer Numbers - East Midland'!$D$23*I$133)+('Customer Numbers - East Midland'!$D$26*I$134))</f>
        <v>4.240394169238439E-3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East Midland'!$D$27*E$132)+('Customer Numbers - East Midland'!$D$23*E$133)+('Customer Numbers - East Midland'!$D$26*E$134))</f>
        <v>4.1090127482634083E-3</v>
      </c>
      <c r="F166" s="37">
        <f>(('Customer Numbers - East Midland'!$D$27*F$132)+('Customer Numbers - East Midland'!$D$23*F$133)+('Customer Numbers - East Midland'!$D$26*F$134))</f>
        <v>4.1964011611991189E-3</v>
      </c>
      <c r="G166" s="37">
        <f>(('Customer Numbers - East Midland'!$D$27*G$132)+('Customer Numbers - East Midland'!$D$23*G$133)+('Customer Numbers - East Midland'!$D$26*G$134))</f>
        <v>4.1964011611991189E-3</v>
      </c>
      <c r="H166" s="37">
        <f>(('Customer Numbers - East Midland'!$D$27*H$132)+('Customer Numbers - East Midland'!$D$23*H$133)+('Customer Numbers - East Midland'!$D$26*H$134))</f>
        <v>4.240394169238439E-3</v>
      </c>
      <c r="I166" s="37">
        <f>(('Customer Numbers - East Midland'!$D$27*I$132)+('Customer Numbers - East Midland'!$D$23*I$133)+('Customer Numbers - East Midland'!$D$26*I$134))</f>
        <v>4.240394169238439E-3</v>
      </c>
      <c r="J166" s="44"/>
      <c r="K166" s="27"/>
      <c r="L166" s="27"/>
      <c r="M166" s="27"/>
      <c r="N166" s="27"/>
      <c r="O166" s="27"/>
      <c r="Q166" s="27"/>
      <c r="R166" s="27"/>
      <c r="S166" s="27"/>
      <c r="T166" s="27"/>
      <c r="U166" s="27"/>
    </row>
    <row r="167" spans="2:21">
      <c r="B167" s="128"/>
      <c r="E167" s="16"/>
      <c r="F167" s="16"/>
      <c r="G167" s="16"/>
      <c r="H167" s="16"/>
      <c r="I167" s="16"/>
      <c r="J167" s="52"/>
    </row>
    <row r="168" spans="2:21" s="135" customFormat="1">
      <c r="B168" s="195" t="s">
        <v>30</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 t="shared" ref="E171:I182" si="19">E139+E155</f>
        <v>0.66625473779491606</v>
      </c>
      <c r="F171" s="8">
        <f t="shared" si="19"/>
        <v>0.5008867852140193</v>
      </c>
      <c r="G171" s="8">
        <f t="shared" si="19"/>
        <v>0.29654115672655862</v>
      </c>
      <c r="H171" s="8">
        <f t="shared" si="19"/>
        <v>0.26914753356413207</v>
      </c>
      <c r="I171" s="8">
        <f t="shared" si="19"/>
        <v>0.28182441342820175</v>
      </c>
      <c r="J171" s="4"/>
      <c r="L171" s="27"/>
      <c r="M171" s="27"/>
      <c r="N171" s="27"/>
      <c r="O171" s="27"/>
    </row>
    <row r="172" spans="2:21">
      <c r="B172" s="14" t="s">
        <v>62</v>
      </c>
      <c r="C172" s="1" t="s">
        <v>65</v>
      </c>
      <c r="D172" s="14" t="s">
        <v>64</v>
      </c>
      <c r="E172" s="8">
        <f t="shared" si="19"/>
        <v>0.65218013616017212</v>
      </c>
      <c r="F172" s="8">
        <f t="shared" si="19"/>
        <v>0.48655980596241377</v>
      </c>
      <c r="G172" s="8">
        <f t="shared" si="19"/>
        <v>0.28437721389163123</v>
      </c>
      <c r="H172" s="8">
        <f t="shared" si="19"/>
        <v>0.26326143713160255</v>
      </c>
      <c r="I172" s="8">
        <f t="shared" si="19"/>
        <v>0.27578127013945275</v>
      </c>
      <c r="K172" s="27"/>
      <c r="L172" s="27"/>
      <c r="M172" s="27"/>
      <c r="N172" s="27"/>
      <c r="O172" s="27"/>
    </row>
    <row r="173" spans="2:21">
      <c r="B173" s="14" t="s">
        <v>62</v>
      </c>
      <c r="C173" s="1" t="s">
        <v>66</v>
      </c>
      <c r="D173" s="14" t="s">
        <v>64</v>
      </c>
      <c r="E173" s="8">
        <f t="shared" si="19"/>
        <v>0.68175894655610236</v>
      </c>
      <c r="F173" s="8">
        <f t="shared" si="19"/>
        <v>0.51254558358608182</v>
      </c>
      <c r="G173" s="8">
        <f t="shared" si="19"/>
        <v>0.30344928063782828</v>
      </c>
      <c r="H173" s="8">
        <f t="shared" si="19"/>
        <v>0.27527633790614409</v>
      </c>
      <c r="I173" s="8">
        <f t="shared" si="19"/>
        <v>0.28811571905616234</v>
      </c>
      <c r="K173" s="27"/>
      <c r="L173" s="27"/>
      <c r="M173" s="27"/>
      <c r="N173" s="27"/>
      <c r="O173" s="27"/>
    </row>
    <row r="174" spans="2:21">
      <c r="B174" s="14" t="s">
        <v>67</v>
      </c>
      <c r="C174" s="1" t="s">
        <v>63</v>
      </c>
      <c r="D174" s="14" t="s">
        <v>64</v>
      </c>
      <c r="E174" s="8">
        <f t="shared" si="19"/>
        <v>0.17076895522341715</v>
      </c>
      <c r="F174" s="8">
        <f t="shared" si="19"/>
        <v>0.12547798083993089</v>
      </c>
      <c r="G174" s="8">
        <f t="shared" si="19"/>
        <v>7.4200231255570376E-2</v>
      </c>
      <c r="H174" s="8">
        <f t="shared" si="19"/>
        <v>6.8023148236771566E-2</v>
      </c>
      <c r="I174" s="8">
        <f t="shared" si="19"/>
        <v>7.3306308621384958E-2</v>
      </c>
      <c r="K174" s="27"/>
      <c r="L174" s="27"/>
      <c r="M174" s="27"/>
      <c r="N174" s="27"/>
      <c r="O174" s="27"/>
    </row>
    <row r="175" spans="2:21">
      <c r="B175" s="14" t="s">
        <v>67</v>
      </c>
      <c r="C175" s="1" t="s">
        <v>65</v>
      </c>
      <c r="D175" s="14" t="s">
        <v>64</v>
      </c>
      <c r="E175" s="8">
        <f t="shared" si="19"/>
        <v>0.17472343211081967</v>
      </c>
      <c r="F175" s="8">
        <f t="shared" si="19"/>
        <v>0.12716029160220113</v>
      </c>
      <c r="G175" s="8">
        <f t="shared" si="19"/>
        <v>7.2484001070870441E-2</v>
      </c>
      <c r="H175" s="8">
        <f t="shared" si="19"/>
        <v>6.5458606714011297E-2</v>
      </c>
      <c r="I175" s="8">
        <f t="shared" si="19"/>
        <v>7.1125262885181978E-2</v>
      </c>
      <c r="K175" s="27"/>
      <c r="L175" s="27"/>
      <c r="M175" s="27"/>
      <c r="N175" s="27"/>
      <c r="O175" s="27"/>
    </row>
    <row r="176" spans="2:21">
      <c r="B176" s="14" t="s">
        <v>67</v>
      </c>
      <c r="C176" s="1" t="s">
        <v>66</v>
      </c>
      <c r="D176" s="14" t="s">
        <v>64</v>
      </c>
      <c r="E176" s="8">
        <f t="shared" si="19"/>
        <v>0.17473982093650556</v>
      </c>
      <c r="F176" s="8">
        <f t="shared" si="19"/>
        <v>0.12839678589129155</v>
      </c>
      <c r="G176" s="8">
        <f t="shared" si="19"/>
        <v>7.5928129528917809E-2</v>
      </c>
      <c r="H176" s="8">
        <f t="shared" si="19"/>
        <v>6.9568023060746373E-2</v>
      </c>
      <c r="I176" s="8">
        <f t="shared" si="19"/>
        <v>7.4932820609084114E-2</v>
      </c>
      <c r="K176" s="27"/>
      <c r="L176" s="27"/>
      <c r="M176" s="27"/>
      <c r="N176" s="27"/>
      <c r="O176" s="27"/>
    </row>
    <row r="177" spans="2:15">
      <c r="B177" s="14" t="s">
        <v>62</v>
      </c>
      <c r="C177" s="1" t="s">
        <v>63</v>
      </c>
      <c r="D177" s="14" t="s">
        <v>68</v>
      </c>
      <c r="E177" s="8">
        <f t="shared" si="19"/>
        <v>0.46790577447261178</v>
      </c>
      <c r="F177" s="8">
        <f t="shared" si="19"/>
        <v>0.51366790588754851</v>
      </c>
      <c r="G177" s="8">
        <f t="shared" si="19"/>
        <v>0.51366790588754851</v>
      </c>
      <c r="H177" s="8">
        <f t="shared" si="19"/>
        <v>0.52040236679527463</v>
      </c>
      <c r="I177" s="8">
        <f t="shared" si="19"/>
        <v>0.52026806522581381</v>
      </c>
      <c r="K177" s="27"/>
      <c r="L177" s="27"/>
      <c r="M177" s="27"/>
      <c r="N177" s="27"/>
      <c r="O177" s="27"/>
    </row>
    <row r="178" spans="2:15">
      <c r="B178" s="14" t="s">
        <v>62</v>
      </c>
      <c r="C178" s="1" t="s">
        <v>65</v>
      </c>
      <c r="D178" s="14" t="s">
        <v>68</v>
      </c>
      <c r="E178" s="8">
        <f t="shared" si="19"/>
        <v>0.46529274350558208</v>
      </c>
      <c r="F178" s="8">
        <f t="shared" si="19"/>
        <v>0.51079071368810391</v>
      </c>
      <c r="G178" s="8">
        <f t="shared" si="19"/>
        <v>0.51079071368810391</v>
      </c>
      <c r="H178" s="8">
        <f t="shared" si="19"/>
        <v>0.51751928383982604</v>
      </c>
      <c r="I178" s="8">
        <f t="shared" si="19"/>
        <v>0.51731958900621933</v>
      </c>
      <c r="K178" s="27"/>
      <c r="L178" s="27"/>
      <c r="M178" s="27"/>
      <c r="N178" s="27"/>
      <c r="O178" s="27"/>
    </row>
    <row r="179" spans="2:15">
      <c r="B179" s="14" t="s">
        <v>62</v>
      </c>
      <c r="C179" s="1" t="s">
        <v>66</v>
      </c>
      <c r="D179" s="14" t="s">
        <v>68</v>
      </c>
      <c r="E179" s="8">
        <f t="shared" si="19"/>
        <v>0.50701077955949403</v>
      </c>
      <c r="F179" s="8">
        <f t="shared" si="19"/>
        <v>0.55517035091089995</v>
      </c>
      <c r="G179" s="8">
        <f t="shared" si="19"/>
        <v>0.55517035091089995</v>
      </c>
      <c r="H179" s="8">
        <f t="shared" si="19"/>
        <v>0.5604066529449363</v>
      </c>
      <c r="I179" s="8">
        <f t="shared" si="19"/>
        <v>0.55993156242310416</v>
      </c>
      <c r="K179" s="27"/>
      <c r="L179" s="27"/>
      <c r="M179" s="27"/>
      <c r="N179" s="27"/>
      <c r="O179" s="27"/>
    </row>
    <row r="180" spans="2:15">
      <c r="B180" s="14" t="s">
        <v>67</v>
      </c>
      <c r="C180" s="1" t="s">
        <v>63</v>
      </c>
      <c r="D180" s="14" t="s">
        <v>68</v>
      </c>
      <c r="E180" s="8">
        <f t="shared" si="19"/>
        <v>0.29850737880905603</v>
      </c>
      <c r="F180" s="8">
        <f t="shared" si="19"/>
        <v>0.30435314449251927</v>
      </c>
      <c r="G180" s="8">
        <f t="shared" si="19"/>
        <v>0.30435314449251927</v>
      </c>
      <c r="H180" s="8">
        <f t="shared" si="19"/>
        <v>0.31238223179459601</v>
      </c>
      <c r="I180" s="8">
        <f t="shared" si="19"/>
        <v>0.31215161128353519</v>
      </c>
      <c r="K180" s="27"/>
      <c r="L180" s="27"/>
      <c r="M180" s="27"/>
      <c r="N180" s="27"/>
      <c r="O180" s="27"/>
    </row>
    <row r="181" spans="2:15">
      <c r="B181" s="14" t="s">
        <v>67</v>
      </c>
      <c r="C181" s="1" t="s">
        <v>65</v>
      </c>
      <c r="D181" s="14" t="s">
        <v>68</v>
      </c>
      <c r="E181" s="8">
        <f t="shared" si="19"/>
        <v>0.29699237639714243</v>
      </c>
      <c r="F181" s="8">
        <f t="shared" si="19"/>
        <v>0.30280592177259447</v>
      </c>
      <c r="G181" s="8">
        <f t="shared" si="19"/>
        <v>0.30280592177259447</v>
      </c>
      <c r="H181" s="8">
        <f t="shared" si="19"/>
        <v>0.31081878875184182</v>
      </c>
      <c r="I181" s="8">
        <f t="shared" si="19"/>
        <v>0.310588168240781</v>
      </c>
      <c r="K181" s="27"/>
      <c r="L181" s="27"/>
      <c r="M181" s="27"/>
      <c r="N181" s="27"/>
      <c r="O181" s="27"/>
    </row>
    <row r="182" spans="2:15">
      <c r="B182" s="14" t="s">
        <v>67</v>
      </c>
      <c r="C182" s="1" t="s">
        <v>66</v>
      </c>
      <c r="D182" s="14" t="s">
        <v>68</v>
      </c>
      <c r="E182" s="8">
        <f t="shared" si="19"/>
        <v>0.32873185079626327</v>
      </c>
      <c r="F182" s="8">
        <f t="shared" si="19"/>
        <v>0.33659857256783249</v>
      </c>
      <c r="G182" s="8">
        <f t="shared" si="19"/>
        <v>0.33659857256783249</v>
      </c>
      <c r="H182" s="8">
        <f t="shared" si="19"/>
        <v>0.34311722209448214</v>
      </c>
      <c r="I182" s="8">
        <f t="shared" si="19"/>
        <v>0.34287908291439817</v>
      </c>
      <c r="K182" s="27"/>
      <c r="L182" s="27"/>
      <c r="M182" s="27"/>
      <c r="N182" s="27"/>
      <c r="O182" s="27"/>
    </row>
    <row r="183" spans="2:15">
      <c r="B183" s="128"/>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1932.1387396052567</v>
      </c>
      <c r="F188" s="35" cm="1">
        <f t="array" ref="F188">F171*INDEX('TDCV Values'!$D$11:$H$16,MATCH($B188&amp;$C188,'TDCV Values'!$B$11:$B$16&amp;'TDCV Values'!$C$11:$C$16,0),MATCH(F$22,'TDCV Values'!$D$10:$H$10,0))</f>
        <v>1452.571677120656</v>
      </c>
      <c r="G188" s="35" cm="1">
        <f t="array" ref="G188">G171*INDEX('TDCV Values'!$D$11:$H$16,MATCH($B188&amp;$C188,'TDCV Values'!$B$11:$B$16&amp;'TDCV Values'!$C$11:$C$16,0),MATCH(G$22,'TDCV Values'!$D$10:$H$10,0))</f>
        <v>859.96935450701994</v>
      </c>
      <c r="H188" s="35" cm="1">
        <f t="array" ref="H188">H171*INDEX('TDCV Values'!$D$11:$H$16,MATCH($B188&amp;$C188,'TDCV Values'!$B$11:$B$16&amp;'TDCV Values'!$C$11:$C$16,0),MATCH(H$22,'TDCV Values'!$D$10:$H$10,0))</f>
        <v>726.69834062315658</v>
      </c>
      <c r="I188" s="35" cm="1">
        <f t="array" ref="I188">I171*INDEX('TDCV Values'!$D$11:$H$16,MATCH($B188&amp;$C188,'TDCV Values'!$B$11:$B$16&amp;'TDCV Values'!$C$11:$C$16,0),MATCH(I$22,'TDCV Values'!$D$10:$H$10,0))</f>
        <v>760.92591625614477</v>
      </c>
      <c r="J188" s="108"/>
    </row>
    <row r="189" spans="2:15">
      <c r="B189" s="14" t="s">
        <v>62</v>
      </c>
      <c r="C189" s="1" t="s">
        <v>65</v>
      </c>
      <c r="D189" s="14" t="s">
        <v>64</v>
      </c>
      <c r="E189" s="35" cm="1">
        <f t="array" ref="E189">E172*INDEX('TDCV Values'!$D$11:$H$16,MATCH($B189&amp;$C189,'TDCV Values'!$B$11:$B$16&amp;'TDCV Values'!$C$11:$C$16,0),MATCH(E$22,'TDCV Values'!$D$10:$H$10,0))</f>
        <v>1891.3223948644991</v>
      </c>
      <c r="F189" s="35" cm="1">
        <f t="array" ref="F189">F172*INDEX('TDCV Values'!$D$11:$H$16,MATCH($B189&amp;$C189,'TDCV Values'!$B$11:$B$16&amp;'TDCV Values'!$C$11:$C$16,0),MATCH(F$22,'TDCV Values'!$D$10:$H$10,0))</f>
        <v>1411.0234372909999</v>
      </c>
      <c r="G189" s="35" cm="1">
        <f t="array" ref="G189">G172*INDEX('TDCV Values'!$D$11:$H$16,MATCH($B189&amp;$C189,'TDCV Values'!$B$11:$B$16&amp;'TDCV Values'!$C$11:$C$16,0),MATCH(G$22,'TDCV Values'!$D$10:$H$10,0))</f>
        <v>824.69392028573054</v>
      </c>
      <c r="H189" s="35" cm="1">
        <f t="array" ref="H189">H172*INDEX('TDCV Values'!$D$11:$H$16,MATCH($B189&amp;$C189,'TDCV Values'!$B$11:$B$16&amp;'TDCV Values'!$C$11:$C$16,0),MATCH(H$22,'TDCV Values'!$D$10:$H$10,0))</f>
        <v>710.80588025532688</v>
      </c>
      <c r="I189" s="35" cm="1">
        <f t="array" ref="I189">I172*INDEX('TDCV Values'!$D$11:$H$16,MATCH($B189&amp;$C189,'TDCV Values'!$B$11:$B$16&amp;'TDCV Values'!$C$11:$C$16,0),MATCH(I$22,'TDCV Values'!$D$10:$H$10,0))</f>
        <v>744.60942937652237</v>
      </c>
      <c r="J189" s="108"/>
    </row>
    <row r="190" spans="2:15">
      <c r="B190" s="14" t="s">
        <v>62</v>
      </c>
      <c r="C190" s="1" t="s">
        <v>66</v>
      </c>
      <c r="D190" s="14" t="s">
        <v>64</v>
      </c>
      <c r="E190" s="35" cm="1">
        <f t="array" ref="E190">E173*INDEX('TDCV Values'!$D$11:$H$16,MATCH($B190&amp;$C190,'TDCV Values'!$B$11:$B$16&amp;'TDCV Values'!$C$11:$C$16,0),MATCH(E$22,'TDCV Values'!$D$10:$H$10,0))</f>
        <v>1977.1009450126969</v>
      </c>
      <c r="F190" s="35" cm="1">
        <f t="array" ref="F190">F173*INDEX('TDCV Values'!$D$11:$H$16,MATCH($B190&amp;$C190,'TDCV Values'!$B$11:$B$16&amp;'TDCV Values'!$C$11:$C$16,0),MATCH(F$22,'TDCV Values'!$D$10:$H$10,0))</f>
        <v>1486.3821923996372</v>
      </c>
      <c r="G190" s="35" cm="1">
        <f t="array" ref="G190">G173*INDEX('TDCV Values'!$D$11:$H$16,MATCH($B190&amp;$C190,'TDCV Values'!$B$11:$B$16&amp;'TDCV Values'!$C$11:$C$16,0),MATCH(G$22,'TDCV Values'!$D$10:$H$10,0))</f>
        <v>880.00291384970205</v>
      </c>
      <c r="H190" s="35" cm="1">
        <f t="array" ref="H190">H173*INDEX('TDCV Values'!$D$11:$H$16,MATCH($B190&amp;$C190,'TDCV Values'!$B$11:$B$16&amp;'TDCV Values'!$C$11:$C$16,0),MATCH(H$22,'TDCV Values'!$D$10:$H$10,0))</f>
        <v>743.24611234658903</v>
      </c>
      <c r="I190" s="35" cm="1">
        <f t="array" ref="I190">I173*INDEX('TDCV Values'!$D$11:$H$16,MATCH($B190&amp;$C190,'TDCV Values'!$B$11:$B$16&amp;'TDCV Values'!$C$11:$C$16,0),MATCH(I$22,'TDCV Values'!$D$10:$H$10,0))</f>
        <v>777.9124414516383</v>
      </c>
      <c r="J190" s="108"/>
    </row>
    <row r="191" spans="2:15">
      <c r="B191" s="14" t="s">
        <v>67</v>
      </c>
      <c r="C191" s="1" t="s">
        <v>63</v>
      </c>
      <c r="D191" s="14" t="s">
        <v>64</v>
      </c>
      <c r="E191" s="35" cm="1">
        <f t="array" ref="E191">E174*INDEX('TDCV Values'!$D$11:$H$16,MATCH($B191&amp;$C191,'TDCV Values'!$B$11:$B$16&amp;'TDCV Values'!$C$11:$C$16,0),MATCH(E$22,'TDCV Values'!$D$10:$H$10,0))</f>
        <v>2049.2274626810058</v>
      </c>
      <c r="F191" s="35" cm="1">
        <f t="array" ref="F191">F174*INDEX('TDCV Values'!$D$11:$H$16,MATCH($B191&amp;$C191,'TDCV Values'!$B$11:$B$16&amp;'TDCV Values'!$C$11:$C$16,0),MATCH(F$22,'TDCV Values'!$D$10:$H$10,0))</f>
        <v>1505.7357700791706</v>
      </c>
      <c r="G191" s="35" cm="1">
        <f t="array" ref="G191">G174*INDEX('TDCV Values'!$D$11:$H$16,MATCH($B191&amp;$C191,'TDCV Values'!$B$11:$B$16&amp;'TDCV Values'!$C$11:$C$16,0),MATCH(G$22,'TDCV Values'!$D$10:$H$10,0))</f>
        <v>890.40277506684447</v>
      </c>
      <c r="H191" s="35" cm="1">
        <f t="array" ref="H191">H174*INDEX('TDCV Values'!$D$11:$H$16,MATCH($B191&amp;$C191,'TDCV Values'!$B$11:$B$16&amp;'TDCV Values'!$C$11:$C$16,0),MATCH(H$22,'TDCV Values'!$D$10:$H$10,0))</f>
        <v>782.266204722873</v>
      </c>
      <c r="I191" s="35" cm="1">
        <f t="array" ref="I191">I174*INDEX('TDCV Values'!$D$11:$H$16,MATCH($B191&amp;$C191,'TDCV Values'!$B$11:$B$16&amp;'TDCV Values'!$C$11:$C$16,0),MATCH(I$22,'TDCV Values'!$D$10:$H$10,0))</f>
        <v>843.02254914592697</v>
      </c>
      <c r="J191" s="108"/>
    </row>
    <row r="192" spans="2:15">
      <c r="B192" s="14" t="s">
        <v>67</v>
      </c>
      <c r="C192" s="1" t="s">
        <v>65</v>
      </c>
      <c r="D192" s="14" t="s">
        <v>64</v>
      </c>
      <c r="E192" s="35" cm="1">
        <f t="array" ref="E192">E175*INDEX('TDCV Values'!$D$11:$H$16,MATCH($B192&amp;$C192,'TDCV Values'!$B$11:$B$16&amp;'TDCV Values'!$C$11:$C$16,0),MATCH(E$22,'TDCV Values'!$D$10:$H$10,0))</f>
        <v>2096.6811853298359</v>
      </c>
      <c r="F192" s="35" cm="1">
        <f t="array" ref="F192">F175*INDEX('TDCV Values'!$D$11:$H$16,MATCH($B192&amp;$C192,'TDCV Values'!$B$11:$B$16&amp;'TDCV Values'!$C$11:$C$16,0),MATCH(F$22,'TDCV Values'!$D$10:$H$10,0))</f>
        <v>1525.9234992264135</v>
      </c>
      <c r="G192" s="35" cm="1">
        <f t="array" ref="G192">G175*INDEX('TDCV Values'!$D$11:$H$16,MATCH($B192&amp;$C192,'TDCV Values'!$B$11:$B$16&amp;'TDCV Values'!$C$11:$C$16,0),MATCH(G$22,'TDCV Values'!$D$10:$H$10,0))</f>
        <v>869.80801285044527</v>
      </c>
      <c r="H192" s="35" cm="1">
        <f t="array" ref="H192">H175*INDEX('TDCV Values'!$D$11:$H$16,MATCH($B192&amp;$C192,'TDCV Values'!$B$11:$B$16&amp;'TDCV Values'!$C$11:$C$16,0),MATCH(H$22,'TDCV Values'!$D$10:$H$10,0))</f>
        <v>752.77397721112993</v>
      </c>
      <c r="I192" s="35" cm="1">
        <f t="array" ref="I192">I175*INDEX('TDCV Values'!$D$11:$H$16,MATCH($B192&amp;$C192,'TDCV Values'!$B$11:$B$16&amp;'TDCV Values'!$C$11:$C$16,0),MATCH(I$22,'TDCV Values'!$D$10:$H$10,0))</f>
        <v>817.94052317959279</v>
      </c>
      <c r="J192" s="108"/>
    </row>
    <row r="193" spans="2:10">
      <c r="B193" s="14" t="s">
        <v>67</v>
      </c>
      <c r="C193" s="1" t="s">
        <v>66</v>
      </c>
      <c r="D193" s="14" t="s">
        <v>64</v>
      </c>
      <c r="E193" s="35" cm="1">
        <f t="array" ref="E193">E176*INDEX('TDCV Values'!$D$11:$H$16,MATCH($B193&amp;$C193,'TDCV Values'!$B$11:$B$16&amp;'TDCV Values'!$C$11:$C$16,0),MATCH(E$22,'TDCV Values'!$D$10:$H$10,0))</f>
        <v>2096.8778512380668</v>
      </c>
      <c r="F193" s="35" cm="1">
        <f t="array" ref="F193">F176*INDEX('TDCV Values'!$D$11:$H$16,MATCH($B193&amp;$C193,'TDCV Values'!$B$11:$B$16&amp;'TDCV Values'!$C$11:$C$16,0),MATCH(F$22,'TDCV Values'!$D$10:$H$10,0))</f>
        <v>1540.7614306954986</v>
      </c>
      <c r="G193" s="35" cm="1">
        <f t="array" ref="G193">G176*INDEX('TDCV Values'!$D$11:$H$16,MATCH($B193&amp;$C193,'TDCV Values'!$B$11:$B$16&amp;'TDCV Values'!$C$11:$C$16,0),MATCH(G$22,'TDCV Values'!$D$10:$H$10,0))</f>
        <v>911.13755434701375</v>
      </c>
      <c r="H193" s="35" cm="1">
        <f t="array" ref="H193">H176*INDEX('TDCV Values'!$D$11:$H$16,MATCH($B193&amp;$C193,'TDCV Values'!$B$11:$B$16&amp;'TDCV Values'!$C$11:$C$16,0),MATCH(H$22,'TDCV Values'!$D$10:$H$10,0))</f>
        <v>800.03226519858333</v>
      </c>
      <c r="I193" s="35" cm="1">
        <f t="array" ref="I193">I176*INDEX('TDCV Values'!$D$11:$H$16,MATCH($B193&amp;$C193,'TDCV Values'!$B$11:$B$16&amp;'TDCV Values'!$C$11:$C$16,0),MATCH(I$22,'TDCV Values'!$D$10:$H$10,0))</f>
        <v>861.72743700446733</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170.7856076825033</v>
      </c>
      <c r="F195" s="8">
        <f t="shared" ref="F195:I200" si="20">F177*365</f>
        <v>187.4887856489552</v>
      </c>
      <c r="G195" s="8">
        <f t="shared" si="20"/>
        <v>187.4887856489552</v>
      </c>
      <c r="H195" s="8">
        <f t="shared" si="20"/>
        <v>189.94686388027523</v>
      </c>
      <c r="I195" s="8">
        <f t="shared" si="20"/>
        <v>189.89784380742205</v>
      </c>
      <c r="J195" s="108"/>
    </row>
    <row r="196" spans="2:10">
      <c r="B196" s="14" t="s">
        <v>62</v>
      </c>
      <c r="C196" s="1" t="s">
        <v>65</v>
      </c>
      <c r="D196" s="14" t="s">
        <v>68</v>
      </c>
      <c r="E196" s="8">
        <f t="shared" ref="E196:H200" si="21">E178*365</f>
        <v>169.83185137953745</v>
      </c>
      <c r="F196" s="8">
        <f t="shared" si="21"/>
        <v>186.43861049615793</v>
      </c>
      <c r="G196" s="8">
        <f t="shared" si="21"/>
        <v>186.43861049615793</v>
      </c>
      <c r="H196" s="8">
        <f t="shared" si="21"/>
        <v>188.89453860153651</v>
      </c>
      <c r="I196" s="8">
        <f t="shared" si="20"/>
        <v>188.82164998727006</v>
      </c>
      <c r="J196" s="108"/>
    </row>
    <row r="197" spans="2:10">
      <c r="B197" s="14" t="s">
        <v>62</v>
      </c>
      <c r="C197" s="1" t="s">
        <v>66</v>
      </c>
      <c r="D197" s="14" t="s">
        <v>68</v>
      </c>
      <c r="E197" s="8">
        <f t="shared" si="21"/>
        <v>185.05893453921533</v>
      </c>
      <c r="F197" s="8">
        <f t="shared" si="21"/>
        <v>202.63717808247847</v>
      </c>
      <c r="G197" s="8">
        <f t="shared" si="21"/>
        <v>202.63717808247847</v>
      </c>
      <c r="H197" s="8">
        <f t="shared" si="21"/>
        <v>204.54842832490175</v>
      </c>
      <c r="I197" s="8">
        <f t="shared" si="20"/>
        <v>204.37502028443302</v>
      </c>
      <c r="J197" s="108"/>
    </row>
    <row r="198" spans="2:10">
      <c r="B198" s="14" t="s">
        <v>67</v>
      </c>
      <c r="C198" s="1" t="s">
        <v>63</v>
      </c>
      <c r="D198" s="14" t="s">
        <v>68</v>
      </c>
      <c r="E198" s="8">
        <f t="shared" si="21"/>
        <v>108.95519326530545</v>
      </c>
      <c r="F198" s="8">
        <f t="shared" si="21"/>
        <v>111.08889773976954</v>
      </c>
      <c r="G198" s="8">
        <f t="shared" si="21"/>
        <v>111.08889773976954</v>
      </c>
      <c r="H198" s="8">
        <f t="shared" si="21"/>
        <v>114.01951460502754</v>
      </c>
      <c r="I198" s="8">
        <f t="shared" si="20"/>
        <v>113.93533811849035</v>
      </c>
      <c r="J198" s="108"/>
    </row>
    <row r="199" spans="2:10">
      <c r="B199" s="14" t="s">
        <v>67</v>
      </c>
      <c r="C199" s="1" t="s">
        <v>65</v>
      </c>
      <c r="D199" s="14" t="s">
        <v>68</v>
      </c>
      <c r="E199" s="8">
        <f t="shared" si="21"/>
        <v>108.40221738495698</v>
      </c>
      <c r="F199" s="8">
        <f t="shared" si="21"/>
        <v>110.52416144699698</v>
      </c>
      <c r="G199" s="8">
        <f t="shared" si="21"/>
        <v>110.52416144699698</v>
      </c>
      <c r="H199" s="8">
        <f t="shared" si="21"/>
        <v>113.44885789442226</v>
      </c>
      <c r="I199" s="8">
        <f t="shared" si="20"/>
        <v>113.36468140788507</v>
      </c>
      <c r="J199" s="108"/>
    </row>
    <row r="200" spans="2:10">
      <c r="B200" s="14" t="s">
        <v>67</v>
      </c>
      <c r="C200" s="1" t="s">
        <v>66</v>
      </c>
      <c r="D200" s="14" t="s">
        <v>68</v>
      </c>
      <c r="E200" s="8">
        <f t="shared" si="21"/>
        <v>119.9871255406361</v>
      </c>
      <c r="F200" s="8">
        <f t="shared" si="21"/>
        <v>122.85847898725886</v>
      </c>
      <c r="G200" s="8">
        <f t="shared" si="21"/>
        <v>122.85847898725886</v>
      </c>
      <c r="H200" s="8">
        <f t="shared" si="21"/>
        <v>125.23778606448599</v>
      </c>
      <c r="I200" s="8">
        <f t="shared" si="20"/>
        <v>125.15086526375534</v>
      </c>
      <c r="J200" s="108"/>
    </row>
    <row r="201" spans="2:10">
      <c r="B201" s="209" t="s">
        <v>74</v>
      </c>
      <c r="C201" s="209"/>
      <c r="D201" s="209"/>
      <c r="E201" s="209"/>
      <c r="F201" s="209"/>
      <c r="G201" s="209"/>
      <c r="H201" s="209"/>
      <c r="I201" s="186"/>
      <c r="J201" t="s">
        <v>75</v>
      </c>
    </row>
    <row r="202" spans="2:10">
      <c r="B202" s="14" t="s">
        <v>62</v>
      </c>
      <c r="C202" s="1" t="s">
        <v>63</v>
      </c>
      <c r="D202" s="1"/>
      <c r="E202" s="8">
        <f>E188+E195</f>
        <v>2102.9243472877602</v>
      </c>
      <c r="F202" s="8">
        <f t="shared" ref="F202:I207" si="22">F188+F195</f>
        <v>1640.0604627696111</v>
      </c>
      <c r="G202" s="8">
        <f t="shared" si="22"/>
        <v>1047.4581401559751</v>
      </c>
      <c r="H202" s="8">
        <f t="shared" si="22"/>
        <v>916.64520450343184</v>
      </c>
      <c r="I202" s="8">
        <f t="shared" si="22"/>
        <v>950.82376006356685</v>
      </c>
    </row>
    <row r="203" spans="2:10">
      <c r="B203" s="14" t="s">
        <v>62</v>
      </c>
      <c r="C203" s="1" t="s">
        <v>65</v>
      </c>
      <c r="D203" s="1"/>
      <c r="E203" s="8">
        <f t="shared" ref="E203:H207" si="23">E189+E196</f>
        <v>2061.1542462440366</v>
      </c>
      <c r="F203" s="8">
        <f t="shared" si="23"/>
        <v>1597.4620477871579</v>
      </c>
      <c r="G203" s="8">
        <f t="shared" si="23"/>
        <v>1011.1325307818885</v>
      </c>
      <c r="H203" s="8">
        <f t="shared" si="23"/>
        <v>899.70041885686339</v>
      </c>
      <c r="I203" s="8">
        <f t="shared" si="22"/>
        <v>933.43107936379238</v>
      </c>
    </row>
    <row r="204" spans="2:10">
      <c r="B204" s="14" t="s">
        <v>62</v>
      </c>
      <c r="C204" s="1" t="s">
        <v>66</v>
      </c>
      <c r="D204" s="1"/>
      <c r="E204" s="8">
        <f t="shared" si="23"/>
        <v>2162.1598795519121</v>
      </c>
      <c r="F204" s="8">
        <f t="shared" si="23"/>
        <v>1689.0193704821156</v>
      </c>
      <c r="G204" s="8">
        <f t="shared" si="23"/>
        <v>1082.6400919321804</v>
      </c>
      <c r="H204" s="8">
        <f t="shared" si="23"/>
        <v>947.79454067149072</v>
      </c>
      <c r="I204" s="8">
        <f t="shared" si="22"/>
        <v>982.28746173607135</v>
      </c>
    </row>
    <row r="205" spans="2:10">
      <c r="B205" s="14" t="s">
        <v>67</v>
      </c>
      <c r="C205" s="1" t="s">
        <v>63</v>
      </c>
      <c r="D205" s="1"/>
      <c r="E205" s="8">
        <f t="shared" si="23"/>
        <v>2158.1826559463111</v>
      </c>
      <c r="F205" s="8">
        <f t="shared" si="23"/>
        <v>1616.82466781894</v>
      </c>
      <c r="G205" s="8">
        <f t="shared" si="23"/>
        <v>1001.491672806614</v>
      </c>
      <c r="H205" s="8">
        <f t="shared" si="23"/>
        <v>896.28571932790055</v>
      </c>
      <c r="I205" s="8">
        <f t="shared" si="22"/>
        <v>956.95788726441731</v>
      </c>
    </row>
    <row r="206" spans="2:10">
      <c r="B206" s="14" t="s">
        <v>67</v>
      </c>
      <c r="C206" s="1" t="s">
        <v>65</v>
      </c>
      <c r="D206" s="1"/>
      <c r="E206" s="8">
        <f t="shared" si="23"/>
        <v>2205.083402714793</v>
      </c>
      <c r="F206" s="8">
        <f t="shared" si="23"/>
        <v>1636.4476606734104</v>
      </c>
      <c r="G206" s="8">
        <f t="shared" si="23"/>
        <v>980.33217429744229</v>
      </c>
      <c r="H206" s="8">
        <f t="shared" si="23"/>
        <v>866.22283510555224</v>
      </c>
      <c r="I206" s="8">
        <f t="shared" si="22"/>
        <v>931.30520458747787</v>
      </c>
    </row>
    <row r="207" spans="2:10">
      <c r="B207" s="14" t="s">
        <v>67</v>
      </c>
      <c r="C207" s="1" t="s">
        <v>66</v>
      </c>
      <c r="D207" s="1"/>
      <c r="E207" s="8">
        <f t="shared" si="23"/>
        <v>2216.8649767787028</v>
      </c>
      <c r="F207" s="8">
        <f t="shared" si="23"/>
        <v>1663.6199096827575</v>
      </c>
      <c r="G207" s="8">
        <f t="shared" si="23"/>
        <v>1033.9960333342726</v>
      </c>
      <c r="H207" s="8">
        <f t="shared" si="23"/>
        <v>925.27005126306926</v>
      </c>
      <c r="I207" s="8">
        <f t="shared" si="22"/>
        <v>986.87830226822268</v>
      </c>
    </row>
    <row r="208" spans="2:10">
      <c r="B208" s="209" t="s">
        <v>74</v>
      </c>
      <c r="C208" s="209"/>
      <c r="D208" s="209"/>
      <c r="E208" s="209"/>
      <c r="F208" s="209"/>
      <c r="G208" s="209"/>
      <c r="H208" s="209"/>
      <c r="I208" s="186"/>
      <c r="J208" t="s">
        <v>76</v>
      </c>
    </row>
    <row r="209" spans="2:15">
      <c r="B209" s="14" t="s">
        <v>77</v>
      </c>
      <c r="C209" s="1" t="s">
        <v>63</v>
      </c>
      <c r="D209" s="1"/>
      <c r="E209" s="8">
        <f>E202+E205</f>
        <v>4261.1070032340713</v>
      </c>
      <c r="F209" s="8">
        <f t="shared" ref="F209:I211" si="24">F202+F205</f>
        <v>3256.885130588551</v>
      </c>
      <c r="G209" s="8">
        <f t="shared" si="24"/>
        <v>2048.949812962589</v>
      </c>
      <c r="H209" s="8">
        <f t="shared" si="24"/>
        <v>1812.9309238313324</v>
      </c>
      <c r="I209" s="8">
        <f t="shared" si="24"/>
        <v>1907.781647327984</v>
      </c>
    </row>
    <row r="210" spans="2:15">
      <c r="B210" s="14" t="s">
        <v>77</v>
      </c>
      <c r="C210" s="1" t="s">
        <v>65</v>
      </c>
      <c r="D210" s="1"/>
      <c r="E210" s="8">
        <f t="shared" ref="E210:H211" si="25">E203+E206</f>
        <v>4266.2376489588296</v>
      </c>
      <c r="F210" s="8">
        <f t="shared" si="25"/>
        <v>3233.9097084605683</v>
      </c>
      <c r="G210" s="8">
        <f t="shared" si="25"/>
        <v>1991.4647050793308</v>
      </c>
      <c r="H210" s="8">
        <f t="shared" si="25"/>
        <v>1765.9232539624156</v>
      </c>
      <c r="I210" s="8">
        <f t="shared" si="24"/>
        <v>1864.7362839512703</v>
      </c>
    </row>
    <row r="211" spans="2:15">
      <c r="B211" s="14" t="s">
        <v>77</v>
      </c>
      <c r="C211" s="1" t="s">
        <v>66</v>
      </c>
      <c r="D211" s="1"/>
      <c r="E211" s="8">
        <f t="shared" si="25"/>
        <v>4379.024856330615</v>
      </c>
      <c r="F211" s="8">
        <f t="shared" si="25"/>
        <v>3352.6392801648731</v>
      </c>
      <c r="G211" s="8">
        <f t="shared" si="25"/>
        <v>2116.6361252664528</v>
      </c>
      <c r="H211" s="8">
        <f t="shared" si="25"/>
        <v>1873.06459193456</v>
      </c>
      <c r="I211" s="8">
        <f t="shared" si="24"/>
        <v>1969.165764004294</v>
      </c>
    </row>
    <row r="212" spans="2:15">
      <c r="B212" s="128"/>
      <c r="D212" s="128"/>
      <c r="E212" s="16"/>
      <c r="F212" s="16"/>
      <c r="G212" s="16"/>
      <c r="H212" s="16"/>
      <c r="I212" s="16"/>
    </row>
    <row r="213" spans="2:15">
      <c r="B213" s="199" t="s">
        <v>108</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6">E202-E38</f>
        <v>14.917244911481703</v>
      </c>
      <c r="F217" s="8">
        <f t="shared" si="26"/>
        <v>12.278587129600055</v>
      </c>
      <c r="G217" s="8">
        <f t="shared" si="26"/>
        <v>8.8513922287049809</v>
      </c>
      <c r="H217" s="8">
        <f t="shared" si="26"/>
        <v>9.0510220002004189</v>
      </c>
      <c r="I217" s="8">
        <f t="shared" si="26"/>
        <v>9.340586018834415</v>
      </c>
      <c r="J217" s="137"/>
      <c r="K217" s="138"/>
      <c r="L217" s="138"/>
      <c r="M217" s="138"/>
      <c r="N217" s="138"/>
      <c r="O217" s="138"/>
    </row>
    <row r="218" spans="2:15">
      <c r="B218" s="14" t="s">
        <v>62</v>
      </c>
      <c r="C218" s="1" t="s">
        <v>65</v>
      </c>
      <c r="D218" s="1"/>
      <c r="E218" s="8">
        <f t="shared" si="26"/>
        <v>-15.678169098386206</v>
      </c>
      <c r="F218" s="8">
        <f t="shared" si="26"/>
        <v>-15.898508618156711</v>
      </c>
      <c r="G218" s="8">
        <f t="shared" si="26"/>
        <v>-15.898508618156825</v>
      </c>
      <c r="H218" s="8">
        <f t="shared" si="26"/>
        <v>-21.485396449055656</v>
      </c>
      <c r="I218" s="8">
        <f t="shared" si="26"/>
        <v>-21.479010122085242</v>
      </c>
      <c r="J218" s="137"/>
      <c r="K218" s="121" t="s">
        <v>101</v>
      </c>
      <c r="L218" s="138"/>
      <c r="M218" s="138"/>
      <c r="N218" s="138"/>
      <c r="O218" s="138"/>
    </row>
    <row r="219" spans="2:15">
      <c r="B219" s="14" t="s">
        <v>62</v>
      </c>
      <c r="C219" s="1" t="s">
        <v>66</v>
      </c>
      <c r="D219" s="1"/>
      <c r="E219" s="8">
        <f t="shared" si="26"/>
        <v>-50.077113502841257</v>
      </c>
      <c r="F219" s="8">
        <f t="shared" si="26"/>
        <v>-39.030457130385912</v>
      </c>
      <c r="G219" s="8">
        <f t="shared" si="26"/>
        <v>-24.891853360184996</v>
      </c>
      <c r="H219" s="8">
        <f t="shared" si="26"/>
        <v>-21.630687958452882</v>
      </c>
      <c r="I219" s="8">
        <f t="shared" si="26"/>
        <v>-22.829929129406651</v>
      </c>
      <c r="K219" s="136">
        <f>(I217*'Customer Numbers - East Midland'!$C$5)+(I218*'Customer Numbers - East Midland'!$D$5)+(I219*'Customer Numbers - East Midland'!$E$5)+(I220*'Customer Numbers - East Midland'!$C$10)+(I221*'Customer Numbers - East Midland'!$D$10)+(I222*'Customer Numbers - East Midland'!$E$10)</f>
        <v>1.6577541828155518E-7</v>
      </c>
      <c r="L219" s="138"/>
      <c r="M219" s="138"/>
      <c r="N219" s="138"/>
      <c r="O219" s="138"/>
    </row>
    <row r="220" spans="2:15">
      <c r="B220" s="14" t="s">
        <v>67</v>
      </c>
      <c r="C220" s="1" t="s">
        <v>63</v>
      </c>
      <c r="D220" s="1"/>
      <c r="E220" s="8">
        <f t="shared" si="26"/>
        <v>16.27956551000625</v>
      </c>
      <c r="F220" s="8">
        <f t="shared" si="26"/>
        <v>13.133694846472281</v>
      </c>
      <c r="G220" s="8">
        <f t="shared" si="26"/>
        <v>9.7461083040141148</v>
      </c>
      <c r="H220" s="8">
        <f t="shared" si="26"/>
        <v>10.180932585564847</v>
      </c>
      <c r="I220" s="8">
        <f t="shared" si="26"/>
        <v>10.598193391122663</v>
      </c>
      <c r="K220" s="138"/>
      <c r="L220" s="138"/>
      <c r="M220" s="138"/>
      <c r="N220" s="138"/>
      <c r="O220" s="138"/>
    </row>
    <row r="221" spans="2:15">
      <c r="B221" s="14" t="s">
        <v>67</v>
      </c>
      <c r="C221" s="1" t="s">
        <v>65</v>
      </c>
      <c r="D221" s="1"/>
      <c r="E221" s="8">
        <f t="shared" si="26"/>
        <v>-28.503598290619721</v>
      </c>
      <c r="F221" s="8">
        <f t="shared" si="26"/>
        <v>-27.442270736042246</v>
      </c>
      <c r="G221" s="8">
        <f t="shared" si="26"/>
        <v>-27.442270736042133</v>
      </c>
      <c r="H221" s="8">
        <f t="shared" si="26"/>
        <v>-34.202826805115592</v>
      </c>
      <c r="I221" s="8">
        <f t="shared" si="26"/>
        <v>-34.173396018631593</v>
      </c>
      <c r="K221" s="138"/>
      <c r="L221" s="138"/>
      <c r="M221" s="138"/>
      <c r="N221" s="138"/>
      <c r="O221" s="138"/>
    </row>
    <row r="222" spans="2:15">
      <c r="B222" s="14" t="s">
        <v>67</v>
      </c>
      <c r="C222" s="1" t="s">
        <v>66</v>
      </c>
      <c r="D222" s="1"/>
      <c r="E222" s="8">
        <f t="shared" si="26"/>
        <v>-51.971479823515892</v>
      </c>
      <c r="F222" s="8">
        <f t="shared" si="26"/>
        <v>-38.89613255486006</v>
      </c>
      <c r="G222" s="8">
        <f t="shared" si="26"/>
        <v>-24.03676707081695</v>
      </c>
      <c r="H222" s="8">
        <f t="shared" si="26"/>
        <v>-21.333857662153832</v>
      </c>
      <c r="I222" s="8">
        <f t="shared" si="26"/>
        <v>-23.184207094680687</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31.196810421487953</v>
      </c>
      <c r="F224" s="8">
        <f t="shared" ref="F224:I226" si="27">F217+F220</f>
        <v>25.412281976072336</v>
      </c>
      <c r="G224" s="8">
        <f t="shared" si="27"/>
        <v>18.597500532719096</v>
      </c>
      <c r="H224" s="8">
        <f t="shared" si="27"/>
        <v>19.231954585765266</v>
      </c>
      <c r="I224" s="8">
        <f t="shared" si="27"/>
        <v>19.938779409957078</v>
      </c>
      <c r="K224" s="138"/>
      <c r="L224" s="138"/>
      <c r="M224" s="138"/>
      <c r="N224" s="138"/>
      <c r="O224" s="138"/>
    </row>
    <row r="225" spans="2:15">
      <c r="B225" s="14" t="s">
        <v>77</v>
      </c>
      <c r="C225" s="1" t="s">
        <v>65</v>
      </c>
      <c r="D225" s="1"/>
      <c r="E225" s="8">
        <f>E218+E221</f>
        <v>-44.181767389005927</v>
      </c>
      <c r="F225" s="8">
        <f t="shared" si="27"/>
        <v>-43.340779354198958</v>
      </c>
      <c r="G225" s="8">
        <f t="shared" si="27"/>
        <v>-43.340779354198958</v>
      </c>
      <c r="H225" s="8">
        <f t="shared" si="27"/>
        <v>-55.688223254171248</v>
      </c>
      <c r="I225" s="8">
        <f t="shared" si="27"/>
        <v>-55.652406140716835</v>
      </c>
      <c r="K225" s="138"/>
      <c r="L225" s="138"/>
      <c r="M225" s="138"/>
      <c r="N225" s="138"/>
      <c r="O225" s="138"/>
    </row>
    <row r="226" spans="2:15">
      <c r="B226" s="14" t="s">
        <v>77</v>
      </c>
      <c r="C226" s="1" t="s">
        <v>66</v>
      </c>
      <c r="D226" s="1"/>
      <c r="E226" s="8">
        <f>E219+E222</f>
        <v>-102.04859332635715</v>
      </c>
      <c r="F226" s="8">
        <f t="shared" si="27"/>
        <v>-77.926589685245972</v>
      </c>
      <c r="G226" s="8">
        <f t="shared" si="27"/>
        <v>-48.928620431001946</v>
      </c>
      <c r="H226" s="8">
        <f t="shared" si="27"/>
        <v>-42.964545620606714</v>
      </c>
      <c r="I226" s="8">
        <f t="shared" si="27"/>
        <v>-46.014136224087338</v>
      </c>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M54:N54"/>
    <mergeCell ref="B57:C57"/>
    <mergeCell ref="B208:H208"/>
    <mergeCell ref="B216:H216"/>
    <mergeCell ref="B223:H223"/>
    <mergeCell ref="B187:H187"/>
    <mergeCell ref="B194:H194"/>
    <mergeCell ref="B201:H201"/>
    <mergeCell ref="B23:H23"/>
    <mergeCell ref="B30:H30"/>
    <mergeCell ref="B37:H37"/>
    <mergeCell ref="B44:H44"/>
    <mergeCell ref="B113:H113"/>
    <mergeCell ref="E52:F52"/>
    <mergeCell ref="B77:H77"/>
    <mergeCell ref="B84:H84"/>
    <mergeCell ref="B91:H91"/>
    <mergeCell ref="B98:H98"/>
    <mergeCell ref="B106:H106"/>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7799F-A3CA-4DCE-9274-BC2A463C7869}">
  <sheetPr>
    <tabColor theme="5" tint="0.59999389629810485"/>
    <pageSetUpPr autoPageBreaks="0"/>
  </sheetPr>
  <dimension ref="A2:V236"/>
  <sheetViews>
    <sheetView topLeftCell="A136" zoomScaleNormal="100" workbookViewId="0">
      <selection activeCell="J138" sqref="J138"/>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131</v>
      </c>
    </row>
    <row r="3" spans="1:10" s="34" customFormat="1">
      <c r="A3" s="33" t="s">
        <v>57</v>
      </c>
      <c r="B3" s="33"/>
      <c r="C3" s="33"/>
    </row>
    <row r="4" spans="1:10">
      <c r="A4" s="4"/>
      <c r="B4" s="4"/>
      <c r="C4" s="4"/>
      <c r="H4" s="187"/>
      <c r="I4" s="187"/>
    </row>
    <row r="5" spans="1:10" ht="25.5">
      <c r="A5" s="1"/>
      <c r="B5" s="14"/>
      <c r="C5" s="1"/>
      <c r="D5" s="1"/>
      <c r="E5" s="126" t="s">
        <v>47</v>
      </c>
      <c r="F5" s="126" t="s">
        <v>49</v>
      </c>
      <c r="G5" s="126" t="s">
        <v>51</v>
      </c>
      <c r="H5" s="126" t="s">
        <v>53</v>
      </c>
      <c r="I5" s="127" t="s">
        <v>55</v>
      </c>
    </row>
    <row r="6" spans="1:10">
      <c r="A6" s="21" t="s">
        <v>95</v>
      </c>
      <c r="B6" s="55" t="s">
        <v>58</v>
      </c>
      <c r="C6" s="2" t="s">
        <v>59</v>
      </c>
      <c r="D6" s="2" t="s">
        <v>60</v>
      </c>
      <c r="E6" s="13" t="s">
        <v>46</v>
      </c>
      <c r="F6" s="13" t="s">
        <v>48</v>
      </c>
      <c r="G6" s="13" t="s">
        <v>50</v>
      </c>
      <c r="H6" s="13" t="s">
        <v>52</v>
      </c>
      <c r="I6" s="186" t="s">
        <v>54</v>
      </c>
      <c r="J6" t="s">
        <v>61</v>
      </c>
    </row>
    <row r="7" spans="1:10" ht="13.5" customHeight="1">
      <c r="A7" s="143" t="s">
        <v>132</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0.67262430711511467</v>
      </c>
      <c r="F7" s="37" cm="1">
        <f t="array" ref="F7">INDEX('Regional Cap levels'!$F$386:$J$553,MATCH($A7&amp;$B7&amp;$C7&amp;$D7,'Regional Cap levels'!$B$386:$B$553&amp;'Regional Cap levels'!$C$386:$C$553&amp;'Regional Cap levels'!$D$386:$D$553&amp;'Regional Cap levels'!$E$386:$E$553,0),MATCH(F$6,'Regional Cap levels'!$F$385:$J$385,0))</f>
        <v>0.50208980845785389</v>
      </c>
      <c r="G7" s="37" cm="1">
        <f t="array" ref="G7">INDEX('Regional Cap levels'!$F$386:$J$553,MATCH($A7&amp;$B7&amp;$C7&amp;$D7,'Regional Cap levels'!$B$386:$B$553&amp;'Regional Cap levels'!$C$386:$C$553&amp;'Regional Cap levels'!$D$386:$D$553&amp;'Regional Cap levels'!$E$386:$E$553,0),MATCH(G$6,'Regional Cap levels'!$F$385:$J$385,0))</f>
        <v>0.29607502302748301</v>
      </c>
      <c r="H7" s="37" cm="1">
        <f t="array" ref="H7">INDEX('Regional Cap levels'!$F$386:$J$553,MATCH($A7&amp;$B7&amp;$C7&amp;$D7,'Regional Cap levels'!$B$386:$B$553&amp;'Regional Cap levels'!$C$386:$C$553&amp;'Regional Cap levels'!$D$386:$D$553&amp;'Regional Cap levels'!$E$386:$E$553,0),MATCH(H$6,'Regional Cap levels'!$F$385:$J$385,0))</f>
        <v>0.26852310127521717</v>
      </c>
      <c r="I7" s="37" cm="1">
        <f t="array" ref="I7">INDEX('Regional Cap levels'!$F$386:$J$553,MATCH($A7&amp;$B7&amp;$C7&amp;$D7,'Regional Cap levels'!$B$386:$B$553&amp;'Regional Cap levels'!$C$386:$C$553&amp;'Regional Cap levels'!$D$386:$D$553&amp;'Regional Cap levels'!$E$386:$E$553,0),MATCH(I$6,'Regional Cap levels'!$F$385:$J$385,0))</f>
        <v>0.28123920107086475</v>
      </c>
      <c r="J7" s="4"/>
    </row>
    <row r="8" spans="1:10" ht="13.5" customHeight="1">
      <c r="A8" s="143" t="s">
        <v>132</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0.66223854928750825</v>
      </c>
      <c r="F8" s="37" cm="1">
        <f t="array" ref="F8">INDEX('Regional Cap levels'!$F$386:$J$553,MATCH($A8&amp;$B8&amp;$C8&amp;$D8,'Regional Cap levels'!$B$386:$B$553&amp;'Regional Cap levels'!$C$386:$C$553&amp;'Regional Cap levels'!$D$386:$D$553&amp;'Regional Cap levels'!$E$386:$E$553,0),MATCH(F$6,'Regional Cap levels'!$F$385:$J$385,0))</f>
        <v>0.49052458294954332</v>
      </c>
      <c r="G8" s="37" cm="1">
        <f t="array" ref="G8">INDEX('Regional Cap levels'!$F$386:$J$553,MATCH($A8&amp;$B8&amp;$C8&amp;$D8,'Regional Cap levels'!$B$386:$B$553&amp;'Regional Cap levels'!$C$386:$C$553&amp;'Regional Cap levels'!$D$386:$D$553&amp;'Regional Cap levels'!$E$386:$E$553,0),MATCH(G$6,'Regional Cap levels'!$F$385:$J$385,0))</f>
        <v>0.2855048131268485</v>
      </c>
      <c r="H8" s="37" cm="1">
        <f t="array" ref="H8">INDEX('Regional Cap levels'!$F$386:$J$553,MATCH($A8&amp;$B8&amp;$C8&amp;$D8,'Regional Cap levels'!$B$386:$B$553&amp;'Regional Cap levels'!$C$386:$C$553&amp;'Regional Cap levels'!$D$386:$D$553&amp;'Regional Cap levels'!$E$386:$E$553,0),MATCH(H$6,'Regional Cap levels'!$F$385:$J$385,0))</f>
        <v>0.26418634036866229</v>
      </c>
      <c r="I8" s="37" cm="1">
        <f t="array" ref="I8">INDEX('Regional Cap levels'!$F$386:$J$553,MATCH($A8&amp;$B8&amp;$C8&amp;$D8,'Regional Cap levels'!$B$386:$B$553&amp;'Regional Cap levels'!$C$386:$C$553&amp;'Regional Cap levels'!$D$386:$D$553&amp;'Regional Cap levels'!$E$386:$E$553,0),MATCH(I$6,'Regional Cap levels'!$F$385:$J$385,0))</f>
        <v>0.27684346667312459</v>
      </c>
    </row>
    <row r="9" spans="1:10" ht="13.5" customHeight="1">
      <c r="A9" s="143" t="s">
        <v>132</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0.70843971696440922</v>
      </c>
      <c r="F9" s="37" cm="1">
        <f t="array" ref="F9">INDEX('Regional Cap levels'!$F$386:$J$553,MATCH($A9&amp;$B9&amp;$C9&amp;$D9,'Regional Cap levels'!$B$386:$B$553&amp;'Regional Cap levels'!$C$386:$C$553&amp;'Regional Cap levels'!$D$386:$D$553&amp;'Regional Cap levels'!$E$386:$E$553,0),MATCH(F$6,'Regional Cap levels'!$F$385:$J$385,0))</f>
        <v>0.52883187671151044</v>
      </c>
      <c r="G9" s="37" cm="1">
        <f t="array" ref="G9">INDEX('Regional Cap levels'!$F$386:$J$553,MATCH($A9&amp;$B9&amp;$C9&amp;$D9,'Regional Cap levels'!$B$386:$B$553&amp;'Regional Cap levels'!$C$386:$C$553&amp;'Regional Cap levels'!$D$386:$D$553&amp;'Regional Cap levels'!$E$386:$E$553,0),MATCH(G$6,'Regional Cap levels'!$F$385:$J$385,0))</f>
        <v>0.31185757038109635</v>
      </c>
      <c r="H9" s="37" cm="1">
        <f t="array" ref="H9">INDEX('Regional Cap levels'!$F$386:$J$553,MATCH($A9&amp;$B9&amp;$C9&amp;$D9,'Regional Cap levels'!$B$386:$B$553&amp;'Regional Cap levels'!$C$386:$C$553&amp;'Regional Cap levels'!$D$386:$D$553&amp;'Regional Cap levels'!$E$386:$E$553,0),MATCH(H$6,'Regional Cap levels'!$F$385:$J$385,0))</f>
        <v>0.28265962986929766</v>
      </c>
      <c r="I9" s="37" cm="1">
        <f t="array" ref="I9">INDEX('Regional Cap levels'!$F$386:$J$553,MATCH($A9&amp;$B9&amp;$C9&amp;$D9,'Regional Cap levels'!$B$386:$B$553&amp;'Regional Cap levels'!$C$386:$C$553&amp;'Regional Cap levels'!$D$386:$D$553&amp;'Regional Cap levels'!$E$386:$E$553,0),MATCH(I$6,'Regional Cap levels'!$F$385:$J$385,0))</f>
        <v>0.29605197949640294</v>
      </c>
    </row>
    <row r="10" spans="1:10" ht="13.5" customHeight="1">
      <c r="A10" s="143" t="s">
        <v>132</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0.17079667123479983</v>
      </c>
      <c r="F10" s="37" cm="1">
        <f t="array" ref="F10">INDEX('Regional Cap levels'!$F$386:$J$553,MATCH($A10&amp;$B10&amp;$C10&amp;$D10,'Regional Cap levels'!$B$386:$B$553&amp;'Regional Cap levels'!$C$386:$C$553&amp;'Regional Cap levels'!$D$386:$D$553&amp;'Regional Cap levels'!$E$386:$E$553,0),MATCH(F$6,'Regional Cap levels'!$F$385:$J$385,0))</f>
        <v>0.12531307558950913</v>
      </c>
      <c r="G10" s="37" cm="1">
        <f t="array" ref="G10">INDEX('Regional Cap levels'!$F$386:$J$553,MATCH($A10&amp;$B10&amp;$C10&amp;$D10,'Regional Cap levels'!$B$386:$B$553&amp;'Regional Cap levels'!$C$386:$C$553&amp;'Regional Cap levels'!$D$386:$D$553&amp;'Regional Cap levels'!$E$386:$E$553,0),MATCH(G$6,'Regional Cap levels'!$F$385:$J$385,0))</f>
        <v>7.4317624883686803E-2</v>
      </c>
      <c r="H10" s="37" cm="1">
        <f t="array" ref="H10">INDEX('Regional Cap levels'!$F$386:$J$553,MATCH($A10&amp;$B10&amp;$C10&amp;$D10,'Regional Cap levels'!$B$386:$B$553&amp;'Regional Cap levels'!$C$386:$C$553&amp;'Regional Cap levels'!$D$386:$D$553&amp;'Regional Cap levels'!$E$386:$E$553,0),MATCH(H$6,'Regional Cap levels'!$F$385:$J$385,0))</f>
        <v>6.8174717638034038E-2</v>
      </c>
      <c r="I10" s="37" cm="1">
        <f t="array" ref="I10">INDEX('Regional Cap levels'!$F$386:$J$553,MATCH($A10&amp;$B10&amp;$C10&amp;$D10,'Regional Cap levels'!$B$386:$B$553&amp;'Regional Cap levels'!$C$386:$C$553&amp;'Regional Cap levels'!$D$386:$D$553&amp;'Regional Cap levels'!$E$386:$E$553,0),MATCH(I$6,'Regional Cap levels'!$F$385:$J$385,0))</f>
        <v>7.3421107678193806E-2</v>
      </c>
    </row>
    <row r="11" spans="1:10" ht="13.5" customHeight="1">
      <c r="A11" s="143" t="s">
        <v>132</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0.17552217055358169</v>
      </c>
      <c r="F11" s="37" cm="1">
        <f t="array" ref="F11">INDEX('Regional Cap levels'!$F$386:$J$553,MATCH($A11&amp;$B11&amp;$C11&amp;$D11,'Regional Cap levels'!$B$386:$B$553&amp;'Regional Cap levels'!$C$386:$C$553&amp;'Regional Cap levels'!$D$386:$D$553&amp;'Regional Cap levels'!$E$386:$E$553,0),MATCH(F$6,'Regional Cap levels'!$F$385:$J$385,0))</f>
        <v>0.12747029203399507</v>
      </c>
      <c r="G11" s="37" cm="1">
        <f t="array" ref="G11">INDEX('Regional Cap levels'!$F$386:$J$553,MATCH($A11&amp;$B11&amp;$C11&amp;$D11,'Regional Cap levels'!$B$386:$B$553&amp;'Regional Cap levels'!$C$386:$C$553&amp;'Regional Cap levels'!$D$386:$D$553&amp;'Regional Cap levels'!$E$386:$E$553,0),MATCH(G$6,'Regional Cap levels'!$F$385:$J$385,0))</f>
        <v>7.2794001502664338E-2</v>
      </c>
      <c r="H11" s="37" cm="1">
        <f t="array" ref="H11">INDEX('Regional Cap levels'!$F$386:$J$553,MATCH($A11&amp;$B11&amp;$C11&amp;$D11,'Regional Cap levels'!$B$386:$B$553&amp;'Regional Cap levels'!$C$386:$C$553&amp;'Regional Cap levels'!$D$386:$D$553&amp;'Regional Cap levels'!$E$386:$E$553,0),MATCH(H$6,'Regional Cap levels'!$F$385:$J$385,0))</f>
        <v>6.5767503127843199E-2</v>
      </c>
      <c r="I11" s="37" cm="1">
        <f t="array" ref="I11">INDEX('Regional Cap levels'!$F$386:$J$553,MATCH($A11&amp;$B11&amp;$C11&amp;$D11,'Regional Cap levels'!$B$386:$B$553&amp;'Regional Cap levels'!$C$386:$C$553&amp;'Regional Cap levels'!$D$386:$D$553&amp;'Regional Cap levels'!$E$386:$E$553,0),MATCH(I$6,'Regional Cap levels'!$F$385:$J$385,0))</f>
        <v>7.1434085518665286E-2</v>
      </c>
    </row>
    <row r="12" spans="1:10" ht="13.5" customHeight="1">
      <c r="A12" s="143" t="s">
        <v>132</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0.17988989592939239</v>
      </c>
      <c r="F12" s="37" cm="1">
        <f t="array" ref="F12">INDEX('Regional Cap levels'!$F$386:$J$553,MATCH($A12&amp;$B12&amp;$C12&amp;$D12,'Regional Cap levels'!$B$386:$B$553&amp;'Regional Cap levels'!$C$386:$C$553&amp;'Regional Cap levels'!$D$386:$D$553&amp;'Regional Cap levels'!$E$386:$E$553,0),MATCH(F$6,'Regional Cap levels'!$F$385:$J$385,0))</f>
        <v>0.13198710437072608</v>
      </c>
      <c r="G12" s="37" cm="1">
        <f t="array" ref="G12">INDEX('Regional Cap levels'!$F$386:$J$553,MATCH($A12&amp;$B12&amp;$C12&amp;$D12,'Regional Cap levels'!$B$386:$B$553&amp;'Regional Cap levels'!$C$386:$C$553&amp;'Regional Cap levels'!$D$386:$D$553&amp;'Regional Cap levels'!$E$386:$E$553,0),MATCH(G$6,'Regional Cap levels'!$F$385:$J$385,0))</f>
        <v>7.8280167551348742E-2</v>
      </c>
      <c r="H12" s="37" cm="1">
        <f t="array" ref="H12">INDEX('Regional Cap levels'!$F$386:$J$553,MATCH($A12&amp;$B12&amp;$C12&amp;$D12,'Regional Cap levels'!$B$386:$B$553&amp;'Regional Cap levels'!$C$386:$C$553&amp;'Regional Cap levels'!$D$386:$D$553&amp;'Regional Cap levels'!$E$386:$E$553,0),MATCH(H$6,'Regional Cap levels'!$F$385:$J$385,0))</f>
        <v>7.175868308832356E-2</v>
      </c>
      <c r="I12" s="37" cm="1">
        <f t="array" ref="I12">INDEX('Regional Cap levels'!$F$386:$J$553,MATCH($A12&amp;$B12&amp;$C12&amp;$D12,'Regional Cap levels'!$B$386:$B$553&amp;'Regional Cap levels'!$C$386:$C$553&amp;'Regional Cap levels'!$D$386:$D$553&amp;'Regional Cap levels'!$E$386:$E$553,0),MATCH(I$6,'Regional Cap levels'!$F$385:$J$385,0))</f>
        <v>7.7284284796622485E-2</v>
      </c>
    </row>
    <row r="13" spans="1:10" ht="13.5" customHeight="1">
      <c r="A13" s="143" t="s">
        <v>132</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0.49146368148775327</v>
      </c>
      <c r="F13" s="37" cm="1">
        <f t="array" ref="F13">INDEX('Regional Cap levels'!$F$386:$J$553,MATCH($A13&amp;$B13&amp;$C13&amp;$D13,'Regional Cap levels'!$B$386:$B$553&amp;'Regional Cap levels'!$C$386:$C$553&amp;'Regional Cap levels'!$D$386:$D$553&amp;'Regional Cap levels'!$E$386:$E$553,0),MATCH(F$6,'Regional Cap levels'!$F$385:$J$385,0))</f>
        <v>0.53965202095067366</v>
      </c>
      <c r="G13" s="37" cm="1">
        <f t="array" ref="G13">INDEX('Regional Cap levels'!$F$386:$J$553,MATCH($A13&amp;$B13&amp;$C13&amp;$D13,'Regional Cap levels'!$B$386:$B$553&amp;'Regional Cap levels'!$C$386:$C$553&amp;'Regional Cap levels'!$D$386:$D$553&amp;'Regional Cap levels'!$E$386:$E$553,0),MATCH(G$6,'Regional Cap levels'!$F$385:$J$385,0))</f>
        <v>0.53965202095067366</v>
      </c>
      <c r="H13" s="37" cm="1">
        <f t="array" ref="H13">INDEX('Regional Cap levels'!$F$386:$J$553,MATCH($A13&amp;$B13&amp;$C13&amp;$D13,'Regional Cap levels'!$B$386:$B$553&amp;'Regional Cap levels'!$C$386:$C$553&amp;'Regional Cap levels'!$D$386:$D$553&amp;'Regional Cap levels'!$E$386:$E$553,0),MATCH(H$6,'Regional Cap levels'!$F$385:$J$385,0))</f>
        <v>0.54376615465300948</v>
      </c>
      <c r="I13" s="37" cm="1">
        <f t="array" ref="I13">INDEX('Regional Cap levels'!$F$386:$J$553,MATCH($A13&amp;$B13&amp;$C13&amp;$D13,'Regional Cap levels'!$B$386:$B$553&amp;'Regional Cap levels'!$C$386:$C$553&amp;'Regional Cap levels'!$D$386:$D$553&amp;'Regional Cap levels'!$E$386:$E$553,0),MATCH(I$6,'Regional Cap levels'!$F$385:$J$385,0))</f>
        <v>0.54355966928032051</v>
      </c>
    </row>
    <row r="14" spans="1:10" ht="13.5" customHeight="1">
      <c r="A14" s="143" t="s">
        <v>132</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0.54186454360666314</v>
      </c>
      <c r="F14" s="37" cm="1">
        <f t="array" ref="F14">INDEX('Regional Cap levels'!$F$386:$J$553,MATCH($A14&amp;$B14&amp;$C14&amp;$D14,'Regional Cap levels'!$B$386:$B$553&amp;'Regional Cap levels'!$C$386:$C$553&amp;'Regional Cap levels'!$D$386:$D$553&amp;'Regional Cap levels'!$E$386:$E$553,0),MATCH(F$6,'Regional Cap levels'!$F$385:$J$385,0))</f>
        <v>0.59074983248396939</v>
      </c>
      <c r="G14" s="37" cm="1">
        <f t="array" ref="G14">INDEX('Regional Cap levels'!$F$386:$J$553,MATCH($A14&amp;$B14&amp;$C14&amp;$D14,'Regional Cap levels'!$B$386:$B$553&amp;'Regional Cap levels'!$C$386:$C$553&amp;'Regional Cap levels'!$D$386:$D$553&amp;'Regional Cap levels'!$E$386:$E$553,0),MATCH(G$6,'Regional Cap levels'!$F$385:$J$385,0))</f>
        <v>0.59074983248396939</v>
      </c>
      <c r="H14" s="37" cm="1">
        <f t="array" ref="H14">INDEX('Regional Cap levels'!$F$386:$J$553,MATCH($A14&amp;$B14&amp;$C14&amp;$D14,'Regional Cap levels'!$B$386:$B$553&amp;'Regional Cap levels'!$C$386:$C$553&amp;'Regional Cap levels'!$D$386:$D$553&amp;'Regional Cap levels'!$E$386:$E$553,0),MATCH(H$6,'Regional Cap levels'!$F$385:$J$385,0))</f>
        <v>0.61286916746184206</v>
      </c>
      <c r="I14" s="37" cm="1">
        <f t="array" ref="I14">INDEX('Regional Cap levels'!$F$386:$J$553,MATCH($A14&amp;$B14&amp;$C14&amp;$D14,'Regional Cap levels'!$B$386:$B$553&amp;'Regional Cap levels'!$C$386:$C$553&amp;'Regional Cap levels'!$D$386:$D$553&amp;'Regional Cap levels'!$E$386:$E$553,0),MATCH(I$6,'Regional Cap levels'!$F$385:$J$385,0))</f>
        <v>0.61264285180431477</v>
      </c>
    </row>
    <row r="15" spans="1:10" ht="13.5" customHeight="1">
      <c r="A15" s="143" t="s">
        <v>132</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0.55339721108956286</v>
      </c>
      <c r="F15" s="37" cm="1">
        <f t="array" ref="F15">INDEX('Regional Cap levels'!$F$386:$J$553,MATCH($A15&amp;$B15&amp;$C15&amp;$D15,'Regional Cap levels'!$B$386:$B$553&amp;'Regional Cap levels'!$C$386:$C$553&amp;'Regional Cap levels'!$D$386:$D$553&amp;'Regional Cap levels'!$E$386:$E$553,0),MATCH(F$6,'Regional Cap levels'!$F$385:$J$385,0))</f>
        <v>0.60559487391907763</v>
      </c>
      <c r="G15" s="37" cm="1">
        <f t="array" ref="G15">INDEX('Regional Cap levels'!$F$386:$J$553,MATCH($A15&amp;$B15&amp;$C15&amp;$D15,'Regional Cap levels'!$B$386:$B$553&amp;'Regional Cap levels'!$C$386:$C$553&amp;'Regional Cap levels'!$D$386:$D$553&amp;'Regional Cap levels'!$E$386:$E$553,0),MATCH(G$6,'Regional Cap levels'!$F$385:$J$385,0))</f>
        <v>0.60559487391907763</v>
      </c>
      <c r="H15" s="37" cm="1">
        <f t="array" ref="H15">INDEX('Regional Cap levels'!$F$386:$J$553,MATCH($A15&amp;$B15&amp;$C15&amp;$D15,'Regional Cap levels'!$B$386:$B$553&amp;'Regional Cap levels'!$C$386:$C$553&amp;'Regional Cap levels'!$D$386:$D$553&amp;'Regional Cap levels'!$E$386:$E$553,0),MATCH(H$6,'Regional Cap levels'!$F$385:$J$385,0))</f>
        <v>0.61093473658305908</v>
      </c>
      <c r="I15" s="37" cm="1">
        <f t="array" ref="I15">INDEX('Regional Cap levels'!$F$386:$J$553,MATCH($A15&amp;$B15&amp;$C15&amp;$D15,'Regional Cap levels'!$B$386:$B$553&amp;'Regional Cap levels'!$C$386:$C$553&amp;'Regional Cap levels'!$D$386:$D$553&amp;'Regional Cap levels'!$E$386:$E$553,0),MATCH(I$6,'Regional Cap levels'!$F$385:$J$385,0))</f>
        <v>0.61071997992150895</v>
      </c>
    </row>
    <row r="16" spans="1:10" ht="13.5" customHeight="1">
      <c r="A16" s="143" t="s">
        <v>132</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0.29622731485296344</v>
      </c>
      <c r="I16" s="37" cm="1">
        <f t="array" ref="I16">INDEX('Regional Cap levels'!$F$386:$J$553,MATCH($A16&amp;$B16&amp;$C16&amp;$D16,'Regional Cap levels'!$B$386:$B$553&amp;'Regional Cap levels'!$C$386:$C$553&amp;'Regional Cap levels'!$D$386:$D$553&amp;'Regional Cap levels'!$E$386:$E$553,0),MATCH(I$6,'Regional Cap levels'!$F$385:$J$385,0))</f>
        <v>0.29601215357993171</v>
      </c>
    </row>
    <row r="17" spans="1:10" ht="13.5" customHeight="1">
      <c r="A17" s="143" t="s">
        <v>132</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0.40450676578840783</v>
      </c>
      <c r="I17" s="37" cm="1">
        <f t="array" ref="I17">INDEX('Regional Cap levels'!$F$386:$J$553,MATCH($A17&amp;$B17&amp;$C17&amp;$D17,'Regional Cap levels'!$B$386:$B$553&amp;'Regional Cap levels'!$C$386:$C$553&amp;'Regional Cap levels'!$D$386:$D$553&amp;'Regional Cap levels'!$E$386:$E$553,0),MATCH(I$6,'Regional Cap levels'!$F$385:$J$385,0))</f>
        <v>0.40419793864090681</v>
      </c>
    </row>
    <row r="18" spans="1:10" ht="13.5" customHeight="1">
      <c r="A18" s="143" t="s">
        <v>132</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0.34994950435458422</v>
      </c>
      <c r="I18" s="37" cm="1">
        <f t="array" ref="I18">INDEX('Regional Cap levels'!$F$386:$J$553,MATCH($A18&amp;$B18&amp;$C18&amp;$D18,'Regional Cap levels'!$B$386:$B$553&amp;'Regional Cap levels'!$C$386:$C$553&amp;'Regional Cap levels'!$D$386:$D$553&amp;'Regional Cap levels'!$E$386:$E$553,0),MATCH(I$6,'Regional Cap levels'!$F$385:$J$385,0))</f>
        <v>0.34971451445756907</v>
      </c>
    </row>
    <row r="19" spans="1:10" ht="13.5" customHeight="1">
      <c r="B19" s="128"/>
      <c r="D19" s="128"/>
      <c r="E19" s="40"/>
      <c r="F19" s="40"/>
      <c r="G19" s="188"/>
      <c r="H19" s="188"/>
      <c r="I19" s="188"/>
    </row>
    <row r="20" spans="1:10" ht="13.5" customHeight="1">
      <c r="B20" s="56" t="s">
        <v>69</v>
      </c>
      <c r="C20" s="129"/>
      <c r="D20" s="129"/>
      <c r="E20" s="129"/>
      <c r="F20" s="129"/>
      <c r="G20" s="129"/>
      <c r="H20" s="129"/>
      <c r="I20" s="129"/>
    </row>
    <row r="21" spans="1:10" ht="28.5" customHeight="1">
      <c r="B21" s="14"/>
      <c r="C21" s="1"/>
      <c r="D21" s="1"/>
      <c r="E21" s="126" t="s">
        <v>47</v>
      </c>
      <c r="F21" s="126" t="s">
        <v>49</v>
      </c>
      <c r="G21" s="126" t="s">
        <v>51</v>
      </c>
      <c r="H21" s="126" t="s">
        <v>53</v>
      </c>
      <c r="I21" s="127" t="s">
        <v>55</v>
      </c>
    </row>
    <row r="22" spans="1:10" ht="13.5" customHeight="1">
      <c r="B22" s="55" t="s">
        <v>58</v>
      </c>
      <c r="C22" s="2" t="s">
        <v>59</v>
      </c>
      <c r="D22" s="2" t="s">
        <v>60</v>
      </c>
      <c r="E22" s="13" t="s">
        <v>46</v>
      </c>
      <c r="F22" s="13" t="s">
        <v>48</v>
      </c>
      <c r="G22" s="13" t="s">
        <v>50</v>
      </c>
      <c r="H22" s="13" t="s">
        <v>52</v>
      </c>
      <c r="I22" s="186" t="s">
        <v>54</v>
      </c>
      <c r="J22" s="130" t="s">
        <v>70</v>
      </c>
    </row>
    <row r="23" spans="1:10" ht="13.5" customHeight="1">
      <c r="B23" s="209" t="s">
        <v>71</v>
      </c>
      <c r="C23" s="209"/>
      <c r="D23" s="209"/>
      <c r="E23" s="209"/>
      <c r="F23" s="209"/>
      <c r="G23" s="209"/>
      <c r="H23" s="209"/>
      <c r="I23" s="186"/>
    </row>
    <row r="24" spans="1:10" ht="13.5" customHeight="1">
      <c r="B24" s="14" t="s">
        <v>62</v>
      </c>
      <c r="C24" s="1" t="s">
        <v>63</v>
      </c>
      <c r="D24" s="14" t="s">
        <v>64</v>
      </c>
      <c r="E24" s="35" cm="1">
        <f t="array" ref="E24">E7*INDEX('TDCV Values'!$D$11:$H$16,MATCH($B24&amp;$C24,'TDCV Values'!$B$11:$B$16&amp;'TDCV Values'!$C$11:$C$16,0),MATCH(E$22,'TDCV Values'!$D$10:$H$10,0))</f>
        <v>1950.6104906338326</v>
      </c>
      <c r="F24" s="35" cm="1">
        <f t="array" ref="F24">F7*INDEX('TDCV Values'!$D$11:$H$16,MATCH($B24&amp;$C24,'TDCV Values'!$B$11:$B$16&amp;'TDCV Values'!$C$11:$C$16,0),MATCH(F$22,'TDCV Values'!$D$10:$H$10,0))</f>
        <v>1456.0604445277763</v>
      </c>
      <c r="G24" s="35" cm="1">
        <f t="array" ref="G24">G7*INDEX('TDCV Values'!$D$11:$H$16,MATCH($B24&amp;$C24,'TDCV Values'!$B$11:$B$16&amp;'TDCV Values'!$C$11:$C$16,0),MATCH(G$22,'TDCV Values'!$D$10:$H$10,0))</f>
        <v>858.61756677970072</v>
      </c>
      <c r="H24" s="35" cm="1">
        <f t="array" ref="H24">H7*INDEX('TDCV Values'!$D$11:$H$16,MATCH($B24&amp;$C24,'TDCV Values'!$B$11:$B$16&amp;'TDCV Values'!$C$11:$C$16,0),MATCH(H$22,'TDCV Values'!$D$10:$H$10,0))</f>
        <v>725.0123734430864</v>
      </c>
      <c r="I24" s="35" cm="1">
        <f t="array" ref="I24">I7*INDEX('TDCV Values'!$D$11:$H$16,MATCH($B24&amp;$C24,'TDCV Values'!$B$11:$B$16&amp;'TDCV Values'!$C$11:$C$16,0),MATCH(I$22,'TDCV Values'!$D$10:$H$10,0))</f>
        <v>759.34584289133488</v>
      </c>
    </row>
    <row r="25" spans="1:10" ht="13.5" customHeight="1">
      <c r="B25" s="14" t="s">
        <v>62</v>
      </c>
      <c r="C25" s="1" t="s">
        <v>65</v>
      </c>
      <c r="D25" s="14" t="s">
        <v>64</v>
      </c>
      <c r="E25" s="35" cm="1">
        <f t="array" ref="E25">E8*INDEX('TDCV Values'!$D$11:$H$16,MATCH($B25&amp;$C25,'TDCV Values'!$B$11:$B$16&amp;'TDCV Values'!$C$11:$C$16,0),MATCH(E$22,'TDCV Values'!$D$10:$H$10,0))</f>
        <v>1920.4917929337739</v>
      </c>
      <c r="F25" s="35" cm="1">
        <f t="array" ref="F25">F8*INDEX('TDCV Values'!$D$11:$H$16,MATCH($B25&amp;$C25,'TDCV Values'!$B$11:$B$16&amp;'TDCV Values'!$C$11:$C$16,0),MATCH(F$22,'TDCV Values'!$D$10:$H$10,0))</f>
        <v>1422.5212905536757</v>
      </c>
      <c r="G25" s="35" cm="1">
        <f t="array" ref="G25">G8*INDEX('TDCV Values'!$D$11:$H$16,MATCH($B25&amp;$C25,'TDCV Values'!$B$11:$B$16&amp;'TDCV Values'!$C$11:$C$16,0),MATCH(G$22,'TDCV Values'!$D$10:$H$10,0))</f>
        <v>827.96395806786063</v>
      </c>
      <c r="H25" s="35" cm="1">
        <f t="array" ref="H25">H8*INDEX('TDCV Values'!$D$11:$H$16,MATCH($B25&amp;$C25,'TDCV Values'!$B$11:$B$16&amp;'TDCV Values'!$C$11:$C$16,0),MATCH(H$22,'TDCV Values'!$D$10:$H$10,0))</f>
        <v>713.30311899538822</v>
      </c>
      <c r="I25" s="35" cm="1">
        <f t="array" ref="I25">I8*INDEX('TDCV Values'!$D$11:$H$16,MATCH($B25&amp;$C25,'TDCV Values'!$B$11:$B$16&amp;'TDCV Values'!$C$11:$C$16,0),MATCH(I$22,'TDCV Values'!$D$10:$H$10,0))</f>
        <v>747.47736001743635</v>
      </c>
    </row>
    <row r="26" spans="1:10" ht="13.5" customHeight="1">
      <c r="B26" s="14" t="s">
        <v>62</v>
      </c>
      <c r="C26" s="1" t="s">
        <v>66</v>
      </c>
      <c r="D26" s="14" t="s">
        <v>64</v>
      </c>
      <c r="E26" s="35" cm="1">
        <f t="array" ref="E26">E9*INDEX('TDCV Values'!$D$11:$H$16,MATCH($B26&amp;$C26,'TDCV Values'!$B$11:$B$16&amp;'TDCV Values'!$C$11:$C$16,0),MATCH(E$22,'TDCV Values'!$D$10:$H$10,0))</f>
        <v>2054.4751791967869</v>
      </c>
      <c r="F26" s="35" cm="1">
        <f t="array" ref="F26">F9*INDEX('TDCV Values'!$D$11:$H$16,MATCH($B26&amp;$C26,'TDCV Values'!$B$11:$B$16&amp;'TDCV Values'!$C$11:$C$16,0),MATCH(F$22,'TDCV Values'!$D$10:$H$10,0))</f>
        <v>1533.6124424633804</v>
      </c>
      <c r="G26" s="35" cm="1">
        <f t="array" ref="G26">G9*INDEX('TDCV Values'!$D$11:$H$16,MATCH($B26&amp;$C26,'TDCV Values'!$B$11:$B$16&amp;'TDCV Values'!$C$11:$C$16,0),MATCH(G$22,'TDCV Values'!$D$10:$H$10,0))</f>
        <v>904.38695410517937</v>
      </c>
      <c r="H26" s="35" cm="1">
        <f t="array" ref="H26">H9*INDEX('TDCV Values'!$D$11:$H$16,MATCH($B26&amp;$C26,'TDCV Values'!$B$11:$B$16&amp;'TDCV Values'!$C$11:$C$16,0),MATCH(H$22,'TDCV Values'!$D$10:$H$10,0))</f>
        <v>763.1810006471037</v>
      </c>
      <c r="I26" s="35" cm="1">
        <f t="array" ref="I26">I9*INDEX('TDCV Values'!$D$11:$H$16,MATCH($B26&amp;$C26,'TDCV Values'!$B$11:$B$16&amp;'TDCV Values'!$C$11:$C$16,0),MATCH(I$22,'TDCV Values'!$D$10:$H$10,0))</f>
        <v>799.34034464028798</v>
      </c>
      <c r="J26" s="132"/>
    </row>
    <row r="27" spans="1:10" ht="13.5" customHeight="1">
      <c r="B27" s="14" t="s">
        <v>67</v>
      </c>
      <c r="C27" s="1" t="s">
        <v>63</v>
      </c>
      <c r="D27" s="14" t="s">
        <v>64</v>
      </c>
      <c r="E27" s="35" cm="1">
        <f t="array" ref="E27">E10*INDEX('TDCV Values'!$D$11:$H$16,MATCH($B27&amp;$C27,'TDCV Values'!$B$11:$B$16&amp;'TDCV Values'!$C$11:$C$16,0),MATCH(E$22,'TDCV Values'!$D$10:$H$10,0))</f>
        <v>2049.560054817598</v>
      </c>
      <c r="F27" s="35" cm="1">
        <f t="array" ref="F27">F10*INDEX('TDCV Values'!$D$11:$H$16,MATCH($B27&amp;$C27,'TDCV Values'!$B$11:$B$16&amp;'TDCV Values'!$C$11:$C$16,0),MATCH(F$22,'TDCV Values'!$D$10:$H$10,0))</f>
        <v>1503.7569070741097</v>
      </c>
      <c r="G27" s="35" cm="1">
        <f t="array" ref="G27">G10*INDEX('TDCV Values'!$D$11:$H$16,MATCH($B27&amp;$C27,'TDCV Values'!$B$11:$B$16&amp;'TDCV Values'!$C$11:$C$16,0),MATCH(G$22,'TDCV Values'!$D$10:$H$10,0))</f>
        <v>891.81149860424159</v>
      </c>
      <c r="H27" s="35" cm="1">
        <f t="array" ref="H27">H10*INDEX('TDCV Values'!$D$11:$H$16,MATCH($B27&amp;$C27,'TDCV Values'!$B$11:$B$16&amp;'TDCV Values'!$C$11:$C$16,0),MATCH(H$22,'TDCV Values'!$D$10:$H$10,0))</f>
        <v>784.00925283739139</v>
      </c>
      <c r="I27" s="35" cm="1">
        <f t="array" ref="I27">I10*INDEX('TDCV Values'!$D$11:$H$16,MATCH($B27&amp;$C27,'TDCV Values'!$B$11:$B$16&amp;'TDCV Values'!$C$11:$C$16,0),MATCH(I$22,'TDCV Values'!$D$10:$H$10,0))</f>
        <v>844.34273829922881</v>
      </c>
      <c r="J27" s="132"/>
    </row>
    <row r="28" spans="1:10" ht="13.5" customHeight="1">
      <c r="B28" s="14" t="s">
        <v>67</v>
      </c>
      <c r="C28" s="1" t="s">
        <v>65</v>
      </c>
      <c r="D28" s="14" t="s">
        <v>64</v>
      </c>
      <c r="E28" s="35" cm="1">
        <f t="array" ref="E28">E11*INDEX('TDCV Values'!$D$11:$H$16,MATCH($B28&amp;$C28,'TDCV Values'!$B$11:$B$16&amp;'TDCV Values'!$C$11:$C$16,0),MATCH(E$22,'TDCV Values'!$D$10:$H$10,0))</f>
        <v>2106.2660466429802</v>
      </c>
      <c r="F28" s="35" cm="1">
        <f t="array" ref="F28">F11*INDEX('TDCV Values'!$D$11:$H$16,MATCH($B28&amp;$C28,'TDCV Values'!$B$11:$B$16&amp;'TDCV Values'!$C$11:$C$16,0),MATCH(F$22,'TDCV Values'!$D$10:$H$10,0))</f>
        <v>1529.6435044079408</v>
      </c>
      <c r="G28" s="35" cm="1">
        <f t="array" ref="G28">G11*INDEX('TDCV Values'!$D$11:$H$16,MATCH($B28&amp;$C28,'TDCV Values'!$B$11:$B$16&amp;'TDCV Values'!$C$11:$C$16,0),MATCH(G$22,'TDCV Values'!$D$10:$H$10,0))</f>
        <v>873.52801803197201</v>
      </c>
      <c r="H28" s="35" cm="1">
        <f t="array" ref="H28">H11*INDEX('TDCV Values'!$D$11:$H$16,MATCH($B28&amp;$C28,'TDCV Values'!$B$11:$B$16&amp;'TDCV Values'!$C$11:$C$16,0),MATCH(H$22,'TDCV Values'!$D$10:$H$10,0))</f>
        <v>756.32628597019675</v>
      </c>
      <c r="I28" s="35" cm="1">
        <f t="array" ref="I28">I11*INDEX('TDCV Values'!$D$11:$H$16,MATCH($B28&amp;$C28,'TDCV Values'!$B$11:$B$16&amp;'TDCV Values'!$C$11:$C$16,0),MATCH(I$22,'TDCV Values'!$D$10:$H$10,0))</f>
        <v>821.49198346465073</v>
      </c>
      <c r="J28" s="132"/>
    </row>
    <row r="29" spans="1:10" ht="13.5" customHeight="1">
      <c r="B29" s="14" t="s">
        <v>67</v>
      </c>
      <c r="C29" s="1" t="s">
        <v>66</v>
      </c>
      <c r="D29" s="14" t="s">
        <v>64</v>
      </c>
      <c r="E29" s="35" cm="1">
        <f t="array" ref="E29">E12*INDEX('TDCV Values'!$D$11:$H$16,MATCH($B29&amp;$C29,'TDCV Values'!$B$11:$B$16&amp;'TDCV Values'!$C$11:$C$16,0),MATCH(E$22,'TDCV Values'!$D$10:$H$10,0))</f>
        <v>2158.6787511527086</v>
      </c>
      <c r="F29" s="35" cm="1">
        <f t="array" ref="F29">F12*INDEX('TDCV Values'!$D$11:$H$16,MATCH($B29&amp;$C29,'TDCV Values'!$B$11:$B$16&amp;'TDCV Values'!$C$11:$C$16,0),MATCH(F$22,'TDCV Values'!$D$10:$H$10,0))</f>
        <v>1583.8452524487129</v>
      </c>
      <c r="G29" s="35" cm="1">
        <f t="array" ref="G29">G12*INDEX('TDCV Values'!$D$11:$H$16,MATCH($B29&amp;$C29,'TDCV Values'!$B$11:$B$16&amp;'TDCV Values'!$C$11:$C$16,0),MATCH(G$22,'TDCV Values'!$D$10:$H$10,0))</f>
        <v>939.36201061618488</v>
      </c>
      <c r="H29" s="35" cm="1">
        <f t="array" ref="H29">H12*INDEX('TDCV Values'!$D$11:$H$16,MATCH($B29&amp;$C29,'TDCV Values'!$B$11:$B$16&amp;'TDCV Values'!$C$11:$C$16,0),MATCH(H$22,'TDCV Values'!$D$10:$H$10,0))</f>
        <v>825.22485551572095</v>
      </c>
      <c r="I29" s="35" cm="1">
        <f t="array" ref="I29">I12*INDEX('TDCV Values'!$D$11:$H$16,MATCH($B29&amp;$C29,'TDCV Values'!$B$11:$B$16&amp;'TDCV Values'!$C$11:$C$16,0),MATCH(I$22,'TDCV Values'!$D$10:$H$10,0))</f>
        <v>888.76927516115859</v>
      </c>
      <c r="J29" s="132"/>
    </row>
    <row r="30" spans="1:10" ht="13.5" customHeight="1">
      <c r="B30" s="209" t="s">
        <v>72</v>
      </c>
      <c r="C30" s="209"/>
      <c r="D30" s="209"/>
      <c r="E30" s="209"/>
      <c r="F30" s="209"/>
      <c r="G30" s="209"/>
      <c r="H30" s="209"/>
      <c r="I30" s="186"/>
      <c r="J30" t="s">
        <v>73</v>
      </c>
    </row>
    <row r="31" spans="1:10" ht="13.5" customHeight="1">
      <c r="B31" s="14" t="s">
        <v>62</v>
      </c>
      <c r="C31" s="1" t="s">
        <v>63</v>
      </c>
      <c r="D31" s="14" t="s">
        <v>68</v>
      </c>
      <c r="E31" s="8">
        <f>E13*365</f>
        <v>179.38424374302994</v>
      </c>
      <c r="F31" s="8">
        <f t="shared" ref="F31:I36" si="0">F13*365</f>
        <v>196.97298764699588</v>
      </c>
      <c r="G31" s="8">
        <f t="shared" si="0"/>
        <v>196.97298764699588</v>
      </c>
      <c r="H31" s="8">
        <f t="shared" si="0"/>
        <v>198.47464644834847</v>
      </c>
      <c r="I31" s="8">
        <f t="shared" si="0"/>
        <v>198.399279287317</v>
      </c>
    </row>
    <row r="32" spans="1:10" ht="13.5" customHeight="1">
      <c r="B32" s="14" t="s">
        <v>62</v>
      </c>
      <c r="C32" s="1" t="s">
        <v>65</v>
      </c>
      <c r="D32" s="14" t="s">
        <v>68</v>
      </c>
      <c r="E32" s="8">
        <f t="shared" ref="E32:H36" si="1">E14*365</f>
        <v>197.78055841643206</v>
      </c>
      <c r="F32" s="8">
        <f t="shared" si="1"/>
        <v>215.62368885664884</v>
      </c>
      <c r="G32" s="8">
        <f t="shared" si="1"/>
        <v>215.62368885664884</v>
      </c>
      <c r="H32" s="8">
        <f t="shared" si="1"/>
        <v>223.69724612357234</v>
      </c>
      <c r="I32" s="8">
        <f t="shared" si="0"/>
        <v>223.6146409085749</v>
      </c>
    </row>
    <row r="33" spans="2:10" ht="13.5" customHeight="1">
      <c r="B33" s="14" t="s">
        <v>62</v>
      </c>
      <c r="C33" s="1" t="s">
        <v>66</v>
      </c>
      <c r="D33" s="14" t="s">
        <v>68</v>
      </c>
      <c r="E33" s="8">
        <f t="shared" si="1"/>
        <v>201.98998204769043</v>
      </c>
      <c r="F33" s="8">
        <f t="shared" si="1"/>
        <v>221.04212898046333</v>
      </c>
      <c r="G33" s="8">
        <f t="shared" si="1"/>
        <v>221.04212898046333</v>
      </c>
      <c r="H33" s="8">
        <f t="shared" si="1"/>
        <v>222.99117885281657</v>
      </c>
      <c r="I33" s="8">
        <f t="shared" si="0"/>
        <v>222.91279267135076</v>
      </c>
    </row>
    <row r="34" spans="2:10" ht="13.5" customHeight="1">
      <c r="B34" s="14" t="s">
        <v>67</v>
      </c>
      <c r="C34" s="1" t="s">
        <v>63</v>
      </c>
      <c r="D34" s="14" t="s">
        <v>68</v>
      </c>
      <c r="E34" s="8">
        <f t="shared" si="1"/>
        <v>103.97092936909048</v>
      </c>
      <c r="F34" s="8">
        <f t="shared" si="1"/>
        <v>106.25787182977324</v>
      </c>
      <c r="G34" s="8">
        <f t="shared" si="1"/>
        <v>106.25787182977324</v>
      </c>
      <c r="H34" s="8">
        <f t="shared" si="1"/>
        <v>108.12296992133166</v>
      </c>
      <c r="I34" s="8">
        <f t="shared" si="0"/>
        <v>108.04443605667508</v>
      </c>
    </row>
    <row r="35" spans="2:10" ht="13.5" customHeight="1">
      <c r="B35" s="14" t="s">
        <v>67</v>
      </c>
      <c r="C35" s="1" t="s">
        <v>65</v>
      </c>
      <c r="D35" s="14" t="s">
        <v>68</v>
      </c>
      <c r="E35" s="8">
        <f t="shared" si="1"/>
        <v>136.9058156755768</v>
      </c>
      <c r="F35" s="8">
        <f t="shared" si="1"/>
        <v>137.96643218303919</v>
      </c>
      <c r="G35" s="8">
        <f t="shared" si="1"/>
        <v>137.96643218303919</v>
      </c>
      <c r="H35" s="8">
        <f t="shared" si="1"/>
        <v>147.64496951276885</v>
      </c>
      <c r="I35" s="8">
        <f t="shared" si="0"/>
        <v>147.53224760393098</v>
      </c>
    </row>
    <row r="36" spans="2:10" ht="13.5" customHeight="1">
      <c r="B36" s="14" t="s">
        <v>67</v>
      </c>
      <c r="C36" s="1" t="s">
        <v>66</v>
      </c>
      <c r="D36" s="14" t="s">
        <v>68</v>
      </c>
      <c r="E36" s="8">
        <f t="shared" si="1"/>
        <v>122.41270806287491</v>
      </c>
      <c r="F36" s="8">
        <f t="shared" si="1"/>
        <v>125.33564757652866</v>
      </c>
      <c r="G36" s="8">
        <f t="shared" si="1"/>
        <v>125.33564757652866</v>
      </c>
      <c r="H36" s="8">
        <f t="shared" si="1"/>
        <v>127.73156908942325</v>
      </c>
      <c r="I36" s="8">
        <f t="shared" si="0"/>
        <v>127.64579777701272</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2129.9947343768627</v>
      </c>
      <c r="F38" s="8">
        <f t="shared" si="2"/>
        <v>1653.0334321747723</v>
      </c>
      <c r="G38" s="8">
        <f t="shared" si="2"/>
        <v>1055.5905544266966</v>
      </c>
      <c r="H38" s="8">
        <f t="shared" si="2"/>
        <v>923.4870198914349</v>
      </c>
      <c r="I38" s="8">
        <f t="shared" si="2"/>
        <v>957.74512217865185</v>
      </c>
    </row>
    <row r="39" spans="2:10" ht="13.5" customHeight="1">
      <c r="B39" s="14" t="s">
        <v>62</v>
      </c>
      <c r="C39" s="1" t="s">
        <v>65</v>
      </c>
      <c r="D39" s="1"/>
      <c r="E39" s="8">
        <f t="shared" si="2"/>
        <v>2118.272351350206</v>
      </c>
      <c r="F39" s="8">
        <f t="shared" si="2"/>
        <v>1638.1449794103246</v>
      </c>
      <c r="G39" s="8">
        <f t="shared" si="2"/>
        <v>1043.5876469245095</v>
      </c>
      <c r="H39" s="8">
        <f t="shared" si="2"/>
        <v>937.00036511896053</v>
      </c>
      <c r="I39" s="8">
        <f t="shared" si="2"/>
        <v>971.09200092601122</v>
      </c>
    </row>
    <row r="40" spans="2:10" ht="13.5" customHeight="1">
      <c r="B40" s="14" t="s">
        <v>62</v>
      </c>
      <c r="C40" s="1" t="s">
        <v>66</v>
      </c>
      <c r="D40" s="1"/>
      <c r="E40" s="8">
        <f t="shared" si="2"/>
        <v>2256.4651612444773</v>
      </c>
      <c r="F40" s="8">
        <f t="shared" si="2"/>
        <v>1754.6545714438437</v>
      </c>
      <c r="G40" s="8">
        <f t="shared" si="2"/>
        <v>1125.4290830856428</v>
      </c>
      <c r="H40" s="8">
        <f t="shared" si="2"/>
        <v>986.17217949992028</v>
      </c>
      <c r="I40" s="8">
        <f t="shared" si="2"/>
        <v>1022.2531373116387</v>
      </c>
    </row>
    <row r="41" spans="2:10" ht="13.5" customHeight="1">
      <c r="B41" s="14" t="s">
        <v>67</v>
      </c>
      <c r="C41" s="1" t="s">
        <v>63</v>
      </c>
      <c r="D41" s="1"/>
      <c r="E41" s="8">
        <f t="shared" si="2"/>
        <v>2153.5309841866883</v>
      </c>
      <c r="F41" s="8">
        <f t="shared" si="2"/>
        <v>1610.0147789038829</v>
      </c>
      <c r="G41" s="8">
        <f t="shared" si="2"/>
        <v>998.06937043401479</v>
      </c>
      <c r="H41" s="8">
        <f t="shared" si="2"/>
        <v>892.13222275872306</v>
      </c>
      <c r="I41" s="8">
        <f t="shared" si="2"/>
        <v>952.38717435590388</v>
      </c>
    </row>
    <row r="42" spans="2:10" ht="13.5" customHeight="1">
      <c r="B42" s="14" t="s">
        <v>67</v>
      </c>
      <c r="C42" s="1" t="s">
        <v>65</v>
      </c>
      <c r="D42" s="1"/>
      <c r="E42" s="8">
        <f t="shared" si="2"/>
        <v>2243.171862318557</v>
      </c>
      <c r="F42" s="8">
        <f t="shared" si="2"/>
        <v>1667.6099365909799</v>
      </c>
      <c r="G42" s="8">
        <f t="shared" si="2"/>
        <v>1011.4944502150112</v>
      </c>
      <c r="H42" s="8">
        <f t="shared" si="2"/>
        <v>903.9712554829656</v>
      </c>
      <c r="I42" s="8">
        <f t="shared" si="2"/>
        <v>969.02423106858168</v>
      </c>
    </row>
    <row r="43" spans="2:10" ht="13.5" customHeight="1">
      <c r="B43" s="14" t="s">
        <v>67</v>
      </c>
      <c r="C43" s="1" t="s">
        <v>66</v>
      </c>
      <c r="D43" s="1"/>
      <c r="E43" s="8">
        <f t="shared" si="2"/>
        <v>2281.0914592155837</v>
      </c>
      <c r="F43" s="8">
        <f t="shared" si="2"/>
        <v>1709.1809000252415</v>
      </c>
      <c r="G43" s="8">
        <f t="shared" si="2"/>
        <v>1064.6976581927136</v>
      </c>
      <c r="H43" s="8">
        <f t="shared" si="2"/>
        <v>952.95642460514421</v>
      </c>
      <c r="I43" s="8">
        <f t="shared" si="2"/>
        <v>1016.4150729381713</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4283.525718563551</v>
      </c>
      <c r="F45" s="8">
        <f t="shared" ref="F45:I47" si="3">F38+F41</f>
        <v>3263.0482110786552</v>
      </c>
      <c r="G45" s="8">
        <f t="shared" si="3"/>
        <v>2053.6599248607113</v>
      </c>
      <c r="H45" s="8">
        <f t="shared" si="3"/>
        <v>1815.619242650158</v>
      </c>
      <c r="I45" s="8">
        <f t="shared" si="3"/>
        <v>1910.1322965345557</v>
      </c>
    </row>
    <row r="46" spans="2:10" ht="13.5" customHeight="1">
      <c r="B46" s="14" t="s">
        <v>77</v>
      </c>
      <c r="C46" s="1" t="s">
        <v>65</v>
      </c>
      <c r="D46" s="1"/>
      <c r="E46" s="8">
        <f t="shared" ref="E46:H47" si="4">E39+E42</f>
        <v>4361.444213668763</v>
      </c>
      <c r="F46" s="8">
        <f t="shared" si="4"/>
        <v>3305.7549160013045</v>
      </c>
      <c r="G46" s="8">
        <f t="shared" si="4"/>
        <v>2055.0820971395206</v>
      </c>
      <c r="H46" s="8">
        <f t="shared" si="4"/>
        <v>1840.9716206019261</v>
      </c>
      <c r="I46" s="8">
        <f t="shared" si="3"/>
        <v>1940.1162319945929</v>
      </c>
    </row>
    <row r="47" spans="2:10" ht="13.5" customHeight="1">
      <c r="B47" s="14" t="s">
        <v>77</v>
      </c>
      <c r="C47" s="1" t="s">
        <v>66</v>
      </c>
      <c r="D47" s="1"/>
      <c r="E47" s="8">
        <f t="shared" si="4"/>
        <v>4537.5566204600609</v>
      </c>
      <c r="F47" s="8">
        <f t="shared" si="4"/>
        <v>3463.835471469085</v>
      </c>
      <c r="G47" s="8">
        <f t="shared" si="4"/>
        <v>2190.1267412783563</v>
      </c>
      <c r="H47" s="8">
        <f t="shared" si="4"/>
        <v>1939.1286041050644</v>
      </c>
      <c r="I47" s="8">
        <f t="shared" si="3"/>
        <v>2038.66821024981</v>
      </c>
    </row>
    <row r="48" spans="2:10" ht="13.5" customHeight="1">
      <c r="E48" s="16"/>
      <c r="F48" s="16"/>
      <c r="G48" s="200"/>
      <c r="H48" s="200"/>
      <c r="I48" s="200"/>
      <c r="J48" s="16"/>
    </row>
    <row r="49" spans="1:14" s="34" customFormat="1">
      <c r="A49" s="33" t="s">
        <v>78</v>
      </c>
      <c r="E49" s="38"/>
      <c r="F49" s="38"/>
      <c r="G49" s="38"/>
      <c r="H49" s="38"/>
      <c r="I49" s="38"/>
      <c r="J49" s="38"/>
    </row>
    <row r="50" spans="1:14">
      <c r="F50" s="132"/>
      <c r="G50" s="132"/>
      <c r="H50" s="132"/>
      <c r="I50" s="132"/>
    </row>
    <row r="51" spans="1:14">
      <c r="B51" s="4" t="s">
        <v>97</v>
      </c>
      <c r="E51" s="6"/>
    </row>
    <row r="52" spans="1:14" ht="25.5" customHeight="1">
      <c r="B52" s="25" t="s">
        <v>58</v>
      </c>
      <c r="C52" s="13" t="s">
        <v>65</v>
      </c>
      <c r="D52" s="13" t="s">
        <v>63</v>
      </c>
      <c r="E52" s="212" t="s">
        <v>98</v>
      </c>
      <c r="F52" s="212"/>
      <c r="H52" s="201"/>
      <c r="I52" s="201"/>
    </row>
    <row r="53" spans="1:14">
      <c r="B53" s="1" t="s">
        <v>62</v>
      </c>
      <c r="C53" s="26">
        <f>'Customer Numbers - Midlands'!$D$5</f>
        <v>320527</v>
      </c>
      <c r="D53" s="26">
        <f>'Customer Numbers - Midlands'!$C$5</f>
        <v>1500712</v>
      </c>
      <c r="E53" s="213">
        <f>C53/(C53+D53)</f>
        <v>0.17599392501478389</v>
      </c>
      <c r="F53" s="213"/>
    </row>
    <row r="54" spans="1:14">
      <c r="B54" s="1" t="s">
        <v>67</v>
      </c>
      <c r="C54" s="26">
        <f>'Customer Numbers - Midlands'!$D$10</f>
        <v>289321</v>
      </c>
      <c r="D54" s="26">
        <f>'Customer Numbers - Midlands'!$C$10</f>
        <v>1413888</v>
      </c>
      <c r="E54" s="213">
        <f>C54/(C54+D54)</f>
        <v>0.16986817237344332</v>
      </c>
      <c r="F54" s="213"/>
      <c r="J54" s="133"/>
      <c r="K54" s="39"/>
      <c r="L54" s="39"/>
      <c r="M54" s="210"/>
      <c r="N54" s="210"/>
    </row>
    <row r="56" spans="1:14">
      <c r="B56" s="4" t="s">
        <v>99</v>
      </c>
    </row>
    <row r="57" spans="1:14">
      <c r="B57" s="211" t="s">
        <v>100</v>
      </c>
      <c r="C57" s="211"/>
      <c r="D57" s="134">
        <v>1</v>
      </c>
    </row>
    <row r="58" spans="1:14">
      <c r="E58" s="16"/>
      <c r="F58" s="16"/>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0.67262430711511467</v>
      </c>
      <c r="F61" s="37">
        <f t="shared" ref="F61:I61" si="5">F7</f>
        <v>0.50208980845785389</v>
      </c>
      <c r="G61" s="37">
        <f t="shared" si="5"/>
        <v>0.29607502302748301</v>
      </c>
      <c r="H61" s="37">
        <f t="shared" si="5"/>
        <v>0.26852310127521717</v>
      </c>
      <c r="I61" s="37">
        <f t="shared" si="5"/>
        <v>0.28123920107086475</v>
      </c>
    </row>
    <row r="62" spans="1:14">
      <c r="B62" s="14" t="s">
        <v>62</v>
      </c>
      <c r="C62" s="1" t="s">
        <v>65</v>
      </c>
      <c r="D62" s="14" t="s">
        <v>64</v>
      </c>
      <c r="E62" s="37">
        <f t="shared" ref="E62:I66" si="6">E8</f>
        <v>0.66223854928750825</v>
      </c>
      <c r="F62" s="37">
        <f t="shared" si="6"/>
        <v>0.49052458294954332</v>
      </c>
      <c r="G62" s="37">
        <f t="shared" si="6"/>
        <v>0.2855048131268485</v>
      </c>
      <c r="H62" s="37">
        <f t="shared" si="6"/>
        <v>0.26418634036866229</v>
      </c>
      <c r="I62" s="37">
        <f t="shared" si="6"/>
        <v>0.27684346667312459</v>
      </c>
    </row>
    <row r="63" spans="1:14">
      <c r="B63" s="14" t="s">
        <v>62</v>
      </c>
      <c r="C63" s="1" t="s">
        <v>66</v>
      </c>
      <c r="D63" s="14" t="s">
        <v>64</v>
      </c>
      <c r="E63" s="37">
        <f t="shared" si="6"/>
        <v>0.70843971696440922</v>
      </c>
      <c r="F63" s="37">
        <f t="shared" si="6"/>
        <v>0.52883187671151044</v>
      </c>
      <c r="G63" s="37">
        <f t="shared" si="6"/>
        <v>0.31185757038109635</v>
      </c>
      <c r="H63" s="37">
        <f t="shared" si="6"/>
        <v>0.28265962986929766</v>
      </c>
      <c r="I63" s="37">
        <f t="shared" si="6"/>
        <v>0.29605197949640294</v>
      </c>
    </row>
    <row r="64" spans="1:14">
      <c r="B64" s="14" t="s">
        <v>67</v>
      </c>
      <c r="C64" s="1" t="s">
        <v>63</v>
      </c>
      <c r="D64" s="14" t="s">
        <v>64</v>
      </c>
      <c r="E64" s="37">
        <f t="shared" si="6"/>
        <v>0.17079667123479983</v>
      </c>
      <c r="F64" s="37">
        <f t="shared" si="6"/>
        <v>0.12531307558950913</v>
      </c>
      <c r="G64" s="37">
        <f t="shared" si="6"/>
        <v>7.4317624883686803E-2</v>
      </c>
      <c r="H64" s="37">
        <f t="shared" si="6"/>
        <v>6.8174717638034038E-2</v>
      </c>
      <c r="I64" s="37">
        <f t="shared" si="6"/>
        <v>7.3421107678193806E-2</v>
      </c>
    </row>
    <row r="65" spans="2:15">
      <c r="B65" s="14" t="s">
        <v>67</v>
      </c>
      <c r="C65" s="1" t="s">
        <v>65</v>
      </c>
      <c r="D65" s="14" t="s">
        <v>64</v>
      </c>
      <c r="E65" s="37">
        <f t="shared" si="6"/>
        <v>0.17552217055358169</v>
      </c>
      <c r="F65" s="37">
        <f t="shared" si="6"/>
        <v>0.12747029203399507</v>
      </c>
      <c r="G65" s="37">
        <f t="shared" si="6"/>
        <v>7.2794001502664338E-2</v>
      </c>
      <c r="H65" s="37">
        <f t="shared" si="6"/>
        <v>6.5767503127843199E-2</v>
      </c>
      <c r="I65" s="37">
        <f t="shared" si="6"/>
        <v>7.1434085518665286E-2</v>
      </c>
    </row>
    <row r="66" spans="2:15">
      <c r="B66" s="14" t="s">
        <v>67</v>
      </c>
      <c r="C66" s="1" t="s">
        <v>66</v>
      </c>
      <c r="D66" s="14" t="s">
        <v>64</v>
      </c>
      <c r="E66" s="37">
        <f t="shared" si="6"/>
        <v>0.17988989592939239</v>
      </c>
      <c r="F66" s="37">
        <f t="shared" si="6"/>
        <v>0.13198710437072608</v>
      </c>
      <c r="G66" s="37">
        <f t="shared" si="6"/>
        <v>7.8280167551348742E-2</v>
      </c>
      <c r="H66" s="37">
        <f t="shared" si="6"/>
        <v>7.175868308832356E-2</v>
      </c>
      <c r="I66" s="37">
        <f t="shared" si="6"/>
        <v>7.7284284796622485E-2</v>
      </c>
    </row>
    <row r="67" spans="2:15">
      <c r="B67" s="14" t="s">
        <v>62</v>
      </c>
      <c r="C67" s="1" t="s">
        <v>63</v>
      </c>
      <c r="D67" s="14" t="s">
        <v>68</v>
      </c>
      <c r="E67" s="37">
        <f>IF((E14-E13)&lt;0,E13,E13+($E$53*(E14-E13))*$D$57)</f>
        <v>0.50033392703618917</v>
      </c>
      <c r="F67" s="37">
        <f t="shared" ref="F67:I67" si="7">IF((F14-F13)&lt;0,F13,F13+($E$53*(F14-F13))*$D$57)</f>
        <v>0.54864492536208409</v>
      </c>
      <c r="G67" s="37">
        <f t="shared" si="7"/>
        <v>0.54864492536208409</v>
      </c>
      <c r="H67" s="37">
        <f t="shared" si="7"/>
        <v>0.55592786510758285</v>
      </c>
      <c r="I67" s="37">
        <f t="shared" si="7"/>
        <v>0.55571788972523095</v>
      </c>
      <c r="K67" s="40"/>
      <c r="L67" s="40"/>
      <c r="M67" s="40"/>
      <c r="N67" s="40"/>
      <c r="O67" s="40"/>
    </row>
    <row r="68" spans="2:15">
      <c r="B68" s="14" t="s">
        <v>62</v>
      </c>
      <c r="C68" s="1" t="s">
        <v>65</v>
      </c>
      <c r="D68" s="14" t="s">
        <v>68</v>
      </c>
      <c r="E68" s="37">
        <f>IF((E14-E13)&lt;=0,E14,E67+(E14-E13)*(1-$D$57))</f>
        <v>0.50033392703618917</v>
      </c>
      <c r="F68" s="37">
        <f>IF((F14-F13)&lt;=0,F14,F67+(F14-F13)*(1-$D$57))</f>
        <v>0.54864492536208409</v>
      </c>
      <c r="G68" s="37">
        <f>IF((G14-G13)&lt;=0,G14,G67+(G14-G13)*(1-$D$57))</f>
        <v>0.54864492536208409</v>
      </c>
      <c r="H68" s="37">
        <f>IF((H14-H13)&lt;=0,H14,H67+(H14-H13)*(1-$D$57))</f>
        <v>0.55592786510758285</v>
      </c>
      <c r="I68" s="37">
        <f>IF((I14-I13)&lt;=0,I14,I67+(I14-I13)*(1-$D$57))</f>
        <v>0.55571788972523095</v>
      </c>
      <c r="K68" s="40"/>
      <c r="L68" s="40"/>
      <c r="M68" s="40"/>
      <c r="N68" s="40"/>
      <c r="O68" s="40"/>
    </row>
    <row r="69" spans="2:15">
      <c r="B69" s="14" t="s">
        <v>62</v>
      </c>
      <c r="C69" s="1" t="s">
        <v>66</v>
      </c>
      <c r="D69" s="14" t="s">
        <v>68</v>
      </c>
      <c r="E69" s="37">
        <f>E15</f>
        <v>0.55339721108956286</v>
      </c>
      <c r="F69" s="37">
        <f t="shared" ref="F69:I69" si="8">F15</f>
        <v>0.60559487391907763</v>
      </c>
      <c r="G69" s="37">
        <f t="shared" si="8"/>
        <v>0.60559487391907763</v>
      </c>
      <c r="H69" s="37">
        <f t="shared" si="8"/>
        <v>0.61093473658305908</v>
      </c>
      <c r="I69" s="37">
        <f t="shared" si="8"/>
        <v>0.61071997992150895</v>
      </c>
      <c r="K69" s="40"/>
      <c r="L69" s="40"/>
      <c r="M69" s="40"/>
      <c r="N69" s="40"/>
      <c r="O69" s="40"/>
    </row>
    <row r="70" spans="2:15">
      <c r="B70" s="14" t="s">
        <v>67</v>
      </c>
      <c r="C70" s="1" t="s">
        <v>63</v>
      </c>
      <c r="D70" s="14" t="s">
        <v>68</v>
      </c>
      <c r="E70" s="37">
        <f>IF((E17-E16)&lt;0,E16,E16+($E$54*(E17-E16))*$D$57)</f>
        <v>0.30017950222822043</v>
      </c>
      <c r="F70" s="37">
        <f t="shared" ref="F70:I70" si="9">IF((F17-F16)&lt;0,F16,F16+($E$54*(F17-F16))*$D$57)</f>
        <v>0.30587437541253576</v>
      </c>
      <c r="G70" s="37">
        <f t="shared" si="9"/>
        <v>0.30587437541253576</v>
      </c>
      <c r="H70" s="37">
        <f t="shared" si="9"/>
        <v>0.31462054728896732</v>
      </c>
      <c r="I70" s="37">
        <f t="shared" si="9"/>
        <v>0.31438947516502574</v>
      </c>
      <c r="K70" s="40"/>
      <c r="L70" s="40"/>
      <c r="M70" s="40"/>
      <c r="N70" s="40"/>
      <c r="O70" s="40"/>
    </row>
    <row r="71" spans="2:15">
      <c r="B71" s="14" t="s">
        <v>67</v>
      </c>
      <c r="C71" s="1" t="s">
        <v>65</v>
      </c>
      <c r="D71" s="14" t="s">
        <v>68</v>
      </c>
      <c r="E71" s="37">
        <f>IF((E17-E16)&lt;=0,E17,E70+(E17-E16)*(1-$D$57))</f>
        <v>0.30017950222822043</v>
      </c>
      <c r="F71" s="37">
        <f>IF((F17-F16)&lt;=0,F17,F70+(F17-F16)*(1-$D$57))</f>
        <v>0.30587437541253576</v>
      </c>
      <c r="G71" s="37">
        <f>IF((G17-G16)&lt;=0,G17,G70+(G17-G16)*(1-$D$57))</f>
        <v>0.30587437541253576</v>
      </c>
      <c r="H71" s="37">
        <f>IF((H17-H16)&lt;=0,H17,H70+(H17-H16)*(1-$D$57))</f>
        <v>0.31462054728896732</v>
      </c>
      <c r="I71" s="37">
        <f>IF((I17-I16)&lt;=0,I17,I70+(I17-I16)*(1-$D$57))</f>
        <v>0.31438947516502574</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0.34994950435458422</v>
      </c>
      <c r="I72" s="37">
        <f t="shared" si="10"/>
        <v>0.34971451445756907</v>
      </c>
      <c r="K72" s="40"/>
      <c r="L72" s="40"/>
      <c r="M72" s="40"/>
      <c r="N72" s="40"/>
      <c r="O72" s="40"/>
    </row>
    <row r="73" spans="2:15">
      <c r="B73" s="128"/>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1950.6104906338326</v>
      </c>
      <c r="F78" s="35" cm="1">
        <f t="array" ref="F78">F61*INDEX('TDCV Values'!$D$11:$H$16,MATCH($B78&amp;$C78,'TDCV Values'!$B$11:$B$16&amp;'TDCV Values'!$C$11:$C$16,0),MATCH(F$22,'TDCV Values'!$D$10:$H$10,0))</f>
        <v>1456.0604445277763</v>
      </c>
      <c r="G78" s="35" cm="1">
        <f t="array" ref="G78">G61*INDEX('TDCV Values'!$D$11:$H$16,MATCH($B78&amp;$C78,'TDCV Values'!$B$11:$B$16&amp;'TDCV Values'!$C$11:$C$16,0),MATCH(G$22,'TDCV Values'!$D$10:$H$10,0))</f>
        <v>858.61756677970072</v>
      </c>
      <c r="H78" s="35" cm="1">
        <f t="array" ref="H78">H61*INDEX('TDCV Values'!$D$11:$H$16,MATCH($B78&amp;$C78,'TDCV Values'!$B$11:$B$16&amp;'TDCV Values'!$C$11:$C$16,0),MATCH(H$22,'TDCV Values'!$D$10:$H$10,0))</f>
        <v>725.0123734430864</v>
      </c>
      <c r="I78" s="35" cm="1">
        <f t="array" ref="I78">I61*INDEX('TDCV Values'!$D$11:$H$16,MATCH($B78&amp;$C78,'TDCV Values'!$B$11:$B$16&amp;'TDCV Values'!$C$11:$C$16,0),MATCH(I$22,'TDCV Values'!$D$10:$H$10,0))</f>
        <v>759.34584289133488</v>
      </c>
    </row>
    <row r="79" spans="2:15">
      <c r="B79" s="14" t="s">
        <v>62</v>
      </c>
      <c r="C79" s="1" t="s">
        <v>65</v>
      </c>
      <c r="D79" s="14" t="s">
        <v>64</v>
      </c>
      <c r="E79" s="35" cm="1">
        <f t="array" ref="E79">E62*INDEX('TDCV Values'!$D$11:$H$16,MATCH($B79&amp;$C79,'TDCV Values'!$B$11:$B$16&amp;'TDCV Values'!$C$11:$C$16,0),MATCH(E$22,'TDCV Values'!$D$10:$H$10,0))</f>
        <v>1920.4917929337739</v>
      </c>
      <c r="F79" s="35" cm="1">
        <f t="array" ref="F79">F62*INDEX('TDCV Values'!$D$11:$H$16,MATCH($B79&amp;$C79,'TDCV Values'!$B$11:$B$16&amp;'TDCV Values'!$C$11:$C$16,0),MATCH(F$22,'TDCV Values'!$D$10:$H$10,0))</f>
        <v>1422.5212905536757</v>
      </c>
      <c r="G79" s="35" cm="1">
        <f t="array" ref="G79">G62*INDEX('TDCV Values'!$D$11:$H$16,MATCH($B79&amp;$C79,'TDCV Values'!$B$11:$B$16&amp;'TDCV Values'!$C$11:$C$16,0),MATCH(G$22,'TDCV Values'!$D$10:$H$10,0))</f>
        <v>827.96395806786063</v>
      </c>
      <c r="H79" s="35" cm="1">
        <f t="array" ref="H79">H62*INDEX('TDCV Values'!$D$11:$H$16,MATCH($B79&amp;$C79,'TDCV Values'!$B$11:$B$16&amp;'TDCV Values'!$C$11:$C$16,0),MATCH(H$22,'TDCV Values'!$D$10:$H$10,0))</f>
        <v>713.30311899538822</v>
      </c>
      <c r="I79" s="35" cm="1">
        <f t="array" ref="I79">I62*INDEX('TDCV Values'!$D$11:$H$16,MATCH($B79&amp;$C79,'TDCV Values'!$B$11:$B$16&amp;'TDCV Values'!$C$11:$C$16,0),MATCH(I$22,'TDCV Values'!$D$10:$H$10,0))</f>
        <v>747.47736001743635</v>
      </c>
    </row>
    <row r="80" spans="2:15">
      <c r="B80" s="14" t="s">
        <v>62</v>
      </c>
      <c r="C80" s="1" t="s">
        <v>66</v>
      </c>
      <c r="D80" s="14" t="s">
        <v>64</v>
      </c>
      <c r="E80" s="35" cm="1">
        <f t="array" ref="E80">E63*INDEX('TDCV Values'!$D$11:$H$16,MATCH($B80&amp;$C80,'TDCV Values'!$B$11:$B$16&amp;'TDCV Values'!$C$11:$C$16,0),MATCH(E$22,'TDCV Values'!$D$10:$H$10,0))</f>
        <v>2054.4751791967869</v>
      </c>
      <c r="F80" s="35" cm="1">
        <f t="array" ref="F80">F63*INDEX('TDCV Values'!$D$11:$H$16,MATCH($B80&amp;$C80,'TDCV Values'!$B$11:$B$16&amp;'TDCV Values'!$C$11:$C$16,0),MATCH(F$22,'TDCV Values'!$D$10:$H$10,0))</f>
        <v>1533.6124424633804</v>
      </c>
      <c r="G80" s="35" cm="1">
        <f t="array" ref="G80">G63*INDEX('TDCV Values'!$D$11:$H$16,MATCH($B80&amp;$C80,'TDCV Values'!$B$11:$B$16&amp;'TDCV Values'!$C$11:$C$16,0),MATCH(G$22,'TDCV Values'!$D$10:$H$10,0))</f>
        <v>904.38695410517937</v>
      </c>
      <c r="H80" s="35" cm="1">
        <f t="array" ref="H80">H63*INDEX('TDCV Values'!$D$11:$H$16,MATCH($B80&amp;$C80,'TDCV Values'!$B$11:$B$16&amp;'TDCV Values'!$C$11:$C$16,0),MATCH(H$22,'TDCV Values'!$D$10:$H$10,0))</f>
        <v>763.1810006471037</v>
      </c>
      <c r="I80" s="35" cm="1">
        <f t="array" ref="I80">I63*INDEX('TDCV Values'!$D$11:$H$16,MATCH($B80&amp;$C80,'TDCV Values'!$B$11:$B$16&amp;'TDCV Values'!$C$11:$C$16,0),MATCH(I$22,'TDCV Values'!$D$10:$H$10,0))</f>
        <v>799.34034464028798</v>
      </c>
    </row>
    <row r="81" spans="2:15">
      <c r="B81" s="14" t="s">
        <v>67</v>
      </c>
      <c r="C81" s="1" t="s">
        <v>63</v>
      </c>
      <c r="D81" s="14" t="s">
        <v>64</v>
      </c>
      <c r="E81" s="35" cm="1">
        <f t="array" ref="E81">E64*INDEX('TDCV Values'!$D$11:$H$16,MATCH($B81&amp;$C81,'TDCV Values'!$B$11:$B$16&amp;'TDCV Values'!$C$11:$C$16,0),MATCH(E$22,'TDCV Values'!$D$10:$H$10,0))</f>
        <v>2049.560054817598</v>
      </c>
      <c r="F81" s="35" cm="1">
        <f t="array" ref="F81">F64*INDEX('TDCV Values'!$D$11:$H$16,MATCH($B81&amp;$C81,'TDCV Values'!$B$11:$B$16&amp;'TDCV Values'!$C$11:$C$16,0),MATCH(F$22,'TDCV Values'!$D$10:$H$10,0))</f>
        <v>1503.7569070741097</v>
      </c>
      <c r="G81" s="35" cm="1">
        <f t="array" ref="G81">G64*INDEX('TDCV Values'!$D$11:$H$16,MATCH($B81&amp;$C81,'TDCV Values'!$B$11:$B$16&amp;'TDCV Values'!$C$11:$C$16,0),MATCH(G$22,'TDCV Values'!$D$10:$H$10,0))</f>
        <v>891.81149860424159</v>
      </c>
      <c r="H81" s="35" cm="1">
        <f t="array" ref="H81">H64*INDEX('TDCV Values'!$D$11:$H$16,MATCH($B81&amp;$C81,'TDCV Values'!$B$11:$B$16&amp;'TDCV Values'!$C$11:$C$16,0),MATCH(H$22,'TDCV Values'!$D$10:$H$10,0))</f>
        <v>784.00925283739139</v>
      </c>
      <c r="I81" s="35" cm="1">
        <f t="array" ref="I81">I64*INDEX('TDCV Values'!$D$11:$H$16,MATCH($B81&amp;$C81,'TDCV Values'!$B$11:$B$16&amp;'TDCV Values'!$C$11:$C$16,0),MATCH(I$22,'TDCV Values'!$D$10:$H$10,0))</f>
        <v>844.34273829922881</v>
      </c>
    </row>
    <row r="82" spans="2:15">
      <c r="B82" s="14" t="s">
        <v>67</v>
      </c>
      <c r="C82" s="1" t="s">
        <v>65</v>
      </c>
      <c r="D82" s="14" t="s">
        <v>64</v>
      </c>
      <c r="E82" s="35" cm="1">
        <f t="array" ref="E82">E65*INDEX('TDCV Values'!$D$11:$H$16,MATCH($B82&amp;$C82,'TDCV Values'!$B$11:$B$16&amp;'TDCV Values'!$C$11:$C$16,0),MATCH(E$22,'TDCV Values'!$D$10:$H$10,0))</f>
        <v>2106.2660466429802</v>
      </c>
      <c r="F82" s="35" cm="1">
        <f t="array" ref="F82">F65*INDEX('TDCV Values'!$D$11:$H$16,MATCH($B82&amp;$C82,'TDCV Values'!$B$11:$B$16&amp;'TDCV Values'!$C$11:$C$16,0),MATCH(F$22,'TDCV Values'!$D$10:$H$10,0))</f>
        <v>1529.6435044079408</v>
      </c>
      <c r="G82" s="35" cm="1">
        <f t="array" ref="G82">G65*INDEX('TDCV Values'!$D$11:$H$16,MATCH($B82&amp;$C82,'TDCV Values'!$B$11:$B$16&amp;'TDCV Values'!$C$11:$C$16,0),MATCH(G$22,'TDCV Values'!$D$10:$H$10,0))</f>
        <v>873.52801803197201</v>
      </c>
      <c r="H82" s="35" cm="1">
        <f t="array" ref="H82">H65*INDEX('TDCV Values'!$D$11:$H$16,MATCH($B82&amp;$C82,'TDCV Values'!$B$11:$B$16&amp;'TDCV Values'!$C$11:$C$16,0),MATCH(H$22,'TDCV Values'!$D$10:$H$10,0))</f>
        <v>756.32628597019675</v>
      </c>
      <c r="I82" s="35" cm="1">
        <f t="array" ref="I82">I65*INDEX('TDCV Values'!$D$11:$H$16,MATCH($B82&amp;$C82,'TDCV Values'!$B$11:$B$16&amp;'TDCV Values'!$C$11:$C$16,0),MATCH(I$22,'TDCV Values'!$D$10:$H$10,0))</f>
        <v>821.49198346465073</v>
      </c>
    </row>
    <row r="83" spans="2:15">
      <c r="B83" s="14" t="s">
        <v>67</v>
      </c>
      <c r="C83" s="1" t="s">
        <v>66</v>
      </c>
      <c r="D83" s="14" t="s">
        <v>64</v>
      </c>
      <c r="E83" s="35" cm="1">
        <f t="array" ref="E83">E66*INDEX('TDCV Values'!$D$11:$H$16,MATCH($B83&amp;$C83,'TDCV Values'!$B$11:$B$16&amp;'TDCV Values'!$C$11:$C$16,0),MATCH(E$22,'TDCV Values'!$D$10:$H$10,0))</f>
        <v>2158.6787511527086</v>
      </c>
      <c r="F83" s="35" cm="1">
        <f t="array" ref="F83">F66*INDEX('TDCV Values'!$D$11:$H$16,MATCH($B83&amp;$C83,'TDCV Values'!$B$11:$B$16&amp;'TDCV Values'!$C$11:$C$16,0),MATCH(F$22,'TDCV Values'!$D$10:$H$10,0))</f>
        <v>1583.8452524487129</v>
      </c>
      <c r="G83" s="35" cm="1">
        <f t="array" ref="G83">G66*INDEX('TDCV Values'!$D$11:$H$16,MATCH($B83&amp;$C83,'TDCV Values'!$B$11:$B$16&amp;'TDCV Values'!$C$11:$C$16,0),MATCH(G$22,'TDCV Values'!$D$10:$H$10,0))</f>
        <v>939.36201061618488</v>
      </c>
      <c r="H83" s="35" cm="1">
        <f t="array" ref="H83">H66*INDEX('TDCV Values'!$D$11:$H$16,MATCH($B83&amp;$C83,'TDCV Values'!$B$11:$B$16&amp;'TDCV Values'!$C$11:$C$16,0),MATCH(H$22,'TDCV Values'!$D$10:$H$10,0))</f>
        <v>825.22485551572095</v>
      </c>
      <c r="I83" s="35" cm="1">
        <f t="array" ref="I83">I66*INDEX('TDCV Values'!$D$11:$H$16,MATCH($B83&amp;$C83,'TDCV Values'!$B$11:$B$16&amp;'TDCV Values'!$C$11:$C$16,0),MATCH(I$22,'TDCV Values'!$D$10:$H$10,0))</f>
        <v>888.76927516115859</v>
      </c>
    </row>
    <row r="84" spans="2:15">
      <c r="B84" s="209" t="s">
        <v>72</v>
      </c>
      <c r="C84" s="209"/>
      <c r="D84" s="209"/>
      <c r="E84" s="209"/>
      <c r="F84" s="209"/>
      <c r="G84" s="209"/>
      <c r="H84" s="209"/>
      <c r="I84" s="186"/>
      <c r="J84" t="s">
        <v>73</v>
      </c>
    </row>
    <row r="85" spans="2:15">
      <c r="B85" s="14" t="s">
        <v>62</v>
      </c>
      <c r="C85" s="1" t="s">
        <v>63</v>
      </c>
      <c r="D85" s="14" t="s">
        <v>68</v>
      </c>
      <c r="E85" s="8">
        <f>E67*365</f>
        <v>182.62188336820904</v>
      </c>
      <c r="F85" s="8">
        <f t="shared" ref="E85:I90" si="11">F67*365</f>
        <v>200.25539775716069</v>
      </c>
      <c r="G85" s="8">
        <f t="shared" si="11"/>
        <v>200.25539775716069</v>
      </c>
      <c r="H85" s="8">
        <f t="shared" si="11"/>
        <v>202.91367076426775</v>
      </c>
      <c r="I85" s="8">
        <f t="shared" si="11"/>
        <v>202.8370297497093</v>
      </c>
      <c r="K85" s="27"/>
      <c r="L85" s="27"/>
      <c r="M85" s="27"/>
      <c r="N85" s="27"/>
      <c r="O85" s="27"/>
    </row>
    <row r="86" spans="2:15">
      <c r="B86" s="14" t="s">
        <v>62</v>
      </c>
      <c r="C86" s="1" t="s">
        <v>65</v>
      </c>
      <c r="D86" s="14" t="s">
        <v>68</v>
      </c>
      <c r="E86" s="8">
        <f>E68*365</f>
        <v>182.62188336820904</v>
      </c>
      <c r="F86" s="8">
        <f t="shared" si="11"/>
        <v>200.25539775716069</v>
      </c>
      <c r="G86" s="8">
        <f t="shared" si="11"/>
        <v>200.25539775716069</v>
      </c>
      <c r="H86" s="8">
        <f t="shared" si="11"/>
        <v>202.91367076426775</v>
      </c>
      <c r="I86" s="8">
        <f t="shared" si="11"/>
        <v>202.8370297497093</v>
      </c>
      <c r="K86" s="27"/>
      <c r="L86" s="27"/>
      <c r="M86" s="27"/>
      <c r="N86" s="27"/>
      <c r="O86" s="27"/>
    </row>
    <row r="87" spans="2:15">
      <c r="B87" s="14" t="s">
        <v>62</v>
      </c>
      <c r="C87" s="1" t="s">
        <v>66</v>
      </c>
      <c r="D87" s="14" t="s">
        <v>68</v>
      </c>
      <c r="E87" s="8">
        <f t="shared" si="11"/>
        <v>201.98998204769043</v>
      </c>
      <c r="F87" s="8">
        <f t="shared" si="11"/>
        <v>221.04212898046333</v>
      </c>
      <c r="G87" s="8">
        <f t="shared" si="11"/>
        <v>221.04212898046333</v>
      </c>
      <c r="H87" s="8">
        <f t="shared" si="11"/>
        <v>222.99117885281657</v>
      </c>
      <c r="I87" s="8">
        <f t="shared" si="11"/>
        <v>222.91279267135076</v>
      </c>
      <c r="K87" s="27"/>
      <c r="L87" s="27"/>
      <c r="M87" s="27"/>
      <c r="N87" s="27"/>
      <c r="O87" s="27"/>
    </row>
    <row r="88" spans="2:15">
      <c r="B88" s="14" t="s">
        <v>67</v>
      </c>
      <c r="C88" s="1" t="s">
        <v>63</v>
      </c>
      <c r="D88" s="14" t="s">
        <v>68</v>
      </c>
      <c r="E88" s="8">
        <f>E70*365</f>
        <v>109.56551831330046</v>
      </c>
      <c r="F88" s="8">
        <f t="shared" si="11"/>
        <v>111.64414702557555</v>
      </c>
      <c r="G88" s="8">
        <f t="shared" si="11"/>
        <v>111.64414702557555</v>
      </c>
      <c r="H88" s="8">
        <f t="shared" si="11"/>
        <v>114.83649976047307</v>
      </c>
      <c r="I88" s="8">
        <f t="shared" si="11"/>
        <v>114.75215843523439</v>
      </c>
      <c r="K88" s="27"/>
      <c r="L88" s="27"/>
      <c r="M88" s="27"/>
      <c r="N88" s="27"/>
      <c r="O88" s="27"/>
    </row>
    <row r="89" spans="2:15">
      <c r="B89" s="14" t="s">
        <v>67</v>
      </c>
      <c r="C89" s="1" t="s">
        <v>65</v>
      </c>
      <c r="D89" s="14" t="s">
        <v>68</v>
      </c>
      <c r="E89" s="8">
        <f>E71*365</f>
        <v>109.56551831330046</v>
      </c>
      <c r="F89" s="8">
        <f t="shared" si="11"/>
        <v>111.64414702557555</v>
      </c>
      <c r="G89" s="8">
        <f t="shared" si="11"/>
        <v>111.64414702557555</v>
      </c>
      <c r="H89" s="8">
        <f t="shared" si="11"/>
        <v>114.83649976047307</v>
      </c>
      <c r="I89" s="8">
        <f t="shared" si="11"/>
        <v>114.75215843523439</v>
      </c>
      <c r="K89" s="27"/>
      <c r="L89" s="27"/>
      <c r="M89" s="27"/>
      <c r="N89" s="27"/>
      <c r="O89" s="27"/>
    </row>
    <row r="90" spans="2:15">
      <c r="B90" s="14" t="s">
        <v>67</v>
      </c>
      <c r="C90" s="1" t="s">
        <v>66</v>
      </c>
      <c r="D90" s="14" t="s">
        <v>68</v>
      </c>
      <c r="E90" s="8">
        <f>E72*365</f>
        <v>122.41270806287491</v>
      </c>
      <c r="F90" s="8">
        <f t="shared" si="11"/>
        <v>125.33564757652866</v>
      </c>
      <c r="G90" s="8">
        <f t="shared" si="11"/>
        <v>125.33564757652866</v>
      </c>
      <c r="H90" s="8">
        <f t="shared" si="11"/>
        <v>127.73156908942325</v>
      </c>
      <c r="I90" s="8">
        <f t="shared" si="11"/>
        <v>127.64579777701272</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2133.2323740020415</v>
      </c>
      <c r="F92" s="8">
        <f t="shared" ref="E92:I97" si="12">F78+F85</f>
        <v>1656.3158422849369</v>
      </c>
      <c r="G92" s="8">
        <f t="shared" si="12"/>
        <v>1058.8729645368614</v>
      </c>
      <c r="H92" s="8">
        <f t="shared" si="12"/>
        <v>927.92604420735415</v>
      </c>
      <c r="I92" s="8">
        <f t="shared" si="12"/>
        <v>962.18287264104424</v>
      </c>
      <c r="K92" s="27"/>
      <c r="L92" s="27"/>
      <c r="M92" s="27"/>
      <c r="N92" s="27"/>
      <c r="O92" s="27"/>
    </row>
    <row r="93" spans="2:15">
      <c r="B93" s="14" t="s">
        <v>62</v>
      </c>
      <c r="C93" s="1" t="s">
        <v>65</v>
      </c>
      <c r="D93" s="1"/>
      <c r="E93" s="8">
        <f>E79+E86</f>
        <v>2103.1136763019831</v>
      </c>
      <c r="F93" s="8">
        <f t="shared" si="12"/>
        <v>1622.7766883108363</v>
      </c>
      <c r="G93" s="8">
        <f t="shared" si="12"/>
        <v>1028.2193558250212</v>
      </c>
      <c r="H93" s="8">
        <f t="shared" si="12"/>
        <v>916.21678975965597</v>
      </c>
      <c r="I93" s="8">
        <f t="shared" si="12"/>
        <v>950.31438976714571</v>
      </c>
      <c r="K93" s="27"/>
      <c r="L93" s="27"/>
      <c r="M93" s="27"/>
      <c r="N93" s="27"/>
      <c r="O93" s="27"/>
    </row>
    <row r="94" spans="2:15">
      <c r="B94" s="14" t="s">
        <v>62</v>
      </c>
      <c r="C94" s="1" t="s">
        <v>66</v>
      </c>
      <c r="D94" s="1"/>
      <c r="E94" s="8">
        <f t="shared" si="12"/>
        <v>2256.4651612444773</v>
      </c>
      <c r="F94" s="8">
        <f t="shared" si="12"/>
        <v>1754.6545714438437</v>
      </c>
      <c r="G94" s="8">
        <f t="shared" si="12"/>
        <v>1125.4290830856428</v>
      </c>
      <c r="H94" s="8">
        <f>H80+H87</f>
        <v>986.17217949992028</v>
      </c>
      <c r="I94" s="8">
        <f>I80+I87</f>
        <v>1022.2531373116387</v>
      </c>
      <c r="K94" s="27"/>
      <c r="L94" s="27"/>
      <c r="M94" s="27"/>
      <c r="N94" s="27"/>
      <c r="O94" s="27"/>
    </row>
    <row r="95" spans="2:15">
      <c r="B95" s="14" t="s">
        <v>67</v>
      </c>
      <c r="C95" s="1" t="s">
        <v>63</v>
      </c>
      <c r="D95" s="1"/>
      <c r="E95" s="8">
        <f t="shared" si="12"/>
        <v>2159.1255731308984</v>
      </c>
      <c r="F95" s="8">
        <f t="shared" si="12"/>
        <v>1615.4010540996853</v>
      </c>
      <c r="G95" s="8">
        <f>G81+G88</f>
        <v>1003.4556456298171</v>
      </c>
      <c r="H95" s="8">
        <f t="shared" si="12"/>
        <v>898.84575259786448</v>
      </c>
      <c r="I95" s="8">
        <f t="shared" si="12"/>
        <v>959.09489673446319</v>
      </c>
      <c r="K95" s="27"/>
      <c r="L95" s="27"/>
      <c r="M95" s="27"/>
      <c r="N95" s="27"/>
      <c r="O95" s="27"/>
    </row>
    <row r="96" spans="2:15">
      <c r="B96" s="14" t="s">
        <v>67</v>
      </c>
      <c r="C96" s="1" t="s">
        <v>65</v>
      </c>
      <c r="D96" s="1"/>
      <c r="E96" s="8">
        <f t="shared" si="12"/>
        <v>2215.8315649562805</v>
      </c>
      <c r="F96" s="8">
        <f t="shared" si="12"/>
        <v>1641.2876514335164</v>
      </c>
      <c r="G96" s="8">
        <f t="shared" si="12"/>
        <v>985.17216505754755</v>
      </c>
      <c r="H96" s="8">
        <f t="shared" si="12"/>
        <v>871.16278573066984</v>
      </c>
      <c r="I96" s="8">
        <f t="shared" si="12"/>
        <v>936.24414189988511</v>
      </c>
      <c r="K96" s="27"/>
      <c r="L96" s="27"/>
      <c r="M96" s="27"/>
      <c r="N96" s="27"/>
      <c r="O96" s="27"/>
    </row>
    <row r="97" spans="2:15">
      <c r="B97" s="14" t="s">
        <v>67</v>
      </c>
      <c r="C97" s="1" t="s">
        <v>66</v>
      </c>
      <c r="D97" s="1"/>
      <c r="E97" s="8">
        <f>E83+E90</f>
        <v>2281.0914592155837</v>
      </c>
      <c r="F97" s="8">
        <f t="shared" si="12"/>
        <v>1709.1809000252415</v>
      </c>
      <c r="G97" s="8">
        <f t="shared" si="12"/>
        <v>1064.6976581927136</v>
      </c>
      <c r="H97" s="8">
        <f t="shared" si="12"/>
        <v>952.95642460514421</v>
      </c>
      <c r="I97" s="8">
        <f t="shared" si="12"/>
        <v>1016.4150729381713</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4292.3579471329394</v>
      </c>
      <c r="F99" s="8">
        <f t="shared" ref="F99:I101" si="13">F92+F95</f>
        <v>3271.7168963846225</v>
      </c>
      <c r="G99" s="8">
        <f>G92+G95</f>
        <v>2062.3286101666786</v>
      </c>
      <c r="H99" s="8">
        <f t="shared" si="13"/>
        <v>1826.7717968052186</v>
      </c>
      <c r="I99" s="8">
        <f t="shared" si="13"/>
        <v>1921.2777693755074</v>
      </c>
      <c r="K99" s="27"/>
      <c r="L99" s="27"/>
      <c r="M99" s="27"/>
      <c r="N99" s="27"/>
      <c r="O99" s="27"/>
    </row>
    <row r="100" spans="2:15">
      <c r="B100" s="14" t="s">
        <v>77</v>
      </c>
      <c r="C100" s="1" t="s">
        <v>65</v>
      </c>
      <c r="D100" s="1"/>
      <c r="E100" s="8">
        <f t="shared" ref="E100:H101" si="14">E93+E96</f>
        <v>4318.9452412582632</v>
      </c>
      <c r="F100" s="8">
        <f t="shared" si="14"/>
        <v>3264.0643397443528</v>
      </c>
      <c r="G100" s="8">
        <f>G93+G96</f>
        <v>2013.3915208825688</v>
      </c>
      <c r="H100" s="8">
        <f t="shared" si="14"/>
        <v>1787.3795754903258</v>
      </c>
      <c r="I100" s="8">
        <f t="shared" si="13"/>
        <v>1886.5585316670308</v>
      </c>
      <c r="K100" s="27"/>
      <c r="L100" s="27"/>
      <c r="M100" s="27"/>
      <c r="N100" s="27"/>
      <c r="O100" s="27"/>
    </row>
    <row r="101" spans="2:15">
      <c r="B101" s="14" t="s">
        <v>77</v>
      </c>
      <c r="C101" s="1" t="s">
        <v>66</v>
      </c>
      <c r="D101" s="1"/>
      <c r="E101" s="8">
        <f t="shared" si="14"/>
        <v>4537.5566204600609</v>
      </c>
      <c r="F101" s="8">
        <f t="shared" si="14"/>
        <v>3463.835471469085</v>
      </c>
      <c r="G101" s="8">
        <f>G94+G97</f>
        <v>2190.1267412783563</v>
      </c>
      <c r="H101" s="8">
        <f t="shared" si="14"/>
        <v>1939.1286041050644</v>
      </c>
      <c r="I101" s="8">
        <f t="shared" si="13"/>
        <v>2038.66821024981</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5">E92-E38</f>
        <v>3.2376396251788719</v>
      </c>
      <c r="F107" s="35">
        <f t="shared" si="15"/>
        <v>3.2824101101646193</v>
      </c>
      <c r="G107" s="35">
        <f t="shared" si="15"/>
        <v>3.2824101101648466</v>
      </c>
      <c r="H107" s="35">
        <f t="shared" si="15"/>
        <v>4.4390243159192551</v>
      </c>
      <c r="I107" s="35">
        <f t="shared" si="15"/>
        <v>4.4377504623923869</v>
      </c>
      <c r="K107" s="27"/>
      <c r="L107" s="27"/>
      <c r="M107" s="27"/>
      <c r="N107" s="27"/>
      <c r="O107" s="27"/>
    </row>
    <row r="108" spans="2:15">
      <c r="B108" s="14" t="s">
        <v>62</v>
      </c>
      <c r="C108" s="1" t="s">
        <v>65</v>
      </c>
      <c r="D108" s="1"/>
      <c r="E108" s="35">
        <f t="shared" si="15"/>
        <v>-15.158675048222904</v>
      </c>
      <c r="F108" s="35">
        <f t="shared" si="15"/>
        <v>-15.36829109948826</v>
      </c>
      <c r="G108" s="35">
        <f t="shared" si="15"/>
        <v>-15.36829109948826</v>
      </c>
      <c r="H108" s="35">
        <f t="shared" si="15"/>
        <v>-20.783575359304564</v>
      </c>
      <c r="I108" s="35">
        <f t="shared" si="15"/>
        <v>-20.777611158865511</v>
      </c>
      <c r="K108" s="121" t="s">
        <v>101</v>
      </c>
      <c r="L108" s="27"/>
      <c r="M108" s="27"/>
      <c r="N108" s="27"/>
      <c r="O108" s="27"/>
    </row>
    <row r="109" spans="2:15">
      <c r="B109" s="14" t="s">
        <v>62</v>
      </c>
      <c r="C109" s="1" t="s">
        <v>66</v>
      </c>
      <c r="D109" s="1"/>
      <c r="E109" s="35">
        <f t="shared" si="15"/>
        <v>0</v>
      </c>
      <c r="F109" s="35">
        <f t="shared" si="15"/>
        <v>0</v>
      </c>
      <c r="G109" s="35">
        <f t="shared" si="15"/>
        <v>0</v>
      </c>
      <c r="H109" s="35">
        <f t="shared" si="15"/>
        <v>0</v>
      </c>
      <c r="I109" s="35">
        <f t="shared" si="15"/>
        <v>0</v>
      </c>
      <c r="K109" s="136">
        <f>(I107*'Customer Numbers - Midlands'!$C$5)+(I108*'Customer Numbers - Midlands'!$D$5)+(I109*'Customer Numbers - Midlands'!$E$5)+(I110*'Customer Numbers - Midlands'!$C$10)+(I111*'Customer Numbers - Midlands'!$D$10)+(I112*'Customer Numbers - Midlands'!$E$10)</f>
        <v>1.2293457984924316E-7</v>
      </c>
      <c r="L109" s="27"/>
      <c r="M109" s="27"/>
      <c r="N109" s="27"/>
      <c r="O109" s="27"/>
    </row>
    <row r="110" spans="2:15">
      <c r="B110" s="14" t="s">
        <v>67</v>
      </c>
      <c r="C110" s="1" t="s">
        <v>63</v>
      </c>
      <c r="D110" s="1"/>
      <c r="E110" s="35">
        <f t="shared" si="15"/>
        <v>5.5945889442100452</v>
      </c>
      <c r="F110" s="35">
        <f t="shared" si="15"/>
        <v>5.3862751958024546</v>
      </c>
      <c r="G110" s="35">
        <f t="shared" si="15"/>
        <v>5.3862751958023409</v>
      </c>
      <c r="H110" s="35">
        <f t="shared" si="15"/>
        <v>6.7135298391414153</v>
      </c>
      <c r="I110" s="35">
        <f t="shared" si="15"/>
        <v>6.7077223785593105</v>
      </c>
      <c r="K110" s="27"/>
      <c r="L110" s="27"/>
      <c r="M110" s="27"/>
      <c r="N110" s="27"/>
      <c r="O110" s="27"/>
    </row>
    <row r="111" spans="2:15">
      <c r="B111" s="14" t="s">
        <v>67</v>
      </c>
      <c r="C111" s="1" t="s">
        <v>65</v>
      </c>
      <c r="D111" s="1"/>
      <c r="E111" s="35">
        <f t="shared" si="15"/>
        <v>-27.340297362276488</v>
      </c>
      <c r="F111" s="35">
        <f t="shared" si="15"/>
        <v>-26.322285157463511</v>
      </c>
      <c r="G111" s="35">
        <f t="shared" si="15"/>
        <v>-26.322285157463625</v>
      </c>
      <c r="H111" s="35">
        <f t="shared" si="15"/>
        <v>-32.808469752295764</v>
      </c>
      <c r="I111" s="35">
        <f t="shared" si="15"/>
        <v>-32.780089168696577</v>
      </c>
      <c r="K111" s="27"/>
      <c r="L111" s="27"/>
      <c r="M111" s="27"/>
      <c r="N111" s="27"/>
      <c r="O111" s="27"/>
    </row>
    <row r="112" spans="2:15">
      <c r="B112" s="14" t="s">
        <v>67</v>
      </c>
      <c r="C112" s="1" t="s">
        <v>66</v>
      </c>
      <c r="D112" s="1"/>
      <c r="E112" s="35">
        <f t="shared" si="15"/>
        <v>0</v>
      </c>
      <c r="F112" s="35">
        <f t="shared" si="15"/>
        <v>0</v>
      </c>
      <c r="G112" s="35">
        <f t="shared" si="15"/>
        <v>0</v>
      </c>
      <c r="H112" s="35">
        <f t="shared" si="15"/>
        <v>0</v>
      </c>
      <c r="I112" s="35">
        <f t="shared" si="15"/>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8.8322285693889171</v>
      </c>
      <c r="F114" s="8">
        <f t="shared" ref="F114:I116" si="16">F107+F110</f>
        <v>8.6686853059670739</v>
      </c>
      <c r="G114" s="8">
        <f>G107+G110</f>
        <v>8.6686853059671876</v>
      </c>
      <c r="H114" s="8">
        <f t="shared" si="16"/>
        <v>11.15255415506067</v>
      </c>
      <c r="I114" s="8">
        <f t="shared" si="16"/>
        <v>11.145472840951697</v>
      </c>
      <c r="K114" s="27"/>
      <c r="L114" s="27"/>
      <c r="M114" s="27"/>
      <c r="N114" s="27"/>
      <c r="O114" s="27"/>
    </row>
    <row r="115" spans="1:15">
      <c r="B115" s="14" t="s">
        <v>77</v>
      </c>
      <c r="C115" s="1" t="s">
        <v>65</v>
      </c>
      <c r="D115" s="1"/>
      <c r="E115" s="8">
        <f t="shared" ref="E115:H116" si="17">E108+E111</f>
        <v>-42.498972410499391</v>
      </c>
      <c r="F115" s="8">
        <f t="shared" si="17"/>
        <v>-41.690576256951772</v>
      </c>
      <c r="G115" s="8">
        <f>G108+G111</f>
        <v>-41.690576256951886</v>
      </c>
      <c r="H115" s="8">
        <f t="shared" si="17"/>
        <v>-53.592045111600328</v>
      </c>
      <c r="I115" s="8">
        <f t="shared" si="16"/>
        <v>-53.557700327562088</v>
      </c>
      <c r="K115" s="27"/>
      <c r="L115" s="27"/>
      <c r="M115" s="27"/>
      <c r="N115" s="27"/>
      <c r="O115" s="27"/>
    </row>
    <row r="116" spans="1:15">
      <c r="B116" s="14" t="s">
        <v>77</v>
      </c>
      <c r="C116" s="1" t="s">
        <v>66</v>
      </c>
      <c r="D116" s="1"/>
      <c r="E116" s="8">
        <f>E109+E112</f>
        <v>0</v>
      </c>
      <c r="F116" s="8">
        <f t="shared" si="17"/>
        <v>0</v>
      </c>
      <c r="G116" s="8">
        <f>G109+G112</f>
        <v>0</v>
      </c>
      <c r="H116" s="8">
        <f t="shared" si="17"/>
        <v>0</v>
      </c>
      <c r="I116" s="8">
        <f t="shared" si="16"/>
        <v>0</v>
      </c>
      <c r="J116" s="132"/>
      <c r="K116" s="27"/>
      <c r="L116" s="27"/>
      <c r="M116" s="27"/>
      <c r="N116" s="27"/>
      <c r="O116" s="27"/>
    </row>
    <row r="117" spans="1:15">
      <c r="B117" s="128"/>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levels'!F768</f>
        <v>6.8415161017659288E-3</v>
      </c>
      <c r="F123" s="37">
        <f>'Regional Cap levels'!G768</f>
        <v>5.1083120735394534E-3</v>
      </c>
      <c r="G123" s="37">
        <f>'Regional Cap levels'!H768</f>
        <v>3.0148070984243485E-3</v>
      </c>
      <c r="H123" s="37">
        <f>'Regional Cap levels'!I768</f>
        <v>2.7214231440793584E-3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levels'!F764</f>
        <v>2.6913978992027021E-2</v>
      </c>
      <c r="F125" s="37">
        <f>'Regional Cap levels'!G764</f>
        <v>2.0095692502495353E-2</v>
      </c>
      <c r="G125" s="37">
        <f>'Regional Cap levels'!H764</f>
        <v>1.1860010808286036E-2</v>
      </c>
      <c r="H125" s="37">
        <f>'Regional Cap levels'!I764</f>
        <v>1.0705861718174161E-2</v>
      </c>
      <c r="I125" s="37">
        <f>'Regional Cap levels'!J676</f>
        <v>1.1346473172681108E-2</v>
      </c>
      <c r="J125" s="140"/>
    </row>
    <row r="126" spans="1:15">
      <c r="B126" s="14" t="s">
        <v>67</v>
      </c>
      <c r="C126" s="1" t="s">
        <v>63</v>
      </c>
      <c r="D126" s="1" t="s">
        <v>64</v>
      </c>
      <c r="E126" s="37">
        <f>'Regional Cap levels'!F770</f>
        <v>1.6209815397274505E-3</v>
      </c>
      <c r="F126" s="37">
        <f>'Regional Cap levels'!G770</f>
        <v>1.1897294758806229E-3</v>
      </c>
      <c r="G126" s="37">
        <f>'Regional Cap levels'!H770</f>
        <v>7.0637301181857102E-4</v>
      </c>
      <c r="H126" s="37">
        <f>'Regional Cap levels'!I770</f>
        <v>6.4423817421581191E-4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levels'!F766</f>
        <v>6.7203879113527758E-3</v>
      </c>
      <c r="F128" s="37">
        <f>'Regional Cap levels'!G766</f>
        <v>4.9324704763957731E-3</v>
      </c>
      <c r="G128" s="37">
        <f>'Regional Cap levels'!H766</f>
        <v>2.9285346767919059E-3</v>
      </c>
      <c r="H128" s="37">
        <f>'Regional Cap levels'!I766</f>
        <v>2.6709313659178903E-3</v>
      </c>
      <c r="I128" s="37">
        <f>'Regional Cap levels'!J678</f>
        <v>2.9103145472611615E-3</v>
      </c>
      <c r="J128" s="140"/>
    </row>
    <row r="129" spans="2:11">
      <c r="B129" s="14" t="s">
        <v>62</v>
      </c>
      <c r="C129" s="1" t="s">
        <v>63</v>
      </c>
      <c r="D129" s="1" t="s">
        <v>68</v>
      </c>
      <c r="E129" s="37">
        <f>'Regional Cap levels'!F769</f>
        <v>4.9130998424710467E-3</v>
      </c>
      <c r="F129" s="37">
        <f>'Regional Cap levels'!G769</f>
        <v>5.4034136294927003E-3</v>
      </c>
      <c r="G129" s="37">
        <f>'Regional Cap levels'!H769</f>
        <v>5.4034136294927003E-3</v>
      </c>
      <c r="H129" s="37">
        <f>'Regional Cap levels'!I769</f>
        <v>5.4137044930987295E-3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levels'!F765</f>
        <v>1.9327743146269231E-2</v>
      </c>
      <c r="F131" s="37">
        <f>'Regional Cap levels'!G765</f>
        <v>2.1256598500420304E-2</v>
      </c>
      <c r="G131" s="37">
        <f>'Regional Cap levels'!H765</f>
        <v>2.1256598500420304E-2</v>
      </c>
      <c r="H131" s="37">
        <f>'Regional Cap levels'!I765</f>
        <v>2.1297081937539014E-2</v>
      </c>
      <c r="I131" s="37">
        <f>'Regional Cap levels'!J677</f>
        <v>2.026301064753902E-2</v>
      </c>
      <c r="J131" s="44"/>
    </row>
    <row r="132" spans="2:11">
      <c r="B132" s="14" t="s">
        <v>67</v>
      </c>
      <c r="C132" s="1" t="s">
        <v>63</v>
      </c>
      <c r="D132" s="1" t="s">
        <v>68</v>
      </c>
      <c r="E132" s="37">
        <f>'Regional Cap levels'!F771</f>
        <v>2.5940103363497921E-3</v>
      </c>
      <c r="F132" s="37">
        <f>'Regional Cap levels'!G771</f>
        <v>2.6491784412743242E-3</v>
      </c>
      <c r="G132" s="37">
        <f>'Regional Cap levels'!H771</f>
        <v>2.6491784412743242E-3</v>
      </c>
      <c r="H132" s="37">
        <f>'Regional Cap levels'!I771</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levels'!F767</f>
        <v>1.0754444316041011E-2</v>
      </c>
      <c r="F134" s="37">
        <f>'Regional Cap levels'!G767</f>
        <v>1.0983164419472545E-2</v>
      </c>
      <c r="G134" s="37">
        <f>'Regional Cap levels'!H767</f>
        <v>1.0983164419472545E-2</v>
      </c>
      <c r="H134" s="37">
        <f>'Regional Cap levels'!I767</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0.6657827910133487</v>
      </c>
      <c r="F139" s="8">
        <f t="shared" ref="E139:I150" si="18">F61-F123</f>
        <v>0.49698149638431444</v>
      </c>
      <c r="G139" s="8">
        <f t="shared" si="18"/>
        <v>0.29306021592905868</v>
      </c>
      <c r="H139" s="8">
        <f t="shared" si="18"/>
        <v>0.26580167813113781</v>
      </c>
      <c r="I139" s="8">
        <f t="shared" si="18"/>
        <v>0.27835493490820817</v>
      </c>
    </row>
    <row r="140" spans="2:11">
      <c r="B140" s="14" t="s">
        <v>62</v>
      </c>
      <c r="C140" s="1" t="s">
        <v>65</v>
      </c>
      <c r="D140" s="1" t="s">
        <v>64</v>
      </c>
      <c r="E140" s="8">
        <f>E62-E124</f>
        <v>0.66223854928750825</v>
      </c>
      <c r="F140" s="8">
        <f t="shared" si="18"/>
        <v>0.49052458294954332</v>
      </c>
      <c r="G140" s="8">
        <f t="shared" si="18"/>
        <v>0.2855048131268485</v>
      </c>
      <c r="H140" s="8">
        <f t="shared" si="18"/>
        <v>0.26418634036866229</v>
      </c>
      <c r="I140" s="8">
        <f t="shared" si="18"/>
        <v>0.27684346667312459</v>
      </c>
    </row>
    <row r="141" spans="2:11">
      <c r="B141" s="14" t="s">
        <v>62</v>
      </c>
      <c r="C141" s="1" t="s">
        <v>86</v>
      </c>
      <c r="D141" s="14" t="s">
        <v>64</v>
      </c>
      <c r="E141" s="8">
        <f t="shared" si="18"/>
        <v>0.68152573797238225</v>
      </c>
      <c r="F141" s="8">
        <f t="shared" si="18"/>
        <v>0.50873618420901512</v>
      </c>
      <c r="G141" s="8">
        <f t="shared" si="18"/>
        <v>0.29999755957281032</v>
      </c>
      <c r="H141" s="8">
        <f t="shared" si="18"/>
        <v>0.27195376815112349</v>
      </c>
      <c r="I141" s="8">
        <f t="shared" si="18"/>
        <v>0.28470550632372182</v>
      </c>
    </row>
    <row r="142" spans="2:11">
      <c r="B142" s="14" t="s">
        <v>67</v>
      </c>
      <c r="C142" s="1" t="s">
        <v>63</v>
      </c>
      <c r="D142" s="1" t="s">
        <v>64</v>
      </c>
      <c r="E142" s="8">
        <f t="shared" si="18"/>
        <v>0.16917568969507238</v>
      </c>
      <c r="F142" s="8">
        <f t="shared" si="18"/>
        <v>0.1241233461136285</v>
      </c>
      <c r="G142" s="8">
        <f t="shared" si="18"/>
        <v>7.3611251871868233E-2</v>
      </c>
      <c r="H142" s="8">
        <f t="shared" si="18"/>
        <v>6.7530479463818224E-2</v>
      </c>
      <c r="I142" s="8">
        <f t="shared" si="18"/>
        <v>7.2719129426619789E-2</v>
      </c>
    </row>
    <row r="143" spans="2:11">
      <c r="B143" s="14" t="s">
        <v>67</v>
      </c>
      <c r="C143" s="1" t="s">
        <v>65</v>
      </c>
      <c r="D143" s="1" t="s">
        <v>64</v>
      </c>
      <c r="E143" s="8">
        <f t="shared" si="18"/>
        <v>0.17552217055358169</v>
      </c>
      <c r="F143" s="8">
        <f t="shared" si="18"/>
        <v>0.12747029203399507</v>
      </c>
      <c r="G143" s="8">
        <f t="shared" si="18"/>
        <v>7.2794001502664338E-2</v>
      </c>
      <c r="H143" s="8">
        <f t="shared" si="18"/>
        <v>6.5767503127843199E-2</v>
      </c>
      <c r="I143" s="8">
        <f t="shared" si="18"/>
        <v>7.1434085518665286E-2</v>
      </c>
    </row>
    <row r="144" spans="2:11">
      <c r="B144" s="14" t="s">
        <v>67</v>
      </c>
      <c r="C144" s="1" t="s">
        <v>86</v>
      </c>
      <c r="D144" s="14" t="s">
        <v>64</v>
      </c>
      <c r="E144" s="8">
        <f t="shared" si="18"/>
        <v>0.17316950801803963</v>
      </c>
      <c r="F144" s="8">
        <f t="shared" si="18"/>
        <v>0.1270546338943303</v>
      </c>
      <c r="G144" s="8">
        <f t="shared" si="18"/>
        <v>7.5351632874556831E-2</v>
      </c>
      <c r="H144" s="8">
        <f t="shared" si="18"/>
        <v>6.9087751722405666E-2</v>
      </c>
      <c r="I144" s="8">
        <f t="shared" si="18"/>
        <v>7.4373970249361321E-2</v>
      </c>
    </row>
    <row r="145" spans="2:22">
      <c r="B145" s="14" t="s">
        <v>62</v>
      </c>
      <c r="C145" s="1" t="s">
        <v>63</v>
      </c>
      <c r="D145" s="1" t="s">
        <v>68</v>
      </c>
      <c r="E145" s="8">
        <f>E67-E129</f>
        <v>0.49542082719371811</v>
      </c>
      <c r="F145" s="8">
        <f t="shared" si="18"/>
        <v>0.54324151173259139</v>
      </c>
      <c r="G145" s="8">
        <f t="shared" si="18"/>
        <v>0.54324151173259139</v>
      </c>
      <c r="H145" s="8">
        <f t="shared" si="18"/>
        <v>0.5505141606144841</v>
      </c>
      <c r="I145" s="8">
        <f t="shared" si="18"/>
        <v>0.5505670454871322</v>
      </c>
      <c r="K145" s="27"/>
      <c r="L145" s="27"/>
      <c r="M145" s="27"/>
      <c r="N145" s="27"/>
      <c r="O145" s="27"/>
    </row>
    <row r="146" spans="2:22">
      <c r="B146" s="14" t="s">
        <v>62</v>
      </c>
      <c r="C146" s="1" t="s">
        <v>65</v>
      </c>
      <c r="D146" s="1" t="s">
        <v>68</v>
      </c>
      <c r="E146" s="8">
        <f>E68-E130</f>
        <v>0.50033392703618917</v>
      </c>
      <c r="F146" s="8">
        <f t="shared" si="18"/>
        <v>0.54864492536208409</v>
      </c>
      <c r="G146" s="8">
        <f t="shared" si="18"/>
        <v>0.54864492536208409</v>
      </c>
      <c r="H146" s="8">
        <f t="shared" si="18"/>
        <v>0.55592786510758285</v>
      </c>
      <c r="I146" s="8">
        <f t="shared" si="18"/>
        <v>0.55571788972523095</v>
      </c>
      <c r="K146" s="27"/>
      <c r="L146" s="27"/>
      <c r="M146" s="27"/>
      <c r="N146" s="27"/>
      <c r="O146" s="27"/>
    </row>
    <row r="147" spans="2:22">
      <c r="B147" s="14" t="s">
        <v>62</v>
      </c>
      <c r="C147" s="1" t="s">
        <v>86</v>
      </c>
      <c r="D147" s="14" t="s">
        <v>68</v>
      </c>
      <c r="E147" s="8">
        <f t="shared" si="18"/>
        <v>0.53406946794329357</v>
      </c>
      <c r="F147" s="8">
        <f t="shared" si="18"/>
        <v>0.58433827541865735</v>
      </c>
      <c r="G147" s="8">
        <f t="shared" si="18"/>
        <v>0.58433827541865735</v>
      </c>
      <c r="H147" s="8">
        <f t="shared" si="18"/>
        <v>0.58963765464552009</v>
      </c>
      <c r="I147" s="8">
        <f t="shared" si="18"/>
        <v>0.59045696927396996</v>
      </c>
      <c r="K147" s="27"/>
      <c r="L147" s="27"/>
      <c r="M147" s="27"/>
      <c r="N147" s="27"/>
      <c r="O147" s="27"/>
    </row>
    <row r="148" spans="2:22">
      <c r="B148" s="14" t="s">
        <v>67</v>
      </c>
      <c r="C148" s="1" t="s">
        <v>63</v>
      </c>
      <c r="D148" s="1" t="s">
        <v>68</v>
      </c>
      <c r="E148" s="8">
        <f t="shared" si="18"/>
        <v>0.29758549189187061</v>
      </c>
      <c r="F148" s="8">
        <f t="shared" si="18"/>
        <v>0.30322519697126143</v>
      </c>
      <c r="G148" s="8">
        <f t="shared" si="18"/>
        <v>0.30322519697126143</v>
      </c>
      <c r="H148" s="8">
        <f t="shared" si="18"/>
        <v>0.31194359616248307</v>
      </c>
      <c r="I148" s="8">
        <f t="shared" si="18"/>
        <v>0.31171252403854149</v>
      </c>
      <c r="K148" s="27"/>
      <c r="L148" s="27"/>
      <c r="M148" s="27"/>
      <c r="N148" s="27"/>
      <c r="O148" s="27"/>
    </row>
    <row r="149" spans="2:22">
      <c r="B149" s="14" t="s">
        <v>67</v>
      </c>
      <c r="C149" s="1" t="s">
        <v>65</v>
      </c>
      <c r="D149" s="1" t="s">
        <v>68</v>
      </c>
      <c r="E149" s="8">
        <f t="shared" si="18"/>
        <v>0.30017950222822043</v>
      </c>
      <c r="F149" s="8">
        <f t="shared" si="18"/>
        <v>0.30587437541253576</v>
      </c>
      <c r="G149" s="8">
        <f t="shared" si="18"/>
        <v>0.30587437541253576</v>
      </c>
      <c r="H149" s="8">
        <f t="shared" si="18"/>
        <v>0.31462054728896732</v>
      </c>
      <c r="I149" s="8">
        <f t="shared" si="18"/>
        <v>0.31438947516502574</v>
      </c>
      <c r="K149" s="27"/>
      <c r="L149" s="27"/>
      <c r="M149" s="27"/>
      <c r="N149" s="27"/>
      <c r="O149" s="27"/>
    </row>
    <row r="150" spans="2:22">
      <c r="B150" s="14" t="s">
        <v>67</v>
      </c>
      <c r="C150" s="1" t="s">
        <v>86</v>
      </c>
      <c r="D150" s="14" t="s">
        <v>68</v>
      </c>
      <c r="E150" s="8">
        <f t="shared" si="18"/>
        <v>0.32462283804799985</v>
      </c>
      <c r="F150" s="8">
        <f t="shared" si="18"/>
        <v>0.33240217140663336</v>
      </c>
      <c r="G150" s="8">
        <f t="shared" si="18"/>
        <v>0.33240217140663336</v>
      </c>
      <c r="H150" s="8">
        <f t="shared" si="18"/>
        <v>0.33885119783547862</v>
      </c>
      <c r="I150" s="8">
        <f t="shared" si="18"/>
        <v>0.33861620793846348</v>
      </c>
      <c r="K150" s="27"/>
      <c r="L150" s="27"/>
      <c r="M150" s="27"/>
      <c r="N150" s="27"/>
      <c r="O150" s="27"/>
    </row>
    <row r="151" spans="2:22">
      <c r="B151" s="55"/>
      <c r="C151" s="2"/>
      <c r="D151" s="2"/>
      <c r="E151" s="124"/>
      <c r="F151" s="124"/>
      <c r="G151" s="124"/>
      <c r="H151" s="124"/>
      <c r="I151" s="124"/>
      <c r="J151" s="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Midlands'!$C$5)+(E125*INDEX('TDCV Values'!$D$11:$H$16,MATCH($B157&amp;$C157,'TDCV Values'!$B$11:$B$16&amp;'TDCV Values'!$C$11:$C$16,0),MATCH(E$154,'TDCV Values'!$D$10:$H$10,0))*'Customer Numbers - Midlands'!$E$5))/((INDEX('TDCV Values'!$D$11:$H$16,MATCH($B155&amp;$C155,'TDCV Values'!$B$11:$B$16&amp;'TDCV Values'!$C$11:$C$16,0),MATCH(E$154,'TDCV Values'!$D$10:$H$10,0))*'Customer Numbers - Midlands'!$C$5)+('Customer Numbers - Midlands'!$E$5*INDEX('TDCV Values'!$D$11:$H$16,MATCH($B157&amp;$C157,'TDCV Values'!$B$11:$B$16&amp;'TDCV Values'!$C$11:$C$16,0),MATCH(E$154,'TDCV Values'!$D$10:$H$10,0))))</f>
        <v>1.0887141526479972E-2</v>
      </c>
      <c r="F155" s="37" cm="1">
        <f t="array" ref="F155">((F123*INDEX('TDCV Values'!$D$11:$H$16,MATCH($B155&amp;$C155,'TDCV Values'!$B$11:$B$16&amp;'TDCV Values'!$C$11:$C$16,0),MATCH(F$154,'TDCV Values'!$D$10:$H$10,0))*'Customer Numbers - Midlands'!$C$5)+(F125*INDEX('TDCV Values'!$D$11:$H$16,MATCH($B157&amp;$C157,'TDCV Values'!$B$11:$B$16&amp;'TDCV Values'!$C$11:$C$16,0),MATCH(F$154,'TDCV Values'!$D$10:$H$10,0))*'Customer Numbers - Midlands'!$E$5))/((INDEX('TDCV Values'!$D$11:$H$16,MATCH($B155&amp;$C155,'TDCV Values'!$B$11:$B$16&amp;'TDCV Values'!$C$11:$C$16,0),MATCH(F$154,'TDCV Values'!$D$10:$H$10,0))*'Customer Numbers - Midlands'!$C$5)+('Customer Numbers - Midlands'!$E$5*INDEX('TDCV Values'!$D$11:$H$16,MATCH($B157&amp;$C157,'TDCV Values'!$B$11:$B$16&amp;'TDCV Values'!$C$11:$C$16,0),MATCH(F$154,'TDCV Values'!$D$10:$H$10,0))))</f>
        <v>8.129033927391489E-3</v>
      </c>
      <c r="G155" s="37" cm="1">
        <f t="array" ref="G155">((G123*INDEX('TDCV Values'!$D$11:$H$16,MATCH($B155&amp;$C155,'TDCV Values'!$B$11:$B$16&amp;'TDCV Values'!$C$11:$C$16,0),MATCH(G$154,'TDCV Values'!$D$10:$H$10,0))*'Customer Numbers - Midlands'!$C$5)+(G125*INDEX('TDCV Values'!$D$11:$H$16,MATCH($B157&amp;$C157,'TDCV Values'!$B$11:$B$16&amp;'TDCV Values'!$C$11:$C$16,0),MATCH(G$154,'TDCV Values'!$D$10:$H$10,0))*'Customer Numbers - Midlands'!$E$5))/((INDEX('TDCV Values'!$D$11:$H$16,MATCH($B155&amp;$C155,'TDCV Values'!$B$11:$B$16&amp;'TDCV Values'!$C$11:$C$16,0),MATCH(G$154,'TDCV Values'!$D$10:$H$10,0))*'Customer Numbers - Midlands'!$C$5)+('Customer Numbers - Midlands'!$E$5*INDEX('TDCV Values'!$D$11:$H$16,MATCH($B157&amp;$C157,'TDCV Values'!$B$11:$B$16&amp;'TDCV Values'!$C$11:$C$16,0),MATCH(G$154,'TDCV Values'!$D$10:$H$10,0))))</f>
        <v>4.7975669526101336E-3</v>
      </c>
      <c r="H155" s="37" cm="1">
        <f t="array" ref="H155">((H123*INDEX('TDCV Values'!$D$11:$H$16,MATCH($B155&amp;$C155,'TDCV Values'!$B$11:$B$16&amp;'TDCV Values'!$C$11:$C$16,0),MATCH(H$154,'TDCV Values'!$D$10:$H$10,0))*'Customer Numbers - Midlands'!$C$5)+(H125*INDEX('TDCV Values'!$D$11:$H$16,MATCH($B157&amp;$C157,'TDCV Values'!$B$11:$B$16&amp;'TDCV Values'!$C$11:$C$16,0),MATCH(H$154,'TDCV Values'!$D$10:$H$10,0))*'Customer Numbers - Midlands'!$E$5))/((INDEX('TDCV Values'!$D$11:$H$16,MATCH($B155&amp;$C155,'TDCV Values'!$B$11:$B$16&amp;'TDCV Values'!$C$11:$C$16,0),MATCH(H$154,'TDCV Values'!$D$10:$H$10,0))*'Customer Numbers - Midlands'!$C$5)+('Customer Numbers - Midlands'!$E$5*INDEX('TDCV Values'!$D$11:$H$16,MATCH($B157&amp;$C157,'TDCV Values'!$B$11:$B$16&amp;'TDCV Values'!$C$11:$C$16,0),MATCH(H$154,'TDCV Values'!$D$10:$H$10,0))))</f>
        <v>4.3306949048007607E-3</v>
      </c>
      <c r="I155" s="37" cm="1">
        <f t="array" ref="I155">((I123*INDEX('TDCV Values'!$D$11:$H$16,MATCH($B155&amp;$C155,'TDCV Values'!$B$11:$B$16&amp;'TDCV Values'!$C$11:$C$16,0),MATCH(I$154,'TDCV Values'!$D$10:$H$10,0))*'Customer Numbers - Midlands'!$C$5)+(I125*INDEX('TDCV Values'!$D$11:$H$16,MATCH($B157&amp;$C157,'TDCV Values'!$B$11:$B$16&amp;'TDCV Values'!$C$11:$C$16,0),MATCH(I$154,'TDCV Values'!$D$10:$H$10,0))*'Customer Numbers - Midlands'!$E$5))/((INDEX('TDCV Values'!$D$11:$H$16,MATCH($B155&amp;$C155,'TDCV Values'!$B$11:$B$16&amp;'TDCV Values'!$C$11:$C$16,0),MATCH(I$154,'TDCV Values'!$D$10:$H$10,0))*'Customer Numbers - Midlands'!$C$5)+('Customer Numbers - Midlands'!$E$5*INDEX('TDCV Values'!$D$11:$H$16,MATCH($B157&amp;$C157,'TDCV Values'!$B$11:$B$16&amp;'TDCV Values'!$C$11:$C$16,0),MATCH(I$154,'TDCV Values'!$D$10:$H$10,0))))</f>
        <v>4.5898326402789465E-3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Midlands'!$C$5)+(E125*INDEX('TDCV Values'!$D$11:$H$16,MATCH($B157&amp;$C157,'TDCV Values'!$B$11:$B$16&amp;'TDCV Values'!$C$11:$C$16,0),MATCH(E$154,'TDCV Values'!$D$10:$H$10,0))*'Customer Numbers - Midlands'!$E$5))/((INDEX('TDCV Values'!$D$11:$H$16,MATCH($B155&amp;$C155,'TDCV Values'!$B$11:$B$16&amp;'TDCV Values'!$C$11:$C$16,0),MATCH(E$154,'TDCV Values'!$D$10:$H$10,0))*'Customer Numbers - Midlands'!$C$5)+('Customer Numbers - Midlands'!$E$5*INDEX('TDCV Values'!$D$11:$H$16,MATCH($B157&amp;$C157,'TDCV Values'!$B$11:$B$16&amp;'TDCV Values'!$C$11:$C$16,0),MATCH(E$154,'TDCV Values'!$D$10:$H$10,0))))</f>
        <v>1.0887141526479972E-2</v>
      </c>
      <c r="F157" s="37" cm="1">
        <f t="array" ref="F157">((F123*INDEX('TDCV Values'!$D$11:$H$16,MATCH($B155&amp;$C155,'TDCV Values'!$B$11:$B$16&amp;'TDCV Values'!$C$11:$C$16,0),MATCH(F$154,'TDCV Values'!$D$10:$H$10,0))*'Customer Numbers - Midlands'!$C$5)+(F125*INDEX('TDCV Values'!$D$11:$H$16,MATCH($B157&amp;$C157,'TDCV Values'!$B$11:$B$16&amp;'TDCV Values'!$C$11:$C$16,0),MATCH(F$154,'TDCV Values'!$D$10:$H$10,0))*'Customer Numbers - Midlands'!$E$5))/((INDEX('TDCV Values'!$D$11:$H$16,MATCH($B155&amp;$C155,'TDCV Values'!$B$11:$B$16&amp;'TDCV Values'!$C$11:$C$16,0),MATCH(F$154,'TDCV Values'!$D$10:$H$10,0))*'Customer Numbers - Midlands'!$C$5)+('Customer Numbers - Midlands'!$E$5*INDEX('TDCV Values'!$D$11:$H$16,MATCH($B157&amp;$C157,'TDCV Values'!$B$11:$B$16&amp;'TDCV Values'!$C$11:$C$16,0),MATCH(F$154,'TDCV Values'!$D$10:$H$10,0))))</f>
        <v>8.129033927391489E-3</v>
      </c>
      <c r="G157" s="37" cm="1">
        <f t="array" ref="G157">((G123*INDEX('TDCV Values'!$D$11:$H$16,MATCH($B155&amp;$C155,'TDCV Values'!$B$11:$B$16&amp;'TDCV Values'!$C$11:$C$16,0),MATCH(G$154,'TDCV Values'!$D$10:$H$10,0))*'Customer Numbers - Midlands'!$C$5)+(G125*INDEX('TDCV Values'!$D$11:$H$16,MATCH($B157&amp;$C157,'TDCV Values'!$B$11:$B$16&amp;'TDCV Values'!$C$11:$C$16,0),MATCH(G$154,'TDCV Values'!$D$10:$H$10,0))*'Customer Numbers - Midlands'!$E$5))/((INDEX('TDCV Values'!$D$11:$H$16,MATCH($B155&amp;$C155,'TDCV Values'!$B$11:$B$16&amp;'TDCV Values'!$C$11:$C$16,0),MATCH(G$154,'TDCV Values'!$D$10:$H$10,0))*'Customer Numbers - Midlands'!$C$5)+('Customer Numbers - Midlands'!$E$5*INDEX('TDCV Values'!$D$11:$H$16,MATCH($B157&amp;$C157,'TDCV Values'!$B$11:$B$16&amp;'TDCV Values'!$C$11:$C$16,0),MATCH(G$154,'TDCV Values'!$D$10:$H$10,0))))</f>
        <v>4.7975669526101336E-3</v>
      </c>
      <c r="H157" s="37" cm="1">
        <f t="array" ref="H157">((H123*INDEX('TDCV Values'!$D$11:$H$16,MATCH($B155&amp;$C155,'TDCV Values'!$B$11:$B$16&amp;'TDCV Values'!$C$11:$C$16,0),MATCH(H$154,'TDCV Values'!$D$10:$H$10,0))*'Customer Numbers - Midlands'!$C$5)+(H125*INDEX('TDCV Values'!$D$11:$H$16,MATCH($B157&amp;$C157,'TDCV Values'!$B$11:$B$16&amp;'TDCV Values'!$C$11:$C$16,0),MATCH(H$154,'TDCV Values'!$D$10:$H$10,0))*'Customer Numbers - Midlands'!$E$5))/((INDEX('TDCV Values'!$D$11:$H$16,MATCH($B155&amp;$C155,'TDCV Values'!$B$11:$B$16&amp;'TDCV Values'!$C$11:$C$16,0),MATCH(H$154,'TDCV Values'!$D$10:$H$10,0))*'Customer Numbers - Midlands'!$C$5)+('Customer Numbers - Midlands'!$E$5*INDEX('TDCV Values'!$D$11:$H$16,MATCH($B157&amp;$C157,'TDCV Values'!$B$11:$B$16&amp;'TDCV Values'!$C$11:$C$16,0),MATCH(H$154,'TDCV Values'!$D$10:$H$10,0))))</f>
        <v>4.3306949048007607E-3</v>
      </c>
      <c r="I157" s="37" cm="1">
        <f t="array" ref="I157">((I123*INDEX('TDCV Values'!$D$11:$H$16,MATCH($B155&amp;$C155,'TDCV Values'!$B$11:$B$16&amp;'TDCV Values'!$C$11:$C$16,0),MATCH(I$154,'TDCV Values'!$D$10:$H$10,0))*'Customer Numbers - Midlands'!$C$5)+(I125*INDEX('TDCV Values'!$D$11:$H$16,MATCH($B157&amp;$C157,'TDCV Values'!$B$11:$B$16&amp;'TDCV Values'!$C$11:$C$16,0),MATCH(I$154,'TDCV Values'!$D$10:$H$10,0))*'Customer Numbers - Midlands'!$E$5))/((INDEX('TDCV Values'!$D$11:$H$16,MATCH($B155&amp;$C155,'TDCV Values'!$B$11:$B$16&amp;'TDCV Values'!$C$11:$C$16,0),MATCH(I$154,'TDCV Values'!$D$10:$H$10,0))*'Customer Numbers - Midlands'!$C$5)+('Customer Numbers - Midlands'!$E$5*INDEX('TDCV Values'!$D$11:$H$16,MATCH($B157&amp;$C157,'TDCV Values'!$B$11:$B$16&amp;'TDCV Values'!$C$11:$C$16,0),MATCH(I$154,'TDCV Values'!$D$10:$H$10,0))))</f>
        <v>4.5898326402789465E-3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Midlands'!$C$10)+(E128*INDEX('TDCV Values'!$D$11:$H$16,MATCH($B160&amp;$C160,'TDCV Values'!$B$11:$B$16&amp;'TDCV Values'!$C$11:$C$16,0),MATCH(E$154,'TDCV Values'!$D$10:$H$10,0))*'Customer Numbers - Midlands'!$E$10))/((INDEX('TDCV Values'!$D$11:$H$16,MATCH($B158&amp;$C158,'TDCV Values'!$B$11:$B$16&amp;'TDCV Values'!$C$11:$C$16,0),MATCH(E$154,'TDCV Values'!$D$10:$H$10,0))*'Customer Numbers - Midlands'!$C$10)+('Customer Numbers - Midlands'!$E$10*INDEX('TDCV Values'!$D$11:$H$16,MATCH($B160&amp;$C160,'TDCV Values'!$B$11:$B$16&amp;'TDCV Values'!$C$11:$C$16,0),MATCH(E$154,'TDCV Values'!$D$10:$H$10,0))))</f>
        <v>2.6371731900314047E-3</v>
      </c>
      <c r="F158" s="37" cm="1">
        <f t="array" ref="F158">((F126*INDEX('TDCV Values'!$D$11:$H$16,MATCH($B158&amp;$C158,'TDCV Values'!$B$11:$B$16&amp;'TDCV Values'!$C$11:$C$16,0),MATCH(F$154,'TDCV Values'!$D$10:$H$10,0))*'Customer Numbers - Midlands'!$C$10)+(F128*INDEX('TDCV Values'!$D$11:$H$16,MATCH($B160&amp;$C160,'TDCV Values'!$B$11:$B$16&amp;'TDCV Values'!$C$11:$C$16,0),MATCH(F$154,'TDCV Values'!$D$10:$H$10,0))*'Customer Numbers - Midlands'!$E$10))/((INDEX('TDCV Values'!$D$11:$H$16,MATCH($B158&amp;$C158,'TDCV Values'!$B$11:$B$16&amp;'TDCV Values'!$C$11:$C$16,0),MATCH(F$154,'TDCV Values'!$D$10:$H$10,0))*'Customer Numbers - Midlands'!$C$10)+('Customer Numbers - Midlands'!$E$10*INDEX('TDCV Values'!$D$11:$H$16,MATCH($B160&amp;$C160,'TDCV Values'!$B$11:$B$16&amp;'TDCV Values'!$C$11:$C$16,0),MATCH(F$154,'TDCV Values'!$D$10:$H$10,0))))</f>
        <v>1.9355696535014407E-3</v>
      </c>
      <c r="G158" s="37" cm="1">
        <f t="array" ref="G158">((G126*INDEX('TDCV Values'!$D$11:$H$16,MATCH($B158&amp;$C158,'TDCV Values'!$B$11:$B$16&amp;'TDCV Values'!$C$11:$C$16,0),MATCH(G$154,'TDCV Values'!$D$10:$H$10,0))*'Customer Numbers - Midlands'!$C$10)+(G128*INDEX('TDCV Values'!$D$11:$H$16,MATCH($B160&amp;$C160,'TDCV Values'!$B$11:$B$16&amp;'TDCV Values'!$C$11:$C$16,0),MATCH(G$154,'TDCV Values'!$D$10:$H$10,0))*'Customer Numbers - Midlands'!$E$10))/((INDEX('TDCV Values'!$D$11:$H$16,MATCH($B158&amp;$C158,'TDCV Values'!$B$11:$B$16&amp;'TDCV Values'!$C$11:$C$16,0),MATCH(G$154,'TDCV Values'!$D$10:$H$10,0))*'Customer Numbers - Midlands'!$C$10)+('Customer Numbers - Midlands'!$E$10*INDEX('TDCV Values'!$D$11:$H$16,MATCH($B160&amp;$C160,'TDCV Values'!$B$11:$B$16&amp;'TDCV Values'!$C$11:$C$16,0),MATCH(G$154,'TDCV Values'!$D$10:$H$10,0))))</f>
        <v>1.1491975221648023E-3</v>
      </c>
      <c r="H158" s="37" cm="1">
        <f t="array" ref="H158">((H126*INDEX('TDCV Values'!$D$11:$H$16,MATCH($B158&amp;$C158,'TDCV Values'!$B$11:$B$16&amp;'TDCV Values'!$C$11:$C$16,0),MATCH(H$154,'TDCV Values'!$D$10:$H$10,0))*'Customer Numbers - Midlands'!$C$10)+(H128*INDEX('TDCV Values'!$D$11:$H$16,MATCH($B160&amp;$C160,'TDCV Values'!$B$11:$B$16&amp;'TDCV Values'!$C$11:$C$16,0),MATCH(H$154,'TDCV Values'!$D$10:$H$10,0))*'Customer Numbers - Midlands'!$E$10))/((INDEX('TDCV Values'!$D$11:$H$16,MATCH($B158&amp;$C158,'TDCV Values'!$B$11:$B$16&amp;'TDCV Values'!$C$11:$C$16,0),MATCH(H$154,'TDCV Values'!$D$10:$H$10,0))*'Customer Numbers - Midlands'!$C$10)+('Customer Numbers - Midlands'!$E$10*INDEX('TDCV Values'!$D$11:$H$16,MATCH($B160&amp;$C160,'TDCV Values'!$B$11:$B$16&amp;'TDCV Values'!$C$11:$C$16,0),MATCH(H$154,'TDCV Values'!$D$10:$H$10,0))))</f>
        <v>1.0481104191491176E-3</v>
      </c>
      <c r="I158" s="37" cm="1">
        <f t="array" ref="I158">((I126*INDEX('TDCV Values'!$D$11:$H$16,MATCH($B158&amp;$C158,'TDCV Values'!$B$11:$B$16&amp;'TDCV Values'!$C$11:$C$16,0),MATCH(I$154,'TDCV Values'!$D$10:$H$10,0))*'Customer Numbers - Midlands'!$C$10)+(I128*INDEX('TDCV Values'!$D$11:$H$16,MATCH($B160&amp;$C160,'TDCV Values'!$B$11:$B$16&amp;'TDCV Values'!$C$11:$C$16,0),MATCH(I$154,'TDCV Values'!$D$10:$H$10,0))*'Customer Numbers - Midlands'!$E$10))/((INDEX('TDCV Values'!$D$11:$H$16,MATCH($B158&amp;$C158,'TDCV Values'!$B$11:$B$16&amp;'TDCV Values'!$C$11:$C$16,0),MATCH(I$154,'TDCV Values'!$D$10:$H$10,0))*'Customer Numbers - Midlands'!$C$10)+('Customer Numbers - Midlands'!$E$10*INDEX('TDCV Values'!$D$11:$H$16,MATCH($B160&amp;$C160,'TDCV Values'!$B$11:$B$16&amp;'TDCV Values'!$C$11:$C$16,0),MATCH(I$154,'TDCV Values'!$D$10:$H$10,0))))</f>
        <v>1.1420476912694444E-3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Midlands'!$C$10)+(E128*INDEX('TDCV Values'!$D$11:$H$16,MATCH($B160&amp;$C160,'TDCV Values'!$B$11:$B$16&amp;'TDCV Values'!$C$11:$C$16,0),MATCH(E$154,'TDCV Values'!$D$10:$H$10,0))*'Customer Numbers - Midlands'!$E$10))/((INDEX('TDCV Values'!$D$11:$H$16,MATCH($B158&amp;$C158,'TDCV Values'!$B$11:$B$16&amp;'TDCV Values'!$C$11:$C$16,0),MATCH(E$154,'TDCV Values'!$D$10:$H$10,0))*'Customer Numbers - Midlands'!$C$10)+('Customer Numbers - Midlands'!$E$10*INDEX('TDCV Values'!$D$11:$H$16,MATCH($B160&amp;$C160,'TDCV Values'!$B$11:$B$16&amp;'TDCV Values'!$C$11:$C$16,0),MATCH(E$154,'TDCV Values'!$D$10:$H$10,0))))</f>
        <v>2.6371731900314047E-3</v>
      </c>
      <c r="F160" s="37" cm="1">
        <f t="array" ref="F160">((F126*INDEX('TDCV Values'!$D$11:$H$16,MATCH($B158&amp;$C158,'TDCV Values'!$B$11:$B$16&amp;'TDCV Values'!$C$11:$C$16,0),MATCH(F$154,'TDCV Values'!$D$10:$H$10,0))*'Customer Numbers - Midlands'!$C$10)+(F128*INDEX('TDCV Values'!$D$11:$H$16,MATCH($B160&amp;$C160,'TDCV Values'!$B$11:$B$16&amp;'TDCV Values'!$C$11:$C$16,0),MATCH(F$154,'TDCV Values'!$D$10:$H$10,0))*'Customer Numbers - Midlands'!$E$10))/((INDEX('TDCV Values'!$D$11:$H$16,MATCH($B158&amp;$C158,'TDCV Values'!$B$11:$B$16&amp;'TDCV Values'!$C$11:$C$16,0),MATCH(F$154,'TDCV Values'!$D$10:$H$10,0))*'Customer Numbers - Midlands'!$C$10)+('Customer Numbers - Midlands'!$E$10*INDEX('TDCV Values'!$D$11:$H$16,MATCH($B160&amp;$C160,'TDCV Values'!$B$11:$B$16&amp;'TDCV Values'!$C$11:$C$16,0),MATCH(F$154,'TDCV Values'!$D$10:$H$10,0))))</f>
        <v>1.9355696535014407E-3</v>
      </c>
      <c r="G160" s="37" cm="1">
        <f t="array" ref="G160">((G126*INDEX('TDCV Values'!$D$11:$H$16,MATCH($B158&amp;$C158,'TDCV Values'!$B$11:$B$16&amp;'TDCV Values'!$C$11:$C$16,0),MATCH(G$154,'TDCV Values'!$D$10:$H$10,0))*'Customer Numbers - Midlands'!$C$10)+(G128*INDEX('TDCV Values'!$D$11:$H$16,MATCH($B160&amp;$C160,'TDCV Values'!$B$11:$B$16&amp;'TDCV Values'!$C$11:$C$16,0),MATCH(G$154,'TDCV Values'!$D$10:$H$10,0))*'Customer Numbers - Midlands'!$E$10))/((INDEX('TDCV Values'!$D$11:$H$16,MATCH($B158&amp;$C158,'TDCV Values'!$B$11:$B$16&amp;'TDCV Values'!$C$11:$C$16,0),MATCH(G$154,'TDCV Values'!$D$10:$H$10,0))*'Customer Numbers - Midlands'!$C$10)+('Customer Numbers - Midlands'!$E$10*INDEX('TDCV Values'!$D$11:$H$16,MATCH($B160&amp;$C160,'TDCV Values'!$B$11:$B$16&amp;'TDCV Values'!$C$11:$C$16,0),MATCH(G$154,'TDCV Values'!$D$10:$H$10,0))))</f>
        <v>1.1491975221648023E-3</v>
      </c>
      <c r="H160" s="37" cm="1">
        <f t="array" ref="H160">((H126*INDEX('TDCV Values'!$D$11:$H$16,MATCH($B158&amp;$C158,'TDCV Values'!$B$11:$B$16&amp;'TDCV Values'!$C$11:$C$16,0),MATCH(H$154,'TDCV Values'!$D$10:$H$10,0))*'Customer Numbers - Midlands'!$C$10)+(H128*INDEX('TDCV Values'!$D$11:$H$16,MATCH($B160&amp;$C160,'TDCV Values'!$B$11:$B$16&amp;'TDCV Values'!$C$11:$C$16,0),MATCH(H$154,'TDCV Values'!$D$10:$H$10,0))*'Customer Numbers - Midlands'!$E$10))/((INDEX('TDCV Values'!$D$11:$H$16,MATCH($B158&amp;$C158,'TDCV Values'!$B$11:$B$16&amp;'TDCV Values'!$C$11:$C$16,0),MATCH(H$154,'TDCV Values'!$D$10:$H$10,0))*'Customer Numbers - Midlands'!$C$10)+('Customer Numbers - Midlands'!$E$10*INDEX('TDCV Values'!$D$11:$H$16,MATCH($B160&amp;$C160,'TDCV Values'!$B$11:$B$16&amp;'TDCV Values'!$C$11:$C$16,0),MATCH(H$154,'TDCV Values'!$D$10:$H$10,0))))</f>
        <v>1.0481104191491176E-3</v>
      </c>
      <c r="I160" s="37" cm="1">
        <f t="array" ref="I160">((I126*INDEX('TDCV Values'!$D$11:$H$16,MATCH($B158&amp;$C158,'TDCV Values'!$B$11:$B$16&amp;'TDCV Values'!$C$11:$C$16,0),MATCH(I$154,'TDCV Values'!$D$10:$H$10,0))*'Customer Numbers - Midlands'!$C$10)+(I128*INDEX('TDCV Values'!$D$11:$H$16,MATCH($B160&amp;$C160,'TDCV Values'!$B$11:$B$16&amp;'TDCV Values'!$C$11:$C$16,0),MATCH(I$154,'TDCV Values'!$D$10:$H$10,0))*'Customer Numbers - Midlands'!$E$10))/((INDEX('TDCV Values'!$D$11:$H$16,MATCH($B158&amp;$C158,'TDCV Values'!$B$11:$B$16&amp;'TDCV Values'!$C$11:$C$16,0),MATCH(I$154,'TDCV Values'!$D$10:$H$10,0))*'Customer Numbers - Midlands'!$C$10)+('Customer Numbers - Midlands'!$E$10*INDEX('TDCV Values'!$D$11:$H$16,MATCH($B160&amp;$C160,'TDCV Values'!$B$11:$B$16&amp;'TDCV Values'!$C$11:$C$16,0),MATCH(I$154,'TDCV Values'!$D$10:$H$10,0))))</f>
        <v>1.1420476912694444E-3</v>
      </c>
      <c r="J160" s="44"/>
      <c r="K160" s="27"/>
      <c r="L160" s="27"/>
      <c r="M160" s="27"/>
      <c r="N160" s="27"/>
      <c r="O160" s="27"/>
      <c r="Q160" s="27"/>
      <c r="R160" s="27"/>
      <c r="S160" s="27"/>
      <c r="T160" s="27"/>
      <c r="U160" s="27"/>
    </row>
    <row r="161" spans="2:21">
      <c r="B161" s="14" t="s">
        <v>62</v>
      </c>
      <c r="C161" s="1" t="s">
        <v>63</v>
      </c>
      <c r="D161" s="14" t="s">
        <v>68</v>
      </c>
      <c r="E161" s="37">
        <f>(('Customer Numbers - Midlands'!$D$21*E$129)+('Customer Numbers - Midlands'!$D$17*E$130)+('Customer Numbers - Midlands'!$D$20*E$131))</f>
        <v>7.8183859429786385E-3</v>
      </c>
      <c r="F161" s="37">
        <f>(('Customer Numbers - Midlands'!$D$21*F$129)+('Customer Numbers - Midlands'!$D$17*F$130)+('Customer Numbers - Midlands'!$D$20*F$131))</f>
        <v>8.5986392541286677E-3</v>
      </c>
      <c r="G161" s="37">
        <f>(('Customer Numbers - Midlands'!$D$21*G$129)+('Customer Numbers - Midlands'!$D$17*G$130)+('Customer Numbers - Midlands'!$D$20*G$131))</f>
        <v>8.5986392541286677E-3</v>
      </c>
      <c r="H161" s="37">
        <f>(('Customer Numbers - Midlands'!$D$21*H$129)+('Customer Numbers - Midlands'!$D$17*H$130)+('Customer Numbers - Midlands'!$D$20*H$131))</f>
        <v>8.6150154618057362E-3</v>
      </c>
      <c r="I161" s="37">
        <f>(('Customer Numbers - Midlands'!$D$21*I$129)+('Customer Numbers - Midlands'!$D$17*I$130)+('Customer Numbers - Midlands'!$D$20*I$131))</f>
        <v>8.1967168339426941E-3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Midlands'!$D$21*E$129)+('Customer Numbers - Midlands'!$D$17*E$130)+('Customer Numbers - Midlands'!$D$20*E$131))</f>
        <v>7.8183859429786385E-3</v>
      </c>
      <c r="F163" s="37">
        <f>(('Customer Numbers - Midlands'!$D$21*F$129)+('Customer Numbers - Midlands'!$D$17*F$130)+('Customer Numbers - Midlands'!$D$20*F$131))</f>
        <v>8.5986392541286677E-3</v>
      </c>
      <c r="G163" s="37">
        <f>(('Customer Numbers - Midlands'!$D$21*G$129)+('Customer Numbers - Midlands'!$D$17*G$130)+('Customer Numbers - Midlands'!$D$20*G$131))</f>
        <v>8.5986392541286677E-3</v>
      </c>
      <c r="H163" s="37">
        <f>(('Customer Numbers - Midlands'!$D$21*H$129)+('Customer Numbers - Midlands'!$D$17*H$130)+('Customer Numbers - Midlands'!$D$20*H$131))</f>
        <v>8.6150154618057362E-3</v>
      </c>
      <c r="I163" s="37">
        <f>(('Customer Numbers - Midlands'!$D$21*I$129)+('Customer Numbers - Midlands'!$D$17*I$130)+('Customer Numbers - Midlands'!$D$20*I$131))</f>
        <v>8.1967168339426941E-3</v>
      </c>
      <c r="J163" s="44"/>
      <c r="K163" s="27"/>
      <c r="L163" s="27"/>
      <c r="M163" s="27"/>
      <c r="N163" s="27"/>
      <c r="O163" s="27"/>
      <c r="Q163" s="27"/>
      <c r="R163" s="27"/>
      <c r="S163" s="27"/>
      <c r="T163" s="27"/>
      <c r="U163" s="27"/>
    </row>
    <row r="164" spans="2:21">
      <c r="B164" s="14" t="s">
        <v>67</v>
      </c>
      <c r="C164" s="1" t="s">
        <v>63</v>
      </c>
      <c r="D164" s="14" t="s">
        <v>68</v>
      </c>
      <c r="E164" s="37">
        <f>(('Customer Numbers - Midlands'!$D$27*E$132)+('Customer Numbers - Midlands'!$D$23*E$133)+('Customer Numbers - Midlands'!$D$26*E$134))</f>
        <v>4.2201927326305198E-3</v>
      </c>
      <c r="F164" s="37">
        <f>(('Customer Numbers - Midlands'!$D$27*F$132)+('Customer Numbers - Midlands'!$D$23*F$133)+('Customer Numbers - Midlands'!$D$26*F$134))</f>
        <v>4.3099456654592796E-3</v>
      </c>
      <c r="G164" s="37">
        <f>(('Customer Numbers - Midlands'!$D$27*G$132)+('Customer Numbers - Midlands'!$D$23*G$133)+('Customer Numbers - Midlands'!$D$26*G$134))</f>
        <v>4.3099456654592796E-3</v>
      </c>
      <c r="H164" s="37">
        <f>(('Customer Numbers - Midlands'!$D$27*H$132)+('Customer Numbers - Midlands'!$D$23*H$133)+('Customer Numbers - Midlands'!$D$26*H$134))</f>
        <v>4.3551290182956897E-3</v>
      </c>
      <c r="I164" s="37">
        <f>(('Customer Numbers - Midlands'!$D$27*I$132)+('Customer Numbers - Midlands'!$D$23*I$133)+('Customer Numbers - Midlands'!$D$26*I$134))</f>
        <v>4.3551290182956897E-3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Midlands'!$D$27*E$132)+('Customer Numbers - Midlands'!$D$23*E$133)+('Customer Numbers - Midlands'!$D$26*E$134))</f>
        <v>4.2201927326305198E-3</v>
      </c>
      <c r="F166" s="37">
        <f>(('Customer Numbers - Midlands'!$D$27*F$132)+('Customer Numbers - Midlands'!$D$23*F$133)+('Customer Numbers - Midlands'!$D$26*F$134))</f>
        <v>4.3099456654592796E-3</v>
      </c>
      <c r="G166" s="37">
        <f>(('Customer Numbers - Midlands'!$D$27*G$132)+('Customer Numbers - Midlands'!$D$23*G$133)+('Customer Numbers - Midlands'!$D$26*G$134))</f>
        <v>4.3099456654592796E-3</v>
      </c>
      <c r="H166" s="37">
        <f>(('Customer Numbers - Midlands'!$D$27*H$132)+('Customer Numbers - Midlands'!$D$23*H$133)+('Customer Numbers - Midlands'!$D$26*H$134))</f>
        <v>4.3551290182956897E-3</v>
      </c>
      <c r="I166" s="37">
        <f>(('Customer Numbers - Midlands'!$D$27*I$132)+('Customer Numbers - Midlands'!$D$23*I$133)+('Customer Numbers - Midlands'!$D$26*I$134))</f>
        <v>4.3551290182956897E-3</v>
      </c>
      <c r="J166" s="44"/>
      <c r="K166" s="27"/>
      <c r="L166" s="27"/>
      <c r="M166" s="27"/>
      <c r="N166" s="27"/>
      <c r="O166" s="27"/>
      <c r="Q166" s="27"/>
      <c r="R166" s="27"/>
      <c r="S166" s="27"/>
      <c r="T166" s="27"/>
      <c r="U166" s="27"/>
    </row>
    <row r="167" spans="2:21">
      <c r="B167" s="128"/>
      <c r="E167" s="16"/>
      <c r="F167" s="16"/>
      <c r="G167" s="16"/>
      <c r="H167" s="16"/>
      <c r="I167" s="16"/>
      <c r="J167" s="52"/>
    </row>
    <row r="168" spans="2:21" s="135" customFormat="1">
      <c r="B168" s="195" t="s">
        <v>30</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 t="shared" ref="E171:I182" si="19">E139+E155</f>
        <v>0.67666993253982866</v>
      </c>
      <c r="F171" s="8">
        <f t="shared" si="19"/>
        <v>0.50511053031170594</v>
      </c>
      <c r="G171" s="8">
        <f t="shared" si="19"/>
        <v>0.29785778288166881</v>
      </c>
      <c r="H171" s="8">
        <f t="shared" si="19"/>
        <v>0.27013237303593857</v>
      </c>
      <c r="I171" s="8">
        <f t="shared" si="19"/>
        <v>0.28294476754848713</v>
      </c>
      <c r="J171" s="4"/>
      <c r="L171" s="27"/>
      <c r="M171" s="27"/>
      <c r="N171" s="27"/>
      <c r="O171" s="27"/>
    </row>
    <row r="172" spans="2:21">
      <c r="B172" s="14" t="s">
        <v>62</v>
      </c>
      <c r="C172" s="1" t="s">
        <v>65</v>
      </c>
      <c r="D172" s="14" t="s">
        <v>64</v>
      </c>
      <c r="E172" s="8">
        <f t="shared" si="19"/>
        <v>0.66223854928750825</v>
      </c>
      <c r="F172" s="8">
        <f t="shared" si="19"/>
        <v>0.49052458294954332</v>
      </c>
      <c r="G172" s="8">
        <f t="shared" si="19"/>
        <v>0.2855048131268485</v>
      </c>
      <c r="H172" s="8">
        <f t="shared" si="19"/>
        <v>0.26418634036866229</v>
      </c>
      <c r="I172" s="8">
        <f t="shared" si="19"/>
        <v>0.27684346667312459</v>
      </c>
      <c r="K172" s="27"/>
      <c r="L172" s="27"/>
      <c r="M172" s="27"/>
      <c r="N172" s="27"/>
      <c r="O172" s="27"/>
    </row>
    <row r="173" spans="2:21">
      <c r="B173" s="14" t="s">
        <v>62</v>
      </c>
      <c r="C173" s="1" t="s">
        <v>66</v>
      </c>
      <c r="D173" s="14" t="s">
        <v>64</v>
      </c>
      <c r="E173" s="8">
        <f t="shared" si="19"/>
        <v>0.69241287949886221</v>
      </c>
      <c r="F173" s="8">
        <f t="shared" si="19"/>
        <v>0.51686521813640662</v>
      </c>
      <c r="G173" s="8">
        <f t="shared" si="19"/>
        <v>0.30479512652542046</v>
      </c>
      <c r="H173" s="8">
        <f t="shared" si="19"/>
        <v>0.27628446305592425</v>
      </c>
      <c r="I173" s="8">
        <f t="shared" si="19"/>
        <v>0.28929533896400078</v>
      </c>
      <c r="K173" s="27"/>
      <c r="L173" s="27"/>
      <c r="M173" s="27"/>
      <c r="N173" s="27"/>
      <c r="O173" s="27"/>
    </row>
    <row r="174" spans="2:21">
      <c r="B174" s="14" t="s">
        <v>67</v>
      </c>
      <c r="C174" s="1" t="s">
        <v>63</v>
      </c>
      <c r="D174" s="14" t="s">
        <v>64</v>
      </c>
      <c r="E174" s="8">
        <f t="shared" si="19"/>
        <v>0.17181286288510378</v>
      </c>
      <c r="F174" s="8">
        <f t="shared" si="19"/>
        <v>0.12605891576712994</v>
      </c>
      <c r="G174" s="8">
        <f t="shared" si="19"/>
        <v>7.4760449394033035E-2</v>
      </c>
      <c r="H174" s="8">
        <f t="shared" si="19"/>
        <v>6.8578589882967347E-2</v>
      </c>
      <c r="I174" s="8">
        <f t="shared" si="19"/>
        <v>7.3861177117889226E-2</v>
      </c>
      <c r="K174" s="27"/>
      <c r="L174" s="27"/>
      <c r="M174" s="27"/>
      <c r="N174" s="27"/>
      <c r="O174" s="27"/>
    </row>
    <row r="175" spans="2:21">
      <c r="B175" s="14" t="s">
        <v>67</v>
      </c>
      <c r="C175" s="1" t="s">
        <v>65</v>
      </c>
      <c r="D175" s="14" t="s">
        <v>64</v>
      </c>
      <c r="E175" s="8">
        <f t="shared" si="19"/>
        <v>0.17552217055358169</v>
      </c>
      <c r="F175" s="8">
        <f t="shared" si="19"/>
        <v>0.12747029203399507</v>
      </c>
      <c r="G175" s="8">
        <f t="shared" si="19"/>
        <v>7.2794001502664338E-2</v>
      </c>
      <c r="H175" s="8">
        <f t="shared" si="19"/>
        <v>6.5767503127843199E-2</v>
      </c>
      <c r="I175" s="8">
        <f t="shared" si="19"/>
        <v>7.1434085518665286E-2</v>
      </c>
      <c r="K175" s="27"/>
      <c r="L175" s="27"/>
      <c r="M175" s="27"/>
      <c r="N175" s="27"/>
      <c r="O175" s="27"/>
    </row>
    <row r="176" spans="2:21">
      <c r="B176" s="14" t="s">
        <v>67</v>
      </c>
      <c r="C176" s="1" t="s">
        <v>66</v>
      </c>
      <c r="D176" s="14" t="s">
        <v>64</v>
      </c>
      <c r="E176" s="8">
        <f t="shared" si="19"/>
        <v>0.17580668120807103</v>
      </c>
      <c r="F176" s="8">
        <f t="shared" si="19"/>
        <v>0.12899020354783175</v>
      </c>
      <c r="G176" s="8">
        <f t="shared" si="19"/>
        <v>7.6500830396721634E-2</v>
      </c>
      <c r="H176" s="8">
        <f t="shared" si="19"/>
        <v>7.0135862141554789E-2</v>
      </c>
      <c r="I176" s="8">
        <f t="shared" si="19"/>
        <v>7.5516017940630759E-2</v>
      </c>
      <c r="K176" s="27"/>
      <c r="L176" s="27"/>
      <c r="M176" s="27"/>
      <c r="N176" s="27"/>
      <c r="O176" s="27"/>
    </row>
    <row r="177" spans="2:15">
      <c r="B177" s="14" t="s">
        <v>62</v>
      </c>
      <c r="C177" s="1" t="s">
        <v>63</v>
      </c>
      <c r="D177" s="14" t="s">
        <v>68</v>
      </c>
      <c r="E177" s="8">
        <f t="shared" si="19"/>
        <v>0.50323921313669673</v>
      </c>
      <c r="F177" s="8">
        <f t="shared" si="19"/>
        <v>0.55184015098672001</v>
      </c>
      <c r="G177" s="8">
        <f t="shared" si="19"/>
        <v>0.55184015098672001</v>
      </c>
      <c r="H177" s="8">
        <f t="shared" si="19"/>
        <v>0.55912917607628987</v>
      </c>
      <c r="I177" s="8">
        <f t="shared" si="19"/>
        <v>0.55876376232107494</v>
      </c>
      <c r="K177" s="27"/>
      <c r="L177" s="27"/>
      <c r="M177" s="27"/>
      <c r="N177" s="27"/>
      <c r="O177" s="27"/>
    </row>
    <row r="178" spans="2:15">
      <c r="B178" s="14" t="s">
        <v>62</v>
      </c>
      <c r="C178" s="1" t="s">
        <v>65</v>
      </c>
      <c r="D178" s="14" t="s">
        <v>68</v>
      </c>
      <c r="E178" s="8">
        <f t="shared" si="19"/>
        <v>0.50033392703618917</v>
      </c>
      <c r="F178" s="8">
        <f t="shared" si="19"/>
        <v>0.54864492536208409</v>
      </c>
      <c r="G178" s="8">
        <f t="shared" si="19"/>
        <v>0.54864492536208409</v>
      </c>
      <c r="H178" s="8">
        <f t="shared" si="19"/>
        <v>0.55592786510758285</v>
      </c>
      <c r="I178" s="8">
        <f t="shared" si="19"/>
        <v>0.55571788972523095</v>
      </c>
      <c r="K178" s="27"/>
      <c r="L178" s="27"/>
      <c r="M178" s="27"/>
      <c r="N178" s="27"/>
      <c r="O178" s="27"/>
    </row>
    <row r="179" spans="2:15">
      <c r="B179" s="14" t="s">
        <v>62</v>
      </c>
      <c r="C179" s="1" t="s">
        <v>66</v>
      </c>
      <c r="D179" s="14" t="s">
        <v>68</v>
      </c>
      <c r="E179" s="8">
        <f t="shared" si="19"/>
        <v>0.54188785388627225</v>
      </c>
      <c r="F179" s="8">
        <f t="shared" si="19"/>
        <v>0.59293691467278598</v>
      </c>
      <c r="G179" s="8">
        <f t="shared" si="19"/>
        <v>0.59293691467278598</v>
      </c>
      <c r="H179" s="8">
        <f t="shared" si="19"/>
        <v>0.59825267010732586</v>
      </c>
      <c r="I179" s="8">
        <f t="shared" si="19"/>
        <v>0.5986536861079127</v>
      </c>
      <c r="K179" s="27"/>
      <c r="L179" s="27"/>
      <c r="M179" s="27"/>
      <c r="N179" s="27"/>
      <c r="O179" s="27"/>
    </row>
    <row r="180" spans="2:15">
      <c r="B180" s="14" t="s">
        <v>67</v>
      </c>
      <c r="C180" s="1" t="s">
        <v>63</v>
      </c>
      <c r="D180" s="14" t="s">
        <v>68</v>
      </c>
      <c r="E180" s="8">
        <f t="shared" si="19"/>
        <v>0.30180568462450114</v>
      </c>
      <c r="F180" s="8">
        <f t="shared" si="19"/>
        <v>0.30753514263672072</v>
      </c>
      <c r="G180" s="8">
        <f t="shared" si="19"/>
        <v>0.30753514263672072</v>
      </c>
      <c r="H180" s="8">
        <f t="shared" si="19"/>
        <v>0.31629872518077878</v>
      </c>
      <c r="I180" s="8">
        <f t="shared" si="19"/>
        <v>0.31606765305683721</v>
      </c>
      <c r="K180" s="27"/>
      <c r="L180" s="27"/>
      <c r="M180" s="27"/>
      <c r="N180" s="27"/>
      <c r="O180" s="27"/>
    </row>
    <row r="181" spans="2:15">
      <c r="B181" s="14" t="s">
        <v>67</v>
      </c>
      <c r="C181" s="1" t="s">
        <v>65</v>
      </c>
      <c r="D181" s="14" t="s">
        <v>68</v>
      </c>
      <c r="E181" s="8">
        <f t="shared" si="19"/>
        <v>0.30017950222822043</v>
      </c>
      <c r="F181" s="8">
        <f t="shared" si="19"/>
        <v>0.30587437541253576</v>
      </c>
      <c r="G181" s="8">
        <f t="shared" si="19"/>
        <v>0.30587437541253576</v>
      </c>
      <c r="H181" s="8">
        <f t="shared" si="19"/>
        <v>0.31462054728896732</v>
      </c>
      <c r="I181" s="8">
        <f t="shared" si="19"/>
        <v>0.31438947516502574</v>
      </c>
      <c r="K181" s="27"/>
      <c r="L181" s="27"/>
      <c r="M181" s="27"/>
      <c r="N181" s="27"/>
      <c r="O181" s="27"/>
    </row>
    <row r="182" spans="2:15">
      <c r="B182" s="14" t="s">
        <v>67</v>
      </c>
      <c r="C182" s="1" t="s">
        <v>66</v>
      </c>
      <c r="D182" s="14" t="s">
        <v>68</v>
      </c>
      <c r="E182" s="8">
        <f t="shared" si="19"/>
        <v>0.32884303078063037</v>
      </c>
      <c r="F182" s="8">
        <f t="shared" si="19"/>
        <v>0.33671211707209264</v>
      </c>
      <c r="G182" s="8">
        <f t="shared" si="19"/>
        <v>0.33671211707209264</v>
      </c>
      <c r="H182" s="8">
        <f t="shared" si="19"/>
        <v>0.34320632685377434</v>
      </c>
      <c r="I182" s="8">
        <f t="shared" si="19"/>
        <v>0.34297133695675919</v>
      </c>
      <c r="K182" s="27"/>
      <c r="L182" s="27"/>
      <c r="M182" s="27"/>
      <c r="N182" s="27"/>
      <c r="O182" s="27"/>
    </row>
    <row r="183" spans="2:15">
      <c r="B183" s="128"/>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1962.3428043655031</v>
      </c>
      <c r="F188" s="35" cm="1">
        <f t="array" ref="F188">F171*INDEX('TDCV Values'!$D$11:$H$16,MATCH($B188&amp;$C188,'TDCV Values'!$B$11:$B$16&amp;'TDCV Values'!$C$11:$C$16,0),MATCH(F$22,'TDCV Values'!$D$10:$H$10,0))</f>
        <v>1464.8205379039473</v>
      </c>
      <c r="G188" s="35" cm="1">
        <f t="array" ref="G188">G171*INDEX('TDCV Values'!$D$11:$H$16,MATCH($B188&amp;$C188,'TDCV Values'!$B$11:$B$16&amp;'TDCV Values'!$C$11:$C$16,0),MATCH(G$22,'TDCV Values'!$D$10:$H$10,0))</f>
        <v>863.78757035683952</v>
      </c>
      <c r="H188" s="35" cm="1">
        <f t="array" ref="H188">H171*INDEX('TDCV Values'!$D$11:$H$16,MATCH($B188&amp;$C188,'TDCV Values'!$B$11:$B$16&amp;'TDCV Values'!$C$11:$C$16,0),MATCH(H$22,'TDCV Values'!$D$10:$H$10,0))</f>
        <v>729.35740719703415</v>
      </c>
      <c r="I188" s="35" cm="1">
        <f t="array" ref="I188">I171*INDEX('TDCV Values'!$D$11:$H$16,MATCH($B188&amp;$C188,'TDCV Values'!$B$11:$B$16&amp;'TDCV Values'!$C$11:$C$16,0),MATCH(I$22,'TDCV Values'!$D$10:$H$10,0))</f>
        <v>763.95087238091526</v>
      </c>
      <c r="J188" s="108"/>
    </row>
    <row r="189" spans="2:15">
      <c r="B189" s="14" t="s">
        <v>62</v>
      </c>
      <c r="C189" s="1" t="s">
        <v>65</v>
      </c>
      <c r="D189" s="14" t="s">
        <v>64</v>
      </c>
      <c r="E189" s="35" cm="1">
        <f t="array" ref="E189">E172*INDEX('TDCV Values'!$D$11:$H$16,MATCH($B189&amp;$C189,'TDCV Values'!$B$11:$B$16&amp;'TDCV Values'!$C$11:$C$16,0),MATCH(E$22,'TDCV Values'!$D$10:$H$10,0))</f>
        <v>1920.4917929337739</v>
      </c>
      <c r="F189" s="35" cm="1">
        <f t="array" ref="F189">F172*INDEX('TDCV Values'!$D$11:$H$16,MATCH($B189&amp;$C189,'TDCV Values'!$B$11:$B$16&amp;'TDCV Values'!$C$11:$C$16,0),MATCH(F$22,'TDCV Values'!$D$10:$H$10,0))</f>
        <v>1422.5212905536757</v>
      </c>
      <c r="G189" s="35" cm="1">
        <f t="array" ref="G189">G172*INDEX('TDCV Values'!$D$11:$H$16,MATCH($B189&amp;$C189,'TDCV Values'!$B$11:$B$16&amp;'TDCV Values'!$C$11:$C$16,0),MATCH(G$22,'TDCV Values'!$D$10:$H$10,0))</f>
        <v>827.96395806786063</v>
      </c>
      <c r="H189" s="35" cm="1">
        <f t="array" ref="H189">H172*INDEX('TDCV Values'!$D$11:$H$16,MATCH($B189&amp;$C189,'TDCV Values'!$B$11:$B$16&amp;'TDCV Values'!$C$11:$C$16,0),MATCH(H$22,'TDCV Values'!$D$10:$H$10,0))</f>
        <v>713.30311899538822</v>
      </c>
      <c r="I189" s="35" cm="1">
        <f t="array" ref="I189">I172*INDEX('TDCV Values'!$D$11:$H$16,MATCH($B189&amp;$C189,'TDCV Values'!$B$11:$B$16&amp;'TDCV Values'!$C$11:$C$16,0),MATCH(I$22,'TDCV Values'!$D$10:$H$10,0))</f>
        <v>747.47736001743635</v>
      </c>
      <c r="J189" s="108"/>
    </row>
    <row r="190" spans="2:15">
      <c r="B190" s="14" t="s">
        <v>62</v>
      </c>
      <c r="C190" s="1" t="s">
        <v>66</v>
      </c>
      <c r="D190" s="14" t="s">
        <v>64</v>
      </c>
      <c r="E190" s="35" cm="1">
        <f t="array" ref="E190">E173*INDEX('TDCV Values'!$D$11:$H$16,MATCH($B190&amp;$C190,'TDCV Values'!$B$11:$B$16&amp;'TDCV Values'!$C$11:$C$16,0),MATCH(E$22,'TDCV Values'!$D$10:$H$10,0))</f>
        <v>2007.9973505467003</v>
      </c>
      <c r="F190" s="35" cm="1">
        <f t="array" ref="F190">F173*INDEX('TDCV Values'!$D$11:$H$16,MATCH($B190&amp;$C190,'TDCV Values'!$B$11:$B$16&amp;'TDCV Values'!$C$11:$C$16,0),MATCH(F$22,'TDCV Values'!$D$10:$H$10,0))</f>
        <v>1498.9091325955792</v>
      </c>
      <c r="G190" s="35" cm="1">
        <f t="array" ref="G190">G173*INDEX('TDCV Values'!$D$11:$H$16,MATCH($B190&amp;$C190,'TDCV Values'!$B$11:$B$16&amp;'TDCV Values'!$C$11:$C$16,0),MATCH(G$22,'TDCV Values'!$D$10:$H$10,0))</f>
        <v>883.90586692371937</v>
      </c>
      <c r="H190" s="35" cm="1">
        <f t="array" ref="H190">H173*INDEX('TDCV Values'!$D$11:$H$16,MATCH($B190&amp;$C190,'TDCV Values'!$B$11:$B$16&amp;'TDCV Values'!$C$11:$C$16,0),MATCH(H$22,'TDCV Values'!$D$10:$H$10,0))</f>
        <v>745.96805025099547</v>
      </c>
      <c r="I190" s="35" cm="1">
        <f t="array" ref="I190">I173*INDEX('TDCV Values'!$D$11:$H$16,MATCH($B190&amp;$C190,'TDCV Values'!$B$11:$B$16&amp;'TDCV Values'!$C$11:$C$16,0),MATCH(I$22,'TDCV Values'!$D$10:$H$10,0))</f>
        <v>781.09741520280215</v>
      </c>
      <c r="J190" s="108"/>
    </row>
    <row r="191" spans="2:15">
      <c r="B191" s="14" t="s">
        <v>67</v>
      </c>
      <c r="C191" s="1" t="s">
        <v>63</v>
      </c>
      <c r="D191" s="14" t="s">
        <v>64</v>
      </c>
      <c r="E191" s="35" cm="1">
        <f t="array" ref="E191">E174*INDEX('TDCV Values'!$D$11:$H$16,MATCH($B191&amp;$C191,'TDCV Values'!$B$11:$B$16&amp;'TDCV Values'!$C$11:$C$16,0),MATCH(E$22,'TDCV Values'!$D$10:$H$10,0))</f>
        <v>2061.7543546212455</v>
      </c>
      <c r="F191" s="35" cm="1">
        <f t="array" ref="F191">F174*INDEX('TDCV Values'!$D$11:$H$16,MATCH($B191&amp;$C191,'TDCV Values'!$B$11:$B$16&amp;'TDCV Values'!$C$11:$C$16,0),MATCH(F$22,'TDCV Values'!$D$10:$H$10,0))</f>
        <v>1512.7069892055592</v>
      </c>
      <c r="G191" s="35" cm="1">
        <f t="array" ref="G191">G174*INDEX('TDCV Values'!$D$11:$H$16,MATCH($B191&amp;$C191,'TDCV Values'!$B$11:$B$16&amp;'TDCV Values'!$C$11:$C$16,0),MATCH(G$22,'TDCV Values'!$D$10:$H$10,0))</f>
        <v>897.12539272839638</v>
      </c>
      <c r="H191" s="35" cm="1">
        <f t="array" ref="H191">H174*INDEX('TDCV Values'!$D$11:$H$16,MATCH($B191&amp;$C191,'TDCV Values'!$B$11:$B$16&amp;'TDCV Values'!$C$11:$C$16,0),MATCH(H$22,'TDCV Values'!$D$10:$H$10,0))</f>
        <v>788.65378365412448</v>
      </c>
      <c r="I191" s="35" cm="1">
        <f t="array" ref="I191">I174*INDEX('TDCV Values'!$D$11:$H$16,MATCH($B191&amp;$C191,'TDCV Values'!$B$11:$B$16&amp;'TDCV Values'!$C$11:$C$16,0),MATCH(I$22,'TDCV Values'!$D$10:$H$10,0))</f>
        <v>849.40353685572609</v>
      </c>
      <c r="J191" s="108"/>
    </row>
    <row r="192" spans="2:15">
      <c r="B192" s="14" t="s">
        <v>67</v>
      </c>
      <c r="C192" s="1" t="s">
        <v>65</v>
      </c>
      <c r="D192" s="14" t="s">
        <v>64</v>
      </c>
      <c r="E192" s="35" cm="1">
        <f t="array" ref="E192">E175*INDEX('TDCV Values'!$D$11:$H$16,MATCH($B192&amp;$C192,'TDCV Values'!$B$11:$B$16&amp;'TDCV Values'!$C$11:$C$16,0),MATCH(E$22,'TDCV Values'!$D$10:$H$10,0))</f>
        <v>2106.2660466429802</v>
      </c>
      <c r="F192" s="35" cm="1">
        <f t="array" ref="F192">F175*INDEX('TDCV Values'!$D$11:$H$16,MATCH($B192&amp;$C192,'TDCV Values'!$B$11:$B$16&amp;'TDCV Values'!$C$11:$C$16,0),MATCH(F$22,'TDCV Values'!$D$10:$H$10,0))</f>
        <v>1529.6435044079408</v>
      </c>
      <c r="G192" s="35" cm="1">
        <f t="array" ref="G192">G175*INDEX('TDCV Values'!$D$11:$H$16,MATCH($B192&amp;$C192,'TDCV Values'!$B$11:$B$16&amp;'TDCV Values'!$C$11:$C$16,0),MATCH(G$22,'TDCV Values'!$D$10:$H$10,0))</f>
        <v>873.52801803197201</v>
      </c>
      <c r="H192" s="35" cm="1">
        <f t="array" ref="H192">H175*INDEX('TDCV Values'!$D$11:$H$16,MATCH($B192&amp;$C192,'TDCV Values'!$B$11:$B$16&amp;'TDCV Values'!$C$11:$C$16,0),MATCH(H$22,'TDCV Values'!$D$10:$H$10,0))</f>
        <v>756.32628597019675</v>
      </c>
      <c r="I192" s="35" cm="1">
        <f t="array" ref="I192">I175*INDEX('TDCV Values'!$D$11:$H$16,MATCH($B192&amp;$C192,'TDCV Values'!$B$11:$B$16&amp;'TDCV Values'!$C$11:$C$16,0),MATCH(I$22,'TDCV Values'!$D$10:$H$10,0))</f>
        <v>821.49198346465073</v>
      </c>
      <c r="J192" s="108"/>
    </row>
    <row r="193" spans="2:10">
      <c r="B193" s="14" t="s">
        <v>67</v>
      </c>
      <c r="C193" s="1" t="s">
        <v>66</v>
      </c>
      <c r="D193" s="14" t="s">
        <v>64</v>
      </c>
      <c r="E193" s="35" cm="1">
        <f t="array" ref="E193">E176*INDEX('TDCV Values'!$D$11:$H$16,MATCH($B193&amp;$C193,'TDCV Values'!$B$11:$B$16&amp;'TDCV Values'!$C$11:$C$16,0),MATCH(E$22,'TDCV Values'!$D$10:$H$10,0))</f>
        <v>2109.6801744968525</v>
      </c>
      <c r="F193" s="35" cm="1">
        <f t="array" ref="F193">F176*INDEX('TDCV Values'!$D$11:$H$16,MATCH($B193&amp;$C193,'TDCV Values'!$B$11:$B$16&amp;'TDCV Values'!$C$11:$C$16,0),MATCH(F$22,'TDCV Values'!$D$10:$H$10,0))</f>
        <v>1547.8824425739811</v>
      </c>
      <c r="G193" s="35" cm="1">
        <f t="array" ref="G193">G176*INDEX('TDCV Values'!$D$11:$H$16,MATCH($B193&amp;$C193,'TDCV Values'!$B$11:$B$16&amp;'TDCV Values'!$C$11:$C$16,0),MATCH(G$22,'TDCV Values'!$D$10:$H$10,0))</f>
        <v>918.00996476065961</v>
      </c>
      <c r="H193" s="35" cm="1">
        <f t="array" ref="H193">H176*INDEX('TDCV Values'!$D$11:$H$16,MATCH($B193&amp;$C193,'TDCV Values'!$B$11:$B$16&amp;'TDCV Values'!$C$11:$C$16,0),MATCH(H$22,'TDCV Values'!$D$10:$H$10,0))</f>
        <v>806.56241462788012</v>
      </c>
      <c r="I193" s="35" cm="1">
        <f t="array" ref="I193">I176*INDEX('TDCV Values'!$D$11:$H$16,MATCH($B193&amp;$C193,'TDCV Values'!$B$11:$B$16&amp;'TDCV Values'!$C$11:$C$16,0),MATCH(I$22,'TDCV Values'!$D$10:$H$10,0))</f>
        <v>868.43420631725371</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183.6823127948943</v>
      </c>
      <c r="F195" s="8">
        <f t="shared" ref="F195:I200" si="20">F177*365</f>
        <v>201.42165511015281</v>
      </c>
      <c r="G195" s="8">
        <f t="shared" si="20"/>
        <v>201.42165511015281</v>
      </c>
      <c r="H195" s="8">
        <f t="shared" si="20"/>
        <v>204.08214926784581</v>
      </c>
      <c r="I195" s="8">
        <f t="shared" si="20"/>
        <v>203.94877324719235</v>
      </c>
      <c r="J195" s="108"/>
    </row>
    <row r="196" spans="2:10">
      <c r="B196" s="14" t="s">
        <v>62</v>
      </c>
      <c r="C196" s="1" t="s">
        <v>65</v>
      </c>
      <c r="D196" s="14" t="s">
        <v>68</v>
      </c>
      <c r="E196" s="8">
        <f t="shared" ref="E196:H200" si="21">E178*365</f>
        <v>182.62188336820904</v>
      </c>
      <c r="F196" s="8">
        <f t="shared" si="21"/>
        <v>200.25539775716069</v>
      </c>
      <c r="G196" s="8">
        <f t="shared" si="21"/>
        <v>200.25539775716069</v>
      </c>
      <c r="H196" s="8">
        <f t="shared" si="21"/>
        <v>202.91367076426775</v>
      </c>
      <c r="I196" s="8">
        <f t="shared" si="20"/>
        <v>202.8370297497093</v>
      </c>
      <c r="J196" s="108"/>
    </row>
    <row r="197" spans="2:10">
      <c r="B197" s="14" t="s">
        <v>62</v>
      </c>
      <c r="C197" s="1" t="s">
        <v>66</v>
      </c>
      <c r="D197" s="14" t="s">
        <v>68</v>
      </c>
      <c r="E197" s="8">
        <f t="shared" si="21"/>
        <v>197.78906666848937</v>
      </c>
      <c r="F197" s="8">
        <f t="shared" si="21"/>
        <v>216.42197385556688</v>
      </c>
      <c r="G197" s="8">
        <f t="shared" si="21"/>
        <v>216.42197385556688</v>
      </c>
      <c r="H197" s="8">
        <f t="shared" si="21"/>
        <v>218.36222458917393</v>
      </c>
      <c r="I197" s="8">
        <f t="shared" si="20"/>
        <v>218.50859542938812</v>
      </c>
      <c r="J197" s="108"/>
    </row>
    <row r="198" spans="2:10">
      <c r="B198" s="14" t="s">
        <v>67</v>
      </c>
      <c r="C198" s="1" t="s">
        <v>63</v>
      </c>
      <c r="D198" s="14" t="s">
        <v>68</v>
      </c>
      <c r="E198" s="8">
        <f t="shared" si="21"/>
        <v>110.15907488794292</v>
      </c>
      <c r="F198" s="8">
        <f t="shared" si="21"/>
        <v>112.25032706240306</v>
      </c>
      <c r="G198" s="8">
        <f t="shared" si="21"/>
        <v>112.25032706240306</v>
      </c>
      <c r="H198" s="8">
        <f t="shared" si="21"/>
        <v>115.44903469098426</v>
      </c>
      <c r="I198" s="8">
        <f t="shared" si="20"/>
        <v>115.36469336574558</v>
      </c>
      <c r="J198" s="108"/>
    </row>
    <row r="199" spans="2:10">
      <c r="B199" s="14" t="s">
        <v>67</v>
      </c>
      <c r="C199" s="1" t="s">
        <v>65</v>
      </c>
      <c r="D199" s="14" t="s">
        <v>68</v>
      </c>
      <c r="E199" s="8">
        <f t="shared" si="21"/>
        <v>109.56551831330046</v>
      </c>
      <c r="F199" s="8">
        <f t="shared" si="21"/>
        <v>111.64414702557555</v>
      </c>
      <c r="G199" s="8">
        <f t="shared" si="21"/>
        <v>111.64414702557555</v>
      </c>
      <c r="H199" s="8">
        <f t="shared" si="21"/>
        <v>114.83649976047307</v>
      </c>
      <c r="I199" s="8">
        <f t="shared" si="20"/>
        <v>114.75215843523439</v>
      </c>
      <c r="J199" s="108"/>
    </row>
    <row r="200" spans="2:10">
      <c r="B200" s="14" t="s">
        <v>67</v>
      </c>
      <c r="C200" s="1" t="s">
        <v>66</v>
      </c>
      <c r="D200" s="14" t="s">
        <v>68</v>
      </c>
      <c r="E200" s="8">
        <f t="shared" si="21"/>
        <v>120.02770623493009</v>
      </c>
      <c r="F200" s="8">
        <f t="shared" si="21"/>
        <v>122.89992273131381</v>
      </c>
      <c r="G200" s="8">
        <f t="shared" si="21"/>
        <v>122.89992273131381</v>
      </c>
      <c r="H200" s="8">
        <f t="shared" si="21"/>
        <v>125.27030930162763</v>
      </c>
      <c r="I200" s="8">
        <f t="shared" si="20"/>
        <v>125.18453798921711</v>
      </c>
      <c r="J200" s="108"/>
    </row>
    <row r="201" spans="2:10">
      <c r="B201" s="209" t="s">
        <v>74</v>
      </c>
      <c r="C201" s="209"/>
      <c r="D201" s="209"/>
      <c r="E201" s="209"/>
      <c r="F201" s="209"/>
      <c r="G201" s="209"/>
      <c r="H201" s="209"/>
      <c r="I201" s="186"/>
      <c r="J201" t="s">
        <v>75</v>
      </c>
    </row>
    <row r="202" spans="2:10">
      <c r="B202" s="14" t="s">
        <v>62</v>
      </c>
      <c r="C202" s="1" t="s">
        <v>63</v>
      </c>
      <c r="D202" s="1"/>
      <c r="E202" s="8">
        <f>E188+E195</f>
        <v>2146.0251171603973</v>
      </c>
      <c r="F202" s="8">
        <f t="shared" ref="F202:I207" si="22">F188+F195</f>
        <v>1666.2421930141002</v>
      </c>
      <c r="G202" s="8">
        <f t="shared" si="22"/>
        <v>1065.2092254669924</v>
      </c>
      <c r="H202" s="8">
        <f t="shared" si="22"/>
        <v>933.43955646487996</v>
      </c>
      <c r="I202" s="8">
        <f t="shared" si="22"/>
        <v>967.89964562810758</v>
      </c>
    </row>
    <row r="203" spans="2:10">
      <c r="B203" s="14" t="s">
        <v>62</v>
      </c>
      <c r="C203" s="1" t="s">
        <v>65</v>
      </c>
      <c r="D203" s="1"/>
      <c r="E203" s="8">
        <f t="shared" ref="E203:H207" si="23">E189+E196</f>
        <v>2103.1136763019831</v>
      </c>
      <c r="F203" s="8">
        <f t="shared" si="23"/>
        <v>1622.7766883108363</v>
      </c>
      <c r="G203" s="8">
        <f t="shared" si="23"/>
        <v>1028.2193558250212</v>
      </c>
      <c r="H203" s="8">
        <f t="shared" si="23"/>
        <v>916.21678975965597</v>
      </c>
      <c r="I203" s="8">
        <f t="shared" si="22"/>
        <v>950.31438976714571</v>
      </c>
    </row>
    <row r="204" spans="2:10">
      <c r="B204" s="14" t="s">
        <v>62</v>
      </c>
      <c r="C204" s="1" t="s">
        <v>66</v>
      </c>
      <c r="D204" s="1"/>
      <c r="E204" s="8">
        <f t="shared" si="23"/>
        <v>2205.7864172151899</v>
      </c>
      <c r="F204" s="8">
        <f t="shared" si="23"/>
        <v>1715.3311064511461</v>
      </c>
      <c r="G204" s="8">
        <f t="shared" si="23"/>
        <v>1100.3278407792864</v>
      </c>
      <c r="H204" s="8">
        <f t="shared" si="23"/>
        <v>964.33027484016941</v>
      </c>
      <c r="I204" s="8">
        <f t="shared" si="22"/>
        <v>999.6060106321903</v>
      </c>
    </row>
    <row r="205" spans="2:10">
      <c r="B205" s="14" t="s">
        <v>67</v>
      </c>
      <c r="C205" s="1" t="s">
        <v>63</v>
      </c>
      <c r="D205" s="1"/>
      <c r="E205" s="8">
        <f t="shared" si="23"/>
        <v>2171.9134295091885</v>
      </c>
      <c r="F205" s="8">
        <f t="shared" si="23"/>
        <v>1624.9573162679624</v>
      </c>
      <c r="G205" s="8">
        <f t="shared" si="23"/>
        <v>1009.3757197907994</v>
      </c>
      <c r="H205" s="8">
        <f t="shared" si="23"/>
        <v>904.10281834510874</v>
      </c>
      <c r="I205" s="8">
        <f t="shared" si="22"/>
        <v>964.76823022147164</v>
      </c>
    </row>
    <row r="206" spans="2:10">
      <c r="B206" s="14" t="s">
        <v>67</v>
      </c>
      <c r="C206" s="1" t="s">
        <v>65</v>
      </c>
      <c r="D206" s="1"/>
      <c r="E206" s="8">
        <f t="shared" si="23"/>
        <v>2215.8315649562805</v>
      </c>
      <c r="F206" s="8">
        <f t="shared" si="23"/>
        <v>1641.2876514335164</v>
      </c>
      <c r="G206" s="8">
        <f t="shared" si="23"/>
        <v>985.17216505754755</v>
      </c>
      <c r="H206" s="8">
        <f t="shared" si="23"/>
        <v>871.16278573066984</v>
      </c>
      <c r="I206" s="8">
        <f t="shared" si="22"/>
        <v>936.24414189988511</v>
      </c>
    </row>
    <row r="207" spans="2:10">
      <c r="B207" s="14" t="s">
        <v>67</v>
      </c>
      <c r="C207" s="1" t="s">
        <v>66</v>
      </c>
      <c r="D207" s="1"/>
      <c r="E207" s="8">
        <f t="shared" si="23"/>
        <v>2229.7078807317826</v>
      </c>
      <c r="F207" s="8">
        <f t="shared" si="23"/>
        <v>1670.7823653052949</v>
      </c>
      <c r="G207" s="8">
        <f t="shared" si="23"/>
        <v>1040.9098874919734</v>
      </c>
      <c r="H207" s="8">
        <f t="shared" si="23"/>
        <v>931.83272392950778</v>
      </c>
      <c r="I207" s="8">
        <f t="shared" si="22"/>
        <v>993.61874430647083</v>
      </c>
    </row>
    <row r="208" spans="2:10">
      <c r="B208" s="209" t="s">
        <v>74</v>
      </c>
      <c r="C208" s="209"/>
      <c r="D208" s="209"/>
      <c r="E208" s="209"/>
      <c r="F208" s="209"/>
      <c r="G208" s="209"/>
      <c r="H208" s="209"/>
      <c r="I208" s="186"/>
      <c r="J208" t="s">
        <v>76</v>
      </c>
    </row>
    <row r="209" spans="2:15">
      <c r="B209" s="14" t="s">
        <v>77</v>
      </c>
      <c r="C209" s="1" t="s">
        <v>63</v>
      </c>
      <c r="D209" s="1"/>
      <c r="E209" s="8">
        <f>E202+E205</f>
        <v>4317.9385466695858</v>
      </c>
      <c r="F209" s="8">
        <f t="shared" ref="F209:I211" si="24">F202+F205</f>
        <v>3291.1995092820625</v>
      </c>
      <c r="G209" s="8">
        <f t="shared" si="24"/>
        <v>2074.5849452577918</v>
      </c>
      <c r="H209" s="8">
        <f t="shared" si="24"/>
        <v>1837.5423748099888</v>
      </c>
      <c r="I209" s="8">
        <f t="shared" si="24"/>
        <v>1932.6678758495791</v>
      </c>
    </row>
    <row r="210" spans="2:15">
      <c r="B210" s="14" t="s">
        <v>77</v>
      </c>
      <c r="C210" s="1" t="s">
        <v>65</v>
      </c>
      <c r="D210" s="1"/>
      <c r="E210" s="8">
        <f t="shared" ref="E210:H211" si="25">E203+E206</f>
        <v>4318.9452412582632</v>
      </c>
      <c r="F210" s="8">
        <f t="shared" si="25"/>
        <v>3264.0643397443528</v>
      </c>
      <c r="G210" s="8">
        <f t="shared" si="25"/>
        <v>2013.3915208825688</v>
      </c>
      <c r="H210" s="8">
        <f t="shared" si="25"/>
        <v>1787.3795754903258</v>
      </c>
      <c r="I210" s="8">
        <f t="shared" si="24"/>
        <v>1886.5585316670308</v>
      </c>
    </row>
    <row r="211" spans="2:15">
      <c r="B211" s="14" t="s">
        <v>77</v>
      </c>
      <c r="C211" s="1" t="s">
        <v>66</v>
      </c>
      <c r="D211" s="1"/>
      <c r="E211" s="8">
        <f t="shared" si="25"/>
        <v>4435.4942979469724</v>
      </c>
      <c r="F211" s="8">
        <f t="shared" si="25"/>
        <v>3386.113471756441</v>
      </c>
      <c r="G211" s="8">
        <f t="shared" si="25"/>
        <v>2141.2377282712596</v>
      </c>
      <c r="H211" s="8">
        <f t="shared" si="25"/>
        <v>1896.1629987696772</v>
      </c>
      <c r="I211" s="8">
        <f t="shared" si="24"/>
        <v>1993.2247549386611</v>
      </c>
    </row>
    <row r="212" spans="2:15">
      <c r="B212" s="128"/>
      <c r="D212" s="128"/>
      <c r="E212" s="16"/>
      <c r="F212" s="16"/>
      <c r="G212" s="16"/>
      <c r="H212" s="16"/>
      <c r="I212" s="16"/>
    </row>
    <row r="213" spans="2:15">
      <c r="B213" s="199" t="s">
        <v>108</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6">E202-E38</f>
        <v>16.030382783534606</v>
      </c>
      <c r="F217" s="8">
        <f t="shared" si="26"/>
        <v>13.208760839327851</v>
      </c>
      <c r="G217" s="8">
        <f t="shared" si="26"/>
        <v>9.6186710402957942</v>
      </c>
      <c r="H217" s="8">
        <f t="shared" si="26"/>
        <v>9.9525365734450588</v>
      </c>
      <c r="I217" s="8">
        <f t="shared" si="26"/>
        <v>10.154523449455723</v>
      </c>
      <c r="J217" s="137"/>
      <c r="K217" s="138"/>
      <c r="L217" s="138"/>
      <c r="M217" s="138"/>
      <c r="N217" s="138"/>
      <c r="O217" s="138"/>
    </row>
    <row r="218" spans="2:15">
      <c r="B218" s="14" t="s">
        <v>62</v>
      </c>
      <c r="C218" s="1" t="s">
        <v>65</v>
      </c>
      <c r="D218" s="1"/>
      <c r="E218" s="8">
        <f t="shared" si="26"/>
        <v>-15.158675048222904</v>
      </c>
      <c r="F218" s="8">
        <f t="shared" si="26"/>
        <v>-15.36829109948826</v>
      </c>
      <c r="G218" s="8">
        <f t="shared" si="26"/>
        <v>-15.36829109948826</v>
      </c>
      <c r="H218" s="8">
        <f t="shared" si="26"/>
        <v>-20.783575359304564</v>
      </c>
      <c r="I218" s="8">
        <f t="shared" si="26"/>
        <v>-20.777611158865511</v>
      </c>
      <c r="J218" s="137"/>
      <c r="K218" s="121" t="s">
        <v>101</v>
      </c>
      <c r="L218" s="138"/>
      <c r="M218" s="138"/>
      <c r="N218" s="138"/>
      <c r="O218" s="138"/>
    </row>
    <row r="219" spans="2:15">
      <c r="B219" s="14" t="s">
        <v>62</v>
      </c>
      <c r="C219" s="1" t="s">
        <v>66</v>
      </c>
      <c r="D219" s="1"/>
      <c r="E219" s="8">
        <f t="shared" si="26"/>
        <v>-50.678744029287373</v>
      </c>
      <c r="F219" s="8">
        <f t="shared" si="26"/>
        <v>-39.323464992697609</v>
      </c>
      <c r="G219" s="8">
        <f t="shared" si="26"/>
        <v>-25.101242306356426</v>
      </c>
      <c r="H219" s="8">
        <f t="shared" si="26"/>
        <v>-21.841904659750867</v>
      </c>
      <c r="I219" s="8">
        <f t="shared" si="26"/>
        <v>-22.647126679448434</v>
      </c>
      <c r="K219" s="136">
        <f>(I217*'Customer Numbers - Midlands'!$C$5)+(I218*'Customer Numbers - Midlands'!$D$5)+(I219*'Customer Numbers - Midlands'!$E$5)+(I220*'Customer Numbers - Midlands'!$C$10)+(I221*'Customer Numbers - Midlands'!$D$10)+(I222*'Customer Numbers - Midlands'!$E$10)</f>
        <v>-2.989545464515686E-7</v>
      </c>
      <c r="L219" s="138"/>
      <c r="M219" s="138"/>
      <c r="N219" s="138"/>
      <c r="O219" s="138"/>
    </row>
    <row r="220" spans="2:15">
      <c r="B220" s="14" t="s">
        <v>67</v>
      </c>
      <c r="C220" s="1" t="s">
        <v>63</v>
      </c>
      <c r="D220" s="1"/>
      <c r="E220" s="8">
        <f t="shared" si="26"/>
        <v>18.382445322500189</v>
      </c>
      <c r="F220" s="8">
        <f t="shared" si="26"/>
        <v>14.942537364079499</v>
      </c>
      <c r="G220" s="8">
        <f t="shared" si="26"/>
        <v>11.306349356784608</v>
      </c>
      <c r="H220" s="8">
        <f t="shared" si="26"/>
        <v>11.970595586385684</v>
      </c>
      <c r="I220" s="8">
        <f t="shared" si="26"/>
        <v>12.38105586556776</v>
      </c>
      <c r="K220" s="138"/>
      <c r="L220" s="138"/>
      <c r="M220" s="138"/>
      <c r="N220" s="138"/>
      <c r="O220" s="138"/>
    </row>
    <row r="221" spans="2:15">
      <c r="B221" s="14" t="s">
        <v>67</v>
      </c>
      <c r="C221" s="1" t="s">
        <v>65</v>
      </c>
      <c r="D221" s="1"/>
      <c r="E221" s="8">
        <f t="shared" si="26"/>
        <v>-27.340297362276488</v>
      </c>
      <c r="F221" s="8">
        <f t="shared" si="26"/>
        <v>-26.322285157463511</v>
      </c>
      <c r="G221" s="8">
        <f t="shared" si="26"/>
        <v>-26.322285157463625</v>
      </c>
      <c r="H221" s="8">
        <f t="shared" si="26"/>
        <v>-32.808469752295764</v>
      </c>
      <c r="I221" s="8">
        <f t="shared" si="26"/>
        <v>-32.780089168696577</v>
      </c>
      <c r="K221" s="138"/>
      <c r="L221" s="138"/>
      <c r="M221" s="138"/>
      <c r="N221" s="138"/>
      <c r="O221" s="138"/>
    </row>
    <row r="222" spans="2:15">
      <c r="B222" s="14" t="s">
        <v>67</v>
      </c>
      <c r="C222" s="1" t="s">
        <v>66</v>
      </c>
      <c r="D222" s="1"/>
      <c r="E222" s="8">
        <f t="shared" si="26"/>
        <v>-51.383578483801102</v>
      </c>
      <c r="F222" s="8">
        <f t="shared" si="26"/>
        <v>-38.39853471994661</v>
      </c>
      <c r="G222" s="8">
        <f t="shared" si="26"/>
        <v>-23.787770700740111</v>
      </c>
      <c r="H222" s="8">
        <f t="shared" si="26"/>
        <v>-21.123700675636428</v>
      </c>
      <c r="I222" s="8">
        <f t="shared" si="26"/>
        <v>-22.796328631700476</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34.412828106034794</v>
      </c>
      <c r="F224" s="8">
        <f t="shared" ref="F224:I226" si="27">F217+F220</f>
        <v>28.15129820340735</v>
      </c>
      <c r="G224" s="8">
        <f t="shared" si="27"/>
        <v>20.925020397080402</v>
      </c>
      <c r="H224" s="8">
        <f t="shared" si="27"/>
        <v>21.923132159830743</v>
      </c>
      <c r="I224" s="8">
        <f t="shared" si="27"/>
        <v>22.535579315023483</v>
      </c>
      <c r="K224" s="138"/>
      <c r="L224" s="138"/>
      <c r="M224" s="138"/>
      <c r="N224" s="138"/>
      <c r="O224" s="138"/>
    </row>
    <row r="225" spans="2:15">
      <c r="B225" s="14" t="s">
        <v>77</v>
      </c>
      <c r="C225" s="1" t="s">
        <v>65</v>
      </c>
      <c r="D225" s="1"/>
      <c r="E225" s="8">
        <f>E218+E221</f>
        <v>-42.498972410499391</v>
      </c>
      <c r="F225" s="8">
        <f t="shared" si="27"/>
        <v>-41.690576256951772</v>
      </c>
      <c r="G225" s="8">
        <f t="shared" si="27"/>
        <v>-41.690576256951886</v>
      </c>
      <c r="H225" s="8">
        <f t="shared" si="27"/>
        <v>-53.592045111600328</v>
      </c>
      <c r="I225" s="8">
        <f t="shared" si="27"/>
        <v>-53.557700327562088</v>
      </c>
      <c r="K225" s="138"/>
      <c r="L225" s="138"/>
      <c r="M225" s="138"/>
      <c r="N225" s="138"/>
      <c r="O225" s="138"/>
    </row>
    <row r="226" spans="2:15">
      <c r="B226" s="14" t="s">
        <v>77</v>
      </c>
      <c r="C226" s="1" t="s">
        <v>66</v>
      </c>
      <c r="D226" s="1"/>
      <c r="E226" s="8">
        <f>E219+E222</f>
        <v>-102.06232251308847</v>
      </c>
      <c r="F226" s="8">
        <f t="shared" si="27"/>
        <v>-77.721999712644219</v>
      </c>
      <c r="G226" s="8">
        <f t="shared" si="27"/>
        <v>-48.889013007096537</v>
      </c>
      <c r="H226" s="8">
        <f t="shared" si="27"/>
        <v>-42.965605335387295</v>
      </c>
      <c r="I226" s="8">
        <f t="shared" si="27"/>
        <v>-45.443455311148909</v>
      </c>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M54:N54"/>
    <mergeCell ref="B57:C57"/>
    <mergeCell ref="B208:H208"/>
    <mergeCell ref="B216:H216"/>
    <mergeCell ref="B223:H223"/>
    <mergeCell ref="B187:H187"/>
    <mergeCell ref="B194:H194"/>
    <mergeCell ref="B201:H201"/>
    <mergeCell ref="B23:H23"/>
    <mergeCell ref="B30:H30"/>
    <mergeCell ref="B37:H37"/>
    <mergeCell ref="B44:H44"/>
    <mergeCell ref="B113:H113"/>
    <mergeCell ref="E52:F52"/>
    <mergeCell ref="B77:H77"/>
    <mergeCell ref="B84:H84"/>
    <mergeCell ref="B91:H91"/>
    <mergeCell ref="B98:H98"/>
    <mergeCell ref="B106:H106"/>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F10F8-384D-438D-BC9A-94E0A33D632E}">
  <sheetPr>
    <tabColor theme="5" tint="0.59999389629810485"/>
    <pageSetUpPr autoPageBreaks="0"/>
  </sheetPr>
  <dimension ref="A2:V236"/>
  <sheetViews>
    <sheetView topLeftCell="A110" zoomScaleNormal="100" workbookViewId="0">
      <selection activeCell="J138" sqref="J138"/>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133</v>
      </c>
    </row>
    <row r="3" spans="1:10" s="34" customFormat="1">
      <c r="A3" s="33" t="s">
        <v>57</v>
      </c>
      <c r="B3" s="33"/>
      <c r="C3" s="33"/>
    </row>
    <row r="4" spans="1:10">
      <c r="A4" s="4"/>
      <c r="B4" s="4"/>
      <c r="C4" s="4"/>
      <c r="H4" s="187"/>
      <c r="I4" s="187"/>
    </row>
    <row r="5" spans="1:10" ht="25.5">
      <c r="A5" s="1"/>
      <c r="B5" s="14"/>
      <c r="C5" s="1"/>
      <c r="D5" s="1"/>
      <c r="E5" s="126" t="s">
        <v>47</v>
      </c>
      <c r="F5" s="126" t="s">
        <v>49</v>
      </c>
      <c r="G5" s="126" t="s">
        <v>51</v>
      </c>
      <c r="H5" s="126" t="s">
        <v>53</v>
      </c>
      <c r="I5" s="127" t="s">
        <v>55</v>
      </c>
    </row>
    <row r="6" spans="1:10">
      <c r="A6" s="21" t="s">
        <v>95</v>
      </c>
      <c r="B6" s="55" t="s">
        <v>58</v>
      </c>
      <c r="C6" s="2" t="s">
        <v>59</v>
      </c>
      <c r="D6" s="2" t="s">
        <v>60</v>
      </c>
      <c r="E6" s="13" t="s">
        <v>46</v>
      </c>
      <c r="F6" s="13" t="s">
        <v>48</v>
      </c>
      <c r="G6" s="13" t="s">
        <v>50</v>
      </c>
      <c r="H6" s="13" t="s">
        <v>52</v>
      </c>
      <c r="I6" s="186" t="s">
        <v>54</v>
      </c>
      <c r="J6" t="s">
        <v>61</v>
      </c>
    </row>
    <row r="7" spans="1:10" ht="13.5" customHeight="1">
      <c r="A7" s="143" t="s">
        <v>134</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0.67130668339270549</v>
      </c>
      <c r="F7" s="37" cm="1">
        <f t="array" ref="F7">INDEX('Regional Cap levels'!$F$386:$J$553,MATCH($A7&amp;$B7&amp;$C7&amp;$D7,'Regional Cap levels'!$B$386:$B$553&amp;'Regional Cap levels'!$C$386:$C$553&amp;'Regional Cap levels'!$D$386:$D$553&amp;'Regional Cap levels'!$E$386:$E$553,0),MATCH(F$6,'Regional Cap levels'!$F$385:$J$385,0))</f>
        <v>0.50187424961166383</v>
      </c>
      <c r="G7" s="37" cm="1">
        <f t="array" ref="G7">INDEX('Regional Cap levels'!$F$386:$J$553,MATCH($A7&amp;$B7&amp;$C7&amp;$D7,'Regional Cap levels'!$B$386:$B$553&amp;'Regional Cap levels'!$C$386:$C$553&amp;'Regional Cap levels'!$D$386:$D$553&amp;'Regional Cap levels'!$E$386:$E$553,0),MATCH(G$6,'Regional Cap levels'!$F$385:$J$385,0))</f>
        <v>0.29947651496550837</v>
      </c>
      <c r="H7" s="37" cm="1">
        <f t="array" ref="H7">INDEX('Regional Cap levels'!$F$386:$J$553,MATCH($A7&amp;$B7&amp;$C7&amp;$D7,'Regional Cap levels'!$B$386:$B$553&amp;'Regional Cap levels'!$C$386:$C$553&amp;'Regional Cap levels'!$D$386:$D$553&amp;'Regional Cap levels'!$E$386:$E$553,0),MATCH(H$6,'Regional Cap levels'!$F$385:$J$385,0))</f>
        <v>0.27184883920865871</v>
      </c>
      <c r="I7" s="37" cm="1">
        <f t="array" ref="I7">INDEX('Regional Cap levels'!$F$386:$J$553,MATCH($A7&amp;$B7&amp;$C7&amp;$D7,'Regional Cap levels'!$B$386:$B$553&amp;'Regional Cap levels'!$C$386:$C$553&amp;'Regional Cap levels'!$D$386:$D$553&amp;'Regional Cap levels'!$E$386:$E$553,0),MATCH(I$6,'Regional Cap levels'!$F$385:$J$385,0))</f>
        <v>0.2842524081599101</v>
      </c>
      <c r="J7" s="4"/>
    </row>
    <row r="8" spans="1:10" ht="13.5" customHeight="1">
      <c r="A8" s="143" t="s">
        <v>134</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0.66102623397853599</v>
      </c>
      <c r="F8" s="37" cm="1">
        <f t="array" ref="F8">INDEX('Regional Cap levels'!$F$386:$J$553,MATCH($A8&amp;$B8&amp;$C8&amp;$D8,'Regional Cap levels'!$B$386:$B$553&amp;'Regional Cap levels'!$C$386:$C$553&amp;'Regional Cap levels'!$D$386:$D$553&amp;'Regional Cap levels'!$E$386:$E$553,0),MATCH(F$6,'Regional Cap levels'!$F$385:$J$385,0))</f>
        <v>0.49040913012636406</v>
      </c>
      <c r="G8" s="37" cm="1">
        <f t="array" ref="G8">INDEX('Regional Cap levels'!$F$386:$J$553,MATCH($A8&amp;$B8&amp;$C8&amp;$D8,'Regional Cap levels'!$B$386:$B$553&amp;'Regional Cap levels'!$C$386:$C$553&amp;'Regional Cap levels'!$D$386:$D$553&amp;'Regional Cap levels'!$E$386:$E$553,0),MATCH(G$6,'Regional Cap levels'!$F$385:$J$385,0))</f>
        <v>0.28898894129034575</v>
      </c>
      <c r="H8" s="37" cm="1">
        <f t="array" ref="H8">INDEX('Regional Cap levels'!$F$386:$J$553,MATCH($A8&amp;$B8&amp;$C8&amp;$D8,'Regional Cap levels'!$B$386:$B$553&amp;'Regional Cap levels'!$C$386:$C$553&amp;'Regional Cap levels'!$D$386:$D$553&amp;'Regional Cap levels'!$E$386:$E$553,0),MATCH(H$6,'Regional Cap levels'!$F$385:$J$385,0))</f>
        <v>0.26749782012907947</v>
      </c>
      <c r="I8" s="37" cm="1">
        <f t="array" ref="I8">INDEX('Regional Cap levels'!$F$386:$J$553,MATCH($A8&amp;$B8&amp;$C8&amp;$D8,'Regional Cap levels'!$B$386:$B$553&amp;'Regional Cap levels'!$C$386:$C$553&amp;'Regional Cap levels'!$D$386:$D$553&amp;'Regional Cap levels'!$E$386:$E$553,0),MATCH(I$6,'Regional Cap levels'!$F$385:$J$385,0))</f>
        <v>0.27984372184161993</v>
      </c>
    </row>
    <row r="9" spans="1:10" ht="13.5" customHeight="1">
      <c r="A9" s="143" t="s">
        <v>134</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0.70705835819178253</v>
      </c>
      <c r="F9" s="37" cm="1">
        <f t="array" ref="F9">INDEX('Regional Cap levels'!$F$386:$J$553,MATCH($A9&amp;$B9&amp;$C9&amp;$D9,'Regional Cap levels'!$B$386:$B$553&amp;'Regional Cap levels'!$C$386:$C$553&amp;'Regional Cap levels'!$D$386:$D$553&amp;'Regional Cap levels'!$E$386:$E$553,0),MATCH(F$6,'Regional Cap levels'!$F$385:$J$385,0))</f>
        <v>0.5286098841339586</v>
      </c>
      <c r="G9" s="37" cm="1">
        <f t="array" ref="G9">INDEX('Regional Cap levels'!$F$386:$J$553,MATCH($A9&amp;$B9&amp;$C9&amp;$D9,'Regional Cap levels'!$B$386:$B$553&amp;'Regional Cap levels'!$C$386:$C$553&amp;'Regional Cap levels'!$D$386:$D$553&amp;'Regional Cap levels'!$E$386:$E$553,0),MATCH(G$6,'Regional Cap levels'!$F$385:$J$385,0))</f>
        <v>0.31544504829432135</v>
      </c>
      <c r="H9" s="37" cm="1">
        <f t="array" ref="H9">INDEX('Regional Cap levels'!$F$386:$J$553,MATCH($A9&amp;$B9&amp;$C9&amp;$D9,'Regional Cap levels'!$B$386:$B$553&amp;'Regional Cap levels'!$C$386:$C$553&amp;'Regional Cap levels'!$D$386:$D$553&amp;'Regional Cap levels'!$E$386:$E$553,0),MATCH(H$6,'Regional Cap levels'!$F$385:$J$385,0))</f>
        <v>0.2861701675995969</v>
      </c>
      <c r="I9" s="37" cm="1">
        <f t="array" ref="I9">INDEX('Regional Cap levels'!$F$386:$J$553,MATCH($A9&amp;$B9&amp;$C9&amp;$D9,'Regional Cap levels'!$B$386:$B$553&amp;'Regional Cap levels'!$C$386:$C$553&amp;'Regional Cap levels'!$D$386:$D$553&amp;'Regional Cap levels'!$E$386:$E$553,0),MATCH(I$6,'Regional Cap levels'!$F$385:$J$385,0))</f>
        <v>0.29923325506137882</v>
      </c>
    </row>
    <row r="10" spans="1:10" ht="13.5" customHeight="1">
      <c r="A10" s="143" t="s">
        <v>134</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0.17171611160289771</v>
      </c>
      <c r="F10" s="37" cm="1">
        <f t="array" ref="F10">INDEX('Regional Cap levels'!$F$386:$J$553,MATCH($A10&amp;$B10&amp;$C10&amp;$D10,'Regional Cap levels'!$B$386:$B$553&amp;'Regional Cap levels'!$C$386:$C$553&amp;'Regional Cap levels'!$D$386:$D$553&amp;'Regional Cap levels'!$E$386:$E$553,0),MATCH(F$6,'Regional Cap levels'!$F$385:$J$385,0))</f>
        <v>0.12812724363946909</v>
      </c>
      <c r="G10" s="37" cm="1">
        <f t="array" ref="G10">INDEX('Regional Cap levels'!$F$386:$J$553,MATCH($A10&amp;$B10&amp;$C10&amp;$D10,'Regional Cap levels'!$B$386:$B$553&amp;'Regional Cap levels'!$C$386:$C$553&amp;'Regional Cap levels'!$D$386:$D$553&amp;'Regional Cap levels'!$E$386:$E$553,0),MATCH(G$6,'Regional Cap levels'!$F$385:$J$385,0))</f>
        <v>7.7131792933646776E-2</v>
      </c>
      <c r="H10" s="37" cm="1">
        <f t="array" ref="H10">INDEX('Regional Cap levels'!$F$386:$J$553,MATCH($A10&amp;$B10&amp;$C10&amp;$D10,'Regional Cap levels'!$B$386:$B$553&amp;'Regional Cap levels'!$C$386:$C$553&amp;'Regional Cap levels'!$D$386:$D$553&amp;'Regional Cap levels'!$E$386:$E$553,0),MATCH(H$6,'Regional Cap levels'!$F$385:$J$385,0))</f>
        <v>7.0977437865495221E-2</v>
      </c>
      <c r="I10" s="37" cm="1">
        <f t="array" ref="I10">INDEX('Regional Cap levels'!$F$386:$J$553,MATCH($A10&amp;$B10&amp;$C10&amp;$D10,'Regional Cap levels'!$B$386:$B$553&amp;'Regional Cap levels'!$C$386:$C$553&amp;'Regional Cap levels'!$D$386:$D$553&amp;'Regional Cap levels'!$E$386:$E$553,0),MATCH(I$6,'Regional Cap levels'!$F$385:$J$385,0))</f>
        <v>7.6223381957392269E-2</v>
      </c>
    </row>
    <row r="11" spans="1:10" ht="13.5" customHeight="1">
      <c r="A11" s="143" t="s">
        <v>134</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0.1767728464694106</v>
      </c>
      <c r="F11" s="37" cm="1">
        <f t="array" ref="F11">INDEX('Regional Cap levels'!$F$386:$J$553,MATCH($A11&amp;$B11&amp;$C11&amp;$D11,'Regional Cap levels'!$B$386:$B$553&amp;'Regional Cap levels'!$C$386:$C$553&amp;'Regional Cap levels'!$D$386:$D$553&amp;'Regional Cap levels'!$E$386:$E$553,0),MATCH(F$6,'Regional Cap levels'!$F$385:$J$385,0))</f>
        <v>0.13097226181368254</v>
      </c>
      <c r="G11" s="37" cm="1">
        <f t="array" ref="G11">INDEX('Regional Cap levels'!$F$386:$J$553,MATCH($A11&amp;$B11&amp;$C11&amp;$D11,'Regional Cap levels'!$B$386:$B$553&amp;'Regional Cap levels'!$C$386:$C$553&amp;'Regional Cap levels'!$D$386:$D$553&amp;'Regional Cap levels'!$E$386:$E$553,0),MATCH(G$6,'Regional Cap levels'!$F$385:$J$385,0))</f>
        <v>7.6295971282351868E-2</v>
      </c>
      <c r="H11" s="37" cm="1">
        <f t="array" ref="H11">INDEX('Regional Cap levels'!$F$386:$J$553,MATCH($A11&amp;$B11&amp;$C11&amp;$D11,'Regional Cap levels'!$B$386:$B$553&amp;'Regional Cap levels'!$C$386:$C$553&amp;'Regional Cap levels'!$D$386:$D$553&amp;'Regional Cap levels'!$E$386:$E$553,0),MATCH(H$6,'Regional Cap levels'!$F$385:$J$385,0))</f>
        <v>6.9256700704714097E-2</v>
      </c>
      <c r="I11" s="37" cm="1">
        <f t="array" ref="I11">INDEX('Regional Cap levels'!$F$386:$J$553,MATCH($A11&amp;$B11&amp;$C11&amp;$D11,'Regional Cap levels'!$B$386:$B$553&amp;'Regional Cap levels'!$C$386:$C$553&amp;'Regional Cap levels'!$D$386:$D$553&amp;'Regional Cap levels'!$E$386:$E$553,0),MATCH(I$6,'Regional Cap levels'!$F$385:$J$385,0))</f>
        <v>7.492250628519849E-2</v>
      </c>
    </row>
    <row r="12" spans="1:10" ht="13.5" customHeight="1">
      <c r="A12" s="143" t="s">
        <v>134</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0.18085892302542186</v>
      </c>
      <c r="F12" s="37" cm="1">
        <f t="array" ref="F12">INDEX('Regional Cap levels'!$F$386:$J$553,MATCH($A12&amp;$B12&amp;$C12&amp;$D12,'Regional Cap levels'!$B$386:$B$553&amp;'Regional Cap levels'!$C$386:$C$553&amp;'Regional Cap levels'!$D$386:$D$553&amp;'Regional Cap levels'!$E$386:$E$553,0),MATCH(F$6,'Regional Cap levels'!$F$385:$J$385,0))</f>
        <v>0.13495304450976214</v>
      </c>
      <c r="G12" s="37" cm="1">
        <f t="array" ref="G12">INDEX('Regional Cap levels'!$F$386:$J$553,MATCH($A12&amp;$B12&amp;$C12&amp;$D12,'Regional Cap levels'!$B$386:$B$553&amp;'Regional Cap levels'!$C$386:$C$553&amp;'Regional Cap levels'!$D$386:$D$553&amp;'Regional Cap levels'!$E$386:$E$553,0),MATCH(G$6,'Regional Cap levels'!$F$385:$J$385,0))</f>
        <v>8.1246107690384775E-2</v>
      </c>
      <c r="H12" s="37" cm="1">
        <f t="array" ref="H12">INDEX('Regional Cap levels'!$F$386:$J$553,MATCH($A12&amp;$B12&amp;$C12&amp;$D12,'Regional Cap levels'!$B$386:$B$553&amp;'Regional Cap levels'!$C$386:$C$553&amp;'Regional Cap levels'!$D$386:$D$553&amp;'Regional Cap levels'!$E$386:$E$553,0),MATCH(H$6,'Regional Cap levels'!$F$385:$J$385,0))</f>
        <v>7.4712707557498273E-2</v>
      </c>
      <c r="I12" s="37" cm="1">
        <f t="array" ref="I12">INDEX('Regional Cap levels'!$F$386:$J$553,MATCH($A12&amp;$B12&amp;$C12&amp;$D12,'Regional Cap levels'!$B$386:$B$553&amp;'Regional Cap levels'!$C$386:$C$553&amp;'Regional Cap levels'!$D$386:$D$553&amp;'Regional Cap levels'!$E$386:$E$553,0),MATCH(I$6,'Regional Cap levels'!$F$385:$J$385,0))</f>
        <v>8.0237828521260782E-2</v>
      </c>
    </row>
    <row r="13" spans="1:10" ht="13.5" customHeight="1">
      <c r="A13" s="143" t="s">
        <v>134</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0.52643061427289006</v>
      </c>
      <c r="F13" s="37" cm="1">
        <f t="array" ref="F13">INDEX('Regional Cap levels'!$F$386:$J$553,MATCH($A13&amp;$B13&amp;$C13&amp;$D13,'Regional Cap levels'!$B$386:$B$553&amp;'Regional Cap levels'!$C$386:$C$553&amp;'Regional Cap levels'!$D$386:$D$553&amp;'Regional Cap levels'!$E$386:$E$553,0),MATCH(F$6,'Regional Cap levels'!$F$385:$J$385,0))</f>
        <v>0.5827958364794118</v>
      </c>
      <c r="G13" s="37" cm="1">
        <f t="array" ref="G13">INDEX('Regional Cap levels'!$F$386:$J$553,MATCH($A13&amp;$B13&amp;$C13&amp;$D13,'Regional Cap levels'!$B$386:$B$553&amp;'Regional Cap levels'!$C$386:$C$553&amp;'Regional Cap levels'!$D$386:$D$553&amp;'Regional Cap levels'!$E$386:$E$553,0),MATCH(G$6,'Regional Cap levels'!$F$385:$J$385,0))</f>
        <v>0.5827958364794118</v>
      </c>
      <c r="H13" s="37" cm="1">
        <f t="array" ref="H13">INDEX('Regional Cap levels'!$F$386:$J$553,MATCH($A13&amp;$B13&amp;$C13&amp;$D13,'Regional Cap levels'!$B$386:$B$553&amp;'Regional Cap levels'!$C$386:$C$553&amp;'Regional Cap levels'!$D$386:$D$553&amp;'Regional Cap levels'!$E$386:$E$553,0),MATCH(H$6,'Regional Cap levels'!$F$385:$J$385,0))</f>
        <v>0.58697346718672971</v>
      </c>
      <c r="I13" s="37" cm="1">
        <f t="array" ref="I13">INDEX('Regional Cap levels'!$F$386:$J$553,MATCH($A13&amp;$B13&amp;$C13&amp;$D13,'Regional Cap levels'!$B$386:$B$553&amp;'Regional Cap levels'!$C$386:$C$553&amp;'Regional Cap levels'!$D$386:$D$553&amp;'Regional Cap levels'!$E$386:$E$553,0),MATCH(I$6,'Regional Cap levels'!$F$385:$J$385,0))</f>
        <v>0.58676640646705391</v>
      </c>
    </row>
    <row r="14" spans="1:10" ht="13.5" customHeight="1">
      <c r="A14" s="143" t="s">
        <v>134</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0.57666015332671627</v>
      </c>
      <c r="F14" s="37" cm="1">
        <f t="array" ref="F14">INDEX('Regional Cap levels'!$F$386:$J$553,MATCH($A14&amp;$B14&amp;$C14&amp;$D14,'Regional Cap levels'!$B$386:$B$553&amp;'Regional Cap levels'!$C$386:$C$553&amp;'Regional Cap levels'!$D$386:$D$553&amp;'Regional Cap levels'!$E$386:$E$553,0),MATCH(F$6,'Regional Cap levels'!$F$385:$J$385,0))</f>
        <v>0.63368226170778863</v>
      </c>
      <c r="G14" s="37" cm="1">
        <f t="array" ref="G14">INDEX('Regional Cap levels'!$F$386:$J$553,MATCH($A14&amp;$B14&amp;$C14&amp;$D14,'Regional Cap levels'!$B$386:$B$553&amp;'Regional Cap levels'!$C$386:$C$553&amp;'Regional Cap levels'!$D$386:$D$553&amp;'Regional Cap levels'!$E$386:$E$553,0),MATCH(G$6,'Regional Cap levels'!$F$385:$J$385,0))</f>
        <v>0.63368226170778863</v>
      </c>
      <c r="H14" s="37" cm="1">
        <f t="array" ref="H14">INDEX('Regional Cap levels'!$F$386:$J$553,MATCH($A14&amp;$B14&amp;$C14&amp;$D14,'Regional Cap levels'!$B$386:$B$553&amp;'Regional Cap levels'!$C$386:$C$553&amp;'Regional Cap levels'!$D$386:$D$553&amp;'Regional Cap levels'!$E$386:$E$553,0),MATCH(H$6,'Regional Cap levels'!$F$385:$J$385,0))</f>
        <v>0.65584581277911724</v>
      </c>
      <c r="I14" s="37" cm="1">
        <f t="array" ref="I14">INDEX('Regional Cap levels'!$F$386:$J$553,MATCH($A14&amp;$B14&amp;$C14&amp;$D14,'Regional Cap levels'!$B$386:$B$553&amp;'Regional Cap levels'!$C$386:$C$553&amp;'Regional Cap levels'!$D$386:$D$553&amp;'Regional Cap levels'!$E$386:$E$553,0),MATCH(I$6,'Regional Cap levels'!$F$385:$J$385,0))</f>
        <v>0.65562065243589751</v>
      </c>
    </row>
    <row r="15" spans="1:10" ht="13.5" customHeight="1">
      <c r="A15" s="143" t="s">
        <v>134</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0.59025116825699175</v>
      </c>
      <c r="F15" s="37" cm="1">
        <f t="array" ref="F15">INDEX('Regional Cap levels'!$F$386:$J$553,MATCH($A15&amp;$B15&amp;$C15&amp;$D15,'Regional Cap levels'!$B$386:$B$553&amp;'Regional Cap levels'!$C$386:$C$553&amp;'Regional Cap levels'!$D$386:$D$553&amp;'Regional Cap levels'!$E$386:$E$553,0),MATCH(F$6,'Regional Cap levels'!$F$385:$J$385,0))</f>
        <v>0.6510669872241206</v>
      </c>
      <c r="G15" s="37" cm="1">
        <f t="array" ref="G15">INDEX('Regional Cap levels'!$F$386:$J$553,MATCH($A15&amp;$B15&amp;$C15&amp;$D15,'Regional Cap levels'!$B$386:$B$553&amp;'Regional Cap levels'!$C$386:$C$553&amp;'Regional Cap levels'!$D$386:$D$553&amp;'Regional Cap levels'!$E$386:$E$553,0),MATCH(G$6,'Regional Cap levels'!$F$385:$J$385,0))</f>
        <v>0.6510669872241206</v>
      </c>
      <c r="H15" s="37" cm="1">
        <f t="array" ref="H15">INDEX('Regional Cap levels'!$F$386:$J$553,MATCH($A15&amp;$B15&amp;$C15&amp;$D15,'Regional Cap levels'!$B$386:$B$553&amp;'Regional Cap levels'!$C$386:$C$553&amp;'Regional Cap levels'!$D$386:$D$553&amp;'Regional Cap levels'!$E$386:$E$553,0),MATCH(H$6,'Regional Cap levels'!$F$385:$J$385,0))</f>
        <v>0.6564469937311106</v>
      </c>
      <c r="I15" s="37" cm="1">
        <f t="array" ref="I15">INDEX('Regional Cap levels'!$F$386:$J$553,MATCH($A15&amp;$B15&amp;$C15&amp;$D15,'Regional Cap levels'!$B$386:$B$553&amp;'Regional Cap levels'!$C$386:$C$553&amp;'Regional Cap levels'!$D$386:$D$553&amp;'Regional Cap levels'!$E$386:$E$553,0),MATCH(I$6,'Regional Cap levels'!$F$385:$J$385,0))</f>
        <v>0.65623250493952689</v>
      </c>
    </row>
    <row r="16" spans="1:10" ht="13.5" customHeight="1">
      <c r="A16" s="143" t="s">
        <v>134</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0.29610719896959625</v>
      </c>
      <c r="I16" s="37" cm="1">
        <f t="array" ref="I16">INDEX('Regional Cap levels'!$F$386:$J$553,MATCH($A16&amp;$B16&amp;$C16&amp;$D16,'Regional Cap levels'!$B$386:$B$553&amp;'Regional Cap levels'!$C$386:$C$553&amp;'Regional Cap levels'!$D$386:$D$553&amp;'Regional Cap levels'!$E$386:$E$553,0),MATCH(I$6,'Regional Cap levels'!$F$385:$J$385,0))</f>
        <v>0.29590669900931227</v>
      </c>
    </row>
    <row r="17" spans="1:10" ht="13.5" customHeight="1">
      <c r="A17" s="143" t="s">
        <v>134</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0.40430881100990329</v>
      </c>
      <c r="I17" s="37" cm="1">
        <f t="array" ref="I17">INDEX('Regional Cap levels'!$F$386:$J$553,MATCH($A17&amp;$B17&amp;$C17&amp;$D17,'Regional Cap levels'!$B$386:$B$553&amp;'Regional Cap levels'!$C$386:$C$553&amp;'Regional Cap levels'!$D$386:$D$553&amp;'Regional Cap levels'!$E$386:$E$553,0),MATCH(I$6,'Regional Cap levels'!$F$385:$J$385,0))</f>
        <v>0.40402552283240784</v>
      </c>
    </row>
    <row r="18" spans="1:10" ht="13.5" customHeight="1">
      <c r="A18" s="143" t="s">
        <v>134</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0.34981837120690301</v>
      </c>
      <c r="I18" s="37" cm="1">
        <f t="array" ref="I18">INDEX('Regional Cap levels'!$F$386:$J$553,MATCH($A18&amp;$B18&amp;$C18&amp;$D18,'Regional Cap levels'!$B$386:$B$553&amp;'Regional Cap levels'!$C$386:$C$553&amp;'Regional Cap levels'!$D$386:$D$553&amp;'Regional Cap levels'!$E$386:$E$553,0),MATCH(I$6,'Regional Cap levels'!$F$385:$J$385,0))</f>
        <v>0.34959918660971523</v>
      </c>
    </row>
    <row r="19" spans="1:10" ht="13.5" customHeight="1">
      <c r="B19" s="128"/>
      <c r="D19" s="128"/>
      <c r="E19" s="40"/>
      <c r="F19" s="40"/>
      <c r="G19" s="188"/>
      <c r="H19" s="188"/>
      <c r="I19" s="188"/>
    </row>
    <row r="20" spans="1:10" ht="13.5" customHeight="1">
      <c r="B20" s="56" t="s">
        <v>69</v>
      </c>
      <c r="C20" s="129"/>
      <c r="D20" s="129"/>
      <c r="E20" s="129"/>
      <c r="F20" s="129"/>
      <c r="G20" s="129"/>
      <c r="H20" s="129"/>
      <c r="I20" s="129"/>
    </row>
    <row r="21" spans="1:10" ht="28.5" customHeight="1">
      <c r="B21" s="14"/>
      <c r="C21" s="1"/>
      <c r="D21" s="1"/>
      <c r="E21" s="126" t="s">
        <v>47</v>
      </c>
      <c r="F21" s="126" t="s">
        <v>49</v>
      </c>
      <c r="G21" s="126" t="s">
        <v>51</v>
      </c>
      <c r="H21" s="126" t="s">
        <v>53</v>
      </c>
      <c r="I21" s="127" t="s">
        <v>55</v>
      </c>
    </row>
    <row r="22" spans="1:10" ht="13.5" customHeight="1">
      <c r="B22" s="55" t="s">
        <v>58</v>
      </c>
      <c r="C22" s="2" t="s">
        <v>59</v>
      </c>
      <c r="D22" s="2" t="s">
        <v>60</v>
      </c>
      <c r="E22" s="13" t="s">
        <v>46</v>
      </c>
      <c r="F22" s="13" t="s">
        <v>48</v>
      </c>
      <c r="G22" s="13" t="s">
        <v>50</v>
      </c>
      <c r="H22" s="13" t="s">
        <v>52</v>
      </c>
      <c r="I22" s="186" t="s">
        <v>54</v>
      </c>
      <c r="J22" s="130" t="s">
        <v>70</v>
      </c>
    </row>
    <row r="23" spans="1:10" ht="13.5" customHeight="1">
      <c r="B23" s="209" t="s">
        <v>71</v>
      </c>
      <c r="C23" s="209"/>
      <c r="D23" s="209"/>
      <c r="E23" s="209"/>
      <c r="F23" s="209"/>
      <c r="G23" s="209"/>
      <c r="H23" s="209"/>
      <c r="I23" s="186"/>
    </row>
    <row r="24" spans="1:10" ht="13.5" customHeight="1">
      <c r="B24" s="14" t="s">
        <v>62</v>
      </c>
      <c r="C24" s="1" t="s">
        <v>63</v>
      </c>
      <c r="D24" s="14" t="s">
        <v>64</v>
      </c>
      <c r="E24" s="35" cm="1">
        <f t="array" ref="E24">E7*INDEX('TDCV Values'!$D$11:$H$16,MATCH($B24&amp;$C24,'TDCV Values'!$B$11:$B$16&amp;'TDCV Values'!$C$11:$C$16,0),MATCH(E$22,'TDCV Values'!$D$10:$H$10,0))</f>
        <v>1946.7893818388459</v>
      </c>
      <c r="F24" s="35" cm="1">
        <f t="array" ref="F24">F7*INDEX('TDCV Values'!$D$11:$H$16,MATCH($B24&amp;$C24,'TDCV Values'!$B$11:$B$16&amp;'TDCV Values'!$C$11:$C$16,0),MATCH(F$22,'TDCV Values'!$D$10:$H$10,0))</f>
        <v>1455.4353238738252</v>
      </c>
      <c r="G24" s="35" cm="1">
        <f t="array" ref="G24">G7*INDEX('TDCV Values'!$D$11:$H$16,MATCH($B24&amp;$C24,'TDCV Values'!$B$11:$B$16&amp;'TDCV Values'!$C$11:$C$16,0),MATCH(G$22,'TDCV Values'!$D$10:$H$10,0))</f>
        <v>868.4818933999743</v>
      </c>
      <c r="H24" s="35" cm="1">
        <f t="array" ref="H24">H7*INDEX('TDCV Values'!$D$11:$H$16,MATCH($B24&amp;$C24,'TDCV Values'!$B$11:$B$16&amp;'TDCV Values'!$C$11:$C$16,0),MATCH(H$22,'TDCV Values'!$D$10:$H$10,0))</f>
        <v>733.99186586337851</v>
      </c>
      <c r="I24" s="35" cm="1">
        <f t="array" ref="I24">I7*INDEX('TDCV Values'!$D$11:$H$16,MATCH($B24&amp;$C24,'TDCV Values'!$B$11:$B$16&amp;'TDCV Values'!$C$11:$C$16,0),MATCH(I$22,'TDCV Values'!$D$10:$H$10,0))</f>
        <v>767.48150203175726</v>
      </c>
    </row>
    <row r="25" spans="1:10" ht="13.5" customHeight="1">
      <c r="B25" s="14" t="s">
        <v>62</v>
      </c>
      <c r="C25" s="1" t="s">
        <v>65</v>
      </c>
      <c r="D25" s="14" t="s">
        <v>64</v>
      </c>
      <c r="E25" s="35" cm="1">
        <f t="array" ref="E25">E8*INDEX('TDCV Values'!$D$11:$H$16,MATCH($B25&amp;$C25,'TDCV Values'!$B$11:$B$16&amp;'TDCV Values'!$C$11:$C$16,0),MATCH(E$22,'TDCV Values'!$D$10:$H$10,0))</f>
        <v>1916.9760785377543</v>
      </c>
      <c r="F25" s="35" cm="1">
        <f t="array" ref="F25">F8*INDEX('TDCV Values'!$D$11:$H$16,MATCH($B25&amp;$C25,'TDCV Values'!$B$11:$B$16&amp;'TDCV Values'!$C$11:$C$16,0),MATCH(F$22,'TDCV Values'!$D$10:$H$10,0))</f>
        <v>1422.1864773664558</v>
      </c>
      <c r="G25" s="35" cm="1">
        <f t="array" ref="G25">G8*INDEX('TDCV Values'!$D$11:$H$16,MATCH($B25&amp;$C25,'TDCV Values'!$B$11:$B$16&amp;'TDCV Values'!$C$11:$C$16,0),MATCH(G$22,'TDCV Values'!$D$10:$H$10,0))</f>
        <v>838.06792974200266</v>
      </c>
      <c r="H25" s="35" cm="1">
        <f t="array" ref="H25">H8*INDEX('TDCV Values'!$D$11:$H$16,MATCH($B25&amp;$C25,'TDCV Values'!$B$11:$B$16&amp;'TDCV Values'!$C$11:$C$16,0),MATCH(H$22,'TDCV Values'!$D$10:$H$10,0))</f>
        <v>722.24411434851459</v>
      </c>
      <c r="I25" s="35" cm="1">
        <f t="array" ref="I25">I8*INDEX('TDCV Values'!$D$11:$H$16,MATCH($B25&amp;$C25,'TDCV Values'!$B$11:$B$16&amp;'TDCV Values'!$C$11:$C$16,0),MATCH(I$22,'TDCV Values'!$D$10:$H$10,0))</f>
        <v>755.57804897237384</v>
      </c>
    </row>
    <row r="26" spans="1:10" ht="13.5" customHeight="1">
      <c r="B26" s="14" t="s">
        <v>62</v>
      </c>
      <c r="C26" s="1" t="s">
        <v>66</v>
      </c>
      <c r="D26" s="14" t="s">
        <v>64</v>
      </c>
      <c r="E26" s="35" cm="1">
        <f t="array" ref="E26">E9*INDEX('TDCV Values'!$D$11:$H$16,MATCH($B26&amp;$C26,'TDCV Values'!$B$11:$B$16&amp;'TDCV Values'!$C$11:$C$16,0),MATCH(E$22,'TDCV Values'!$D$10:$H$10,0))</f>
        <v>2050.4692387561695</v>
      </c>
      <c r="F26" s="35" cm="1">
        <f t="array" ref="F26">F9*INDEX('TDCV Values'!$D$11:$H$16,MATCH($B26&amp;$C26,'TDCV Values'!$B$11:$B$16&amp;'TDCV Values'!$C$11:$C$16,0),MATCH(F$22,'TDCV Values'!$D$10:$H$10,0))</f>
        <v>1532.9686639884799</v>
      </c>
      <c r="G26" s="35" cm="1">
        <f t="array" ref="G26">G9*INDEX('TDCV Values'!$D$11:$H$16,MATCH($B26&amp;$C26,'TDCV Values'!$B$11:$B$16&amp;'TDCV Values'!$C$11:$C$16,0),MATCH(G$22,'TDCV Values'!$D$10:$H$10,0))</f>
        <v>914.79064005353189</v>
      </c>
      <c r="H26" s="35" cm="1">
        <f t="array" ref="H26">H9*INDEX('TDCV Values'!$D$11:$H$16,MATCH($B26&amp;$C26,'TDCV Values'!$B$11:$B$16&amp;'TDCV Values'!$C$11:$C$16,0),MATCH(H$22,'TDCV Values'!$D$10:$H$10,0))</f>
        <v>772.65945251891162</v>
      </c>
      <c r="I26" s="35" cm="1">
        <f t="array" ref="I26">I9*INDEX('TDCV Values'!$D$11:$H$16,MATCH($B26&amp;$C26,'TDCV Values'!$B$11:$B$16&amp;'TDCV Values'!$C$11:$C$16,0),MATCH(I$22,'TDCV Values'!$D$10:$H$10,0))</f>
        <v>807.92978866572287</v>
      </c>
      <c r="J26" s="132"/>
    </row>
    <row r="27" spans="1:10" ht="13.5" customHeight="1">
      <c r="B27" s="14" t="s">
        <v>67</v>
      </c>
      <c r="C27" s="1" t="s">
        <v>63</v>
      </c>
      <c r="D27" s="14" t="s">
        <v>64</v>
      </c>
      <c r="E27" s="35" cm="1">
        <f t="array" ref="E27">E10*INDEX('TDCV Values'!$D$11:$H$16,MATCH($B27&amp;$C27,'TDCV Values'!$B$11:$B$16&amp;'TDCV Values'!$C$11:$C$16,0),MATCH(E$22,'TDCV Values'!$D$10:$H$10,0))</f>
        <v>2060.5933392347724</v>
      </c>
      <c r="F27" s="35" cm="1">
        <f t="array" ref="F27">F10*INDEX('TDCV Values'!$D$11:$H$16,MATCH($B27&amp;$C27,'TDCV Values'!$B$11:$B$16&amp;'TDCV Values'!$C$11:$C$16,0),MATCH(F$22,'TDCV Values'!$D$10:$H$10,0))</f>
        <v>1537.5269236736292</v>
      </c>
      <c r="G27" s="35" cm="1">
        <f t="array" ref="G27">G10*INDEX('TDCV Values'!$D$11:$H$16,MATCH($B27&amp;$C27,'TDCV Values'!$B$11:$B$16&amp;'TDCV Values'!$C$11:$C$16,0),MATCH(G$22,'TDCV Values'!$D$10:$H$10,0))</f>
        <v>925.58151520376134</v>
      </c>
      <c r="H27" s="35" cm="1">
        <f t="array" ref="H27">H10*INDEX('TDCV Values'!$D$11:$H$16,MATCH($B27&amp;$C27,'TDCV Values'!$B$11:$B$16&amp;'TDCV Values'!$C$11:$C$16,0),MATCH(H$22,'TDCV Values'!$D$10:$H$10,0))</f>
        <v>816.24053545319509</v>
      </c>
      <c r="I27" s="35" cm="1">
        <f t="array" ref="I27">I10*INDEX('TDCV Values'!$D$11:$H$16,MATCH($B27&amp;$C27,'TDCV Values'!$B$11:$B$16&amp;'TDCV Values'!$C$11:$C$16,0),MATCH(I$22,'TDCV Values'!$D$10:$H$10,0))</f>
        <v>876.5688925100111</v>
      </c>
      <c r="J27" s="132"/>
    </row>
    <row r="28" spans="1:10" ht="13.5" customHeight="1">
      <c r="B28" s="14" t="s">
        <v>67</v>
      </c>
      <c r="C28" s="1" t="s">
        <v>65</v>
      </c>
      <c r="D28" s="14" t="s">
        <v>64</v>
      </c>
      <c r="E28" s="35" cm="1">
        <f t="array" ref="E28">E11*INDEX('TDCV Values'!$D$11:$H$16,MATCH($B28&amp;$C28,'TDCV Values'!$B$11:$B$16&amp;'TDCV Values'!$C$11:$C$16,0),MATCH(E$22,'TDCV Values'!$D$10:$H$10,0))</f>
        <v>2121.2741576329272</v>
      </c>
      <c r="F28" s="35" cm="1">
        <f t="array" ref="F28">F11*INDEX('TDCV Values'!$D$11:$H$16,MATCH($B28&amp;$C28,'TDCV Values'!$B$11:$B$16&amp;'TDCV Values'!$C$11:$C$16,0),MATCH(F$22,'TDCV Values'!$D$10:$H$10,0))</f>
        <v>1571.6671417641905</v>
      </c>
      <c r="G28" s="35" cm="1">
        <f t="array" ref="G28">G11*INDEX('TDCV Values'!$D$11:$H$16,MATCH($B28&amp;$C28,'TDCV Values'!$B$11:$B$16&amp;'TDCV Values'!$C$11:$C$16,0),MATCH(G$22,'TDCV Values'!$D$10:$H$10,0))</f>
        <v>915.55165538822246</v>
      </c>
      <c r="H28" s="35" cm="1">
        <f t="array" ref="H28">H11*INDEX('TDCV Values'!$D$11:$H$16,MATCH($B28&amp;$C28,'TDCV Values'!$B$11:$B$16&amp;'TDCV Values'!$C$11:$C$16,0),MATCH(H$22,'TDCV Values'!$D$10:$H$10,0))</f>
        <v>796.45205810421214</v>
      </c>
      <c r="I28" s="35" cm="1">
        <f t="array" ref="I28">I11*INDEX('TDCV Values'!$D$11:$H$16,MATCH($B28&amp;$C28,'TDCV Values'!$B$11:$B$16&amp;'TDCV Values'!$C$11:$C$16,0),MATCH(I$22,'TDCV Values'!$D$10:$H$10,0))</f>
        <v>861.60882227978266</v>
      </c>
      <c r="J28" s="132"/>
    </row>
    <row r="29" spans="1:10" ht="13.5" customHeight="1">
      <c r="B29" s="14" t="s">
        <v>67</v>
      </c>
      <c r="C29" s="1" t="s">
        <v>66</v>
      </c>
      <c r="D29" s="14" t="s">
        <v>64</v>
      </c>
      <c r="E29" s="35" cm="1">
        <f t="array" ref="E29">E12*INDEX('TDCV Values'!$D$11:$H$16,MATCH($B29&amp;$C29,'TDCV Values'!$B$11:$B$16&amp;'TDCV Values'!$C$11:$C$16,0),MATCH(E$22,'TDCV Values'!$D$10:$H$10,0))</f>
        <v>2170.3070763050623</v>
      </c>
      <c r="F29" s="35" cm="1">
        <f t="array" ref="F29">F12*INDEX('TDCV Values'!$D$11:$H$16,MATCH($B29&amp;$C29,'TDCV Values'!$B$11:$B$16&amp;'TDCV Values'!$C$11:$C$16,0),MATCH(F$22,'TDCV Values'!$D$10:$H$10,0))</f>
        <v>1619.4365341171458</v>
      </c>
      <c r="G29" s="35" cm="1">
        <f t="array" ref="G29">G12*INDEX('TDCV Values'!$D$11:$H$16,MATCH($B29&amp;$C29,'TDCV Values'!$B$11:$B$16&amp;'TDCV Values'!$C$11:$C$16,0),MATCH(G$22,'TDCV Values'!$D$10:$H$10,0))</f>
        <v>974.95329228461731</v>
      </c>
      <c r="H29" s="35" cm="1">
        <f t="array" ref="H29">H12*INDEX('TDCV Values'!$D$11:$H$16,MATCH($B29&amp;$C29,'TDCV Values'!$B$11:$B$16&amp;'TDCV Values'!$C$11:$C$16,0),MATCH(H$22,'TDCV Values'!$D$10:$H$10,0))</f>
        <v>859.19613691123016</v>
      </c>
      <c r="I29" s="35" cm="1">
        <f t="array" ref="I29">I12*INDEX('TDCV Values'!$D$11:$H$16,MATCH($B29&amp;$C29,'TDCV Values'!$B$11:$B$16&amp;'TDCV Values'!$C$11:$C$16,0),MATCH(I$22,'TDCV Values'!$D$10:$H$10,0))</f>
        <v>922.73502799449898</v>
      </c>
      <c r="J29" s="132"/>
    </row>
    <row r="30" spans="1:10" ht="13.5" customHeight="1">
      <c r="B30" s="209" t="s">
        <v>72</v>
      </c>
      <c r="C30" s="209"/>
      <c r="D30" s="209"/>
      <c r="E30" s="209"/>
      <c r="F30" s="209"/>
      <c r="G30" s="209"/>
      <c r="H30" s="209"/>
      <c r="I30" s="186"/>
      <c r="J30" t="s">
        <v>73</v>
      </c>
    </row>
    <row r="31" spans="1:10" ht="13.5" customHeight="1">
      <c r="B31" s="14" t="s">
        <v>62</v>
      </c>
      <c r="C31" s="1" t="s">
        <v>63</v>
      </c>
      <c r="D31" s="14" t="s">
        <v>68</v>
      </c>
      <c r="E31" s="8">
        <f>E13*365</f>
        <v>192.14717420960488</v>
      </c>
      <c r="F31" s="8">
        <f t="shared" ref="F31:I36" si="0">F13*365</f>
        <v>212.72048031498531</v>
      </c>
      <c r="G31" s="8">
        <f t="shared" si="0"/>
        <v>212.72048031498531</v>
      </c>
      <c r="H31" s="8">
        <f t="shared" si="0"/>
        <v>214.24531552315634</v>
      </c>
      <c r="I31" s="8">
        <f t="shared" si="0"/>
        <v>214.16973836047467</v>
      </c>
    </row>
    <row r="32" spans="1:10" ht="13.5" customHeight="1">
      <c r="B32" s="14" t="s">
        <v>62</v>
      </c>
      <c r="C32" s="1" t="s">
        <v>65</v>
      </c>
      <c r="D32" s="14" t="s">
        <v>68</v>
      </c>
      <c r="E32" s="8">
        <f t="shared" ref="E32:H36" si="1">E14*365</f>
        <v>210.48095596425145</v>
      </c>
      <c r="F32" s="8">
        <f t="shared" si="1"/>
        <v>231.29402552334284</v>
      </c>
      <c r="G32" s="8">
        <f t="shared" si="1"/>
        <v>231.29402552334284</v>
      </c>
      <c r="H32" s="8">
        <f t="shared" si="1"/>
        <v>239.38372166437779</v>
      </c>
      <c r="I32" s="8">
        <f t="shared" si="0"/>
        <v>239.3015381391026</v>
      </c>
    </row>
    <row r="33" spans="2:10" ht="13.5" customHeight="1">
      <c r="B33" s="14" t="s">
        <v>62</v>
      </c>
      <c r="C33" s="1" t="s">
        <v>66</v>
      </c>
      <c r="D33" s="14" t="s">
        <v>68</v>
      </c>
      <c r="E33" s="8">
        <f t="shared" si="1"/>
        <v>215.44167641380199</v>
      </c>
      <c r="F33" s="8">
        <f t="shared" si="1"/>
        <v>237.63945033680403</v>
      </c>
      <c r="G33" s="8">
        <f t="shared" si="1"/>
        <v>237.63945033680403</v>
      </c>
      <c r="H33" s="8">
        <f t="shared" si="1"/>
        <v>239.60315271185536</v>
      </c>
      <c r="I33" s="8">
        <f t="shared" si="0"/>
        <v>239.52486430292731</v>
      </c>
    </row>
    <row r="34" spans="2:10" ht="13.5" customHeight="1">
      <c r="B34" s="14" t="s">
        <v>67</v>
      </c>
      <c r="C34" s="1" t="s">
        <v>63</v>
      </c>
      <c r="D34" s="14" t="s">
        <v>68</v>
      </c>
      <c r="E34" s="8">
        <f t="shared" si="1"/>
        <v>103.97092936909048</v>
      </c>
      <c r="F34" s="8">
        <f t="shared" si="1"/>
        <v>106.25787182977324</v>
      </c>
      <c r="G34" s="8">
        <f t="shared" si="1"/>
        <v>106.25787182977324</v>
      </c>
      <c r="H34" s="8">
        <f t="shared" si="1"/>
        <v>108.07912762390264</v>
      </c>
      <c r="I34" s="8">
        <f t="shared" si="0"/>
        <v>108.00594513839897</v>
      </c>
    </row>
    <row r="35" spans="2:10" ht="13.5" customHeight="1">
      <c r="B35" s="14" t="s">
        <v>67</v>
      </c>
      <c r="C35" s="1" t="s">
        <v>65</v>
      </c>
      <c r="D35" s="14" t="s">
        <v>68</v>
      </c>
      <c r="E35" s="8">
        <f t="shared" si="1"/>
        <v>136.9058156755768</v>
      </c>
      <c r="F35" s="8">
        <f t="shared" si="1"/>
        <v>137.96643218303919</v>
      </c>
      <c r="G35" s="8">
        <f t="shared" si="1"/>
        <v>137.96643218303919</v>
      </c>
      <c r="H35" s="8">
        <f t="shared" si="1"/>
        <v>147.5727160186147</v>
      </c>
      <c r="I35" s="8">
        <f t="shared" si="0"/>
        <v>147.46931583382886</v>
      </c>
    </row>
    <row r="36" spans="2:10" ht="13.5" customHeight="1">
      <c r="B36" s="14" t="s">
        <v>67</v>
      </c>
      <c r="C36" s="1" t="s">
        <v>66</v>
      </c>
      <c r="D36" s="14" t="s">
        <v>68</v>
      </c>
      <c r="E36" s="8">
        <f t="shared" si="1"/>
        <v>122.41270806287491</v>
      </c>
      <c r="F36" s="8">
        <f t="shared" si="1"/>
        <v>125.33564757652866</v>
      </c>
      <c r="G36" s="8">
        <f t="shared" si="1"/>
        <v>125.33564757652866</v>
      </c>
      <c r="H36" s="8">
        <f t="shared" si="1"/>
        <v>127.6837054905196</v>
      </c>
      <c r="I36" s="8">
        <f t="shared" si="0"/>
        <v>127.60370311254606</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2138.9365560484507</v>
      </c>
      <c r="F38" s="8">
        <f t="shared" si="2"/>
        <v>1668.1558041888104</v>
      </c>
      <c r="G38" s="8">
        <f t="shared" si="2"/>
        <v>1081.2023737149595</v>
      </c>
      <c r="H38" s="8">
        <f t="shared" si="2"/>
        <v>948.23718138653487</v>
      </c>
      <c r="I38" s="8">
        <f t="shared" si="2"/>
        <v>981.6512403922319</v>
      </c>
    </row>
    <row r="39" spans="2:10" ht="13.5" customHeight="1">
      <c r="B39" s="14" t="s">
        <v>62</v>
      </c>
      <c r="C39" s="1" t="s">
        <v>65</v>
      </c>
      <c r="D39" s="1"/>
      <c r="E39" s="8">
        <f t="shared" si="2"/>
        <v>2127.4570345020056</v>
      </c>
      <c r="F39" s="8">
        <f t="shared" si="2"/>
        <v>1653.4805028897986</v>
      </c>
      <c r="G39" s="8">
        <f t="shared" si="2"/>
        <v>1069.3619552653454</v>
      </c>
      <c r="H39" s="8">
        <f t="shared" si="2"/>
        <v>961.62783601289243</v>
      </c>
      <c r="I39" s="8">
        <f t="shared" si="2"/>
        <v>994.87958711147644</v>
      </c>
    </row>
    <row r="40" spans="2:10" ht="13.5" customHeight="1">
      <c r="B40" s="14" t="s">
        <v>62</v>
      </c>
      <c r="C40" s="1" t="s">
        <v>66</v>
      </c>
      <c r="D40" s="1"/>
      <c r="E40" s="8">
        <f t="shared" si="2"/>
        <v>2265.9109151699713</v>
      </c>
      <c r="F40" s="8">
        <f t="shared" si="2"/>
        <v>1770.6081143252839</v>
      </c>
      <c r="G40" s="8">
        <f t="shared" si="2"/>
        <v>1152.4300903903359</v>
      </c>
      <c r="H40" s="8">
        <f t="shared" si="2"/>
        <v>1012.262605230767</v>
      </c>
      <c r="I40" s="8">
        <f t="shared" si="2"/>
        <v>1047.4546529686502</v>
      </c>
    </row>
    <row r="41" spans="2:10" ht="13.5" customHeight="1">
      <c r="B41" s="14" t="s">
        <v>67</v>
      </c>
      <c r="C41" s="1" t="s">
        <v>63</v>
      </c>
      <c r="D41" s="1"/>
      <c r="E41" s="8">
        <f t="shared" si="2"/>
        <v>2164.5642686038627</v>
      </c>
      <c r="F41" s="8">
        <f t="shared" si="2"/>
        <v>1643.7847955034024</v>
      </c>
      <c r="G41" s="8">
        <f t="shared" si="2"/>
        <v>1031.8393870335346</v>
      </c>
      <c r="H41" s="8">
        <f t="shared" si="2"/>
        <v>924.31966307709774</v>
      </c>
      <c r="I41" s="8">
        <f t="shared" si="2"/>
        <v>984.57483764841004</v>
      </c>
    </row>
    <row r="42" spans="2:10" ht="13.5" customHeight="1">
      <c r="B42" s="14" t="s">
        <v>67</v>
      </c>
      <c r="C42" s="1" t="s">
        <v>65</v>
      </c>
      <c r="D42" s="1"/>
      <c r="E42" s="8">
        <f t="shared" si="2"/>
        <v>2258.179973308504</v>
      </c>
      <c r="F42" s="8">
        <f t="shared" si="2"/>
        <v>1709.6335739472297</v>
      </c>
      <c r="G42" s="8">
        <f t="shared" si="2"/>
        <v>1053.5180875712617</v>
      </c>
      <c r="H42" s="8">
        <f t="shared" si="2"/>
        <v>944.02477412282678</v>
      </c>
      <c r="I42" s="8">
        <f t="shared" si="2"/>
        <v>1009.0781381136115</v>
      </c>
    </row>
    <row r="43" spans="2:10" ht="13.5" customHeight="1">
      <c r="B43" s="14" t="s">
        <v>67</v>
      </c>
      <c r="C43" s="1" t="s">
        <v>66</v>
      </c>
      <c r="D43" s="1"/>
      <c r="E43" s="8">
        <f t="shared" si="2"/>
        <v>2292.7197843679373</v>
      </c>
      <c r="F43" s="8">
        <f t="shared" si="2"/>
        <v>1744.7721816936744</v>
      </c>
      <c r="G43" s="8">
        <f t="shared" si="2"/>
        <v>1100.288939861146</v>
      </c>
      <c r="H43" s="8">
        <f t="shared" si="2"/>
        <v>986.87984240174978</v>
      </c>
      <c r="I43" s="8">
        <f t="shared" si="2"/>
        <v>1050.3387311070451</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4303.5008246523139</v>
      </c>
      <c r="F45" s="8">
        <f t="shared" ref="F45:I47" si="3">F38+F41</f>
        <v>3311.9405996922128</v>
      </c>
      <c r="G45" s="8">
        <f t="shared" si="3"/>
        <v>2113.0417607484942</v>
      </c>
      <c r="H45" s="8">
        <f t="shared" si="3"/>
        <v>1872.5568444636326</v>
      </c>
      <c r="I45" s="8">
        <f t="shared" si="3"/>
        <v>1966.2260780406418</v>
      </c>
    </row>
    <row r="46" spans="2:10" ht="13.5" customHeight="1">
      <c r="B46" s="14" t="s">
        <v>77</v>
      </c>
      <c r="C46" s="1" t="s">
        <v>65</v>
      </c>
      <c r="D46" s="1"/>
      <c r="E46" s="8">
        <f t="shared" ref="E46:H47" si="4">E39+E42</f>
        <v>4385.6370078105101</v>
      </c>
      <c r="F46" s="8">
        <f t="shared" si="4"/>
        <v>3363.1140768370283</v>
      </c>
      <c r="G46" s="8">
        <f t="shared" si="4"/>
        <v>2122.8800428366071</v>
      </c>
      <c r="H46" s="8">
        <f t="shared" si="4"/>
        <v>1905.6526101357192</v>
      </c>
      <c r="I46" s="8">
        <f t="shared" si="3"/>
        <v>2003.9577252250879</v>
      </c>
    </row>
    <row r="47" spans="2:10" ht="13.5" customHeight="1">
      <c r="B47" s="14" t="s">
        <v>77</v>
      </c>
      <c r="C47" s="1" t="s">
        <v>66</v>
      </c>
      <c r="D47" s="1"/>
      <c r="E47" s="8">
        <f t="shared" si="4"/>
        <v>4558.6306995379091</v>
      </c>
      <c r="F47" s="8">
        <f t="shared" si="4"/>
        <v>3515.3802960189582</v>
      </c>
      <c r="G47" s="8">
        <f t="shared" si="4"/>
        <v>2252.7190302514819</v>
      </c>
      <c r="H47" s="8">
        <f t="shared" si="4"/>
        <v>1999.1424476325169</v>
      </c>
      <c r="I47" s="8">
        <f t="shared" si="3"/>
        <v>2097.793384075695</v>
      </c>
    </row>
    <row r="48" spans="2:10" ht="13.5" customHeight="1">
      <c r="E48" s="16"/>
      <c r="F48" s="16"/>
      <c r="G48" s="200"/>
      <c r="H48" s="200"/>
      <c r="I48" s="200"/>
      <c r="J48" s="16"/>
    </row>
    <row r="49" spans="1:14" s="34" customFormat="1">
      <c r="A49" s="33" t="s">
        <v>78</v>
      </c>
      <c r="E49" s="38"/>
      <c r="F49" s="38"/>
      <c r="G49" s="38"/>
      <c r="H49" s="38"/>
      <c r="I49" s="38"/>
      <c r="J49" s="38"/>
    </row>
    <row r="50" spans="1:14">
      <c r="F50" s="132"/>
      <c r="G50" s="132"/>
      <c r="H50" s="132"/>
      <c r="I50" s="132"/>
    </row>
    <row r="51" spans="1:14">
      <c r="B51" s="4" t="s">
        <v>97</v>
      </c>
      <c r="E51" s="6"/>
    </row>
    <row r="52" spans="1:14" ht="25.5" customHeight="1">
      <c r="B52" s="25" t="s">
        <v>58</v>
      </c>
      <c r="C52" s="13" t="s">
        <v>65</v>
      </c>
      <c r="D52" s="13" t="s">
        <v>63</v>
      </c>
      <c r="E52" s="212" t="s">
        <v>98</v>
      </c>
      <c r="F52" s="212"/>
      <c r="H52" s="201"/>
      <c r="I52" s="201"/>
    </row>
    <row r="53" spans="1:14">
      <c r="B53" s="1" t="s">
        <v>62</v>
      </c>
      <c r="C53" s="26">
        <f>'Customer Numbers - Southern Wes'!$D$5</f>
        <v>150163</v>
      </c>
      <c r="D53" s="26">
        <f>'Customer Numbers - Southern Wes'!$C$5</f>
        <v>1000062</v>
      </c>
      <c r="E53" s="213">
        <f>C53/(C53+D53)</f>
        <v>0.13055097915625205</v>
      </c>
      <c r="F53" s="213"/>
    </row>
    <row r="54" spans="1:14">
      <c r="B54" s="1" t="s">
        <v>67</v>
      </c>
      <c r="C54" s="26">
        <f>'Customer Numbers - Southern Wes'!$D$10</f>
        <v>115588</v>
      </c>
      <c r="D54" s="26">
        <f>'Customer Numbers - Southern Wes'!$C$10</f>
        <v>824177</v>
      </c>
      <c r="E54" s="213">
        <f>C54/(C54+D54)</f>
        <v>0.12299670662346437</v>
      </c>
      <c r="F54" s="213"/>
      <c r="J54" s="133"/>
      <c r="K54" s="39"/>
      <c r="L54" s="39"/>
      <c r="M54" s="210"/>
      <c r="N54" s="210"/>
    </row>
    <row r="56" spans="1:14">
      <c r="B56" s="4" t="s">
        <v>99</v>
      </c>
    </row>
    <row r="57" spans="1:14">
      <c r="B57" s="211" t="s">
        <v>100</v>
      </c>
      <c r="C57" s="211"/>
      <c r="D57" s="134">
        <v>1</v>
      </c>
    </row>
    <row r="58" spans="1:14">
      <c r="E58" s="16"/>
      <c r="F58" s="16"/>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0.67130668339270549</v>
      </c>
      <c r="F61" s="37">
        <f t="shared" ref="F61:I61" si="5">F7</f>
        <v>0.50187424961166383</v>
      </c>
      <c r="G61" s="37">
        <f t="shared" si="5"/>
        <v>0.29947651496550837</v>
      </c>
      <c r="H61" s="37">
        <f t="shared" si="5"/>
        <v>0.27184883920865871</v>
      </c>
      <c r="I61" s="37">
        <f t="shared" si="5"/>
        <v>0.2842524081599101</v>
      </c>
    </row>
    <row r="62" spans="1:14">
      <c r="B62" s="14" t="s">
        <v>62</v>
      </c>
      <c r="C62" s="1" t="s">
        <v>65</v>
      </c>
      <c r="D62" s="14" t="s">
        <v>64</v>
      </c>
      <c r="E62" s="37">
        <f t="shared" ref="E62:I66" si="6">E8</f>
        <v>0.66102623397853599</v>
      </c>
      <c r="F62" s="37">
        <f t="shared" si="6"/>
        <v>0.49040913012636406</v>
      </c>
      <c r="G62" s="37">
        <f t="shared" si="6"/>
        <v>0.28898894129034575</v>
      </c>
      <c r="H62" s="37">
        <f t="shared" si="6"/>
        <v>0.26749782012907947</v>
      </c>
      <c r="I62" s="37">
        <f t="shared" si="6"/>
        <v>0.27984372184161993</v>
      </c>
    </row>
    <row r="63" spans="1:14">
      <c r="B63" s="14" t="s">
        <v>62</v>
      </c>
      <c r="C63" s="1" t="s">
        <v>66</v>
      </c>
      <c r="D63" s="14" t="s">
        <v>64</v>
      </c>
      <c r="E63" s="37">
        <f t="shared" si="6"/>
        <v>0.70705835819178253</v>
      </c>
      <c r="F63" s="37">
        <f t="shared" si="6"/>
        <v>0.5286098841339586</v>
      </c>
      <c r="G63" s="37">
        <f t="shared" si="6"/>
        <v>0.31544504829432135</v>
      </c>
      <c r="H63" s="37">
        <f t="shared" si="6"/>
        <v>0.2861701675995969</v>
      </c>
      <c r="I63" s="37">
        <f t="shared" si="6"/>
        <v>0.29923325506137882</v>
      </c>
    </row>
    <row r="64" spans="1:14">
      <c r="B64" s="14" t="s">
        <v>67</v>
      </c>
      <c r="C64" s="1" t="s">
        <v>63</v>
      </c>
      <c r="D64" s="14" t="s">
        <v>64</v>
      </c>
      <c r="E64" s="37">
        <f t="shared" si="6"/>
        <v>0.17171611160289771</v>
      </c>
      <c r="F64" s="37">
        <f t="shared" si="6"/>
        <v>0.12812724363946909</v>
      </c>
      <c r="G64" s="37">
        <f t="shared" si="6"/>
        <v>7.7131792933646776E-2</v>
      </c>
      <c r="H64" s="37">
        <f t="shared" si="6"/>
        <v>7.0977437865495221E-2</v>
      </c>
      <c r="I64" s="37">
        <f t="shared" si="6"/>
        <v>7.6223381957392269E-2</v>
      </c>
    </row>
    <row r="65" spans="2:15">
      <c r="B65" s="14" t="s">
        <v>67</v>
      </c>
      <c r="C65" s="1" t="s">
        <v>65</v>
      </c>
      <c r="D65" s="14" t="s">
        <v>64</v>
      </c>
      <c r="E65" s="37">
        <f t="shared" si="6"/>
        <v>0.1767728464694106</v>
      </c>
      <c r="F65" s="37">
        <f t="shared" si="6"/>
        <v>0.13097226181368254</v>
      </c>
      <c r="G65" s="37">
        <f t="shared" si="6"/>
        <v>7.6295971282351868E-2</v>
      </c>
      <c r="H65" s="37">
        <f t="shared" si="6"/>
        <v>6.9256700704714097E-2</v>
      </c>
      <c r="I65" s="37">
        <f t="shared" si="6"/>
        <v>7.492250628519849E-2</v>
      </c>
    </row>
    <row r="66" spans="2:15">
      <c r="B66" s="14" t="s">
        <v>67</v>
      </c>
      <c r="C66" s="1" t="s">
        <v>66</v>
      </c>
      <c r="D66" s="14" t="s">
        <v>64</v>
      </c>
      <c r="E66" s="37">
        <f t="shared" si="6"/>
        <v>0.18085892302542186</v>
      </c>
      <c r="F66" s="37">
        <f t="shared" si="6"/>
        <v>0.13495304450976214</v>
      </c>
      <c r="G66" s="37">
        <f t="shared" si="6"/>
        <v>8.1246107690384775E-2</v>
      </c>
      <c r="H66" s="37">
        <f t="shared" si="6"/>
        <v>7.4712707557498273E-2</v>
      </c>
      <c r="I66" s="37">
        <f t="shared" si="6"/>
        <v>8.0237828521260782E-2</v>
      </c>
    </row>
    <row r="67" spans="2:15">
      <c r="B67" s="14" t="s">
        <v>62</v>
      </c>
      <c r="C67" s="1" t="s">
        <v>63</v>
      </c>
      <c r="D67" s="14" t="s">
        <v>68</v>
      </c>
      <c r="E67" s="37">
        <f>IF((E14-E13)&lt;0,E13,E13+($E$53*(E14-E13))*$D$57)</f>
        <v>0.53298812977893428</v>
      </c>
      <c r="F67" s="37">
        <f t="shared" ref="F67:I67" si="7">IF((F14-F13)&lt;0,F13,F13+($E$53*(F14-F13))*$D$57)</f>
        <v>0.58943910911873776</v>
      </c>
      <c r="G67" s="37">
        <f t="shared" si="7"/>
        <v>0.58943910911873776</v>
      </c>
      <c r="H67" s="37">
        <f t="shared" si="7"/>
        <v>0.59596481934060364</v>
      </c>
      <c r="I67" s="37">
        <f t="shared" si="7"/>
        <v>0.59575539569735192</v>
      </c>
      <c r="K67" s="40"/>
      <c r="L67" s="40"/>
      <c r="M67" s="40"/>
      <c r="N67" s="40"/>
      <c r="O67" s="40"/>
    </row>
    <row r="68" spans="2:15">
      <c r="B68" s="14" t="s">
        <v>62</v>
      </c>
      <c r="C68" s="1" t="s">
        <v>65</v>
      </c>
      <c r="D68" s="14" t="s">
        <v>68</v>
      </c>
      <c r="E68" s="37">
        <f>IF((E14-E13)&lt;=0,E14,E67+(E14-E13)*(1-$D$57))</f>
        <v>0.53298812977893428</v>
      </c>
      <c r="F68" s="37">
        <f>IF((F14-F13)&lt;=0,F14,F67+(F14-F13)*(1-$D$57))</f>
        <v>0.58943910911873776</v>
      </c>
      <c r="G68" s="37">
        <f>IF((G14-G13)&lt;=0,G14,G67+(G14-G13)*(1-$D$57))</f>
        <v>0.58943910911873776</v>
      </c>
      <c r="H68" s="37">
        <f>IF((H14-H13)&lt;=0,H14,H67+(H14-H13)*(1-$D$57))</f>
        <v>0.59596481934060364</v>
      </c>
      <c r="I68" s="37">
        <f>IF((I14-I13)&lt;=0,I14,I67+(I14-I13)*(1-$D$57))</f>
        <v>0.59575539569735192</v>
      </c>
      <c r="K68" s="40"/>
      <c r="L68" s="40"/>
      <c r="M68" s="40"/>
      <c r="N68" s="40"/>
      <c r="O68" s="40"/>
    </row>
    <row r="69" spans="2:15">
      <c r="B69" s="14" t="s">
        <v>62</v>
      </c>
      <c r="C69" s="1" t="s">
        <v>66</v>
      </c>
      <c r="D69" s="14" t="s">
        <v>68</v>
      </c>
      <c r="E69" s="37">
        <f>E15</f>
        <v>0.59025116825699175</v>
      </c>
      <c r="F69" s="37">
        <f t="shared" ref="F69:I69" si="8">F15</f>
        <v>0.6510669872241206</v>
      </c>
      <c r="G69" s="37">
        <f t="shared" si="8"/>
        <v>0.6510669872241206</v>
      </c>
      <c r="H69" s="37">
        <f t="shared" si="8"/>
        <v>0.6564469937311106</v>
      </c>
      <c r="I69" s="37">
        <f t="shared" si="8"/>
        <v>0.65623250493952689</v>
      </c>
      <c r="K69" s="40"/>
      <c r="L69" s="40"/>
      <c r="M69" s="40"/>
      <c r="N69" s="40"/>
      <c r="O69" s="40"/>
    </row>
    <row r="70" spans="2:15">
      <c r="B70" s="14" t="s">
        <v>67</v>
      </c>
      <c r="C70" s="1" t="s">
        <v>63</v>
      </c>
      <c r="D70" s="14" t="s">
        <v>68</v>
      </c>
      <c r="E70" s="37">
        <f>IF((E17-E16)&lt;0,E16,E16+($E$54*(E17-E16))*$D$57)</f>
        <v>0.29595016963782611</v>
      </c>
      <c r="F70" s="37">
        <f t="shared" ref="F70:I70" si="9">IF((F17-F16)&lt;0,F16,F16+($E$54*(F17-F16))*$D$57)</f>
        <v>0.30180252143834607</v>
      </c>
      <c r="G70" s="37">
        <f t="shared" si="9"/>
        <v>0.30180252143834607</v>
      </c>
      <c r="H70" s="37">
        <f t="shared" si="9"/>
        <v>0.30941564090190382</v>
      </c>
      <c r="I70" s="37">
        <f t="shared" si="9"/>
        <v>0.3092049582635556</v>
      </c>
      <c r="K70" s="40"/>
      <c r="L70" s="40"/>
      <c r="M70" s="40"/>
      <c r="N70" s="40"/>
      <c r="O70" s="40"/>
    </row>
    <row r="71" spans="2:15">
      <c r="B71" s="14" t="s">
        <v>67</v>
      </c>
      <c r="C71" s="1" t="s">
        <v>65</v>
      </c>
      <c r="D71" s="14" t="s">
        <v>68</v>
      </c>
      <c r="E71" s="37">
        <f>IF((E17-E16)&lt;=0,E17,E70+(E17-E16)*(1-$D$57))</f>
        <v>0.29595016963782611</v>
      </c>
      <c r="F71" s="37">
        <f>IF((F17-F16)&lt;=0,F17,F70+(F17-F16)*(1-$D$57))</f>
        <v>0.30180252143834607</v>
      </c>
      <c r="G71" s="37">
        <f>IF((G17-G16)&lt;=0,G17,G70+(G17-G16)*(1-$D$57))</f>
        <v>0.30180252143834607</v>
      </c>
      <c r="H71" s="37">
        <f>IF((H17-H16)&lt;=0,H17,H70+(H17-H16)*(1-$D$57))</f>
        <v>0.30941564090190382</v>
      </c>
      <c r="I71" s="37">
        <f>IF((I17-I16)&lt;=0,I17,I70+(I17-I16)*(1-$D$57))</f>
        <v>0.3092049582635556</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0.34981837120690301</v>
      </c>
      <c r="I72" s="37">
        <f t="shared" si="10"/>
        <v>0.34959918660971523</v>
      </c>
      <c r="K72" s="40"/>
      <c r="L72" s="40"/>
      <c r="M72" s="40"/>
      <c r="N72" s="40"/>
      <c r="O72" s="40"/>
    </row>
    <row r="73" spans="2:15">
      <c r="B73" s="128"/>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1946.7893818388459</v>
      </c>
      <c r="F78" s="35" cm="1">
        <f t="array" ref="F78">F61*INDEX('TDCV Values'!$D$11:$H$16,MATCH($B78&amp;$C78,'TDCV Values'!$B$11:$B$16&amp;'TDCV Values'!$C$11:$C$16,0),MATCH(F$22,'TDCV Values'!$D$10:$H$10,0))</f>
        <v>1455.4353238738252</v>
      </c>
      <c r="G78" s="35" cm="1">
        <f t="array" ref="G78">G61*INDEX('TDCV Values'!$D$11:$H$16,MATCH($B78&amp;$C78,'TDCV Values'!$B$11:$B$16&amp;'TDCV Values'!$C$11:$C$16,0),MATCH(G$22,'TDCV Values'!$D$10:$H$10,0))</f>
        <v>868.4818933999743</v>
      </c>
      <c r="H78" s="35" cm="1">
        <f t="array" ref="H78">H61*INDEX('TDCV Values'!$D$11:$H$16,MATCH($B78&amp;$C78,'TDCV Values'!$B$11:$B$16&amp;'TDCV Values'!$C$11:$C$16,0),MATCH(H$22,'TDCV Values'!$D$10:$H$10,0))</f>
        <v>733.99186586337851</v>
      </c>
      <c r="I78" s="35" cm="1">
        <f t="array" ref="I78">I61*INDEX('TDCV Values'!$D$11:$H$16,MATCH($B78&amp;$C78,'TDCV Values'!$B$11:$B$16&amp;'TDCV Values'!$C$11:$C$16,0),MATCH(I$22,'TDCV Values'!$D$10:$H$10,0))</f>
        <v>767.48150203175726</v>
      </c>
    </row>
    <row r="79" spans="2:15">
      <c r="B79" s="14" t="s">
        <v>62</v>
      </c>
      <c r="C79" s="1" t="s">
        <v>65</v>
      </c>
      <c r="D79" s="14" t="s">
        <v>64</v>
      </c>
      <c r="E79" s="35" cm="1">
        <f t="array" ref="E79">E62*INDEX('TDCV Values'!$D$11:$H$16,MATCH($B79&amp;$C79,'TDCV Values'!$B$11:$B$16&amp;'TDCV Values'!$C$11:$C$16,0),MATCH(E$22,'TDCV Values'!$D$10:$H$10,0))</f>
        <v>1916.9760785377543</v>
      </c>
      <c r="F79" s="35" cm="1">
        <f t="array" ref="F79">F62*INDEX('TDCV Values'!$D$11:$H$16,MATCH($B79&amp;$C79,'TDCV Values'!$B$11:$B$16&amp;'TDCV Values'!$C$11:$C$16,0),MATCH(F$22,'TDCV Values'!$D$10:$H$10,0))</f>
        <v>1422.1864773664558</v>
      </c>
      <c r="G79" s="35" cm="1">
        <f t="array" ref="G79">G62*INDEX('TDCV Values'!$D$11:$H$16,MATCH($B79&amp;$C79,'TDCV Values'!$B$11:$B$16&amp;'TDCV Values'!$C$11:$C$16,0),MATCH(G$22,'TDCV Values'!$D$10:$H$10,0))</f>
        <v>838.06792974200266</v>
      </c>
      <c r="H79" s="35" cm="1">
        <f t="array" ref="H79">H62*INDEX('TDCV Values'!$D$11:$H$16,MATCH($B79&amp;$C79,'TDCV Values'!$B$11:$B$16&amp;'TDCV Values'!$C$11:$C$16,0),MATCH(H$22,'TDCV Values'!$D$10:$H$10,0))</f>
        <v>722.24411434851459</v>
      </c>
      <c r="I79" s="35" cm="1">
        <f t="array" ref="I79">I62*INDEX('TDCV Values'!$D$11:$H$16,MATCH($B79&amp;$C79,'TDCV Values'!$B$11:$B$16&amp;'TDCV Values'!$C$11:$C$16,0),MATCH(I$22,'TDCV Values'!$D$10:$H$10,0))</f>
        <v>755.57804897237384</v>
      </c>
    </row>
    <row r="80" spans="2:15">
      <c r="B80" s="14" t="s">
        <v>62</v>
      </c>
      <c r="C80" s="1" t="s">
        <v>66</v>
      </c>
      <c r="D80" s="14" t="s">
        <v>64</v>
      </c>
      <c r="E80" s="35" cm="1">
        <f t="array" ref="E80">E63*INDEX('TDCV Values'!$D$11:$H$16,MATCH($B80&amp;$C80,'TDCV Values'!$B$11:$B$16&amp;'TDCV Values'!$C$11:$C$16,0),MATCH(E$22,'TDCV Values'!$D$10:$H$10,0))</f>
        <v>2050.4692387561695</v>
      </c>
      <c r="F80" s="35" cm="1">
        <f t="array" ref="F80">F63*INDEX('TDCV Values'!$D$11:$H$16,MATCH($B80&amp;$C80,'TDCV Values'!$B$11:$B$16&amp;'TDCV Values'!$C$11:$C$16,0),MATCH(F$22,'TDCV Values'!$D$10:$H$10,0))</f>
        <v>1532.9686639884799</v>
      </c>
      <c r="G80" s="35" cm="1">
        <f t="array" ref="G80">G63*INDEX('TDCV Values'!$D$11:$H$16,MATCH($B80&amp;$C80,'TDCV Values'!$B$11:$B$16&amp;'TDCV Values'!$C$11:$C$16,0),MATCH(G$22,'TDCV Values'!$D$10:$H$10,0))</f>
        <v>914.79064005353189</v>
      </c>
      <c r="H80" s="35" cm="1">
        <f t="array" ref="H80">H63*INDEX('TDCV Values'!$D$11:$H$16,MATCH($B80&amp;$C80,'TDCV Values'!$B$11:$B$16&amp;'TDCV Values'!$C$11:$C$16,0),MATCH(H$22,'TDCV Values'!$D$10:$H$10,0))</f>
        <v>772.65945251891162</v>
      </c>
      <c r="I80" s="35" cm="1">
        <f t="array" ref="I80">I63*INDEX('TDCV Values'!$D$11:$H$16,MATCH($B80&amp;$C80,'TDCV Values'!$B$11:$B$16&amp;'TDCV Values'!$C$11:$C$16,0),MATCH(I$22,'TDCV Values'!$D$10:$H$10,0))</f>
        <v>807.92978866572287</v>
      </c>
    </row>
    <row r="81" spans="2:15">
      <c r="B81" s="14" t="s">
        <v>67</v>
      </c>
      <c r="C81" s="1" t="s">
        <v>63</v>
      </c>
      <c r="D81" s="14" t="s">
        <v>64</v>
      </c>
      <c r="E81" s="35" cm="1">
        <f t="array" ref="E81">E64*INDEX('TDCV Values'!$D$11:$H$16,MATCH($B81&amp;$C81,'TDCV Values'!$B$11:$B$16&amp;'TDCV Values'!$C$11:$C$16,0),MATCH(E$22,'TDCV Values'!$D$10:$H$10,0))</f>
        <v>2060.5933392347724</v>
      </c>
      <c r="F81" s="35" cm="1">
        <f t="array" ref="F81">F64*INDEX('TDCV Values'!$D$11:$H$16,MATCH($B81&amp;$C81,'TDCV Values'!$B$11:$B$16&amp;'TDCV Values'!$C$11:$C$16,0),MATCH(F$22,'TDCV Values'!$D$10:$H$10,0))</f>
        <v>1537.5269236736292</v>
      </c>
      <c r="G81" s="35" cm="1">
        <f t="array" ref="G81">G64*INDEX('TDCV Values'!$D$11:$H$16,MATCH($B81&amp;$C81,'TDCV Values'!$B$11:$B$16&amp;'TDCV Values'!$C$11:$C$16,0),MATCH(G$22,'TDCV Values'!$D$10:$H$10,0))</f>
        <v>925.58151520376134</v>
      </c>
      <c r="H81" s="35" cm="1">
        <f t="array" ref="H81">H64*INDEX('TDCV Values'!$D$11:$H$16,MATCH($B81&amp;$C81,'TDCV Values'!$B$11:$B$16&amp;'TDCV Values'!$C$11:$C$16,0),MATCH(H$22,'TDCV Values'!$D$10:$H$10,0))</f>
        <v>816.24053545319509</v>
      </c>
      <c r="I81" s="35" cm="1">
        <f t="array" ref="I81">I64*INDEX('TDCV Values'!$D$11:$H$16,MATCH($B81&amp;$C81,'TDCV Values'!$B$11:$B$16&amp;'TDCV Values'!$C$11:$C$16,0),MATCH(I$22,'TDCV Values'!$D$10:$H$10,0))</f>
        <v>876.5688925100111</v>
      </c>
    </row>
    <row r="82" spans="2:15">
      <c r="B82" s="14" t="s">
        <v>67</v>
      </c>
      <c r="C82" s="1" t="s">
        <v>65</v>
      </c>
      <c r="D82" s="14" t="s">
        <v>64</v>
      </c>
      <c r="E82" s="35" cm="1">
        <f t="array" ref="E82">E65*INDEX('TDCV Values'!$D$11:$H$16,MATCH($B82&amp;$C82,'TDCV Values'!$B$11:$B$16&amp;'TDCV Values'!$C$11:$C$16,0),MATCH(E$22,'TDCV Values'!$D$10:$H$10,0))</f>
        <v>2121.2741576329272</v>
      </c>
      <c r="F82" s="35" cm="1">
        <f t="array" ref="F82">F65*INDEX('TDCV Values'!$D$11:$H$16,MATCH($B82&amp;$C82,'TDCV Values'!$B$11:$B$16&amp;'TDCV Values'!$C$11:$C$16,0),MATCH(F$22,'TDCV Values'!$D$10:$H$10,0))</f>
        <v>1571.6671417641905</v>
      </c>
      <c r="G82" s="35" cm="1">
        <f t="array" ref="G82">G65*INDEX('TDCV Values'!$D$11:$H$16,MATCH($B82&amp;$C82,'TDCV Values'!$B$11:$B$16&amp;'TDCV Values'!$C$11:$C$16,0),MATCH(G$22,'TDCV Values'!$D$10:$H$10,0))</f>
        <v>915.55165538822246</v>
      </c>
      <c r="H82" s="35" cm="1">
        <f t="array" ref="H82">H65*INDEX('TDCV Values'!$D$11:$H$16,MATCH($B82&amp;$C82,'TDCV Values'!$B$11:$B$16&amp;'TDCV Values'!$C$11:$C$16,0),MATCH(H$22,'TDCV Values'!$D$10:$H$10,0))</f>
        <v>796.45205810421214</v>
      </c>
      <c r="I82" s="35" cm="1">
        <f t="array" ref="I82">I65*INDEX('TDCV Values'!$D$11:$H$16,MATCH($B82&amp;$C82,'TDCV Values'!$B$11:$B$16&amp;'TDCV Values'!$C$11:$C$16,0),MATCH(I$22,'TDCV Values'!$D$10:$H$10,0))</f>
        <v>861.60882227978266</v>
      </c>
    </row>
    <row r="83" spans="2:15">
      <c r="B83" s="14" t="s">
        <v>67</v>
      </c>
      <c r="C83" s="1" t="s">
        <v>66</v>
      </c>
      <c r="D83" s="14" t="s">
        <v>64</v>
      </c>
      <c r="E83" s="35" cm="1">
        <f t="array" ref="E83">E66*INDEX('TDCV Values'!$D$11:$H$16,MATCH($B83&amp;$C83,'TDCV Values'!$B$11:$B$16&amp;'TDCV Values'!$C$11:$C$16,0),MATCH(E$22,'TDCV Values'!$D$10:$H$10,0))</f>
        <v>2170.3070763050623</v>
      </c>
      <c r="F83" s="35" cm="1">
        <f t="array" ref="F83">F66*INDEX('TDCV Values'!$D$11:$H$16,MATCH($B83&amp;$C83,'TDCV Values'!$B$11:$B$16&amp;'TDCV Values'!$C$11:$C$16,0),MATCH(F$22,'TDCV Values'!$D$10:$H$10,0))</f>
        <v>1619.4365341171458</v>
      </c>
      <c r="G83" s="35" cm="1">
        <f t="array" ref="G83">G66*INDEX('TDCV Values'!$D$11:$H$16,MATCH($B83&amp;$C83,'TDCV Values'!$B$11:$B$16&amp;'TDCV Values'!$C$11:$C$16,0),MATCH(G$22,'TDCV Values'!$D$10:$H$10,0))</f>
        <v>974.95329228461731</v>
      </c>
      <c r="H83" s="35" cm="1">
        <f t="array" ref="H83">H66*INDEX('TDCV Values'!$D$11:$H$16,MATCH($B83&amp;$C83,'TDCV Values'!$B$11:$B$16&amp;'TDCV Values'!$C$11:$C$16,0),MATCH(H$22,'TDCV Values'!$D$10:$H$10,0))</f>
        <v>859.19613691123016</v>
      </c>
      <c r="I83" s="35" cm="1">
        <f t="array" ref="I83">I66*INDEX('TDCV Values'!$D$11:$H$16,MATCH($B83&amp;$C83,'TDCV Values'!$B$11:$B$16&amp;'TDCV Values'!$C$11:$C$16,0),MATCH(I$22,'TDCV Values'!$D$10:$H$10,0))</f>
        <v>922.73502799449898</v>
      </c>
    </row>
    <row r="84" spans="2:15">
      <c r="B84" s="209" t="s">
        <v>72</v>
      </c>
      <c r="C84" s="209"/>
      <c r="D84" s="209"/>
      <c r="E84" s="209"/>
      <c r="F84" s="209"/>
      <c r="G84" s="209"/>
      <c r="H84" s="209"/>
      <c r="I84" s="186"/>
      <c r="J84" t="s">
        <v>73</v>
      </c>
    </row>
    <row r="85" spans="2:15">
      <c r="B85" s="14" t="s">
        <v>62</v>
      </c>
      <c r="C85" s="1" t="s">
        <v>63</v>
      </c>
      <c r="D85" s="14" t="s">
        <v>68</v>
      </c>
      <c r="E85" s="8">
        <f>E67*365</f>
        <v>194.54066736931102</v>
      </c>
      <c r="F85" s="8">
        <f t="shared" ref="F85:I90" si="11">F67*365</f>
        <v>215.14527482833927</v>
      </c>
      <c r="G85" s="8">
        <f t="shared" si="11"/>
        <v>215.14527482833927</v>
      </c>
      <c r="H85" s="8">
        <f t="shared" si="11"/>
        <v>217.52715905932033</v>
      </c>
      <c r="I85" s="8">
        <f t="shared" si="11"/>
        <v>217.45071942953345</v>
      </c>
      <c r="K85" s="27"/>
      <c r="L85" s="27"/>
      <c r="M85" s="27"/>
      <c r="N85" s="27"/>
      <c r="O85" s="27"/>
    </row>
    <row r="86" spans="2:15">
      <c r="B86" s="14" t="s">
        <v>62</v>
      </c>
      <c r="C86" s="1" t="s">
        <v>65</v>
      </c>
      <c r="D86" s="14" t="s">
        <v>68</v>
      </c>
      <c r="E86" s="8">
        <f>E68*365</f>
        <v>194.54066736931102</v>
      </c>
      <c r="F86" s="8">
        <f t="shared" si="11"/>
        <v>215.14527482833927</v>
      </c>
      <c r="G86" s="8">
        <f t="shared" si="11"/>
        <v>215.14527482833927</v>
      </c>
      <c r="H86" s="8">
        <f t="shared" si="11"/>
        <v>217.52715905932033</v>
      </c>
      <c r="I86" s="8">
        <f t="shared" si="11"/>
        <v>217.45071942953345</v>
      </c>
      <c r="K86" s="27"/>
      <c r="L86" s="27"/>
      <c r="M86" s="27"/>
      <c r="N86" s="27"/>
      <c r="O86" s="27"/>
    </row>
    <row r="87" spans="2:15">
      <c r="B87" s="14" t="s">
        <v>62</v>
      </c>
      <c r="C87" s="1" t="s">
        <v>66</v>
      </c>
      <c r="D87" s="14" t="s">
        <v>68</v>
      </c>
      <c r="E87" s="8">
        <f t="shared" ref="E87:H90" si="12">E69*365</f>
        <v>215.44167641380199</v>
      </c>
      <c r="F87" s="8">
        <f t="shared" si="12"/>
        <v>237.63945033680403</v>
      </c>
      <c r="G87" s="8">
        <f t="shared" si="12"/>
        <v>237.63945033680403</v>
      </c>
      <c r="H87" s="8">
        <f t="shared" si="12"/>
        <v>239.60315271185536</v>
      </c>
      <c r="I87" s="8">
        <f t="shared" si="11"/>
        <v>239.52486430292731</v>
      </c>
      <c r="K87" s="27"/>
      <c r="L87" s="27"/>
      <c r="M87" s="27"/>
      <c r="N87" s="27"/>
      <c r="O87" s="27"/>
    </row>
    <row r="88" spans="2:15">
      <c r="B88" s="14" t="s">
        <v>67</v>
      </c>
      <c r="C88" s="1" t="s">
        <v>63</v>
      </c>
      <c r="D88" s="14" t="s">
        <v>68</v>
      </c>
      <c r="E88" s="8">
        <f>E70*365</f>
        <v>108.02181191780653</v>
      </c>
      <c r="F88" s="8">
        <f t="shared" si="12"/>
        <v>110.15792032499631</v>
      </c>
      <c r="G88" s="8">
        <f t="shared" si="12"/>
        <v>110.15792032499631</v>
      </c>
      <c r="H88" s="8">
        <f t="shared" si="12"/>
        <v>112.93670892919489</v>
      </c>
      <c r="I88" s="8">
        <f t="shared" si="11"/>
        <v>112.8598097661978</v>
      </c>
      <c r="K88" s="27"/>
      <c r="L88" s="27"/>
      <c r="M88" s="27"/>
      <c r="N88" s="27"/>
      <c r="O88" s="27"/>
    </row>
    <row r="89" spans="2:15">
      <c r="B89" s="14" t="s">
        <v>67</v>
      </c>
      <c r="C89" s="1" t="s">
        <v>65</v>
      </c>
      <c r="D89" s="14" t="s">
        <v>68</v>
      </c>
      <c r="E89" s="8">
        <f>E71*365</f>
        <v>108.02181191780653</v>
      </c>
      <c r="F89" s="8">
        <f t="shared" si="12"/>
        <v>110.15792032499631</v>
      </c>
      <c r="G89" s="8">
        <f t="shared" si="12"/>
        <v>110.15792032499631</v>
      </c>
      <c r="H89" s="8">
        <f t="shared" si="12"/>
        <v>112.93670892919489</v>
      </c>
      <c r="I89" s="8">
        <f t="shared" si="11"/>
        <v>112.8598097661978</v>
      </c>
      <c r="K89" s="27"/>
      <c r="L89" s="27"/>
      <c r="M89" s="27"/>
      <c r="N89" s="27"/>
      <c r="O89" s="27"/>
    </row>
    <row r="90" spans="2:15">
      <c r="B90" s="14" t="s">
        <v>67</v>
      </c>
      <c r="C90" s="1" t="s">
        <v>66</v>
      </c>
      <c r="D90" s="14" t="s">
        <v>68</v>
      </c>
      <c r="E90" s="8">
        <f>E72*365</f>
        <v>122.41270806287491</v>
      </c>
      <c r="F90" s="8">
        <f t="shared" si="12"/>
        <v>125.33564757652866</v>
      </c>
      <c r="G90" s="8">
        <f t="shared" si="12"/>
        <v>125.33564757652866</v>
      </c>
      <c r="H90" s="8">
        <f t="shared" si="12"/>
        <v>127.6837054905196</v>
      </c>
      <c r="I90" s="8">
        <f t="shared" si="11"/>
        <v>127.60370311254606</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2141.3300492081571</v>
      </c>
      <c r="F92" s="8">
        <f t="shared" ref="F92:I93" si="13">F78+F85</f>
        <v>1670.5805987021645</v>
      </c>
      <c r="G92" s="8">
        <f t="shared" si="13"/>
        <v>1083.6271682283136</v>
      </c>
      <c r="H92" s="8">
        <f t="shared" si="13"/>
        <v>951.5190249226988</v>
      </c>
      <c r="I92" s="8">
        <f t="shared" si="13"/>
        <v>984.93222146129074</v>
      </c>
      <c r="K92" s="27"/>
      <c r="L92" s="27"/>
      <c r="M92" s="27"/>
      <c r="N92" s="27"/>
      <c r="O92" s="27"/>
    </row>
    <row r="93" spans="2:15">
      <c r="B93" s="14" t="s">
        <v>62</v>
      </c>
      <c r="C93" s="1" t="s">
        <v>65</v>
      </c>
      <c r="D93" s="1"/>
      <c r="E93" s="8">
        <f>E79+E86</f>
        <v>2111.5167459070653</v>
      </c>
      <c r="F93" s="8">
        <f t="shared" si="13"/>
        <v>1637.3317521947952</v>
      </c>
      <c r="G93" s="8">
        <f t="shared" si="13"/>
        <v>1053.213204570342</v>
      </c>
      <c r="H93" s="8">
        <f t="shared" si="13"/>
        <v>939.77127340783488</v>
      </c>
      <c r="I93" s="8">
        <f t="shared" si="13"/>
        <v>973.02876840190731</v>
      </c>
      <c r="K93" s="27"/>
      <c r="L93" s="27"/>
      <c r="M93" s="27"/>
      <c r="N93" s="27"/>
      <c r="O93" s="27"/>
    </row>
    <row r="94" spans="2:15">
      <c r="B94" s="14" t="s">
        <v>62</v>
      </c>
      <c r="C94" s="1" t="s">
        <v>66</v>
      </c>
      <c r="D94" s="1"/>
      <c r="E94" s="8">
        <f t="shared" ref="E94:I97" si="14">E80+E87</f>
        <v>2265.9109151699713</v>
      </c>
      <c r="F94" s="8">
        <f t="shared" si="14"/>
        <v>1770.6081143252839</v>
      </c>
      <c r="G94" s="8">
        <f t="shared" si="14"/>
        <v>1152.4300903903359</v>
      </c>
      <c r="H94" s="8">
        <f>H80+H87</f>
        <v>1012.262605230767</v>
      </c>
      <c r="I94" s="8">
        <f>I80+I87</f>
        <v>1047.4546529686502</v>
      </c>
      <c r="K94" s="27"/>
      <c r="L94" s="27"/>
      <c r="M94" s="27"/>
      <c r="N94" s="27"/>
      <c r="O94" s="27"/>
    </row>
    <row r="95" spans="2:15">
      <c r="B95" s="14" t="s">
        <v>67</v>
      </c>
      <c r="C95" s="1" t="s">
        <v>63</v>
      </c>
      <c r="D95" s="1"/>
      <c r="E95" s="8">
        <f t="shared" si="14"/>
        <v>2168.6151511525791</v>
      </c>
      <c r="F95" s="8">
        <f t="shared" si="14"/>
        <v>1647.6848439986254</v>
      </c>
      <c r="G95" s="8">
        <f>G81+G88</f>
        <v>1035.7394355287577</v>
      </c>
      <c r="H95" s="8">
        <f t="shared" si="14"/>
        <v>929.17724438238997</v>
      </c>
      <c r="I95" s="8">
        <f t="shared" si="14"/>
        <v>989.42870227620892</v>
      </c>
      <c r="K95" s="27"/>
      <c r="L95" s="27"/>
      <c r="M95" s="27"/>
      <c r="N95" s="27"/>
      <c r="O95" s="27"/>
    </row>
    <row r="96" spans="2:15">
      <c r="B96" s="14" t="s">
        <v>67</v>
      </c>
      <c r="C96" s="1" t="s">
        <v>65</v>
      </c>
      <c r="D96" s="1"/>
      <c r="E96" s="8">
        <f t="shared" si="14"/>
        <v>2229.2959695507338</v>
      </c>
      <c r="F96" s="8">
        <f t="shared" si="14"/>
        <v>1681.8250620891868</v>
      </c>
      <c r="G96" s="8">
        <f t="shared" si="14"/>
        <v>1025.7095757132188</v>
      </c>
      <c r="H96" s="8">
        <f t="shared" si="14"/>
        <v>909.38876703340702</v>
      </c>
      <c r="I96" s="8">
        <f t="shared" si="14"/>
        <v>974.46863204598048</v>
      </c>
      <c r="K96" s="27"/>
      <c r="L96" s="27"/>
      <c r="M96" s="27"/>
      <c r="N96" s="27"/>
      <c r="O96" s="27"/>
    </row>
    <row r="97" spans="2:15">
      <c r="B97" s="14" t="s">
        <v>67</v>
      </c>
      <c r="C97" s="1" t="s">
        <v>66</v>
      </c>
      <c r="D97" s="1"/>
      <c r="E97" s="8">
        <f>E83+E90</f>
        <v>2292.7197843679373</v>
      </c>
      <c r="F97" s="8">
        <f t="shared" si="14"/>
        <v>1744.7721816936744</v>
      </c>
      <c r="G97" s="8">
        <f t="shared" si="14"/>
        <v>1100.288939861146</v>
      </c>
      <c r="H97" s="8">
        <f t="shared" si="14"/>
        <v>986.87984240174978</v>
      </c>
      <c r="I97" s="8">
        <f t="shared" si="14"/>
        <v>1050.3387311070451</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4309.9452003607366</v>
      </c>
      <c r="F99" s="8">
        <f t="shared" ref="F99:I101" si="15">F92+F95</f>
        <v>3318.2654427007901</v>
      </c>
      <c r="G99" s="8">
        <f>G92+G95</f>
        <v>2119.3666037570711</v>
      </c>
      <c r="H99" s="8">
        <f t="shared" si="15"/>
        <v>1880.6962693050887</v>
      </c>
      <c r="I99" s="8">
        <f t="shared" si="15"/>
        <v>1974.3609237374997</v>
      </c>
      <c r="K99" s="27"/>
      <c r="L99" s="27"/>
      <c r="M99" s="27"/>
      <c r="N99" s="27"/>
      <c r="O99" s="27"/>
    </row>
    <row r="100" spans="2:15">
      <c r="B100" s="14" t="s">
        <v>77</v>
      </c>
      <c r="C100" s="1" t="s">
        <v>65</v>
      </c>
      <c r="D100" s="1"/>
      <c r="E100" s="8">
        <f t="shared" ref="E100:H101" si="16">E93+E96</f>
        <v>4340.8127154577996</v>
      </c>
      <c r="F100" s="8">
        <f t="shared" si="16"/>
        <v>3319.1568142839819</v>
      </c>
      <c r="G100" s="8">
        <f>G93+G96</f>
        <v>2078.9227802835608</v>
      </c>
      <c r="H100" s="8">
        <f t="shared" si="16"/>
        <v>1849.160040441242</v>
      </c>
      <c r="I100" s="8">
        <f t="shared" si="15"/>
        <v>1947.4974004478877</v>
      </c>
      <c r="K100" s="27"/>
      <c r="L100" s="27"/>
      <c r="M100" s="27"/>
      <c r="N100" s="27"/>
      <c r="O100" s="27"/>
    </row>
    <row r="101" spans="2:15">
      <c r="B101" s="14" t="s">
        <v>77</v>
      </c>
      <c r="C101" s="1" t="s">
        <v>66</v>
      </c>
      <c r="D101" s="1"/>
      <c r="E101" s="8">
        <f t="shared" si="16"/>
        <v>4558.6306995379091</v>
      </c>
      <c r="F101" s="8">
        <f t="shared" si="16"/>
        <v>3515.3802960189582</v>
      </c>
      <c r="G101" s="8">
        <f>G94+G97</f>
        <v>2252.7190302514819</v>
      </c>
      <c r="H101" s="8">
        <f t="shared" si="16"/>
        <v>1999.1424476325169</v>
      </c>
      <c r="I101" s="8">
        <f t="shared" si="15"/>
        <v>2097.793384075695</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7">E92-E38</f>
        <v>2.3934931597063951</v>
      </c>
      <c r="F107" s="35">
        <f t="shared" si="17"/>
        <v>2.4247945133540725</v>
      </c>
      <c r="G107" s="35">
        <f t="shared" si="17"/>
        <v>2.4247945133540725</v>
      </c>
      <c r="H107" s="35">
        <f t="shared" si="17"/>
        <v>3.2818435361639331</v>
      </c>
      <c r="I107" s="35">
        <f t="shared" si="17"/>
        <v>3.2809810690588392</v>
      </c>
      <c r="K107" s="27"/>
      <c r="L107" s="27"/>
      <c r="M107" s="27"/>
      <c r="N107" s="27"/>
      <c r="O107" s="27"/>
    </row>
    <row r="108" spans="2:15">
      <c r="B108" s="14" t="s">
        <v>62</v>
      </c>
      <c r="C108" s="1" t="s">
        <v>65</v>
      </c>
      <c r="D108" s="1"/>
      <c r="E108" s="35">
        <f t="shared" si="17"/>
        <v>-15.940288594940284</v>
      </c>
      <c r="F108" s="35">
        <f t="shared" si="17"/>
        <v>-16.1487506950034</v>
      </c>
      <c r="G108" s="35">
        <f t="shared" si="17"/>
        <v>-16.1487506950034</v>
      </c>
      <c r="H108" s="35">
        <f t="shared" si="17"/>
        <v>-21.856562605057547</v>
      </c>
      <c r="I108" s="35">
        <f t="shared" si="17"/>
        <v>-21.850818709569126</v>
      </c>
      <c r="K108" s="121" t="s">
        <v>101</v>
      </c>
      <c r="L108" s="27"/>
      <c r="M108" s="27"/>
      <c r="N108" s="27"/>
      <c r="O108" s="27"/>
    </row>
    <row r="109" spans="2:15">
      <c r="B109" s="14" t="s">
        <v>62</v>
      </c>
      <c r="C109" s="1" t="s">
        <v>66</v>
      </c>
      <c r="D109" s="1"/>
      <c r="E109" s="35">
        <f t="shared" si="17"/>
        <v>0</v>
      </c>
      <c r="F109" s="35">
        <f t="shared" si="17"/>
        <v>0</v>
      </c>
      <c r="G109" s="35">
        <f t="shared" si="17"/>
        <v>0</v>
      </c>
      <c r="H109" s="35">
        <f t="shared" si="17"/>
        <v>0</v>
      </c>
      <c r="I109" s="35">
        <f t="shared" si="17"/>
        <v>0</v>
      </c>
      <c r="K109" s="136">
        <f>(I107*'Customer Numbers - Southern Wes'!$C$5)+(I108*'Customer Numbers - Southern Wes'!$D$5)+(I109*'Customer Numbers - Southern Wes'!$E$5)+(I110*'Customer Numbers - Southern Wes'!$C$10)+(I111*'Customer Numbers - Southern Wes'!$D$10)+(I112*'Customer Numbers - Southern Wes'!$E$10)</f>
        <v>1.5506520867347717E-7</v>
      </c>
      <c r="L109" s="27"/>
      <c r="M109" s="27"/>
      <c r="N109" s="27"/>
      <c r="O109" s="27"/>
    </row>
    <row r="110" spans="2:15">
      <c r="B110" s="14" t="s">
        <v>67</v>
      </c>
      <c r="C110" s="1" t="s">
        <v>63</v>
      </c>
      <c r="D110" s="1"/>
      <c r="E110" s="35">
        <f t="shared" si="17"/>
        <v>4.0508825487163449</v>
      </c>
      <c r="F110" s="35">
        <f t="shared" si="17"/>
        <v>3.9000484952230181</v>
      </c>
      <c r="G110" s="35">
        <f t="shared" si="17"/>
        <v>3.9000484952230181</v>
      </c>
      <c r="H110" s="35">
        <f t="shared" si="17"/>
        <v>4.8575813052922285</v>
      </c>
      <c r="I110" s="35">
        <f t="shared" si="17"/>
        <v>4.8538646277988846</v>
      </c>
      <c r="K110" s="27"/>
      <c r="L110" s="27"/>
      <c r="M110" s="27"/>
      <c r="N110" s="27"/>
      <c r="O110" s="27"/>
    </row>
    <row r="111" spans="2:15">
      <c r="B111" s="14" t="s">
        <v>67</v>
      </c>
      <c r="C111" s="1" t="s">
        <v>65</v>
      </c>
      <c r="D111" s="1"/>
      <c r="E111" s="35">
        <f t="shared" si="17"/>
        <v>-28.884003757770188</v>
      </c>
      <c r="F111" s="35">
        <f t="shared" si="17"/>
        <v>-27.808511858042948</v>
      </c>
      <c r="G111" s="35">
        <f t="shared" si="17"/>
        <v>-27.808511858042948</v>
      </c>
      <c r="H111" s="35">
        <f t="shared" si="17"/>
        <v>-34.636007089419763</v>
      </c>
      <c r="I111" s="35">
        <f t="shared" si="17"/>
        <v>-34.60950606763106</v>
      </c>
      <c r="K111" s="27"/>
      <c r="L111" s="27"/>
      <c r="M111" s="27"/>
      <c r="N111" s="27"/>
      <c r="O111" s="27"/>
    </row>
    <row r="112" spans="2:15">
      <c r="B112" s="14" t="s">
        <v>67</v>
      </c>
      <c r="C112" s="1" t="s">
        <v>66</v>
      </c>
      <c r="D112" s="1"/>
      <c r="E112" s="35">
        <f t="shared" si="17"/>
        <v>0</v>
      </c>
      <c r="F112" s="35">
        <f t="shared" si="17"/>
        <v>0</v>
      </c>
      <c r="G112" s="35">
        <f t="shared" si="17"/>
        <v>0</v>
      </c>
      <c r="H112" s="35">
        <f t="shared" si="17"/>
        <v>0</v>
      </c>
      <c r="I112" s="35">
        <f t="shared" si="17"/>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6.44437570842274</v>
      </c>
      <c r="F114" s="8">
        <f t="shared" ref="F114:I116" si="18">F107+F110</f>
        <v>6.3248430085770906</v>
      </c>
      <c r="G114" s="8">
        <f>G107+G110</f>
        <v>6.3248430085770906</v>
      </c>
      <c r="H114" s="8">
        <f t="shared" si="18"/>
        <v>8.1394248414561616</v>
      </c>
      <c r="I114" s="8">
        <f t="shared" si="18"/>
        <v>8.1348456968577239</v>
      </c>
      <c r="K114" s="27"/>
      <c r="L114" s="27"/>
      <c r="M114" s="27"/>
      <c r="N114" s="27"/>
      <c r="O114" s="27"/>
    </row>
    <row r="115" spans="1:15">
      <c r="B115" s="14" t="s">
        <v>77</v>
      </c>
      <c r="C115" s="1" t="s">
        <v>65</v>
      </c>
      <c r="D115" s="1"/>
      <c r="E115" s="8">
        <f t="shared" ref="E115:H116" si="19">E108+E111</f>
        <v>-44.824292352710472</v>
      </c>
      <c r="F115" s="8">
        <f t="shared" si="19"/>
        <v>-43.957262553046348</v>
      </c>
      <c r="G115" s="8">
        <f>G108+G111</f>
        <v>-43.957262553046348</v>
      </c>
      <c r="H115" s="8">
        <f t="shared" si="19"/>
        <v>-56.492569694477311</v>
      </c>
      <c r="I115" s="8">
        <f t="shared" si="18"/>
        <v>-56.460324777200185</v>
      </c>
      <c r="K115" s="27"/>
      <c r="L115" s="27"/>
      <c r="M115" s="27"/>
      <c r="N115" s="27"/>
      <c r="O115" s="27"/>
    </row>
    <row r="116" spans="1:15">
      <c r="B116" s="14" t="s">
        <v>77</v>
      </c>
      <c r="C116" s="1" t="s">
        <v>66</v>
      </c>
      <c r="D116" s="1"/>
      <c r="E116" s="8">
        <f>E109+E112</f>
        <v>0</v>
      </c>
      <c r="F116" s="8">
        <f t="shared" si="19"/>
        <v>0</v>
      </c>
      <c r="G116" s="8">
        <f>G109+G112</f>
        <v>0</v>
      </c>
      <c r="H116" s="8">
        <f t="shared" si="19"/>
        <v>0</v>
      </c>
      <c r="I116" s="8">
        <f t="shared" si="18"/>
        <v>0</v>
      </c>
      <c r="J116" s="132"/>
      <c r="K116" s="27"/>
      <c r="L116" s="27"/>
      <c r="M116" s="27"/>
      <c r="N116" s="27"/>
      <c r="O116" s="27"/>
    </row>
    <row r="117" spans="1:15">
      <c r="B117" s="128"/>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levels'!F776</f>
        <v>6.8293413319072509E-3</v>
      </c>
      <c r="F123" s="37">
        <f>'Regional Cap levels'!G776</f>
        <v>5.1070830920231019E-3</v>
      </c>
      <c r="G123" s="37">
        <f>'Regional Cap levels'!H776</f>
        <v>3.0503344328701811E-3</v>
      </c>
      <c r="H123" s="37">
        <f>'Regional Cap levels'!I776</f>
        <v>2.756662129855566E-3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levels'!F772</f>
        <v>2.6866084417880708E-2</v>
      </c>
      <c r="F125" s="37">
        <f>'Regional Cap levels'!G772</f>
        <v>2.0090857787174853E-2</v>
      </c>
      <c r="G125" s="37">
        <f>'Regional Cap levels'!H772</f>
        <v>1.1999772510033844E-2</v>
      </c>
      <c r="H125" s="37">
        <f>'Regional Cap levels'!I772</f>
        <v>1.0844489079240576E-2</v>
      </c>
      <c r="I125" s="37">
        <f>'Regional Cap levels'!J676</f>
        <v>1.1346473172681108E-2</v>
      </c>
      <c r="J125" s="140"/>
    </row>
    <row r="126" spans="1:15">
      <c r="B126" s="14" t="s">
        <v>67</v>
      </c>
      <c r="C126" s="1" t="s">
        <v>63</v>
      </c>
      <c r="D126" s="1" t="s">
        <v>64</v>
      </c>
      <c r="E126" s="37">
        <f>'Regional Cap levels'!F778</f>
        <v>1.6298209969378696E-3</v>
      </c>
      <c r="F126" s="37">
        <f>'Regional Cap levels'!G778</f>
        <v>1.2167847574667602E-3</v>
      </c>
      <c r="G126" s="37">
        <f>'Regional Cap levels'!H778</f>
        <v>7.3342829340470835E-4</v>
      </c>
      <c r="H126" s="37">
        <f>'Regional Cap levels'!I778</f>
        <v>6.7129345569809839E-4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levels'!F774</f>
        <v>6.7570352018517209E-3</v>
      </c>
      <c r="F128" s="37">
        <f>'Regional Cap levels'!G774</f>
        <v>5.0446383098063201E-3</v>
      </c>
      <c r="G128" s="37">
        <f>'Regional Cap levels'!H774</f>
        <v>3.0407025102024542E-3</v>
      </c>
      <c r="H128" s="37">
        <f>'Regional Cap levels'!I774</f>
        <v>2.7830991988978867E-3</v>
      </c>
      <c r="I128" s="37">
        <f>'Regional Cap levels'!J678</f>
        <v>2.9103145472611615E-3</v>
      </c>
      <c r="J128" s="140"/>
    </row>
    <row r="129" spans="2:11">
      <c r="B129" s="14" t="s">
        <v>62</v>
      </c>
      <c r="C129" s="1" t="s">
        <v>63</v>
      </c>
      <c r="D129" s="1" t="s">
        <v>68</v>
      </c>
      <c r="E129" s="37">
        <f>'Regional Cap levels'!F777</f>
        <v>5.2735622174710471E-3</v>
      </c>
      <c r="F129" s="37">
        <f>'Regional Cap levels'!G777</f>
        <v>5.8481687444927001E-3</v>
      </c>
      <c r="G129" s="37">
        <f>'Regional Cap levels'!H777</f>
        <v>5.8481687444927001E-3</v>
      </c>
      <c r="H129" s="37">
        <f>'Regional Cap levels'!I777</f>
        <v>5.8584596080987301E-3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levels'!F773</f>
        <v>2.0745773396269231E-2</v>
      </c>
      <c r="F131" s="37">
        <f>'Regional Cap levels'!G773</f>
        <v>2.3006229670420306E-2</v>
      </c>
      <c r="G131" s="37">
        <f>'Regional Cap levels'!H773</f>
        <v>2.3006229670420306E-2</v>
      </c>
      <c r="H131" s="37">
        <f>'Regional Cap levels'!I773</f>
        <v>2.3046713107539016E-2</v>
      </c>
      <c r="I131" s="37">
        <f>'Regional Cap levels'!J677</f>
        <v>2.026301064753902E-2</v>
      </c>
      <c r="J131" s="44"/>
    </row>
    <row r="132" spans="2:11">
      <c r="B132" s="14" t="s">
        <v>67</v>
      </c>
      <c r="C132" s="1" t="s">
        <v>63</v>
      </c>
      <c r="D132" s="1" t="s">
        <v>68</v>
      </c>
      <c r="E132" s="37">
        <f>'Regional Cap levels'!F779</f>
        <v>2.5940103363497921E-3</v>
      </c>
      <c r="F132" s="37">
        <f>'Regional Cap levels'!G779</f>
        <v>2.6491784412743242E-3</v>
      </c>
      <c r="G132" s="37">
        <f>'Regional Cap levels'!H779</f>
        <v>2.6491784412743242E-3</v>
      </c>
      <c r="H132" s="37">
        <f>'Regional Cap levels'!I779</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levels'!F775</f>
        <v>1.0754444316041011E-2</v>
      </c>
      <c r="F134" s="37">
        <f>'Regional Cap levels'!G775</f>
        <v>1.0983164419472545E-2</v>
      </c>
      <c r="G134" s="37">
        <f>'Regional Cap levels'!H775</f>
        <v>1.0983164419472545E-2</v>
      </c>
      <c r="H134" s="37">
        <f>'Regional Cap levels'!I775</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0.66447734206079823</v>
      </c>
      <c r="F139" s="8">
        <f t="shared" ref="F139:I150" si="20">F61-F123</f>
        <v>0.4967671665196407</v>
      </c>
      <c r="G139" s="8">
        <f t="shared" si="20"/>
        <v>0.29642618053263819</v>
      </c>
      <c r="H139" s="8">
        <f t="shared" si="20"/>
        <v>0.26909217707880312</v>
      </c>
      <c r="I139" s="8">
        <f t="shared" si="20"/>
        <v>0.28136814199725352</v>
      </c>
    </row>
    <row r="140" spans="2:11">
      <c r="B140" s="14" t="s">
        <v>62</v>
      </c>
      <c r="C140" s="1" t="s">
        <v>65</v>
      </c>
      <c r="D140" s="1" t="s">
        <v>64</v>
      </c>
      <c r="E140" s="8">
        <f>E62-E124</f>
        <v>0.66102623397853599</v>
      </c>
      <c r="F140" s="8">
        <f t="shared" si="20"/>
        <v>0.49040913012636406</v>
      </c>
      <c r="G140" s="8">
        <f t="shared" si="20"/>
        <v>0.28898894129034575</v>
      </c>
      <c r="H140" s="8">
        <f t="shared" si="20"/>
        <v>0.26749782012907947</v>
      </c>
      <c r="I140" s="8">
        <f t="shared" si="20"/>
        <v>0.27984372184161993</v>
      </c>
    </row>
    <row r="141" spans="2:11">
      <c r="B141" s="14" t="s">
        <v>62</v>
      </c>
      <c r="C141" s="1" t="s">
        <v>86</v>
      </c>
      <c r="D141" s="14" t="s">
        <v>64</v>
      </c>
      <c r="E141" s="8">
        <f t="shared" ref="E141:H150" si="21">E63-E125</f>
        <v>0.68019227377390179</v>
      </c>
      <c r="F141" s="8">
        <f t="shared" si="21"/>
        <v>0.5085190263467837</v>
      </c>
      <c r="G141" s="8">
        <f t="shared" si="21"/>
        <v>0.30344527578428748</v>
      </c>
      <c r="H141" s="8">
        <f t="shared" si="21"/>
        <v>0.27532567852035633</v>
      </c>
      <c r="I141" s="8">
        <f t="shared" si="20"/>
        <v>0.28788678188869771</v>
      </c>
    </row>
    <row r="142" spans="2:11">
      <c r="B142" s="14" t="s">
        <v>67</v>
      </c>
      <c r="C142" s="1" t="s">
        <v>63</v>
      </c>
      <c r="D142" s="1" t="s">
        <v>64</v>
      </c>
      <c r="E142" s="8">
        <f t="shared" si="21"/>
        <v>0.17008629060595984</v>
      </c>
      <c r="F142" s="8">
        <f t="shared" si="21"/>
        <v>0.12691045888200234</v>
      </c>
      <c r="G142" s="8">
        <f t="shared" si="21"/>
        <v>7.6398364640242064E-2</v>
      </c>
      <c r="H142" s="8">
        <f t="shared" si="21"/>
        <v>7.0306144409797128E-2</v>
      </c>
      <c r="I142" s="8">
        <f t="shared" si="20"/>
        <v>7.5521403705818252E-2</v>
      </c>
    </row>
    <row r="143" spans="2:11">
      <c r="B143" s="14" t="s">
        <v>67</v>
      </c>
      <c r="C143" s="1" t="s">
        <v>65</v>
      </c>
      <c r="D143" s="1" t="s">
        <v>64</v>
      </c>
      <c r="E143" s="8">
        <f t="shared" si="21"/>
        <v>0.1767728464694106</v>
      </c>
      <c r="F143" s="8">
        <f t="shared" si="21"/>
        <v>0.13097226181368254</v>
      </c>
      <c r="G143" s="8">
        <f t="shared" si="21"/>
        <v>7.6295971282351868E-2</v>
      </c>
      <c r="H143" s="8">
        <f t="shared" si="21"/>
        <v>6.9256700704714097E-2</v>
      </c>
      <c r="I143" s="8">
        <f t="shared" si="20"/>
        <v>7.492250628519849E-2</v>
      </c>
    </row>
    <row r="144" spans="2:11">
      <c r="B144" s="14" t="s">
        <v>67</v>
      </c>
      <c r="C144" s="1" t="s">
        <v>86</v>
      </c>
      <c r="D144" s="14" t="s">
        <v>64</v>
      </c>
      <c r="E144" s="8">
        <f t="shared" si="21"/>
        <v>0.17410188782357014</v>
      </c>
      <c r="F144" s="8">
        <f t="shared" si="21"/>
        <v>0.12990840619995583</v>
      </c>
      <c r="G144" s="8">
        <f t="shared" si="21"/>
        <v>7.8205405180182319E-2</v>
      </c>
      <c r="H144" s="8">
        <f t="shared" si="21"/>
        <v>7.1929608358600391E-2</v>
      </c>
      <c r="I144" s="8">
        <f t="shared" si="20"/>
        <v>7.7327513973999618E-2</v>
      </c>
    </row>
    <row r="145" spans="2:22">
      <c r="B145" s="14" t="s">
        <v>62</v>
      </c>
      <c r="C145" s="1" t="s">
        <v>63</v>
      </c>
      <c r="D145" s="1" t="s">
        <v>68</v>
      </c>
      <c r="E145" s="8">
        <f>E67-E129</f>
        <v>0.52771456756146329</v>
      </c>
      <c r="F145" s="8">
        <f t="shared" si="21"/>
        <v>0.58359094037424508</v>
      </c>
      <c r="G145" s="8">
        <f t="shared" si="21"/>
        <v>0.58359094037424508</v>
      </c>
      <c r="H145" s="8">
        <f t="shared" si="21"/>
        <v>0.59010635973250491</v>
      </c>
      <c r="I145" s="8">
        <f t="shared" si="20"/>
        <v>0.59060455145925317</v>
      </c>
      <c r="K145" s="27"/>
      <c r="L145" s="27"/>
      <c r="M145" s="27"/>
      <c r="N145" s="27"/>
      <c r="O145" s="27"/>
    </row>
    <row r="146" spans="2:22">
      <c r="B146" s="14" t="s">
        <v>62</v>
      </c>
      <c r="C146" s="1" t="s">
        <v>65</v>
      </c>
      <c r="D146" s="1" t="s">
        <v>68</v>
      </c>
      <c r="E146" s="8">
        <f>E68-E130</f>
        <v>0.53298812977893428</v>
      </c>
      <c r="F146" s="8">
        <f t="shared" si="21"/>
        <v>0.58943910911873776</v>
      </c>
      <c r="G146" s="8">
        <f t="shared" si="21"/>
        <v>0.58943910911873776</v>
      </c>
      <c r="H146" s="8">
        <f t="shared" si="21"/>
        <v>0.59596481934060364</v>
      </c>
      <c r="I146" s="8">
        <f t="shared" si="20"/>
        <v>0.59575539569735192</v>
      </c>
      <c r="K146" s="27"/>
      <c r="L146" s="27"/>
      <c r="M146" s="27"/>
      <c r="N146" s="27"/>
      <c r="O146" s="27"/>
    </row>
    <row r="147" spans="2:22">
      <c r="B147" s="14" t="s">
        <v>62</v>
      </c>
      <c r="C147" s="1" t="s">
        <v>86</v>
      </c>
      <c r="D147" s="14" t="s">
        <v>68</v>
      </c>
      <c r="E147" s="8">
        <f t="shared" si="21"/>
        <v>0.56950539486072249</v>
      </c>
      <c r="F147" s="8">
        <f t="shared" si="21"/>
        <v>0.62806075755370028</v>
      </c>
      <c r="G147" s="8">
        <f t="shared" si="21"/>
        <v>0.62806075755370028</v>
      </c>
      <c r="H147" s="8">
        <f t="shared" si="21"/>
        <v>0.63340028062357157</v>
      </c>
      <c r="I147" s="8">
        <f t="shared" si="20"/>
        <v>0.6359694942919879</v>
      </c>
      <c r="K147" s="27"/>
      <c r="L147" s="27"/>
      <c r="M147" s="27"/>
      <c r="N147" s="27"/>
      <c r="O147" s="27"/>
    </row>
    <row r="148" spans="2:22">
      <c r="B148" s="14" t="s">
        <v>67</v>
      </c>
      <c r="C148" s="1" t="s">
        <v>63</v>
      </c>
      <c r="D148" s="1" t="s">
        <v>68</v>
      </c>
      <c r="E148" s="8">
        <f t="shared" si="21"/>
        <v>0.29335615930147629</v>
      </c>
      <c r="F148" s="8">
        <f t="shared" si="21"/>
        <v>0.29915334299707175</v>
      </c>
      <c r="G148" s="8">
        <f t="shared" si="21"/>
        <v>0.29915334299707175</v>
      </c>
      <c r="H148" s="8">
        <f t="shared" si="21"/>
        <v>0.30673868977541957</v>
      </c>
      <c r="I148" s="8">
        <f t="shared" si="20"/>
        <v>0.30652800713707135</v>
      </c>
      <c r="K148" s="27"/>
      <c r="L148" s="27"/>
      <c r="M148" s="27"/>
      <c r="N148" s="27"/>
      <c r="O148" s="27"/>
    </row>
    <row r="149" spans="2:22">
      <c r="B149" s="14" t="s">
        <v>67</v>
      </c>
      <c r="C149" s="1" t="s">
        <v>65</v>
      </c>
      <c r="D149" s="1" t="s">
        <v>68</v>
      </c>
      <c r="E149" s="8">
        <f t="shared" si="21"/>
        <v>0.29595016963782611</v>
      </c>
      <c r="F149" s="8">
        <f t="shared" si="21"/>
        <v>0.30180252143834607</v>
      </c>
      <c r="G149" s="8">
        <f t="shared" si="21"/>
        <v>0.30180252143834607</v>
      </c>
      <c r="H149" s="8">
        <f t="shared" si="21"/>
        <v>0.30941564090190382</v>
      </c>
      <c r="I149" s="8">
        <f t="shared" si="20"/>
        <v>0.3092049582635556</v>
      </c>
      <c r="K149" s="27"/>
      <c r="L149" s="27"/>
      <c r="M149" s="27"/>
      <c r="N149" s="27"/>
      <c r="O149" s="27"/>
    </row>
    <row r="150" spans="2:22">
      <c r="B150" s="14" t="s">
        <v>67</v>
      </c>
      <c r="C150" s="1" t="s">
        <v>86</v>
      </c>
      <c r="D150" s="14" t="s">
        <v>68</v>
      </c>
      <c r="E150" s="8">
        <f t="shared" si="21"/>
        <v>0.32462283804799985</v>
      </c>
      <c r="F150" s="8">
        <f t="shared" si="21"/>
        <v>0.33240217140663336</v>
      </c>
      <c r="G150" s="8">
        <f t="shared" si="21"/>
        <v>0.33240217140663336</v>
      </c>
      <c r="H150" s="8">
        <f t="shared" si="21"/>
        <v>0.33872006468779742</v>
      </c>
      <c r="I150" s="8">
        <f t="shared" si="20"/>
        <v>0.33850088009060963</v>
      </c>
      <c r="K150" s="27"/>
      <c r="L150" s="27"/>
      <c r="M150" s="27"/>
      <c r="N150" s="27"/>
      <c r="O150" s="27"/>
    </row>
    <row r="151" spans="2:22">
      <c r="B151" s="55"/>
      <c r="C151" s="2"/>
      <c r="D151" s="2"/>
      <c r="E151" s="124"/>
      <c r="F151" s="124"/>
      <c r="G151" s="124"/>
      <c r="H151" s="124"/>
      <c r="I151" s="124"/>
      <c r="J151" s="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Southern Wes'!$C$5)+(E125*INDEX('TDCV Values'!$D$11:$H$16,MATCH($B157&amp;$C157,'TDCV Values'!$B$11:$B$16&amp;'TDCV Values'!$C$11:$C$16,0),MATCH(E$154,'TDCV Values'!$D$10:$H$10,0))*'Customer Numbers - Southern Wes'!$E$5))/((INDEX('TDCV Values'!$D$11:$H$16,MATCH($B155&amp;$C155,'TDCV Values'!$B$11:$B$16&amp;'TDCV Values'!$C$11:$C$16,0),MATCH(E$154,'TDCV Values'!$D$10:$H$10,0))*'Customer Numbers - Southern Wes'!$C$5)+('Customer Numbers - Southern Wes'!$E$5*INDEX('TDCV Values'!$D$11:$H$16,MATCH($B157&amp;$C157,'TDCV Values'!$B$11:$B$16&amp;'TDCV Values'!$C$11:$C$16,0),MATCH(E$154,'TDCV Values'!$D$10:$H$10,0))))</f>
        <v>1.0513017408414082E-2</v>
      </c>
      <c r="F155" s="37" cm="1">
        <f t="array" ref="F155">((F123*INDEX('TDCV Values'!$D$11:$H$16,MATCH($B155&amp;$C155,'TDCV Values'!$B$11:$B$16&amp;'TDCV Values'!$C$11:$C$16,0),MATCH(F$154,'TDCV Values'!$D$10:$H$10,0))*'Customer Numbers - Southern Wes'!$C$5)+(F125*INDEX('TDCV Values'!$D$11:$H$16,MATCH($B157&amp;$C157,'TDCV Values'!$B$11:$B$16&amp;'TDCV Values'!$C$11:$C$16,0),MATCH(F$154,'TDCV Values'!$D$10:$H$10,0))*'Customer Numbers - Southern Wes'!$E$5))/((INDEX('TDCV Values'!$D$11:$H$16,MATCH($B155&amp;$C155,'TDCV Values'!$B$11:$B$16&amp;'TDCV Values'!$C$11:$C$16,0),MATCH(F$154,'TDCV Values'!$D$10:$H$10,0))*'Customer Numbers - Southern Wes'!$C$5)+('Customer Numbers - Southern Wes'!$E$5*INDEX('TDCV Values'!$D$11:$H$16,MATCH($B157&amp;$C157,'TDCV Values'!$B$11:$B$16&amp;'TDCV Values'!$C$11:$C$16,0),MATCH(F$154,'TDCV Values'!$D$10:$H$10,0))))</f>
        <v>7.8617908877695059E-3</v>
      </c>
      <c r="G155" s="37" cm="1">
        <f t="array" ref="G155">((G123*INDEX('TDCV Values'!$D$11:$H$16,MATCH($B155&amp;$C155,'TDCV Values'!$B$11:$B$16&amp;'TDCV Values'!$C$11:$C$16,0),MATCH(G$154,'TDCV Values'!$D$10:$H$10,0))*'Customer Numbers - Southern Wes'!$C$5)+(G125*INDEX('TDCV Values'!$D$11:$H$16,MATCH($B157&amp;$C157,'TDCV Values'!$B$11:$B$16&amp;'TDCV Values'!$C$11:$C$16,0),MATCH(G$154,'TDCV Values'!$D$10:$H$10,0))*'Customer Numbers - Southern Wes'!$E$5))/((INDEX('TDCV Values'!$D$11:$H$16,MATCH($B155&amp;$C155,'TDCV Values'!$B$11:$B$16&amp;'TDCV Values'!$C$11:$C$16,0),MATCH(G$154,'TDCV Values'!$D$10:$H$10,0))*'Customer Numbers - Southern Wes'!$C$5)+('Customer Numbers - Southern Wes'!$E$5*INDEX('TDCV Values'!$D$11:$H$16,MATCH($B157&amp;$C157,'TDCV Values'!$B$11:$B$16&amp;'TDCV Values'!$C$11:$C$16,0),MATCH(G$154,'TDCV Values'!$D$10:$H$10,0))))</f>
        <v>4.6956532754372261E-3</v>
      </c>
      <c r="H155" s="37" cm="1">
        <f t="array" ref="H155">((H123*INDEX('TDCV Values'!$D$11:$H$16,MATCH($B155&amp;$C155,'TDCV Values'!$B$11:$B$16&amp;'TDCV Values'!$C$11:$C$16,0),MATCH(H$154,'TDCV Values'!$D$10:$H$10,0))*'Customer Numbers - Southern Wes'!$C$5)+(H125*INDEX('TDCV Values'!$D$11:$H$16,MATCH($B157&amp;$C157,'TDCV Values'!$B$11:$B$16&amp;'TDCV Values'!$C$11:$C$16,0),MATCH(H$154,'TDCV Values'!$D$10:$H$10,0))*'Customer Numbers - Southern Wes'!$E$5))/((INDEX('TDCV Values'!$D$11:$H$16,MATCH($B155&amp;$C155,'TDCV Values'!$B$11:$B$16&amp;'TDCV Values'!$C$11:$C$16,0),MATCH(H$154,'TDCV Values'!$D$10:$H$10,0))*'Customer Numbers - Southern Wes'!$C$5)+('Customer Numbers - Southern Wes'!$E$5*INDEX('TDCV Values'!$D$11:$H$16,MATCH($B157&amp;$C157,'TDCV Values'!$B$11:$B$16&amp;'TDCV Values'!$C$11:$C$16,0),MATCH(H$154,'TDCV Values'!$D$10:$H$10,0))))</f>
        <v>4.2435771697171623E-3</v>
      </c>
      <c r="I155" s="37" cm="1">
        <f t="array" ref="I155">((I123*INDEX('TDCV Values'!$D$11:$H$16,MATCH($B155&amp;$C155,'TDCV Values'!$B$11:$B$16&amp;'TDCV Values'!$C$11:$C$16,0),MATCH(I$154,'TDCV Values'!$D$10:$H$10,0))*'Customer Numbers - Southern Wes'!$C$5)+(I125*INDEX('TDCV Values'!$D$11:$H$16,MATCH($B157&amp;$C157,'TDCV Values'!$B$11:$B$16&amp;'TDCV Values'!$C$11:$C$16,0),MATCH(I$154,'TDCV Values'!$D$10:$H$10,0))*'Customer Numbers - Southern Wes'!$E$5))/((INDEX('TDCV Values'!$D$11:$H$16,MATCH($B155&amp;$C155,'TDCV Values'!$B$11:$B$16&amp;'TDCV Values'!$C$11:$C$16,0),MATCH(I$154,'TDCV Values'!$D$10:$H$10,0))*'Customer Numbers - Southern Wes'!$C$5)+('Customer Numbers - Southern Wes'!$E$5*INDEX('TDCV Values'!$D$11:$H$16,MATCH($B157&amp;$C157,'TDCV Values'!$B$11:$B$16&amp;'TDCV Values'!$C$11:$C$16,0),MATCH(I$154,'TDCV Values'!$D$10:$H$10,0))))</f>
        <v>4.4400094979642566E-3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Southern Wes'!$C$5)+(E125*INDEX('TDCV Values'!$D$11:$H$16,MATCH($B157&amp;$C157,'TDCV Values'!$B$11:$B$16&amp;'TDCV Values'!$C$11:$C$16,0),MATCH(E$154,'TDCV Values'!$D$10:$H$10,0))*'Customer Numbers - Southern Wes'!$E$5))/((INDEX('TDCV Values'!$D$11:$H$16,MATCH($B155&amp;$C155,'TDCV Values'!$B$11:$B$16&amp;'TDCV Values'!$C$11:$C$16,0),MATCH(E$154,'TDCV Values'!$D$10:$H$10,0))*'Customer Numbers - Southern Wes'!$C$5)+('Customer Numbers - Southern Wes'!$E$5*INDEX('TDCV Values'!$D$11:$H$16,MATCH($B157&amp;$C157,'TDCV Values'!$B$11:$B$16&amp;'TDCV Values'!$C$11:$C$16,0),MATCH(E$154,'TDCV Values'!$D$10:$H$10,0))))</f>
        <v>1.0513017408414082E-2</v>
      </c>
      <c r="F157" s="37" cm="1">
        <f t="array" ref="F157">((F123*INDEX('TDCV Values'!$D$11:$H$16,MATCH($B155&amp;$C155,'TDCV Values'!$B$11:$B$16&amp;'TDCV Values'!$C$11:$C$16,0),MATCH(F$154,'TDCV Values'!$D$10:$H$10,0))*'Customer Numbers - Southern Wes'!$C$5)+(F125*INDEX('TDCV Values'!$D$11:$H$16,MATCH($B157&amp;$C157,'TDCV Values'!$B$11:$B$16&amp;'TDCV Values'!$C$11:$C$16,0),MATCH(F$154,'TDCV Values'!$D$10:$H$10,0))*'Customer Numbers - Southern Wes'!$E$5))/((INDEX('TDCV Values'!$D$11:$H$16,MATCH($B155&amp;$C155,'TDCV Values'!$B$11:$B$16&amp;'TDCV Values'!$C$11:$C$16,0),MATCH(F$154,'TDCV Values'!$D$10:$H$10,0))*'Customer Numbers - Southern Wes'!$C$5)+('Customer Numbers - Southern Wes'!$E$5*INDEX('TDCV Values'!$D$11:$H$16,MATCH($B157&amp;$C157,'TDCV Values'!$B$11:$B$16&amp;'TDCV Values'!$C$11:$C$16,0),MATCH(F$154,'TDCV Values'!$D$10:$H$10,0))))</f>
        <v>7.8617908877695059E-3</v>
      </c>
      <c r="G157" s="37" cm="1">
        <f t="array" ref="G157">((G123*INDEX('TDCV Values'!$D$11:$H$16,MATCH($B155&amp;$C155,'TDCV Values'!$B$11:$B$16&amp;'TDCV Values'!$C$11:$C$16,0),MATCH(G$154,'TDCV Values'!$D$10:$H$10,0))*'Customer Numbers - Southern Wes'!$C$5)+(G125*INDEX('TDCV Values'!$D$11:$H$16,MATCH($B157&amp;$C157,'TDCV Values'!$B$11:$B$16&amp;'TDCV Values'!$C$11:$C$16,0),MATCH(G$154,'TDCV Values'!$D$10:$H$10,0))*'Customer Numbers - Southern Wes'!$E$5))/((INDEX('TDCV Values'!$D$11:$H$16,MATCH($B155&amp;$C155,'TDCV Values'!$B$11:$B$16&amp;'TDCV Values'!$C$11:$C$16,0),MATCH(G$154,'TDCV Values'!$D$10:$H$10,0))*'Customer Numbers - Southern Wes'!$C$5)+('Customer Numbers - Southern Wes'!$E$5*INDEX('TDCV Values'!$D$11:$H$16,MATCH($B157&amp;$C157,'TDCV Values'!$B$11:$B$16&amp;'TDCV Values'!$C$11:$C$16,0),MATCH(G$154,'TDCV Values'!$D$10:$H$10,0))))</f>
        <v>4.6956532754372261E-3</v>
      </c>
      <c r="H157" s="37" cm="1">
        <f t="array" ref="H157">((H123*INDEX('TDCV Values'!$D$11:$H$16,MATCH($B155&amp;$C155,'TDCV Values'!$B$11:$B$16&amp;'TDCV Values'!$C$11:$C$16,0),MATCH(H$154,'TDCV Values'!$D$10:$H$10,0))*'Customer Numbers - Southern Wes'!$C$5)+(H125*INDEX('TDCV Values'!$D$11:$H$16,MATCH($B157&amp;$C157,'TDCV Values'!$B$11:$B$16&amp;'TDCV Values'!$C$11:$C$16,0),MATCH(H$154,'TDCV Values'!$D$10:$H$10,0))*'Customer Numbers - Southern Wes'!$E$5))/((INDEX('TDCV Values'!$D$11:$H$16,MATCH($B155&amp;$C155,'TDCV Values'!$B$11:$B$16&amp;'TDCV Values'!$C$11:$C$16,0),MATCH(H$154,'TDCV Values'!$D$10:$H$10,0))*'Customer Numbers - Southern Wes'!$C$5)+('Customer Numbers - Southern Wes'!$E$5*INDEX('TDCV Values'!$D$11:$H$16,MATCH($B157&amp;$C157,'TDCV Values'!$B$11:$B$16&amp;'TDCV Values'!$C$11:$C$16,0),MATCH(H$154,'TDCV Values'!$D$10:$H$10,0))))</f>
        <v>4.2435771697171623E-3</v>
      </c>
      <c r="I157" s="37" cm="1">
        <f t="array" ref="I157">((I123*INDEX('TDCV Values'!$D$11:$H$16,MATCH($B155&amp;$C155,'TDCV Values'!$B$11:$B$16&amp;'TDCV Values'!$C$11:$C$16,0),MATCH(I$154,'TDCV Values'!$D$10:$H$10,0))*'Customer Numbers - Southern Wes'!$C$5)+(I125*INDEX('TDCV Values'!$D$11:$H$16,MATCH($B157&amp;$C157,'TDCV Values'!$B$11:$B$16&amp;'TDCV Values'!$C$11:$C$16,0),MATCH(I$154,'TDCV Values'!$D$10:$H$10,0))*'Customer Numbers - Southern Wes'!$E$5))/((INDEX('TDCV Values'!$D$11:$H$16,MATCH($B155&amp;$C155,'TDCV Values'!$B$11:$B$16&amp;'TDCV Values'!$C$11:$C$16,0),MATCH(I$154,'TDCV Values'!$D$10:$H$10,0))*'Customer Numbers - Southern Wes'!$C$5)+('Customer Numbers - Southern Wes'!$E$5*INDEX('TDCV Values'!$D$11:$H$16,MATCH($B157&amp;$C157,'TDCV Values'!$B$11:$B$16&amp;'TDCV Values'!$C$11:$C$16,0),MATCH(I$154,'TDCV Values'!$D$10:$H$10,0))))</f>
        <v>4.4400094979642566E-3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Southern Wes'!$C$10)+(E128*INDEX('TDCV Values'!$D$11:$H$16,MATCH($B160&amp;$C160,'TDCV Values'!$B$11:$B$16&amp;'TDCV Values'!$C$11:$C$16,0),MATCH(E$154,'TDCV Values'!$D$10:$H$10,0))*'Customer Numbers - Southern Wes'!$E$10))/((INDEX('TDCV Values'!$D$11:$H$16,MATCH($B158&amp;$C158,'TDCV Values'!$B$11:$B$16&amp;'TDCV Values'!$C$11:$C$16,0),MATCH(E$154,'TDCV Values'!$D$10:$H$10,0))*'Customer Numbers - Southern Wes'!$C$10)+('Customer Numbers - Southern Wes'!$E$10*INDEX('TDCV Values'!$D$11:$H$16,MATCH($B160&amp;$C160,'TDCV Values'!$B$11:$B$16&amp;'TDCV Values'!$C$11:$C$16,0),MATCH(E$154,'TDCV Values'!$D$10:$H$10,0))))</f>
        <v>2.5277040192520452E-3</v>
      </c>
      <c r="F158" s="37" cm="1">
        <f t="array" ref="F158">((F126*INDEX('TDCV Values'!$D$11:$H$16,MATCH($B158&amp;$C158,'TDCV Values'!$B$11:$B$16&amp;'TDCV Values'!$C$11:$C$16,0),MATCH(F$154,'TDCV Values'!$D$10:$H$10,0))*'Customer Numbers - Southern Wes'!$C$10)+(F128*INDEX('TDCV Values'!$D$11:$H$16,MATCH($B160&amp;$C160,'TDCV Values'!$B$11:$B$16&amp;'TDCV Values'!$C$11:$C$16,0),MATCH(F$154,'TDCV Values'!$D$10:$H$10,0))*'Customer Numbers - Southern Wes'!$E$10))/((INDEX('TDCV Values'!$D$11:$H$16,MATCH($B158&amp;$C158,'TDCV Values'!$B$11:$B$16&amp;'TDCV Values'!$C$11:$C$16,0),MATCH(F$154,'TDCV Values'!$D$10:$H$10,0))*'Customer Numbers - Southern Wes'!$C$10)+('Customer Numbers - Southern Wes'!$E$10*INDEX('TDCV Values'!$D$11:$H$16,MATCH($B160&amp;$C160,'TDCV Values'!$B$11:$B$16&amp;'TDCV Values'!$C$11:$C$16,0),MATCH(F$154,'TDCV Values'!$D$10:$H$10,0))))</f>
        <v>1.8871224065661013E-3</v>
      </c>
      <c r="G158" s="37" cm="1">
        <f t="array" ref="G158">((G126*INDEX('TDCV Values'!$D$11:$H$16,MATCH($B158&amp;$C158,'TDCV Values'!$B$11:$B$16&amp;'TDCV Values'!$C$11:$C$16,0),MATCH(G$154,'TDCV Values'!$D$10:$H$10,0))*'Customer Numbers - Southern Wes'!$C$10)+(G128*INDEX('TDCV Values'!$D$11:$H$16,MATCH($B160&amp;$C160,'TDCV Values'!$B$11:$B$16&amp;'TDCV Values'!$C$11:$C$16,0),MATCH(G$154,'TDCV Values'!$D$10:$H$10,0))*'Customer Numbers - Southern Wes'!$E$10))/((INDEX('TDCV Values'!$D$11:$H$16,MATCH($B158&amp;$C158,'TDCV Values'!$B$11:$B$16&amp;'TDCV Values'!$C$11:$C$16,0),MATCH(G$154,'TDCV Values'!$D$10:$H$10,0))*'Customer Numbers - Southern Wes'!$C$10)+('Customer Numbers - Southern Wes'!$E$10*INDEX('TDCV Values'!$D$11:$H$16,MATCH($B160&amp;$C160,'TDCV Values'!$B$11:$B$16&amp;'TDCV Values'!$C$11:$C$16,0),MATCH(G$154,'TDCV Values'!$D$10:$H$10,0))))</f>
        <v>1.1374805261162811E-3</v>
      </c>
      <c r="H158" s="37" cm="1">
        <f t="array" ref="H158">((H126*INDEX('TDCV Values'!$D$11:$H$16,MATCH($B158&amp;$C158,'TDCV Values'!$B$11:$B$16&amp;'TDCV Values'!$C$11:$C$16,0),MATCH(H$154,'TDCV Values'!$D$10:$H$10,0))*'Customer Numbers - Southern Wes'!$C$10)+(H128*INDEX('TDCV Values'!$D$11:$H$16,MATCH($B160&amp;$C160,'TDCV Values'!$B$11:$B$16&amp;'TDCV Values'!$C$11:$C$16,0),MATCH(H$154,'TDCV Values'!$D$10:$H$10,0))*'Customer Numbers - Southern Wes'!$E$10))/((INDEX('TDCV Values'!$D$11:$H$16,MATCH($B158&amp;$C158,'TDCV Values'!$B$11:$B$16&amp;'TDCV Values'!$C$11:$C$16,0),MATCH(H$154,'TDCV Values'!$D$10:$H$10,0))*'Customer Numbers - Southern Wes'!$C$10)+('Customer Numbers - Southern Wes'!$E$10*INDEX('TDCV Values'!$D$11:$H$16,MATCH($B160&amp;$C160,'TDCV Values'!$B$11:$B$16&amp;'TDCV Values'!$C$11:$C$16,0),MATCH(H$154,'TDCV Values'!$D$10:$H$10,0))))</f>
        <v>1.0411150483726178E-3</v>
      </c>
      <c r="I158" s="37" cm="1">
        <f t="array" ref="I158">((I126*INDEX('TDCV Values'!$D$11:$H$16,MATCH($B158&amp;$C158,'TDCV Values'!$B$11:$B$16&amp;'TDCV Values'!$C$11:$C$16,0),MATCH(I$154,'TDCV Values'!$D$10:$H$10,0))*'Customer Numbers - Southern Wes'!$C$10)+(I128*INDEX('TDCV Values'!$D$11:$H$16,MATCH($B160&amp;$C160,'TDCV Values'!$B$11:$B$16&amp;'TDCV Values'!$C$11:$C$16,0),MATCH(I$154,'TDCV Values'!$D$10:$H$10,0))*'Customer Numbers - Southern Wes'!$E$10))/((INDEX('TDCV Values'!$D$11:$H$16,MATCH($B158&amp;$C158,'TDCV Values'!$B$11:$B$16&amp;'TDCV Values'!$C$11:$C$16,0),MATCH(I$154,'TDCV Values'!$D$10:$H$10,0))*'Customer Numbers - Southern Wes'!$C$10)+('Customer Numbers - Southern Wes'!$E$10*INDEX('TDCV Values'!$D$11:$H$16,MATCH($B160&amp;$C160,'TDCV Values'!$B$11:$B$16&amp;'TDCV Values'!$C$11:$C$16,0),MATCH(I$154,'TDCV Values'!$D$10:$H$10,0))))</f>
        <v>1.0887043738330323E-3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Southern Wes'!$C$10)+(E128*INDEX('TDCV Values'!$D$11:$H$16,MATCH($B160&amp;$C160,'TDCV Values'!$B$11:$B$16&amp;'TDCV Values'!$C$11:$C$16,0),MATCH(E$154,'TDCV Values'!$D$10:$H$10,0))*'Customer Numbers - Southern Wes'!$E$10))/((INDEX('TDCV Values'!$D$11:$H$16,MATCH($B158&amp;$C158,'TDCV Values'!$B$11:$B$16&amp;'TDCV Values'!$C$11:$C$16,0),MATCH(E$154,'TDCV Values'!$D$10:$H$10,0))*'Customer Numbers - Southern Wes'!$C$10)+('Customer Numbers - Southern Wes'!$E$10*INDEX('TDCV Values'!$D$11:$H$16,MATCH($B160&amp;$C160,'TDCV Values'!$B$11:$B$16&amp;'TDCV Values'!$C$11:$C$16,0),MATCH(E$154,'TDCV Values'!$D$10:$H$10,0))))</f>
        <v>2.5277040192520452E-3</v>
      </c>
      <c r="F160" s="37" cm="1">
        <f t="array" ref="F160">((F126*INDEX('TDCV Values'!$D$11:$H$16,MATCH($B158&amp;$C158,'TDCV Values'!$B$11:$B$16&amp;'TDCV Values'!$C$11:$C$16,0),MATCH(F$154,'TDCV Values'!$D$10:$H$10,0))*'Customer Numbers - Southern Wes'!$C$10)+(F128*INDEX('TDCV Values'!$D$11:$H$16,MATCH($B160&amp;$C160,'TDCV Values'!$B$11:$B$16&amp;'TDCV Values'!$C$11:$C$16,0),MATCH(F$154,'TDCV Values'!$D$10:$H$10,0))*'Customer Numbers - Southern Wes'!$E$10))/((INDEX('TDCV Values'!$D$11:$H$16,MATCH($B158&amp;$C158,'TDCV Values'!$B$11:$B$16&amp;'TDCV Values'!$C$11:$C$16,0),MATCH(F$154,'TDCV Values'!$D$10:$H$10,0))*'Customer Numbers - Southern Wes'!$C$10)+('Customer Numbers - Southern Wes'!$E$10*INDEX('TDCV Values'!$D$11:$H$16,MATCH($B160&amp;$C160,'TDCV Values'!$B$11:$B$16&amp;'TDCV Values'!$C$11:$C$16,0),MATCH(F$154,'TDCV Values'!$D$10:$H$10,0))))</f>
        <v>1.8871224065661013E-3</v>
      </c>
      <c r="G160" s="37" cm="1">
        <f t="array" ref="G160">((G126*INDEX('TDCV Values'!$D$11:$H$16,MATCH($B158&amp;$C158,'TDCV Values'!$B$11:$B$16&amp;'TDCV Values'!$C$11:$C$16,0),MATCH(G$154,'TDCV Values'!$D$10:$H$10,0))*'Customer Numbers - Southern Wes'!$C$10)+(G128*INDEX('TDCV Values'!$D$11:$H$16,MATCH($B160&amp;$C160,'TDCV Values'!$B$11:$B$16&amp;'TDCV Values'!$C$11:$C$16,0),MATCH(G$154,'TDCV Values'!$D$10:$H$10,0))*'Customer Numbers - Southern Wes'!$E$10))/((INDEX('TDCV Values'!$D$11:$H$16,MATCH($B158&amp;$C158,'TDCV Values'!$B$11:$B$16&amp;'TDCV Values'!$C$11:$C$16,0),MATCH(G$154,'TDCV Values'!$D$10:$H$10,0))*'Customer Numbers - Southern Wes'!$C$10)+('Customer Numbers - Southern Wes'!$E$10*INDEX('TDCV Values'!$D$11:$H$16,MATCH($B160&amp;$C160,'TDCV Values'!$B$11:$B$16&amp;'TDCV Values'!$C$11:$C$16,0),MATCH(G$154,'TDCV Values'!$D$10:$H$10,0))))</f>
        <v>1.1374805261162811E-3</v>
      </c>
      <c r="H160" s="37" cm="1">
        <f t="array" ref="H160">((H126*INDEX('TDCV Values'!$D$11:$H$16,MATCH($B158&amp;$C158,'TDCV Values'!$B$11:$B$16&amp;'TDCV Values'!$C$11:$C$16,0),MATCH(H$154,'TDCV Values'!$D$10:$H$10,0))*'Customer Numbers - Southern Wes'!$C$10)+(H128*INDEX('TDCV Values'!$D$11:$H$16,MATCH($B160&amp;$C160,'TDCV Values'!$B$11:$B$16&amp;'TDCV Values'!$C$11:$C$16,0),MATCH(H$154,'TDCV Values'!$D$10:$H$10,0))*'Customer Numbers - Southern Wes'!$E$10))/((INDEX('TDCV Values'!$D$11:$H$16,MATCH($B158&amp;$C158,'TDCV Values'!$B$11:$B$16&amp;'TDCV Values'!$C$11:$C$16,0),MATCH(H$154,'TDCV Values'!$D$10:$H$10,0))*'Customer Numbers - Southern Wes'!$C$10)+('Customer Numbers - Southern Wes'!$E$10*INDEX('TDCV Values'!$D$11:$H$16,MATCH($B160&amp;$C160,'TDCV Values'!$B$11:$B$16&amp;'TDCV Values'!$C$11:$C$16,0),MATCH(H$154,'TDCV Values'!$D$10:$H$10,0))))</f>
        <v>1.0411150483726178E-3</v>
      </c>
      <c r="I160" s="37" cm="1">
        <f t="array" ref="I160">((I126*INDEX('TDCV Values'!$D$11:$H$16,MATCH($B158&amp;$C158,'TDCV Values'!$B$11:$B$16&amp;'TDCV Values'!$C$11:$C$16,0),MATCH(I$154,'TDCV Values'!$D$10:$H$10,0))*'Customer Numbers - Southern Wes'!$C$10)+(I128*INDEX('TDCV Values'!$D$11:$H$16,MATCH($B160&amp;$C160,'TDCV Values'!$B$11:$B$16&amp;'TDCV Values'!$C$11:$C$16,0),MATCH(I$154,'TDCV Values'!$D$10:$H$10,0))*'Customer Numbers - Southern Wes'!$E$10))/((INDEX('TDCV Values'!$D$11:$H$16,MATCH($B158&amp;$C158,'TDCV Values'!$B$11:$B$16&amp;'TDCV Values'!$C$11:$C$16,0),MATCH(I$154,'TDCV Values'!$D$10:$H$10,0))*'Customer Numbers - Southern Wes'!$C$10)+('Customer Numbers - Southern Wes'!$E$10*INDEX('TDCV Values'!$D$11:$H$16,MATCH($B160&amp;$C160,'TDCV Values'!$B$11:$B$16&amp;'TDCV Values'!$C$11:$C$16,0),MATCH(I$154,'TDCV Values'!$D$10:$H$10,0))))</f>
        <v>1.0887043738330323E-3</v>
      </c>
      <c r="J160" s="44"/>
      <c r="K160" s="27"/>
      <c r="L160" s="27"/>
      <c r="M160" s="27"/>
      <c r="N160" s="27"/>
      <c r="O160" s="27"/>
      <c r="Q160" s="27"/>
      <c r="R160" s="27"/>
      <c r="S160" s="27"/>
      <c r="T160" s="27"/>
      <c r="U160" s="27"/>
    </row>
    <row r="161" spans="2:21">
      <c r="B161" s="14" t="s">
        <v>62</v>
      </c>
      <c r="C161" s="1" t="s">
        <v>63</v>
      </c>
      <c r="D161" s="14" t="s">
        <v>68</v>
      </c>
      <c r="E161" s="37">
        <f>(('Customer Numbers - Southern Wes'!$D$21*E$129)+('Customer Numbers - Southern Wes'!$D$17*E$130)+('Customer Numbers - Southern Wes'!$D$20*E$131))</f>
        <v>8.1180671315405906E-3</v>
      </c>
      <c r="F161" s="37">
        <f>(('Customer Numbers - Southern Wes'!$D$21*F$129)+('Customer Numbers - Southern Wes'!$D$17*F$130)+('Customer Numbers - Southern Wes'!$D$20*F$131))</f>
        <v>9.0026104759102221E-3</v>
      </c>
      <c r="G161" s="37">
        <f>(('Customer Numbers - Southern Wes'!$D$21*G$129)+('Customer Numbers - Southern Wes'!$D$17*G$130)+('Customer Numbers - Southern Wes'!$D$20*G$131))</f>
        <v>9.0026104759102221E-3</v>
      </c>
      <c r="H161" s="37">
        <f>(('Customer Numbers - Southern Wes'!$D$21*H$129)+('Customer Numbers - Southern Wes'!$D$17*H$130)+('Customer Numbers - Southern Wes'!$D$20*H$131))</f>
        <v>9.0184521249038578E-3</v>
      </c>
      <c r="I161" s="37">
        <f>(('Customer Numbers - Southern Wes'!$D$21*I$129)+('Customer Numbers - Southern Wes'!$D$17*I$130)+('Customer Numbers - Southern Wes'!$D$20*I$131))</f>
        <v>7.9291563434036802E-3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Southern Wes'!$D$21*E$129)+('Customer Numbers - Southern Wes'!$D$17*E$130)+('Customer Numbers - Southern Wes'!$D$20*E$131))</f>
        <v>8.1180671315405906E-3</v>
      </c>
      <c r="F163" s="37">
        <f>(('Customer Numbers - Southern Wes'!$D$21*F$129)+('Customer Numbers - Southern Wes'!$D$17*F$130)+('Customer Numbers - Southern Wes'!$D$20*F$131))</f>
        <v>9.0026104759102221E-3</v>
      </c>
      <c r="G163" s="37">
        <f>(('Customer Numbers - Southern Wes'!$D$21*G$129)+('Customer Numbers - Southern Wes'!$D$17*G$130)+('Customer Numbers - Southern Wes'!$D$20*G$131))</f>
        <v>9.0026104759102221E-3</v>
      </c>
      <c r="H163" s="37">
        <f>(('Customer Numbers - Southern Wes'!$D$21*H$129)+('Customer Numbers - Southern Wes'!$D$17*H$130)+('Customer Numbers - Southern Wes'!$D$20*H$131))</f>
        <v>9.0184521249038578E-3</v>
      </c>
      <c r="I163" s="37">
        <f>(('Customer Numbers - Southern Wes'!$D$21*I$129)+('Customer Numbers - Southern Wes'!$D$17*I$130)+('Customer Numbers - Southern Wes'!$D$20*I$131))</f>
        <v>7.9291563434036802E-3</v>
      </c>
      <c r="J163" s="44"/>
      <c r="K163" s="27"/>
      <c r="L163" s="27"/>
      <c r="M163" s="27"/>
      <c r="N163" s="27"/>
      <c r="O163" s="27"/>
      <c r="Q163" s="27"/>
      <c r="R163" s="27"/>
      <c r="S163" s="27"/>
      <c r="T163" s="27"/>
      <c r="U163" s="27"/>
    </row>
    <row r="164" spans="2:21">
      <c r="B164" s="14" t="s">
        <v>67</v>
      </c>
      <c r="C164" s="1" t="s">
        <v>63</v>
      </c>
      <c r="D164" s="14" t="s">
        <v>68</v>
      </c>
      <c r="E164" s="37">
        <f>(('Customer Numbers - Southern Wes'!$D$27*E$132)+('Customer Numbers - Southern Wes'!$D$23*E$133)+('Customer Numbers - Southern Wes'!$D$26*E$134))</f>
        <v>4.0230739237572082E-3</v>
      </c>
      <c r="F164" s="37">
        <f>(('Customer Numbers - Southern Wes'!$D$27*F$132)+('Customer Numbers - Southern Wes'!$D$23*F$133)+('Customer Numbers - Southern Wes'!$D$26*F$134))</f>
        <v>4.1086346330708422E-3</v>
      </c>
      <c r="G164" s="37">
        <f>(('Customer Numbers - Southern Wes'!$D$27*G$132)+('Customer Numbers - Southern Wes'!$D$23*G$133)+('Customer Numbers - Southern Wes'!$D$26*G$134))</f>
        <v>4.1086346330708422E-3</v>
      </c>
      <c r="H164" s="37">
        <f>(('Customer Numbers - Southern Wes'!$D$27*H$132)+('Customer Numbers - Southern Wes'!$D$23*H$133)+('Customer Numbers - Southern Wes'!$D$26*H$134))</f>
        <v>4.1517075399498558E-3</v>
      </c>
      <c r="I164" s="37">
        <f>(('Customer Numbers - Southern Wes'!$D$27*I$132)+('Customer Numbers - Southern Wes'!$D$23*I$133)+('Customer Numbers - Southern Wes'!$D$26*I$134))</f>
        <v>4.1517075399498558E-3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Southern Wes'!$D$27*E$132)+('Customer Numbers - Southern Wes'!$D$23*E$133)+('Customer Numbers - Southern Wes'!$D$26*E$134))</f>
        <v>4.0230739237572082E-3</v>
      </c>
      <c r="F166" s="37">
        <f>(('Customer Numbers - Southern Wes'!$D$27*F$132)+('Customer Numbers - Southern Wes'!$D$23*F$133)+('Customer Numbers - Southern Wes'!$D$26*F$134))</f>
        <v>4.1086346330708422E-3</v>
      </c>
      <c r="G166" s="37">
        <f>(('Customer Numbers - Southern Wes'!$D$27*G$132)+('Customer Numbers - Southern Wes'!$D$23*G$133)+('Customer Numbers - Southern Wes'!$D$26*G$134))</f>
        <v>4.1086346330708422E-3</v>
      </c>
      <c r="H166" s="37">
        <f>(('Customer Numbers - Southern Wes'!$D$27*H$132)+('Customer Numbers - Southern Wes'!$D$23*H$133)+('Customer Numbers - Southern Wes'!$D$26*H$134))</f>
        <v>4.1517075399498558E-3</v>
      </c>
      <c r="I166" s="37">
        <f>(('Customer Numbers - Southern Wes'!$D$27*I$132)+('Customer Numbers - Southern Wes'!$D$23*I$133)+('Customer Numbers - Southern Wes'!$D$26*I$134))</f>
        <v>4.1517075399498558E-3</v>
      </c>
      <c r="J166" s="44"/>
      <c r="K166" s="27"/>
      <c r="L166" s="27"/>
      <c r="M166" s="27"/>
      <c r="N166" s="27"/>
      <c r="O166" s="27"/>
      <c r="Q166" s="27"/>
      <c r="R166" s="27"/>
      <c r="S166" s="27"/>
      <c r="T166" s="27"/>
      <c r="U166" s="27"/>
    </row>
    <row r="167" spans="2:21">
      <c r="B167" s="128"/>
      <c r="E167" s="16"/>
      <c r="F167" s="16"/>
      <c r="G167" s="16"/>
      <c r="H167" s="16"/>
      <c r="I167" s="16"/>
      <c r="J167" s="52"/>
    </row>
    <row r="168" spans="2:21" s="135" customFormat="1">
      <c r="B168" s="195" t="s">
        <v>30</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E139+E155</f>
        <v>0.67499035946921226</v>
      </c>
      <c r="F171" s="8">
        <f t="shared" ref="E171:I182" si="22">F139+F155</f>
        <v>0.50462895740741021</v>
      </c>
      <c r="G171" s="8">
        <f t="shared" si="22"/>
        <v>0.30112183380807545</v>
      </c>
      <c r="H171" s="8">
        <f t="shared" si="22"/>
        <v>0.2733357542485203</v>
      </c>
      <c r="I171" s="8">
        <f t="shared" si="22"/>
        <v>0.28580815149521777</v>
      </c>
      <c r="J171" s="4"/>
      <c r="L171" s="27"/>
      <c r="M171" s="27"/>
      <c r="N171" s="27"/>
      <c r="O171" s="27"/>
    </row>
    <row r="172" spans="2:21">
      <c r="B172" s="14" t="s">
        <v>62</v>
      </c>
      <c r="C172" s="1" t="s">
        <v>65</v>
      </c>
      <c r="D172" s="14" t="s">
        <v>64</v>
      </c>
      <c r="E172" s="8">
        <f t="shared" si="22"/>
        <v>0.66102623397853599</v>
      </c>
      <c r="F172" s="8">
        <f t="shared" si="22"/>
        <v>0.49040913012636406</v>
      </c>
      <c r="G172" s="8">
        <f t="shared" si="22"/>
        <v>0.28898894129034575</v>
      </c>
      <c r="H172" s="8">
        <f t="shared" si="22"/>
        <v>0.26749782012907947</v>
      </c>
      <c r="I172" s="8">
        <f t="shared" si="22"/>
        <v>0.27984372184161993</v>
      </c>
      <c r="K172" s="27"/>
      <c r="L172" s="27"/>
      <c r="M172" s="27"/>
      <c r="N172" s="27"/>
      <c r="O172" s="27"/>
    </row>
    <row r="173" spans="2:21">
      <c r="B173" s="14" t="s">
        <v>62</v>
      </c>
      <c r="C173" s="1" t="s">
        <v>66</v>
      </c>
      <c r="D173" s="14" t="s">
        <v>64</v>
      </c>
      <c r="E173" s="8">
        <f t="shared" si="22"/>
        <v>0.69070529118231583</v>
      </c>
      <c r="F173" s="8">
        <f t="shared" si="22"/>
        <v>0.5163808172345532</v>
      </c>
      <c r="G173" s="8">
        <f t="shared" si="22"/>
        <v>0.30814092905972473</v>
      </c>
      <c r="H173" s="8">
        <f t="shared" si="22"/>
        <v>0.27956925569007351</v>
      </c>
      <c r="I173" s="8">
        <f t="shared" si="22"/>
        <v>0.29232679138666195</v>
      </c>
      <c r="K173" s="27"/>
      <c r="L173" s="27"/>
      <c r="M173" s="27"/>
      <c r="N173" s="27"/>
      <c r="O173" s="27"/>
    </row>
    <row r="174" spans="2:21">
      <c r="B174" s="14" t="s">
        <v>67</v>
      </c>
      <c r="C174" s="1" t="s">
        <v>63</v>
      </c>
      <c r="D174" s="14" t="s">
        <v>64</v>
      </c>
      <c r="E174" s="8">
        <f t="shared" si="22"/>
        <v>0.17261399462521188</v>
      </c>
      <c r="F174" s="8">
        <f t="shared" si="22"/>
        <v>0.12879758128856844</v>
      </c>
      <c r="G174" s="8">
        <f t="shared" si="22"/>
        <v>7.753584516635835E-2</v>
      </c>
      <c r="H174" s="8">
        <f t="shared" si="22"/>
        <v>7.1347259458169748E-2</v>
      </c>
      <c r="I174" s="8">
        <f t="shared" si="22"/>
        <v>7.6610108079651282E-2</v>
      </c>
      <c r="K174" s="27"/>
      <c r="L174" s="27"/>
      <c r="M174" s="27"/>
      <c r="N174" s="27"/>
      <c r="O174" s="27"/>
    </row>
    <row r="175" spans="2:21">
      <c r="B175" s="14" t="s">
        <v>67</v>
      </c>
      <c r="C175" s="1" t="s">
        <v>65</v>
      </c>
      <c r="D175" s="14" t="s">
        <v>64</v>
      </c>
      <c r="E175" s="8">
        <f t="shared" si="22"/>
        <v>0.1767728464694106</v>
      </c>
      <c r="F175" s="8">
        <f t="shared" si="22"/>
        <v>0.13097226181368254</v>
      </c>
      <c r="G175" s="8">
        <f t="shared" si="22"/>
        <v>7.6295971282351868E-2</v>
      </c>
      <c r="H175" s="8">
        <f t="shared" si="22"/>
        <v>6.9256700704714097E-2</v>
      </c>
      <c r="I175" s="8">
        <f t="shared" si="22"/>
        <v>7.492250628519849E-2</v>
      </c>
      <c r="K175" s="27"/>
      <c r="L175" s="27"/>
      <c r="M175" s="27"/>
      <c r="N175" s="27"/>
      <c r="O175" s="27"/>
    </row>
    <row r="176" spans="2:21">
      <c r="B176" s="14" t="s">
        <v>67</v>
      </c>
      <c r="C176" s="1" t="s">
        <v>66</v>
      </c>
      <c r="D176" s="14" t="s">
        <v>64</v>
      </c>
      <c r="E176" s="8">
        <f t="shared" si="22"/>
        <v>0.17662959184282218</v>
      </c>
      <c r="F176" s="8">
        <f t="shared" si="22"/>
        <v>0.13179552860652194</v>
      </c>
      <c r="G176" s="8">
        <f t="shared" si="22"/>
        <v>7.9342885706298605E-2</v>
      </c>
      <c r="H176" s="8">
        <f t="shared" si="22"/>
        <v>7.2970723406973012E-2</v>
      </c>
      <c r="I176" s="8">
        <f t="shared" si="22"/>
        <v>7.8416218347832647E-2</v>
      </c>
      <c r="K176" s="27"/>
      <c r="L176" s="27"/>
      <c r="M176" s="27"/>
      <c r="N176" s="27"/>
      <c r="O176" s="27"/>
    </row>
    <row r="177" spans="2:15">
      <c r="B177" s="14" t="s">
        <v>62</v>
      </c>
      <c r="C177" s="1" t="s">
        <v>63</v>
      </c>
      <c r="D177" s="14" t="s">
        <v>68</v>
      </c>
      <c r="E177" s="8">
        <f t="shared" si="22"/>
        <v>0.53583263469300391</v>
      </c>
      <c r="F177" s="8">
        <f t="shared" si="22"/>
        <v>0.5925935508501553</v>
      </c>
      <c r="G177" s="8">
        <f t="shared" si="22"/>
        <v>0.5925935508501553</v>
      </c>
      <c r="H177" s="8">
        <f t="shared" si="22"/>
        <v>0.59912481185740873</v>
      </c>
      <c r="I177" s="8">
        <f t="shared" si="22"/>
        <v>0.5985337078026568</v>
      </c>
      <c r="K177" s="27"/>
      <c r="L177" s="27"/>
      <c r="M177" s="27"/>
      <c r="N177" s="27"/>
      <c r="O177" s="27"/>
    </row>
    <row r="178" spans="2:15">
      <c r="B178" s="14" t="s">
        <v>62</v>
      </c>
      <c r="C178" s="1" t="s">
        <v>65</v>
      </c>
      <c r="D178" s="14" t="s">
        <v>68</v>
      </c>
      <c r="E178" s="8">
        <f t="shared" si="22"/>
        <v>0.53298812977893428</v>
      </c>
      <c r="F178" s="8">
        <f t="shared" si="22"/>
        <v>0.58943910911873776</v>
      </c>
      <c r="G178" s="8">
        <f t="shared" si="22"/>
        <v>0.58943910911873776</v>
      </c>
      <c r="H178" s="8">
        <f t="shared" si="22"/>
        <v>0.59596481934060364</v>
      </c>
      <c r="I178" s="8">
        <f t="shared" si="22"/>
        <v>0.59575539569735192</v>
      </c>
      <c r="K178" s="27"/>
      <c r="L178" s="27"/>
      <c r="M178" s="27"/>
      <c r="N178" s="27"/>
      <c r="O178" s="27"/>
    </row>
    <row r="179" spans="2:15">
      <c r="B179" s="14" t="s">
        <v>62</v>
      </c>
      <c r="C179" s="1" t="s">
        <v>66</v>
      </c>
      <c r="D179" s="14" t="s">
        <v>68</v>
      </c>
      <c r="E179" s="8">
        <f t="shared" si="22"/>
        <v>0.57762346199226311</v>
      </c>
      <c r="F179" s="8">
        <f t="shared" si="22"/>
        <v>0.6370633680296105</v>
      </c>
      <c r="G179" s="8">
        <f t="shared" si="22"/>
        <v>0.6370633680296105</v>
      </c>
      <c r="H179" s="8">
        <f t="shared" si="22"/>
        <v>0.64241873274847539</v>
      </c>
      <c r="I179" s="8">
        <f t="shared" si="22"/>
        <v>0.64389865063539153</v>
      </c>
      <c r="K179" s="27"/>
      <c r="L179" s="27"/>
      <c r="M179" s="27"/>
      <c r="N179" s="27"/>
      <c r="O179" s="27"/>
    </row>
    <row r="180" spans="2:15">
      <c r="B180" s="14" t="s">
        <v>67</v>
      </c>
      <c r="C180" s="1" t="s">
        <v>63</v>
      </c>
      <c r="D180" s="14" t="s">
        <v>68</v>
      </c>
      <c r="E180" s="8">
        <f t="shared" si="22"/>
        <v>0.29737923322523352</v>
      </c>
      <c r="F180" s="8">
        <f t="shared" si="22"/>
        <v>0.30326197763014257</v>
      </c>
      <c r="G180" s="8">
        <f t="shared" si="22"/>
        <v>0.30326197763014257</v>
      </c>
      <c r="H180" s="8">
        <f t="shared" si="22"/>
        <v>0.31089039731536944</v>
      </c>
      <c r="I180" s="8">
        <f t="shared" si="22"/>
        <v>0.31067971467702121</v>
      </c>
      <c r="K180" s="27"/>
      <c r="L180" s="27"/>
      <c r="M180" s="27"/>
      <c r="N180" s="27"/>
      <c r="O180" s="27"/>
    </row>
    <row r="181" spans="2:15">
      <c r="B181" s="14" t="s">
        <v>67</v>
      </c>
      <c r="C181" s="1" t="s">
        <v>65</v>
      </c>
      <c r="D181" s="14" t="s">
        <v>68</v>
      </c>
      <c r="E181" s="8">
        <f t="shared" si="22"/>
        <v>0.29595016963782611</v>
      </c>
      <c r="F181" s="8">
        <f t="shared" si="22"/>
        <v>0.30180252143834607</v>
      </c>
      <c r="G181" s="8">
        <f t="shared" si="22"/>
        <v>0.30180252143834607</v>
      </c>
      <c r="H181" s="8">
        <f t="shared" si="22"/>
        <v>0.30941564090190382</v>
      </c>
      <c r="I181" s="8">
        <f t="shared" si="22"/>
        <v>0.3092049582635556</v>
      </c>
      <c r="K181" s="27"/>
      <c r="L181" s="27"/>
      <c r="M181" s="27"/>
      <c r="N181" s="27"/>
      <c r="O181" s="27"/>
    </row>
    <row r="182" spans="2:15">
      <c r="B182" s="14" t="s">
        <v>67</v>
      </c>
      <c r="C182" s="1" t="s">
        <v>66</v>
      </c>
      <c r="D182" s="14" t="s">
        <v>68</v>
      </c>
      <c r="E182" s="8">
        <f t="shared" si="22"/>
        <v>0.32864591197175708</v>
      </c>
      <c r="F182" s="8">
        <f t="shared" si="22"/>
        <v>0.33651080603970418</v>
      </c>
      <c r="G182" s="8">
        <f t="shared" si="22"/>
        <v>0.33651080603970418</v>
      </c>
      <c r="H182" s="8">
        <f t="shared" si="22"/>
        <v>0.34287177222774728</v>
      </c>
      <c r="I182" s="8">
        <f t="shared" si="22"/>
        <v>0.3426525876305595</v>
      </c>
      <c r="K182" s="27"/>
      <c r="L182" s="27"/>
      <c r="M182" s="27"/>
      <c r="N182" s="27"/>
      <c r="O182" s="27"/>
    </row>
    <row r="183" spans="2:15">
      <c r="B183" s="128"/>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1957.4720424607156</v>
      </c>
      <c r="F188" s="35" cm="1">
        <f t="array" ref="F188">F171*INDEX('TDCV Values'!$D$11:$H$16,MATCH($B188&amp;$C188,'TDCV Values'!$B$11:$B$16&amp;'TDCV Values'!$C$11:$C$16,0),MATCH(F$22,'TDCV Values'!$D$10:$H$10,0))</f>
        <v>1463.4239764814895</v>
      </c>
      <c r="G188" s="35" cm="1">
        <f t="array" ref="G188">G171*INDEX('TDCV Values'!$D$11:$H$16,MATCH($B188&amp;$C188,'TDCV Values'!$B$11:$B$16&amp;'TDCV Values'!$C$11:$C$16,0),MATCH(G$22,'TDCV Values'!$D$10:$H$10,0))</f>
        <v>873.25331804341874</v>
      </c>
      <c r="H188" s="35" cm="1">
        <f t="array" ref="H188">H171*INDEX('TDCV Values'!$D$11:$H$16,MATCH($B188&amp;$C188,'TDCV Values'!$B$11:$B$16&amp;'TDCV Values'!$C$11:$C$16,0),MATCH(H$22,'TDCV Values'!$D$10:$H$10,0))</f>
        <v>738.00653647100478</v>
      </c>
      <c r="I188" s="35" cm="1">
        <f t="array" ref="I188">I171*INDEX('TDCV Values'!$D$11:$H$16,MATCH($B188&amp;$C188,'TDCV Values'!$B$11:$B$16&amp;'TDCV Values'!$C$11:$C$16,0),MATCH(I$22,'TDCV Values'!$D$10:$H$10,0))</f>
        <v>771.68200903708794</v>
      </c>
      <c r="J188" s="108"/>
    </row>
    <row r="189" spans="2:15">
      <c r="B189" s="14" t="s">
        <v>62</v>
      </c>
      <c r="C189" s="1" t="s">
        <v>65</v>
      </c>
      <c r="D189" s="14" t="s">
        <v>64</v>
      </c>
      <c r="E189" s="35" cm="1">
        <f t="array" ref="E189">E172*INDEX('TDCV Values'!$D$11:$H$16,MATCH($B189&amp;$C189,'TDCV Values'!$B$11:$B$16&amp;'TDCV Values'!$C$11:$C$16,0),MATCH(E$22,'TDCV Values'!$D$10:$H$10,0))</f>
        <v>1916.9760785377543</v>
      </c>
      <c r="F189" s="35" cm="1">
        <f t="array" ref="F189">F172*INDEX('TDCV Values'!$D$11:$H$16,MATCH($B189&amp;$C189,'TDCV Values'!$B$11:$B$16&amp;'TDCV Values'!$C$11:$C$16,0),MATCH(F$22,'TDCV Values'!$D$10:$H$10,0))</f>
        <v>1422.1864773664558</v>
      </c>
      <c r="G189" s="35" cm="1">
        <f t="array" ref="G189">G172*INDEX('TDCV Values'!$D$11:$H$16,MATCH($B189&amp;$C189,'TDCV Values'!$B$11:$B$16&amp;'TDCV Values'!$C$11:$C$16,0),MATCH(G$22,'TDCV Values'!$D$10:$H$10,0))</f>
        <v>838.06792974200266</v>
      </c>
      <c r="H189" s="35" cm="1">
        <f t="array" ref="H189">H172*INDEX('TDCV Values'!$D$11:$H$16,MATCH($B189&amp;$C189,'TDCV Values'!$B$11:$B$16&amp;'TDCV Values'!$C$11:$C$16,0),MATCH(H$22,'TDCV Values'!$D$10:$H$10,0))</f>
        <v>722.24411434851459</v>
      </c>
      <c r="I189" s="35" cm="1">
        <f t="array" ref="I189">I172*INDEX('TDCV Values'!$D$11:$H$16,MATCH($B189&amp;$C189,'TDCV Values'!$B$11:$B$16&amp;'TDCV Values'!$C$11:$C$16,0),MATCH(I$22,'TDCV Values'!$D$10:$H$10,0))</f>
        <v>755.57804897237384</v>
      </c>
      <c r="J189" s="108"/>
    </row>
    <row r="190" spans="2:15">
      <c r="B190" s="14" t="s">
        <v>62</v>
      </c>
      <c r="C190" s="1" t="s">
        <v>66</v>
      </c>
      <c r="D190" s="14" t="s">
        <v>64</v>
      </c>
      <c r="E190" s="35" cm="1">
        <f t="array" ref="E190">E173*INDEX('TDCV Values'!$D$11:$H$16,MATCH($B190&amp;$C190,'TDCV Values'!$B$11:$B$16&amp;'TDCV Values'!$C$11:$C$16,0),MATCH(E$22,'TDCV Values'!$D$10:$H$10,0))</f>
        <v>2003.0453444287159</v>
      </c>
      <c r="F190" s="35" cm="1">
        <f t="array" ref="F190">F173*INDEX('TDCV Values'!$D$11:$H$16,MATCH($B190&amp;$C190,'TDCV Values'!$B$11:$B$16&amp;'TDCV Values'!$C$11:$C$16,0),MATCH(F$22,'TDCV Values'!$D$10:$H$10,0))</f>
        <v>1497.5043699802043</v>
      </c>
      <c r="G190" s="35" cm="1">
        <f t="array" ref="G190">G173*INDEX('TDCV Values'!$D$11:$H$16,MATCH($B190&amp;$C190,'TDCV Values'!$B$11:$B$16&amp;'TDCV Values'!$C$11:$C$16,0),MATCH(G$22,'TDCV Values'!$D$10:$H$10,0))</f>
        <v>893.60869427320176</v>
      </c>
      <c r="H190" s="35" cm="1">
        <f t="array" ref="H190">H173*INDEX('TDCV Values'!$D$11:$H$16,MATCH($B190&amp;$C190,'TDCV Values'!$B$11:$B$16&amp;'TDCV Values'!$C$11:$C$16,0),MATCH(H$22,'TDCV Values'!$D$10:$H$10,0))</f>
        <v>754.83699036319854</v>
      </c>
      <c r="I190" s="35" cm="1">
        <f t="array" ref="I190">I173*INDEX('TDCV Values'!$D$11:$H$16,MATCH($B190&amp;$C190,'TDCV Values'!$B$11:$B$16&amp;'TDCV Values'!$C$11:$C$16,0),MATCH(I$22,'TDCV Values'!$D$10:$H$10,0))</f>
        <v>789.28233674398723</v>
      </c>
      <c r="J190" s="108"/>
    </row>
    <row r="191" spans="2:15">
      <c r="B191" s="14" t="s">
        <v>67</v>
      </c>
      <c r="C191" s="1" t="s">
        <v>63</v>
      </c>
      <c r="D191" s="14" t="s">
        <v>64</v>
      </c>
      <c r="E191" s="35" cm="1">
        <f t="array" ref="E191">E174*INDEX('TDCV Values'!$D$11:$H$16,MATCH($B191&amp;$C191,'TDCV Values'!$B$11:$B$16&amp;'TDCV Values'!$C$11:$C$16,0),MATCH(E$22,'TDCV Values'!$D$10:$H$10,0))</f>
        <v>2071.3679355025424</v>
      </c>
      <c r="F191" s="35" cm="1">
        <f t="array" ref="F191">F174*INDEX('TDCV Values'!$D$11:$H$16,MATCH($B191&amp;$C191,'TDCV Values'!$B$11:$B$16&amp;'TDCV Values'!$C$11:$C$16,0),MATCH(F$22,'TDCV Values'!$D$10:$H$10,0))</f>
        <v>1545.5709754628213</v>
      </c>
      <c r="G191" s="35" cm="1">
        <f t="array" ref="G191">G174*INDEX('TDCV Values'!$D$11:$H$16,MATCH($B191&amp;$C191,'TDCV Values'!$B$11:$B$16&amp;'TDCV Values'!$C$11:$C$16,0),MATCH(G$22,'TDCV Values'!$D$10:$H$10,0))</f>
        <v>930.43014199630022</v>
      </c>
      <c r="H191" s="35" cm="1">
        <f t="array" ref="H191">H174*INDEX('TDCV Values'!$D$11:$H$16,MATCH($B191&amp;$C191,'TDCV Values'!$B$11:$B$16&amp;'TDCV Values'!$C$11:$C$16,0),MATCH(H$22,'TDCV Values'!$D$10:$H$10,0))</f>
        <v>820.49348376895216</v>
      </c>
      <c r="I191" s="35" cm="1">
        <f t="array" ref="I191">I174*INDEX('TDCV Values'!$D$11:$H$16,MATCH($B191&amp;$C191,'TDCV Values'!$B$11:$B$16&amp;'TDCV Values'!$C$11:$C$16,0),MATCH(I$22,'TDCV Values'!$D$10:$H$10,0))</f>
        <v>881.01624291598978</v>
      </c>
      <c r="J191" s="108"/>
    </row>
    <row r="192" spans="2:15">
      <c r="B192" s="14" t="s">
        <v>67</v>
      </c>
      <c r="C192" s="1" t="s">
        <v>65</v>
      </c>
      <c r="D192" s="14" t="s">
        <v>64</v>
      </c>
      <c r="E192" s="35" cm="1">
        <f t="array" ref="E192">E175*INDEX('TDCV Values'!$D$11:$H$16,MATCH($B192&amp;$C192,'TDCV Values'!$B$11:$B$16&amp;'TDCV Values'!$C$11:$C$16,0),MATCH(E$22,'TDCV Values'!$D$10:$H$10,0))</f>
        <v>2121.2741576329272</v>
      </c>
      <c r="F192" s="35" cm="1">
        <f t="array" ref="F192">F175*INDEX('TDCV Values'!$D$11:$H$16,MATCH($B192&amp;$C192,'TDCV Values'!$B$11:$B$16&amp;'TDCV Values'!$C$11:$C$16,0),MATCH(F$22,'TDCV Values'!$D$10:$H$10,0))</f>
        <v>1571.6671417641905</v>
      </c>
      <c r="G192" s="35" cm="1">
        <f t="array" ref="G192">G175*INDEX('TDCV Values'!$D$11:$H$16,MATCH($B192&amp;$C192,'TDCV Values'!$B$11:$B$16&amp;'TDCV Values'!$C$11:$C$16,0),MATCH(G$22,'TDCV Values'!$D$10:$H$10,0))</f>
        <v>915.55165538822246</v>
      </c>
      <c r="H192" s="35" cm="1">
        <f t="array" ref="H192">H175*INDEX('TDCV Values'!$D$11:$H$16,MATCH($B192&amp;$C192,'TDCV Values'!$B$11:$B$16&amp;'TDCV Values'!$C$11:$C$16,0),MATCH(H$22,'TDCV Values'!$D$10:$H$10,0))</f>
        <v>796.45205810421214</v>
      </c>
      <c r="I192" s="35" cm="1">
        <f t="array" ref="I192">I175*INDEX('TDCV Values'!$D$11:$H$16,MATCH($B192&amp;$C192,'TDCV Values'!$B$11:$B$16&amp;'TDCV Values'!$C$11:$C$16,0),MATCH(I$22,'TDCV Values'!$D$10:$H$10,0))</f>
        <v>861.60882227978266</v>
      </c>
      <c r="J192" s="108"/>
    </row>
    <row r="193" spans="2:10">
      <c r="B193" s="14" t="s">
        <v>67</v>
      </c>
      <c r="C193" s="1" t="s">
        <v>66</v>
      </c>
      <c r="D193" s="14" t="s">
        <v>64</v>
      </c>
      <c r="E193" s="35" cm="1">
        <f t="array" ref="E193">E176*INDEX('TDCV Values'!$D$11:$H$16,MATCH($B193&amp;$C193,'TDCV Values'!$B$11:$B$16&amp;'TDCV Values'!$C$11:$C$16,0),MATCH(E$22,'TDCV Values'!$D$10:$H$10,0))</f>
        <v>2119.5551021138663</v>
      </c>
      <c r="F193" s="35" cm="1">
        <f t="array" ref="F193">F176*INDEX('TDCV Values'!$D$11:$H$16,MATCH($B193&amp;$C193,'TDCV Values'!$B$11:$B$16&amp;'TDCV Values'!$C$11:$C$16,0),MATCH(F$22,'TDCV Values'!$D$10:$H$10,0))</f>
        <v>1581.5463432782633</v>
      </c>
      <c r="G193" s="35" cm="1">
        <f t="array" ref="G193">G176*INDEX('TDCV Values'!$D$11:$H$16,MATCH($B193&amp;$C193,'TDCV Values'!$B$11:$B$16&amp;'TDCV Values'!$C$11:$C$16,0),MATCH(G$22,'TDCV Values'!$D$10:$H$10,0))</f>
        <v>952.11462847558323</v>
      </c>
      <c r="H193" s="35" cm="1">
        <f t="array" ref="H193">H176*INDEX('TDCV Values'!$D$11:$H$16,MATCH($B193&amp;$C193,'TDCV Values'!$B$11:$B$16&amp;'TDCV Values'!$C$11:$C$16,0),MATCH(H$22,'TDCV Values'!$D$10:$H$10,0))</f>
        <v>839.16331918018966</v>
      </c>
      <c r="I193" s="35" cm="1">
        <f t="array" ref="I193">I176*INDEX('TDCV Values'!$D$11:$H$16,MATCH($B193&amp;$C193,'TDCV Values'!$B$11:$B$16&amp;'TDCV Values'!$C$11:$C$16,0),MATCH(I$22,'TDCV Values'!$D$10:$H$10,0))</f>
        <v>901.78651100007539</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195.57891166294644</v>
      </c>
      <c r="F195" s="8">
        <f t="shared" ref="F195:I200" si="23">F177*365</f>
        <v>216.2966460603067</v>
      </c>
      <c r="G195" s="8">
        <f t="shared" si="23"/>
        <v>216.2966460603067</v>
      </c>
      <c r="H195" s="8">
        <f t="shared" si="23"/>
        <v>218.68055632795418</v>
      </c>
      <c r="I195" s="8">
        <f t="shared" si="23"/>
        <v>218.46480334796973</v>
      </c>
      <c r="J195" s="108"/>
    </row>
    <row r="196" spans="2:10">
      <c r="B196" s="14" t="s">
        <v>62</v>
      </c>
      <c r="C196" s="1" t="s">
        <v>65</v>
      </c>
      <c r="D196" s="14" t="s">
        <v>68</v>
      </c>
      <c r="E196" s="8">
        <f t="shared" ref="E196:H200" si="24">E178*365</f>
        <v>194.54066736931102</v>
      </c>
      <c r="F196" s="8">
        <f t="shared" si="24"/>
        <v>215.14527482833927</v>
      </c>
      <c r="G196" s="8">
        <f t="shared" si="24"/>
        <v>215.14527482833927</v>
      </c>
      <c r="H196" s="8">
        <f t="shared" si="24"/>
        <v>217.52715905932033</v>
      </c>
      <c r="I196" s="8">
        <f t="shared" si="23"/>
        <v>217.45071942953345</v>
      </c>
      <c r="J196" s="108"/>
    </row>
    <row r="197" spans="2:10">
      <c r="B197" s="14" t="s">
        <v>62</v>
      </c>
      <c r="C197" s="1" t="s">
        <v>66</v>
      </c>
      <c r="D197" s="14" t="s">
        <v>68</v>
      </c>
      <c r="E197" s="8">
        <f t="shared" si="24"/>
        <v>210.83256362717603</v>
      </c>
      <c r="F197" s="8">
        <f t="shared" si="24"/>
        <v>232.52812933080784</v>
      </c>
      <c r="G197" s="8">
        <f t="shared" si="24"/>
        <v>232.52812933080784</v>
      </c>
      <c r="H197" s="8">
        <f t="shared" si="24"/>
        <v>234.48283745319353</v>
      </c>
      <c r="I197" s="8">
        <f t="shared" si="23"/>
        <v>235.02300748191792</v>
      </c>
      <c r="J197" s="108"/>
    </row>
    <row r="198" spans="2:10">
      <c r="B198" s="14" t="s">
        <v>67</v>
      </c>
      <c r="C198" s="1" t="s">
        <v>63</v>
      </c>
      <c r="D198" s="14" t="s">
        <v>68</v>
      </c>
      <c r="E198" s="8">
        <f t="shared" si="24"/>
        <v>108.54342012721024</v>
      </c>
      <c r="F198" s="8">
        <f t="shared" si="24"/>
        <v>110.69062183500203</v>
      </c>
      <c r="G198" s="8">
        <f t="shared" si="24"/>
        <v>110.69062183500203</v>
      </c>
      <c r="H198" s="8">
        <f t="shared" si="24"/>
        <v>113.47499502010984</v>
      </c>
      <c r="I198" s="8">
        <f t="shared" si="23"/>
        <v>113.39809585711274</v>
      </c>
      <c r="J198" s="108"/>
    </row>
    <row r="199" spans="2:10">
      <c r="B199" s="14" t="s">
        <v>67</v>
      </c>
      <c r="C199" s="1" t="s">
        <v>65</v>
      </c>
      <c r="D199" s="14" t="s">
        <v>68</v>
      </c>
      <c r="E199" s="8">
        <f t="shared" si="24"/>
        <v>108.02181191780653</v>
      </c>
      <c r="F199" s="8">
        <f t="shared" si="24"/>
        <v>110.15792032499631</v>
      </c>
      <c r="G199" s="8">
        <f t="shared" si="24"/>
        <v>110.15792032499631</v>
      </c>
      <c r="H199" s="8">
        <f t="shared" si="24"/>
        <v>112.93670892919489</v>
      </c>
      <c r="I199" s="8">
        <f t="shared" si="23"/>
        <v>112.8598097661978</v>
      </c>
      <c r="J199" s="108"/>
    </row>
    <row r="200" spans="2:10">
      <c r="B200" s="14" t="s">
        <v>67</v>
      </c>
      <c r="C200" s="1" t="s">
        <v>66</v>
      </c>
      <c r="D200" s="14" t="s">
        <v>68</v>
      </c>
      <c r="E200" s="8">
        <f t="shared" si="24"/>
        <v>119.95575786969134</v>
      </c>
      <c r="F200" s="8">
        <f t="shared" si="24"/>
        <v>122.82644420449202</v>
      </c>
      <c r="G200" s="8">
        <f t="shared" si="24"/>
        <v>122.82644420449202</v>
      </c>
      <c r="H200" s="8">
        <f t="shared" si="24"/>
        <v>125.14819686312777</v>
      </c>
      <c r="I200" s="8">
        <f t="shared" si="23"/>
        <v>125.06819448515422</v>
      </c>
      <c r="J200" s="108"/>
    </row>
    <row r="201" spans="2:10">
      <c r="B201" s="209" t="s">
        <v>74</v>
      </c>
      <c r="C201" s="209"/>
      <c r="D201" s="209"/>
      <c r="E201" s="209"/>
      <c r="F201" s="209"/>
      <c r="G201" s="209"/>
      <c r="H201" s="209"/>
      <c r="I201" s="186"/>
      <c r="J201" t="s">
        <v>75</v>
      </c>
    </row>
    <row r="202" spans="2:10">
      <c r="B202" s="14" t="s">
        <v>62</v>
      </c>
      <c r="C202" s="1" t="s">
        <v>63</v>
      </c>
      <c r="D202" s="1"/>
      <c r="E202" s="8">
        <f>E188+E195</f>
        <v>2153.050954123662</v>
      </c>
      <c r="F202" s="8">
        <f t="shared" ref="F202:I207" si="25">F188+F195</f>
        <v>1679.7206225417963</v>
      </c>
      <c r="G202" s="8">
        <f t="shared" si="25"/>
        <v>1089.5499641037254</v>
      </c>
      <c r="H202" s="8">
        <f t="shared" si="25"/>
        <v>956.68709279895893</v>
      </c>
      <c r="I202" s="8">
        <f t="shared" si="25"/>
        <v>990.14681238505773</v>
      </c>
    </row>
    <row r="203" spans="2:10">
      <c r="B203" s="14" t="s">
        <v>62</v>
      </c>
      <c r="C203" s="1" t="s">
        <v>65</v>
      </c>
      <c r="D203" s="1"/>
      <c r="E203" s="8">
        <f t="shared" ref="E203:H207" si="26">E189+E196</f>
        <v>2111.5167459070653</v>
      </c>
      <c r="F203" s="8">
        <f t="shared" si="26"/>
        <v>1637.3317521947952</v>
      </c>
      <c r="G203" s="8">
        <f t="shared" si="26"/>
        <v>1053.213204570342</v>
      </c>
      <c r="H203" s="8">
        <f t="shared" si="26"/>
        <v>939.77127340783488</v>
      </c>
      <c r="I203" s="8">
        <f t="shared" si="25"/>
        <v>973.02876840190731</v>
      </c>
    </row>
    <row r="204" spans="2:10">
      <c r="B204" s="14" t="s">
        <v>62</v>
      </c>
      <c r="C204" s="1" t="s">
        <v>66</v>
      </c>
      <c r="D204" s="1"/>
      <c r="E204" s="8">
        <f t="shared" si="26"/>
        <v>2213.877908055892</v>
      </c>
      <c r="F204" s="8">
        <f t="shared" si="26"/>
        <v>1730.0324993110121</v>
      </c>
      <c r="G204" s="8">
        <f t="shared" si="26"/>
        <v>1126.1368236040096</v>
      </c>
      <c r="H204" s="8">
        <f t="shared" si="26"/>
        <v>989.31982781639203</v>
      </c>
      <c r="I204" s="8">
        <f t="shared" si="25"/>
        <v>1024.3053442259052</v>
      </c>
    </row>
    <row r="205" spans="2:10">
      <c r="B205" s="14" t="s">
        <v>67</v>
      </c>
      <c r="C205" s="1" t="s">
        <v>63</v>
      </c>
      <c r="D205" s="1"/>
      <c r="E205" s="8">
        <f t="shared" si="26"/>
        <v>2179.9113556297525</v>
      </c>
      <c r="F205" s="8">
        <f t="shared" si="26"/>
        <v>1656.2615972978233</v>
      </c>
      <c r="G205" s="8">
        <f t="shared" si="26"/>
        <v>1041.1207638313022</v>
      </c>
      <c r="H205" s="8">
        <f t="shared" si="26"/>
        <v>933.96847878906203</v>
      </c>
      <c r="I205" s="8">
        <f t="shared" si="25"/>
        <v>994.41433877310249</v>
      </c>
    </row>
    <row r="206" spans="2:10">
      <c r="B206" s="14" t="s">
        <v>67</v>
      </c>
      <c r="C206" s="1" t="s">
        <v>65</v>
      </c>
      <c r="D206" s="1"/>
      <c r="E206" s="8">
        <f t="shared" si="26"/>
        <v>2229.2959695507338</v>
      </c>
      <c r="F206" s="8">
        <f t="shared" si="26"/>
        <v>1681.8250620891868</v>
      </c>
      <c r="G206" s="8">
        <f t="shared" si="26"/>
        <v>1025.7095757132188</v>
      </c>
      <c r="H206" s="8">
        <f t="shared" si="26"/>
        <v>909.38876703340702</v>
      </c>
      <c r="I206" s="8">
        <f t="shared" si="25"/>
        <v>974.46863204598048</v>
      </c>
    </row>
    <row r="207" spans="2:10">
      <c r="B207" s="14" t="s">
        <v>67</v>
      </c>
      <c r="C207" s="1" t="s">
        <v>66</v>
      </c>
      <c r="D207" s="1"/>
      <c r="E207" s="8">
        <f t="shared" si="26"/>
        <v>2239.5108599835576</v>
      </c>
      <c r="F207" s="8">
        <f t="shared" si="26"/>
        <v>1704.3727874827553</v>
      </c>
      <c r="G207" s="8">
        <f t="shared" si="26"/>
        <v>1074.9410726800752</v>
      </c>
      <c r="H207" s="8">
        <f t="shared" si="26"/>
        <v>964.3115160433174</v>
      </c>
      <c r="I207" s="8">
        <f t="shared" si="25"/>
        <v>1026.8547054852297</v>
      </c>
    </row>
    <row r="208" spans="2:10">
      <c r="B208" s="209" t="s">
        <v>74</v>
      </c>
      <c r="C208" s="209"/>
      <c r="D208" s="209"/>
      <c r="E208" s="209"/>
      <c r="F208" s="209"/>
      <c r="G208" s="209"/>
      <c r="H208" s="209"/>
      <c r="I208" s="186"/>
      <c r="J208" t="s">
        <v>76</v>
      </c>
    </row>
    <row r="209" spans="2:15">
      <c r="B209" s="14" t="s">
        <v>77</v>
      </c>
      <c r="C209" s="1" t="s">
        <v>63</v>
      </c>
      <c r="D209" s="1"/>
      <c r="E209" s="8">
        <f>E202+E205</f>
        <v>4332.962309753415</v>
      </c>
      <c r="F209" s="8">
        <f t="shared" ref="F209:I211" si="27">F202+F205</f>
        <v>3335.9822198396196</v>
      </c>
      <c r="G209" s="8">
        <f t="shared" si="27"/>
        <v>2130.6707279350276</v>
      </c>
      <c r="H209" s="8">
        <f t="shared" si="27"/>
        <v>1890.6555715880208</v>
      </c>
      <c r="I209" s="8">
        <f t="shared" si="27"/>
        <v>1984.5611511581601</v>
      </c>
    </row>
    <row r="210" spans="2:15">
      <c r="B210" s="14" t="s">
        <v>77</v>
      </c>
      <c r="C210" s="1" t="s">
        <v>65</v>
      </c>
      <c r="D210" s="1"/>
      <c r="E210" s="8">
        <f t="shared" ref="E210:H211" si="28">E203+E206</f>
        <v>4340.8127154577996</v>
      </c>
      <c r="F210" s="8">
        <f t="shared" si="28"/>
        <v>3319.1568142839819</v>
      </c>
      <c r="G210" s="8">
        <f t="shared" si="28"/>
        <v>2078.9227802835608</v>
      </c>
      <c r="H210" s="8">
        <f t="shared" si="28"/>
        <v>1849.160040441242</v>
      </c>
      <c r="I210" s="8">
        <f t="shared" si="27"/>
        <v>1947.4974004478877</v>
      </c>
    </row>
    <row r="211" spans="2:15">
      <c r="B211" s="14" t="s">
        <v>77</v>
      </c>
      <c r="C211" s="1" t="s">
        <v>66</v>
      </c>
      <c r="D211" s="1"/>
      <c r="E211" s="8">
        <f t="shared" si="28"/>
        <v>4453.3887680394491</v>
      </c>
      <c r="F211" s="8">
        <f t="shared" si="28"/>
        <v>3434.4052867937671</v>
      </c>
      <c r="G211" s="8">
        <f t="shared" si="28"/>
        <v>2201.077896284085</v>
      </c>
      <c r="H211" s="8">
        <f t="shared" si="28"/>
        <v>1953.6313438597094</v>
      </c>
      <c r="I211" s="8">
        <f t="shared" si="27"/>
        <v>2051.1600497111349</v>
      </c>
    </row>
    <row r="212" spans="2:15">
      <c r="B212" s="128"/>
      <c r="D212" s="128"/>
      <c r="E212" s="16"/>
      <c r="F212" s="16"/>
      <c r="G212" s="16"/>
      <c r="H212" s="16"/>
      <c r="I212" s="16"/>
    </row>
    <row r="213" spans="2:15">
      <c r="B213" s="199" t="s">
        <v>108</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9">E202-E38</f>
        <v>14.114398075211284</v>
      </c>
      <c r="F217" s="8">
        <f t="shared" si="29"/>
        <v>11.564818352985867</v>
      </c>
      <c r="G217" s="8">
        <f t="shared" si="29"/>
        <v>8.347590388765866</v>
      </c>
      <c r="H217" s="8">
        <f t="shared" si="29"/>
        <v>8.4499114124240577</v>
      </c>
      <c r="I217" s="8">
        <f t="shared" si="29"/>
        <v>8.4955719928258304</v>
      </c>
      <c r="J217" s="137"/>
      <c r="K217" s="138"/>
      <c r="L217" s="138"/>
      <c r="M217" s="138"/>
      <c r="N217" s="138"/>
      <c r="O217" s="138"/>
    </row>
    <row r="218" spans="2:15">
      <c r="B218" s="14" t="s">
        <v>62</v>
      </c>
      <c r="C218" s="1" t="s">
        <v>65</v>
      </c>
      <c r="D218" s="1"/>
      <c r="E218" s="8">
        <f t="shared" si="29"/>
        <v>-15.940288594940284</v>
      </c>
      <c r="F218" s="8">
        <f t="shared" si="29"/>
        <v>-16.1487506950034</v>
      </c>
      <c r="G218" s="8">
        <f t="shared" si="29"/>
        <v>-16.1487506950034</v>
      </c>
      <c r="H218" s="8">
        <f t="shared" si="29"/>
        <v>-21.856562605057547</v>
      </c>
      <c r="I218" s="8">
        <f t="shared" si="29"/>
        <v>-21.850818709569126</v>
      </c>
      <c r="J218" s="137"/>
      <c r="K218" s="121" t="s">
        <v>101</v>
      </c>
      <c r="L218" s="138"/>
      <c r="M218" s="138"/>
      <c r="N218" s="138"/>
      <c r="O218" s="138"/>
    </row>
    <row r="219" spans="2:15">
      <c r="B219" s="14" t="s">
        <v>62</v>
      </c>
      <c r="C219" s="1" t="s">
        <v>66</v>
      </c>
      <c r="D219" s="1"/>
      <c r="E219" s="8">
        <f t="shared" si="29"/>
        <v>-52.033007114079282</v>
      </c>
      <c r="F219" s="8">
        <f t="shared" si="29"/>
        <v>-40.575615014271762</v>
      </c>
      <c r="G219" s="8">
        <f t="shared" si="29"/>
        <v>-26.293266786326285</v>
      </c>
      <c r="H219" s="8">
        <f t="shared" si="29"/>
        <v>-22.942777414374973</v>
      </c>
      <c r="I219" s="8">
        <f t="shared" si="29"/>
        <v>-23.149308742745006</v>
      </c>
      <c r="K219" s="136">
        <f>(I217*'Customer Numbers - Southern Wes'!$C$5)+(I218*'Customer Numbers - Southern Wes'!$D$5)+(I219*'Customer Numbers - Southern Wes'!$E$5)+(I220*'Customer Numbers - Southern Wes'!$C$10)+(I221*'Customer Numbers - Southern Wes'!$D$10)+(I222*'Customer Numbers - Southern Wes'!$E$10)</f>
        <v>-8.3819031715393066E-9</v>
      </c>
      <c r="L219" s="138"/>
      <c r="M219" s="138"/>
      <c r="N219" s="138"/>
      <c r="O219" s="138"/>
    </row>
    <row r="220" spans="2:15">
      <c r="B220" s="14" t="s">
        <v>67</v>
      </c>
      <c r="C220" s="1" t="s">
        <v>63</v>
      </c>
      <c r="D220" s="1"/>
      <c r="E220" s="8">
        <f t="shared" si="29"/>
        <v>15.347087025889778</v>
      </c>
      <c r="F220" s="8">
        <f t="shared" si="29"/>
        <v>12.476801794420908</v>
      </c>
      <c r="G220" s="8">
        <f t="shared" si="29"/>
        <v>9.281376797767507</v>
      </c>
      <c r="H220" s="8">
        <f t="shared" si="29"/>
        <v>9.6488157119642892</v>
      </c>
      <c r="I220" s="8">
        <f t="shared" si="29"/>
        <v>9.8395011246924469</v>
      </c>
      <c r="K220" s="138"/>
      <c r="L220" s="138"/>
      <c r="M220" s="138"/>
      <c r="N220" s="138"/>
      <c r="O220" s="138"/>
    </row>
    <row r="221" spans="2:15">
      <c r="B221" s="14" t="s">
        <v>67</v>
      </c>
      <c r="C221" s="1" t="s">
        <v>65</v>
      </c>
      <c r="D221" s="1"/>
      <c r="E221" s="8">
        <f t="shared" si="29"/>
        <v>-28.884003757770188</v>
      </c>
      <c r="F221" s="8">
        <f t="shared" si="29"/>
        <v>-27.808511858042948</v>
      </c>
      <c r="G221" s="8">
        <f t="shared" si="29"/>
        <v>-27.808511858042948</v>
      </c>
      <c r="H221" s="8">
        <f t="shared" si="29"/>
        <v>-34.636007089419763</v>
      </c>
      <c r="I221" s="8">
        <f t="shared" si="29"/>
        <v>-34.60950606763106</v>
      </c>
      <c r="K221" s="138"/>
      <c r="L221" s="138"/>
      <c r="M221" s="138"/>
      <c r="N221" s="138"/>
      <c r="O221" s="138"/>
    </row>
    <row r="222" spans="2:15">
      <c r="B222" s="14" t="s">
        <v>67</v>
      </c>
      <c r="C222" s="1" t="s">
        <v>66</v>
      </c>
      <c r="D222" s="1"/>
      <c r="E222" s="8">
        <f t="shared" si="29"/>
        <v>-53.20892438437977</v>
      </c>
      <c r="F222" s="8">
        <f t="shared" si="29"/>
        <v>-40.399394210919127</v>
      </c>
      <c r="G222" s="8">
        <f t="shared" si="29"/>
        <v>-25.347867181070797</v>
      </c>
      <c r="H222" s="8">
        <f t="shared" si="29"/>
        <v>-22.568326358432387</v>
      </c>
      <c r="I222" s="8">
        <f t="shared" si="29"/>
        <v>-23.484025621815363</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29.461485101101061</v>
      </c>
      <c r="F224" s="8">
        <f t="shared" ref="F224:I226" si="30">F217+F220</f>
        <v>24.041620147406775</v>
      </c>
      <c r="G224" s="8">
        <f t="shared" si="30"/>
        <v>17.628967186533373</v>
      </c>
      <c r="H224" s="8">
        <f t="shared" si="30"/>
        <v>18.098727124388347</v>
      </c>
      <c r="I224" s="8">
        <f t="shared" si="30"/>
        <v>18.335073117518277</v>
      </c>
      <c r="K224" s="138"/>
      <c r="L224" s="138"/>
      <c r="M224" s="138"/>
      <c r="N224" s="138"/>
      <c r="O224" s="138"/>
    </row>
    <row r="225" spans="2:15">
      <c r="B225" s="14" t="s">
        <v>77</v>
      </c>
      <c r="C225" s="1" t="s">
        <v>65</v>
      </c>
      <c r="D225" s="1"/>
      <c r="E225" s="8">
        <f>E218+E221</f>
        <v>-44.824292352710472</v>
      </c>
      <c r="F225" s="8">
        <f t="shared" si="30"/>
        <v>-43.957262553046348</v>
      </c>
      <c r="G225" s="8">
        <f t="shared" si="30"/>
        <v>-43.957262553046348</v>
      </c>
      <c r="H225" s="8">
        <f t="shared" si="30"/>
        <v>-56.492569694477311</v>
      </c>
      <c r="I225" s="8">
        <f t="shared" si="30"/>
        <v>-56.460324777200185</v>
      </c>
      <c r="K225" s="138"/>
      <c r="L225" s="138"/>
      <c r="M225" s="138"/>
      <c r="N225" s="138"/>
      <c r="O225" s="138"/>
    </row>
    <row r="226" spans="2:15">
      <c r="B226" s="14" t="s">
        <v>77</v>
      </c>
      <c r="C226" s="1" t="s">
        <v>66</v>
      </c>
      <c r="D226" s="1"/>
      <c r="E226" s="8">
        <f>E219+E222</f>
        <v>-105.24193149845905</v>
      </c>
      <c r="F226" s="8">
        <f t="shared" si="30"/>
        <v>-80.975009225190888</v>
      </c>
      <c r="G226" s="8">
        <f t="shared" si="30"/>
        <v>-51.641133967397082</v>
      </c>
      <c r="H226" s="8">
        <f t="shared" si="30"/>
        <v>-45.51110377280736</v>
      </c>
      <c r="I226" s="8">
        <f t="shared" si="30"/>
        <v>-46.633334364560369</v>
      </c>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M54:N54"/>
    <mergeCell ref="B57:C57"/>
    <mergeCell ref="B208:H208"/>
    <mergeCell ref="B216:H216"/>
    <mergeCell ref="B223:H223"/>
    <mergeCell ref="B187:H187"/>
    <mergeCell ref="B194:H194"/>
    <mergeCell ref="B201:H201"/>
    <mergeCell ref="B23:H23"/>
    <mergeCell ref="B30:H30"/>
    <mergeCell ref="B37:H37"/>
    <mergeCell ref="B44:H44"/>
    <mergeCell ref="B113:H113"/>
    <mergeCell ref="E52:F52"/>
    <mergeCell ref="B77:H77"/>
    <mergeCell ref="B84:H84"/>
    <mergeCell ref="B91:H91"/>
    <mergeCell ref="B98:H98"/>
    <mergeCell ref="B106:H106"/>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7430-B6F9-4378-BB27-2C58B0083008}">
  <sheetPr>
    <tabColor theme="5" tint="0.59999389629810485"/>
    <pageSetUpPr autoPageBreaks="0"/>
  </sheetPr>
  <dimension ref="A2:V236"/>
  <sheetViews>
    <sheetView topLeftCell="A136" zoomScaleNormal="100" workbookViewId="0">
      <selection activeCell="J138" sqref="J138"/>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10" s="24" customFormat="1">
      <c r="A2" s="23" t="s">
        <v>135</v>
      </c>
    </row>
    <row r="3" spans="1:10" s="34" customFormat="1">
      <c r="A3" s="33" t="s">
        <v>57</v>
      </c>
      <c r="B3" s="33"/>
      <c r="C3" s="33"/>
    </row>
    <row r="4" spans="1:10">
      <c r="A4" s="4"/>
      <c r="B4" s="4"/>
      <c r="C4" s="4"/>
      <c r="H4" s="187"/>
      <c r="I4" s="187"/>
    </row>
    <row r="5" spans="1:10" ht="25.5">
      <c r="A5" s="1"/>
      <c r="B5" s="14"/>
      <c r="C5" s="1"/>
      <c r="D5" s="1"/>
      <c r="E5" s="126" t="s">
        <v>47</v>
      </c>
      <c r="F5" s="126" t="s">
        <v>49</v>
      </c>
      <c r="G5" s="126" t="s">
        <v>51</v>
      </c>
      <c r="H5" s="126" t="s">
        <v>53</v>
      </c>
      <c r="I5" s="127" t="s">
        <v>55</v>
      </c>
    </row>
    <row r="6" spans="1:10">
      <c r="A6" s="21" t="s">
        <v>95</v>
      </c>
      <c r="B6" s="55" t="s">
        <v>58</v>
      </c>
      <c r="C6" s="2" t="s">
        <v>59</v>
      </c>
      <c r="D6" s="2" t="s">
        <v>60</v>
      </c>
      <c r="E6" s="13" t="s">
        <v>46</v>
      </c>
      <c r="F6" s="13" t="s">
        <v>48</v>
      </c>
      <c r="G6" s="13" t="s">
        <v>50</v>
      </c>
      <c r="H6" s="13" t="s">
        <v>52</v>
      </c>
      <c r="I6" s="186" t="s">
        <v>54</v>
      </c>
      <c r="J6" t="s">
        <v>61</v>
      </c>
    </row>
    <row r="7" spans="1:10" ht="13.5" customHeight="1">
      <c r="A7" s="143" t="s">
        <v>136</v>
      </c>
      <c r="B7" s="14" t="s">
        <v>62</v>
      </c>
      <c r="C7" s="1" t="s">
        <v>63</v>
      </c>
      <c r="D7" s="14" t="s">
        <v>64</v>
      </c>
      <c r="E7" s="37" cm="1">
        <f t="array" ref="E7">INDEX('Regional Cap levels'!$F$386:$J$553,MATCH($A7&amp;$B7&amp;$C7&amp;$D7,'Regional Cap levels'!$B$386:$B$553&amp;'Regional Cap levels'!$C$386:$C$553&amp;'Regional Cap levels'!$D$386:$D$553&amp;'Regional Cap levels'!$E$386:$E$553,0),MATCH(E$6,'Regional Cap levels'!$F$385:$J$385,0))</f>
        <v>0.67399395626488501</v>
      </c>
      <c r="F7" s="37" cm="1">
        <f t="array" ref="F7">INDEX('Regional Cap levels'!$F$386:$J$553,MATCH($A7&amp;$B7&amp;$C7&amp;$D7,'Regional Cap levels'!$B$386:$B$553&amp;'Regional Cap levels'!$C$386:$C$553&amp;'Regional Cap levels'!$D$386:$D$553&amp;'Regional Cap levels'!$E$386:$E$553,0),MATCH(F$6,'Regional Cap levels'!$F$385:$J$385,0))</f>
        <v>0.50680867445058009</v>
      </c>
      <c r="G7" s="37" cm="1">
        <f t="array" ref="G7">INDEX('Regional Cap levels'!$F$386:$J$553,MATCH($A7&amp;$B7&amp;$C7&amp;$D7,'Regional Cap levels'!$B$386:$B$553&amp;'Regional Cap levels'!$C$386:$C$553&amp;'Regional Cap levels'!$D$386:$D$553&amp;'Regional Cap levels'!$E$386:$E$553,0),MATCH(G$6,'Regional Cap levels'!$F$385:$J$385,0))</f>
        <v>0.30222807296853732</v>
      </c>
      <c r="H7" s="37" cm="1">
        <f t="array" ref="H7">INDEX('Regional Cap levels'!$F$386:$J$553,MATCH($A7&amp;$B7&amp;$C7&amp;$D7,'Regional Cap levels'!$B$386:$B$553&amp;'Regional Cap levels'!$C$386:$C$553&amp;'Regional Cap levels'!$D$386:$D$553&amp;'Regional Cap levels'!$E$386:$E$553,0),MATCH(H$6,'Regional Cap levels'!$F$385:$J$385,0))</f>
        <v>0.27448154991331386</v>
      </c>
      <c r="I7" s="37" cm="1">
        <f t="array" ref="I7">INDEX('Regional Cap levels'!$F$386:$J$553,MATCH($A7&amp;$B7&amp;$C7&amp;$D7,'Regional Cap levels'!$B$386:$B$553&amp;'Regional Cap levels'!$C$386:$C$553&amp;'Regional Cap levels'!$D$386:$D$553&amp;'Regional Cap levels'!$E$386:$E$553,0),MATCH(I$6,'Regional Cap levels'!$F$385:$J$385,0))</f>
        <v>0.28707739798263404</v>
      </c>
      <c r="J7" s="4"/>
    </row>
    <row r="8" spans="1:10" ht="13.5" customHeight="1">
      <c r="A8" s="143" t="s">
        <v>136</v>
      </c>
      <c r="B8" s="14" t="s">
        <v>62</v>
      </c>
      <c r="C8" s="1" t="s">
        <v>65</v>
      </c>
      <c r="D8" s="14" t="s">
        <v>64</v>
      </c>
      <c r="E8" s="37" cm="1">
        <f t="array" ref="E8">INDEX('Regional Cap levels'!$F$386:$J$553,MATCH($A8&amp;$B8&amp;$C8&amp;$D8,'Regional Cap levels'!$B$386:$B$553&amp;'Regional Cap levels'!$C$386:$C$553&amp;'Regional Cap levels'!$D$386:$D$553&amp;'Regional Cap levels'!$E$386:$E$553,0),MATCH(E$6,'Regional Cap levels'!$F$385:$J$385,0))</f>
        <v>0.66364227016523247</v>
      </c>
      <c r="F8" s="37" cm="1">
        <f t="array" ref="F8">INDEX('Regional Cap levels'!$F$386:$J$553,MATCH($A8&amp;$B8&amp;$C8&amp;$D8,'Regional Cap levels'!$B$386:$B$553&amp;'Regional Cap levels'!$C$386:$C$553&amp;'Regional Cap levels'!$D$386:$D$553&amp;'Regional Cap levels'!$E$386:$E$553,0),MATCH(F$6,'Regional Cap levels'!$F$385:$J$385,0))</f>
        <v>0.49526120352548114</v>
      </c>
      <c r="G8" s="37" cm="1">
        <f t="array" ref="G8">INDEX('Regional Cap levels'!$F$386:$J$553,MATCH($A8&amp;$B8&amp;$C8&amp;$D8,'Regional Cap levels'!$B$386:$B$553&amp;'Regional Cap levels'!$C$386:$C$553&amp;'Regional Cap levels'!$D$386:$D$553&amp;'Regional Cap levels'!$E$386:$E$553,0),MATCH(G$6,'Regional Cap levels'!$F$385:$J$385,0))</f>
        <v>0.29166869072572604</v>
      </c>
      <c r="H8" s="37" cm="1">
        <f t="array" ref="H8">INDEX('Regional Cap levels'!$F$386:$J$553,MATCH($A8&amp;$B8&amp;$C8&amp;$D8,'Regional Cap levels'!$B$386:$B$553&amp;'Regional Cap levels'!$C$386:$C$553&amp;'Regional Cap levels'!$D$386:$D$553&amp;'Regional Cap levels'!$E$386:$E$553,0),MATCH(H$6,'Regional Cap levels'!$F$385:$J$385,0))</f>
        <v>0.27011665621474978</v>
      </c>
      <c r="I8" s="37" cm="1">
        <f t="array" ref="I8">INDEX('Regional Cap levels'!$F$386:$J$553,MATCH($A8&amp;$B8&amp;$C8&amp;$D8,'Regional Cap levels'!$B$386:$B$553&amp;'Regional Cap levels'!$C$386:$C$553&amp;'Regional Cap levels'!$D$386:$D$553&amp;'Regional Cap levels'!$E$386:$E$553,0),MATCH(I$6,'Regional Cap levels'!$F$385:$J$385,0))</f>
        <v>0.28265402207449569</v>
      </c>
    </row>
    <row r="9" spans="1:10" ht="13.5" customHeight="1">
      <c r="A9" s="143" t="s">
        <v>136</v>
      </c>
      <c r="B9" s="14" t="s">
        <v>62</v>
      </c>
      <c r="C9" s="1" t="s">
        <v>66</v>
      </c>
      <c r="D9" s="14" t="s">
        <v>64</v>
      </c>
      <c r="E9" s="37" cm="1">
        <f t="array" ref="E9">INDEX('Regional Cap levels'!$F$386:$J$553,MATCH($A9&amp;$B9&amp;$C9&amp;$D9,'Regional Cap levels'!$B$386:$B$553&amp;'Regional Cap levels'!$C$386:$C$553&amp;'Regional Cap levels'!$D$386:$D$553&amp;'Regional Cap levels'!$E$386:$E$553,0),MATCH(E$6,'Regional Cap levels'!$F$385:$J$385,0))</f>
        <v>0.70988633610139606</v>
      </c>
      <c r="F9" s="37" cm="1">
        <f t="array" ref="F9">INDEX('Regional Cap levels'!$F$386:$J$553,MATCH($A9&amp;$B9&amp;$C9&amp;$D9,'Regional Cap levels'!$B$386:$B$553&amp;'Regional Cap levels'!$C$386:$C$553&amp;'Regional Cap levels'!$D$386:$D$553&amp;'Regional Cap levels'!$E$386:$E$553,0),MATCH(F$6,'Regional Cap levels'!$F$385:$J$385,0))</f>
        <v>0.53380743659472574</v>
      </c>
      <c r="G9" s="37" cm="1">
        <f t="array" ref="G9">INDEX('Regional Cap levels'!$F$386:$J$553,MATCH($A9&amp;$B9&amp;$C9&amp;$D9,'Regional Cap levels'!$B$386:$B$553&amp;'Regional Cap levels'!$C$386:$C$553&amp;'Regional Cap levels'!$D$386:$D$553&amp;'Regional Cap levels'!$E$386:$E$553,0),MATCH(G$6,'Regional Cap levels'!$F$385:$J$385,0))</f>
        <v>0.31834361028577152</v>
      </c>
      <c r="H9" s="37" cm="1">
        <f t="array" ref="H9">INDEX('Regional Cap levels'!$F$386:$J$553,MATCH($A9&amp;$B9&amp;$C9&amp;$D9,'Regional Cap levels'!$B$386:$B$553&amp;'Regional Cap levels'!$C$386:$C$553&amp;'Regional Cap levels'!$D$386:$D$553&amp;'Regional Cap levels'!$E$386:$E$553,0),MATCH(H$6,'Regional Cap levels'!$F$385:$J$385,0))</f>
        <v>0.28894019997202386</v>
      </c>
      <c r="I9" s="37" cm="1">
        <f t="array" ref="I9">INDEX('Regional Cap levels'!$F$386:$J$553,MATCH($A9&amp;$B9&amp;$C9&amp;$D9,'Regional Cap levels'!$B$386:$B$553&amp;'Regional Cap levels'!$C$386:$C$553&amp;'Regional Cap levels'!$D$386:$D$553&amp;'Regional Cap levels'!$E$386:$E$553,0),MATCH(I$6,'Regional Cap levels'!$F$385:$J$385,0))</f>
        <v>0.30220592843871452</v>
      </c>
    </row>
    <row r="10" spans="1:10" ht="13.5" customHeight="1">
      <c r="A10" s="143" t="s">
        <v>136</v>
      </c>
      <c r="B10" s="14" t="s">
        <v>67</v>
      </c>
      <c r="C10" s="1" t="s">
        <v>63</v>
      </c>
      <c r="D10" s="14" t="s">
        <v>64</v>
      </c>
      <c r="E10" s="37" cm="1">
        <f t="array" ref="E10">INDEX('Regional Cap levels'!$F$386:$J$553,MATCH($A10&amp;$B10&amp;$C10&amp;$D10,'Regional Cap levels'!$B$386:$B$553&amp;'Regional Cap levels'!$C$386:$C$553&amp;'Regional Cap levels'!$D$386:$D$553&amp;'Regional Cap levels'!$E$386:$E$553,0),MATCH(E$6,'Regional Cap levels'!$F$385:$J$385,0))</f>
        <v>0.17139923110877889</v>
      </c>
      <c r="F10" s="37" cm="1">
        <f t="array" ref="F10">INDEX('Regional Cap levels'!$F$386:$J$553,MATCH($A10&amp;$B10&amp;$C10&amp;$D10,'Regional Cap levels'!$B$386:$B$553&amp;'Regional Cap levels'!$C$386:$C$553&amp;'Regional Cap levels'!$D$386:$D$553&amp;'Regional Cap levels'!$E$386:$E$553,0),MATCH(F$6,'Regional Cap levels'!$F$385:$J$385,0))</f>
        <v>0.12763547343811757</v>
      </c>
      <c r="G10" s="37" cm="1">
        <f t="array" ref="G10">INDEX('Regional Cap levels'!$F$386:$J$553,MATCH($A10&amp;$B10&amp;$C10&amp;$D10,'Regional Cap levels'!$B$386:$B$553&amp;'Regional Cap levels'!$C$386:$C$553&amp;'Regional Cap levels'!$D$386:$D$553&amp;'Regional Cap levels'!$E$386:$E$553,0),MATCH(G$6,'Regional Cap levels'!$F$385:$J$385,0))</f>
        <v>7.664002273229524E-2</v>
      </c>
      <c r="H10" s="37" cm="1">
        <f t="array" ref="H10">INDEX('Regional Cap levels'!$F$386:$J$553,MATCH($A10&amp;$B10&amp;$C10&amp;$D10,'Regional Cap levels'!$B$386:$B$553&amp;'Regional Cap levels'!$C$386:$C$553&amp;'Regional Cap levels'!$D$386:$D$553&amp;'Regional Cap levels'!$E$386:$E$553,0),MATCH(H$6,'Regional Cap levels'!$F$385:$J$385,0))</f>
        <v>7.048768711964537E-2</v>
      </c>
      <c r="I10" s="37" cm="1">
        <f t="array" ref="I10">INDEX('Regional Cap levels'!$F$386:$J$553,MATCH($A10&amp;$B10&amp;$C10&amp;$D10,'Regional Cap levels'!$B$386:$B$553&amp;'Regional Cap levels'!$C$386:$C$553&amp;'Regional Cap levels'!$D$386:$D$553&amp;'Regional Cap levels'!$E$386:$E$553,0),MATCH(I$6,'Regional Cap levels'!$F$385:$J$385,0))</f>
        <v>7.5733705787010192E-2</v>
      </c>
    </row>
    <row r="11" spans="1:10" ht="13.5" customHeight="1">
      <c r="A11" s="143" t="s">
        <v>136</v>
      </c>
      <c r="B11" s="14" t="s">
        <v>67</v>
      </c>
      <c r="C11" s="1" t="s">
        <v>65</v>
      </c>
      <c r="D11" s="14" t="s">
        <v>64</v>
      </c>
      <c r="E11" s="37" cm="1">
        <f t="array" ref="E11">INDEX('Regional Cap levels'!$F$386:$J$553,MATCH($A11&amp;$B11&amp;$C11&amp;$D11,'Regional Cap levels'!$B$386:$B$553&amp;'Regional Cap levels'!$C$386:$C$553&amp;'Regional Cap levels'!$D$386:$D$553&amp;'Regional Cap levels'!$E$386:$E$553,0),MATCH(E$6,'Regional Cap levels'!$F$385:$J$385,0))</f>
        <v>0.1757577555920096</v>
      </c>
      <c r="F11" s="37" cm="1">
        <f t="array" ref="F11">INDEX('Regional Cap levels'!$F$386:$J$553,MATCH($A11&amp;$B11&amp;$C11&amp;$D11,'Regional Cap levels'!$B$386:$B$553&amp;'Regional Cap levels'!$C$386:$C$553&amp;'Regional Cap levels'!$D$386:$D$553&amp;'Regional Cap levels'!$E$386:$E$553,0),MATCH(F$6,'Regional Cap levels'!$F$385:$J$385,0))</f>
        <v>0.12964486722692112</v>
      </c>
      <c r="G11" s="37" cm="1">
        <f t="array" ref="G11">INDEX('Regional Cap levels'!$F$386:$J$553,MATCH($A11&amp;$B11&amp;$C11&amp;$D11,'Regional Cap levels'!$B$386:$B$553&amp;'Regional Cap levels'!$C$386:$C$553&amp;'Regional Cap levels'!$D$386:$D$553&amp;'Regional Cap levels'!$E$386:$E$553,0),MATCH(G$6,'Regional Cap levels'!$F$385:$J$385,0))</f>
        <v>7.49685766955904E-2</v>
      </c>
      <c r="H11" s="37" cm="1">
        <f t="array" ref="H11">INDEX('Regional Cap levels'!$F$386:$J$553,MATCH($A11&amp;$B11&amp;$C11&amp;$D11,'Regional Cap levels'!$B$386:$B$553&amp;'Regional Cap levels'!$C$386:$C$553&amp;'Regional Cap levels'!$D$386:$D$553&amp;'Regional Cap levels'!$E$386:$E$553,0),MATCH(H$6,'Regional Cap levels'!$F$385:$J$385,0))</f>
        <v>6.7934210246712909E-2</v>
      </c>
      <c r="I11" s="37" cm="1">
        <f t="array" ref="I11">INDEX('Regional Cap levels'!$F$386:$J$553,MATCH($A11&amp;$B11&amp;$C11&amp;$D11,'Regional Cap levels'!$B$386:$B$553&amp;'Regional Cap levels'!$C$386:$C$553&amp;'Regional Cap levels'!$D$386:$D$553&amp;'Regional Cap levels'!$E$386:$E$553,0),MATCH(I$6,'Regional Cap levels'!$F$385:$J$385,0))</f>
        <v>7.3600298515559534E-2</v>
      </c>
    </row>
    <row r="12" spans="1:10" ht="13.5" customHeight="1">
      <c r="A12" s="143" t="s">
        <v>136</v>
      </c>
      <c r="B12" s="14" t="s">
        <v>67</v>
      </c>
      <c r="C12" s="1" t="s">
        <v>66</v>
      </c>
      <c r="D12" s="14" t="s">
        <v>64</v>
      </c>
      <c r="E12" s="37" cm="1">
        <f t="array" ref="E12">INDEX('Regional Cap levels'!$F$386:$J$553,MATCH($A12&amp;$B12&amp;$C12&amp;$D12,'Regional Cap levels'!$B$386:$B$553&amp;'Regional Cap levels'!$C$386:$C$553&amp;'Regional Cap levels'!$D$386:$D$553&amp;'Regional Cap levels'!$E$386:$E$553,0),MATCH(E$6,'Regional Cap levels'!$F$385:$J$385,0))</f>
        <v>0.18052495271515628</v>
      </c>
      <c r="F12" s="37" cm="1">
        <f t="array" ref="F12">INDEX('Regional Cap levels'!$F$386:$J$553,MATCH($A12&amp;$B12&amp;$C12&amp;$D12,'Regional Cap levels'!$B$386:$B$553&amp;'Regional Cap levels'!$C$386:$C$553&amp;'Regional Cap levels'!$D$386:$D$553&amp;'Regional Cap levels'!$E$386:$E$553,0),MATCH(F$6,'Regional Cap levels'!$F$385:$J$385,0))</f>
        <v>0.13443475244138653</v>
      </c>
      <c r="G12" s="37" cm="1">
        <f t="array" ref="G12">INDEX('Regional Cap levels'!$F$386:$J$553,MATCH($A12&amp;$B12&amp;$C12&amp;$D12,'Regional Cap levels'!$B$386:$B$553&amp;'Regional Cap levels'!$C$386:$C$553&amp;'Regional Cap levels'!$D$386:$D$553&amp;'Regional Cap levels'!$E$386:$E$553,0),MATCH(G$6,'Regional Cap levels'!$F$385:$J$385,0))</f>
        <v>8.0727815622009161E-2</v>
      </c>
      <c r="H12" s="37" cm="1">
        <f t="array" ref="H12">INDEX('Regional Cap levels'!$F$386:$J$553,MATCH($A12&amp;$B12&amp;$C12&amp;$D12,'Regional Cap levels'!$B$386:$B$553&amp;'Regional Cap levels'!$C$386:$C$553&amp;'Regional Cap levels'!$D$386:$D$553&amp;'Regional Cap levels'!$E$386:$E$553,0),MATCH(H$6,'Regional Cap levels'!$F$385:$J$385,0))</f>
        <v>7.4196518157333996E-2</v>
      </c>
      <c r="I12" s="37" cm="1">
        <f t="array" ref="I12">INDEX('Regional Cap levels'!$F$386:$J$553,MATCH($A12&amp;$B12&amp;$C12&amp;$D12,'Regional Cap levels'!$B$386:$B$553&amp;'Regional Cap levels'!$C$386:$C$553&amp;'Regional Cap levels'!$D$386:$D$553&amp;'Regional Cap levels'!$E$386:$E$553,0),MATCH(I$6,'Regional Cap levels'!$F$385:$J$385,0))</f>
        <v>7.9721719563231208E-2</v>
      </c>
    </row>
    <row r="13" spans="1:10" ht="13.5" customHeight="1">
      <c r="A13" s="143" t="s">
        <v>136</v>
      </c>
      <c r="B13" s="14" t="s">
        <v>62</v>
      </c>
      <c r="C13" s="1" t="s">
        <v>63</v>
      </c>
      <c r="D13" s="14" t="s">
        <v>68</v>
      </c>
      <c r="E13" s="37" cm="1">
        <f t="array" ref="E13">INDEX('Regional Cap levels'!$F$386:$J$553,MATCH($A13&amp;$B13&amp;$C13&amp;$D13,'Regional Cap levels'!$B$386:$B$553&amp;'Regional Cap levels'!$C$386:$C$553&amp;'Regional Cap levels'!$D$386:$D$553&amp;'Regional Cap levels'!$E$386:$E$553,0),MATCH(E$6,'Regional Cap levels'!$F$385:$J$385,0))</f>
        <v>0.49167886261258475</v>
      </c>
      <c r="F13" s="37" cm="1">
        <f t="array" ref="F13">INDEX('Regional Cap levels'!$F$386:$J$553,MATCH($A13&amp;$B13&amp;$C13&amp;$D13,'Regional Cap levels'!$B$386:$B$553&amp;'Regional Cap levels'!$C$386:$C$553&amp;'Regional Cap levels'!$D$386:$D$553&amp;'Regional Cap levels'!$E$386:$E$553,0),MATCH(F$6,'Regional Cap levels'!$F$385:$J$385,0))</f>
        <v>0.53825334363926813</v>
      </c>
      <c r="G13" s="37" cm="1">
        <f t="array" ref="G13">INDEX('Regional Cap levels'!$F$386:$J$553,MATCH($A13&amp;$B13&amp;$C13&amp;$D13,'Regional Cap levels'!$B$386:$B$553&amp;'Regional Cap levels'!$C$386:$C$553&amp;'Regional Cap levels'!$D$386:$D$553&amp;'Regional Cap levels'!$E$386:$E$553,0),MATCH(G$6,'Regional Cap levels'!$F$385:$J$385,0))</f>
        <v>0.53825334363926813</v>
      </c>
      <c r="H13" s="37" cm="1">
        <f t="array" ref="H13">INDEX('Regional Cap levels'!$F$386:$J$553,MATCH($A13&amp;$B13&amp;$C13&amp;$D13,'Regional Cap levels'!$B$386:$B$553&amp;'Regional Cap levels'!$C$386:$C$553&amp;'Regional Cap levels'!$D$386:$D$553&amp;'Regional Cap levels'!$E$386:$E$553,0),MATCH(H$6,'Regional Cap levels'!$F$385:$J$385,0))</f>
        <v>0.5422631282004764</v>
      </c>
      <c r="I13" s="37" cm="1">
        <f t="array" ref="I13">INDEX('Regional Cap levels'!$F$386:$J$553,MATCH($A13&amp;$B13&amp;$C13&amp;$D13,'Regional Cap levels'!$B$386:$B$553&amp;'Regional Cap levels'!$C$386:$C$553&amp;'Regional Cap levels'!$D$386:$D$553&amp;'Regional Cap levels'!$E$386:$E$553,0),MATCH(I$6,'Regional Cap levels'!$F$385:$J$385,0))</f>
        <v>0.54206599362776187</v>
      </c>
    </row>
    <row r="14" spans="1:10" ht="13.5" customHeight="1">
      <c r="A14" s="143" t="s">
        <v>136</v>
      </c>
      <c r="B14" s="14" t="s">
        <v>62</v>
      </c>
      <c r="C14" s="1" t="s">
        <v>65</v>
      </c>
      <c r="D14" s="14" t="s">
        <v>68</v>
      </c>
      <c r="E14" s="37" cm="1">
        <f t="array" ref="E14">INDEX('Regional Cap levels'!$F$386:$J$553,MATCH($A14&amp;$B14&amp;$C14&amp;$D14,'Regional Cap levels'!$B$386:$B$553&amp;'Regional Cap levels'!$C$386:$C$553&amp;'Regional Cap levels'!$D$386:$D$553&amp;'Regional Cap levels'!$E$386:$E$553,0),MATCH(E$6,'Regional Cap levels'!$F$385:$J$385,0))</f>
        <v>0.54207867043570968</v>
      </c>
      <c r="F14" s="37" cm="1">
        <f t="array" ref="F14">INDEX('Regional Cap levels'!$F$386:$J$553,MATCH($A14&amp;$B14&amp;$C14&amp;$D14,'Regional Cap levels'!$B$386:$B$553&amp;'Regional Cap levels'!$C$386:$C$553&amp;'Regional Cap levels'!$D$386:$D$553&amp;'Regional Cap levels'!$E$386:$E$553,0),MATCH(F$6,'Regional Cap levels'!$F$385:$J$385,0))</f>
        <v>0.58935800809516725</v>
      </c>
      <c r="G14" s="37" cm="1">
        <f t="array" ref="G14">INDEX('Regional Cap levels'!$F$386:$J$553,MATCH($A14&amp;$B14&amp;$C14&amp;$D14,'Regional Cap levels'!$B$386:$B$553&amp;'Regional Cap levels'!$C$386:$C$553&amp;'Regional Cap levels'!$D$386:$D$553&amp;'Regional Cap levels'!$E$386:$E$553,0),MATCH(G$6,'Regional Cap levels'!$F$385:$J$385,0))</f>
        <v>0.58935800809516725</v>
      </c>
      <c r="H14" s="37" cm="1">
        <f t="array" ref="H14">INDEX('Regional Cap levels'!$F$386:$J$553,MATCH($A14&amp;$B14&amp;$C14&amp;$D14,'Regional Cap levels'!$B$386:$B$553&amp;'Regional Cap levels'!$C$386:$C$553&amp;'Regional Cap levels'!$D$386:$D$553&amp;'Regional Cap levels'!$E$386:$E$553,0),MATCH(H$6,'Regional Cap levels'!$F$385:$J$385,0))</f>
        <v>0.61136384440418512</v>
      </c>
      <c r="I14" s="37" cm="1">
        <f t="array" ref="I14">INDEX('Regional Cap levels'!$F$386:$J$553,MATCH($A14&amp;$B14&amp;$C14&amp;$D14,'Regional Cap levels'!$B$386:$B$553&amp;'Regional Cap levels'!$C$386:$C$553&amp;'Regional Cap levels'!$D$386:$D$553&amp;'Regional Cap levels'!$E$386:$E$553,0),MATCH(I$6,'Regional Cap levels'!$F$385:$J$385,0))</f>
        <v>0.61114759536905905</v>
      </c>
    </row>
    <row r="15" spans="1:10" ht="13.5" customHeight="1">
      <c r="A15" s="143" t="s">
        <v>136</v>
      </c>
      <c r="B15" s="14" t="s">
        <v>62</v>
      </c>
      <c r="C15" s="1" t="s">
        <v>66</v>
      </c>
      <c r="D15" s="14" t="s">
        <v>68</v>
      </c>
      <c r="E15" s="37" cm="1">
        <f t="array" ref="E15">INDEX('Regional Cap levels'!$F$386:$J$553,MATCH($A15&amp;$B15&amp;$C15&amp;$D15,'Regional Cap levels'!$B$386:$B$553&amp;'Regional Cap levels'!$C$386:$C$553&amp;'Regional Cap levels'!$D$386:$D$553&amp;'Regional Cap levels'!$E$386:$E$553,0),MATCH(E$6,'Regional Cap levels'!$F$385:$J$385,0))</f>
        <v>0.55362400467213169</v>
      </c>
      <c r="F15" s="37" cm="1">
        <f t="array" ref="F15">INDEX('Regional Cap levels'!$F$386:$J$553,MATCH($A15&amp;$B15&amp;$C15&amp;$D15,'Regional Cap levels'!$B$386:$B$553&amp;'Regional Cap levels'!$C$386:$C$553&amp;'Regional Cap levels'!$D$386:$D$553&amp;'Regional Cap levels'!$E$386:$E$553,0),MATCH(F$6,'Regional Cap levels'!$F$385:$J$385,0))</f>
        <v>0.60412071563238046</v>
      </c>
      <c r="G15" s="37" cm="1">
        <f t="array" ref="G15">INDEX('Regional Cap levels'!$F$386:$J$553,MATCH($A15&amp;$B15&amp;$C15&amp;$D15,'Regional Cap levels'!$B$386:$B$553&amp;'Regional Cap levels'!$C$386:$C$553&amp;'Regional Cap levels'!$D$386:$D$553&amp;'Regional Cap levels'!$E$386:$E$553,0),MATCH(G$6,'Regional Cap levels'!$F$385:$J$385,0))</f>
        <v>0.60412071563238046</v>
      </c>
      <c r="H15" s="37" cm="1">
        <f t="array" ref="H15">INDEX('Regional Cap levels'!$F$386:$J$553,MATCH($A15&amp;$B15&amp;$C15&amp;$D15,'Regional Cap levels'!$B$386:$B$553&amp;'Regional Cap levels'!$C$386:$C$553&amp;'Regional Cap levels'!$D$386:$D$553&amp;'Regional Cap levels'!$E$386:$E$553,0),MATCH(H$6,'Regional Cap levels'!$F$385:$J$385,0))</f>
        <v>0.60935292194704327</v>
      </c>
      <c r="I15" s="37" cm="1">
        <f t="array" ref="I15">INDEX('Regional Cap levels'!$F$386:$J$553,MATCH($A15&amp;$B15&amp;$C15&amp;$D15,'Regional Cap levels'!$B$386:$B$553&amp;'Regional Cap levels'!$C$386:$C$553&amp;'Regional Cap levels'!$D$386:$D$553&amp;'Regional Cap levels'!$E$386:$E$553,0),MATCH(I$6,'Regional Cap levels'!$F$385:$J$385,0))</f>
        <v>0.60914777029060041</v>
      </c>
    </row>
    <row r="16" spans="1:10" ht="13.5" customHeight="1">
      <c r="A16" s="143" t="s">
        <v>136</v>
      </c>
      <c r="B16" s="14" t="s">
        <v>67</v>
      </c>
      <c r="C16" s="1" t="s">
        <v>63</v>
      </c>
      <c r="D16" s="14" t="s">
        <v>68</v>
      </c>
      <c r="E16" s="37" cm="1">
        <f t="array" ref="E16">INDEX('Regional Cap levels'!$F$386:$J$553,MATCH($A16&amp;$B16&amp;$C16&amp;$D16,'Regional Cap levels'!$B$386:$B$553&amp;'Regional Cap levels'!$C$386:$C$553&amp;'Regional Cap levels'!$D$386:$D$553&amp;'Regional Cap levels'!$E$386:$E$553,0),MATCH(E$6,'Regional Cap levels'!$F$385:$J$385,0))</f>
        <v>0.28485186128517942</v>
      </c>
      <c r="F16" s="37" cm="1">
        <f t="array" ref="F16">INDEX('Regional Cap levels'!$F$386:$J$553,MATCH($A16&amp;$B16&amp;$C16&amp;$D16,'Regional Cap levels'!$B$386:$B$553&amp;'Regional Cap levels'!$C$386:$C$553&amp;'Regional Cap levels'!$D$386:$D$553&amp;'Regional Cap levels'!$E$386:$E$553,0),MATCH(F$6,'Regional Cap levels'!$F$385:$J$385,0))</f>
        <v>0.2911174570678719</v>
      </c>
      <c r="G16" s="37" cm="1">
        <f t="array" ref="G16">INDEX('Regional Cap levels'!$F$386:$J$553,MATCH($A16&amp;$B16&amp;$C16&amp;$D16,'Regional Cap levels'!$B$386:$B$553&amp;'Regional Cap levels'!$C$386:$C$553&amp;'Regional Cap levels'!$D$386:$D$553&amp;'Regional Cap levels'!$E$386:$E$553,0),MATCH(G$6,'Regional Cap levels'!$F$385:$J$385,0))</f>
        <v>0.2911174570678719</v>
      </c>
      <c r="H16" s="37" cm="1">
        <f t="array" ref="H16">INDEX('Regional Cap levels'!$F$386:$J$553,MATCH($A16&amp;$B16&amp;$C16&amp;$D16,'Regional Cap levels'!$B$386:$B$553&amp;'Regional Cap levels'!$C$386:$C$553&amp;'Regional Cap levels'!$D$386:$D$553&amp;'Regional Cap levels'!$E$386:$E$553,0),MATCH(H$6,'Regional Cap levels'!$F$385:$J$385,0))</f>
        <v>0.29612756531339085</v>
      </c>
      <c r="I16" s="37" cm="1">
        <f t="array" ref="I16">INDEX('Regional Cap levels'!$F$386:$J$553,MATCH($A16&amp;$B16&amp;$C16&amp;$D16,'Regional Cap levels'!$B$386:$B$553&amp;'Regional Cap levels'!$C$386:$C$553&amp;'Regional Cap levels'!$D$386:$D$553&amp;'Regional Cap levels'!$E$386:$E$553,0),MATCH(I$6,'Regional Cap levels'!$F$385:$J$385,0))</f>
        <v>0.29592461355690519</v>
      </c>
    </row>
    <row r="17" spans="1:10" ht="13.5" customHeight="1">
      <c r="A17" s="143" t="s">
        <v>136</v>
      </c>
      <c r="B17" s="14" t="s">
        <v>67</v>
      </c>
      <c r="C17" s="1" t="s">
        <v>65</v>
      </c>
      <c r="D17" s="14" t="s">
        <v>68</v>
      </c>
      <c r="E17" s="37" cm="1">
        <f t="array" ref="E17">INDEX('Regional Cap levels'!$F$386:$J$553,MATCH($A17&amp;$B17&amp;$C17&amp;$D17,'Regional Cap levels'!$B$386:$B$553&amp;'Regional Cap levels'!$C$386:$C$553&amp;'Regional Cap levels'!$D$386:$D$553&amp;'Regional Cap levels'!$E$386:$E$553,0),MATCH(E$6,'Regional Cap levels'!$F$385:$J$385,0))</f>
        <v>0.3750844265084296</v>
      </c>
      <c r="F17" s="37" cm="1">
        <f t="array" ref="F17">INDEX('Regional Cap levels'!$F$386:$J$553,MATCH($A17&amp;$B17&amp;$C17&amp;$D17,'Regional Cap levels'!$B$386:$B$553&amp;'Regional Cap levels'!$C$386:$C$553&amp;'Regional Cap levels'!$D$386:$D$553&amp;'Regional Cap levels'!$E$386:$E$553,0),MATCH(F$6,'Regional Cap levels'!$F$385:$J$385,0))</f>
        <v>0.37799022515901148</v>
      </c>
      <c r="G17" s="37" cm="1">
        <f t="array" ref="G17">INDEX('Regional Cap levels'!$F$386:$J$553,MATCH($A17&amp;$B17&amp;$C17&amp;$D17,'Regional Cap levels'!$B$386:$B$553&amp;'Regional Cap levels'!$C$386:$C$553&amp;'Regional Cap levels'!$D$386:$D$553&amp;'Regional Cap levels'!$E$386:$E$553,0),MATCH(G$6,'Regional Cap levels'!$F$385:$J$385,0))</f>
        <v>0.37799022515901148</v>
      </c>
      <c r="H17" s="37" cm="1">
        <f t="array" ref="H17">INDEX('Regional Cap levels'!$F$386:$J$553,MATCH($A17&amp;$B17&amp;$C17&amp;$D17,'Regional Cap levels'!$B$386:$B$553&amp;'Regional Cap levels'!$C$386:$C$553&amp;'Regional Cap levels'!$D$386:$D$553&amp;'Regional Cap levels'!$E$386:$E$553,0),MATCH(H$6,'Regional Cap levels'!$F$385:$J$385,0))</f>
        <v>0.40438177549160381</v>
      </c>
      <c r="I17" s="37" cm="1">
        <f t="array" ref="I17">INDEX('Regional Cap levels'!$F$386:$J$553,MATCH($A17&amp;$B17&amp;$C17&amp;$D17,'Regional Cap levels'!$B$386:$B$553&amp;'Regional Cap levels'!$C$386:$C$553&amp;'Regional Cap levels'!$D$386:$D$553&amp;'Regional Cap levels'!$E$386:$E$553,0),MATCH(I$6,'Regional Cap levels'!$F$385:$J$385,0))</f>
        <v>0.40408919345014488</v>
      </c>
    </row>
    <row r="18" spans="1:10" ht="13.5" customHeight="1">
      <c r="A18" s="143" t="s">
        <v>136</v>
      </c>
      <c r="B18" s="14" t="s">
        <v>67</v>
      </c>
      <c r="C18" s="1" t="s">
        <v>66</v>
      </c>
      <c r="D18" s="14" t="s">
        <v>68</v>
      </c>
      <c r="E18" s="37" cm="1">
        <f t="array" ref="E18">INDEX('Regional Cap levels'!$F$386:$J$553,MATCH($A18&amp;$B18&amp;$C18&amp;$D18,'Regional Cap levels'!$B$386:$B$553&amp;'Regional Cap levels'!$C$386:$C$553&amp;'Regional Cap levels'!$D$386:$D$553&amp;'Regional Cap levels'!$E$386:$E$553,0),MATCH(E$6,'Regional Cap levels'!$F$385:$J$385,0))</f>
        <v>0.33537728236404085</v>
      </c>
      <c r="F18" s="37" cm="1">
        <f t="array" ref="F18">INDEX('Regional Cap levels'!$F$386:$J$553,MATCH($A18&amp;$B18&amp;$C18&amp;$D18,'Regional Cap levels'!$B$386:$B$553&amp;'Regional Cap levels'!$C$386:$C$553&amp;'Regional Cap levels'!$D$386:$D$553&amp;'Regional Cap levels'!$E$386:$E$553,0),MATCH(F$6,'Regional Cap levels'!$F$385:$J$385,0))</f>
        <v>0.34338533582610592</v>
      </c>
      <c r="G18" s="37" cm="1">
        <f t="array" ref="G18">INDEX('Regional Cap levels'!$F$386:$J$553,MATCH($A18&amp;$B18&amp;$C18&amp;$D18,'Regional Cap levels'!$B$386:$B$553&amp;'Regional Cap levels'!$C$386:$C$553&amp;'Regional Cap levels'!$D$386:$D$553&amp;'Regional Cap levels'!$E$386:$E$553,0),MATCH(G$6,'Regional Cap levels'!$F$385:$J$385,0))</f>
        <v>0.34338533582610592</v>
      </c>
      <c r="H18" s="37" cm="1">
        <f t="array" ref="H18">INDEX('Regional Cap levels'!$F$386:$J$553,MATCH($A18&amp;$B18&amp;$C18&amp;$D18,'Regional Cap levels'!$B$386:$B$553&amp;'Regional Cap levels'!$C$386:$C$553&amp;'Regional Cap levels'!$D$386:$D$553&amp;'Regional Cap levels'!$E$386:$E$553,0),MATCH(H$6,'Regional Cap levels'!$F$385:$J$385,0))</f>
        <v>0.34984061488651735</v>
      </c>
      <c r="I18" s="37" cm="1">
        <f t="array" ref="I18">INDEX('Regional Cap levels'!$F$386:$J$553,MATCH($A18&amp;$B18&amp;$C18&amp;$D18,'Regional Cap levels'!$B$386:$B$553&amp;'Regional Cap levels'!$C$386:$C$553&amp;'Regional Cap levels'!$D$386:$D$553&amp;'Regional Cap levels'!$E$386:$E$553,0),MATCH(I$6,'Regional Cap levels'!$F$385:$J$385,0))</f>
        <v>0.34961878561640702</v>
      </c>
    </row>
    <row r="19" spans="1:10" ht="13.5" customHeight="1">
      <c r="B19" s="128"/>
      <c r="D19" s="128"/>
      <c r="E19" s="40"/>
      <c r="F19" s="40"/>
      <c r="G19" s="188"/>
      <c r="H19" s="188"/>
      <c r="I19" s="188"/>
    </row>
    <row r="20" spans="1:10" ht="13.5" customHeight="1">
      <c r="B20" s="56" t="s">
        <v>69</v>
      </c>
      <c r="C20" s="129"/>
      <c r="D20" s="129"/>
      <c r="E20" s="129"/>
      <c r="F20" s="129"/>
      <c r="G20" s="129"/>
      <c r="H20" s="129"/>
      <c r="I20" s="129"/>
    </row>
    <row r="21" spans="1:10" ht="28.5" customHeight="1">
      <c r="B21" s="14"/>
      <c r="C21" s="1"/>
      <c r="D21" s="1"/>
      <c r="E21" s="126" t="s">
        <v>47</v>
      </c>
      <c r="F21" s="126" t="s">
        <v>49</v>
      </c>
      <c r="G21" s="126" t="s">
        <v>51</v>
      </c>
      <c r="H21" s="126" t="s">
        <v>53</v>
      </c>
      <c r="I21" s="127" t="s">
        <v>55</v>
      </c>
    </row>
    <row r="22" spans="1:10" ht="13.5" customHeight="1">
      <c r="B22" s="55" t="s">
        <v>58</v>
      </c>
      <c r="C22" s="2" t="s">
        <v>59</v>
      </c>
      <c r="D22" s="2" t="s">
        <v>60</v>
      </c>
      <c r="E22" s="13" t="s">
        <v>46</v>
      </c>
      <c r="F22" s="13" t="s">
        <v>48</v>
      </c>
      <c r="G22" s="13" t="s">
        <v>50</v>
      </c>
      <c r="H22" s="13" t="s">
        <v>52</v>
      </c>
      <c r="I22" s="186" t="s">
        <v>54</v>
      </c>
      <c r="J22" s="130" t="s">
        <v>70</v>
      </c>
    </row>
    <row r="23" spans="1:10" ht="13.5" customHeight="1">
      <c r="B23" s="209" t="s">
        <v>71</v>
      </c>
      <c r="C23" s="209"/>
      <c r="D23" s="209"/>
      <c r="E23" s="209"/>
      <c r="F23" s="209"/>
      <c r="G23" s="209"/>
      <c r="H23" s="209"/>
      <c r="I23" s="186"/>
    </row>
    <row r="24" spans="1:10" ht="13.5" customHeight="1">
      <c r="B24" s="14" t="s">
        <v>62</v>
      </c>
      <c r="C24" s="1" t="s">
        <v>63</v>
      </c>
      <c r="D24" s="14" t="s">
        <v>64</v>
      </c>
      <c r="E24" s="35" cm="1">
        <f t="array" ref="E24">E7*INDEX('TDCV Values'!$D$11:$H$16,MATCH($B24&amp;$C24,'TDCV Values'!$B$11:$B$16&amp;'TDCV Values'!$C$11:$C$16,0),MATCH(E$22,'TDCV Values'!$D$10:$H$10,0))</f>
        <v>1954.5824731681664</v>
      </c>
      <c r="F24" s="35" cm="1">
        <f t="array" ref="F24">F7*INDEX('TDCV Values'!$D$11:$H$16,MATCH($B24&amp;$C24,'TDCV Values'!$B$11:$B$16&amp;'TDCV Values'!$C$11:$C$16,0),MATCH(F$22,'TDCV Values'!$D$10:$H$10,0))</f>
        <v>1469.7451559066822</v>
      </c>
      <c r="G24" s="35" cm="1">
        <f t="array" ref="G24">G7*INDEX('TDCV Values'!$D$11:$H$16,MATCH($B24&amp;$C24,'TDCV Values'!$B$11:$B$16&amp;'TDCV Values'!$C$11:$C$16,0),MATCH(G$22,'TDCV Values'!$D$10:$H$10,0))</f>
        <v>876.46141160875823</v>
      </c>
      <c r="H24" s="35" cm="1">
        <f t="array" ref="H24">H7*INDEX('TDCV Values'!$D$11:$H$16,MATCH($B24&amp;$C24,'TDCV Values'!$B$11:$B$16&amp;'TDCV Values'!$C$11:$C$16,0),MATCH(H$22,'TDCV Values'!$D$10:$H$10,0))</f>
        <v>741.10018476594746</v>
      </c>
      <c r="I24" s="35" cm="1">
        <f t="array" ref="I24">I7*INDEX('TDCV Values'!$D$11:$H$16,MATCH($B24&amp;$C24,'TDCV Values'!$B$11:$B$16&amp;'TDCV Values'!$C$11:$C$16,0),MATCH(I$22,'TDCV Values'!$D$10:$H$10,0))</f>
        <v>775.10897455311192</v>
      </c>
    </row>
    <row r="25" spans="1:10" ht="13.5" customHeight="1">
      <c r="B25" s="14" t="s">
        <v>62</v>
      </c>
      <c r="C25" s="1" t="s">
        <v>65</v>
      </c>
      <c r="D25" s="14" t="s">
        <v>64</v>
      </c>
      <c r="E25" s="35" cm="1">
        <f t="array" ref="E25">E8*INDEX('TDCV Values'!$D$11:$H$16,MATCH($B25&amp;$C25,'TDCV Values'!$B$11:$B$16&amp;'TDCV Values'!$C$11:$C$16,0),MATCH(E$22,'TDCV Values'!$D$10:$H$10,0))</f>
        <v>1924.5625834791742</v>
      </c>
      <c r="F25" s="35" cm="1">
        <f t="array" ref="F25">F8*INDEX('TDCV Values'!$D$11:$H$16,MATCH($B25&amp;$C25,'TDCV Values'!$B$11:$B$16&amp;'TDCV Values'!$C$11:$C$16,0),MATCH(F$22,'TDCV Values'!$D$10:$H$10,0))</f>
        <v>1436.2574902238953</v>
      </c>
      <c r="G25" s="35" cm="1">
        <f t="array" ref="G25">G8*INDEX('TDCV Values'!$D$11:$H$16,MATCH($B25&amp;$C25,'TDCV Values'!$B$11:$B$16&amp;'TDCV Values'!$C$11:$C$16,0),MATCH(G$22,'TDCV Values'!$D$10:$H$10,0))</f>
        <v>845.83920310460553</v>
      </c>
      <c r="H25" s="35" cm="1">
        <f t="array" ref="H25">H8*INDEX('TDCV Values'!$D$11:$H$16,MATCH($B25&amp;$C25,'TDCV Values'!$B$11:$B$16&amp;'TDCV Values'!$C$11:$C$16,0),MATCH(H$22,'TDCV Values'!$D$10:$H$10,0))</f>
        <v>729.31497177982442</v>
      </c>
      <c r="I25" s="35" cm="1">
        <f t="array" ref="I25">I8*INDEX('TDCV Values'!$D$11:$H$16,MATCH($B25&amp;$C25,'TDCV Values'!$B$11:$B$16&amp;'TDCV Values'!$C$11:$C$16,0),MATCH(I$22,'TDCV Values'!$D$10:$H$10,0))</f>
        <v>763.16585960113832</v>
      </c>
    </row>
    <row r="26" spans="1:10" ht="13.5" customHeight="1">
      <c r="B26" s="14" t="s">
        <v>62</v>
      </c>
      <c r="C26" s="1" t="s">
        <v>66</v>
      </c>
      <c r="D26" s="14" t="s">
        <v>64</v>
      </c>
      <c r="E26" s="35" cm="1">
        <f t="array" ref="E26">E9*INDEX('TDCV Values'!$D$11:$H$16,MATCH($B26&amp;$C26,'TDCV Values'!$B$11:$B$16&amp;'TDCV Values'!$C$11:$C$16,0),MATCH(E$22,'TDCV Values'!$D$10:$H$10,0))</f>
        <v>2058.6703746940484</v>
      </c>
      <c r="F26" s="35" cm="1">
        <f t="array" ref="F26">F9*INDEX('TDCV Values'!$D$11:$H$16,MATCH($B26&amp;$C26,'TDCV Values'!$B$11:$B$16&amp;'TDCV Values'!$C$11:$C$16,0),MATCH(F$22,'TDCV Values'!$D$10:$H$10,0))</f>
        <v>1548.0415661247046</v>
      </c>
      <c r="G26" s="35" cm="1">
        <f t="array" ref="G26">G9*INDEX('TDCV Values'!$D$11:$H$16,MATCH($B26&amp;$C26,'TDCV Values'!$B$11:$B$16&amp;'TDCV Values'!$C$11:$C$16,0),MATCH(G$22,'TDCV Values'!$D$10:$H$10,0))</f>
        <v>923.19646982873735</v>
      </c>
      <c r="H26" s="35" cm="1">
        <f t="array" ref="H26">H9*INDEX('TDCV Values'!$D$11:$H$16,MATCH($B26&amp;$C26,'TDCV Values'!$B$11:$B$16&amp;'TDCV Values'!$C$11:$C$16,0),MATCH(H$22,'TDCV Values'!$D$10:$H$10,0))</f>
        <v>780.13853992446445</v>
      </c>
      <c r="I26" s="35" cm="1">
        <f t="array" ref="I26">I9*INDEX('TDCV Values'!$D$11:$H$16,MATCH($B26&amp;$C26,'TDCV Values'!$B$11:$B$16&amp;'TDCV Values'!$C$11:$C$16,0),MATCH(I$22,'TDCV Values'!$D$10:$H$10,0))</f>
        <v>815.95600678452922</v>
      </c>
      <c r="J26" s="132"/>
    </row>
    <row r="27" spans="1:10" ht="13.5" customHeight="1">
      <c r="B27" s="14" t="s">
        <v>67</v>
      </c>
      <c r="C27" s="1" t="s">
        <v>63</v>
      </c>
      <c r="D27" s="14" t="s">
        <v>64</v>
      </c>
      <c r="E27" s="35" cm="1">
        <f t="array" ref="E27">E10*INDEX('TDCV Values'!$D$11:$H$16,MATCH($B27&amp;$C27,'TDCV Values'!$B$11:$B$16&amp;'TDCV Values'!$C$11:$C$16,0),MATCH(E$22,'TDCV Values'!$D$10:$H$10,0))</f>
        <v>2056.7907733053466</v>
      </c>
      <c r="F27" s="35" cm="1">
        <f t="array" ref="F27">F10*INDEX('TDCV Values'!$D$11:$H$16,MATCH($B27&amp;$C27,'TDCV Values'!$B$11:$B$16&amp;'TDCV Values'!$C$11:$C$16,0),MATCH(F$22,'TDCV Values'!$D$10:$H$10,0))</f>
        <v>1531.6256812574109</v>
      </c>
      <c r="G27" s="35" cm="1">
        <f t="array" ref="G27">G10*INDEX('TDCV Values'!$D$11:$H$16,MATCH($B27&amp;$C27,'TDCV Values'!$B$11:$B$16&amp;'TDCV Values'!$C$11:$C$16,0),MATCH(G$22,'TDCV Values'!$D$10:$H$10,0))</f>
        <v>919.68027278754289</v>
      </c>
      <c r="H27" s="35" cm="1">
        <f t="array" ref="H27">H10*INDEX('TDCV Values'!$D$11:$H$16,MATCH($B27&amp;$C27,'TDCV Values'!$B$11:$B$16&amp;'TDCV Values'!$C$11:$C$16,0),MATCH(H$22,'TDCV Values'!$D$10:$H$10,0))</f>
        <v>810.6084018759218</v>
      </c>
      <c r="I27" s="35" cm="1">
        <f t="array" ref="I27">I10*INDEX('TDCV Values'!$D$11:$H$16,MATCH($B27&amp;$C27,'TDCV Values'!$B$11:$B$16&amp;'TDCV Values'!$C$11:$C$16,0),MATCH(I$22,'TDCV Values'!$D$10:$H$10,0))</f>
        <v>870.93761655061724</v>
      </c>
      <c r="J27" s="132"/>
    </row>
    <row r="28" spans="1:10" ht="13.5" customHeight="1">
      <c r="B28" s="14" t="s">
        <v>67</v>
      </c>
      <c r="C28" s="1" t="s">
        <v>65</v>
      </c>
      <c r="D28" s="14" t="s">
        <v>64</v>
      </c>
      <c r="E28" s="35" cm="1">
        <f t="array" ref="E28">E11*INDEX('TDCV Values'!$D$11:$H$16,MATCH($B28&amp;$C28,'TDCV Values'!$B$11:$B$16&amp;'TDCV Values'!$C$11:$C$16,0),MATCH(E$22,'TDCV Values'!$D$10:$H$10,0))</f>
        <v>2109.0930671041151</v>
      </c>
      <c r="F28" s="35" cm="1">
        <f t="array" ref="F28">F11*INDEX('TDCV Values'!$D$11:$H$16,MATCH($B28&amp;$C28,'TDCV Values'!$B$11:$B$16&amp;'TDCV Values'!$C$11:$C$16,0),MATCH(F$22,'TDCV Values'!$D$10:$H$10,0))</f>
        <v>1555.7384067230535</v>
      </c>
      <c r="G28" s="35" cm="1">
        <f t="array" ref="G28">G11*INDEX('TDCV Values'!$D$11:$H$16,MATCH($B28&amp;$C28,'TDCV Values'!$B$11:$B$16&amp;'TDCV Values'!$C$11:$C$16,0),MATCH(G$22,'TDCV Values'!$D$10:$H$10,0))</f>
        <v>899.6229203470848</v>
      </c>
      <c r="H28" s="35" cm="1">
        <f t="array" ref="H28">H11*INDEX('TDCV Values'!$D$11:$H$16,MATCH($B28&amp;$C28,'TDCV Values'!$B$11:$B$16&amp;'TDCV Values'!$C$11:$C$16,0),MATCH(H$22,'TDCV Values'!$D$10:$H$10,0))</f>
        <v>781.24341783719842</v>
      </c>
      <c r="I28" s="35" cm="1">
        <f t="array" ref="I28">I11*INDEX('TDCV Values'!$D$11:$H$16,MATCH($B28&amp;$C28,'TDCV Values'!$B$11:$B$16&amp;'TDCV Values'!$C$11:$C$16,0),MATCH(I$22,'TDCV Values'!$D$10:$H$10,0))</f>
        <v>846.40343292893465</v>
      </c>
      <c r="J28" s="132"/>
    </row>
    <row r="29" spans="1:10" ht="13.5" customHeight="1">
      <c r="B29" s="14" t="s">
        <v>67</v>
      </c>
      <c r="C29" s="1" t="s">
        <v>66</v>
      </c>
      <c r="D29" s="14" t="s">
        <v>64</v>
      </c>
      <c r="E29" s="35" cm="1">
        <f t="array" ref="E29">E12*INDEX('TDCV Values'!$D$11:$H$16,MATCH($B29&amp;$C29,'TDCV Values'!$B$11:$B$16&amp;'TDCV Values'!$C$11:$C$16,0),MATCH(E$22,'TDCV Values'!$D$10:$H$10,0))</f>
        <v>2166.2994325818754</v>
      </c>
      <c r="F29" s="35" cm="1">
        <f t="array" ref="F29">F12*INDEX('TDCV Values'!$D$11:$H$16,MATCH($B29&amp;$C29,'TDCV Values'!$B$11:$B$16&amp;'TDCV Values'!$C$11:$C$16,0),MATCH(F$22,'TDCV Values'!$D$10:$H$10,0))</f>
        <v>1613.2170292966384</v>
      </c>
      <c r="G29" s="35" cm="1">
        <f t="array" ref="G29">G12*INDEX('TDCV Values'!$D$11:$H$16,MATCH($B29&amp;$C29,'TDCV Values'!$B$11:$B$16&amp;'TDCV Values'!$C$11:$C$16,0),MATCH(G$22,'TDCV Values'!$D$10:$H$10,0))</f>
        <v>968.73378746410992</v>
      </c>
      <c r="H29" s="35" cm="1">
        <f t="array" ref="H29">H12*INDEX('TDCV Values'!$D$11:$H$16,MATCH($B29&amp;$C29,'TDCV Values'!$B$11:$B$16&amp;'TDCV Values'!$C$11:$C$16,0),MATCH(H$22,'TDCV Values'!$D$10:$H$10,0))</f>
        <v>853.2599588093409</v>
      </c>
      <c r="I29" s="35" cm="1">
        <f t="array" ref="I29">I12*INDEX('TDCV Values'!$D$11:$H$16,MATCH($B29&amp;$C29,'TDCV Values'!$B$11:$B$16&amp;'TDCV Values'!$C$11:$C$16,0),MATCH(I$22,'TDCV Values'!$D$10:$H$10,0))</f>
        <v>916.7997749771589</v>
      </c>
      <c r="J29" s="132"/>
    </row>
    <row r="30" spans="1:10" ht="13.5" customHeight="1">
      <c r="B30" s="209" t="s">
        <v>72</v>
      </c>
      <c r="C30" s="209"/>
      <c r="D30" s="209"/>
      <c r="E30" s="209"/>
      <c r="F30" s="209"/>
      <c r="G30" s="209"/>
      <c r="H30" s="209"/>
      <c r="I30" s="186"/>
      <c r="J30" t="s">
        <v>73</v>
      </c>
    </row>
    <row r="31" spans="1:10" ht="13.5" customHeight="1">
      <c r="B31" s="14" t="s">
        <v>62</v>
      </c>
      <c r="C31" s="1" t="s">
        <v>63</v>
      </c>
      <c r="D31" s="14" t="s">
        <v>68</v>
      </c>
      <c r="E31" s="8">
        <f>E13*365</f>
        <v>179.46278485359343</v>
      </c>
      <c r="F31" s="8">
        <f t="shared" ref="F31:I36" si="0">F13*365</f>
        <v>196.46247042833286</v>
      </c>
      <c r="G31" s="8">
        <f t="shared" si="0"/>
        <v>196.46247042833286</v>
      </c>
      <c r="H31" s="8">
        <f t="shared" si="0"/>
        <v>197.92604179317388</v>
      </c>
      <c r="I31" s="8">
        <f t="shared" si="0"/>
        <v>197.85408767413307</v>
      </c>
    </row>
    <row r="32" spans="1:10" ht="13.5" customHeight="1">
      <c r="B32" s="14" t="s">
        <v>62</v>
      </c>
      <c r="C32" s="1" t="s">
        <v>65</v>
      </c>
      <c r="D32" s="14" t="s">
        <v>68</v>
      </c>
      <c r="E32" s="8">
        <f t="shared" ref="E32:H36" si="1">E14*365</f>
        <v>197.85871470903402</v>
      </c>
      <c r="F32" s="8">
        <f t="shared" si="1"/>
        <v>215.11567295473606</v>
      </c>
      <c r="G32" s="8">
        <f t="shared" si="1"/>
        <v>215.11567295473606</v>
      </c>
      <c r="H32" s="8">
        <f t="shared" si="1"/>
        <v>223.14780320752757</v>
      </c>
      <c r="I32" s="8">
        <f t="shared" si="0"/>
        <v>223.06887230970656</v>
      </c>
    </row>
    <row r="33" spans="2:10" ht="13.5" customHeight="1">
      <c r="B33" s="14" t="s">
        <v>62</v>
      </c>
      <c r="C33" s="1" t="s">
        <v>66</v>
      </c>
      <c r="D33" s="14" t="s">
        <v>68</v>
      </c>
      <c r="E33" s="8">
        <f t="shared" si="1"/>
        <v>202.07276170532808</v>
      </c>
      <c r="F33" s="8">
        <f t="shared" si="1"/>
        <v>220.50406120581886</v>
      </c>
      <c r="G33" s="8">
        <f t="shared" si="1"/>
        <v>220.50406120581886</v>
      </c>
      <c r="H33" s="8">
        <f t="shared" si="1"/>
        <v>222.41381651067078</v>
      </c>
      <c r="I33" s="8">
        <f t="shared" si="0"/>
        <v>222.33893615606914</v>
      </c>
    </row>
    <row r="34" spans="2:10" ht="13.5" customHeight="1">
      <c r="B34" s="14" t="s">
        <v>67</v>
      </c>
      <c r="C34" s="1" t="s">
        <v>63</v>
      </c>
      <c r="D34" s="14" t="s">
        <v>68</v>
      </c>
      <c r="E34" s="8">
        <f t="shared" si="1"/>
        <v>103.97092936909048</v>
      </c>
      <c r="F34" s="8">
        <f t="shared" si="1"/>
        <v>106.25787182977324</v>
      </c>
      <c r="G34" s="8">
        <f t="shared" si="1"/>
        <v>106.25787182977324</v>
      </c>
      <c r="H34" s="8">
        <f t="shared" si="1"/>
        <v>108.08656133938766</v>
      </c>
      <c r="I34" s="8">
        <f t="shared" si="0"/>
        <v>108.0124839482704</v>
      </c>
    </row>
    <row r="35" spans="2:10" ht="13.5" customHeight="1">
      <c r="B35" s="14" t="s">
        <v>67</v>
      </c>
      <c r="C35" s="1" t="s">
        <v>65</v>
      </c>
      <c r="D35" s="14" t="s">
        <v>68</v>
      </c>
      <c r="E35" s="8">
        <f t="shared" si="1"/>
        <v>136.9058156755768</v>
      </c>
      <c r="F35" s="8">
        <f t="shared" si="1"/>
        <v>137.96643218303919</v>
      </c>
      <c r="G35" s="8">
        <f t="shared" si="1"/>
        <v>137.96643218303919</v>
      </c>
      <c r="H35" s="8">
        <f t="shared" si="1"/>
        <v>147.59934805443538</v>
      </c>
      <c r="I35" s="8">
        <f t="shared" si="0"/>
        <v>147.49255560930288</v>
      </c>
    </row>
    <row r="36" spans="2:10" ht="13.5" customHeight="1">
      <c r="B36" s="14" t="s">
        <v>67</v>
      </c>
      <c r="C36" s="1" t="s">
        <v>66</v>
      </c>
      <c r="D36" s="14" t="s">
        <v>68</v>
      </c>
      <c r="E36" s="8">
        <f t="shared" si="1"/>
        <v>122.41270806287491</v>
      </c>
      <c r="F36" s="8">
        <f t="shared" si="1"/>
        <v>125.33564757652866</v>
      </c>
      <c r="G36" s="8">
        <f t="shared" si="1"/>
        <v>125.33564757652866</v>
      </c>
      <c r="H36" s="8">
        <f t="shared" si="1"/>
        <v>127.69182443357883</v>
      </c>
      <c r="I36" s="8">
        <f t="shared" si="0"/>
        <v>127.61085674998856</v>
      </c>
    </row>
    <row r="37" spans="2:10" ht="13.5" customHeight="1">
      <c r="B37" s="209" t="s">
        <v>74</v>
      </c>
      <c r="C37" s="209"/>
      <c r="D37" s="209"/>
      <c r="E37" s="209"/>
      <c r="F37" s="209"/>
      <c r="G37" s="209"/>
      <c r="H37" s="209"/>
      <c r="I37" s="186"/>
      <c r="J37" t="s">
        <v>75</v>
      </c>
    </row>
    <row r="38" spans="2:10" ht="13.5" customHeight="1">
      <c r="B38" s="14" t="s">
        <v>62</v>
      </c>
      <c r="C38" s="1" t="s">
        <v>63</v>
      </c>
      <c r="D38" s="1"/>
      <c r="E38" s="8">
        <f t="shared" ref="E38:I43" si="2">E24+E31</f>
        <v>2134.0452580217598</v>
      </c>
      <c r="F38" s="8">
        <f t="shared" si="2"/>
        <v>1666.207626335015</v>
      </c>
      <c r="G38" s="8">
        <f t="shared" si="2"/>
        <v>1072.9238820370911</v>
      </c>
      <c r="H38" s="8">
        <f t="shared" si="2"/>
        <v>939.02622655912137</v>
      </c>
      <c r="I38" s="8">
        <f t="shared" si="2"/>
        <v>972.96306222724502</v>
      </c>
    </row>
    <row r="39" spans="2:10" ht="13.5" customHeight="1">
      <c r="B39" s="14" t="s">
        <v>62</v>
      </c>
      <c r="C39" s="1" t="s">
        <v>65</v>
      </c>
      <c r="D39" s="1"/>
      <c r="E39" s="8">
        <f t="shared" si="2"/>
        <v>2122.4212981882083</v>
      </c>
      <c r="F39" s="8">
        <f t="shared" si="2"/>
        <v>1651.3731631786313</v>
      </c>
      <c r="G39" s="8">
        <f t="shared" si="2"/>
        <v>1060.9548760593416</v>
      </c>
      <c r="H39" s="8">
        <f t="shared" si="2"/>
        <v>952.46277498735196</v>
      </c>
      <c r="I39" s="8">
        <f t="shared" si="2"/>
        <v>986.23473191084486</v>
      </c>
    </row>
    <row r="40" spans="2:10" ht="13.5" customHeight="1">
      <c r="B40" s="14" t="s">
        <v>62</v>
      </c>
      <c r="C40" s="1" t="s">
        <v>66</v>
      </c>
      <c r="D40" s="1"/>
      <c r="E40" s="8">
        <f t="shared" si="2"/>
        <v>2260.7431363993765</v>
      </c>
      <c r="F40" s="8">
        <f t="shared" si="2"/>
        <v>1768.5456273305235</v>
      </c>
      <c r="G40" s="8">
        <f t="shared" si="2"/>
        <v>1143.7005310345562</v>
      </c>
      <c r="H40" s="8">
        <f t="shared" si="2"/>
        <v>1002.5523564351353</v>
      </c>
      <c r="I40" s="8">
        <f t="shared" si="2"/>
        <v>1038.2949429405983</v>
      </c>
    </row>
    <row r="41" spans="2:10" ht="13.5" customHeight="1">
      <c r="B41" s="14" t="s">
        <v>67</v>
      </c>
      <c r="C41" s="1" t="s">
        <v>63</v>
      </c>
      <c r="D41" s="1"/>
      <c r="E41" s="8">
        <f t="shared" si="2"/>
        <v>2160.7617026744369</v>
      </c>
      <c r="F41" s="8">
        <f t="shared" si="2"/>
        <v>1637.8835530871841</v>
      </c>
      <c r="G41" s="8">
        <f t="shared" si="2"/>
        <v>1025.9381446173161</v>
      </c>
      <c r="H41" s="8">
        <f t="shared" si="2"/>
        <v>918.69496321530949</v>
      </c>
      <c r="I41" s="8">
        <f t="shared" si="2"/>
        <v>978.95010049888765</v>
      </c>
    </row>
    <row r="42" spans="2:10" ht="13.5" customHeight="1">
      <c r="B42" s="14" t="s">
        <v>67</v>
      </c>
      <c r="C42" s="1" t="s">
        <v>65</v>
      </c>
      <c r="D42" s="1"/>
      <c r="E42" s="8">
        <f t="shared" si="2"/>
        <v>2245.9988827796919</v>
      </c>
      <c r="F42" s="8">
        <f t="shared" si="2"/>
        <v>1693.7048389060926</v>
      </c>
      <c r="G42" s="8">
        <f t="shared" si="2"/>
        <v>1037.589352530124</v>
      </c>
      <c r="H42" s="8">
        <f t="shared" si="2"/>
        <v>928.8427658916338</v>
      </c>
      <c r="I42" s="8">
        <f t="shared" si="2"/>
        <v>993.89598853823759</v>
      </c>
    </row>
    <row r="43" spans="2:10" ht="13.5" customHeight="1">
      <c r="B43" s="14" t="s">
        <v>67</v>
      </c>
      <c r="C43" s="1" t="s">
        <v>66</v>
      </c>
      <c r="D43" s="1"/>
      <c r="E43" s="8">
        <f t="shared" si="2"/>
        <v>2288.7121406447504</v>
      </c>
      <c r="F43" s="8">
        <f t="shared" si="2"/>
        <v>1738.552676873167</v>
      </c>
      <c r="G43" s="8">
        <f t="shared" si="2"/>
        <v>1094.0694350406386</v>
      </c>
      <c r="H43" s="8">
        <f t="shared" si="2"/>
        <v>980.95178324291976</v>
      </c>
      <c r="I43" s="8">
        <f t="shared" si="2"/>
        <v>1044.4106317271476</v>
      </c>
    </row>
    <row r="44" spans="2:10" ht="13.5" customHeight="1">
      <c r="B44" s="209" t="s">
        <v>74</v>
      </c>
      <c r="C44" s="209"/>
      <c r="D44" s="209"/>
      <c r="E44" s="209"/>
      <c r="F44" s="209"/>
      <c r="G44" s="209"/>
      <c r="H44" s="209"/>
      <c r="I44" s="186"/>
      <c r="J44" t="s">
        <v>76</v>
      </c>
    </row>
    <row r="45" spans="2:10" ht="13.5" customHeight="1">
      <c r="B45" s="14" t="s">
        <v>77</v>
      </c>
      <c r="C45" s="1" t="s">
        <v>63</v>
      </c>
      <c r="D45" s="1"/>
      <c r="E45" s="8">
        <f>E38+E41</f>
        <v>4294.8069606961963</v>
      </c>
      <c r="F45" s="8">
        <f t="shared" ref="F45:I47" si="3">F38+F41</f>
        <v>3304.0911794221993</v>
      </c>
      <c r="G45" s="8">
        <f t="shared" si="3"/>
        <v>2098.8620266544071</v>
      </c>
      <c r="H45" s="8">
        <f t="shared" si="3"/>
        <v>1857.721189774431</v>
      </c>
      <c r="I45" s="8">
        <f t="shared" si="3"/>
        <v>1951.9131627261327</v>
      </c>
    </row>
    <row r="46" spans="2:10" ht="13.5" customHeight="1">
      <c r="B46" s="14" t="s">
        <v>77</v>
      </c>
      <c r="C46" s="1" t="s">
        <v>65</v>
      </c>
      <c r="D46" s="1"/>
      <c r="E46" s="8">
        <f t="shared" ref="E46:H47" si="4">E39+E42</f>
        <v>4368.4201809678998</v>
      </c>
      <c r="F46" s="8">
        <f t="shared" si="4"/>
        <v>3345.0780020847242</v>
      </c>
      <c r="G46" s="8">
        <f t="shared" si="4"/>
        <v>2098.5442285894655</v>
      </c>
      <c r="H46" s="8">
        <f t="shared" si="4"/>
        <v>1881.3055408789858</v>
      </c>
      <c r="I46" s="8">
        <f t="shared" si="3"/>
        <v>1980.1307204490824</v>
      </c>
    </row>
    <row r="47" spans="2:10" ht="13.5" customHeight="1">
      <c r="B47" s="14" t="s">
        <v>77</v>
      </c>
      <c r="C47" s="1" t="s">
        <v>66</v>
      </c>
      <c r="D47" s="1"/>
      <c r="E47" s="8">
        <f t="shared" si="4"/>
        <v>4549.4552770441269</v>
      </c>
      <c r="F47" s="8">
        <f t="shared" si="4"/>
        <v>3507.0983042036905</v>
      </c>
      <c r="G47" s="8">
        <f t="shared" si="4"/>
        <v>2237.769966075195</v>
      </c>
      <c r="H47" s="8">
        <f t="shared" si="4"/>
        <v>1983.504139678055</v>
      </c>
      <c r="I47" s="8">
        <f t="shared" si="3"/>
        <v>2082.7055746677461</v>
      </c>
    </row>
    <row r="48" spans="2:10" ht="13.5" customHeight="1">
      <c r="E48" s="16"/>
      <c r="F48" s="16"/>
      <c r="G48" s="200"/>
      <c r="H48" s="200"/>
      <c r="I48" s="200"/>
      <c r="J48" s="16"/>
    </row>
    <row r="49" spans="1:14" s="34" customFormat="1">
      <c r="A49" s="33" t="s">
        <v>78</v>
      </c>
      <c r="E49" s="38"/>
      <c r="F49" s="38"/>
      <c r="G49" s="38"/>
      <c r="H49" s="38"/>
      <c r="I49" s="38"/>
      <c r="J49" s="38"/>
    </row>
    <row r="50" spans="1:14">
      <c r="F50" s="132"/>
      <c r="G50" s="132"/>
      <c r="H50" s="132"/>
      <c r="I50" s="132"/>
    </row>
    <row r="51" spans="1:14">
      <c r="B51" s="4" t="s">
        <v>97</v>
      </c>
      <c r="E51" s="6"/>
    </row>
    <row r="52" spans="1:14" ht="25.5" customHeight="1">
      <c r="B52" s="25" t="s">
        <v>58</v>
      </c>
      <c r="C52" s="13" t="s">
        <v>65</v>
      </c>
      <c r="D52" s="13" t="s">
        <v>63</v>
      </c>
      <c r="E52" s="212" t="s">
        <v>98</v>
      </c>
      <c r="F52" s="212"/>
      <c r="H52" s="201"/>
      <c r="I52" s="201"/>
    </row>
    <row r="53" spans="1:14">
      <c r="B53" s="1" t="s">
        <v>62</v>
      </c>
      <c r="C53" s="26">
        <f>'Customer Numbers - South Wales'!$D$5</f>
        <v>171067</v>
      </c>
      <c r="D53" s="26">
        <f>'Customer Numbers - South Wales'!$C$5</f>
        <v>681705</v>
      </c>
      <c r="E53" s="213">
        <f>C53/(C53+D53)</f>
        <v>0.20060109853513014</v>
      </c>
      <c r="F53" s="213"/>
    </row>
    <row r="54" spans="1:14">
      <c r="B54" s="1" t="s">
        <v>67</v>
      </c>
      <c r="C54" s="26">
        <f>'Customer Numbers - South Wales'!$D$10</f>
        <v>150705</v>
      </c>
      <c r="D54" s="26">
        <f>'Customer Numbers - South Wales'!$C$10</f>
        <v>601294</v>
      </c>
      <c r="E54" s="213">
        <f>C54/(C54+D54)</f>
        <v>0.20040585160352606</v>
      </c>
      <c r="F54" s="213"/>
      <c r="J54" s="133"/>
      <c r="K54" s="39"/>
      <c r="L54" s="39"/>
      <c r="M54" s="210"/>
      <c r="N54" s="210"/>
    </row>
    <row r="56" spans="1:14">
      <c r="B56" s="4" t="s">
        <v>99</v>
      </c>
    </row>
    <row r="57" spans="1:14">
      <c r="B57" s="211" t="s">
        <v>100</v>
      </c>
      <c r="C57" s="211"/>
      <c r="D57" s="134">
        <v>1</v>
      </c>
    </row>
    <row r="58" spans="1:14">
      <c r="G58" s="202"/>
      <c r="H58" s="202"/>
      <c r="I58" s="202"/>
    </row>
    <row r="59" spans="1:14" ht="25.5">
      <c r="B59" s="14"/>
      <c r="C59" s="1"/>
      <c r="D59" s="1"/>
      <c r="E59" s="126" t="s">
        <v>47</v>
      </c>
      <c r="F59" s="126" t="s">
        <v>49</v>
      </c>
      <c r="G59" s="126" t="s">
        <v>51</v>
      </c>
      <c r="H59" s="126" t="s">
        <v>53</v>
      </c>
      <c r="I59" s="127" t="s">
        <v>55</v>
      </c>
    </row>
    <row r="60" spans="1:14">
      <c r="B60" s="55" t="s">
        <v>58</v>
      </c>
      <c r="C60" s="2" t="s">
        <v>59</v>
      </c>
      <c r="D60" s="2" t="s">
        <v>60</v>
      </c>
      <c r="E60" s="13" t="s">
        <v>46</v>
      </c>
      <c r="F60" s="13" t="s">
        <v>48</v>
      </c>
      <c r="G60" s="13" t="s">
        <v>50</v>
      </c>
      <c r="H60" s="13" t="s">
        <v>52</v>
      </c>
      <c r="I60" s="186" t="s">
        <v>54</v>
      </c>
      <c r="J60" t="s">
        <v>79</v>
      </c>
    </row>
    <row r="61" spans="1:14">
      <c r="B61" s="14" t="s">
        <v>62</v>
      </c>
      <c r="C61" s="1" t="s">
        <v>63</v>
      </c>
      <c r="D61" s="14" t="s">
        <v>64</v>
      </c>
      <c r="E61" s="37">
        <f>E7</f>
        <v>0.67399395626488501</v>
      </c>
      <c r="F61" s="37">
        <f t="shared" ref="F61:I61" si="5">F7</f>
        <v>0.50680867445058009</v>
      </c>
      <c r="G61" s="37">
        <f t="shared" si="5"/>
        <v>0.30222807296853732</v>
      </c>
      <c r="H61" s="37">
        <f t="shared" si="5"/>
        <v>0.27448154991331386</v>
      </c>
      <c r="I61" s="37">
        <f t="shared" si="5"/>
        <v>0.28707739798263404</v>
      </c>
    </row>
    <row r="62" spans="1:14">
      <c r="B62" s="14" t="s">
        <v>62</v>
      </c>
      <c r="C62" s="1" t="s">
        <v>65</v>
      </c>
      <c r="D62" s="14" t="s">
        <v>64</v>
      </c>
      <c r="E62" s="37">
        <f t="shared" ref="E62:I66" si="6">E8</f>
        <v>0.66364227016523247</v>
      </c>
      <c r="F62" s="37">
        <f t="shared" si="6"/>
        <v>0.49526120352548114</v>
      </c>
      <c r="G62" s="37">
        <f t="shared" si="6"/>
        <v>0.29166869072572604</v>
      </c>
      <c r="H62" s="37">
        <f t="shared" si="6"/>
        <v>0.27011665621474978</v>
      </c>
      <c r="I62" s="37">
        <f t="shared" si="6"/>
        <v>0.28265402207449569</v>
      </c>
    </row>
    <row r="63" spans="1:14">
      <c r="B63" s="14" t="s">
        <v>62</v>
      </c>
      <c r="C63" s="1" t="s">
        <v>66</v>
      </c>
      <c r="D63" s="14" t="s">
        <v>64</v>
      </c>
      <c r="E63" s="37">
        <f t="shared" si="6"/>
        <v>0.70988633610139606</v>
      </c>
      <c r="F63" s="37">
        <f t="shared" si="6"/>
        <v>0.53380743659472574</v>
      </c>
      <c r="G63" s="37">
        <f t="shared" si="6"/>
        <v>0.31834361028577152</v>
      </c>
      <c r="H63" s="37">
        <f t="shared" si="6"/>
        <v>0.28894019997202386</v>
      </c>
      <c r="I63" s="37">
        <f t="shared" si="6"/>
        <v>0.30220592843871452</v>
      </c>
    </row>
    <row r="64" spans="1:14">
      <c r="B64" s="14" t="s">
        <v>67</v>
      </c>
      <c r="C64" s="1" t="s">
        <v>63</v>
      </c>
      <c r="D64" s="14" t="s">
        <v>64</v>
      </c>
      <c r="E64" s="37">
        <f t="shared" si="6"/>
        <v>0.17139923110877889</v>
      </c>
      <c r="F64" s="37">
        <f t="shared" si="6"/>
        <v>0.12763547343811757</v>
      </c>
      <c r="G64" s="37">
        <f t="shared" si="6"/>
        <v>7.664002273229524E-2</v>
      </c>
      <c r="H64" s="37">
        <f t="shared" si="6"/>
        <v>7.048768711964537E-2</v>
      </c>
      <c r="I64" s="37">
        <f t="shared" si="6"/>
        <v>7.5733705787010192E-2</v>
      </c>
    </row>
    <row r="65" spans="2:15">
      <c r="B65" s="14" t="s">
        <v>67</v>
      </c>
      <c r="C65" s="1" t="s">
        <v>65</v>
      </c>
      <c r="D65" s="14" t="s">
        <v>64</v>
      </c>
      <c r="E65" s="37">
        <f t="shared" si="6"/>
        <v>0.1757577555920096</v>
      </c>
      <c r="F65" s="37">
        <f t="shared" si="6"/>
        <v>0.12964486722692112</v>
      </c>
      <c r="G65" s="37">
        <f t="shared" si="6"/>
        <v>7.49685766955904E-2</v>
      </c>
      <c r="H65" s="37">
        <f t="shared" si="6"/>
        <v>6.7934210246712909E-2</v>
      </c>
      <c r="I65" s="37">
        <f t="shared" si="6"/>
        <v>7.3600298515559534E-2</v>
      </c>
    </row>
    <row r="66" spans="2:15">
      <c r="B66" s="14" t="s">
        <v>67</v>
      </c>
      <c r="C66" s="1" t="s">
        <v>66</v>
      </c>
      <c r="D66" s="14" t="s">
        <v>64</v>
      </c>
      <c r="E66" s="37">
        <f t="shared" si="6"/>
        <v>0.18052495271515628</v>
      </c>
      <c r="F66" s="37">
        <f t="shared" si="6"/>
        <v>0.13443475244138653</v>
      </c>
      <c r="G66" s="37">
        <f t="shared" si="6"/>
        <v>8.0727815622009161E-2</v>
      </c>
      <c r="H66" s="37">
        <f t="shared" si="6"/>
        <v>7.4196518157333996E-2</v>
      </c>
      <c r="I66" s="37">
        <f t="shared" si="6"/>
        <v>7.9721719563231208E-2</v>
      </c>
    </row>
    <row r="67" spans="2:15">
      <c r="B67" s="14" t="s">
        <v>62</v>
      </c>
      <c r="C67" s="1" t="s">
        <v>63</v>
      </c>
      <c r="D67" s="14" t="s">
        <v>68</v>
      </c>
      <c r="E67" s="37">
        <f>IF((E14-E13)&lt;0,E13,E13+($E$53*(E14-E13))*$D$57)</f>
        <v>0.50178911942786308</v>
      </c>
      <c r="F67" s="37">
        <f t="shared" ref="F67:I67" si="7">IF((F14-F13)&lt;0,F13,F13+($E$53*(F14-F13))*$D$57)</f>
        <v>0.54850499546939069</v>
      </c>
      <c r="G67" s="37">
        <f t="shared" si="7"/>
        <v>0.54850499546939069</v>
      </c>
      <c r="H67" s="37">
        <f t="shared" si="7"/>
        <v>0.55612480778050466</v>
      </c>
      <c r="I67" s="37">
        <f t="shared" si="7"/>
        <v>0.55592383882563245</v>
      </c>
      <c r="K67" s="40"/>
      <c r="L67" s="40"/>
      <c r="M67" s="40"/>
      <c r="N67" s="40"/>
      <c r="O67" s="40"/>
    </row>
    <row r="68" spans="2:15">
      <c r="B68" s="14" t="s">
        <v>62</v>
      </c>
      <c r="C68" s="1" t="s">
        <v>65</v>
      </c>
      <c r="D68" s="14" t="s">
        <v>68</v>
      </c>
      <c r="E68" s="37">
        <f>IF((E14-E13)&lt;=0,E14,E67+(E14-E13)*(1-$D$57))</f>
        <v>0.50178911942786308</v>
      </c>
      <c r="F68" s="37">
        <f>IF((F14-F13)&lt;=0,F14,F67+(F14-F13)*(1-$D$57))</f>
        <v>0.54850499546939069</v>
      </c>
      <c r="G68" s="37">
        <f>IF((G14-G13)&lt;=0,G14,G67+(G14-G13)*(1-$D$57))</f>
        <v>0.54850499546939069</v>
      </c>
      <c r="H68" s="37">
        <f>IF((H14-H13)&lt;=0,H14,H67+(H14-H13)*(1-$D$57))</f>
        <v>0.55612480778050466</v>
      </c>
      <c r="I68" s="37">
        <f>IF((I14-I13)&lt;=0,I14,I67+(I14-I13)*(1-$D$57))</f>
        <v>0.55592383882563245</v>
      </c>
      <c r="K68" s="40"/>
      <c r="L68" s="40"/>
      <c r="M68" s="40"/>
      <c r="N68" s="40"/>
      <c r="O68" s="40"/>
    </row>
    <row r="69" spans="2:15">
      <c r="B69" s="14" t="s">
        <v>62</v>
      </c>
      <c r="C69" s="1" t="s">
        <v>66</v>
      </c>
      <c r="D69" s="14" t="s">
        <v>68</v>
      </c>
      <c r="E69" s="37">
        <f>E15</f>
        <v>0.55362400467213169</v>
      </c>
      <c r="F69" s="37">
        <f t="shared" ref="F69:I69" si="8">F15</f>
        <v>0.60412071563238046</v>
      </c>
      <c r="G69" s="37">
        <f t="shared" si="8"/>
        <v>0.60412071563238046</v>
      </c>
      <c r="H69" s="37">
        <f t="shared" si="8"/>
        <v>0.60935292194704327</v>
      </c>
      <c r="I69" s="37">
        <f t="shared" si="8"/>
        <v>0.60914777029060041</v>
      </c>
      <c r="K69" s="40"/>
      <c r="L69" s="40"/>
      <c r="M69" s="40"/>
      <c r="N69" s="40"/>
      <c r="O69" s="40"/>
    </row>
    <row r="70" spans="2:15">
      <c r="B70" s="14" t="s">
        <v>67</v>
      </c>
      <c r="C70" s="1" t="s">
        <v>63</v>
      </c>
      <c r="D70" s="14" t="s">
        <v>68</v>
      </c>
      <c r="E70" s="37">
        <f>IF((E17-E16)&lt;0,E16,E16+($E$54*(E17-E16))*$D$57)</f>
        <v>0.30293499536111557</v>
      </c>
      <c r="F70" s="37">
        <f t="shared" ref="F70:I70" si="9">IF((F17-F16)&lt;0,F16,F16+($E$54*(F17-F16))*$D$57)</f>
        <v>0.30852726813833237</v>
      </c>
      <c r="G70" s="37">
        <f t="shared" si="9"/>
        <v>0.30852726813833237</v>
      </c>
      <c r="H70" s="37">
        <f t="shared" si="9"/>
        <v>0.31782234249382274</v>
      </c>
      <c r="I70" s="37">
        <f t="shared" si="9"/>
        <v>0.31760142830374755</v>
      </c>
      <c r="K70" s="40"/>
      <c r="L70" s="40"/>
      <c r="M70" s="40"/>
      <c r="N70" s="40"/>
      <c r="O70" s="40"/>
    </row>
    <row r="71" spans="2:15">
      <c r="B71" s="14" t="s">
        <v>67</v>
      </c>
      <c r="C71" s="1" t="s">
        <v>65</v>
      </c>
      <c r="D71" s="14" t="s">
        <v>68</v>
      </c>
      <c r="E71" s="37">
        <f>IF((E17-E16)&lt;=0,E17,E70+(E17-E16)*(1-$D$57))</f>
        <v>0.30293499536111557</v>
      </c>
      <c r="F71" s="37">
        <f>IF((F17-F16)&lt;=0,F17,F70+(F17-F16)*(1-$D$57))</f>
        <v>0.30852726813833237</v>
      </c>
      <c r="G71" s="37">
        <f>IF((G17-G16)&lt;=0,G17,G70+(G17-G16)*(1-$D$57))</f>
        <v>0.30852726813833237</v>
      </c>
      <c r="H71" s="37">
        <f>IF((H17-H16)&lt;=0,H17,H70+(H17-H16)*(1-$D$57))</f>
        <v>0.31782234249382274</v>
      </c>
      <c r="I71" s="37">
        <f>IF((I17-I16)&lt;=0,I17,I70+(I17-I16)*(1-$D$57))</f>
        <v>0.31760142830374755</v>
      </c>
      <c r="K71" s="40"/>
      <c r="L71" s="40"/>
      <c r="M71" s="40"/>
      <c r="N71" s="40"/>
      <c r="O71" s="40"/>
    </row>
    <row r="72" spans="2:15">
      <c r="B72" s="14" t="s">
        <v>67</v>
      </c>
      <c r="C72" s="1" t="s">
        <v>66</v>
      </c>
      <c r="D72" s="14" t="s">
        <v>68</v>
      </c>
      <c r="E72" s="37">
        <f>E18</f>
        <v>0.33537728236404085</v>
      </c>
      <c r="F72" s="37">
        <f t="shared" ref="F72:I72" si="10">F18</f>
        <v>0.34338533582610592</v>
      </c>
      <c r="G72" s="37">
        <f t="shared" si="10"/>
        <v>0.34338533582610592</v>
      </c>
      <c r="H72" s="37">
        <f t="shared" si="10"/>
        <v>0.34984061488651735</v>
      </c>
      <c r="I72" s="37">
        <f t="shared" si="10"/>
        <v>0.34961878561640702</v>
      </c>
      <c r="K72" s="40"/>
      <c r="L72" s="40"/>
      <c r="M72" s="40"/>
      <c r="N72" s="40"/>
      <c r="O72" s="40"/>
    </row>
    <row r="73" spans="2:15">
      <c r="B73" s="128"/>
      <c r="E73" s="16"/>
      <c r="F73" s="16"/>
      <c r="G73" s="16"/>
      <c r="H73" s="16"/>
      <c r="I73" s="16"/>
    </row>
    <row r="74" spans="2:15">
      <c r="B74" s="56" t="s">
        <v>69</v>
      </c>
      <c r="C74" s="129"/>
      <c r="D74" s="129"/>
      <c r="E74" s="129"/>
      <c r="F74" s="129"/>
      <c r="G74" s="129"/>
      <c r="H74" s="129"/>
      <c r="I74" s="129"/>
    </row>
    <row r="75" spans="2:15" ht="25.5">
      <c r="B75" s="14"/>
      <c r="C75" s="1"/>
      <c r="D75" s="1"/>
      <c r="E75" s="126" t="s">
        <v>47</v>
      </c>
      <c r="F75" s="126" t="s">
        <v>49</v>
      </c>
      <c r="G75" s="126" t="s">
        <v>51</v>
      </c>
      <c r="H75" s="126" t="s">
        <v>53</v>
      </c>
      <c r="I75" s="127" t="s">
        <v>55</v>
      </c>
    </row>
    <row r="76" spans="2:15">
      <c r="B76" s="55" t="s">
        <v>58</v>
      </c>
      <c r="C76" s="2" t="s">
        <v>59</v>
      </c>
      <c r="D76" s="2" t="s">
        <v>60</v>
      </c>
      <c r="E76" s="13" t="s">
        <v>46</v>
      </c>
      <c r="F76" s="13" t="s">
        <v>48</v>
      </c>
      <c r="G76" s="13" t="s">
        <v>50</v>
      </c>
      <c r="H76" s="13" t="s">
        <v>52</v>
      </c>
      <c r="I76" s="186" t="s">
        <v>54</v>
      </c>
    </row>
    <row r="77" spans="2:15">
      <c r="B77" s="209" t="s">
        <v>71</v>
      </c>
      <c r="C77" s="209"/>
      <c r="D77" s="209"/>
      <c r="E77" s="209"/>
      <c r="F77" s="209"/>
      <c r="G77" s="209"/>
      <c r="H77" s="209"/>
      <c r="I77" s="186"/>
      <c r="J77" t="s">
        <v>80</v>
      </c>
    </row>
    <row r="78" spans="2:15">
      <c r="B78" s="14" t="s">
        <v>62</v>
      </c>
      <c r="C78" s="1" t="s">
        <v>63</v>
      </c>
      <c r="D78" s="14" t="s">
        <v>64</v>
      </c>
      <c r="E78" s="35" cm="1">
        <f t="array" ref="E78">E61*INDEX('TDCV Values'!$D$11:$H$16,MATCH($B78&amp;$C78,'TDCV Values'!$B$11:$B$16&amp;'TDCV Values'!$C$11:$C$16,0),MATCH(E$22,'TDCV Values'!$D$10:$H$10,0))</f>
        <v>1954.5824731681664</v>
      </c>
      <c r="F78" s="35" cm="1">
        <f t="array" ref="F78">F61*INDEX('TDCV Values'!$D$11:$H$16,MATCH($B78&amp;$C78,'TDCV Values'!$B$11:$B$16&amp;'TDCV Values'!$C$11:$C$16,0),MATCH(F$22,'TDCV Values'!$D$10:$H$10,0))</f>
        <v>1469.7451559066822</v>
      </c>
      <c r="G78" s="35" cm="1">
        <f t="array" ref="G78">G61*INDEX('TDCV Values'!$D$11:$H$16,MATCH($B78&amp;$C78,'TDCV Values'!$B$11:$B$16&amp;'TDCV Values'!$C$11:$C$16,0),MATCH(G$22,'TDCV Values'!$D$10:$H$10,0))</f>
        <v>876.46141160875823</v>
      </c>
      <c r="H78" s="35" cm="1">
        <f t="array" ref="H78">H61*INDEX('TDCV Values'!$D$11:$H$16,MATCH($B78&amp;$C78,'TDCV Values'!$B$11:$B$16&amp;'TDCV Values'!$C$11:$C$16,0),MATCH(H$22,'TDCV Values'!$D$10:$H$10,0))</f>
        <v>741.10018476594746</v>
      </c>
      <c r="I78" s="35" cm="1">
        <f t="array" ref="I78">I61*INDEX('TDCV Values'!$D$11:$H$16,MATCH($B78&amp;$C78,'TDCV Values'!$B$11:$B$16&amp;'TDCV Values'!$C$11:$C$16,0),MATCH(I$22,'TDCV Values'!$D$10:$H$10,0))</f>
        <v>775.10897455311192</v>
      </c>
    </row>
    <row r="79" spans="2:15">
      <c r="B79" s="14" t="s">
        <v>62</v>
      </c>
      <c r="C79" s="1" t="s">
        <v>65</v>
      </c>
      <c r="D79" s="14" t="s">
        <v>64</v>
      </c>
      <c r="E79" s="35" cm="1">
        <f t="array" ref="E79">E62*INDEX('TDCV Values'!$D$11:$H$16,MATCH($B79&amp;$C79,'TDCV Values'!$B$11:$B$16&amp;'TDCV Values'!$C$11:$C$16,0),MATCH(E$22,'TDCV Values'!$D$10:$H$10,0))</f>
        <v>1924.5625834791742</v>
      </c>
      <c r="F79" s="35" cm="1">
        <f t="array" ref="F79">F62*INDEX('TDCV Values'!$D$11:$H$16,MATCH($B79&amp;$C79,'TDCV Values'!$B$11:$B$16&amp;'TDCV Values'!$C$11:$C$16,0),MATCH(F$22,'TDCV Values'!$D$10:$H$10,0))</f>
        <v>1436.2574902238953</v>
      </c>
      <c r="G79" s="35" cm="1">
        <f t="array" ref="G79">G62*INDEX('TDCV Values'!$D$11:$H$16,MATCH($B79&amp;$C79,'TDCV Values'!$B$11:$B$16&amp;'TDCV Values'!$C$11:$C$16,0),MATCH(G$22,'TDCV Values'!$D$10:$H$10,0))</f>
        <v>845.83920310460553</v>
      </c>
      <c r="H79" s="35" cm="1">
        <f t="array" ref="H79">H62*INDEX('TDCV Values'!$D$11:$H$16,MATCH($B79&amp;$C79,'TDCV Values'!$B$11:$B$16&amp;'TDCV Values'!$C$11:$C$16,0),MATCH(H$22,'TDCV Values'!$D$10:$H$10,0))</f>
        <v>729.31497177982442</v>
      </c>
      <c r="I79" s="35" cm="1">
        <f t="array" ref="I79">I62*INDEX('TDCV Values'!$D$11:$H$16,MATCH($B79&amp;$C79,'TDCV Values'!$B$11:$B$16&amp;'TDCV Values'!$C$11:$C$16,0),MATCH(I$22,'TDCV Values'!$D$10:$H$10,0))</f>
        <v>763.16585960113832</v>
      </c>
    </row>
    <row r="80" spans="2:15">
      <c r="B80" s="14" t="s">
        <v>62</v>
      </c>
      <c r="C80" s="1" t="s">
        <v>66</v>
      </c>
      <c r="D80" s="14" t="s">
        <v>64</v>
      </c>
      <c r="E80" s="35" cm="1">
        <f t="array" ref="E80">E63*INDEX('TDCV Values'!$D$11:$H$16,MATCH($B80&amp;$C80,'TDCV Values'!$B$11:$B$16&amp;'TDCV Values'!$C$11:$C$16,0),MATCH(E$22,'TDCV Values'!$D$10:$H$10,0))</f>
        <v>2058.6703746940484</v>
      </c>
      <c r="F80" s="35" cm="1">
        <f t="array" ref="F80">F63*INDEX('TDCV Values'!$D$11:$H$16,MATCH($B80&amp;$C80,'TDCV Values'!$B$11:$B$16&amp;'TDCV Values'!$C$11:$C$16,0),MATCH(F$22,'TDCV Values'!$D$10:$H$10,0))</f>
        <v>1548.0415661247046</v>
      </c>
      <c r="G80" s="35" cm="1">
        <f t="array" ref="G80">G63*INDEX('TDCV Values'!$D$11:$H$16,MATCH($B80&amp;$C80,'TDCV Values'!$B$11:$B$16&amp;'TDCV Values'!$C$11:$C$16,0),MATCH(G$22,'TDCV Values'!$D$10:$H$10,0))</f>
        <v>923.19646982873735</v>
      </c>
      <c r="H80" s="35" cm="1">
        <f t="array" ref="H80">H63*INDEX('TDCV Values'!$D$11:$H$16,MATCH($B80&amp;$C80,'TDCV Values'!$B$11:$B$16&amp;'TDCV Values'!$C$11:$C$16,0),MATCH(H$22,'TDCV Values'!$D$10:$H$10,0))</f>
        <v>780.13853992446445</v>
      </c>
      <c r="I80" s="35" cm="1">
        <f t="array" ref="I80">I63*INDEX('TDCV Values'!$D$11:$H$16,MATCH($B80&amp;$C80,'TDCV Values'!$B$11:$B$16&amp;'TDCV Values'!$C$11:$C$16,0),MATCH(I$22,'TDCV Values'!$D$10:$H$10,0))</f>
        <v>815.95600678452922</v>
      </c>
    </row>
    <row r="81" spans="2:15">
      <c r="B81" s="14" t="s">
        <v>67</v>
      </c>
      <c r="C81" s="1" t="s">
        <v>63</v>
      </c>
      <c r="D81" s="14" t="s">
        <v>64</v>
      </c>
      <c r="E81" s="35" cm="1">
        <f t="array" ref="E81">E64*INDEX('TDCV Values'!$D$11:$H$16,MATCH($B81&amp;$C81,'TDCV Values'!$B$11:$B$16&amp;'TDCV Values'!$C$11:$C$16,0),MATCH(E$22,'TDCV Values'!$D$10:$H$10,0))</f>
        <v>2056.7907733053466</v>
      </c>
      <c r="F81" s="35" cm="1">
        <f t="array" ref="F81">F64*INDEX('TDCV Values'!$D$11:$H$16,MATCH($B81&amp;$C81,'TDCV Values'!$B$11:$B$16&amp;'TDCV Values'!$C$11:$C$16,0),MATCH(F$22,'TDCV Values'!$D$10:$H$10,0))</f>
        <v>1531.6256812574109</v>
      </c>
      <c r="G81" s="35" cm="1">
        <f t="array" ref="G81">G64*INDEX('TDCV Values'!$D$11:$H$16,MATCH($B81&amp;$C81,'TDCV Values'!$B$11:$B$16&amp;'TDCV Values'!$C$11:$C$16,0),MATCH(G$22,'TDCV Values'!$D$10:$H$10,0))</f>
        <v>919.68027278754289</v>
      </c>
      <c r="H81" s="35" cm="1">
        <f t="array" ref="H81">H64*INDEX('TDCV Values'!$D$11:$H$16,MATCH($B81&amp;$C81,'TDCV Values'!$B$11:$B$16&amp;'TDCV Values'!$C$11:$C$16,0),MATCH(H$22,'TDCV Values'!$D$10:$H$10,0))</f>
        <v>810.6084018759218</v>
      </c>
      <c r="I81" s="35" cm="1">
        <f t="array" ref="I81">I64*INDEX('TDCV Values'!$D$11:$H$16,MATCH($B81&amp;$C81,'TDCV Values'!$B$11:$B$16&amp;'TDCV Values'!$C$11:$C$16,0),MATCH(I$22,'TDCV Values'!$D$10:$H$10,0))</f>
        <v>870.93761655061724</v>
      </c>
    </row>
    <row r="82" spans="2:15">
      <c r="B82" s="14" t="s">
        <v>67</v>
      </c>
      <c r="C82" s="1" t="s">
        <v>65</v>
      </c>
      <c r="D82" s="14" t="s">
        <v>64</v>
      </c>
      <c r="E82" s="35" cm="1">
        <f t="array" ref="E82">E65*INDEX('TDCV Values'!$D$11:$H$16,MATCH($B82&amp;$C82,'TDCV Values'!$B$11:$B$16&amp;'TDCV Values'!$C$11:$C$16,0),MATCH(E$22,'TDCV Values'!$D$10:$H$10,0))</f>
        <v>2109.0930671041151</v>
      </c>
      <c r="F82" s="35" cm="1">
        <f t="array" ref="F82">F65*INDEX('TDCV Values'!$D$11:$H$16,MATCH($B82&amp;$C82,'TDCV Values'!$B$11:$B$16&amp;'TDCV Values'!$C$11:$C$16,0),MATCH(F$22,'TDCV Values'!$D$10:$H$10,0))</f>
        <v>1555.7384067230535</v>
      </c>
      <c r="G82" s="35" cm="1">
        <f t="array" ref="G82">G65*INDEX('TDCV Values'!$D$11:$H$16,MATCH($B82&amp;$C82,'TDCV Values'!$B$11:$B$16&amp;'TDCV Values'!$C$11:$C$16,0),MATCH(G$22,'TDCV Values'!$D$10:$H$10,0))</f>
        <v>899.6229203470848</v>
      </c>
      <c r="H82" s="35" cm="1">
        <f t="array" ref="H82">H65*INDEX('TDCV Values'!$D$11:$H$16,MATCH($B82&amp;$C82,'TDCV Values'!$B$11:$B$16&amp;'TDCV Values'!$C$11:$C$16,0),MATCH(H$22,'TDCV Values'!$D$10:$H$10,0))</f>
        <v>781.24341783719842</v>
      </c>
      <c r="I82" s="35" cm="1">
        <f t="array" ref="I82">I65*INDEX('TDCV Values'!$D$11:$H$16,MATCH($B82&amp;$C82,'TDCV Values'!$B$11:$B$16&amp;'TDCV Values'!$C$11:$C$16,0),MATCH(I$22,'TDCV Values'!$D$10:$H$10,0))</f>
        <v>846.40343292893465</v>
      </c>
    </row>
    <row r="83" spans="2:15">
      <c r="B83" s="14" t="s">
        <v>67</v>
      </c>
      <c r="C83" s="1" t="s">
        <v>66</v>
      </c>
      <c r="D83" s="14" t="s">
        <v>64</v>
      </c>
      <c r="E83" s="35" cm="1">
        <f t="array" ref="E83">E66*INDEX('TDCV Values'!$D$11:$H$16,MATCH($B83&amp;$C83,'TDCV Values'!$B$11:$B$16&amp;'TDCV Values'!$C$11:$C$16,0),MATCH(E$22,'TDCV Values'!$D$10:$H$10,0))</f>
        <v>2166.2994325818754</v>
      </c>
      <c r="F83" s="35" cm="1">
        <f t="array" ref="F83">F66*INDEX('TDCV Values'!$D$11:$H$16,MATCH($B83&amp;$C83,'TDCV Values'!$B$11:$B$16&amp;'TDCV Values'!$C$11:$C$16,0),MATCH(F$22,'TDCV Values'!$D$10:$H$10,0))</f>
        <v>1613.2170292966384</v>
      </c>
      <c r="G83" s="35" cm="1">
        <f t="array" ref="G83">G66*INDEX('TDCV Values'!$D$11:$H$16,MATCH($B83&amp;$C83,'TDCV Values'!$B$11:$B$16&amp;'TDCV Values'!$C$11:$C$16,0),MATCH(G$22,'TDCV Values'!$D$10:$H$10,0))</f>
        <v>968.73378746410992</v>
      </c>
      <c r="H83" s="35" cm="1">
        <f t="array" ref="H83">H66*INDEX('TDCV Values'!$D$11:$H$16,MATCH($B83&amp;$C83,'TDCV Values'!$B$11:$B$16&amp;'TDCV Values'!$C$11:$C$16,0),MATCH(H$22,'TDCV Values'!$D$10:$H$10,0))</f>
        <v>853.2599588093409</v>
      </c>
      <c r="I83" s="35" cm="1">
        <f t="array" ref="I83">I66*INDEX('TDCV Values'!$D$11:$H$16,MATCH($B83&amp;$C83,'TDCV Values'!$B$11:$B$16&amp;'TDCV Values'!$C$11:$C$16,0),MATCH(I$22,'TDCV Values'!$D$10:$H$10,0))</f>
        <v>916.7997749771589</v>
      </c>
    </row>
    <row r="84" spans="2:15">
      <c r="B84" s="209" t="s">
        <v>72</v>
      </c>
      <c r="C84" s="209"/>
      <c r="D84" s="209"/>
      <c r="E84" s="209"/>
      <c r="F84" s="209"/>
      <c r="G84" s="209"/>
      <c r="H84" s="209"/>
      <c r="I84" s="186"/>
      <c r="J84" t="s">
        <v>73</v>
      </c>
    </row>
    <row r="85" spans="2:15">
      <c r="B85" s="14" t="s">
        <v>62</v>
      </c>
      <c r="C85" s="1" t="s">
        <v>63</v>
      </c>
      <c r="D85" s="14" t="s">
        <v>68</v>
      </c>
      <c r="E85" s="8">
        <f>E67*365</f>
        <v>183.15302859117003</v>
      </c>
      <c r="F85" s="8">
        <f t="shared" ref="F85:I90" si="11">F67*365</f>
        <v>200.20432334632761</v>
      </c>
      <c r="G85" s="8">
        <f t="shared" si="11"/>
        <v>200.20432334632761</v>
      </c>
      <c r="H85" s="8">
        <f t="shared" si="11"/>
        <v>202.9855548398842</v>
      </c>
      <c r="I85" s="8">
        <f t="shared" si="11"/>
        <v>202.91220117135583</v>
      </c>
      <c r="K85" s="27"/>
      <c r="L85" s="27"/>
      <c r="M85" s="27"/>
      <c r="N85" s="27"/>
      <c r="O85" s="27"/>
    </row>
    <row r="86" spans="2:15">
      <c r="B86" s="14" t="s">
        <v>62</v>
      </c>
      <c r="C86" s="1" t="s">
        <v>65</v>
      </c>
      <c r="D86" s="14" t="s">
        <v>68</v>
      </c>
      <c r="E86" s="8">
        <f>E68*365</f>
        <v>183.15302859117003</v>
      </c>
      <c r="F86" s="8">
        <f t="shared" si="11"/>
        <v>200.20432334632761</v>
      </c>
      <c r="G86" s="8">
        <f t="shared" si="11"/>
        <v>200.20432334632761</v>
      </c>
      <c r="H86" s="8">
        <f t="shared" si="11"/>
        <v>202.9855548398842</v>
      </c>
      <c r="I86" s="8">
        <f t="shared" si="11"/>
        <v>202.91220117135583</v>
      </c>
      <c r="K86" s="27"/>
      <c r="L86" s="27"/>
      <c r="M86" s="27"/>
      <c r="N86" s="27"/>
      <c r="O86" s="27"/>
    </row>
    <row r="87" spans="2:15">
      <c r="B87" s="14" t="s">
        <v>62</v>
      </c>
      <c r="C87" s="1" t="s">
        <v>66</v>
      </c>
      <c r="D87" s="14" t="s">
        <v>68</v>
      </c>
      <c r="E87" s="8">
        <f t="shared" ref="E87:H90" si="12">E69*365</f>
        <v>202.07276170532808</v>
      </c>
      <c r="F87" s="8">
        <f t="shared" si="12"/>
        <v>220.50406120581886</v>
      </c>
      <c r="G87" s="8">
        <f t="shared" si="12"/>
        <v>220.50406120581886</v>
      </c>
      <c r="H87" s="8">
        <f t="shared" si="12"/>
        <v>222.41381651067078</v>
      </c>
      <c r="I87" s="8">
        <f t="shared" si="11"/>
        <v>222.33893615606914</v>
      </c>
      <c r="K87" s="27"/>
      <c r="L87" s="27"/>
      <c r="M87" s="27"/>
      <c r="N87" s="27"/>
      <c r="O87" s="27"/>
    </row>
    <row r="88" spans="2:15">
      <c r="B88" s="14" t="s">
        <v>67</v>
      </c>
      <c r="C88" s="1" t="s">
        <v>63</v>
      </c>
      <c r="D88" s="14" t="s">
        <v>68</v>
      </c>
      <c r="E88" s="8">
        <f>E70*365</f>
        <v>110.57127330680719</v>
      </c>
      <c r="F88" s="8">
        <f t="shared" si="12"/>
        <v>112.61245287049131</v>
      </c>
      <c r="G88" s="8">
        <f t="shared" si="12"/>
        <v>112.61245287049131</v>
      </c>
      <c r="H88" s="8">
        <f t="shared" si="12"/>
        <v>116.0051550102453</v>
      </c>
      <c r="I88" s="8">
        <f t="shared" si="11"/>
        <v>115.92452133086785</v>
      </c>
      <c r="K88" s="27"/>
      <c r="L88" s="27"/>
      <c r="M88" s="27"/>
      <c r="N88" s="27"/>
      <c r="O88" s="27"/>
    </row>
    <row r="89" spans="2:15">
      <c r="B89" s="14" t="s">
        <v>67</v>
      </c>
      <c r="C89" s="1" t="s">
        <v>65</v>
      </c>
      <c r="D89" s="14" t="s">
        <v>68</v>
      </c>
      <c r="E89" s="8">
        <f>E71*365</f>
        <v>110.57127330680719</v>
      </c>
      <c r="F89" s="8">
        <f t="shared" si="12"/>
        <v>112.61245287049131</v>
      </c>
      <c r="G89" s="8">
        <f t="shared" si="12"/>
        <v>112.61245287049131</v>
      </c>
      <c r="H89" s="8">
        <f t="shared" si="12"/>
        <v>116.0051550102453</v>
      </c>
      <c r="I89" s="8">
        <f t="shared" si="11"/>
        <v>115.92452133086785</v>
      </c>
      <c r="K89" s="27"/>
      <c r="L89" s="27"/>
      <c r="M89" s="27"/>
      <c r="N89" s="27"/>
      <c r="O89" s="27"/>
    </row>
    <row r="90" spans="2:15">
      <c r="B90" s="14" t="s">
        <v>67</v>
      </c>
      <c r="C90" s="1" t="s">
        <v>66</v>
      </c>
      <c r="D90" s="14" t="s">
        <v>68</v>
      </c>
      <c r="E90" s="8">
        <f>E72*365</f>
        <v>122.41270806287491</v>
      </c>
      <c r="F90" s="8">
        <f t="shared" si="12"/>
        <v>125.33564757652866</v>
      </c>
      <c r="G90" s="8">
        <f t="shared" si="12"/>
        <v>125.33564757652866</v>
      </c>
      <c r="H90" s="8">
        <f t="shared" si="12"/>
        <v>127.69182443357883</v>
      </c>
      <c r="I90" s="8">
        <f t="shared" si="11"/>
        <v>127.61085674998856</v>
      </c>
      <c r="K90" s="27"/>
      <c r="L90" s="27"/>
      <c r="M90" s="27"/>
      <c r="N90" s="27"/>
      <c r="O90" s="27"/>
    </row>
    <row r="91" spans="2:15">
      <c r="B91" s="209" t="s">
        <v>74</v>
      </c>
      <c r="C91" s="209"/>
      <c r="D91" s="209"/>
      <c r="E91" s="209"/>
      <c r="F91" s="209"/>
      <c r="G91" s="209"/>
      <c r="H91" s="209"/>
      <c r="I91" s="186"/>
      <c r="J91" t="s">
        <v>75</v>
      </c>
    </row>
    <row r="92" spans="2:15">
      <c r="B92" s="14" t="s">
        <v>62</v>
      </c>
      <c r="C92" s="1" t="s">
        <v>63</v>
      </c>
      <c r="D92" s="1"/>
      <c r="E92" s="8">
        <f>E78+E85</f>
        <v>2137.7355017593363</v>
      </c>
      <c r="F92" s="8">
        <f t="shared" ref="F92:I93" si="13">F78+F85</f>
        <v>1669.9494792530097</v>
      </c>
      <c r="G92" s="8">
        <f t="shared" si="13"/>
        <v>1076.6657349550858</v>
      </c>
      <c r="H92" s="8">
        <f t="shared" si="13"/>
        <v>944.08573960583169</v>
      </c>
      <c r="I92" s="8">
        <f t="shared" si="13"/>
        <v>978.02117572446775</v>
      </c>
      <c r="K92" s="27"/>
      <c r="L92" s="27"/>
      <c r="M92" s="27"/>
      <c r="N92" s="27"/>
      <c r="O92" s="27"/>
    </row>
    <row r="93" spans="2:15">
      <c r="B93" s="14" t="s">
        <v>62</v>
      </c>
      <c r="C93" s="1" t="s">
        <v>65</v>
      </c>
      <c r="D93" s="1"/>
      <c r="E93" s="8">
        <f>E79+E86</f>
        <v>2107.7156120703444</v>
      </c>
      <c r="F93" s="8">
        <f t="shared" si="13"/>
        <v>1636.4618135702228</v>
      </c>
      <c r="G93" s="8">
        <f t="shared" si="13"/>
        <v>1046.0435264509331</v>
      </c>
      <c r="H93" s="8">
        <f t="shared" si="13"/>
        <v>932.30052661970865</v>
      </c>
      <c r="I93" s="8">
        <f t="shared" si="13"/>
        <v>966.07806077249415</v>
      </c>
      <c r="K93" s="27"/>
      <c r="L93" s="27"/>
      <c r="M93" s="27"/>
      <c r="N93" s="27"/>
      <c r="O93" s="27"/>
    </row>
    <row r="94" spans="2:15">
      <c r="B94" s="14" t="s">
        <v>62</v>
      </c>
      <c r="C94" s="1" t="s">
        <v>66</v>
      </c>
      <c r="D94" s="1"/>
      <c r="E94" s="8">
        <f t="shared" ref="E94:I97" si="14">E80+E87</f>
        <v>2260.7431363993765</v>
      </c>
      <c r="F94" s="8">
        <f t="shared" si="14"/>
        <v>1768.5456273305235</v>
      </c>
      <c r="G94" s="8">
        <f t="shared" si="14"/>
        <v>1143.7005310345562</v>
      </c>
      <c r="H94" s="8">
        <f>H80+H87</f>
        <v>1002.5523564351353</v>
      </c>
      <c r="I94" s="8">
        <f>I80+I87</f>
        <v>1038.2949429405983</v>
      </c>
      <c r="K94" s="27"/>
      <c r="L94" s="27"/>
      <c r="M94" s="27"/>
      <c r="N94" s="27"/>
      <c r="O94" s="27"/>
    </row>
    <row r="95" spans="2:15">
      <c r="B95" s="14" t="s">
        <v>67</v>
      </c>
      <c r="C95" s="1" t="s">
        <v>63</v>
      </c>
      <c r="D95" s="1"/>
      <c r="E95" s="8">
        <f t="shared" si="14"/>
        <v>2167.3620466121538</v>
      </c>
      <c r="F95" s="8">
        <f t="shared" si="14"/>
        <v>1644.2381341279022</v>
      </c>
      <c r="G95" s="8">
        <f>G81+G88</f>
        <v>1032.2927256580342</v>
      </c>
      <c r="H95" s="8">
        <f t="shared" si="14"/>
        <v>926.61355688616709</v>
      </c>
      <c r="I95" s="8">
        <f t="shared" si="14"/>
        <v>986.86213788148507</v>
      </c>
      <c r="K95" s="27"/>
      <c r="L95" s="27"/>
      <c r="M95" s="27"/>
      <c r="N95" s="27"/>
      <c r="O95" s="27"/>
    </row>
    <row r="96" spans="2:15">
      <c r="B96" s="14" t="s">
        <v>67</v>
      </c>
      <c r="C96" s="1" t="s">
        <v>65</v>
      </c>
      <c r="D96" s="1"/>
      <c r="E96" s="8">
        <f t="shared" si="14"/>
        <v>2219.6643404109223</v>
      </c>
      <c r="F96" s="8">
        <f t="shared" si="14"/>
        <v>1668.3508595935448</v>
      </c>
      <c r="G96" s="8">
        <f t="shared" si="14"/>
        <v>1012.2353732175761</v>
      </c>
      <c r="H96" s="8">
        <f t="shared" si="14"/>
        <v>897.24857284744371</v>
      </c>
      <c r="I96" s="8">
        <f t="shared" si="14"/>
        <v>962.32795425980248</v>
      </c>
      <c r="K96" s="27"/>
      <c r="L96" s="27"/>
      <c r="M96" s="27"/>
      <c r="N96" s="27"/>
      <c r="O96" s="27"/>
    </row>
    <row r="97" spans="2:15">
      <c r="B97" s="14" t="s">
        <v>67</v>
      </c>
      <c r="C97" s="1" t="s">
        <v>66</v>
      </c>
      <c r="D97" s="1"/>
      <c r="E97" s="8">
        <f>E83+E90</f>
        <v>2288.7121406447504</v>
      </c>
      <c r="F97" s="8">
        <f t="shared" si="14"/>
        <v>1738.552676873167</v>
      </c>
      <c r="G97" s="8">
        <f t="shared" si="14"/>
        <v>1094.0694350406386</v>
      </c>
      <c r="H97" s="8">
        <f t="shared" si="14"/>
        <v>980.95178324291976</v>
      </c>
      <c r="I97" s="8">
        <f t="shared" si="14"/>
        <v>1044.4106317271476</v>
      </c>
      <c r="K97" s="27"/>
      <c r="L97" s="27"/>
      <c r="M97" s="27"/>
      <c r="N97" s="27"/>
      <c r="O97" s="27"/>
    </row>
    <row r="98" spans="2:15">
      <c r="B98" s="209" t="s">
        <v>74</v>
      </c>
      <c r="C98" s="209"/>
      <c r="D98" s="209"/>
      <c r="E98" s="209"/>
      <c r="F98" s="209"/>
      <c r="G98" s="209"/>
      <c r="H98" s="209"/>
      <c r="I98" s="186"/>
      <c r="J98" t="s">
        <v>76</v>
      </c>
    </row>
    <row r="99" spans="2:15">
      <c r="B99" s="14" t="s">
        <v>77</v>
      </c>
      <c r="C99" s="1" t="s">
        <v>63</v>
      </c>
      <c r="D99" s="1"/>
      <c r="E99" s="8">
        <f>E92+E95</f>
        <v>4305.0975483714901</v>
      </c>
      <c r="F99" s="8">
        <f t="shared" ref="F99:I101" si="15">F92+F95</f>
        <v>3314.1876133809119</v>
      </c>
      <c r="G99" s="8">
        <f>G92+G95</f>
        <v>2108.9584606131202</v>
      </c>
      <c r="H99" s="8">
        <f t="shared" si="15"/>
        <v>1870.6992964919987</v>
      </c>
      <c r="I99" s="8">
        <f t="shared" si="15"/>
        <v>1964.8833136059529</v>
      </c>
      <c r="K99" s="27"/>
      <c r="L99" s="27"/>
      <c r="M99" s="27"/>
      <c r="N99" s="27"/>
      <c r="O99" s="27"/>
    </row>
    <row r="100" spans="2:15">
      <c r="B100" s="14" t="s">
        <v>77</v>
      </c>
      <c r="C100" s="1" t="s">
        <v>65</v>
      </c>
      <c r="D100" s="1"/>
      <c r="E100" s="8">
        <f t="shared" ref="E100:H101" si="16">E93+E96</f>
        <v>4327.3799524812666</v>
      </c>
      <c r="F100" s="8">
        <f t="shared" si="16"/>
        <v>3304.8126731637676</v>
      </c>
      <c r="G100" s="8">
        <f>G93+G96</f>
        <v>2058.2788996685094</v>
      </c>
      <c r="H100" s="8">
        <f t="shared" si="16"/>
        <v>1829.5490994671522</v>
      </c>
      <c r="I100" s="8">
        <f t="shared" si="15"/>
        <v>1928.4060150322966</v>
      </c>
      <c r="K100" s="27"/>
      <c r="L100" s="27"/>
      <c r="M100" s="27"/>
      <c r="N100" s="27"/>
      <c r="O100" s="27"/>
    </row>
    <row r="101" spans="2:15">
      <c r="B101" s="14" t="s">
        <v>77</v>
      </c>
      <c r="C101" s="1" t="s">
        <v>66</v>
      </c>
      <c r="D101" s="1"/>
      <c r="E101" s="8">
        <f t="shared" si="16"/>
        <v>4549.4552770441269</v>
      </c>
      <c r="F101" s="8">
        <f t="shared" si="16"/>
        <v>3507.0983042036905</v>
      </c>
      <c r="G101" s="8">
        <f>G94+G97</f>
        <v>2237.769966075195</v>
      </c>
      <c r="H101" s="8">
        <f t="shared" si="16"/>
        <v>1983.504139678055</v>
      </c>
      <c r="I101" s="8">
        <f t="shared" si="15"/>
        <v>2082.7055746677461</v>
      </c>
      <c r="J101" s="27"/>
      <c r="K101" s="27"/>
      <c r="L101" s="27"/>
      <c r="M101" s="27"/>
      <c r="N101" s="27"/>
      <c r="O101" s="27"/>
    </row>
    <row r="102" spans="2:15">
      <c r="B102" s="14"/>
      <c r="C102" s="1"/>
      <c r="D102" s="1"/>
      <c r="E102" s="8"/>
      <c r="F102" s="8"/>
      <c r="G102" s="8"/>
      <c r="H102" s="8"/>
      <c r="I102" s="8"/>
      <c r="J102" s="6"/>
    </row>
    <row r="103" spans="2:15">
      <c r="B103" s="189" t="s">
        <v>111</v>
      </c>
      <c r="C103" s="190"/>
      <c r="D103" s="190"/>
      <c r="E103" s="191"/>
      <c r="F103" s="191"/>
      <c r="G103" s="191"/>
      <c r="H103" s="191"/>
      <c r="I103" s="191"/>
    </row>
    <row r="104" spans="2:15" ht="25.5">
      <c r="B104" s="14"/>
      <c r="C104" s="1"/>
      <c r="D104" s="1"/>
      <c r="E104" s="126" t="s">
        <v>47</v>
      </c>
      <c r="F104" s="126" t="s">
        <v>49</v>
      </c>
      <c r="G104" s="126" t="s">
        <v>51</v>
      </c>
      <c r="H104" s="126" t="s">
        <v>53</v>
      </c>
      <c r="I104" s="127" t="s">
        <v>55</v>
      </c>
    </row>
    <row r="105" spans="2:15">
      <c r="B105" s="55" t="s">
        <v>58</v>
      </c>
      <c r="C105" s="2" t="s">
        <v>59</v>
      </c>
      <c r="D105" s="2" t="s">
        <v>60</v>
      </c>
      <c r="E105" s="13" t="s">
        <v>46</v>
      </c>
      <c r="F105" s="13" t="s">
        <v>48</v>
      </c>
      <c r="G105" s="13" t="s">
        <v>50</v>
      </c>
      <c r="H105" s="13" t="s">
        <v>52</v>
      </c>
      <c r="I105" s="186" t="s">
        <v>54</v>
      </c>
    </row>
    <row r="106" spans="2:15">
      <c r="B106" s="209" t="s">
        <v>74</v>
      </c>
      <c r="C106" s="209"/>
      <c r="D106" s="209"/>
      <c r="E106" s="209"/>
      <c r="F106" s="209"/>
      <c r="G106" s="209"/>
      <c r="H106" s="209"/>
      <c r="I106" s="186"/>
      <c r="J106" s="96" t="s">
        <v>81</v>
      </c>
    </row>
    <row r="107" spans="2:15">
      <c r="B107" s="14" t="s">
        <v>62</v>
      </c>
      <c r="C107" s="1" t="s">
        <v>63</v>
      </c>
      <c r="D107" s="1"/>
      <c r="E107" s="35">
        <f t="shared" ref="E107:I112" si="17">E92-E38</f>
        <v>3.6902437375765658</v>
      </c>
      <c r="F107" s="35">
        <f t="shared" si="17"/>
        <v>3.74185291799472</v>
      </c>
      <c r="G107" s="35">
        <f t="shared" si="17"/>
        <v>3.74185291799472</v>
      </c>
      <c r="H107" s="35">
        <f t="shared" si="17"/>
        <v>5.0595130467103218</v>
      </c>
      <c r="I107" s="35">
        <f t="shared" si="17"/>
        <v>5.0581134972227346</v>
      </c>
      <c r="K107" s="27"/>
      <c r="L107" s="27"/>
      <c r="M107" s="27"/>
      <c r="N107" s="27"/>
      <c r="O107" s="27"/>
    </row>
    <row r="108" spans="2:15">
      <c r="B108" s="14" t="s">
        <v>62</v>
      </c>
      <c r="C108" s="1" t="s">
        <v>65</v>
      </c>
      <c r="D108" s="1"/>
      <c r="E108" s="35">
        <f t="shared" si="17"/>
        <v>-14.705686117863934</v>
      </c>
      <c r="F108" s="35">
        <f t="shared" si="17"/>
        <v>-14.9113496084085</v>
      </c>
      <c r="G108" s="35">
        <f t="shared" si="17"/>
        <v>-14.9113496084085</v>
      </c>
      <c r="H108" s="35">
        <f t="shared" si="17"/>
        <v>-20.162248367643315</v>
      </c>
      <c r="I108" s="35">
        <f t="shared" si="17"/>
        <v>-20.156671138350703</v>
      </c>
      <c r="K108" s="121" t="s">
        <v>101</v>
      </c>
      <c r="L108" s="27"/>
      <c r="M108" s="27"/>
      <c r="N108" s="27"/>
      <c r="O108" s="27"/>
    </row>
    <row r="109" spans="2:15">
      <c r="B109" s="14" t="s">
        <v>62</v>
      </c>
      <c r="C109" s="1" t="s">
        <v>66</v>
      </c>
      <c r="D109" s="1"/>
      <c r="E109" s="35">
        <f t="shared" si="17"/>
        <v>0</v>
      </c>
      <c r="F109" s="35">
        <f t="shared" si="17"/>
        <v>0</v>
      </c>
      <c r="G109" s="35">
        <f t="shared" si="17"/>
        <v>0</v>
      </c>
      <c r="H109" s="35">
        <f t="shared" si="17"/>
        <v>0</v>
      </c>
      <c r="I109" s="35">
        <f t="shared" si="17"/>
        <v>0</v>
      </c>
      <c r="K109" s="136">
        <f>(I107*'Customer Numbers - South Wales'!$C$5)+(I108*'Customer Numbers - South Wales'!$D$5)+(I109*'Customer Numbers - South Wales'!$E$5)+(I110*'Customer Numbers - South Wales'!$C$10)+(I111*'Customer Numbers - South Wales'!$D$10)+(I112*'Customer Numbers - South Wales'!$E$10)</f>
        <v>-4.5634806156158447E-8</v>
      </c>
      <c r="L109" s="27"/>
      <c r="M109" s="27"/>
      <c r="N109" s="27"/>
      <c r="O109" s="27"/>
    </row>
    <row r="110" spans="2:15">
      <c r="B110" s="14" t="s">
        <v>67</v>
      </c>
      <c r="C110" s="1" t="s">
        <v>63</v>
      </c>
      <c r="D110" s="1"/>
      <c r="E110" s="35">
        <f t="shared" si="17"/>
        <v>6.6003439377168434</v>
      </c>
      <c r="F110" s="35">
        <f t="shared" si="17"/>
        <v>6.3545810407181307</v>
      </c>
      <c r="G110" s="35">
        <f t="shared" si="17"/>
        <v>6.3545810407181307</v>
      </c>
      <c r="H110" s="35">
        <f t="shared" si="17"/>
        <v>7.9185936708576037</v>
      </c>
      <c r="I110" s="35">
        <f t="shared" si="17"/>
        <v>7.9120373825974184</v>
      </c>
      <c r="K110" s="27"/>
      <c r="L110" s="27"/>
      <c r="M110" s="27"/>
      <c r="N110" s="27"/>
      <c r="O110" s="27"/>
    </row>
    <row r="111" spans="2:15">
      <c r="B111" s="14" t="s">
        <v>67</v>
      </c>
      <c r="C111" s="1" t="s">
        <v>65</v>
      </c>
      <c r="D111" s="1"/>
      <c r="E111" s="35">
        <f t="shared" si="17"/>
        <v>-26.334542368769689</v>
      </c>
      <c r="F111" s="35">
        <f t="shared" si="17"/>
        <v>-25.353979312547835</v>
      </c>
      <c r="G111" s="35">
        <f t="shared" si="17"/>
        <v>-25.353979312547835</v>
      </c>
      <c r="H111" s="35">
        <f t="shared" si="17"/>
        <v>-31.594193044190092</v>
      </c>
      <c r="I111" s="35">
        <f t="shared" si="17"/>
        <v>-31.568034278435107</v>
      </c>
      <c r="K111" s="27"/>
      <c r="L111" s="27"/>
      <c r="M111" s="27"/>
      <c r="N111" s="27"/>
      <c r="O111" s="27"/>
    </row>
    <row r="112" spans="2:15">
      <c r="B112" s="14" t="s">
        <v>67</v>
      </c>
      <c r="C112" s="1" t="s">
        <v>66</v>
      </c>
      <c r="D112" s="1"/>
      <c r="E112" s="35">
        <f t="shared" si="17"/>
        <v>0</v>
      </c>
      <c r="F112" s="35">
        <f t="shared" si="17"/>
        <v>0</v>
      </c>
      <c r="G112" s="35">
        <f t="shared" si="17"/>
        <v>0</v>
      </c>
      <c r="H112" s="35">
        <f t="shared" si="17"/>
        <v>0</v>
      </c>
      <c r="I112" s="35">
        <f t="shared" si="17"/>
        <v>0</v>
      </c>
      <c r="K112" s="27"/>
      <c r="L112" s="27"/>
      <c r="M112" s="27"/>
      <c r="N112" s="27"/>
      <c r="O112" s="27"/>
    </row>
    <row r="113" spans="1:15">
      <c r="B113" s="209" t="s">
        <v>74</v>
      </c>
      <c r="C113" s="209"/>
      <c r="D113" s="209"/>
      <c r="E113" s="209"/>
      <c r="F113" s="209"/>
      <c r="G113" s="209"/>
      <c r="H113" s="209"/>
      <c r="I113" s="186"/>
    </row>
    <row r="114" spans="1:15">
      <c r="B114" s="14" t="s">
        <v>77</v>
      </c>
      <c r="C114" s="1" t="s">
        <v>63</v>
      </c>
      <c r="D114" s="1"/>
      <c r="E114" s="8">
        <f>E107+E110</f>
        <v>10.290587675293409</v>
      </c>
      <c r="F114" s="8">
        <f t="shared" ref="F114:I116" si="18">F107+F110</f>
        <v>10.096433958712851</v>
      </c>
      <c r="G114" s="8">
        <f>G107+G110</f>
        <v>10.096433958712851</v>
      </c>
      <c r="H114" s="8">
        <f t="shared" si="18"/>
        <v>12.978106717567925</v>
      </c>
      <c r="I114" s="8">
        <f t="shared" si="18"/>
        <v>12.970150879820153</v>
      </c>
      <c r="K114" s="27"/>
      <c r="L114" s="27"/>
      <c r="M114" s="27"/>
      <c r="N114" s="27"/>
      <c r="O114" s="27"/>
    </row>
    <row r="115" spans="1:15">
      <c r="B115" s="14" t="s">
        <v>77</v>
      </c>
      <c r="C115" s="1" t="s">
        <v>65</v>
      </c>
      <c r="D115" s="1"/>
      <c r="E115" s="8">
        <f t="shared" ref="E115:H116" si="19">E108+E111</f>
        <v>-41.040228486633623</v>
      </c>
      <c r="F115" s="8">
        <f t="shared" si="19"/>
        <v>-40.265328920956335</v>
      </c>
      <c r="G115" s="8">
        <f>G108+G111</f>
        <v>-40.265328920956335</v>
      </c>
      <c r="H115" s="8">
        <f t="shared" si="19"/>
        <v>-51.756441411833407</v>
      </c>
      <c r="I115" s="8">
        <f t="shared" si="18"/>
        <v>-51.72470541678581</v>
      </c>
      <c r="K115" s="27"/>
      <c r="L115" s="27"/>
      <c r="M115" s="27"/>
      <c r="N115" s="27"/>
      <c r="O115" s="27"/>
    </row>
    <row r="116" spans="1:15">
      <c r="B116" s="14" t="s">
        <v>77</v>
      </c>
      <c r="C116" s="1" t="s">
        <v>66</v>
      </c>
      <c r="D116" s="1"/>
      <c r="E116" s="8">
        <f>E109+E112</f>
        <v>0</v>
      </c>
      <c r="F116" s="8">
        <f t="shared" si="19"/>
        <v>0</v>
      </c>
      <c r="G116" s="8">
        <f>G109+G112</f>
        <v>0</v>
      </c>
      <c r="H116" s="8">
        <f t="shared" si="19"/>
        <v>0</v>
      </c>
      <c r="I116" s="8">
        <f t="shared" si="18"/>
        <v>0</v>
      </c>
      <c r="J116" s="132"/>
      <c r="K116" s="27"/>
      <c r="L116" s="27"/>
      <c r="M116" s="27"/>
      <c r="N116" s="27"/>
      <c r="O116" s="27"/>
    </row>
    <row r="117" spans="1:15">
      <c r="B117" s="128"/>
      <c r="E117" s="16"/>
      <c r="F117" s="16"/>
      <c r="G117" s="16"/>
      <c r="H117" s="16"/>
      <c r="I117" s="16"/>
      <c r="J117" s="137"/>
    </row>
    <row r="118" spans="1:15" s="33" customFormat="1">
      <c r="A118" s="33" t="s">
        <v>82</v>
      </c>
      <c r="B118" s="53"/>
      <c r="E118" s="36"/>
      <c r="F118" s="36"/>
      <c r="G118" s="36"/>
      <c r="H118" s="36"/>
      <c r="I118" s="36"/>
    </row>
    <row r="119" spans="1:15" s="4" customFormat="1">
      <c r="B119" s="54"/>
      <c r="E119" s="28"/>
      <c r="F119" s="28"/>
      <c r="G119" s="28"/>
      <c r="H119" s="28"/>
      <c r="I119" s="28"/>
      <c r="K119" s="41"/>
      <c r="L119" s="41"/>
      <c r="M119" s="41"/>
    </row>
    <row r="120" spans="1:15">
      <c r="B120" s="55" t="s">
        <v>102</v>
      </c>
      <c r="C120" s="1"/>
      <c r="D120" s="1"/>
      <c r="E120" s="8"/>
      <c r="F120" s="8"/>
      <c r="G120" s="8"/>
      <c r="H120" s="8"/>
      <c r="I120" s="8"/>
      <c r="J120" s="42"/>
      <c r="K120" s="43"/>
      <c r="L120" s="43"/>
      <c r="M120" s="43"/>
    </row>
    <row r="121" spans="1:15" ht="25.5">
      <c r="B121" s="14"/>
      <c r="C121" s="1"/>
      <c r="D121" s="1"/>
      <c r="E121" s="126" t="s">
        <v>47</v>
      </c>
      <c r="F121" s="126" t="s">
        <v>49</v>
      </c>
      <c r="G121" s="126" t="s">
        <v>51</v>
      </c>
      <c r="H121" s="126" t="s">
        <v>53</v>
      </c>
      <c r="I121" s="127" t="s">
        <v>55</v>
      </c>
      <c r="J121" s="42"/>
      <c r="K121" s="43"/>
      <c r="L121" s="43"/>
      <c r="M121" s="43"/>
    </row>
    <row r="122" spans="1:15">
      <c r="B122" s="55" t="s">
        <v>58</v>
      </c>
      <c r="C122" s="2" t="s">
        <v>103</v>
      </c>
      <c r="D122" s="2" t="s">
        <v>60</v>
      </c>
      <c r="E122" s="13" t="s">
        <v>46</v>
      </c>
      <c r="F122" s="13" t="s">
        <v>48</v>
      </c>
      <c r="G122" s="13" t="s">
        <v>50</v>
      </c>
      <c r="H122" s="13" t="s">
        <v>52</v>
      </c>
      <c r="I122" s="186" t="s">
        <v>54</v>
      </c>
      <c r="J122" t="s">
        <v>85</v>
      </c>
    </row>
    <row r="123" spans="1:15">
      <c r="B123" s="14" t="s">
        <v>62</v>
      </c>
      <c r="C123" s="1" t="s">
        <v>63</v>
      </c>
      <c r="D123" s="1" t="s">
        <v>64</v>
      </c>
      <c r="E123" s="37">
        <f>'Regional Cap levels'!F784</f>
        <v>6.8562190301732998E-3</v>
      </c>
      <c r="F123" s="37">
        <f>'Regional Cap levels'!G784</f>
        <v>5.1573461455323901E-3</v>
      </c>
      <c r="G123" s="37">
        <f>'Regional Cap levels'!H784</f>
        <v>3.0784153666927961E-3</v>
      </c>
      <c r="H123" s="37">
        <f>'Regional Cap levels'!I784</f>
        <v>2.7831987556489416E-3</v>
      </c>
      <c r="I123" s="37">
        <f>'Regional Cap levels'!J680</f>
        <v>2.8842661626565565E-3</v>
      </c>
      <c r="J123" s="44"/>
    </row>
    <row r="124" spans="1:15">
      <c r="B124" s="14" t="s">
        <v>62</v>
      </c>
      <c r="C124" s="1" t="s">
        <v>65</v>
      </c>
      <c r="D124" s="1" t="s">
        <v>64</v>
      </c>
      <c r="E124" s="37">
        <v>0</v>
      </c>
      <c r="F124" s="37">
        <v>0</v>
      </c>
      <c r="G124" s="37">
        <v>0</v>
      </c>
      <c r="H124" s="37">
        <v>0</v>
      </c>
      <c r="I124" s="37">
        <v>0</v>
      </c>
      <c r="J124" s="44"/>
    </row>
    <row r="125" spans="1:15">
      <c r="B125" s="14" t="s">
        <v>62</v>
      </c>
      <c r="C125" s="1" t="s">
        <v>86</v>
      </c>
      <c r="D125" s="14" t="s">
        <v>64</v>
      </c>
      <c r="E125" s="37">
        <f>'Regional Cap levels'!F780</f>
        <v>2.6971819140378803E-2</v>
      </c>
      <c r="F125" s="37">
        <f>'Regional Cap levels'!G780</f>
        <v>2.0288588633101668E-2</v>
      </c>
      <c r="G125" s="37">
        <f>'Regional Cap levels'!H780</f>
        <v>1.2110240665298918E-2</v>
      </c>
      <c r="H125" s="37">
        <f>'Regional Cap levels'!I780</f>
        <v>1.0948882049818812E-2</v>
      </c>
      <c r="I125" s="37">
        <f>'Regional Cap levels'!J676</f>
        <v>1.1346473172681108E-2</v>
      </c>
      <c r="J125" s="140"/>
    </row>
    <row r="126" spans="1:15">
      <c r="B126" s="14" t="s">
        <v>67</v>
      </c>
      <c r="C126" s="1" t="s">
        <v>63</v>
      </c>
      <c r="D126" s="1" t="s">
        <v>64</v>
      </c>
      <c r="E126" s="37">
        <f>'Regional Cap levels'!F786</f>
        <v>1.6267745225108496E-3</v>
      </c>
      <c r="F126" s="37">
        <f>'Regional Cap levels'!G786</f>
        <v>1.2120569014762745E-3</v>
      </c>
      <c r="G126" s="37">
        <f>'Regional Cap levels'!H786</f>
        <v>7.2870043741422267E-4</v>
      </c>
      <c r="H126" s="37">
        <f>'Regional Cap levels'!I786</f>
        <v>6.6656559974272937E-4</v>
      </c>
      <c r="I126" s="37">
        <f>'Regional Cap levels'!J682</f>
        <v>7.0197825157401923E-4</v>
      </c>
      <c r="J126" s="141"/>
    </row>
    <row r="127" spans="1:15">
      <c r="B127" s="14" t="s">
        <v>67</v>
      </c>
      <c r="C127" s="1" t="s">
        <v>65</v>
      </c>
      <c r="D127" s="1" t="s">
        <v>64</v>
      </c>
      <c r="E127" s="37">
        <v>0</v>
      </c>
      <c r="F127" s="37">
        <v>0</v>
      </c>
      <c r="G127" s="37">
        <v>0</v>
      </c>
      <c r="H127" s="37">
        <v>0</v>
      </c>
      <c r="I127" s="37">
        <v>0</v>
      </c>
    </row>
    <row r="128" spans="1:15">
      <c r="B128" s="14" t="s">
        <v>67</v>
      </c>
      <c r="C128" s="1" t="s">
        <v>86</v>
      </c>
      <c r="D128" s="14" t="s">
        <v>64</v>
      </c>
      <c r="E128" s="37">
        <f>'Regional Cap levels'!F782</f>
        <v>6.7444048976750114E-3</v>
      </c>
      <c r="F128" s="37">
        <f>'Regional Cap levels'!G782</f>
        <v>5.0250372067299591E-3</v>
      </c>
      <c r="G128" s="37">
        <f>'Regional Cap levels'!H782</f>
        <v>3.0211014071260919E-3</v>
      </c>
      <c r="H128" s="37">
        <f>'Regional Cap levels'!I782</f>
        <v>2.7634980959671141E-3</v>
      </c>
      <c r="I128" s="37">
        <f>'Regional Cap levels'!J678</f>
        <v>2.9103145472611615E-3</v>
      </c>
      <c r="J128" s="140"/>
    </row>
    <row r="129" spans="2:11">
      <c r="B129" s="14" t="s">
        <v>62</v>
      </c>
      <c r="C129" s="1" t="s">
        <v>63</v>
      </c>
      <c r="D129" s="1" t="s">
        <v>68</v>
      </c>
      <c r="E129" s="37">
        <f>'Regional Cap levels'!F785</f>
        <v>4.9153180724710466E-3</v>
      </c>
      <c r="F129" s="37">
        <f>'Regional Cap levels'!G785</f>
        <v>5.3889951344926997E-3</v>
      </c>
      <c r="G129" s="37">
        <f>'Regional Cap levels'!H785</f>
        <v>5.3889951344926997E-3</v>
      </c>
      <c r="H129" s="37">
        <f>'Regional Cap levels'!I785</f>
        <v>5.3992859980987297E-3</v>
      </c>
      <c r="I129" s="37">
        <f>'Regional Cap levels'!J681</f>
        <v>5.1508442380987299E-3</v>
      </c>
      <c r="J129" s="44"/>
    </row>
    <row r="130" spans="2:11">
      <c r="B130" s="14" t="s">
        <v>62</v>
      </c>
      <c r="C130" s="1" t="s">
        <v>65</v>
      </c>
      <c r="D130" s="1" t="s">
        <v>68</v>
      </c>
      <c r="E130" s="37">
        <v>0</v>
      </c>
      <c r="F130" s="37">
        <v>0</v>
      </c>
      <c r="G130" s="37">
        <v>0</v>
      </c>
      <c r="H130" s="37">
        <v>0</v>
      </c>
      <c r="I130" s="37">
        <v>0</v>
      </c>
      <c r="J130" s="44"/>
    </row>
    <row r="131" spans="2:11">
      <c r="B131" s="14" t="s">
        <v>62</v>
      </c>
      <c r="C131" s="1" t="s">
        <v>86</v>
      </c>
      <c r="D131" s="14" t="s">
        <v>68</v>
      </c>
      <c r="E131" s="37">
        <f>'Regional Cap levels'!F781</f>
        <v>1.9336469486269228E-2</v>
      </c>
      <c r="F131" s="37">
        <f>'Regional Cap levels'!G781</f>
        <v>2.1199877290420305E-2</v>
      </c>
      <c r="G131" s="37">
        <f>'Regional Cap levels'!H781</f>
        <v>2.1199877290420305E-2</v>
      </c>
      <c r="H131" s="37">
        <f>'Regional Cap levels'!I781</f>
        <v>2.1240360727539018E-2</v>
      </c>
      <c r="I131" s="37">
        <f>'Regional Cap levels'!J677</f>
        <v>2.026301064753902E-2</v>
      </c>
      <c r="J131" s="44"/>
    </row>
    <row r="132" spans="2:11">
      <c r="B132" s="14" t="s">
        <v>67</v>
      </c>
      <c r="C132" s="1" t="s">
        <v>63</v>
      </c>
      <c r="D132" s="1" t="s">
        <v>68</v>
      </c>
      <c r="E132" s="37">
        <f>'Regional Cap levels'!F787</f>
        <v>2.5940103363497921E-3</v>
      </c>
      <c r="F132" s="37">
        <f>'Regional Cap levels'!G787</f>
        <v>2.6491784412743242E-3</v>
      </c>
      <c r="G132" s="37">
        <f>'Regional Cap levels'!H787</f>
        <v>2.6491784412743242E-3</v>
      </c>
      <c r="H132" s="37">
        <f>'Regional Cap levels'!I787</f>
        <v>2.6769511264842561E-3</v>
      </c>
      <c r="I132" s="37">
        <f>'Regional Cap levels'!J683</f>
        <v>2.6769511264842561E-3</v>
      </c>
      <c r="J132" s="44"/>
    </row>
    <row r="133" spans="2:11">
      <c r="B133" s="14" t="s">
        <v>67</v>
      </c>
      <c r="C133" s="1" t="s">
        <v>65</v>
      </c>
      <c r="D133" s="1" t="s">
        <v>68</v>
      </c>
      <c r="E133" s="37">
        <v>0</v>
      </c>
      <c r="F133" s="37">
        <v>0</v>
      </c>
      <c r="G133" s="37">
        <v>0</v>
      </c>
      <c r="H133" s="37">
        <v>0</v>
      </c>
      <c r="I133" s="37">
        <v>0</v>
      </c>
      <c r="J133" s="44"/>
    </row>
    <row r="134" spans="2:11">
      <c r="B134" s="14" t="s">
        <v>67</v>
      </c>
      <c r="C134" s="1" t="s">
        <v>86</v>
      </c>
      <c r="D134" s="14" t="s">
        <v>68</v>
      </c>
      <c r="E134" s="37">
        <f>'Regional Cap levels'!F783</f>
        <v>1.0754444316041011E-2</v>
      </c>
      <c r="F134" s="37">
        <f>'Regional Cap levels'!G783</f>
        <v>1.0983164419472545E-2</v>
      </c>
      <c r="G134" s="37">
        <f>'Regional Cap levels'!H783</f>
        <v>1.0983164419472545E-2</v>
      </c>
      <c r="H134" s="37">
        <f>'Regional Cap levels'!I783</f>
        <v>1.1098306519105592E-2</v>
      </c>
      <c r="I134" s="37">
        <f>'Regional Cap levels'!J679</f>
        <v>1.1098306519105592E-2</v>
      </c>
      <c r="J134" s="44"/>
    </row>
    <row r="135" spans="2:11" s="4" customFormat="1">
      <c r="B135" s="55"/>
      <c r="C135" s="2"/>
      <c r="D135" s="2"/>
      <c r="E135" s="124"/>
      <c r="F135" s="124"/>
      <c r="G135" s="124"/>
      <c r="H135" s="124"/>
      <c r="I135" s="124"/>
      <c r="J135" s="45"/>
      <c r="K135" s="46"/>
    </row>
    <row r="136" spans="2:11">
      <c r="B136" s="55" t="s">
        <v>104</v>
      </c>
      <c r="C136" s="1"/>
      <c r="D136" s="14"/>
      <c r="E136" s="8"/>
      <c r="F136" s="8"/>
      <c r="G136" s="8"/>
      <c r="H136" s="8"/>
      <c r="I136" s="8"/>
      <c r="J136" s="42"/>
    </row>
    <row r="137" spans="2:11" ht="25.5">
      <c r="B137" s="14"/>
      <c r="C137" s="1"/>
      <c r="D137" s="1"/>
      <c r="E137" s="126" t="s">
        <v>47</v>
      </c>
      <c r="F137" s="126" t="s">
        <v>49</v>
      </c>
      <c r="G137" s="126" t="s">
        <v>51</v>
      </c>
      <c r="H137" s="126" t="s">
        <v>53</v>
      </c>
      <c r="I137" s="127" t="s">
        <v>55</v>
      </c>
      <c r="J137" s="42"/>
    </row>
    <row r="138" spans="2:11">
      <c r="B138" s="55" t="s">
        <v>58</v>
      </c>
      <c r="C138" s="2" t="s">
        <v>103</v>
      </c>
      <c r="D138" s="2" t="s">
        <v>60</v>
      </c>
      <c r="E138" s="13" t="s">
        <v>46</v>
      </c>
      <c r="F138" s="13" t="s">
        <v>48</v>
      </c>
      <c r="G138" s="13" t="s">
        <v>50</v>
      </c>
      <c r="H138" s="13" t="s">
        <v>52</v>
      </c>
      <c r="I138" s="186" t="s">
        <v>54</v>
      </c>
      <c r="J138" t="s">
        <v>88</v>
      </c>
    </row>
    <row r="139" spans="2:11">
      <c r="B139" s="14" t="s">
        <v>62</v>
      </c>
      <c r="C139" s="1" t="s">
        <v>63</v>
      </c>
      <c r="D139" s="1" t="s">
        <v>64</v>
      </c>
      <c r="E139" s="8">
        <f>E61-E123</f>
        <v>0.6671377372347117</v>
      </c>
      <c r="F139" s="8">
        <f t="shared" ref="F139:I150" si="20">F61-F123</f>
        <v>0.50165132830504766</v>
      </c>
      <c r="G139" s="8">
        <f t="shared" si="20"/>
        <v>0.29914965760184453</v>
      </c>
      <c r="H139" s="8">
        <f t="shared" si="20"/>
        <v>0.27169835115766494</v>
      </c>
      <c r="I139" s="8">
        <f t="shared" si="20"/>
        <v>0.28419313181997746</v>
      </c>
    </row>
    <row r="140" spans="2:11">
      <c r="B140" s="14" t="s">
        <v>62</v>
      </c>
      <c r="C140" s="1" t="s">
        <v>65</v>
      </c>
      <c r="D140" s="1" t="s">
        <v>64</v>
      </c>
      <c r="E140" s="8">
        <f>E62-E124</f>
        <v>0.66364227016523247</v>
      </c>
      <c r="F140" s="8">
        <f t="shared" si="20"/>
        <v>0.49526120352548114</v>
      </c>
      <c r="G140" s="8">
        <f t="shared" si="20"/>
        <v>0.29166869072572604</v>
      </c>
      <c r="H140" s="8">
        <f t="shared" si="20"/>
        <v>0.27011665621474978</v>
      </c>
      <c r="I140" s="8">
        <f t="shared" si="20"/>
        <v>0.28265402207449569</v>
      </c>
    </row>
    <row r="141" spans="2:11">
      <c r="B141" s="14" t="s">
        <v>62</v>
      </c>
      <c r="C141" s="1" t="s">
        <v>86</v>
      </c>
      <c r="D141" s="14" t="s">
        <v>64</v>
      </c>
      <c r="E141" s="8">
        <f t="shared" ref="E141:H150" si="21">E63-E125</f>
        <v>0.68291451696101724</v>
      </c>
      <c r="F141" s="8">
        <f t="shared" si="21"/>
        <v>0.51351884796162406</v>
      </c>
      <c r="G141" s="8">
        <f t="shared" si="21"/>
        <v>0.3062333696204726</v>
      </c>
      <c r="H141" s="8">
        <f t="shared" si="21"/>
        <v>0.27799131792220505</v>
      </c>
      <c r="I141" s="8">
        <f t="shared" si="20"/>
        <v>0.29085945526603341</v>
      </c>
    </row>
    <row r="142" spans="2:11">
      <c r="B142" s="14" t="s">
        <v>67</v>
      </c>
      <c r="C142" s="1" t="s">
        <v>63</v>
      </c>
      <c r="D142" s="1" t="s">
        <v>64</v>
      </c>
      <c r="E142" s="8">
        <f t="shared" si="21"/>
        <v>0.16977245658626805</v>
      </c>
      <c r="F142" s="8">
        <f t="shared" si="21"/>
        <v>0.1264234165366413</v>
      </c>
      <c r="G142" s="8">
        <f t="shared" si="21"/>
        <v>7.5911322294881012E-2</v>
      </c>
      <c r="H142" s="8">
        <f t="shared" si="21"/>
        <v>6.9821121519902635E-2</v>
      </c>
      <c r="I142" s="8">
        <f t="shared" si="20"/>
        <v>7.5031727535436174E-2</v>
      </c>
    </row>
    <row r="143" spans="2:11">
      <c r="B143" s="14" t="s">
        <v>67</v>
      </c>
      <c r="C143" s="1" t="s">
        <v>65</v>
      </c>
      <c r="D143" s="1" t="s">
        <v>64</v>
      </c>
      <c r="E143" s="8">
        <f t="shared" si="21"/>
        <v>0.1757577555920096</v>
      </c>
      <c r="F143" s="8">
        <f t="shared" si="21"/>
        <v>0.12964486722692112</v>
      </c>
      <c r="G143" s="8">
        <f t="shared" si="21"/>
        <v>7.49685766955904E-2</v>
      </c>
      <c r="H143" s="8">
        <f t="shared" si="21"/>
        <v>6.7934210246712909E-2</v>
      </c>
      <c r="I143" s="8">
        <f t="shared" si="20"/>
        <v>7.3600298515559534E-2</v>
      </c>
    </row>
    <row r="144" spans="2:11">
      <c r="B144" s="14" t="s">
        <v>67</v>
      </c>
      <c r="C144" s="1" t="s">
        <v>86</v>
      </c>
      <c r="D144" s="14" t="s">
        <v>64</v>
      </c>
      <c r="E144" s="8">
        <f t="shared" si="21"/>
        <v>0.17378054781748128</v>
      </c>
      <c r="F144" s="8">
        <f t="shared" si="21"/>
        <v>0.12940971523465658</v>
      </c>
      <c r="G144" s="8">
        <f t="shared" si="21"/>
        <v>7.7706714214883066E-2</v>
      </c>
      <c r="H144" s="8">
        <f t="shared" si="21"/>
        <v>7.1433020061366884E-2</v>
      </c>
      <c r="I144" s="8">
        <f t="shared" si="20"/>
        <v>7.6811405015970044E-2</v>
      </c>
    </row>
    <row r="145" spans="2:22">
      <c r="B145" s="14" t="s">
        <v>62</v>
      </c>
      <c r="C145" s="1" t="s">
        <v>63</v>
      </c>
      <c r="D145" s="1" t="s">
        <v>68</v>
      </c>
      <c r="E145" s="8">
        <f>E67-E129</f>
        <v>0.49687380135539205</v>
      </c>
      <c r="F145" s="8">
        <f t="shared" si="21"/>
        <v>0.54311600033489804</v>
      </c>
      <c r="G145" s="8">
        <f t="shared" si="21"/>
        <v>0.54311600033489804</v>
      </c>
      <c r="H145" s="8">
        <f t="shared" si="21"/>
        <v>0.55072552178240597</v>
      </c>
      <c r="I145" s="8">
        <f t="shared" si="20"/>
        <v>0.5507729945875337</v>
      </c>
      <c r="K145" s="27"/>
      <c r="L145" s="27"/>
      <c r="M145" s="27"/>
      <c r="N145" s="27"/>
      <c r="O145" s="27"/>
    </row>
    <row r="146" spans="2:22">
      <c r="B146" s="14" t="s">
        <v>62</v>
      </c>
      <c r="C146" s="1" t="s">
        <v>65</v>
      </c>
      <c r="D146" s="1" t="s">
        <v>68</v>
      </c>
      <c r="E146" s="8">
        <f>E68-E130</f>
        <v>0.50178911942786308</v>
      </c>
      <c r="F146" s="8">
        <f t="shared" si="21"/>
        <v>0.54850499546939069</v>
      </c>
      <c r="G146" s="8">
        <f t="shared" si="21"/>
        <v>0.54850499546939069</v>
      </c>
      <c r="H146" s="8">
        <f t="shared" si="21"/>
        <v>0.55612480778050466</v>
      </c>
      <c r="I146" s="8">
        <f t="shared" si="20"/>
        <v>0.55592383882563245</v>
      </c>
      <c r="K146" s="27"/>
      <c r="L146" s="27"/>
      <c r="M146" s="27"/>
      <c r="N146" s="27"/>
      <c r="O146" s="27"/>
    </row>
    <row r="147" spans="2:22">
      <c r="B147" s="14" t="s">
        <v>62</v>
      </c>
      <c r="C147" s="1" t="s">
        <v>86</v>
      </c>
      <c r="D147" s="14" t="s">
        <v>68</v>
      </c>
      <c r="E147" s="8">
        <f t="shared" si="21"/>
        <v>0.53428753518586247</v>
      </c>
      <c r="F147" s="8">
        <f t="shared" si="21"/>
        <v>0.58292083834196018</v>
      </c>
      <c r="G147" s="8">
        <f t="shared" si="21"/>
        <v>0.58292083834196018</v>
      </c>
      <c r="H147" s="8">
        <f t="shared" si="21"/>
        <v>0.58811256121950428</v>
      </c>
      <c r="I147" s="8">
        <f t="shared" si="20"/>
        <v>0.58888475964306142</v>
      </c>
      <c r="K147" s="27"/>
      <c r="L147" s="27"/>
      <c r="M147" s="27"/>
      <c r="N147" s="27"/>
      <c r="O147" s="27"/>
    </row>
    <row r="148" spans="2:22">
      <c r="B148" s="14" t="s">
        <v>67</v>
      </c>
      <c r="C148" s="1" t="s">
        <v>63</v>
      </c>
      <c r="D148" s="1" t="s">
        <v>68</v>
      </c>
      <c r="E148" s="8">
        <f t="shared" si="21"/>
        <v>0.30034098502476575</v>
      </c>
      <c r="F148" s="8">
        <f t="shared" si="21"/>
        <v>0.30587808969705804</v>
      </c>
      <c r="G148" s="8">
        <f t="shared" si="21"/>
        <v>0.30587808969705804</v>
      </c>
      <c r="H148" s="8">
        <f t="shared" si="21"/>
        <v>0.31514539136733849</v>
      </c>
      <c r="I148" s="8">
        <f t="shared" si="20"/>
        <v>0.3149244771772633</v>
      </c>
      <c r="K148" s="27"/>
      <c r="L148" s="27"/>
      <c r="M148" s="27"/>
      <c r="N148" s="27"/>
      <c r="O148" s="27"/>
    </row>
    <row r="149" spans="2:22">
      <c r="B149" s="14" t="s">
        <v>67</v>
      </c>
      <c r="C149" s="1" t="s">
        <v>65</v>
      </c>
      <c r="D149" s="1" t="s">
        <v>68</v>
      </c>
      <c r="E149" s="8">
        <f t="shared" si="21"/>
        <v>0.30293499536111557</v>
      </c>
      <c r="F149" s="8">
        <f t="shared" si="21"/>
        <v>0.30852726813833237</v>
      </c>
      <c r="G149" s="8">
        <f t="shared" si="21"/>
        <v>0.30852726813833237</v>
      </c>
      <c r="H149" s="8">
        <f t="shared" si="21"/>
        <v>0.31782234249382274</v>
      </c>
      <c r="I149" s="8">
        <f t="shared" si="20"/>
        <v>0.31760142830374755</v>
      </c>
      <c r="K149" s="27"/>
      <c r="L149" s="27"/>
      <c r="M149" s="27"/>
      <c r="N149" s="27"/>
      <c r="O149" s="27"/>
    </row>
    <row r="150" spans="2:22">
      <c r="B150" s="14" t="s">
        <v>67</v>
      </c>
      <c r="C150" s="1" t="s">
        <v>86</v>
      </c>
      <c r="D150" s="14" t="s">
        <v>68</v>
      </c>
      <c r="E150" s="8">
        <f t="shared" si="21"/>
        <v>0.32462283804799985</v>
      </c>
      <c r="F150" s="8">
        <f t="shared" si="21"/>
        <v>0.33240217140663336</v>
      </c>
      <c r="G150" s="8">
        <f t="shared" si="21"/>
        <v>0.33240217140663336</v>
      </c>
      <c r="H150" s="8">
        <f t="shared" si="21"/>
        <v>0.33874230836741176</v>
      </c>
      <c r="I150" s="8">
        <f t="shared" si="20"/>
        <v>0.33852047909730143</v>
      </c>
      <c r="K150" s="27"/>
      <c r="L150" s="27"/>
      <c r="M150" s="27"/>
      <c r="N150" s="27"/>
      <c r="O150" s="27"/>
    </row>
    <row r="151" spans="2:22" s="4" customFormat="1">
      <c r="B151" s="55"/>
      <c r="C151" s="2"/>
      <c r="D151" s="2"/>
      <c r="E151" s="124"/>
      <c r="F151" s="124"/>
      <c r="G151" s="124"/>
      <c r="H151" s="124"/>
      <c r="I151" s="124"/>
    </row>
    <row r="152" spans="2:22">
      <c r="B152" s="192" t="s">
        <v>105</v>
      </c>
      <c r="C152" s="193"/>
      <c r="D152" s="193"/>
      <c r="E152" s="193"/>
      <c r="F152" s="194"/>
      <c r="G152" s="193"/>
      <c r="H152" s="193"/>
      <c r="I152" s="193"/>
      <c r="J152" s="42"/>
    </row>
    <row r="153" spans="2:22" ht="25.5">
      <c r="B153" s="14"/>
      <c r="C153" s="1"/>
      <c r="D153" s="1"/>
      <c r="E153" s="126" t="s">
        <v>47</v>
      </c>
      <c r="F153" s="126" t="s">
        <v>49</v>
      </c>
      <c r="G153" s="126" t="s">
        <v>51</v>
      </c>
      <c r="H153" s="126" t="s">
        <v>53</v>
      </c>
      <c r="I153" s="127" t="s">
        <v>55</v>
      </c>
      <c r="J153" s="42"/>
    </row>
    <row r="154" spans="2:22">
      <c r="B154" s="55" t="s">
        <v>58</v>
      </c>
      <c r="C154" s="2" t="s">
        <v>59</v>
      </c>
      <c r="D154" s="2" t="s">
        <v>60</v>
      </c>
      <c r="E154" s="13" t="s">
        <v>46</v>
      </c>
      <c r="F154" s="13" t="s">
        <v>48</v>
      </c>
      <c r="G154" s="13" t="s">
        <v>50</v>
      </c>
      <c r="H154" s="13" t="s">
        <v>52</v>
      </c>
      <c r="I154" s="186" t="s">
        <v>54</v>
      </c>
      <c r="J154" t="s">
        <v>106</v>
      </c>
      <c r="Q154" s="47"/>
    </row>
    <row r="155" spans="2:22">
      <c r="B155" s="14" t="s">
        <v>62</v>
      </c>
      <c r="C155" s="1" t="s">
        <v>63</v>
      </c>
      <c r="D155" s="14" t="s">
        <v>64</v>
      </c>
      <c r="E155" s="37" cm="1">
        <f t="array" ref="E155">((E123*INDEX('TDCV Values'!$D$11:$H$16,MATCH($B155&amp;$C155,'TDCV Values'!$B$11:$B$16&amp;'TDCV Values'!$C$11:$C$16,0),MATCH(E$154,'TDCV Values'!$D$10:$H$10,0))*'Customer Numbers - South Wales'!$C$5)+(E125*INDEX('TDCV Values'!$D$11:$H$16,MATCH($B157&amp;$C157,'TDCV Values'!$B$11:$B$16&amp;'TDCV Values'!$C$11:$C$16,0),MATCH(E$154,'TDCV Values'!$D$10:$H$10,0))*'Customer Numbers - South Wales'!$E$5))/((INDEX('TDCV Values'!$D$11:$H$16,MATCH($B155&amp;$C155,'TDCV Values'!$B$11:$B$16&amp;'TDCV Values'!$C$11:$C$16,0),MATCH(E$154,'TDCV Values'!$D$10:$H$10,0))*'Customer Numbers - South Wales'!$C$5)+('Customer Numbers - South Wales'!$E$5*INDEX('TDCV Values'!$D$11:$H$16,MATCH($B157&amp;$C157,'TDCV Values'!$B$11:$B$16&amp;'TDCV Values'!$C$11:$C$16,0),MATCH(E$154,'TDCV Values'!$D$10:$H$10,0))))</f>
        <v>1.0878182264150745E-2</v>
      </c>
      <c r="F155" s="37" cm="1">
        <f t="array" ref="F155">((F123*INDEX('TDCV Values'!$D$11:$H$16,MATCH($B155&amp;$C155,'TDCV Values'!$B$11:$B$16&amp;'TDCV Values'!$C$11:$C$16,0),MATCH(F$154,'TDCV Values'!$D$10:$H$10,0))*'Customer Numbers - South Wales'!$C$5)+(F125*INDEX('TDCV Values'!$D$11:$H$16,MATCH($B157&amp;$C157,'TDCV Values'!$B$11:$B$16&amp;'TDCV Values'!$C$11:$C$16,0),MATCH(F$154,'TDCV Values'!$D$10:$H$10,0))*'Customer Numbers - South Wales'!$E$5))/((INDEX('TDCV Values'!$D$11:$H$16,MATCH($B155&amp;$C155,'TDCV Values'!$B$11:$B$16&amp;'TDCV Values'!$C$11:$C$16,0),MATCH(F$154,'TDCV Values'!$D$10:$H$10,0))*'Customer Numbers - South Wales'!$C$5)+('Customer Numbers - South Wales'!$E$5*INDEX('TDCV Values'!$D$11:$H$16,MATCH($B157&amp;$C157,'TDCV Values'!$B$11:$B$16&amp;'TDCV Values'!$C$11:$C$16,0),MATCH(F$154,'TDCV Values'!$D$10:$H$10,0))))</f>
        <v>8.1827244904978755E-3</v>
      </c>
      <c r="G155" s="37" cm="1">
        <f t="array" ref="G155">((G123*INDEX('TDCV Values'!$D$11:$H$16,MATCH($B155&amp;$C155,'TDCV Values'!$B$11:$B$16&amp;'TDCV Values'!$C$11:$C$16,0),MATCH(G$154,'TDCV Values'!$D$10:$H$10,0))*'Customer Numbers - South Wales'!$C$5)+(G125*INDEX('TDCV Values'!$D$11:$H$16,MATCH($B157&amp;$C157,'TDCV Values'!$B$11:$B$16&amp;'TDCV Values'!$C$11:$C$16,0),MATCH(G$154,'TDCV Values'!$D$10:$H$10,0))*'Customer Numbers - South Wales'!$E$5))/((INDEX('TDCV Values'!$D$11:$H$16,MATCH($B155&amp;$C155,'TDCV Values'!$B$11:$B$16&amp;'TDCV Values'!$C$11:$C$16,0),MATCH(G$154,'TDCV Values'!$D$10:$H$10,0))*'Customer Numbers - South Wales'!$C$5)+('Customer Numbers - South Wales'!$E$5*INDEX('TDCV Values'!$D$11:$H$16,MATCH($B157&amp;$C157,'TDCV Values'!$B$11:$B$16&amp;'TDCV Values'!$C$11:$C$16,0),MATCH(G$154,'TDCV Values'!$D$10:$H$10,0))))</f>
        <v>4.8842610331251693E-3</v>
      </c>
      <c r="H155" s="37" cm="1">
        <f t="array" ref="H155">((H123*INDEX('TDCV Values'!$D$11:$H$16,MATCH($B155&amp;$C155,'TDCV Values'!$B$11:$B$16&amp;'TDCV Values'!$C$11:$C$16,0),MATCH(H$154,'TDCV Values'!$D$10:$H$10,0))*'Customer Numbers - South Wales'!$C$5)+(H125*INDEX('TDCV Values'!$D$11:$H$16,MATCH($B157&amp;$C157,'TDCV Values'!$B$11:$B$16&amp;'TDCV Values'!$C$11:$C$16,0),MATCH(H$154,'TDCV Values'!$D$10:$H$10,0))*'Customer Numbers - South Wales'!$E$5))/((INDEX('TDCV Values'!$D$11:$H$16,MATCH($B155&amp;$C155,'TDCV Values'!$B$11:$B$16&amp;'TDCV Values'!$C$11:$C$16,0),MATCH(H$154,'TDCV Values'!$D$10:$H$10,0))*'Customer Numbers - South Wales'!$C$5)+('Customer Numbers - South Wales'!$E$5*INDEX('TDCV Values'!$D$11:$H$16,MATCH($B157&amp;$C157,'TDCV Values'!$B$11:$B$16&amp;'TDCV Values'!$C$11:$C$16,0),MATCH(H$154,'TDCV Values'!$D$10:$H$10,0))))</f>
        <v>4.4158658304329964E-3</v>
      </c>
      <c r="I155" s="37" cm="1">
        <f t="array" ref="I155">((I123*INDEX('TDCV Values'!$D$11:$H$16,MATCH($B155&amp;$C155,'TDCV Values'!$B$11:$B$16&amp;'TDCV Values'!$C$11:$C$16,0),MATCH(I$154,'TDCV Values'!$D$10:$H$10,0))*'Customer Numbers - South Wales'!$C$5)+(I125*INDEX('TDCV Values'!$D$11:$H$16,MATCH($B157&amp;$C157,'TDCV Values'!$B$11:$B$16&amp;'TDCV Values'!$C$11:$C$16,0),MATCH(I$154,'TDCV Values'!$D$10:$H$10,0))*'Customer Numbers - South Wales'!$E$5))/((INDEX('TDCV Values'!$D$11:$H$16,MATCH($B155&amp;$C155,'TDCV Values'!$B$11:$B$16&amp;'TDCV Values'!$C$11:$C$16,0),MATCH(I$154,'TDCV Values'!$D$10:$H$10,0))*'Customer Numbers - South Wales'!$C$5)+('Customer Numbers - South Wales'!$E$5*INDEX('TDCV Values'!$D$11:$H$16,MATCH($B157&amp;$C157,'TDCV Values'!$B$11:$B$16&amp;'TDCV Values'!$C$11:$C$16,0),MATCH(I$154,'TDCV Values'!$D$10:$H$10,0))))</f>
        <v>4.5762209284185623E-3</v>
      </c>
      <c r="K155" s="27"/>
      <c r="L155" s="27"/>
      <c r="M155" s="27"/>
      <c r="N155" s="27"/>
      <c r="O155" s="27"/>
      <c r="P155" s="6"/>
      <c r="Q155" s="27"/>
      <c r="R155" s="27"/>
      <c r="S155" s="27"/>
      <c r="T155" s="27"/>
      <c r="U155" s="27"/>
      <c r="V155" s="48"/>
    </row>
    <row r="156" spans="2:22">
      <c r="B156" s="14" t="s">
        <v>62</v>
      </c>
      <c r="C156" s="1" t="s">
        <v>65</v>
      </c>
      <c r="D156" s="14" t="s">
        <v>64</v>
      </c>
      <c r="E156" s="37">
        <v>0</v>
      </c>
      <c r="F156" s="37">
        <v>0</v>
      </c>
      <c r="G156" s="37">
        <v>0</v>
      </c>
      <c r="H156" s="37">
        <v>0</v>
      </c>
      <c r="I156" s="37">
        <v>0</v>
      </c>
      <c r="J156" s="44"/>
      <c r="K156" s="27"/>
      <c r="L156" s="27"/>
      <c r="M156" s="27"/>
      <c r="N156" s="27"/>
      <c r="O156" s="27"/>
      <c r="P156" s="6"/>
      <c r="Q156" s="27"/>
      <c r="R156" s="27"/>
      <c r="S156" s="27"/>
      <c r="T156" s="27"/>
      <c r="U156" s="27"/>
      <c r="V156" s="48"/>
    </row>
    <row r="157" spans="2:22">
      <c r="B157" s="14" t="s">
        <v>62</v>
      </c>
      <c r="C157" s="1" t="s">
        <v>66</v>
      </c>
      <c r="D157" s="14" t="s">
        <v>64</v>
      </c>
      <c r="E157" s="37" cm="1">
        <f t="array" ref="E157">((E123*INDEX('TDCV Values'!$D$11:$H$16,MATCH($B155&amp;$C155,'TDCV Values'!$B$11:$B$16&amp;'TDCV Values'!$C$11:$C$16,0),MATCH(E$154,'TDCV Values'!$D$10:$H$10,0))*'Customer Numbers - South Wales'!$C$5)+(E125*INDEX('TDCV Values'!$D$11:$H$16,MATCH($B157&amp;$C157,'TDCV Values'!$B$11:$B$16&amp;'TDCV Values'!$C$11:$C$16,0),MATCH(E$154,'TDCV Values'!$D$10:$H$10,0))*'Customer Numbers - South Wales'!$E$5))/((INDEX('TDCV Values'!$D$11:$H$16,MATCH($B155&amp;$C155,'TDCV Values'!$B$11:$B$16&amp;'TDCV Values'!$C$11:$C$16,0),MATCH(E$154,'TDCV Values'!$D$10:$H$10,0))*'Customer Numbers - South Wales'!$C$5)+('Customer Numbers - South Wales'!$E$5*INDEX('TDCV Values'!$D$11:$H$16,MATCH($B157&amp;$C157,'TDCV Values'!$B$11:$B$16&amp;'TDCV Values'!$C$11:$C$16,0),MATCH(E$154,'TDCV Values'!$D$10:$H$10,0))))</f>
        <v>1.0878182264150745E-2</v>
      </c>
      <c r="F157" s="37" cm="1">
        <f t="array" ref="F157">((F123*INDEX('TDCV Values'!$D$11:$H$16,MATCH($B155&amp;$C155,'TDCV Values'!$B$11:$B$16&amp;'TDCV Values'!$C$11:$C$16,0),MATCH(F$154,'TDCV Values'!$D$10:$H$10,0))*'Customer Numbers - South Wales'!$C$5)+(F125*INDEX('TDCV Values'!$D$11:$H$16,MATCH($B157&amp;$C157,'TDCV Values'!$B$11:$B$16&amp;'TDCV Values'!$C$11:$C$16,0),MATCH(F$154,'TDCV Values'!$D$10:$H$10,0))*'Customer Numbers - South Wales'!$E$5))/((INDEX('TDCV Values'!$D$11:$H$16,MATCH($B155&amp;$C155,'TDCV Values'!$B$11:$B$16&amp;'TDCV Values'!$C$11:$C$16,0),MATCH(F$154,'TDCV Values'!$D$10:$H$10,0))*'Customer Numbers - South Wales'!$C$5)+('Customer Numbers - South Wales'!$E$5*INDEX('TDCV Values'!$D$11:$H$16,MATCH($B157&amp;$C157,'TDCV Values'!$B$11:$B$16&amp;'TDCV Values'!$C$11:$C$16,0),MATCH(F$154,'TDCV Values'!$D$10:$H$10,0))))</f>
        <v>8.1827244904978755E-3</v>
      </c>
      <c r="G157" s="37" cm="1">
        <f t="array" ref="G157">((G123*INDEX('TDCV Values'!$D$11:$H$16,MATCH($B155&amp;$C155,'TDCV Values'!$B$11:$B$16&amp;'TDCV Values'!$C$11:$C$16,0),MATCH(G$154,'TDCV Values'!$D$10:$H$10,0))*'Customer Numbers - South Wales'!$C$5)+(G125*INDEX('TDCV Values'!$D$11:$H$16,MATCH($B157&amp;$C157,'TDCV Values'!$B$11:$B$16&amp;'TDCV Values'!$C$11:$C$16,0),MATCH(G$154,'TDCV Values'!$D$10:$H$10,0))*'Customer Numbers - South Wales'!$E$5))/((INDEX('TDCV Values'!$D$11:$H$16,MATCH($B155&amp;$C155,'TDCV Values'!$B$11:$B$16&amp;'TDCV Values'!$C$11:$C$16,0),MATCH(G$154,'TDCV Values'!$D$10:$H$10,0))*'Customer Numbers - South Wales'!$C$5)+('Customer Numbers - South Wales'!$E$5*INDEX('TDCV Values'!$D$11:$H$16,MATCH($B157&amp;$C157,'TDCV Values'!$B$11:$B$16&amp;'TDCV Values'!$C$11:$C$16,0),MATCH(G$154,'TDCV Values'!$D$10:$H$10,0))))</f>
        <v>4.8842610331251693E-3</v>
      </c>
      <c r="H157" s="37" cm="1">
        <f t="array" ref="H157">((H123*INDEX('TDCV Values'!$D$11:$H$16,MATCH($B155&amp;$C155,'TDCV Values'!$B$11:$B$16&amp;'TDCV Values'!$C$11:$C$16,0),MATCH(H$154,'TDCV Values'!$D$10:$H$10,0))*'Customer Numbers - South Wales'!$C$5)+(H125*INDEX('TDCV Values'!$D$11:$H$16,MATCH($B157&amp;$C157,'TDCV Values'!$B$11:$B$16&amp;'TDCV Values'!$C$11:$C$16,0),MATCH(H$154,'TDCV Values'!$D$10:$H$10,0))*'Customer Numbers - South Wales'!$E$5))/((INDEX('TDCV Values'!$D$11:$H$16,MATCH($B155&amp;$C155,'TDCV Values'!$B$11:$B$16&amp;'TDCV Values'!$C$11:$C$16,0),MATCH(H$154,'TDCV Values'!$D$10:$H$10,0))*'Customer Numbers - South Wales'!$C$5)+('Customer Numbers - South Wales'!$E$5*INDEX('TDCV Values'!$D$11:$H$16,MATCH($B157&amp;$C157,'TDCV Values'!$B$11:$B$16&amp;'TDCV Values'!$C$11:$C$16,0),MATCH(H$154,'TDCV Values'!$D$10:$H$10,0))))</f>
        <v>4.4158658304329964E-3</v>
      </c>
      <c r="I157" s="37" cm="1">
        <f t="array" ref="I157">((I123*INDEX('TDCV Values'!$D$11:$H$16,MATCH($B155&amp;$C155,'TDCV Values'!$B$11:$B$16&amp;'TDCV Values'!$C$11:$C$16,0),MATCH(I$154,'TDCV Values'!$D$10:$H$10,0))*'Customer Numbers - South Wales'!$C$5)+(I125*INDEX('TDCV Values'!$D$11:$H$16,MATCH($B157&amp;$C157,'TDCV Values'!$B$11:$B$16&amp;'TDCV Values'!$C$11:$C$16,0),MATCH(I$154,'TDCV Values'!$D$10:$H$10,0))*'Customer Numbers - South Wales'!$E$5))/((INDEX('TDCV Values'!$D$11:$H$16,MATCH($B155&amp;$C155,'TDCV Values'!$B$11:$B$16&amp;'TDCV Values'!$C$11:$C$16,0),MATCH(I$154,'TDCV Values'!$D$10:$H$10,0))*'Customer Numbers - South Wales'!$C$5)+('Customer Numbers - South Wales'!$E$5*INDEX('TDCV Values'!$D$11:$H$16,MATCH($B157&amp;$C157,'TDCV Values'!$B$11:$B$16&amp;'TDCV Values'!$C$11:$C$16,0),MATCH(I$154,'TDCV Values'!$D$10:$H$10,0))))</f>
        <v>4.5762209284185623E-3</v>
      </c>
      <c r="J157" s="44"/>
      <c r="K157" s="27"/>
      <c r="L157" s="27"/>
      <c r="M157" s="27"/>
      <c r="N157" s="27"/>
      <c r="O157" s="27"/>
      <c r="P157" s="6"/>
      <c r="Q157" s="27"/>
      <c r="R157" s="27"/>
      <c r="S157" s="27"/>
      <c r="T157" s="27"/>
      <c r="U157" s="27"/>
      <c r="V157" s="48"/>
    </row>
    <row r="158" spans="2:22">
      <c r="B158" s="14" t="s">
        <v>67</v>
      </c>
      <c r="C158" s="1" t="s">
        <v>63</v>
      </c>
      <c r="D158" s="14" t="s">
        <v>64</v>
      </c>
      <c r="E158" s="37" cm="1">
        <f t="array" ref="E158">((E126*INDEX('TDCV Values'!$D$11:$H$16,MATCH($B158&amp;$C158,'TDCV Values'!$B$11:$B$16&amp;'TDCV Values'!$C$11:$C$16,0),MATCH(E$154,'TDCV Values'!$D$10:$H$10,0))*'Customer Numbers - South Wales'!$C$10)+(E128*INDEX('TDCV Values'!$D$11:$H$16,MATCH($B160&amp;$C160,'TDCV Values'!$B$11:$B$16&amp;'TDCV Values'!$C$11:$C$16,0),MATCH(E$154,'TDCV Values'!$D$10:$H$10,0))*'Customer Numbers - South Wales'!$E$10))/((INDEX('TDCV Values'!$D$11:$H$16,MATCH($B158&amp;$C158,'TDCV Values'!$B$11:$B$16&amp;'TDCV Values'!$C$11:$C$16,0),MATCH(E$154,'TDCV Values'!$D$10:$H$10,0))*'Customer Numbers - South Wales'!$C$10)+('Customer Numbers - South Wales'!$E$10*INDEX('TDCV Values'!$D$11:$H$16,MATCH($B160&amp;$C160,'TDCV Values'!$B$11:$B$16&amp;'TDCV Values'!$C$11:$C$16,0),MATCH(E$154,'TDCV Values'!$D$10:$H$10,0))))</f>
        <v>2.6328147113975561E-3</v>
      </c>
      <c r="F158" s="37" cm="1">
        <f t="array" ref="F158">((F126*INDEX('TDCV Values'!$D$11:$H$16,MATCH($B158&amp;$C158,'TDCV Values'!$B$11:$B$16&amp;'TDCV Values'!$C$11:$C$16,0),MATCH(F$154,'TDCV Values'!$D$10:$H$10,0))*'Customer Numbers - South Wales'!$C$10)+(F128*INDEX('TDCV Values'!$D$11:$H$16,MATCH($B160&amp;$C160,'TDCV Values'!$B$11:$B$16&amp;'TDCV Values'!$C$11:$C$16,0),MATCH(F$154,'TDCV Values'!$D$10:$H$10,0))*'Customer Numbers - South Wales'!$E$10))/((INDEX('TDCV Values'!$D$11:$H$16,MATCH($B158&amp;$C158,'TDCV Values'!$B$11:$B$16&amp;'TDCV Values'!$C$11:$C$16,0),MATCH(F$154,'TDCV Values'!$D$10:$H$10,0))*'Customer Numbers - South Wales'!$C$10)+('Customer Numbers - South Wales'!$E$10*INDEX('TDCV Values'!$D$11:$H$16,MATCH($B160&amp;$C160,'TDCV Values'!$B$11:$B$16&amp;'TDCV Values'!$C$11:$C$16,0),MATCH(F$154,'TDCV Values'!$D$10:$H$10,0))))</f>
        <v>1.961624796245474E-3</v>
      </c>
      <c r="G158" s="37" cm="1">
        <f t="array" ref="G158">((G126*INDEX('TDCV Values'!$D$11:$H$16,MATCH($B158&amp;$C158,'TDCV Values'!$B$11:$B$16&amp;'TDCV Values'!$C$11:$C$16,0),MATCH(G$154,'TDCV Values'!$D$10:$H$10,0))*'Customer Numbers - South Wales'!$C$10)+(G128*INDEX('TDCV Values'!$D$11:$H$16,MATCH($B160&amp;$C160,'TDCV Values'!$B$11:$B$16&amp;'TDCV Values'!$C$11:$C$16,0),MATCH(G$154,'TDCV Values'!$D$10:$H$10,0))*'Customer Numbers - South Wales'!$E$10))/((INDEX('TDCV Values'!$D$11:$H$16,MATCH($B158&amp;$C158,'TDCV Values'!$B$11:$B$16&amp;'TDCV Values'!$C$11:$C$16,0),MATCH(G$154,'TDCV Values'!$D$10:$H$10,0))*'Customer Numbers - South Wales'!$C$10)+('Customer Numbers - South Wales'!$E$10*INDEX('TDCV Values'!$D$11:$H$16,MATCH($B160&amp;$C160,'TDCV Values'!$B$11:$B$16&amp;'TDCV Values'!$C$11:$C$16,0),MATCH(G$154,'TDCV Values'!$D$10:$H$10,0))))</f>
        <v>1.1793479706485898E-3</v>
      </c>
      <c r="H158" s="37" cm="1">
        <f t="array" ref="H158">((H126*INDEX('TDCV Values'!$D$11:$H$16,MATCH($B158&amp;$C158,'TDCV Values'!$B$11:$B$16&amp;'TDCV Values'!$C$11:$C$16,0),MATCH(H$154,'TDCV Values'!$D$10:$H$10,0))*'Customer Numbers - South Wales'!$C$10)+(H128*INDEX('TDCV Values'!$D$11:$H$16,MATCH($B160&amp;$C160,'TDCV Values'!$B$11:$B$16&amp;'TDCV Values'!$C$11:$C$16,0),MATCH(H$154,'TDCV Values'!$D$10:$H$10,0))*'Customer Numbers - South Wales'!$E$10))/((INDEX('TDCV Values'!$D$11:$H$16,MATCH($B158&amp;$C158,'TDCV Values'!$B$11:$B$16&amp;'TDCV Values'!$C$11:$C$16,0),MATCH(H$154,'TDCV Values'!$D$10:$H$10,0))*'Customer Numbers - South Wales'!$C$10)+('Customer Numbers - South Wales'!$E$10*INDEX('TDCV Values'!$D$11:$H$16,MATCH($B160&amp;$C160,'TDCV Values'!$B$11:$B$16&amp;'TDCV Values'!$C$11:$C$16,0),MATCH(H$154,'TDCV Values'!$D$10:$H$10,0))))</f>
        <v>1.0787873136871603E-3</v>
      </c>
      <c r="I158" s="37" cm="1">
        <f t="array" ref="I158">((I126*INDEX('TDCV Values'!$D$11:$H$16,MATCH($B158&amp;$C158,'TDCV Values'!$B$11:$B$16&amp;'TDCV Values'!$C$11:$C$16,0),MATCH(I$154,'TDCV Values'!$D$10:$H$10,0))*'Customer Numbers - South Wales'!$C$10)+(I128*INDEX('TDCV Values'!$D$11:$H$16,MATCH($B160&amp;$C160,'TDCV Values'!$B$11:$B$16&amp;'TDCV Values'!$C$11:$C$16,0),MATCH(I$154,'TDCV Values'!$D$10:$H$10,0))*'Customer Numbers - South Wales'!$E$10))/((INDEX('TDCV Values'!$D$11:$H$16,MATCH($B158&amp;$C158,'TDCV Values'!$B$11:$B$16&amp;'TDCV Values'!$C$11:$C$16,0),MATCH(I$154,'TDCV Values'!$D$10:$H$10,0))*'Customer Numbers - South Wales'!$C$10)+('Customer Numbers - South Wales'!$E$10*INDEX('TDCV Values'!$D$11:$H$16,MATCH($B160&amp;$C160,'TDCV Values'!$B$11:$B$16&amp;'TDCV Values'!$C$11:$C$16,0),MATCH(I$154,'TDCV Values'!$D$10:$H$10,0))))</f>
        <v>1.1361000816343223E-3</v>
      </c>
      <c r="J158" s="44"/>
      <c r="K158" s="27"/>
      <c r="L158" s="27"/>
      <c r="M158" s="27"/>
      <c r="N158" s="27"/>
      <c r="O158" s="27"/>
      <c r="Q158" s="27"/>
      <c r="R158" s="27"/>
      <c r="S158" s="27"/>
      <c r="T158" s="27"/>
      <c r="U158" s="27"/>
    </row>
    <row r="159" spans="2:22">
      <c r="B159" s="14" t="s">
        <v>67</v>
      </c>
      <c r="C159" s="1" t="s">
        <v>65</v>
      </c>
      <c r="D159" s="14" t="s">
        <v>64</v>
      </c>
      <c r="E159" s="37">
        <v>0</v>
      </c>
      <c r="F159" s="37">
        <v>0</v>
      </c>
      <c r="G159" s="37">
        <v>0</v>
      </c>
      <c r="H159" s="37">
        <v>0</v>
      </c>
      <c r="I159" s="37">
        <v>0</v>
      </c>
      <c r="J159" s="44"/>
      <c r="K159" s="27"/>
      <c r="L159" s="27"/>
      <c r="M159" s="27"/>
      <c r="N159" s="27"/>
      <c r="O159" s="27"/>
      <c r="Q159" s="27"/>
      <c r="R159" s="27"/>
      <c r="S159" s="27"/>
      <c r="T159" s="27"/>
      <c r="U159" s="27"/>
    </row>
    <row r="160" spans="2:22">
      <c r="B160" s="14" t="s">
        <v>67</v>
      </c>
      <c r="C160" s="1" t="s">
        <v>66</v>
      </c>
      <c r="D160" s="14" t="s">
        <v>64</v>
      </c>
      <c r="E160" s="37" cm="1">
        <f t="array" ref="E160">((E126*INDEX('TDCV Values'!$D$11:$H$16,MATCH($B158&amp;$C158,'TDCV Values'!$B$11:$B$16&amp;'TDCV Values'!$C$11:$C$16,0),MATCH(E$154,'TDCV Values'!$D$10:$H$10,0))*'Customer Numbers - South Wales'!$C$10)+(E128*INDEX('TDCV Values'!$D$11:$H$16,MATCH($B160&amp;$C160,'TDCV Values'!$B$11:$B$16&amp;'TDCV Values'!$C$11:$C$16,0),MATCH(E$154,'TDCV Values'!$D$10:$H$10,0))*'Customer Numbers - South Wales'!$E$10))/((INDEX('TDCV Values'!$D$11:$H$16,MATCH($B158&amp;$C158,'TDCV Values'!$B$11:$B$16&amp;'TDCV Values'!$C$11:$C$16,0),MATCH(E$154,'TDCV Values'!$D$10:$H$10,0))*'Customer Numbers - South Wales'!$C$10)+('Customer Numbers - South Wales'!$E$10*INDEX('TDCV Values'!$D$11:$H$16,MATCH($B160&amp;$C160,'TDCV Values'!$B$11:$B$16&amp;'TDCV Values'!$C$11:$C$16,0),MATCH(E$154,'TDCV Values'!$D$10:$H$10,0))))</f>
        <v>2.6328147113975561E-3</v>
      </c>
      <c r="F160" s="37" cm="1">
        <f t="array" ref="F160">((F126*INDEX('TDCV Values'!$D$11:$H$16,MATCH($B158&amp;$C158,'TDCV Values'!$B$11:$B$16&amp;'TDCV Values'!$C$11:$C$16,0),MATCH(F$154,'TDCV Values'!$D$10:$H$10,0))*'Customer Numbers - South Wales'!$C$10)+(F128*INDEX('TDCV Values'!$D$11:$H$16,MATCH($B160&amp;$C160,'TDCV Values'!$B$11:$B$16&amp;'TDCV Values'!$C$11:$C$16,0),MATCH(F$154,'TDCV Values'!$D$10:$H$10,0))*'Customer Numbers - South Wales'!$E$10))/((INDEX('TDCV Values'!$D$11:$H$16,MATCH($B158&amp;$C158,'TDCV Values'!$B$11:$B$16&amp;'TDCV Values'!$C$11:$C$16,0),MATCH(F$154,'TDCV Values'!$D$10:$H$10,0))*'Customer Numbers - South Wales'!$C$10)+('Customer Numbers - South Wales'!$E$10*INDEX('TDCV Values'!$D$11:$H$16,MATCH($B160&amp;$C160,'TDCV Values'!$B$11:$B$16&amp;'TDCV Values'!$C$11:$C$16,0),MATCH(F$154,'TDCV Values'!$D$10:$H$10,0))))</f>
        <v>1.961624796245474E-3</v>
      </c>
      <c r="G160" s="37" cm="1">
        <f t="array" ref="G160">((G126*INDEX('TDCV Values'!$D$11:$H$16,MATCH($B158&amp;$C158,'TDCV Values'!$B$11:$B$16&amp;'TDCV Values'!$C$11:$C$16,0),MATCH(G$154,'TDCV Values'!$D$10:$H$10,0))*'Customer Numbers - South Wales'!$C$10)+(G128*INDEX('TDCV Values'!$D$11:$H$16,MATCH($B160&amp;$C160,'TDCV Values'!$B$11:$B$16&amp;'TDCV Values'!$C$11:$C$16,0),MATCH(G$154,'TDCV Values'!$D$10:$H$10,0))*'Customer Numbers - South Wales'!$E$10))/((INDEX('TDCV Values'!$D$11:$H$16,MATCH($B158&amp;$C158,'TDCV Values'!$B$11:$B$16&amp;'TDCV Values'!$C$11:$C$16,0),MATCH(G$154,'TDCV Values'!$D$10:$H$10,0))*'Customer Numbers - South Wales'!$C$10)+('Customer Numbers - South Wales'!$E$10*INDEX('TDCV Values'!$D$11:$H$16,MATCH($B160&amp;$C160,'TDCV Values'!$B$11:$B$16&amp;'TDCV Values'!$C$11:$C$16,0),MATCH(G$154,'TDCV Values'!$D$10:$H$10,0))))</f>
        <v>1.1793479706485898E-3</v>
      </c>
      <c r="H160" s="37" cm="1">
        <f t="array" ref="H160">((H126*INDEX('TDCV Values'!$D$11:$H$16,MATCH($B158&amp;$C158,'TDCV Values'!$B$11:$B$16&amp;'TDCV Values'!$C$11:$C$16,0),MATCH(H$154,'TDCV Values'!$D$10:$H$10,0))*'Customer Numbers - South Wales'!$C$10)+(H128*INDEX('TDCV Values'!$D$11:$H$16,MATCH($B160&amp;$C160,'TDCV Values'!$B$11:$B$16&amp;'TDCV Values'!$C$11:$C$16,0),MATCH(H$154,'TDCV Values'!$D$10:$H$10,0))*'Customer Numbers - South Wales'!$E$10))/((INDEX('TDCV Values'!$D$11:$H$16,MATCH($B158&amp;$C158,'TDCV Values'!$B$11:$B$16&amp;'TDCV Values'!$C$11:$C$16,0),MATCH(H$154,'TDCV Values'!$D$10:$H$10,0))*'Customer Numbers - South Wales'!$C$10)+('Customer Numbers - South Wales'!$E$10*INDEX('TDCV Values'!$D$11:$H$16,MATCH($B160&amp;$C160,'TDCV Values'!$B$11:$B$16&amp;'TDCV Values'!$C$11:$C$16,0),MATCH(H$154,'TDCV Values'!$D$10:$H$10,0))))</f>
        <v>1.0787873136871603E-3</v>
      </c>
      <c r="I160" s="37" cm="1">
        <f t="array" ref="I160">((I126*INDEX('TDCV Values'!$D$11:$H$16,MATCH($B158&amp;$C158,'TDCV Values'!$B$11:$B$16&amp;'TDCV Values'!$C$11:$C$16,0),MATCH(I$154,'TDCV Values'!$D$10:$H$10,0))*'Customer Numbers - South Wales'!$C$10)+(I128*INDEX('TDCV Values'!$D$11:$H$16,MATCH($B160&amp;$C160,'TDCV Values'!$B$11:$B$16&amp;'TDCV Values'!$C$11:$C$16,0),MATCH(I$154,'TDCV Values'!$D$10:$H$10,0))*'Customer Numbers - South Wales'!$E$10))/((INDEX('TDCV Values'!$D$11:$H$16,MATCH($B158&amp;$C158,'TDCV Values'!$B$11:$B$16&amp;'TDCV Values'!$C$11:$C$16,0),MATCH(I$154,'TDCV Values'!$D$10:$H$10,0))*'Customer Numbers - South Wales'!$C$10)+('Customer Numbers - South Wales'!$E$10*INDEX('TDCV Values'!$D$11:$H$16,MATCH($B160&amp;$C160,'TDCV Values'!$B$11:$B$16&amp;'TDCV Values'!$C$11:$C$16,0),MATCH(I$154,'TDCV Values'!$D$10:$H$10,0))))</f>
        <v>1.1361000816343223E-3</v>
      </c>
      <c r="J160" s="44"/>
      <c r="K160" s="27"/>
      <c r="L160" s="27"/>
      <c r="M160" s="27"/>
      <c r="N160" s="27"/>
      <c r="O160" s="27"/>
      <c r="Q160" s="27"/>
      <c r="R160" s="27"/>
      <c r="S160" s="27"/>
      <c r="T160" s="27"/>
      <c r="U160" s="27"/>
    </row>
    <row r="161" spans="2:21">
      <c r="B161" s="14" t="s">
        <v>62</v>
      </c>
      <c r="C161" s="1" t="s">
        <v>63</v>
      </c>
      <c r="D161" s="14" t="s">
        <v>68</v>
      </c>
      <c r="E161" s="37">
        <f>(('Customer Numbers - South Wales'!$D$21*E$129)+('Customer Numbers - South Wales'!$D$17*E$130)+('Customer Numbers - South Wales'!$D$20*E$131))</f>
        <v>7.7987190378984491E-3</v>
      </c>
      <c r="F161" s="37">
        <f>(('Customer Numbers - South Wales'!$D$21*F$129)+('Customer Numbers - South Wales'!$D$17*F$130)+('Customer Numbers - South Wales'!$D$20*F$131))</f>
        <v>8.5502623290830589E-3</v>
      </c>
      <c r="G161" s="37">
        <f>(('Customer Numbers - South Wales'!$D$21*G$129)+('Customer Numbers - South Wales'!$D$17*G$130)+('Customer Numbers - South Wales'!$D$20*G$131))</f>
        <v>8.5502623290830589E-3</v>
      </c>
      <c r="H161" s="37">
        <f>(('Customer Numbers - South Wales'!$D$21*H$129)+('Customer Numbers - South Wales'!$D$17*H$130)+('Customer Numbers - South Wales'!$D$20*H$131))</f>
        <v>8.566589971106927E-3</v>
      </c>
      <c r="I161" s="37">
        <f>(('Customer Numbers - South Wales'!$D$21*I$129)+('Customer Numbers - South Wales'!$D$17*I$130)+('Customer Numbers - South Wales'!$D$20*I$131))</f>
        <v>8.1724084644466781E-3</v>
      </c>
      <c r="J161" s="44"/>
      <c r="K161" s="27"/>
      <c r="L161" s="27"/>
      <c r="M161" s="27"/>
      <c r="N161" s="27"/>
      <c r="O161" s="27"/>
      <c r="Q161" s="27"/>
      <c r="R161" s="27"/>
      <c r="S161" s="27"/>
      <c r="T161" s="27"/>
      <c r="U161" s="27"/>
    </row>
    <row r="162" spans="2:21">
      <c r="B162" s="14" t="s">
        <v>62</v>
      </c>
      <c r="C162" s="1" t="s">
        <v>65</v>
      </c>
      <c r="D162" s="14" t="s">
        <v>68</v>
      </c>
      <c r="E162" s="37">
        <v>0</v>
      </c>
      <c r="F162" s="37">
        <v>0</v>
      </c>
      <c r="G162" s="37">
        <v>0</v>
      </c>
      <c r="H162" s="37">
        <v>0</v>
      </c>
      <c r="I162" s="37">
        <v>0</v>
      </c>
      <c r="J162" s="44"/>
      <c r="K162" s="27"/>
      <c r="L162" s="27"/>
      <c r="M162" s="27"/>
      <c r="N162" s="27"/>
      <c r="O162" s="27"/>
      <c r="Q162" s="27"/>
      <c r="R162" s="27"/>
      <c r="S162" s="27"/>
      <c r="T162" s="27"/>
      <c r="U162" s="27"/>
    </row>
    <row r="163" spans="2:21">
      <c r="B163" s="14" t="s">
        <v>62</v>
      </c>
      <c r="C163" s="1" t="s">
        <v>66</v>
      </c>
      <c r="D163" s="14" t="s">
        <v>68</v>
      </c>
      <c r="E163" s="37">
        <f>(('Customer Numbers - South Wales'!$D$21*E$129)+('Customer Numbers - South Wales'!$D$17*E$130)+('Customer Numbers - South Wales'!$D$20*E$131))</f>
        <v>7.7987190378984491E-3</v>
      </c>
      <c r="F163" s="37">
        <f>(('Customer Numbers - South Wales'!$D$21*F$129)+('Customer Numbers - South Wales'!$D$17*F$130)+('Customer Numbers - South Wales'!$D$20*F$131))</f>
        <v>8.5502623290830589E-3</v>
      </c>
      <c r="G163" s="37">
        <f>(('Customer Numbers - South Wales'!$D$21*G$129)+('Customer Numbers - South Wales'!$D$17*G$130)+('Customer Numbers - South Wales'!$D$20*G$131))</f>
        <v>8.5502623290830589E-3</v>
      </c>
      <c r="H163" s="37">
        <f>(('Customer Numbers - South Wales'!$D$21*H$129)+('Customer Numbers - South Wales'!$D$17*H$130)+('Customer Numbers - South Wales'!$D$20*H$131))</f>
        <v>8.566589971106927E-3</v>
      </c>
      <c r="I163" s="37">
        <f>(('Customer Numbers - South Wales'!$D$21*I$129)+('Customer Numbers - South Wales'!$D$17*I$130)+('Customer Numbers - South Wales'!$D$20*I$131))</f>
        <v>8.1724084644466781E-3</v>
      </c>
      <c r="J163" s="44"/>
      <c r="K163" s="27"/>
      <c r="L163" s="27"/>
      <c r="M163" s="27"/>
      <c r="N163" s="27"/>
      <c r="O163" s="27"/>
      <c r="Q163" s="27"/>
      <c r="R163" s="27"/>
      <c r="S163" s="27"/>
      <c r="T163" s="27"/>
      <c r="U163" s="27"/>
    </row>
    <row r="164" spans="2:21">
      <c r="B164" s="14" t="s">
        <v>67</v>
      </c>
      <c r="C164" s="1" t="s">
        <v>63</v>
      </c>
      <c r="D164" s="14" t="s">
        <v>68</v>
      </c>
      <c r="E164" s="37">
        <f>(('Customer Numbers - South Wales'!$D$27*E$132)+('Customer Numbers - South Wales'!$D$23*E$133)+('Customer Numbers - South Wales'!$D$26*E$134))</f>
        <v>4.1982146145969693E-3</v>
      </c>
      <c r="F164" s="37">
        <f>(('Customer Numbers - South Wales'!$D$27*F$132)+('Customer Numbers - South Wales'!$D$23*F$133)+('Customer Numbers - South Wales'!$D$26*F$134))</f>
        <v>4.2875001278843607E-3</v>
      </c>
      <c r="G164" s="37">
        <f>(('Customer Numbers - South Wales'!$D$27*G$132)+('Customer Numbers - South Wales'!$D$23*G$133)+('Customer Numbers - South Wales'!$D$26*G$134))</f>
        <v>4.2875001278843607E-3</v>
      </c>
      <c r="H164" s="37">
        <f>(('Customer Numbers - South Wales'!$D$27*H$132)+('Customer Numbers - South Wales'!$D$23*H$133)+('Customer Numbers - South Wales'!$D$26*H$134))</f>
        <v>4.3324481727325566E-3</v>
      </c>
      <c r="I164" s="37">
        <f>(('Customer Numbers - South Wales'!$D$27*I$132)+('Customer Numbers - South Wales'!$D$23*I$133)+('Customer Numbers - South Wales'!$D$26*I$134))</f>
        <v>4.3324481727325566E-3</v>
      </c>
      <c r="J164" s="44"/>
      <c r="K164" s="27"/>
      <c r="L164" s="27"/>
      <c r="M164" s="27"/>
      <c r="N164" s="27"/>
      <c r="O164" s="27"/>
      <c r="Q164" s="27"/>
      <c r="R164" s="27"/>
      <c r="S164" s="27"/>
      <c r="T164" s="27"/>
      <c r="U164" s="27"/>
    </row>
    <row r="165" spans="2:21">
      <c r="B165" s="14" t="s">
        <v>67</v>
      </c>
      <c r="C165" s="1" t="s">
        <v>65</v>
      </c>
      <c r="D165" s="14" t="s">
        <v>68</v>
      </c>
      <c r="E165" s="37">
        <v>0</v>
      </c>
      <c r="F165" s="37">
        <v>0</v>
      </c>
      <c r="G165" s="37">
        <v>0</v>
      </c>
      <c r="H165" s="37">
        <v>0</v>
      </c>
      <c r="I165" s="37">
        <v>0</v>
      </c>
      <c r="J165" s="44"/>
      <c r="K165" s="27"/>
      <c r="L165" s="27"/>
      <c r="M165" s="27"/>
      <c r="N165" s="27"/>
      <c r="O165" s="27"/>
      <c r="Q165" s="27"/>
      <c r="R165" s="27"/>
      <c r="S165" s="27"/>
      <c r="T165" s="27"/>
      <c r="U165" s="27"/>
    </row>
    <row r="166" spans="2:21">
      <c r="B166" s="14" t="s">
        <v>67</v>
      </c>
      <c r="C166" s="1" t="s">
        <v>66</v>
      </c>
      <c r="D166" s="14" t="s">
        <v>68</v>
      </c>
      <c r="E166" s="37">
        <f>(('Customer Numbers - South Wales'!$D$27*E$132)+('Customer Numbers - South Wales'!$D$23*E$133)+('Customer Numbers - South Wales'!$D$26*E$134))</f>
        <v>4.1982146145969693E-3</v>
      </c>
      <c r="F166" s="37">
        <f>(('Customer Numbers - South Wales'!$D$27*F$132)+('Customer Numbers - South Wales'!$D$23*F$133)+('Customer Numbers - South Wales'!$D$26*F$134))</f>
        <v>4.2875001278843607E-3</v>
      </c>
      <c r="G166" s="37">
        <f>(('Customer Numbers - South Wales'!$D$27*G$132)+('Customer Numbers - South Wales'!$D$23*G$133)+('Customer Numbers - South Wales'!$D$26*G$134))</f>
        <v>4.2875001278843607E-3</v>
      </c>
      <c r="H166" s="37">
        <f>(('Customer Numbers - South Wales'!$D$27*H$132)+('Customer Numbers - South Wales'!$D$23*H$133)+('Customer Numbers - South Wales'!$D$26*H$134))</f>
        <v>4.3324481727325566E-3</v>
      </c>
      <c r="I166" s="37">
        <f>(('Customer Numbers - South Wales'!$D$27*I$132)+('Customer Numbers - South Wales'!$D$23*I$133)+('Customer Numbers - South Wales'!$D$26*I$134))</f>
        <v>4.3324481727325566E-3</v>
      </c>
      <c r="J166" s="44"/>
      <c r="K166" s="27"/>
      <c r="L166" s="27"/>
      <c r="M166" s="27"/>
      <c r="N166" s="27"/>
      <c r="O166" s="27"/>
      <c r="Q166" s="27"/>
      <c r="R166" s="27"/>
      <c r="S166" s="27"/>
      <c r="T166" s="27"/>
      <c r="U166" s="27"/>
    </row>
    <row r="167" spans="2:21">
      <c r="B167" s="128"/>
      <c r="E167" s="16"/>
      <c r="F167" s="16"/>
      <c r="G167" s="16"/>
      <c r="H167" s="16"/>
      <c r="I167" s="16"/>
      <c r="J167" s="52"/>
    </row>
    <row r="168" spans="2:21" s="135" customFormat="1">
      <c r="B168" s="195" t="s">
        <v>30</v>
      </c>
      <c r="F168" s="196"/>
      <c r="G168" s="197"/>
      <c r="J168" s="49"/>
    </row>
    <row r="169" spans="2:21" ht="25.5">
      <c r="B169" s="14"/>
      <c r="C169" s="1"/>
      <c r="D169" s="1"/>
      <c r="E169" s="126" t="s">
        <v>47</v>
      </c>
      <c r="F169" s="126" t="s">
        <v>49</v>
      </c>
      <c r="G169" s="126" t="s">
        <v>51</v>
      </c>
      <c r="H169" s="126" t="s">
        <v>53</v>
      </c>
      <c r="I169" s="127" t="s">
        <v>55</v>
      </c>
    </row>
    <row r="170" spans="2:21">
      <c r="B170" s="55" t="s">
        <v>58</v>
      </c>
      <c r="C170" s="2" t="s">
        <v>59</v>
      </c>
      <c r="D170" s="2" t="s">
        <v>60</v>
      </c>
      <c r="E170" s="13" t="s">
        <v>46</v>
      </c>
      <c r="F170" s="13" t="s">
        <v>48</v>
      </c>
      <c r="G170" s="13" t="s">
        <v>50</v>
      </c>
      <c r="H170" s="13" t="s">
        <v>52</v>
      </c>
      <c r="I170" s="186" t="s">
        <v>54</v>
      </c>
      <c r="J170" t="s">
        <v>107</v>
      </c>
    </row>
    <row r="171" spans="2:21">
      <c r="B171" s="14" t="s">
        <v>62</v>
      </c>
      <c r="C171" s="1" t="s">
        <v>63</v>
      </c>
      <c r="D171" s="14" t="s">
        <v>64</v>
      </c>
      <c r="E171" s="8">
        <f t="shared" ref="E171:I182" si="22">E139+E155</f>
        <v>0.67801591949886242</v>
      </c>
      <c r="F171" s="8">
        <f t="shared" si="22"/>
        <v>0.5098340527955455</v>
      </c>
      <c r="G171" s="8">
        <f t="shared" si="22"/>
        <v>0.3040339186349697</v>
      </c>
      <c r="H171" s="8">
        <f t="shared" si="22"/>
        <v>0.27611421698809796</v>
      </c>
      <c r="I171" s="8">
        <f t="shared" si="22"/>
        <v>0.28876935274839605</v>
      </c>
      <c r="J171" s="4"/>
      <c r="L171" s="27"/>
      <c r="M171" s="27"/>
      <c r="N171" s="27"/>
      <c r="O171" s="27"/>
    </row>
    <row r="172" spans="2:21">
      <c r="B172" s="14" t="s">
        <v>62</v>
      </c>
      <c r="C172" s="1" t="s">
        <v>65</v>
      </c>
      <c r="D172" s="14" t="s">
        <v>64</v>
      </c>
      <c r="E172" s="8">
        <f t="shared" si="22"/>
        <v>0.66364227016523247</v>
      </c>
      <c r="F172" s="8">
        <f t="shared" si="22"/>
        <v>0.49526120352548114</v>
      </c>
      <c r="G172" s="8">
        <f t="shared" si="22"/>
        <v>0.29166869072572604</v>
      </c>
      <c r="H172" s="8">
        <f t="shared" si="22"/>
        <v>0.27011665621474978</v>
      </c>
      <c r="I172" s="8">
        <f t="shared" si="22"/>
        <v>0.28265402207449569</v>
      </c>
      <c r="K172" s="27"/>
      <c r="L172" s="27"/>
      <c r="M172" s="27"/>
      <c r="N172" s="27"/>
      <c r="O172" s="27"/>
    </row>
    <row r="173" spans="2:21">
      <c r="B173" s="14" t="s">
        <v>62</v>
      </c>
      <c r="C173" s="1" t="s">
        <v>66</v>
      </c>
      <c r="D173" s="14" t="s">
        <v>64</v>
      </c>
      <c r="E173" s="8">
        <f t="shared" si="22"/>
        <v>0.69379269922516795</v>
      </c>
      <c r="F173" s="8">
        <f t="shared" si="22"/>
        <v>0.5217015724521219</v>
      </c>
      <c r="G173" s="8">
        <f t="shared" si="22"/>
        <v>0.31111763065359777</v>
      </c>
      <c r="H173" s="8">
        <f t="shared" si="22"/>
        <v>0.28240718375263807</v>
      </c>
      <c r="I173" s="8">
        <f t="shared" si="22"/>
        <v>0.29543567619445199</v>
      </c>
      <c r="K173" s="27"/>
      <c r="L173" s="27"/>
      <c r="M173" s="27"/>
      <c r="N173" s="27"/>
      <c r="O173" s="27"/>
    </row>
    <row r="174" spans="2:21">
      <c r="B174" s="14" t="s">
        <v>67</v>
      </c>
      <c r="C174" s="1" t="s">
        <v>63</v>
      </c>
      <c r="D174" s="14" t="s">
        <v>64</v>
      </c>
      <c r="E174" s="8">
        <f t="shared" si="22"/>
        <v>0.17240527129766561</v>
      </c>
      <c r="F174" s="8">
        <f t="shared" si="22"/>
        <v>0.12838504133288678</v>
      </c>
      <c r="G174" s="8">
        <f t="shared" si="22"/>
        <v>7.7090670265529598E-2</v>
      </c>
      <c r="H174" s="8">
        <f t="shared" si="22"/>
        <v>7.0899908833589792E-2</v>
      </c>
      <c r="I174" s="8">
        <f t="shared" si="22"/>
        <v>7.6167827617070499E-2</v>
      </c>
      <c r="K174" s="27"/>
      <c r="L174" s="27"/>
      <c r="M174" s="27"/>
      <c r="N174" s="27"/>
      <c r="O174" s="27"/>
    </row>
    <row r="175" spans="2:21">
      <c r="B175" s="14" t="s">
        <v>67</v>
      </c>
      <c r="C175" s="1" t="s">
        <v>65</v>
      </c>
      <c r="D175" s="14" t="s">
        <v>64</v>
      </c>
      <c r="E175" s="8">
        <f t="shared" si="22"/>
        <v>0.1757577555920096</v>
      </c>
      <c r="F175" s="8">
        <f t="shared" si="22"/>
        <v>0.12964486722692112</v>
      </c>
      <c r="G175" s="8">
        <f t="shared" si="22"/>
        <v>7.49685766955904E-2</v>
      </c>
      <c r="H175" s="8">
        <f t="shared" si="22"/>
        <v>6.7934210246712909E-2</v>
      </c>
      <c r="I175" s="8">
        <f t="shared" si="22"/>
        <v>7.3600298515559534E-2</v>
      </c>
      <c r="K175" s="27"/>
      <c r="L175" s="27"/>
      <c r="M175" s="27"/>
      <c r="N175" s="27"/>
      <c r="O175" s="27"/>
    </row>
    <row r="176" spans="2:21">
      <c r="B176" s="14" t="s">
        <v>67</v>
      </c>
      <c r="C176" s="1" t="s">
        <v>66</v>
      </c>
      <c r="D176" s="14" t="s">
        <v>64</v>
      </c>
      <c r="E176" s="8">
        <f t="shared" si="22"/>
        <v>0.17641336252887885</v>
      </c>
      <c r="F176" s="8">
        <f t="shared" si="22"/>
        <v>0.13137134003090206</v>
      </c>
      <c r="G176" s="8">
        <f t="shared" si="22"/>
        <v>7.8886062185531652E-2</v>
      </c>
      <c r="H176" s="8">
        <f t="shared" si="22"/>
        <v>7.2511807375054041E-2</v>
      </c>
      <c r="I176" s="8">
        <f t="shared" si="22"/>
        <v>7.7947505097604369E-2</v>
      </c>
      <c r="K176" s="27"/>
      <c r="L176" s="27"/>
      <c r="M176" s="27"/>
      <c r="N176" s="27"/>
      <c r="O176" s="27"/>
    </row>
    <row r="177" spans="2:15">
      <c r="B177" s="14" t="s">
        <v>62</v>
      </c>
      <c r="C177" s="1" t="s">
        <v>63</v>
      </c>
      <c r="D177" s="14" t="s">
        <v>68</v>
      </c>
      <c r="E177" s="8">
        <f t="shared" si="22"/>
        <v>0.50467252039329047</v>
      </c>
      <c r="F177" s="8">
        <f t="shared" si="22"/>
        <v>0.55166626266398111</v>
      </c>
      <c r="G177" s="8">
        <f t="shared" si="22"/>
        <v>0.55166626266398111</v>
      </c>
      <c r="H177" s="8">
        <f t="shared" si="22"/>
        <v>0.5592921117535129</v>
      </c>
      <c r="I177" s="8">
        <f t="shared" si="22"/>
        <v>0.55894540305198037</v>
      </c>
      <c r="K177" s="27"/>
      <c r="L177" s="27"/>
      <c r="M177" s="27"/>
      <c r="N177" s="27"/>
      <c r="O177" s="27"/>
    </row>
    <row r="178" spans="2:15">
      <c r="B178" s="14" t="s">
        <v>62</v>
      </c>
      <c r="C178" s="1" t="s">
        <v>65</v>
      </c>
      <c r="D178" s="14" t="s">
        <v>68</v>
      </c>
      <c r="E178" s="8">
        <f t="shared" si="22"/>
        <v>0.50178911942786308</v>
      </c>
      <c r="F178" s="8">
        <f t="shared" si="22"/>
        <v>0.54850499546939069</v>
      </c>
      <c r="G178" s="8">
        <f t="shared" si="22"/>
        <v>0.54850499546939069</v>
      </c>
      <c r="H178" s="8">
        <f t="shared" si="22"/>
        <v>0.55612480778050466</v>
      </c>
      <c r="I178" s="8">
        <f t="shared" si="22"/>
        <v>0.55592383882563245</v>
      </c>
      <c r="K178" s="27"/>
      <c r="L178" s="27"/>
      <c r="M178" s="27"/>
      <c r="N178" s="27"/>
      <c r="O178" s="27"/>
    </row>
    <row r="179" spans="2:15">
      <c r="B179" s="14" t="s">
        <v>62</v>
      </c>
      <c r="C179" s="1" t="s">
        <v>66</v>
      </c>
      <c r="D179" s="14" t="s">
        <v>68</v>
      </c>
      <c r="E179" s="8">
        <f t="shared" si="22"/>
        <v>0.54208625422376089</v>
      </c>
      <c r="F179" s="8">
        <f t="shared" si="22"/>
        <v>0.59147110067104325</v>
      </c>
      <c r="G179" s="8">
        <f t="shared" si="22"/>
        <v>0.59147110067104325</v>
      </c>
      <c r="H179" s="8">
        <f t="shared" si="22"/>
        <v>0.59667915119061121</v>
      </c>
      <c r="I179" s="8">
        <f t="shared" si="22"/>
        <v>0.59705716810750808</v>
      </c>
      <c r="K179" s="27"/>
      <c r="L179" s="27"/>
      <c r="M179" s="27"/>
      <c r="N179" s="27"/>
      <c r="O179" s="27"/>
    </row>
    <row r="180" spans="2:15">
      <c r="B180" s="14" t="s">
        <v>67</v>
      </c>
      <c r="C180" s="1" t="s">
        <v>63</v>
      </c>
      <c r="D180" s="14" t="s">
        <v>68</v>
      </c>
      <c r="E180" s="8">
        <f t="shared" si="22"/>
        <v>0.30453919963936271</v>
      </c>
      <c r="F180" s="8">
        <f t="shared" si="22"/>
        <v>0.31016558982494241</v>
      </c>
      <c r="G180" s="8">
        <f t="shared" si="22"/>
        <v>0.31016558982494241</v>
      </c>
      <c r="H180" s="8">
        <f t="shared" si="22"/>
        <v>0.31947783954007103</v>
      </c>
      <c r="I180" s="8">
        <f t="shared" si="22"/>
        <v>0.31925692534999583</v>
      </c>
      <c r="K180" s="27"/>
      <c r="L180" s="27"/>
      <c r="M180" s="27"/>
      <c r="N180" s="27"/>
      <c r="O180" s="27"/>
    </row>
    <row r="181" spans="2:15">
      <c r="B181" s="14" t="s">
        <v>67</v>
      </c>
      <c r="C181" s="1" t="s">
        <v>65</v>
      </c>
      <c r="D181" s="14" t="s">
        <v>68</v>
      </c>
      <c r="E181" s="8">
        <f t="shared" si="22"/>
        <v>0.30293499536111557</v>
      </c>
      <c r="F181" s="8">
        <f t="shared" si="22"/>
        <v>0.30852726813833237</v>
      </c>
      <c r="G181" s="8">
        <f t="shared" si="22"/>
        <v>0.30852726813833237</v>
      </c>
      <c r="H181" s="8">
        <f t="shared" si="22"/>
        <v>0.31782234249382274</v>
      </c>
      <c r="I181" s="8">
        <f t="shared" si="22"/>
        <v>0.31760142830374755</v>
      </c>
      <c r="K181" s="27"/>
      <c r="L181" s="27"/>
      <c r="M181" s="27"/>
      <c r="N181" s="27"/>
      <c r="O181" s="27"/>
    </row>
    <row r="182" spans="2:15">
      <c r="B182" s="14" t="s">
        <v>67</v>
      </c>
      <c r="C182" s="1" t="s">
        <v>66</v>
      </c>
      <c r="D182" s="14" t="s">
        <v>68</v>
      </c>
      <c r="E182" s="8">
        <f t="shared" si="22"/>
        <v>0.32882105266259681</v>
      </c>
      <c r="F182" s="8">
        <f t="shared" si="22"/>
        <v>0.33668967153451773</v>
      </c>
      <c r="G182" s="8">
        <f t="shared" si="22"/>
        <v>0.33668967153451773</v>
      </c>
      <c r="H182" s="8">
        <f t="shared" si="22"/>
        <v>0.3430747565401443</v>
      </c>
      <c r="I182" s="8">
        <f t="shared" si="22"/>
        <v>0.34285292727003397</v>
      </c>
      <c r="K182" s="27"/>
      <c r="L182" s="27"/>
      <c r="M182" s="27"/>
      <c r="N182" s="27"/>
      <c r="O182" s="27"/>
    </row>
    <row r="183" spans="2:15">
      <c r="B183" s="128"/>
      <c r="D183" s="128"/>
      <c r="E183" s="16"/>
      <c r="F183" s="16"/>
      <c r="G183" s="16"/>
      <c r="H183" s="16"/>
      <c r="I183" s="16"/>
    </row>
    <row r="184" spans="2:15">
      <c r="B184" s="198" t="s">
        <v>69</v>
      </c>
      <c r="C184" s="193"/>
      <c r="D184" s="193"/>
      <c r="E184" s="193"/>
      <c r="F184" s="193"/>
      <c r="G184" s="193"/>
      <c r="H184" s="193"/>
      <c r="I184" s="193"/>
    </row>
    <row r="185" spans="2:15" ht="25.5">
      <c r="B185" s="14"/>
      <c r="C185" s="1"/>
      <c r="D185" s="1"/>
      <c r="E185" s="126" t="s">
        <v>47</v>
      </c>
      <c r="F185" s="126" t="s">
        <v>49</v>
      </c>
      <c r="G185" s="126" t="s">
        <v>51</v>
      </c>
      <c r="H185" s="126" t="s">
        <v>53</v>
      </c>
      <c r="I185" s="127" t="s">
        <v>55</v>
      </c>
    </row>
    <row r="186" spans="2:15">
      <c r="B186" s="55" t="s">
        <v>58</v>
      </c>
      <c r="C186" s="2" t="s">
        <v>59</v>
      </c>
      <c r="D186" s="2" t="s">
        <v>60</v>
      </c>
      <c r="E186" s="13" t="s">
        <v>46</v>
      </c>
      <c r="F186" s="13" t="s">
        <v>48</v>
      </c>
      <c r="G186" s="13" t="s">
        <v>50</v>
      </c>
      <c r="H186" s="13" t="s">
        <v>52</v>
      </c>
      <c r="I186" s="186" t="s">
        <v>54</v>
      </c>
    </row>
    <row r="187" spans="2:15">
      <c r="B187" s="209" t="s">
        <v>71</v>
      </c>
      <c r="C187" s="209"/>
      <c r="D187" s="209"/>
      <c r="E187" s="209"/>
      <c r="F187" s="209"/>
      <c r="G187" s="209"/>
      <c r="H187" s="209"/>
      <c r="I187" s="186"/>
      <c r="J187" t="s">
        <v>80</v>
      </c>
    </row>
    <row r="188" spans="2:15">
      <c r="B188" s="14" t="s">
        <v>62</v>
      </c>
      <c r="C188" s="1" t="s">
        <v>63</v>
      </c>
      <c r="D188" s="14" t="s">
        <v>64</v>
      </c>
      <c r="E188" s="35" cm="1">
        <f t="array" ref="E188">E171*INDEX('TDCV Values'!$D$11:$H$16,MATCH($B188&amp;$C188,'TDCV Values'!$B$11:$B$16&amp;'TDCV Values'!$C$11:$C$16,0),MATCH(E$22,'TDCV Values'!$D$10:$H$10,0))</f>
        <v>1966.246166546701</v>
      </c>
      <c r="F188" s="35" cm="1">
        <f t="array" ref="F188">F171*INDEX('TDCV Values'!$D$11:$H$16,MATCH($B188&amp;$C188,'TDCV Values'!$B$11:$B$16&amp;'TDCV Values'!$C$11:$C$16,0),MATCH(F$22,'TDCV Values'!$D$10:$H$10,0))</f>
        <v>1478.5187531070819</v>
      </c>
      <c r="G188" s="35" cm="1">
        <f t="array" ref="G188">G171*INDEX('TDCV Values'!$D$11:$H$16,MATCH($B188&amp;$C188,'TDCV Values'!$B$11:$B$16&amp;'TDCV Values'!$C$11:$C$16,0),MATCH(G$22,'TDCV Values'!$D$10:$H$10,0))</f>
        <v>881.69836404141211</v>
      </c>
      <c r="H188" s="35" cm="1">
        <f t="array" ref="H188">H171*INDEX('TDCV Values'!$D$11:$H$16,MATCH($B188&amp;$C188,'TDCV Values'!$B$11:$B$16&amp;'TDCV Values'!$C$11:$C$16,0),MATCH(H$22,'TDCV Values'!$D$10:$H$10,0))</f>
        <v>745.50838586786449</v>
      </c>
      <c r="I188" s="35" cm="1">
        <f t="array" ref="I188">I171*INDEX('TDCV Values'!$D$11:$H$16,MATCH($B188&amp;$C188,'TDCV Values'!$B$11:$B$16&amp;'TDCV Values'!$C$11:$C$16,0),MATCH(I$22,'TDCV Values'!$D$10:$H$10,0))</f>
        <v>779.67725242066933</v>
      </c>
      <c r="J188" s="108"/>
    </row>
    <row r="189" spans="2:15">
      <c r="B189" s="14" t="s">
        <v>62</v>
      </c>
      <c r="C189" s="1" t="s">
        <v>65</v>
      </c>
      <c r="D189" s="14" t="s">
        <v>64</v>
      </c>
      <c r="E189" s="35" cm="1">
        <f t="array" ref="E189">E172*INDEX('TDCV Values'!$D$11:$H$16,MATCH($B189&amp;$C189,'TDCV Values'!$B$11:$B$16&amp;'TDCV Values'!$C$11:$C$16,0),MATCH(E$22,'TDCV Values'!$D$10:$H$10,0))</f>
        <v>1924.5625834791742</v>
      </c>
      <c r="F189" s="35" cm="1">
        <f t="array" ref="F189">F172*INDEX('TDCV Values'!$D$11:$H$16,MATCH($B189&amp;$C189,'TDCV Values'!$B$11:$B$16&amp;'TDCV Values'!$C$11:$C$16,0),MATCH(F$22,'TDCV Values'!$D$10:$H$10,0))</f>
        <v>1436.2574902238953</v>
      </c>
      <c r="G189" s="35" cm="1">
        <f t="array" ref="G189">G172*INDEX('TDCV Values'!$D$11:$H$16,MATCH($B189&amp;$C189,'TDCV Values'!$B$11:$B$16&amp;'TDCV Values'!$C$11:$C$16,0),MATCH(G$22,'TDCV Values'!$D$10:$H$10,0))</f>
        <v>845.83920310460553</v>
      </c>
      <c r="H189" s="35" cm="1">
        <f t="array" ref="H189">H172*INDEX('TDCV Values'!$D$11:$H$16,MATCH($B189&amp;$C189,'TDCV Values'!$B$11:$B$16&amp;'TDCV Values'!$C$11:$C$16,0),MATCH(H$22,'TDCV Values'!$D$10:$H$10,0))</f>
        <v>729.31497177982442</v>
      </c>
      <c r="I189" s="35" cm="1">
        <f t="array" ref="I189">I172*INDEX('TDCV Values'!$D$11:$H$16,MATCH($B189&amp;$C189,'TDCV Values'!$B$11:$B$16&amp;'TDCV Values'!$C$11:$C$16,0),MATCH(I$22,'TDCV Values'!$D$10:$H$10,0))</f>
        <v>763.16585960113832</v>
      </c>
      <c r="J189" s="108"/>
    </row>
    <row r="190" spans="2:15">
      <c r="B190" s="14" t="s">
        <v>62</v>
      </c>
      <c r="C190" s="1" t="s">
        <v>66</v>
      </c>
      <c r="D190" s="14" t="s">
        <v>64</v>
      </c>
      <c r="E190" s="35" cm="1">
        <f t="array" ref="E190">E173*INDEX('TDCV Values'!$D$11:$H$16,MATCH($B190&amp;$C190,'TDCV Values'!$B$11:$B$16&amp;'TDCV Values'!$C$11:$C$16,0),MATCH(E$22,'TDCV Values'!$D$10:$H$10,0))</f>
        <v>2011.9988277529872</v>
      </c>
      <c r="F190" s="35" cm="1">
        <f t="array" ref="F190">F173*INDEX('TDCV Values'!$D$11:$H$16,MATCH($B190&amp;$C190,'TDCV Values'!$B$11:$B$16&amp;'TDCV Values'!$C$11:$C$16,0),MATCH(F$22,'TDCV Values'!$D$10:$H$10,0))</f>
        <v>1512.9345601111536</v>
      </c>
      <c r="G190" s="35" cm="1">
        <f t="array" ref="G190">G173*INDEX('TDCV Values'!$D$11:$H$16,MATCH($B190&amp;$C190,'TDCV Values'!$B$11:$B$16&amp;'TDCV Values'!$C$11:$C$16,0),MATCH(G$22,'TDCV Values'!$D$10:$H$10,0))</f>
        <v>902.24112889543358</v>
      </c>
      <c r="H190" s="35" cm="1">
        <f t="array" ref="H190">H173*INDEX('TDCV Values'!$D$11:$H$16,MATCH($B190&amp;$C190,'TDCV Values'!$B$11:$B$16&amp;'TDCV Values'!$C$11:$C$16,0),MATCH(H$22,'TDCV Values'!$D$10:$H$10,0))</f>
        <v>762.4993961321228</v>
      </c>
      <c r="I190" s="35" cm="1">
        <f t="array" ref="I190">I173*INDEX('TDCV Values'!$D$11:$H$16,MATCH($B190&amp;$C190,'TDCV Values'!$B$11:$B$16&amp;'TDCV Values'!$C$11:$C$16,0),MATCH(I$22,'TDCV Values'!$D$10:$H$10,0))</f>
        <v>797.67632572502032</v>
      </c>
      <c r="J190" s="108"/>
    </row>
    <row r="191" spans="2:15">
      <c r="B191" s="14" t="s">
        <v>67</v>
      </c>
      <c r="C191" s="1" t="s">
        <v>63</v>
      </c>
      <c r="D191" s="14" t="s">
        <v>64</v>
      </c>
      <c r="E191" s="35" cm="1">
        <f t="array" ref="E191">E174*INDEX('TDCV Values'!$D$11:$H$16,MATCH($B191&amp;$C191,'TDCV Values'!$B$11:$B$16&amp;'TDCV Values'!$C$11:$C$16,0),MATCH(E$22,'TDCV Values'!$D$10:$H$10,0))</f>
        <v>2068.8632555719873</v>
      </c>
      <c r="F191" s="35" cm="1">
        <f t="array" ref="F191">F174*INDEX('TDCV Values'!$D$11:$H$16,MATCH($B191&amp;$C191,'TDCV Values'!$B$11:$B$16&amp;'TDCV Values'!$C$11:$C$16,0),MATCH(F$22,'TDCV Values'!$D$10:$H$10,0))</f>
        <v>1540.6204959946413</v>
      </c>
      <c r="G191" s="35" cm="1">
        <f t="array" ref="G191">G174*INDEX('TDCV Values'!$D$11:$H$16,MATCH($B191&amp;$C191,'TDCV Values'!$B$11:$B$16&amp;'TDCV Values'!$C$11:$C$16,0),MATCH(G$22,'TDCV Values'!$D$10:$H$10,0))</f>
        <v>925.08804318635521</v>
      </c>
      <c r="H191" s="35" cm="1">
        <f t="array" ref="H191">H174*INDEX('TDCV Values'!$D$11:$H$16,MATCH($B191&amp;$C191,'TDCV Values'!$B$11:$B$16&amp;'TDCV Values'!$C$11:$C$16,0),MATCH(H$22,'TDCV Values'!$D$10:$H$10,0))</f>
        <v>815.34895158628262</v>
      </c>
      <c r="I191" s="35" cm="1">
        <f t="array" ref="I191">I174*INDEX('TDCV Values'!$D$11:$H$16,MATCH($B191&amp;$C191,'TDCV Values'!$B$11:$B$16&amp;'TDCV Values'!$C$11:$C$16,0),MATCH(I$22,'TDCV Values'!$D$10:$H$10,0))</f>
        <v>875.93001759631079</v>
      </c>
      <c r="J191" s="108"/>
    </row>
    <row r="192" spans="2:15">
      <c r="B192" s="14" t="s">
        <v>67</v>
      </c>
      <c r="C192" s="1" t="s">
        <v>65</v>
      </c>
      <c r="D192" s="14" t="s">
        <v>64</v>
      </c>
      <c r="E192" s="35" cm="1">
        <f t="array" ref="E192">E175*INDEX('TDCV Values'!$D$11:$H$16,MATCH($B192&amp;$C192,'TDCV Values'!$B$11:$B$16&amp;'TDCV Values'!$C$11:$C$16,0),MATCH(E$22,'TDCV Values'!$D$10:$H$10,0))</f>
        <v>2109.0930671041151</v>
      </c>
      <c r="F192" s="35" cm="1">
        <f t="array" ref="F192">F175*INDEX('TDCV Values'!$D$11:$H$16,MATCH($B192&amp;$C192,'TDCV Values'!$B$11:$B$16&amp;'TDCV Values'!$C$11:$C$16,0),MATCH(F$22,'TDCV Values'!$D$10:$H$10,0))</f>
        <v>1555.7384067230535</v>
      </c>
      <c r="G192" s="35" cm="1">
        <f t="array" ref="G192">G175*INDEX('TDCV Values'!$D$11:$H$16,MATCH($B192&amp;$C192,'TDCV Values'!$B$11:$B$16&amp;'TDCV Values'!$C$11:$C$16,0),MATCH(G$22,'TDCV Values'!$D$10:$H$10,0))</f>
        <v>899.6229203470848</v>
      </c>
      <c r="H192" s="35" cm="1">
        <f t="array" ref="H192">H175*INDEX('TDCV Values'!$D$11:$H$16,MATCH($B192&amp;$C192,'TDCV Values'!$B$11:$B$16&amp;'TDCV Values'!$C$11:$C$16,0),MATCH(H$22,'TDCV Values'!$D$10:$H$10,0))</f>
        <v>781.24341783719842</v>
      </c>
      <c r="I192" s="35" cm="1">
        <f t="array" ref="I192">I175*INDEX('TDCV Values'!$D$11:$H$16,MATCH($B192&amp;$C192,'TDCV Values'!$B$11:$B$16&amp;'TDCV Values'!$C$11:$C$16,0),MATCH(I$22,'TDCV Values'!$D$10:$H$10,0))</f>
        <v>846.40343292893465</v>
      </c>
      <c r="J192" s="108"/>
    </row>
    <row r="193" spans="2:10">
      <c r="B193" s="14" t="s">
        <v>67</v>
      </c>
      <c r="C193" s="1" t="s">
        <v>66</v>
      </c>
      <c r="D193" s="14" t="s">
        <v>64</v>
      </c>
      <c r="E193" s="35" cm="1">
        <f t="array" ref="E193">E176*INDEX('TDCV Values'!$D$11:$H$16,MATCH($B193&amp;$C193,'TDCV Values'!$B$11:$B$16&amp;'TDCV Values'!$C$11:$C$16,0),MATCH(E$22,'TDCV Values'!$D$10:$H$10,0))</f>
        <v>2116.960350346546</v>
      </c>
      <c r="F193" s="35" cm="1">
        <f t="array" ref="F193">F176*INDEX('TDCV Values'!$D$11:$H$16,MATCH($B193&amp;$C193,'TDCV Values'!$B$11:$B$16&amp;'TDCV Values'!$C$11:$C$16,0),MATCH(F$22,'TDCV Values'!$D$10:$H$10,0))</f>
        <v>1576.4560803708248</v>
      </c>
      <c r="G193" s="35" cm="1">
        <f t="array" ref="G193">G176*INDEX('TDCV Values'!$D$11:$H$16,MATCH($B193&amp;$C193,'TDCV Values'!$B$11:$B$16&amp;'TDCV Values'!$C$11:$C$16,0),MATCH(G$22,'TDCV Values'!$D$10:$H$10,0))</f>
        <v>946.63274622637982</v>
      </c>
      <c r="H193" s="35" cm="1">
        <f t="array" ref="H193">H176*INDEX('TDCV Values'!$D$11:$H$16,MATCH($B193&amp;$C193,'TDCV Values'!$B$11:$B$16&amp;'TDCV Values'!$C$11:$C$16,0),MATCH(H$22,'TDCV Values'!$D$10:$H$10,0))</f>
        <v>833.88578481312152</v>
      </c>
      <c r="I193" s="35" cm="1">
        <f t="array" ref="I193">I176*INDEX('TDCV Values'!$D$11:$H$16,MATCH($B193&amp;$C193,'TDCV Values'!$B$11:$B$16&amp;'TDCV Values'!$C$11:$C$16,0),MATCH(I$22,'TDCV Values'!$D$10:$H$10,0))</f>
        <v>896.39630862245019</v>
      </c>
      <c r="J193" s="108"/>
    </row>
    <row r="194" spans="2:10">
      <c r="B194" s="209" t="s">
        <v>72</v>
      </c>
      <c r="C194" s="209"/>
      <c r="D194" s="209"/>
      <c r="E194" s="209"/>
      <c r="F194" s="209"/>
      <c r="G194" s="209"/>
      <c r="H194" s="209"/>
      <c r="I194" s="186"/>
      <c r="J194" t="s">
        <v>73</v>
      </c>
    </row>
    <row r="195" spans="2:10">
      <c r="B195" s="14" t="s">
        <v>62</v>
      </c>
      <c r="C195" s="1" t="s">
        <v>63</v>
      </c>
      <c r="D195" s="14" t="s">
        <v>68</v>
      </c>
      <c r="E195" s="8">
        <f>E177*365</f>
        <v>184.20546994355101</v>
      </c>
      <c r="F195" s="8">
        <f t="shared" ref="F195:I200" si="23">F177*365</f>
        <v>201.35818587235312</v>
      </c>
      <c r="G195" s="8">
        <f t="shared" si="23"/>
        <v>201.35818587235312</v>
      </c>
      <c r="H195" s="8">
        <f t="shared" si="23"/>
        <v>204.14162079003222</v>
      </c>
      <c r="I195" s="8">
        <f t="shared" si="23"/>
        <v>204.01507211397285</v>
      </c>
      <c r="J195" s="108"/>
    </row>
    <row r="196" spans="2:10">
      <c r="B196" s="14" t="s">
        <v>62</v>
      </c>
      <c r="C196" s="1" t="s">
        <v>65</v>
      </c>
      <c r="D196" s="14" t="s">
        <v>68</v>
      </c>
      <c r="E196" s="8">
        <f t="shared" ref="E196:H200" si="24">E178*365</f>
        <v>183.15302859117003</v>
      </c>
      <c r="F196" s="8">
        <f t="shared" si="24"/>
        <v>200.20432334632761</v>
      </c>
      <c r="G196" s="8">
        <f t="shared" si="24"/>
        <v>200.20432334632761</v>
      </c>
      <c r="H196" s="8">
        <f t="shared" si="24"/>
        <v>202.9855548398842</v>
      </c>
      <c r="I196" s="8">
        <f t="shared" si="23"/>
        <v>202.91220117135583</v>
      </c>
      <c r="J196" s="108"/>
    </row>
    <row r="197" spans="2:10">
      <c r="B197" s="14" t="s">
        <v>62</v>
      </c>
      <c r="C197" s="1" t="s">
        <v>66</v>
      </c>
      <c r="D197" s="14" t="s">
        <v>68</v>
      </c>
      <c r="E197" s="8">
        <f t="shared" si="24"/>
        <v>197.86148279167273</v>
      </c>
      <c r="F197" s="8">
        <f t="shared" si="24"/>
        <v>215.8869517449308</v>
      </c>
      <c r="G197" s="8">
        <f t="shared" si="24"/>
        <v>215.8869517449308</v>
      </c>
      <c r="H197" s="8">
        <f t="shared" si="24"/>
        <v>217.78789018457309</v>
      </c>
      <c r="I197" s="8">
        <f t="shared" si="23"/>
        <v>217.92586635924044</v>
      </c>
      <c r="J197" s="108"/>
    </row>
    <row r="198" spans="2:10">
      <c r="B198" s="14" t="s">
        <v>67</v>
      </c>
      <c r="C198" s="1" t="s">
        <v>63</v>
      </c>
      <c r="D198" s="14" t="s">
        <v>68</v>
      </c>
      <c r="E198" s="8">
        <f t="shared" si="24"/>
        <v>111.15680786836739</v>
      </c>
      <c r="F198" s="8">
        <f t="shared" si="24"/>
        <v>113.21044028610397</v>
      </c>
      <c r="G198" s="8">
        <f t="shared" si="24"/>
        <v>113.21044028610397</v>
      </c>
      <c r="H198" s="8">
        <f t="shared" si="24"/>
        <v>116.60941143212592</v>
      </c>
      <c r="I198" s="8">
        <f t="shared" si="23"/>
        <v>116.52877775274848</v>
      </c>
      <c r="J198" s="108"/>
    </row>
    <row r="199" spans="2:10">
      <c r="B199" s="14" t="s">
        <v>67</v>
      </c>
      <c r="C199" s="1" t="s">
        <v>65</v>
      </c>
      <c r="D199" s="14" t="s">
        <v>68</v>
      </c>
      <c r="E199" s="8">
        <f t="shared" si="24"/>
        <v>110.57127330680719</v>
      </c>
      <c r="F199" s="8">
        <f t="shared" si="24"/>
        <v>112.61245287049131</v>
      </c>
      <c r="G199" s="8">
        <f t="shared" si="24"/>
        <v>112.61245287049131</v>
      </c>
      <c r="H199" s="8">
        <f t="shared" si="24"/>
        <v>116.0051550102453</v>
      </c>
      <c r="I199" s="8">
        <f t="shared" si="23"/>
        <v>115.92452133086785</v>
      </c>
      <c r="J199" s="108"/>
    </row>
    <row r="200" spans="2:10">
      <c r="B200" s="14" t="s">
        <v>67</v>
      </c>
      <c r="C200" s="1" t="s">
        <v>66</v>
      </c>
      <c r="D200" s="14" t="s">
        <v>68</v>
      </c>
      <c r="E200" s="8">
        <f t="shared" si="24"/>
        <v>120.01968422184784</v>
      </c>
      <c r="F200" s="8">
        <f t="shared" si="24"/>
        <v>122.89173011009898</v>
      </c>
      <c r="G200" s="8">
        <f t="shared" si="24"/>
        <v>122.89173011009898</v>
      </c>
      <c r="H200" s="8">
        <f t="shared" si="24"/>
        <v>125.22228613715266</v>
      </c>
      <c r="I200" s="8">
        <f t="shared" si="23"/>
        <v>125.14131845356241</v>
      </c>
      <c r="J200" s="108"/>
    </row>
    <row r="201" spans="2:10">
      <c r="B201" s="209" t="s">
        <v>74</v>
      </c>
      <c r="C201" s="209"/>
      <c r="D201" s="209"/>
      <c r="E201" s="209"/>
      <c r="F201" s="209"/>
      <c r="G201" s="209"/>
      <c r="H201" s="209"/>
      <c r="I201" s="186"/>
      <c r="J201" t="s">
        <v>75</v>
      </c>
    </row>
    <row r="202" spans="2:10">
      <c r="B202" s="14" t="s">
        <v>62</v>
      </c>
      <c r="C202" s="1" t="s">
        <v>63</v>
      </c>
      <c r="D202" s="1"/>
      <c r="E202" s="8">
        <f>E188+E195</f>
        <v>2150.451636490252</v>
      </c>
      <c r="F202" s="8">
        <f t="shared" ref="F202:I207" si="25">F188+F195</f>
        <v>1679.876938979435</v>
      </c>
      <c r="G202" s="8">
        <f t="shared" si="25"/>
        <v>1083.0565499137651</v>
      </c>
      <c r="H202" s="8">
        <f t="shared" si="25"/>
        <v>949.65000665789671</v>
      </c>
      <c r="I202" s="8">
        <f t="shared" si="25"/>
        <v>983.69232453464224</v>
      </c>
    </row>
    <row r="203" spans="2:10">
      <c r="B203" s="14" t="s">
        <v>62</v>
      </c>
      <c r="C203" s="1" t="s">
        <v>65</v>
      </c>
      <c r="D203" s="1"/>
      <c r="E203" s="8">
        <f t="shared" ref="E203:H207" si="26">E189+E196</f>
        <v>2107.7156120703444</v>
      </c>
      <c r="F203" s="8">
        <f t="shared" si="26"/>
        <v>1636.4618135702228</v>
      </c>
      <c r="G203" s="8">
        <f t="shared" si="26"/>
        <v>1046.0435264509331</v>
      </c>
      <c r="H203" s="8">
        <f t="shared" si="26"/>
        <v>932.30052661970865</v>
      </c>
      <c r="I203" s="8">
        <f t="shared" si="25"/>
        <v>966.07806077249415</v>
      </c>
    </row>
    <row r="204" spans="2:10">
      <c r="B204" s="14" t="s">
        <v>62</v>
      </c>
      <c r="C204" s="1" t="s">
        <v>66</v>
      </c>
      <c r="D204" s="1"/>
      <c r="E204" s="8">
        <f t="shared" si="26"/>
        <v>2209.86031054466</v>
      </c>
      <c r="F204" s="8">
        <f t="shared" si="26"/>
        <v>1728.8215118560843</v>
      </c>
      <c r="G204" s="8">
        <f t="shared" si="26"/>
        <v>1118.1280806403643</v>
      </c>
      <c r="H204" s="8">
        <f t="shared" si="26"/>
        <v>980.28728631669583</v>
      </c>
      <c r="I204" s="8">
        <f t="shared" si="25"/>
        <v>1015.6021920842608</v>
      </c>
    </row>
    <row r="205" spans="2:10">
      <c r="B205" s="14" t="s">
        <v>67</v>
      </c>
      <c r="C205" s="1" t="s">
        <v>63</v>
      </c>
      <c r="D205" s="1"/>
      <c r="E205" s="8">
        <f t="shared" si="26"/>
        <v>2180.0200634403545</v>
      </c>
      <c r="F205" s="8">
        <f t="shared" si="26"/>
        <v>1653.8309362807452</v>
      </c>
      <c r="G205" s="8">
        <f t="shared" si="26"/>
        <v>1038.2984834724591</v>
      </c>
      <c r="H205" s="8">
        <f t="shared" si="26"/>
        <v>931.95836301840859</v>
      </c>
      <c r="I205" s="8">
        <f t="shared" si="25"/>
        <v>992.4587953490593</v>
      </c>
    </row>
    <row r="206" spans="2:10">
      <c r="B206" s="14" t="s">
        <v>67</v>
      </c>
      <c r="C206" s="1" t="s">
        <v>65</v>
      </c>
      <c r="D206" s="1"/>
      <c r="E206" s="8">
        <f t="shared" si="26"/>
        <v>2219.6643404109223</v>
      </c>
      <c r="F206" s="8">
        <f t="shared" si="26"/>
        <v>1668.3508595935448</v>
      </c>
      <c r="G206" s="8">
        <f t="shared" si="26"/>
        <v>1012.2353732175761</v>
      </c>
      <c r="H206" s="8">
        <f t="shared" si="26"/>
        <v>897.24857284744371</v>
      </c>
      <c r="I206" s="8">
        <f t="shared" si="25"/>
        <v>962.32795425980248</v>
      </c>
    </row>
    <row r="207" spans="2:10">
      <c r="B207" s="14" t="s">
        <v>67</v>
      </c>
      <c r="C207" s="1" t="s">
        <v>66</v>
      </c>
      <c r="D207" s="1"/>
      <c r="E207" s="8">
        <f t="shared" si="26"/>
        <v>2236.9800345683939</v>
      </c>
      <c r="F207" s="8">
        <f t="shared" si="26"/>
        <v>1699.3478104809237</v>
      </c>
      <c r="G207" s="8">
        <f t="shared" si="26"/>
        <v>1069.5244763364788</v>
      </c>
      <c r="H207" s="8">
        <f t="shared" si="26"/>
        <v>959.10807095027417</v>
      </c>
      <c r="I207" s="8">
        <f t="shared" si="25"/>
        <v>1021.5376270760125</v>
      </c>
    </row>
    <row r="208" spans="2:10">
      <c r="B208" s="209" t="s">
        <v>74</v>
      </c>
      <c r="C208" s="209"/>
      <c r="D208" s="209"/>
      <c r="E208" s="209"/>
      <c r="F208" s="209"/>
      <c r="G208" s="209"/>
      <c r="H208" s="209"/>
      <c r="I208" s="186"/>
      <c r="J208" t="s">
        <v>76</v>
      </c>
    </row>
    <row r="209" spans="2:15">
      <c r="B209" s="14" t="s">
        <v>77</v>
      </c>
      <c r="C209" s="1" t="s">
        <v>63</v>
      </c>
      <c r="D209" s="1"/>
      <c r="E209" s="8">
        <f>E202+E205</f>
        <v>4330.4716999306065</v>
      </c>
      <c r="F209" s="8">
        <f t="shared" ref="F209:I211" si="27">F202+F205</f>
        <v>3333.7078752601801</v>
      </c>
      <c r="G209" s="8">
        <f t="shared" si="27"/>
        <v>2121.355033386224</v>
      </c>
      <c r="H209" s="8">
        <f t="shared" si="27"/>
        <v>1881.6083696763053</v>
      </c>
      <c r="I209" s="8">
        <f t="shared" si="27"/>
        <v>1976.1511198837015</v>
      </c>
    </row>
    <row r="210" spans="2:15">
      <c r="B210" s="14" t="s">
        <v>77</v>
      </c>
      <c r="C210" s="1" t="s">
        <v>65</v>
      </c>
      <c r="D210" s="1"/>
      <c r="E210" s="8">
        <f t="shared" ref="E210:H211" si="28">E203+E206</f>
        <v>4327.3799524812666</v>
      </c>
      <c r="F210" s="8">
        <f t="shared" si="28"/>
        <v>3304.8126731637676</v>
      </c>
      <c r="G210" s="8">
        <f t="shared" si="28"/>
        <v>2058.2788996685094</v>
      </c>
      <c r="H210" s="8">
        <f t="shared" si="28"/>
        <v>1829.5490994671522</v>
      </c>
      <c r="I210" s="8">
        <f t="shared" si="27"/>
        <v>1928.4060150322966</v>
      </c>
    </row>
    <row r="211" spans="2:15">
      <c r="B211" s="14" t="s">
        <v>77</v>
      </c>
      <c r="C211" s="1" t="s">
        <v>66</v>
      </c>
      <c r="D211" s="1"/>
      <c r="E211" s="8">
        <f t="shared" si="28"/>
        <v>4446.8403451130544</v>
      </c>
      <c r="F211" s="8">
        <f t="shared" si="28"/>
        <v>3428.169322337008</v>
      </c>
      <c r="G211" s="8">
        <f t="shared" si="28"/>
        <v>2187.6525569768428</v>
      </c>
      <c r="H211" s="8">
        <f t="shared" si="28"/>
        <v>1939.39535726697</v>
      </c>
      <c r="I211" s="8">
        <f t="shared" si="27"/>
        <v>2037.1398191602734</v>
      </c>
    </row>
    <row r="212" spans="2:15">
      <c r="B212" s="128"/>
      <c r="D212" s="128"/>
      <c r="E212" s="16"/>
      <c r="F212" s="16"/>
      <c r="G212" s="16"/>
      <c r="H212" s="16"/>
      <c r="I212" s="16"/>
    </row>
    <row r="213" spans="2:15">
      <c r="B213" s="199" t="s">
        <v>108</v>
      </c>
      <c r="C213" s="190"/>
      <c r="D213" s="190"/>
      <c r="E213" s="191"/>
      <c r="F213" s="191"/>
      <c r="G213" s="191"/>
      <c r="H213" s="191"/>
      <c r="I213" s="191"/>
    </row>
    <row r="214" spans="2:15" ht="25.5">
      <c r="B214" s="14"/>
      <c r="C214" s="1"/>
      <c r="D214" s="1"/>
      <c r="E214" s="126" t="s">
        <v>47</v>
      </c>
      <c r="F214" s="126" t="s">
        <v>49</v>
      </c>
      <c r="G214" s="126" t="s">
        <v>51</v>
      </c>
      <c r="H214" s="126" t="s">
        <v>53</v>
      </c>
      <c r="I214" s="127" t="s">
        <v>55</v>
      </c>
      <c r="J214" t="s">
        <v>93</v>
      </c>
    </row>
    <row r="215" spans="2:15">
      <c r="B215" s="55" t="s">
        <v>58</v>
      </c>
      <c r="C215" s="2" t="s">
        <v>59</v>
      </c>
      <c r="D215" s="2" t="s">
        <v>60</v>
      </c>
      <c r="E215" s="13" t="s">
        <v>46</v>
      </c>
      <c r="F215" s="13" t="s">
        <v>48</v>
      </c>
      <c r="G215" s="13" t="s">
        <v>50</v>
      </c>
      <c r="H215" s="13" t="s">
        <v>52</v>
      </c>
      <c r="I215" s="186" t="s">
        <v>54</v>
      </c>
    </row>
    <row r="216" spans="2:15">
      <c r="B216" s="209" t="s">
        <v>74</v>
      </c>
      <c r="C216" s="209"/>
      <c r="D216" s="209"/>
      <c r="E216" s="209"/>
      <c r="F216" s="209"/>
      <c r="G216" s="209"/>
      <c r="H216" s="209"/>
      <c r="I216" s="186"/>
      <c r="K216" s="138"/>
      <c r="L216" s="138"/>
      <c r="M216" s="138"/>
      <c r="N216" s="138"/>
      <c r="O216" s="138"/>
    </row>
    <row r="217" spans="2:15">
      <c r="B217" s="14" t="s">
        <v>62</v>
      </c>
      <c r="C217" s="1" t="s">
        <v>63</v>
      </c>
      <c r="D217" s="1"/>
      <c r="E217" s="8">
        <f t="shared" ref="E217:I222" si="29">E202-E38</f>
        <v>16.406378468492221</v>
      </c>
      <c r="F217" s="8">
        <f t="shared" si="29"/>
        <v>13.669312644419961</v>
      </c>
      <c r="G217" s="8">
        <f t="shared" si="29"/>
        <v>10.132667876674077</v>
      </c>
      <c r="H217" s="8">
        <f t="shared" si="29"/>
        <v>10.623780098775342</v>
      </c>
      <c r="I217" s="8">
        <f t="shared" si="29"/>
        <v>10.729262307397221</v>
      </c>
      <c r="J217" s="137"/>
      <c r="K217" s="138"/>
      <c r="L217" s="138"/>
      <c r="M217" s="138"/>
      <c r="N217" s="138"/>
      <c r="O217" s="138"/>
    </row>
    <row r="218" spans="2:15">
      <c r="B218" s="14" t="s">
        <v>62</v>
      </c>
      <c r="C218" s="1" t="s">
        <v>65</v>
      </c>
      <c r="D218" s="1"/>
      <c r="E218" s="8">
        <f t="shared" si="29"/>
        <v>-14.705686117863934</v>
      </c>
      <c r="F218" s="8">
        <f t="shared" si="29"/>
        <v>-14.9113496084085</v>
      </c>
      <c r="G218" s="8">
        <f t="shared" si="29"/>
        <v>-14.9113496084085</v>
      </c>
      <c r="H218" s="8">
        <f t="shared" si="29"/>
        <v>-20.162248367643315</v>
      </c>
      <c r="I218" s="8">
        <f t="shared" si="29"/>
        <v>-20.156671138350703</v>
      </c>
      <c r="J218" s="137"/>
      <c r="K218" s="121" t="s">
        <v>101</v>
      </c>
      <c r="L218" s="138"/>
      <c r="M218" s="138"/>
      <c r="N218" s="138"/>
      <c r="O218" s="138"/>
    </row>
    <row r="219" spans="2:15">
      <c r="B219" s="14" t="s">
        <v>62</v>
      </c>
      <c r="C219" s="1" t="s">
        <v>66</v>
      </c>
      <c r="D219" s="1"/>
      <c r="E219" s="8">
        <f t="shared" si="29"/>
        <v>-50.88282585471643</v>
      </c>
      <c r="F219" s="8">
        <f t="shared" si="29"/>
        <v>-39.724115474439259</v>
      </c>
      <c r="G219" s="8">
        <f t="shared" si="29"/>
        <v>-25.572450394191947</v>
      </c>
      <c r="H219" s="8">
        <f t="shared" si="29"/>
        <v>-22.265070118439439</v>
      </c>
      <c r="I219" s="8">
        <f t="shared" si="29"/>
        <v>-22.692750856337511</v>
      </c>
      <c r="K219" s="136">
        <f>(I217*'Customer Numbers - South Wales'!$C$5)+(I218*'Customer Numbers - South Wales'!$D$5)+(I219*'Customer Numbers - South Wales'!$E$5)+(I220*'Customer Numbers - South Wales'!$C$10)+(I221*'Customer Numbers - South Wales'!$D$10)+(I222*'Customer Numbers - South Wales'!$E$10)</f>
        <v>4.8894435167312622E-8</v>
      </c>
      <c r="L219" s="138"/>
      <c r="M219" s="138"/>
      <c r="N219" s="138"/>
      <c r="O219" s="138"/>
    </row>
    <row r="220" spans="2:15">
      <c r="B220" s="14" t="s">
        <v>67</v>
      </c>
      <c r="C220" s="1" t="s">
        <v>63</v>
      </c>
      <c r="D220" s="1"/>
      <c r="E220" s="8">
        <f t="shared" si="29"/>
        <v>19.258360765917587</v>
      </c>
      <c r="F220" s="8">
        <f t="shared" si="29"/>
        <v>15.947383193561109</v>
      </c>
      <c r="G220" s="8">
        <f t="shared" si="29"/>
        <v>12.360338855143027</v>
      </c>
      <c r="H220" s="8">
        <f t="shared" si="29"/>
        <v>13.263399803099105</v>
      </c>
      <c r="I220" s="8">
        <f t="shared" si="29"/>
        <v>13.508694850171651</v>
      </c>
      <c r="K220" s="138"/>
      <c r="L220" s="138"/>
      <c r="M220" s="138"/>
      <c r="N220" s="138"/>
      <c r="O220" s="138"/>
    </row>
    <row r="221" spans="2:15">
      <c r="B221" s="14" t="s">
        <v>67</v>
      </c>
      <c r="C221" s="1" t="s">
        <v>65</v>
      </c>
      <c r="D221" s="1"/>
      <c r="E221" s="8">
        <f t="shared" si="29"/>
        <v>-26.334542368769689</v>
      </c>
      <c r="F221" s="8">
        <f t="shared" si="29"/>
        <v>-25.353979312547835</v>
      </c>
      <c r="G221" s="8">
        <f t="shared" si="29"/>
        <v>-25.353979312547835</v>
      </c>
      <c r="H221" s="8">
        <f t="shared" si="29"/>
        <v>-31.594193044190092</v>
      </c>
      <c r="I221" s="8">
        <f t="shared" si="29"/>
        <v>-31.568034278435107</v>
      </c>
      <c r="K221" s="138"/>
      <c r="L221" s="138"/>
      <c r="M221" s="138"/>
      <c r="N221" s="138"/>
      <c r="O221" s="138"/>
    </row>
    <row r="222" spans="2:15">
      <c r="B222" s="14" t="s">
        <v>67</v>
      </c>
      <c r="C222" s="1" t="s">
        <v>66</v>
      </c>
      <c r="D222" s="1"/>
      <c r="E222" s="8">
        <f t="shared" si="29"/>
        <v>-51.732106076356558</v>
      </c>
      <c r="F222" s="8">
        <f t="shared" si="29"/>
        <v>-39.204866392243275</v>
      </c>
      <c r="G222" s="8">
        <f t="shared" si="29"/>
        <v>-24.544958704159853</v>
      </c>
      <c r="H222" s="8">
        <f t="shared" si="29"/>
        <v>-21.843712292645591</v>
      </c>
      <c r="I222" s="8">
        <f t="shared" si="29"/>
        <v>-22.873004651135034</v>
      </c>
      <c r="K222" s="138"/>
      <c r="L222" s="138"/>
      <c r="M222" s="138"/>
      <c r="N222" s="138"/>
      <c r="O222" s="138"/>
    </row>
    <row r="223" spans="2:15">
      <c r="B223" s="209" t="s">
        <v>74</v>
      </c>
      <c r="C223" s="209"/>
      <c r="D223" s="209"/>
      <c r="E223" s="209"/>
      <c r="F223" s="209"/>
      <c r="G223" s="209"/>
      <c r="H223" s="209"/>
      <c r="I223" s="186"/>
      <c r="K223" s="138"/>
      <c r="L223" s="138"/>
      <c r="M223" s="138"/>
      <c r="N223" s="138"/>
      <c r="O223" s="138"/>
    </row>
    <row r="224" spans="2:15">
      <c r="B224" s="14" t="s">
        <v>77</v>
      </c>
      <c r="C224" s="1" t="s">
        <v>63</v>
      </c>
      <c r="D224" s="1"/>
      <c r="E224" s="8">
        <f>E217+E220</f>
        <v>35.664739234409808</v>
      </c>
      <c r="F224" s="8">
        <f t="shared" ref="F224:I226" si="30">F217+F220</f>
        <v>29.616695837981069</v>
      </c>
      <c r="G224" s="8">
        <f t="shared" si="30"/>
        <v>22.493006731817104</v>
      </c>
      <c r="H224" s="8">
        <f t="shared" si="30"/>
        <v>23.887179901874447</v>
      </c>
      <c r="I224" s="8">
        <f t="shared" si="30"/>
        <v>24.237957157568871</v>
      </c>
      <c r="K224" s="138"/>
      <c r="L224" s="138"/>
      <c r="M224" s="138"/>
      <c r="N224" s="138"/>
      <c r="O224" s="138"/>
    </row>
    <row r="225" spans="2:15">
      <c r="B225" s="14" t="s">
        <v>77</v>
      </c>
      <c r="C225" s="1" t="s">
        <v>65</v>
      </c>
      <c r="D225" s="1"/>
      <c r="E225" s="8">
        <f>E218+E221</f>
        <v>-41.040228486633623</v>
      </c>
      <c r="F225" s="8">
        <f t="shared" si="30"/>
        <v>-40.265328920956335</v>
      </c>
      <c r="G225" s="8">
        <f t="shared" si="30"/>
        <v>-40.265328920956335</v>
      </c>
      <c r="H225" s="8">
        <f t="shared" si="30"/>
        <v>-51.756441411833407</v>
      </c>
      <c r="I225" s="8">
        <f t="shared" si="30"/>
        <v>-51.72470541678581</v>
      </c>
      <c r="K225" s="138"/>
      <c r="L225" s="138"/>
      <c r="M225" s="138"/>
      <c r="N225" s="138"/>
      <c r="O225" s="138"/>
    </row>
    <row r="226" spans="2:15">
      <c r="B226" s="14" t="s">
        <v>77</v>
      </c>
      <c r="C226" s="1" t="s">
        <v>66</v>
      </c>
      <c r="D226" s="1"/>
      <c r="E226" s="8">
        <f>E219+E222</f>
        <v>-102.61493193107299</v>
      </c>
      <c r="F226" s="8">
        <f t="shared" si="30"/>
        <v>-78.928981866682534</v>
      </c>
      <c r="G226" s="8">
        <f t="shared" si="30"/>
        <v>-50.1174090983518</v>
      </c>
      <c r="H226" s="8">
        <f t="shared" si="30"/>
        <v>-44.108782411085031</v>
      </c>
      <c r="I226" s="8">
        <f t="shared" si="30"/>
        <v>-45.565755507472545</v>
      </c>
    </row>
    <row r="227" spans="2:15">
      <c r="E227" s="16"/>
      <c r="F227" s="16"/>
      <c r="G227" s="16"/>
      <c r="H227" s="200"/>
      <c r="I227" s="200"/>
      <c r="J227" s="16"/>
    </row>
    <row r="228" spans="2:15">
      <c r="J228" s="16"/>
    </row>
    <row r="229" spans="2:15">
      <c r="J229" s="16"/>
    </row>
    <row r="230" spans="2:15">
      <c r="J230" s="16"/>
    </row>
    <row r="231" spans="2:15">
      <c r="J231" s="16"/>
    </row>
    <row r="232" spans="2:15">
      <c r="J232" s="16"/>
    </row>
    <row r="233" spans="2:15">
      <c r="J233" s="16"/>
    </row>
    <row r="234" spans="2:15">
      <c r="J234" s="16"/>
    </row>
    <row r="235" spans="2:15">
      <c r="J235" s="16"/>
    </row>
    <row r="236" spans="2:15">
      <c r="J236" s="16"/>
    </row>
  </sheetData>
  <mergeCells count="21">
    <mergeCell ref="M54:N54"/>
    <mergeCell ref="B57:C57"/>
    <mergeCell ref="B208:H208"/>
    <mergeCell ref="B216:H216"/>
    <mergeCell ref="B223:H223"/>
    <mergeCell ref="B187:H187"/>
    <mergeCell ref="B194:H194"/>
    <mergeCell ref="B201:H201"/>
    <mergeCell ref="B23:H23"/>
    <mergeCell ref="B30:H30"/>
    <mergeCell ref="B37:H37"/>
    <mergeCell ref="B44:H44"/>
    <mergeCell ref="B113:H113"/>
    <mergeCell ref="E52:F52"/>
    <mergeCell ref="B77:H77"/>
    <mergeCell ref="B84:H84"/>
    <mergeCell ref="B91:H91"/>
    <mergeCell ref="B98:H98"/>
    <mergeCell ref="B106:H106"/>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CDBB-E960-41CC-B3EF-0A2474444B75}">
  <sheetPr>
    <tabColor theme="7" tint="0.79998168889431442"/>
    <pageSetUpPr autoPageBreaks="0"/>
  </sheetPr>
  <dimension ref="A1"/>
  <sheetViews>
    <sheetView workbookViewId="0">
      <selection activeCell="H29" sqref="H29"/>
    </sheetView>
  </sheetViews>
  <sheetFormatPr defaultRowHeight="12.7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9789-4F2B-4006-B810-68A850E7D015}">
  <sheetPr>
    <tabColor theme="7" tint="0.79998168889431442"/>
    <pageSetUpPr autoPageBreaks="0"/>
  </sheetPr>
  <dimension ref="B8:Q787"/>
  <sheetViews>
    <sheetView topLeftCell="A190" zoomScale="85" zoomScaleNormal="85" workbookViewId="0">
      <selection activeCell="F206" sqref="F206"/>
    </sheetView>
  </sheetViews>
  <sheetFormatPr defaultRowHeight="12.75"/>
  <cols>
    <col min="2" max="2" width="18.625" customWidth="1"/>
    <col min="3" max="3" width="14.25" bestFit="1" customWidth="1"/>
    <col min="4" max="4" width="16.125" customWidth="1"/>
    <col min="5" max="5" width="20.125" bestFit="1" customWidth="1"/>
    <col min="6" max="6" width="14.375" customWidth="1"/>
    <col min="7" max="7" width="10.375" customWidth="1"/>
    <col min="8" max="8" width="11" customWidth="1"/>
    <col min="9" max="9" width="16.75" customWidth="1"/>
    <col min="10" max="10" width="11" customWidth="1"/>
    <col min="11" max="11" width="9.875" bestFit="1" customWidth="1"/>
    <col min="12" max="12" width="27.5" customWidth="1"/>
    <col min="13" max="13" width="10.125" bestFit="1" customWidth="1"/>
    <col min="14" max="14" width="17.25" bestFit="1" customWidth="1"/>
    <col min="15" max="15" width="13.5" bestFit="1" customWidth="1"/>
    <col min="16" max="16" width="29.125" customWidth="1"/>
    <col min="17" max="17" width="10.125" bestFit="1" customWidth="1"/>
    <col min="18" max="18" width="9.25" bestFit="1" customWidth="1"/>
    <col min="19" max="19" width="9.375" bestFit="1" customWidth="1"/>
    <col min="20" max="20" width="9.25" bestFit="1" customWidth="1"/>
    <col min="21" max="21" width="10.25" bestFit="1" customWidth="1"/>
  </cols>
  <sheetData>
    <row r="8" spans="2:16" s="144" customFormat="1">
      <c r="B8" s="3" t="s">
        <v>137</v>
      </c>
    </row>
    <row r="10" spans="2:16" ht="25.5">
      <c r="B10" s="1"/>
      <c r="C10" s="1"/>
      <c r="D10" s="1"/>
      <c r="E10" s="1"/>
      <c r="F10" s="145" t="s">
        <v>47</v>
      </c>
      <c r="G10" s="145" t="s">
        <v>49</v>
      </c>
      <c r="H10" s="145" t="s">
        <v>51</v>
      </c>
      <c r="I10" s="145" t="s">
        <v>53</v>
      </c>
      <c r="J10" s="145" t="s">
        <v>55</v>
      </c>
    </row>
    <row r="11" spans="2:16">
      <c r="B11" s="21" t="s">
        <v>95</v>
      </c>
      <c r="C11" s="21" t="s">
        <v>58</v>
      </c>
      <c r="D11" s="21" t="s">
        <v>59</v>
      </c>
      <c r="E11" s="21" t="s">
        <v>138</v>
      </c>
      <c r="F11" s="21" t="s">
        <v>46</v>
      </c>
      <c r="G11" s="21" t="s">
        <v>48</v>
      </c>
      <c r="H11" s="21" t="s">
        <v>50</v>
      </c>
      <c r="I11" s="21" t="s">
        <v>52</v>
      </c>
      <c r="J11" s="21" t="s">
        <v>54</v>
      </c>
    </row>
    <row r="12" spans="2:16">
      <c r="B12" s="146" t="s">
        <v>96</v>
      </c>
      <c r="C12" s="147" t="s">
        <v>62</v>
      </c>
      <c r="D12" s="147" t="s">
        <v>63</v>
      </c>
      <c r="E12" s="147">
        <v>3.1</v>
      </c>
      <c r="F12" s="19">
        <v>2121.4353903824481</v>
      </c>
      <c r="G12" s="19">
        <v>1658.3683684030098</v>
      </c>
      <c r="H12" s="19">
        <v>1062.5412019209971</v>
      </c>
      <c r="I12" s="19">
        <v>983.51320563099432</v>
      </c>
      <c r="J12" s="19">
        <v>1019.7350710776634</v>
      </c>
      <c r="L12" s="130"/>
      <c r="M12" s="130"/>
      <c r="N12" s="130"/>
      <c r="O12" s="130"/>
      <c r="P12" s="130"/>
    </row>
    <row r="13" spans="2:16">
      <c r="B13" s="143" t="s">
        <v>96</v>
      </c>
      <c r="C13" s="1" t="s">
        <v>62</v>
      </c>
      <c r="D13" s="1" t="s">
        <v>65</v>
      </c>
      <c r="E13" s="1">
        <v>3.1</v>
      </c>
      <c r="F13" s="10">
        <v>2108.7127974847208</v>
      </c>
      <c r="G13" s="10">
        <v>1642.290009988033</v>
      </c>
      <c r="H13" s="10">
        <v>1049.3405863635605</v>
      </c>
      <c r="I13" s="10">
        <v>994.72183315822326</v>
      </c>
      <c r="J13" s="10">
        <v>1030.7687269822704</v>
      </c>
      <c r="O13" s="130"/>
    </row>
    <row r="14" spans="2:16">
      <c r="B14" s="143" t="s">
        <v>96</v>
      </c>
      <c r="C14" s="1" t="s">
        <v>62</v>
      </c>
      <c r="D14" s="1" t="s">
        <v>66</v>
      </c>
      <c r="E14" s="1">
        <v>3.1</v>
      </c>
      <c r="F14" s="10">
        <v>2246.8236261332349</v>
      </c>
      <c r="G14" s="10">
        <v>1759.6378358317488</v>
      </c>
      <c r="H14" s="10">
        <v>1132.1139977107703</v>
      </c>
      <c r="I14" s="10">
        <v>1048.6992159195158</v>
      </c>
      <c r="J14" s="10">
        <v>1086.8482924975938</v>
      </c>
      <c r="O14" s="130"/>
    </row>
    <row r="15" spans="2:16">
      <c r="B15" s="143" t="s">
        <v>96</v>
      </c>
      <c r="C15" s="1" t="s">
        <v>67</v>
      </c>
      <c r="D15" s="1" t="s">
        <v>63</v>
      </c>
      <c r="E15" s="1">
        <v>12</v>
      </c>
      <c r="F15" s="10">
        <v>2050.1993916232755</v>
      </c>
      <c r="G15" s="10">
        <v>1542.6320670502657</v>
      </c>
      <c r="H15" s="10">
        <v>959.8269161265822</v>
      </c>
      <c r="I15" s="10">
        <v>891.34872251786499</v>
      </c>
      <c r="J15" s="10">
        <v>951.23267167716108</v>
      </c>
      <c r="L15" s="130"/>
      <c r="M15" s="130"/>
      <c r="N15" s="130"/>
      <c r="O15" s="130"/>
      <c r="P15" s="130"/>
    </row>
    <row r="16" spans="2:16">
      <c r="B16" s="143" t="s">
        <v>96</v>
      </c>
      <c r="C16" s="1" t="s">
        <v>67</v>
      </c>
      <c r="D16" s="1" t="s">
        <v>65</v>
      </c>
      <c r="E16" s="1">
        <v>12</v>
      </c>
      <c r="F16" s="10">
        <v>2135.544446041853</v>
      </c>
      <c r="G16" s="10">
        <v>1597.3772986089255</v>
      </c>
      <c r="H16" s="10">
        <v>972.50540682228893</v>
      </c>
      <c r="I16" s="10">
        <v>901.37097246070141</v>
      </c>
      <c r="J16" s="10">
        <v>966.02455987120322</v>
      </c>
      <c r="O16" s="130"/>
    </row>
    <row r="17" spans="2:15">
      <c r="B17" s="143" t="s">
        <v>96</v>
      </c>
      <c r="C17" s="1" t="s">
        <v>67</v>
      </c>
      <c r="D17" s="1" t="s">
        <v>66</v>
      </c>
      <c r="E17" s="1">
        <v>12</v>
      </c>
      <c r="F17" s="10">
        <v>2171.6433570821632</v>
      </c>
      <c r="G17" s="10">
        <v>1637.5767267817348</v>
      </c>
      <c r="H17" s="10">
        <v>1023.7831631317082</v>
      </c>
      <c r="I17" s="10">
        <v>951.4812697085971</v>
      </c>
      <c r="J17" s="10">
        <v>1014.549316553527</v>
      </c>
      <c r="O17" s="130"/>
    </row>
    <row r="18" spans="2:15">
      <c r="B18" s="143" t="s">
        <v>96</v>
      </c>
      <c r="C18" s="1" t="s">
        <v>62</v>
      </c>
      <c r="D18" s="1" t="s">
        <v>63</v>
      </c>
      <c r="E18" s="148" t="s">
        <v>139</v>
      </c>
      <c r="F18" s="10">
        <v>150.38404762276403</v>
      </c>
      <c r="G18" s="10">
        <v>178.72939623353963</v>
      </c>
      <c r="H18" s="10">
        <v>178.72939623353963</v>
      </c>
      <c r="I18" s="10">
        <v>180.11159522037602</v>
      </c>
      <c r="J18" s="10">
        <v>180.04566860333935</v>
      </c>
      <c r="O18" s="130"/>
    </row>
    <row r="19" spans="2:15">
      <c r="B19" s="143" t="s">
        <v>96</v>
      </c>
      <c r="C19" s="1" t="s">
        <v>62</v>
      </c>
      <c r="D19" s="1" t="s">
        <v>65</v>
      </c>
      <c r="E19" s="148" t="s">
        <v>139</v>
      </c>
      <c r="F19" s="10">
        <v>168.00458322837579</v>
      </c>
      <c r="G19" s="10">
        <v>196.53539826982473</v>
      </c>
      <c r="H19" s="10">
        <v>196.53539826982473</v>
      </c>
      <c r="I19" s="10">
        <v>204.17743975434266</v>
      </c>
      <c r="J19" s="10">
        <v>204.10476043410847</v>
      </c>
      <c r="O19" s="130"/>
    </row>
    <row r="20" spans="2:15">
      <c r="B20" s="143" t="s">
        <v>96</v>
      </c>
      <c r="C20" s="1" t="s">
        <v>62</v>
      </c>
      <c r="D20" s="1" t="s">
        <v>66</v>
      </c>
      <c r="E20" s="148" t="s">
        <v>139</v>
      </c>
      <c r="F20" s="10">
        <v>170.80928160362316</v>
      </c>
      <c r="G20" s="10">
        <v>201.17403766705394</v>
      </c>
      <c r="H20" s="10">
        <v>201.17403766705394</v>
      </c>
      <c r="I20" s="10">
        <v>202.98586884887376</v>
      </c>
      <c r="J20" s="10">
        <v>202.91708642591394</v>
      </c>
      <c r="O20" s="130"/>
    </row>
    <row r="21" spans="2:15">
      <c r="B21" s="143" t="s">
        <v>96</v>
      </c>
      <c r="C21" s="1" t="s">
        <v>67</v>
      </c>
      <c r="D21" s="1" t="s">
        <v>63</v>
      </c>
      <c r="E21" s="148" t="s">
        <v>139</v>
      </c>
      <c r="F21" s="10">
        <v>99.019932732467126</v>
      </c>
      <c r="G21" s="10">
        <v>101.19797317121261</v>
      </c>
      <c r="H21" s="10">
        <v>101.19797317121261</v>
      </c>
      <c r="I21" s="10">
        <v>102.96188837224064</v>
      </c>
      <c r="J21" s="10">
        <v>102.88862147145956</v>
      </c>
      <c r="O21" s="130"/>
    </row>
    <row r="22" spans="2:15">
      <c r="B22" s="143" t="s">
        <v>96</v>
      </c>
      <c r="C22" s="1" t="s">
        <v>67</v>
      </c>
      <c r="D22" s="1" t="s">
        <v>65</v>
      </c>
      <c r="E22" s="148" t="s">
        <v>139</v>
      </c>
      <c r="F22" s="10">
        <v>130.38649111959694</v>
      </c>
      <c r="G22" s="10">
        <v>131.39660207908494</v>
      </c>
      <c r="H22" s="10">
        <v>131.39660207908494</v>
      </c>
      <c r="I22" s="10">
        <v>140.5979280427191</v>
      </c>
      <c r="J22" s="10">
        <v>140.49271275879781</v>
      </c>
      <c r="O22" s="130"/>
    </row>
    <row r="23" spans="2:15">
      <c r="B23" s="149" t="s">
        <v>96</v>
      </c>
      <c r="C23" s="17" t="s">
        <v>67</v>
      </c>
      <c r="D23" s="17" t="s">
        <v>66</v>
      </c>
      <c r="E23" s="150" t="s">
        <v>139</v>
      </c>
      <c r="F23" s="18">
        <v>116.58353148845229</v>
      </c>
      <c r="G23" s="18">
        <v>119.36728340621777</v>
      </c>
      <c r="H23" s="18">
        <v>119.36728340621777</v>
      </c>
      <c r="I23" s="18">
        <v>121.63561502434121</v>
      </c>
      <c r="J23" s="18">
        <v>121.55557366780886</v>
      </c>
      <c r="O23" s="130"/>
    </row>
    <row r="24" spans="2:15">
      <c r="B24" s="146" t="s">
        <v>110</v>
      </c>
      <c r="C24" s="147" t="s">
        <v>62</v>
      </c>
      <c r="D24" s="147" t="s">
        <v>63</v>
      </c>
      <c r="E24" s="147">
        <v>3.1</v>
      </c>
      <c r="F24" s="19">
        <v>2101.5782779925307</v>
      </c>
      <c r="G24" s="19">
        <v>1654.4513397326032</v>
      </c>
      <c r="H24" s="19">
        <v>1062.9246983352257</v>
      </c>
      <c r="I24" s="19">
        <v>984.36705629452604</v>
      </c>
      <c r="J24" s="19">
        <v>1020.5698774461702</v>
      </c>
      <c r="O24" s="130"/>
    </row>
    <row r="25" spans="2:15">
      <c r="B25" s="143" t="s">
        <v>110</v>
      </c>
      <c r="C25" s="1" t="s">
        <v>62</v>
      </c>
      <c r="D25" s="1" t="s">
        <v>65</v>
      </c>
      <c r="E25" s="1">
        <v>3.1</v>
      </c>
      <c r="F25" s="10">
        <v>2089.2294260457315</v>
      </c>
      <c r="G25" s="10">
        <v>1638.6699495533917</v>
      </c>
      <c r="H25" s="10">
        <v>1050.0002772552089</v>
      </c>
      <c r="I25" s="10">
        <v>995.57149251304963</v>
      </c>
      <c r="J25" s="10">
        <v>1031.5994340365389</v>
      </c>
      <c r="O25" s="130"/>
    </row>
    <row r="26" spans="2:15">
      <c r="B26" s="143" t="s">
        <v>110</v>
      </c>
      <c r="C26" s="1" t="s">
        <v>62</v>
      </c>
      <c r="D26" s="1" t="s">
        <v>66</v>
      </c>
      <c r="E26" s="1">
        <v>3.1</v>
      </c>
      <c r="F26" s="10">
        <v>2225.9131351737051</v>
      </c>
      <c r="G26" s="10">
        <v>1755.5130356052184</v>
      </c>
      <c r="H26" s="10">
        <v>1132.5185334910398</v>
      </c>
      <c r="I26" s="10">
        <v>1049.5992314220709</v>
      </c>
      <c r="J26" s="10">
        <v>1087.728250439327</v>
      </c>
      <c r="O26" s="130"/>
    </row>
    <row r="27" spans="2:15">
      <c r="B27" s="143" t="s">
        <v>110</v>
      </c>
      <c r="C27" s="1" t="s">
        <v>67</v>
      </c>
      <c r="D27" s="1" t="s">
        <v>63</v>
      </c>
      <c r="E27" s="1">
        <v>12</v>
      </c>
      <c r="F27" s="10">
        <v>2035.6646757649653</v>
      </c>
      <c r="G27" s="10">
        <v>1533.1683506595266</v>
      </c>
      <c r="H27" s="10">
        <v>950.36319973584261</v>
      </c>
      <c r="I27" s="10">
        <v>881.93579024953442</v>
      </c>
      <c r="J27" s="10">
        <v>941.8197394088304</v>
      </c>
      <c r="O27" s="130"/>
    </row>
    <row r="28" spans="2:15">
      <c r="B28" s="143" t="s">
        <v>110</v>
      </c>
      <c r="C28" s="1" t="s">
        <v>67</v>
      </c>
      <c r="D28" s="1" t="s">
        <v>65</v>
      </c>
      <c r="E28" s="1">
        <v>12</v>
      </c>
      <c r="F28" s="10">
        <v>2126.8711674971646</v>
      </c>
      <c r="G28" s="10">
        <v>1591.693975242034</v>
      </c>
      <c r="H28" s="10">
        <v>966.82208345539743</v>
      </c>
      <c r="I28" s="10">
        <v>895.71814874397444</v>
      </c>
      <c r="J28" s="10">
        <v>960.37173615447625</v>
      </c>
      <c r="O28" s="130"/>
    </row>
    <row r="29" spans="2:15">
      <c r="B29" s="143" t="s">
        <v>110</v>
      </c>
      <c r="C29" s="1" t="s">
        <v>67</v>
      </c>
      <c r="D29" s="1" t="s">
        <v>66</v>
      </c>
      <c r="E29" s="1">
        <v>12</v>
      </c>
      <c r="F29" s="10">
        <v>2156.3247633065498</v>
      </c>
      <c r="G29" s="10">
        <v>1627.6026186938591</v>
      </c>
      <c r="H29" s="10">
        <v>1013.8090550438324</v>
      </c>
      <c r="I29" s="10">
        <v>941.56064599275612</v>
      </c>
      <c r="J29" s="10">
        <v>1004.6286928376859</v>
      </c>
      <c r="O29" s="130"/>
    </row>
    <row r="30" spans="2:15">
      <c r="B30" s="143" t="s">
        <v>110</v>
      </c>
      <c r="C30" s="1" t="s">
        <v>62</v>
      </c>
      <c r="D30" s="1" t="s">
        <v>63</v>
      </c>
      <c r="E30" s="148" t="s">
        <v>139</v>
      </c>
      <c r="F30" s="10">
        <v>173.57237550342771</v>
      </c>
      <c r="G30" s="10">
        <v>198.25247228790485</v>
      </c>
      <c r="H30" s="10">
        <v>198.25247228790485</v>
      </c>
      <c r="I30" s="10">
        <v>199.73021108553897</v>
      </c>
      <c r="J30" s="10">
        <v>199.65722263208443</v>
      </c>
      <c r="O30" s="130"/>
    </row>
    <row r="31" spans="2:15">
      <c r="B31" s="143" t="s">
        <v>110</v>
      </c>
      <c r="C31" s="1" t="s">
        <v>62</v>
      </c>
      <c r="D31" s="1" t="s">
        <v>65</v>
      </c>
      <c r="E31" s="148" t="s">
        <v>139</v>
      </c>
      <c r="F31" s="10">
        <v>191.07929818705122</v>
      </c>
      <c r="G31" s="10">
        <v>215.96281957374177</v>
      </c>
      <c r="H31" s="10">
        <v>215.96281957374177</v>
      </c>
      <c r="I31" s="10">
        <v>223.697488061461</v>
      </c>
      <c r="J31" s="10">
        <v>223.61798646047529</v>
      </c>
      <c r="O31" s="130"/>
    </row>
    <row r="32" spans="2:15">
      <c r="B32" s="143" t="s">
        <v>110</v>
      </c>
      <c r="C32" s="1" t="s">
        <v>62</v>
      </c>
      <c r="D32" s="1" t="s">
        <v>66</v>
      </c>
      <c r="E32" s="148" t="s">
        <v>139</v>
      </c>
      <c r="F32" s="10">
        <v>195.2489900490126</v>
      </c>
      <c r="G32" s="10">
        <v>221.75069542268827</v>
      </c>
      <c r="H32" s="10">
        <v>221.75069542268827</v>
      </c>
      <c r="I32" s="10">
        <v>223.64986473262414</v>
      </c>
      <c r="J32" s="10">
        <v>223.57420371370301</v>
      </c>
      <c r="O32" s="130"/>
    </row>
    <row r="33" spans="2:15">
      <c r="B33" s="143" t="s">
        <v>110</v>
      </c>
      <c r="C33" s="1" t="s">
        <v>67</v>
      </c>
      <c r="D33" s="1" t="s">
        <v>63</v>
      </c>
      <c r="E33" s="148" t="s">
        <v>139</v>
      </c>
      <c r="F33" s="10">
        <v>99.019932732467126</v>
      </c>
      <c r="G33" s="10">
        <v>101.19797317121261</v>
      </c>
      <c r="H33" s="10">
        <v>101.19797317121261</v>
      </c>
      <c r="I33" s="10">
        <v>102.9744982075033</v>
      </c>
      <c r="J33" s="10">
        <v>102.89967412899865</v>
      </c>
      <c r="O33" s="130"/>
    </row>
    <row r="34" spans="2:15">
      <c r="B34" s="143" t="s">
        <v>110</v>
      </c>
      <c r="C34" s="1" t="s">
        <v>67</v>
      </c>
      <c r="D34" s="1" t="s">
        <v>65</v>
      </c>
      <c r="E34" s="148" t="s">
        <v>139</v>
      </c>
      <c r="F34" s="10">
        <v>130.38649111959694</v>
      </c>
      <c r="G34" s="10">
        <v>131.39660207908494</v>
      </c>
      <c r="H34" s="10">
        <v>131.39660207908494</v>
      </c>
      <c r="I34" s="10">
        <v>140.60799983636534</v>
      </c>
      <c r="J34" s="10">
        <v>140.50146759952366</v>
      </c>
      <c r="O34" s="130"/>
    </row>
    <row r="35" spans="2:15">
      <c r="B35" s="149" t="s">
        <v>110</v>
      </c>
      <c r="C35" s="17" t="s">
        <v>67</v>
      </c>
      <c r="D35" s="17" t="s">
        <v>66</v>
      </c>
      <c r="E35" s="150" t="s">
        <v>139</v>
      </c>
      <c r="F35" s="18">
        <v>116.58353148845229</v>
      </c>
      <c r="G35" s="18">
        <v>119.36728340621777</v>
      </c>
      <c r="H35" s="18">
        <v>119.36728340621777</v>
      </c>
      <c r="I35" s="18">
        <v>121.6493765426298</v>
      </c>
      <c r="J35" s="18">
        <v>121.56765734491302</v>
      </c>
      <c r="O35" s="130"/>
    </row>
    <row r="36" spans="2:15">
      <c r="B36" s="146" t="s">
        <v>114</v>
      </c>
      <c r="C36" s="147" t="s">
        <v>62</v>
      </c>
      <c r="D36" s="147" t="s">
        <v>63</v>
      </c>
      <c r="E36" s="147">
        <v>3.1</v>
      </c>
      <c r="F36" s="19">
        <v>2133.7500018384294</v>
      </c>
      <c r="G36" s="19">
        <v>1662.4651383650025</v>
      </c>
      <c r="H36" s="19">
        <v>1057.2258839395918</v>
      </c>
      <c r="I36" s="19">
        <v>977.72279828923627</v>
      </c>
      <c r="J36" s="19">
        <v>1015.0929632241817</v>
      </c>
      <c r="O36" s="130"/>
    </row>
    <row r="37" spans="2:15">
      <c r="B37" s="143" t="s">
        <v>114</v>
      </c>
      <c r="C37" s="1" t="s">
        <v>62</v>
      </c>
      <c r="D37" s="1" t="s">
        <v>65</v>
      </c>
      <c r="E37" s="1">
        <v>3.1</v>
      </c>
      <c r="F37" s="10">
        <v>2120.8602322237725</v>
      </c>
      <c r="G37" s="10">
        <v>1646.2603793478017</v>
      </c>
      <c r="H37" s="10">
        <v>1043.9443239709028</v>
      </c>
      <c r="I37" s="10">
        <v>988.96050577675499</v>
      </c>
      <c r="J37" s="10">
        <v>1026.1501521681166</v>
      </c>
      <c r="O37" s="130"/>
    </row>
    <row r="38" spans="2:15">
      <c r="B38" s="143" t="s">
        <v>114</v>
      </c>
      <c r="C38" s="1" t="s">
        <v>62</v>
      </c>
      <c r="D38" s="1" t="s">
        <v>66</v>
      </c>
      <c r="E38" s="1">
        <v>3.1</v>
      </c>
      <c r="F38" s="10">
        <v>2259.7925582170924</v>
      </c>
      <c r="G38" s="10">
        <v>1763.9398011235908</v>
      </c>
      <c r="H38" s="10">
        <v>1126.5032014304338</v>
      </c>
      <c r="I38" s="10">
        <v>1042.588509649672</v>
      </c>
      <c r="J38" s="10">
        <v>1081.9469818392854</v>
      </c>
      <c r="O38" s="130"/>
    </row>
    <row r="39" spans="2:15">
      <c r="B39" s="143" t="s">
        <v>114</v>
      </c>
      <c r="C39" s="1" t="s">
        <v>67</v>
      </c>
      <c r="D39" s="1" t="s">
        <v>63</v>
      </c>
      <c r="E39" s="1">
        <v>12</v>
      </c>
      <c r="F39" s="10">
        <v>2040.6388283566421</v>
      </c>
      <c r="G39" s="10">
        <v>1534.2175277860943</v>
      </c>
      <c r="H39" s="10">
        <v>951.41237686241072</v>
      </c>
      <c r="I39" s="10">
        <v>882.97933720986418</v>
      </c>
      <c r="J39" s="10">
        <v>942.86328636916028</v>
      </c>
      <c r="O39" s="130"/>
    </row>
    <row r="40" spans="2:15">
      <c r="B40" s="143" t="s">
        <v>114</v>
      </c>
      <c r="C40" s="1" t="s">
        <v>67</v>
      </c>
      <c r="D40" s="1" t="s">
        <v>65</v>
      </c>
      <c r="E40" s="1">
        <v>12</v>
      </c>
      <c r="F40" s="10">
        <v>2129.6380936324913</v>
      </c>
      <c r="G40" s="10">
        <v>1592.7383969431512</v>
      </c>
      <c r="H40" s="10">
        <v>967.86650515651445</v>
      </c>
      <c r="I40" s="10">
        <v>896.75696546631798</v>
      </c>
      <c r="J40" s="10">
        <v>961.41055287681979</v>
      </c>
      <c r="O40" s="130"/>
    </row>
    <row r="41" spans="2:15">
      <c r="B41" s="143" t="s">
        <v>114</v>
      </c>
      <c r="C41" s="1" t="s">
        <v>67</v>
      </c>
      <c r="D41" s="1" t="s">
        <v>66</v>
      </c>
      <c r="E41" s="1">
        <v>12</v>
      </c>
      <c r="F41" s="10">
        <v>2161.5671790285087</v>
      </c>
      <c r="G41" s="10">
        <v>1628.7083794364314</v>
      </c>
      <c r="H41" s="10">
        <v>1014.9148157864045</v>
      </c>
      <c r="I41" s="10">
        <v>942.66047720667791</v>
      </c>
      <c r="J41" s="10">
        <v>1005.7285240516078</v>
      </c>
      <c r="O41" s="130"/>
    </row>
    <row r="42" spans="2:15">
      <c r="B42" s="143" t="s">
        <v>114</v>
      </c>
      <c r="C42" s="1" t="s">
        <v>62</v>
      </c>
      <c r="D42" s="1" t="s">
        <v>63</v>
      </c>
      <c r="E42" s="148" t="s">
        <v>139</v>
      </c>
      <c r="F42" s="10">
        <v>172.22595646519559</v>
      </c>
      <c r="G42" s="10">
        <v>193.27820195221409</v>
      </c>
      <c r="H42" s="10">
        <v>193.27820195221409</v>
      </c>
      <c r="I42" s="10">
        <v>194.74531884044006</v>
      </c>
      <c r="J42" s="10">
        <v>194.67093249319589</v>
      </c>
      <c r="O42" s="130"/>
    </row>
    <row r="43" spans="2:15">
      <c r="B43" s="143" t="s">
        <v>114</v>
      </c>
      <c r="C43" s="1" t="s">
        <v>62</v>
      </c>
      <c r="D43" s="1" t="s">
        <v>65</v>
      </c>
      <c r="E43" s="148" t="s">
        <v>139</v>
      </c>
      <c r="F43" s="10">
        <v>189.7394760281604</v>
      </c>
      <c r="G43" s="10">
        <v>211.01292104228398</v>
      </c>
      <c r="H43" s="10">
        <v>211.01292104228398</v>
      </c>
      <c r="I43" s="10">
        <v>218.73896228197998</v>
      </c>
      <c r="J43" s="10">
        <v>218.65772281342106</v>
      </c>
      <c r="O43" s="130"/>
    </row>
    <row r="44" spans="2:15">
      <c r="B44" s="143" t="s">
        <v>114</v>
      </c>
      <c r="C44" s="1" t="s">
        <v>62</v>
      </c>
      <c r="D44" s="1" t="s">
        <v>66</v>
      </c>
      <c r="E44" s="148" t="s">
        <v>139</v>
      </c>
      <c r="F44" s="10">
        <v>193.8299102037964</v>
      </c>
      <c r="G44" s="10">
        <v>216.50798377230632</v>
      </c>
      <c r="H44" s="10">
        <v>216.50798377230632</v>
      </c>
      <c r="I44" s="10">
        <v>218.39913510606814</v>
      </c>
      <c r="J44" s="10">
        <v>218.3219194816709</v>
      </c>
      <c r="O44" s="130"/>
    </row>
    <row r="45" spans="2:15">
      <c r="B45" s="143" t="s">
        <v>114</v>
      </c>
      <c r="C45" s="1" t="s">
        <v>67</v>
      </c>
      <c r="D45" s="1" t="s">
        <v>63</v>
      </c>
      <c r="E45" s="148" t="s">
        <v>139</v>
      </c>
      <c r="F45" s="10">
        <v>99.019932732467126</v>
      </c>
      <c r="G45" s="10">
        <v>101.19797317121261</v>
      </c>
      <c r="H45" s="10">
        <v>101.19797317121261</v>
      </c>
      <c r="I45" s="10">
        <v>102.97308668377005</v>
      </c>
      <c r="J45" s="10">
        <v>102.89843767404403</v>
      </c>
      <c r="O45" s="130"/>
    </row>
    <row r="46" spans="2:15">
      <c r="B46" s="143" t="s">
        <v>114</v>
      </c>
      <c r="C46" s="1" t="s">
        <v>67</v>
      </c>
      <c r="D46" s="1" t="s">
        <v>65</v>
      </c>
      <c r="E46" s="148" t="s">
        <v>139</v>
      </c>
      <c r="F46" s="10">
        <v>130.38649111959694</v>
      </c>
      <c r="G46" s="10">
        <v>131.39660207908494</v>
      </c>
      <c r="H46" s="10">
        <v>131.39660207908494</v>
      </c>
      <c r="I46" s="10">
        <v>140.6061392026343</v>
      </c>
      <c r="J46" s="10">
        <v>140.49985083011077</v>
      </c>
      <c r="O46" s="130"/>
    </row>
    <row r="47" spans="2:15">
      <c r="B47" s="149" t="s">
        <v>114</v>
      </c>
      <c r="C47" s="17" t="s">
        <v>67</v>
      </c>
      <c r="D47" s="17" t="s">
        <v>66</v>
      </c>
      <c r="E47" s="150" t="s">
        <v>139</v>
      </c>
      <c r="F47" s="18">
        <v>116.58353148845229</v>
      </c>
      <c r="G47" s="18">
        <v>119.36728340621777</v>
      </c>
      <c r="H47" s="18">
        <v>119.36728340621777</v>
      </c>
      <c r="I47" s="18">
        <v>121.6478363093229</v>
      </c>
      <c r="J47" s="18">
        <v>121.56630571040083</v>
      </c>
      <c r="O47" s="130"/>
    </row>
    <row r="48" spans="2:15">
      <c r="B48" s="146" t="s">
        <v>116</v>
      </c>
      <c r="C48" s="147" t="s">
        <v>62</v>
      </c>
      <c r="D48" s="147" t="s">
        <v>63</v>
      </c>
      <c r="E48" s="147">
        <v>3.1</v>
      </c>
      <c r="F48" s="19">
        <v>2131.997186637303</v>
      </c>
      <c r="G48" s="19">
        <v>1679.950066771406</v>
      </c>
      <c r="H48" s="19">
        <v>1089.8063399593966</v>
      </c>
      <c r="I48" s="19">
        <v>1011.3714900904931</v>
      </c>
      <c r="J48" s="19">
        <v>1047.1436139737534</v>
      </c>
      <c r="O48" s="130"/>
    </row>
    <row r="49" spans="2:15">
      <c r="B49" s="143" t="s">
        <v>116</v>
      </c>
      <c r="C49" s="1" t="s">
        <v>62</v>
      </c>
      <c r="D49" s="1" t="s">
        <v>65</v>
      </c>
      <c r="E49" s="1">
        <v>3.1</v>
      </c>
      <c r="F49" s="10">
        <v>2119.3393603639106</v>
      </c>
      <c r="G49" s="10">
        <v>1663.8829227242877</v>
      </c>
      <c r="H49" s="10">
        <v>1076.5894882978109</v>
      </c>
      <c r="I49" s="10">
        <v>1022.4433300481538</v>
      </c>
      <c r="J49" s="10">
        <v>1058.042654809025</v>
      </c>
      <c r="O49" s="130"/>
    </row>
    <row r="50" spans="2:15">
      <c r="B50" s="143" t="s">
        <v>116</v>
      </c>
      <c r="C50" s="1" t="s">
        <v>62</v>
      </c>
      <c r="D50" s="1" t="s">
        <v>66</v>
      </c>
      <c r="E50" s="1">
        <v>3.1</v>
      </c>
      <c r="F50" s="10">
        <v>2257.9681910675336</v>
      </c>
      <c r="G50" s="10">
        <v>1782.3921499830599</v>
      </c>
      <c r="H50" s="10">
        <v>1160.8541025900665</v>
      </c>
      <c r="I50" s="10">
        <v>1078.064136270938</v>
      </c>
      <c r="J50" s="10">
        <v>1115.7395424532137</v>
      </c>
      <c r="O50" s="130"/>
    </row>
    <row r="51" spans="2:15">
      <c r="B51" s="143" t="s">
        <v>116</v>
      </c>
      <c r="C51" s="1" t="s">
        <v>67</v>
      </c>
      <c r="D51" s="1" t="s">
        <v>63</v>
      </c>
      <c r="E51" s="1">
        <v>12</v>
      </c>
      <c r="F51" s="10">
        <v>2044.4456369678624</v>
      </c>
      <c r="G51" s="10">
        <v>1536.9725313697252</v>
      </c>
      <c r="H51" s="10">
        <v>954.16738044604165</v>
      </c>
      <c r="I51" s="10">
        <v>885.71955703556603</v>
      </c>
      <c r="J51" s="10">
        <v>945.60350619486201</v>
      </c>
      <c r="O51" s="130"/>
    </row>
    <row r="52" spans="2:15">
      <c r="B52" s="143" t="s">
        <v>116</v>
      </c>
      <c r="C52" s="1" t="s">
        <v>67</v>
      </c>
      <c r="D52" s="1" t="s">
        <v>65</v>
      </c>
      <c r="E52" s="1">
        <v>12</v>
      </c>
      <c r="F52" s="10">
        <v>2132.3614623111521</v>
      </c>
      <c r="G52" s="10">
        <v>1593.81930495556</v>
      </c>
      <c r="H52" s="10">
        <v>968.94741316892328</v>
      </c>
      <c r="I52" s="10">
        <v>897.83207287813707</v>
      </c>
      <c r="J52" s="10">
        <v>962.485660288639</v>
      </c>
      <c r="O52" s="130"/>
    </row>
    <row r="53" spans="2:15">
      <c r="B53" s="143" t="s">
        <v>116</v>
      </c>
      <c r="C53" s="1" t="s">
        <v>67</v>
      </c>
      <c r="D53" s="1" t="s">
        <v>66</v>
      </c>
      <c r="E53" s="1">
        <v>12</v>
      </c>
      <c r="F53" s="10">
        <v>2165.579294247359</v>
      </c>
      <c r="G53" s="10">
        <v>1631.6119642852448</v>
      </c>
      <c r="H53" s="10">
        <v>1017.818400635218</v>
      </c>
      <c r="I53" s="10">
        <v>945.54849222840892</v>
      </c>
      <c r="J53" s="10">
        <v>1008.6165390733388</v>
      </c>
      <c r="O53" s="130"/>
    </row>
    <row r="54" spans="2:15">
      <c r="B54" s="143" t="s">
        <v>116</v>
      </c>
      <c r="C54" s="1" t="s">
        <v>62</v>
      </c>
      <c r="D54" s="1" t="s">
        <v>63</v>
      </c>
      <c r="E54" s="148" t="s">
        <v>139</v>
      </c>
      <c r="F54" s="10">
        <v>177.53683156044443</v>
      </c>
      <c r="G54" s="10">
        <v>205.02196800790503</v>
      </c>
      <c r="H54" s="10">
        <v>205.02196800790503</v>
      </c>
      <c r="I54" s="10">
        <v>206.47566709918473</v>
      </c>
      <c r="J54" s="10">
        <v>206.40499665048395</v>
      </c>
      <c r="O54" s="130"/>
    </row>
    <row r="55" spans="2:15">
      <c r="B55" s="143" t="s">
        <v>116</v>
      </c>
      <c r="C55" s="1" t="s">
        <v>62</v>
      </c>
      <c r="D55" s="1" t="s">
        <v>65</v>
      </c>
      <c r="E55" s="148" t="s">
        <v>139</v>
      </c>
      <c r="F55" s="10">
        <v>195.02433009934094</v>
      </c>
      <c r="G55" s="10">
        <v>222.69914765038735</v>
      </c>
      <c r="H55" s="10">
        <v>222.69914765038735</v>
      </c>
      <c r="I55" s="10">
        <v>230.40391133905817</v>
      </c>
      <c r="J55" s="10">
        <v>230.32715221878453</v>
      </c>
      <c r="O55" s="130"/>
    </row>
    <row r="56" spans="2:15">
      <c r="B56" s="143" t="s">
        <v>116</v>
      </c>
      <c r="C56" s="1" t="s">
        <v>62</v>
      </c>
      <c r="D56" s="1" t="s">
        <v>66</v>
      </c>
      <c r="E56" s="148" t="s">
        <v>139</v>
      </c>
      <c r="F56" s="10">
        <v>199.42739181548239</v>
      </c>
      <c r="G56" s="10">
        <v>228.88551353335833</v>
      </c>
      <c r="H56" s="10">
        <v>228.88551353335833</v>
      </c>
      <c r="I56" s="10">
        <v>230.75583318858463</v>
      </c>
      <c r="J56" s="10">
        <v>230.68267013038161</v>
      </c>
      <c r="O56" s="130"/>
    </row>
    <row r="57" spans="2:15">
      <c r="B57" s="143" t="s">
        <v>116</v>
      </c>
      <c r="C57" s="1" t="s">
        <v>67</v>
      </c>
      <c r="D57" s="1" t="s">
        <v>63</v>
      </c>
      <c r="E57" s="148" t="s">
        <v>139</v>
      </c>
      <c r="F57" s="10">
        <v>99.019932732467126</v>
      </c>
      <c r="G57" s="10">
        <v>101.19797317121261</v>
      </c>
      <c r="H57" s="10">
        <v>101.19797317121261</v>
      </c>
      <c r="I57" s="10">
        <v>102.96939640454148</v>
      </c>
      <c r="J57" s="10">
        <v>102.89520418763416</v>
      </c>
      <c r="O57" s="130"/>
    </row>
    <row r="58" spans="2:15">
      <c r="B58" s="143" t="s">
        <v>116</v>
      </c>
      <c r="C58" s="1" t="s">
        <v>67</v>
      </c>
      <c r="D58" s="1" t="s">
        <v>65</v>
      </c>
      <c r="E58" s="148" t="s">
        <v>139</v>
      </c>
      <c r="F58" s="10">
        <v>130.38649111959694</v>
      </c>
      <c r="G58" s="10">
        <v>131.39660207908494</v>
      </c>
      <c r="H58" s="10">
        <v>131.39660207908494</v>
      </c>
      <c r="I58" s="10">
        <v>140.60421820765259</v>
      </c>
      <c r="J58" s="10">
        <v>140.49818133771547</v>
      </c>
      <c r="O58" s="130"/>
    </row>
    <row r="59" spans="2:15">
      <c r="B59" s="149" t="s">
        <v>116</v>
      </c>
      <c r="C59" s="17" t="s">
        <v>67</v>
      </c>
      <c r="D59" s="17" t="s">
        <v>66</v>
      </c>
      <c r="E59" s="150" t="s">
        <v>139</v>
      </c>
      <c r="F59" s="18">
        <v>116.58353148845229</v>
      </c>
      <c r="G59" s="18">
        <v>119.36728340621777</v>
      </c>
      <c r="H59" s="18">
        <v>119.36728340621777</v>
      </c>
      <c r="I59" s="18">
        <v>121.64380928496598</v>
      </c>
      <c r="J59" s="18">
        <v>121.56277082426554</v>
      </c>
      <c r="O59" s="130"/>
    </row>
    <row r="60" spans="2:15">
      <c r="B60" s="146" t="s">
        <v>120</v>
      </c>
      <c r="C60" s="147" t="s">
        <v>62</v>
      </c>
      <c r="D60" s="147" t="s">
        <v>63</v>
      </c>
      <c r="E60" s="147">
        <v>3.1</v>
      </c>
      <c r="F60" s="19">
        <v>2153.4874729811031</v>
      </c>
      <c r="G60" s="19">
        <v>1675.6500098662395</v>
      </c>
      <c r="H60" s="19">
        <v>1066.8375471141412</v>
      </c>
      <c r="I60" s="19">
        <v>985.98467204740371</v>
      </c>
      <c r="J60" s="19">
        <v>1023.7041816988565</v>
      </c>
      <c r="O60" s="130"/>
    </row>
    <row r="61" spans="2:15">
      <c r="B61" s="143" t="s">
        <v>120</v>
      </c>
      <c r="C61" s="1" t="s">
        <v>62</v>
      </c>
      <c r="D61" s="1" t="s">
        <v>65</v>
      </c>
      <c r="E61" s="1">
        <v>3.1</v>
      </c>
      <c r="F61" s="10">
        <v>2140.4107821519888</v>
      </c>
      <c r="G61" s="10">
        <v>1659.2903472354901</v>
      </c>
      <c r="H61" s="10">
        <v>1053.4183412539485</v>
      </c>
      <c r="I61" s="10">
        <v>997.18209738466237</v>
      </c>
      <c r="J61" s="10">
        <v>1034.7194009645384</v>
      </c>
      <c r="O61" s="130"/>
    </row>
    <row r="62" spans="2:15">
      <c r="B62" s="143" t="s">
        <v>120</v>
      </c>
      <c r="C62" s="1" t="s">
        <v>62</v>
      </c>
      <c r="D62" s="1" t="s">
        <v>66</v>
      </c>
      <c r="E62" s="1">
        <v>3.1</v>
      </c>
      <c r="F62" s="10">
        <v>2280.5890055923487</v>
      </c>
      <c r="G62" s="10">
        <v>1777.8309935185173</v>
      </c>
      <c r="H62" s="10">
        <v>1136.6311016809159</v>
      </c>
      <c r="I62" s="10">
        <v>1051.2940679734563</v>
      </c>
      <c r="J62" s="10">
        <v>1091.0204720235035</v>
      </c>
      <c r="O62" s="130"/>
    </row>
    <row r="63" spans="2:15">
      <c r="B63" s="143" t="s">
        <v>120</v>
      </c>
      <c r="C63" s="1" t="s">
        <v>67</v>
      </c>
      <c r="D63" s="1" t="s">
        <v>63</v>
      </c>
      <c r="E63" s="1">
        <v>12</v>
      </c>
      <c r="F63" s="10">
        <v>2065.0653831951704</v>
      </c>
      <c r="G63" s="10">
        <v>1553.4130503545998</v>
      </c>
      <c r="H63" s="10">
        <v>970.60789943091595</v>
      </c>
      <c r="I63" s="10">
        <v>902.07185321707504</v>
      </c>
      <c r="J63" s="10">
        <v>961.95580237637091</v>
      </c>
      <c r="O63" s="130"/>
    </row>
    <row r="64" spans="2:15">
      <c r="B64" s="143" t="s">
        <v>120</v>
      </c>
      <c r="C64" s="1" t="s">
        <v>67</v>
      </c>
      <c r="D64" s="1" t="s">
        <v>65</v>
      </c>
      <c r="E64" s="1">
        <v>12</v>
      </c>
      <c r="F64" s="10">
        <v>2150.4012337288054</v>
      </c>
      <c r="G64" s="10">
        <v>1609.5562861952217</v>
      </c>
      <c r="H64" s="10">
        <v>984.68439440858492</v>
      </c>
      <c r="I64" s="10">
        <v>913.48460163232926</v>
      </c>
      <c r="J64" s="10">
        <v>978.13818904283107</v>
      </c>
      <c r="O64" s="130"/>
    </row>
    <row r="65" spans="2:15">
      <c r="B65" s="143" t="s">
        <v>120</v>
      </c>
      <c r="C65" s="1" t="s">
        <v>67</v>
      </c>
      <c r="D65" s="1" t="s">
        <v>66</v>
      </c>
      <c r="E65" s="1">
        <v>12</v>
      </c>
      <c r="F65" s="10">
        <v>2187.3110927421858</v>
      </c>
      <c r="G65" s="10">
        <v>1648.939143863066</v>
      </c>
      <c r="H65" s="10">
        <v>1035.1455802130392</v>
      </c>
      <c r="I65" s="10">
        <v>962.78275809607396</v>
      </c>
      <c r="J65" s="10">
        <v>1025.8508049410038</v>
      </c>
      <c r="O65" s="130"/>
    </row>
    <row r="66" spans="2:15">
      <c r="B66" s="143" t="s">
        <v>120</v>
      </c>
      <c r="C66" s="1" t="s">
        <v>62</v>
      </c>
      <c r="D66" s="1" t="s">
        <v>63</v>
      </c>
      <c r="E66" s="148" t="s">
        <v>139</v>
      </c>
      <c r="F66" s="10">
        <v>154.3859042086205</v>
      </c>
      <c r="G66" s="10">
        <v>172.40870685961676</v>
      </c>
      <c r="H66" s="10">
        <v>172.40870685961676</v>
      </c>
      <c r="I66" s="10">
        <v>173.75517456262185</v>
      </c>
      <c r="J66" s="10">
        <v>173.68936314788311</v>
      </c>
      <c r="O66" s="130"/>
    </row>
    <row r="67" spans="2:15">
      <c r="B67" s="143" t="s">
        <v>120</v>
      </c>
      <c r="C67" s="1" t="s">
        <v>62</v>
      </c>
      <c r="D67" s="1" t="s">
        <v>65</v>
      </c>
      <c r="E67" s="148" t="s">
        <v>139</v>
      </c>
      <c r="F67" s="10">
        <v>171.98683242285688</v>
      </c>
      <c r="G67" s="10">
        <v>190.24567757947611</v>
      </c>
      <c r="H67" s="10">
        <v>190.24567757947611</v>
      </c>
      <c r="I67" s="10">
        <v>197.85242908211396</v>
      </c>
      <c r="J67" s="10">
        <v>197.77954562859372</v>
      </c>
      <c r="O67" s="130"/>
    </row>
    <row r="68" spans="2:15">
      <c r="B68" s="143" t="s">
        <v>120</v>
      </c>
      <c r="C68" s="1" t="s">
        <v>62</v>
      </c>
      <c r="D68" s="1" t="s">
        <v>66</v>
      </c>
      <c r="E68" s="148" t="s">
        <v>139</v>
      </c>
      <c r="F68" s="10">
        <v>175.02710225468229</v>
      </c>
      <c r="G68" s="10">
        <v>194.51224617145584</v>
      </c>
      <c r="H68" s="10">
        <v>194.51224617145584</v>
      </c>
      <c r="I68" s="10">
        <v>196.29078902304278</v>
      </c>
      <c r="J68" s="10">
        <v>196.22195674953457</v>
      </c>
      <c r="O68" s="130"/>
    </row>
    <row r="69" spans="2:15">
      <c r="B69" s="143" t="s">
        <v>120</v>
      </c>
      <c r="C69" s="1" t="s">
        <v>67</v>
      </c>
      <c r="D69" s="1" t="s">
        <v>63</v>
      </c>
      <c r="E69" s="148" t="s">
        <v>139</v>
      </c>
      <c r="F69" s="10">
        <v>99.019932732467126</v>
      </c>
      <c r="G69" s="10">
        <v>101.19797317121261</v>
      </c>
      <c r="H69" s="10">
        <v>101.19797317121261</v>
      </c>
      <c r="I69" s="10">
        <v>102.94785129223298</v>
      </c>
      <c r="J69" s="10">
        <v>102.87629978708682</v>
      </c>
      <c r="O69" s="130"/>
    </row>
    <row r="70" spans="2:15">
      <c r="B70" s="143" t="s">
        <v>120</v>
      </c>
      <c r="C70" s="1" t="s">
        <v>67</v>
      </c>
      <c r="D70" s="1" t="s">
        <v>65</v>
      </c>
      <c r="E70" s="148" t="s">
        <v>139</v>
      </c>
      <c r="F70" s="10">
        <v>130.38649111959694</v>
      </c>
      <c r="G70" s="10">
        <v>131.39660207908494</v>
      </c>
      <c r="H70" s="10">
        <v>131.39660207908494</v>
      </c>
      <c r="I70" s="10">
        <v>140.57677421860407</v>
      </c>
      <c r="J70" s="10">
        <v>140.47430007493776</v>
      </c>
      <c r="O70" s="130"/>
    </row>
    <row r="71" spans="2:15">
      <c r="B71" s="149" t="s">
        <v>120</v>
      </c>
      <c r="C71" s="17" t="s">
        <v>67</v>
      </c>
      <c r="D71" s="17" t="s">
        <v>66</v>
      </c>
      <c r="E71" s="150" t="s">
        <v>139</v>
      </c>
      <c r="F71" s="18">
        <v>116.58353148845229</v>
      </c>
      <c r="G71" s="18">
        <v>119.36728340621777</v>
      </c>
      <c r="H71" s="18">
        <v>119.36728340621777</v>
      </c>
      <c r="I71" s="18">
        <v>121.62029098717083</v>
      </c>
      <c r="J71" s="18">
        <v>121.5420987868161</v>
      </c>
      <c r="O71" s="130"/>
    </row>
    <row r="72" spans="2:15">
      <c r="B72" s="146" t="s">
        <v>118</v>
      </c>
      <c r="C72" s="147" t="s">
        <v>62</v>
      </c>
      <c r="D72" s="147" t="s">
        <v>63</v>
      </c>
      <c r="E72" s="147">
        <v>3.1</v>
      </c>
      <c r="F72" s="19">
        <v>2164.4244707755993</v>
      </c>
      <c r="G72" s="19">
        <v>1699.6339524207081</v>
      </c>
      <c r="H72" s="19">
        <v>1090.2571263667164</v>
      </c>
      <c r="I72" s="19">
        <v>1009.5894152541493</v>
      </c>
      <c r="J72" s="19">
        <v>1047.1005870507936</v>
      </c>
      <c r="O72" s="130"/>
    </row>
    <row r="73" spans="2:15">
      <c r="B73" s="143" t="s">
        <v>118</v>
      </c>
      <c r="C73" s="1" t="s">
        <v>62</v>
      </c>
      <c r="D73" s="1" t="s">
        <v>65</v>
      </c>
      <c r="E73" s="1">
        <v>3.1</v>
      </c>
      <c r="F73" s="10">
        <v>2151.1927997673315</v>
      </c>
      <c r="G73" s="10">
        <v>1683.0545862620559</v>
      </c>
      <c r="H73" s="10">
        <v>1076.6209448565814</v>
      </c>
      <c r="I73" s="10">
        <v>1020.6710702305047</v>
      </c>
      <c r="J73" s="10">
        <v>1058.0010423425169</v>
      </c>
      <c r="O73" s="130"/>
    </row>
    <row r="74" spans="2:15">
      <c r="B74" s="143" t="s">
        <v>118</v>
      </c>
      <c r="C74" s="1" t="s">
        <v>62</v>
      </c>
      <c r="D74" s="1" t="s">
        <v>66</v>
      </c>
      <c r="E74" s="1">
        <v>3.1</v>
      </c>
      <c r="F74" s="10">
        <v>2292.1081846612815</v>
      </c>
      <c r="G74" s="10">
        <v>1803.1100075652939</v>
      </c>
      <c r="H74" s="10">
        <v>1161.3157064292429</v>
      </c>
      <c r="I74" s="10">
        <v>1076.1739546856279</v>
      </c>
      <c r="J74" s="10">
        <v>1115.6809361112687</v>
      </c>
      <c r="O74" s="130"/>
    </row>
    <row r="75" spans="2:15">
      <c r="B75" s="143" t="s">
        <v>118</v>
      </c>
      <c r="C75" s="1" t="s">
        <v>67</v>
      </c>
      <c r="D75" s="1" t="s">
        <v>63</v>
      </c>
      <c r="E75" s="1">
        <v>12</v>
      </c>
      <c r="F75" s="10">
        <v>2044.4235382770505</v>
      </c>
      <c r="G75" s="10">
        <v>1536.9613192999539</v>
      </c>
      <c r="H75" s="10">
        <v>954.15616837626976</v>
      </c>
      <c r="I75" s="10">
        <v>885.70840520584181</v>
      </c>
      <c r="J75" s="10">
        <v>945.59235436513779</v>
      </c>
      <c r="O75" s="130"/>
    </row>
    <row r="76" spans="2:15">
      <c r="B76" s="143" t="s">
        <v>118</v>
      </c>
      <c r="C76" s="1" t="s">
        <v>67</v>
      </c>
      <c r="D76" s="1" t="s">
        <v>65</v>
      </c>
      <c r="E76" s="1">
        <v>12</v>
      </c>
      <c r="F76" s="10">
        <v>2132.3470509228728</v>
      </c>
      <c r="G76" s="10">
        <v>1593.8115805530247</v>
      </c>
      <c r="H76" s="10">
        <v>968.93968876638769</v>
      </c>
      <c r="I76" s="10">
        <v>897.82439000233524</v>
      </c>
      <c r="J76" s="10">
        <v>962.47797741283728</v>
      </c>
      <c r="O76" s="130"/>
    </row>
    <row r="77" spans="2:15">
      <c r="B77" s="143" t="s">
        <v>118</v>
      </c>
      <c r="C77" s="1" t="s">
        <v>67</v>
      </c>
      <c r="D77" s="1" t="s">
        <v>66</v>
      </c>
      <c r="E77" s="1">
        <v>12</v>
      </c>
      <c r="F77" s="10">
        <v>2165.5560037426931</v>
      </c>
      <c r="G77" s="10">
        <v>1631.6001475325893</v>
      </c>
      <c r="H77" s="10">
        <v>1017.8065838825624</v>
      </c>
      <c r="I77" s="10">
        <v>945.53673891888934</v>
      </c>
      <c r="J77" s="10">
        <v>1008.6047857638191</v>
      </c>
      <c r="O77" s="130"/>
    </row>
    <row r="78" spans="2:15">
      <c r="B78" s="143" t="s">
        <v>118</v>
      </c>
      <c r="C78" s="1" t="s">
        <v>62</v>
      </c>
      <c r="D78" s="1" t="s">
        <v>63</v>
      </c>
      <c r="E78" s="148" t="s">
        <v>139</v>
      </c>
      <c r="F78" s="10">
        <v>176.11561146453275</v>
      </c>
      <c r="G78" s="10">
        <v>214.37210021785009</v>
      </c>
      <c r="H78" s="10">
        <v>214.37210021785009</v>
      </c>
      <c r="I78" s="10">
        <v>215.87405451299594</v>
      </c>
      <c r="J78" s="10">
        <v>215.79637977639962</v>
      </c>
      <c r="O78" s="130"/>
    </row>
    <row r="79" spans="2:15">
      <c r="B79" s="143" t="s">
        <v>118</v>
      </c>
      <c r="C79" s="1" t="s">
        <v>62</v>
      </c>
      <c r="D79" s="1" t="s">
        <v>65</v>
      </c>
      <c r="E79" s="148" t="s">
        <v>139</v>
      </c>
      <c r="F79" s="10">
        <v>193.61007337606725</v>
      </c>
      <c r="G79" s="10">
        <v>232.00346819824034</v>
      </c>
      <c r="H79" s="10">
        <v>232.00346819824034</v>
      </c>
      <c r="I79" s="10">
        <v>239.75560546899152</v>
      </c>
      <c r="J79" s="10">
        <v>239.67163824467428</v>
      </c>
      <c r="O79" s="130"/>
    </row>
    <row r="80" spans="2:15">
      <c r="B80" s="143" t="s">
        <v>118</v>
      </c>
      <c r="C80" s="1" t="s">
        <v>62</v>
      </c>
      <c r="D80" s="1" t="s">
        <v>66</v>
      </c>
      <c r="E80" s="148" t="s">
        <v>139</v>
      </c>
      <c r="F80" s="10">
        <v>197.92947420108752</v>
      </c>
      <c r="G80" s="10">
        <v>238.74023468069285</v>
      </c>
      <c r="H80" s="10">
        <v>238.74023468069285</v>
      </c>
      <c r="I80" s="10">
        <v>240.65512100876745</v>
      </c>
      <c r="J80" s="10">
        <v>240.5749105466378</v>
      </c>
      <c r="O80" s="130"/>
    </row>
    <row r="81" spans="2:15">
      <c r="B81" s="143" t="s">
        <v>118</v>
      </c>
      <c r="C81" s="1" t="s">
        <v>67</v>
      </c>
      <c r="D81" s="1" t="s">
        <v>63</v>
      </c>
      <c r="E81" s="148" t="s">
        <v>139</v>
      </c>
      <c r="F81" s="10">
        <v>99.019932732467126</v>
      </c>
      <c r="G81" s="10">
        <v>101.19797317121261</v>
      </c>
      <c r="H81" s="10">
        <v>101.19797317121261</v>
      </c>
      <c r="I81" s="10">
        <v>102.96941137546813</v>
      </c>
      <c r="J81" s="10">
        <v>102.89521730806712</v>
      </c>
      <c r="O81" s="130"/>
    </row>
    <row r="82" spans="2:15">
      <c r="B82" s="143" t="s">
        <v>118</v>
      </c>
      <c r="C82" s="1" t="s">
        <v>67</v>
      </c>
      <c r="D82" s="1" t="s">
        <v>65</v>
      </c>
      <c r="E82" s="148" t="s">
        <v>139</v>
      </c>
      <c r="F82" s="10">
        <v>130.38649111959694</v>
      </c>
      <c r="G82" s="10">
        <v>131.39660207908494</v>
      </c>
      <c r="H82" s="10">
        <v>131.39660207908494</v>
      </c>
      <c r="I82" s="10">
        <v>140.60423191866496</v>
      </c>
      <c r="J82" s="10">
        <v>140.49819325462266</v>
      </c>
      <c r="O82" s="130"/>
    </row>
    <row r="83" spans="2:15">
      <c r="B83" s="149" t="s">
        <v>118</v>
      </c>
      <c r="C83" s="17" t="s">
        <v>67</v>
      </c>
      <c r="D83" s="17" t="s">
        <v>66</v>
      </c>
      <c r="E83" s="150" t="s">
        <v>139</v>
      </c>
      <c r="F83" s="18">
        <v>116.58353148845229</v>
      </c>
      <c r="G83" s="18">
        <v>119.36728340621777</v>
      </c>
      <c r="H83" s="18">
        <v>119.36728340621777</v>
      </c>
      <c r="I83" s="18">
        <v>121.64382562274231</v>
      </c>
      <c r="J83" s="18">
        <v>121.56278516823744</v>
      </c>
      <c r="O83" s="130"/>
    </row>
    <row r="84" spans="2:15">
      <c r="B84" s="146" t="s">
        <v>122</v>
      </c>
      <c r="C84" s="147" t="s">
        <v>62</v>
      </c>
      <c r="D84" s="147" t="s">
        <v>63</v>
      </c>
      <c r="E84" s="147">
        <v>3.1</v>
      </c>
      <c r="F84" s="19">
        <v>2232.0690596132745</v>
      </c>
      <c r="G84" s="19">
        <v>1754.8813387983241</v>
      </c>
      <c r="H84" s="19">
        <v>1132.9791163844056</v>
      </c>
      <c r="I84" s="19">
        <v>1050.6180914021666</v>
      </c>
      <c r="J84" s="19">
        <v>1089.199671121137</v>
      </c>
      <c r="O84" s="130"/>
    </row>
    <row r="85" spans="2:15">
      <c r="B85" s="143" t="s">
        <v>122</v>
      </c>
      <c r="C85" s="1" t="s">
        <v>62</v>
      </c>
      <c r="D85" s="1" t="s">
        <v>65</v>
      </c>
      <c r="E85" s="1">
        <v>3.1</v>
      </c>
      <c r="F85" s="10">
        <v>2218.1578722805375</v>
      </c>
      <c r="G85" s="10">
        <v>1737.6824650869241</v>
      </c>
      <c r="H85" s="10">
        <v>1118.7839231528001</v>
      </c>
      <c r="I85" s="10">
        <v>1061.4993643601583</v>
      </c>
      <c r="J85" s="10">
        <v>1099.8945737328345</v>
      </c>
      <c r="O85" s="130"/>
    </row>
    <row r="86" spans="2:15">
      <c r="B86" s="143" t="s">
        <v>122</v>
      </c>
      <c r="C86" s="1" t="s">
        <v>62</v>
      </c>
      <c r="D86" s="1" t="s">
        <v>66</v>
      </c>
      <c r="E86" s="1">
        <v>3.1</v>
      </c>
      <c r="F86" s="10">
        <v>2363.377381845009</v>
      </c>
      <c r="G86" s="10">
        <v>1861.3210404077672</v>
      </c>
      <c r="H86" s="10">
        <v>1206.3350163515486</v>
      </c>
      <c r="I86" s="10">
        <v>1119.4097227639652</v>
      </c>
      <c r="J86" s="10">
        <v>1160.0440639568369</v>
      </c>
      <c r="O86" s="130"/>
    </row>
    <row r="87" spans="2:15">
      <c r="B87" s="143" t="s">
        <v>122</v>
      </c>
      <c r="C87" s="1" t="s">
        <v>67</v>
      </c>
      <c r="D87" s="1" t="s">
        <v>63</v>
      </c>
      <c r="E87" s="1">
        <v>12</v>
      </c>
      <c r="F87" s="10">
        <v>2052.0358433506785</v>
      </c>
      <c r="G87" s="10">
        <v>1546.1602363724649</v>
      </c>
      <c r="H87" s="10">
        <v>963.35508544878132</v>
      </c>
      <c r="I87" s="10">
        <v>894.85795918025167</v>
      </c>
      <c r="J87" s="10">
        <v>954.74190833954776</v>
      </c>
      <c r="O87" s="130"/>
    </row>
    <row r="88" spans="2:15">
      <c r="B88" s="143" t="s">
        <v>122</v>
      </c>
      <c r="C88" s="1" t="s">
        <v>67</v>
      </c>
      <c r="D88" s="1" t="s">
        <v>65</v>
      </c>
      <c r="E88" s="1">
        <v>12</v>
      </c>
      <c r="F88" s="10">
        <v>2135.5940419772296</v>
      </c>
      <c r="G88" s="10">
        <v>1599.5800729284306</v>
      </c>
      <c r="H88" s="10">
        <v>974.70818114179406</v>
      </c>
      <c r="I88" s="10">
        <v>903.56192573103453</v>
      </c>
      <c r="J88" s="10">
        <v>968.21551314153635</v>
      </c>
      <c r="O88" s="130"/>
    </row>
    <row r="89" spans="2:15">
      <c r="B89" s="143" t="s">
        <v>122</v>
      </c>
      <c r="C89" s="1" t="s">
        <v>67</v>
      </c>
      <c r="D89" s="1" t="s">
        <v>66</v>
      </c>
      <c r="E89" s="1">
        <v>12</v>
      </c>
      <c r="F89" s="10">
        <v>2173.5788512655276</v>
      </c>
      <c r="G89" s="10">
        <v>1641.2951752980468</v>
      </c>
      <c r="H89" s="10">
        <v>1027.5016116480201</v>
      </c>
      <c r="I89" s="10">
        <v>955.17977889414624</v>
      </c>
      <c r="J89" s="10">
        <v>1018.2478257390761</v>
      </c>
      <c r="O89" s="130"/>
    </row>
    <row r="90" spans="2:15">
      <c r="B90" s="143" t="s">
        <v>122</v>
      </c>
      <c r="C90" s="1" t="s">
        <v>62</v>
      </c>
      <c r="D90" s="1" t="s">
        <v>63</v>
      </c>
      <c r="E90" s="148" t="s">
        <v>139</v>
      </c>
      <c r="F90" s="10">
        <v>168.93470992729496</v>
      </c>
      <c r="G90" s="10">
        <v>214.89570762160699</v>
      </c>
      <c r="H90" s="10">
        <v>214.89570762160699</v>
      </c>
      <c r="I90" s="10">
        <v>216.31435024067406</v>
      </c>
      <c r="J90" s="10">
        <v>216.24046453527484</v>
      </c>
      <c r="O90" s="130"/>
    </row>
    <row r="91" spans="2:15">
      <c r="B91" s="143" t="s">
        <v>122</v>
      </c>
      <c r="C91" s="1" t="s">
        <v>62</v>
      </c>
      <c r="D91" s="1" t="s">
        <v>65</v>
      </c>
      <c r="E91" s="148" t="s">
        <v>139</v>
      </c>
      <c r="F91" s="10">
        <v>186.46435519531613</v>
      </c>
      <c r="G91" s="10">
        <v>232.52451014892009</v>
      </c>
      <c r="H91" s="10">
        <v>232.52451014892009</v>
      </c>
      <c r="I91" s="10">
        <v>240.18633532186132</v>
      </c>
      <c r="J91" s="10">
        <v>240.10638684280335</v>
      </c>
      <c r="O91" s="130"/>
    </row>
    <row r="92" spans="2:15">
      <c r="B92" s="143" t="s">
        <v>122</v>
      </c>
      <c r="C92" s="1" t="s">
        <v>62</v>
      </c>
      <c r="D92" s="1" t="s">
        <v>66</v>
      </c>
      <c r="E92" s="148" t="s">
        <v>139</v>
      </c>
      <c r="F92" s="10">
        <v>190.36104835993467</v>
      </c>
      <c r="G92" s="10">
        <v>239.29209906494353</v>
      </c>
      <c r="H92" s="10">
        <v>239.29209906494353</v>
      </c>
      <c r="I92" s="10">
        <v>241.12066657885282</v>
      </c>
      <c r="J92" s="10">
        <v>241.04430594524405</v>
      </c>
      <c r="O92" s="130"/>
    </row>
    <row r="93" spans="2:15">
      <c r="B93" s="143" t="s">
        <v>122</v>
      </c>
      <c r="C93" s="1" t="s">
        <v>67</v>
      </c>
      <c r="D93" s="1" t="s">
        <v>63</v>
      </c>
      <c r="E93" s="148" t="s">
        <v>139</v>
      </c>
      <c r="F93" s="10">
        <v>99.019932732467126</v>
      </c>
      <c r="G93" s="10">
        <v>101.19797317121261</v>
      </c>
      <c r="H93" s="10">
        <v>101.19797317121261</v>
      </c>
      <c r="I93" s="10">
        <v>102.95725673710191</v>
      </c>
      <c r="J93" s="10">
        <v>102.88455794538424</v>
      </c>
      <c r="O93" s="130"/>
    </row>
    <row r="94" spans="2:15">
      <c r="B94" s="143" t="s">
        <v>122</v>
      </c>
      <c r="C94" s="1" t="s">
        <v>67</v>
      </c>
      <c r="D94" s="1" t="s">
        <v>65</v>
      </c>
      <c r="E94" s="148" t="s">
        <v>139</v>
      </c>
      <c r="F94" s="10">
        <v>130.38649111959694</v>
      </c>
      <c r="G94" s="10">
        <v>131.39660207908494</v>
      </c>
      <c r="H94" s="10">
        <v>131.39660207908494</v>
      </c>
      <c r="I94" s="10">
        <v>140.59405903100082</v>
      </c>
      <c r="J94" s="10">
        <v>140.48934761717376</v>
      </c>
      <c r="O94" s="130"/>
    </row>
    <row r="95" spans="2:15">
      <c r="B95" s="151" t="s">
        <v>122</v>
      </c>
      <c r="C95" s="152" t="s">
        <v>67</v>
      </c>
      <c r="D95" s="152" t="s">
        <v>66</v>
      </c>
      <c r="E95" s="153" t="s">
        <v>139</v>
      </c>
      <c r="F95" s="18">
        <v>116.58353148845229</v>
      </c>
      <c r="G95" s="18">
        <v>119.36728340621777</v>
      </c>
      <c r="H95" s="18">
        <v>119.36728340621777</v>
      </c>
      <c r="I95" s="18">
        <v>121.63055932168226</v>
      </c>
      <c r="J95" s="18">
        <v>121.55113027569352</v>
      </c>
      <c r="O95" s="130"/>
    </row>
    <row r="96" spans="2:15">
      <c r="B96" s="146" t="s">
        <v>124</v>
      </c>
      <c r="C96" s="147" t="s">
        <v>62</v>
      </c>
      <c r="D96" s="147" t="s">
        <v>63</v>
      </c>
      <c r="E96" s="147">
        <v>3.1</v>
      </c>
      <c r="F96" s="19">
        <v>2167.464656925948</v>
      </c>
      <c r="G96" s="19">
        <v>1670.4245613295288</v>
      </c>
      <c r="H96" s="19">
        <v>1053.6204279352885</v>
      </c>
      <c r="I96" s="19">
        <v>973.19676935511575</v>
      </c>
      <c r="J96" s="19">
        <v>1011.5170307799226</v>
      </c>
      <c r="O96" s="130"/>
    </row>
    <row r="97" spans="2:15">
      <c r="B97" s="143" t="s">
        <v>124</v>
      </c>
      <c r="C97" s="1" t="s">
        <v>62</v>
      </c>
      <c r="D97" s="1" t="s">
        <v>65</v>
      </c>
      <c r="E97" s="1">
        <v>3.1</v>
      </c>
      <c r="F97" s="10">
        <v>2154.0725349331237</v>
      </c>
      <c r="G97" s="10">
        <v>1653.8428402179575</v>
      </c>
      <c r="H97" s="10">
        <v>1040.0177628586712</v>
      </c>
      <c r="I97" s="10">
        <v>984.4572247001413</v>
      </c>
      <c r="J97" s="10">
        <v>1022.5923780903918</v>
      </c>
      <c r="O97" s="130"/>
    </row>
    <row r="98" spans="2:15">
      <c r="B98" s="143" t="s">
        <v>124</v>
      </c>
      <c r="C98" s="1" t="s">
        <v>62</v>
      </c>
      <c r="D98" s="1" t="s">
        <v>66</v>
      </c>
      <c r="E98" s="1">
        <v>3.1</v>
      </c>
      <c r="F98" s="10">
        <v>2295.3018011505796</v>
      </c>
      <c r="G98" s="10">
        <v>1772.3127105469998</v>
      </c>
      <c r="H98" s="10">
        <v>1122.6959995151833</v>
      </c>
      <c r="I98" s="10">
        <v>1037.8119262339403</v>
      </c>
      <c r="J98" s="10">
        <v>1078.1710454996037</v>
      </c>
      <c r="O98" s="130"/>
    </row>
    <row r="99" spans="2:15">
      <c r="B99" s="143" t="s">
        <v>124</v>
      </c>
      <c r="C99" s="1" t="s">
        <v>67</v>
      </c>
      <c r="D99" s="1" t="s">
        <v>63</v>
      </c>
      <c r="E99" s="1">
        <v>12</v>
      </c>
      <c r="F99" s="10">
        <v>2071.0487735346424</v>
      </c>
      <c r="G99" s="10">
        <v>1542.4570178211175</v>
      </c>
      <c r="H99" s="10">
        <v>959.65186689743393</v>
      </c>
      <c r="I99" s="10">
        <v>891.17461261038864</v>
      </c>
      <c r="J99" s="10">
        <v>951.05856176968462</v>
      </c>
      <c r="O99" s="130"/>
    </row>
    <row r="100" spans="2:15">
      <c r="B100" s="143" t="s">
        <v>124</v>
      </c>
      <c r="C100" s="1" t="s">
        <v>67</v>
      </c>
      <c r="D100" s="1" t="s">
        <v>65</v>
      </c>
      <c r="E100" s="1">
        <v>12</v>
      </c>
      <c r="F100" s="10">
        <v>2155.4996201632189</v>
      </c>
      <c r="G100" s="10">
        <v>1599.1137963541353</v>
      </c>
      <c r="H100" s="10">
        <v>974.24190456749841</v>
      </c>
      <c r="I100" s="10">
        <v>903.09815126867761</v>
      </c>
      <c r="J100" s="10">
        <v>967.75173867917965</v>
      </c>
      <c r="O100" s="130"/>
    </row>
    <row r="101" spans="2:15">
      <c r="B101" s="143" t="s">
        <v>124</v>
      </c>
      <c r="C101" s="1" t="s">
        <v>67</v>
      </c>
      <c r="D101" s="1" t="s">
        <v>66</v>
      </c>
      <c r="E101" s="1">
        <v>12</v>
      </c>
      <c r="F101" s="10">
        <v>2193.6171758403907</v>
      </c>
      <c r="G101" s="10">
        <v>1637.3922368984652</v>
      </c>
      <c r="H101" s="10">
        <v>1023.5986732484387</v>
      </c>
      <c r="I101" s="10">
        <v>951.29776909178247</v>
      </c>
      <c r="J101" s="10">
        <v>1014.3658159367124</v>
      </c>
      <c r="O101" s="130"/>
    </row>
    <row r="102" spans="2:15">
      <c r="B102" s="143" t="s">
        <v>124</v>
      </c>
      <c r="C102" s="1" t="s">
        <v>62</v>
      </c>
      <c r="D102" s="1" t="s">
        <v>63</v>
      </c>
      <c r="E102" s="148" t="s">
        <v>139</v>
      </c>
      <c r="F102" s="10">
        <v>115.2649510422105</v>
      </c>
      <c r="G102" s="10">
        <v>132.72674576061007</v>
      </c>
      <c r="H102" s="10">
        <v>132.72674576061007</v>
      </c>
      <c r="I102" s="10">
        <v>133.89473198860114</v>
      </c>
      <c r="J102" s="10">
        <v>133.8419761873588</v>
      </c>
      <c r="O102" s="130"/>
    </row>
    <row r="103" spans="2:15">
      <c r="B103" s="143" t="s">
        <v>124</v>
      </c>
      <c r="C103" s="1" t="s">
        <v>62</v>
      </c>
      <c r="D103" s="1" t="s">
        <v>65</v>
      </c>
      <c r="E103" s="148" t="s">
        <v>139</v>
      </c>
      <c r="F103" s="10">
        <v>133.05755525063989</v>
      </c>
      <c r="G103" s="10">
        <v>150.75814117438796</v>
      </c>
      <c r="H103" s="10">
        <v>150.75814117438796</v>
      </c>
      <c r="I103" s="10">
        <v>158.19470477505462</v>
      </c>
      <c r="J103" s="10">
        <v>158.1341054137967</v>
      </c>
      <c r="O103" s="130"/>
    </row>
    <row r="104" spans="2:15">
      <c r="B104" s="143" t="s">
        <v>124</v>
      </c>
      <c r="C104" s="1" t="s">
        <v>62</v>
      </c>
      <c r="D104" s="1" t="s">
        <v>66</v>
      </c>
      <c r="E104" s="148" t="s">
        <v>139</v>
      </c>
      <c r="F104" s="10">
        <v>133.79494897423496</v>
      </c>
      <c r="G104" s="10">
        <v>152.68880962216846</v>
      </c>
      <c r="H104" s="10">
        <v>152.68880962216846</v>
      </c>
      <c r="I104" s="10">
        <v>154.30660753392419</v>
      </c>
      <c r="J104" s="10">
        <v>154.25032986411847</v>
      </c>
      <c r="O104" s="130"/>
    </row>
    <row r="105" spans="2:15">
      <c r="B105" s="143" t="s">
        <v>124</v>
      </c>
      <c r="C105" s="1" t="s">
        <v>67</v>
      </c>
      <c r="D105" s="1" t="s">
        <v>63</v>
      </c>
      <c r="E105" s="148" t="s">
        <v>139</v>
      </c>
      <c r="F105" s="10">
        <v>99.019932732467126</v>
      </c>
      <c r="G105" s="10">
        <v>101.19797317121261</v>
      </c>
      <c r="H105" s="10">
        <v>101.19797317121261</v>
      </c>
      <c r="I105" s="10">
        <v>102.96211914128389</v>
      </c>
      <c r="J105" s="10">
        <v>102.8888238806351</v>
      </c>
      <c r="O105" s="130"/>
    </row>
    <row r="106" spans="2:15">
      <c r="B106" s="143" t="s">
        <v>124</v>
      </c>
      <c r="C106" s="1" t="s">
        <v>67</v>
      </c>
      <c r="D106" s="1" t="s">
        <v>65</v>
      </c>
      <c r="E106" s="148" t="s">
        <v>139</v>
      </c>
      <c r="F106" s="10">
        <v>130.38649111959694</v>
      </c>
      <c r="G106" s="10">
        <v>131.39660207908494</v>
      </c>
      <c r="H106" s="10">
        <v>131.39660207908494</v>
      </c>
      <c r="I106" s="10">
        <v>140.59487640935689</v>
      </c>
      <c r="J106" s="10">
        <v>140.4900586403709</v>
      </c>
      <c r="O106" s="130"/>
    </row>
    <row r="107" spans="2:15">
      <c r="B107" s="151" t="s">
        <v>124</v>
      </c>
      <c r="C107" s="152" t="s">
        <v>67</v>
      </c>
      <c r="D107" s="152" t="s">
        <v>66</v>
      </c>
      <c r="E107" s="153" t="s">
        <v>139</v>
      </c>
      <c r="F107" s="18">
        <v>116.58353148845229</v>
      </c>
      <c r="G107" s="18">
        <v>119.36728340621777</v>
      </c>
      <c r="H107" s="18">
        <v>119.36728340621777</v>
      </c>
      <c r="I107" s="18">
        <v>121.63586690758677</v>
      </c>
      <c r="J107" s="18">
        <v>121.55579498718382</v>
      </c>
      <c r="O107" s="130"/>
    </row>
    <row r="108" spans="2:15">
      <c r="B108" s="146" t="s">
        <v>126</v>
      </c>
      <c r="C108" s="147" t="s">
        <v>62</v>
      </c>
      <c r="D108" s="147" t="s">
        <v>63</v>
      </c>
      <c r="E108" s="147">
        <v>3.1</v>
      </c>
      <c r="F108" s="19">
        <v>2180.5658824906404</v>
      </c>
      <c r="G108" s="19">
        <v>1686.7541728721253</v>
      </c>
      <c r="H108" s="19">
        <v>1076.3784426794405</v>
      </c>
      <c r="I108" s="19">
        <v>994.9209426111629</v>
      </c>
      <c r="J108" s="19">
        <v>1032.7914159275319</v>
      </c>
      <c r="O108" s="130"/>
    </row>
    <row r="109" spans="2:15">
      <c r="B109" s="143" t="s">
        <v>126</v>
      </c>
      <c r="C109" s="1" t="s">
        <v>62</v>
      </c>
      <c r="D109" s="1" t="s">
        <v>65</v>
      </c>
      <c r="E109" s="1">
        <v>3.1</v>
      </c>
      <c r="F109" s="10">
        <v>2167.3244855132134</v>
      </c>
      <c r="G109" s="10">
        <v>1670.3080404582863</v>
      </c>
      <c r="H109" s="10">
        <v>1062.8803172379262</v>
      </c>
      <c r="I109" s="10">
        <v>1006.0746791039601</v>
      </c>
      <c r="J109" s="10">
        <v>1043.7622171108437</v>
      </c>
      <c r="O109" s="130"/>
    </row>
    <row r="110" spans="2:15">
      <c r="B110" s="143" t="s">
        <v>126</v>
      </c>
      <c r="C110" s="1" t="s">
        <v>62</v>
      </c>
      <c r="D110" s="1" t="s">
        <v>66</v>
      </c>
      <c r="E110" s="1">
        <v>3.1</v>
      </c>
      <c r="F110" s="10">
        <v>2309.1259395872321</v>
      </c>
      <c r="G110" s="10">
        <v>1789.5319527381694</v>
      </c>
      <c r="H110" s="10">
        <v>1146.6856323583429</v>
      </c>
      <c r="I110" s="10">
        <v>1060.7115458673122</v>
      </c>
      <c r="J110" s="10">
        <v>1100.5969457156814</v>
      </c>
      <c r="O110" s="130"/>
    </row>
    <row r="111" spans="2:15">
      <c r="B111" s="143" t="s">
        <v>126</v>
      </c>
      <c r="C111" s="1" t="s">
        <v>67</v>
      </c>
      <c r="D111" s="1" t="s">
        <v>63</v>
      </c>
      <c r="E111" s="1">
        <v>12</v>
      </c>
      <c r="F111" s="10">
        <v>2046.5473755245584</v>
      </c>
      <c r="G111" s="10">
        <v>1545.5417792201224</v>
      </c>
      <c r="H111" s="10">
        <v>962.73662829643899</v>
      </c>
      <c r="I111" s="10">
        <v>894.24282076446036</v>
      </c>
      <c r="J111" s="10">
        <v>954.12676992375634</v>
      </c>
      <c r="O111" s="130"/>
    </row>
    <row r="112" spans="2:15">
      <c r="B112" s="143" t="s">
        <v>126</v>
      </c>
      <c r="C112" s="1" t="s">
        <v>67</v>
      </c>
      <c r="D112" s="1" t="s">
        <v>65</v>
      </c>
      <c r="E112" s="1">
        <v>12</v>
      </c>
      <c r="F112" s="10">
        <v>2132.9608344748458</v>
      </c>
      <c r="G112" s="10">
        <v>1600.8950788185755</v>
      </c>
      <c r="H112" s="10">
        <v>976.02318703193896</v>
      </c>
      <c r="I112" s="10">
        <v>904.86987462693287</v>
      </c>
      <c r="J112" s="10">
        <v>969.5234620374348</v>
      </c>
      <c r="O112" s="130"/>
    </row>
    <row r="113" spans="2:15">
      <c r="B113" s="143" t="s">
        <v>126</v>
      </c>
      <c r="C113" s="1" t="s">
        <v>67</v>
      </c>
      <c r="D113" s="1" t="s">
        <v>66</v>
      </c>
      <c r="E113" s="1">
        <v>12</v>
      </c>
      <c r="F113" s="10">
        <v>2167.7943825563725</v>
      </c>
      <c r="G113" s="10">
        <v>1640.6433638710666</v>
      </c>
      <c r="H113" s="10">
        <v>1026.8498002210401</v>
      </c>
      <c r="I113" s="10">
        <v>954.53146266470117</v>
      </c>
      <c r="J113" s="10">
        <v>1017.599509509631</v>
      </c>
      <c r="O113" s="130"/>
    </row>
    <row r="114" spans="2:15">
      <c r="B114" s="143" t="s">
        <v>126</v>
      </c>
      <c r="C114" s="1" t="s">
        <v>62</v>
      </c>
      <c r="D114" s="1" t="s">
        <v>63</v>
      </c>
      <c r="E114" s="148" t="s">
        <v>139</v>
      </c>
      <c r="F114" s="10">
        <v>148.36441906541592</v>
      </c>
      <c r="G114" s="10">
        <v>164.10578945718561</v>
      </c>
      <c r="H114" s="10">
        <v>164.10578945718561</v>
      </c>
      <c r="I114" s="10">
        <v>165.39560353330177</v>
      </c>
      <c r="J114" s="10">
        <v>165.33385602051158</v>
      </c>
      <c r="O114" s="130"/>
    </row>
    <row r="115" spans="2:15">
      <c r="B115" s="143" t="s">
        <v>126</v>
      </c>
      <c r="C115" s="1" t="s">
        <v>62</v>
      </c>
      <c r="D115" s="1" t="s">
        <v>65</v>
      </c>
      <c r="E115" s="148" t="s">
        <v>139</v>
      </c>
      <c r="F115" s="10">
        <v>165.99484999003954</v>
      </c>
      <c r="G115" s="10">
        <v>181.9834409329826</v>
      </c>
      <c r="H115" s="10">
        <v>181.9834409329826</v>
      </c>
      <c r="I115" s="10">
        <v>189.53294091426022</v>
      </c>
      <c r="J115" s="10">
        <v>189.46410315637078</v>
      </c>
      <c r="O115" s="130"/>
    </row>
    <row r="116" spans="2:15">
      <c r="B116" s="143" t="s">
        <v>126</v>
      </c>
      <c r="C116" s="1" t="s">
        <v>62</v>
      </c>
      <c r="D116" s="1" t="s">
        <v>66</v>
      </c>
      <c r="E116" s="148" t="s">
        <v>139</v>
      </c>
      <c r="F116" s="10">
        <v>168.6806618357989</v>
      </c>
      <c r="G116" s="10">
        <v>185.76125379262285</v>
      </c>
      <c r="H116" s="10">
        <v>185.76125379262285</v>
      </c>
      <c r="I116" s="10">
        <v>187.48583907909972</v>
      </c>
      <c r="J116" s="10">
        <v>187.421021346591</v>
      </c>
      <c r="O116" s="130"/>
    </row>
    <row r="117" spans="2:15">
      <c r="B117" s="143" t="s">
        <v>126</v>
      </c>
      <c r="C117" s="1" t="s">
        <v>67</v>
      </c>
      <c r="D117" s="1" t="s">
        <v>63</v>
      </c>
      <c r="E117" s="148" t="s">
        <v>139</v>
      </c>
      <c r="F117" s="10">
        <v>99.019932732467126</v>
      </c>
      <c r="G117" s="10">
        <v>101.19797317121261</v>
      </c>
      <c r="H117" s="10">
        <v>101.19797317121261</v>
      </c>
      <c r="I117" s="10">
        <v>102.95806593439227</v>
      </c>
      <c r="J117" s="10">
        <v>102.88526803697552</v>
      </c>
      <c r="O117" s="130"/>
    </row>
    <row r="118" spans="2:15">
      <c r="B118" s="143" t="s">
        <v>126</v>
      </c>
      <c r="C118" s="1" t="s">
        <v>67</v>
      </c>
      <c r="D118" s="1" t="s">
        <v>65</v>
      </c>
      <c r="E118" s="148" t="s">
        <v>139</v>
      </c>
      <c r="F118" s="10">
        <v>130.38649111959694</v>
      </c>
      <c r="G118" s="10">
        <v>131.39660207908494</v>
      </c>
      <c r="H118" s="10">
        <v>131.39660207908494</v>
      </c>
      <c r="I118" s="10">
        <v>140.59175845682327</v>
      </c>
      <c r="J118" s="10">
        <v>140.48734611776644</v>
      </c>
      <c r="O118" s="130"/>
    </row>
    <row r="119" spans="2:15">
      <c r="B119" s="151" t="s">
        <v>126</v>
      </c>
      <c r="C119" s="152" t="s">
        <v>67</v>
      </c>
      <c r="D119" s="152" t="s">
        <v>66</v>
      </c>
      <c r="E119" s="153" t="s">
        <v>139</v>
      </c>
      <c r="F119" s="18">
        <v>116.58353148845229</v>
      </c>
      <c r="G119" s="18">
        <v>119.36728340621777</v>
      </c>
      <c r="H119" s="18">
        <v>119.36728340621777</v>
      </c>
      <c r="I119" s="18">
        <v>121.63144264889978</v>
      </c>
      <c r="J119" s="18">
        <v>121.55190677939127</v>
      </c>
      <c r="O119" s="130"/>
    </row>
    <row r="120" spans="2:15">
      <c r="B120" s="146" t="s">
        <v>128</v>
      </c>
      <c r="C120" s="147" t="s">
        <v>62</v>
      </c>
      <c r="D120" s="147" t="s">
        <v>63</v>
      </c>
      <c r="E120" s="147">
        <v>3.1</v>
      </c>
      <c r="F120" s="19">
        <v>2159.7039757893026</v>
      </c>
      <c r="G120" s="19">
        <v>1668.7086862429039</v>
      </c>
      <c r="H120" s="19">
        <v>1058.7396207661805</v>
      </c>
      <c r="I120" s="19">
        <v>977.68208471859305</v>
      </c>
      <c r="J120" s="19">
        <v>1015.5135090812726</v>
      </c>
      <c r="O120" s="130"/>
    </row>
    <row r="121" spans="2:15">
      <c r="B121" s="143" t="s">
        <v>128</v>
      </c>
      <c r="C121" s="1" t="s">
        <v>62</v>
      </c>
      <c r="D121" s="1" t="s">
        <v>65</v>
      </c>
      <c r="E121" s="1">
        <v>3.1</v>
      </c>
      <c r="F121" s="10">
        <v>2146.5752027449671</v>
      </c>
      <c r="G121" s="10">
        <v>1652.3613974833488</v>
      </c>
      <c r="H121" s="10">
        <v>1045.3383748822087</v>
      </c>
      <c r="I121" s="10">
        <v>988.92027326057905</v>
      </c>
      <c r="J121" s="10">
        <v>1026.5689509417939</v>
      </c>
      <c r="O121" s="130"/>
    </row>
    <row r="122" spans="2:15">
      <c r="B122" s="143" t="s">
        <v>128</v>
      </c>
      <c r="C122" s="1" t="s">
        <v>62</v>
      </c>
      <c r="D122" s="1" t="s">
        <v>66</v>
      </c>
      <c r="E122" s="1">
        <v>3.1</v>
      </c>
      <c r="F122" s="10">
        <v>2287.138940173978</v>
      </c>
      <c r="G122" s="10">
        <v>1770.5131551906431</v>
      </c>
      <c r="H122" s="10">
        <v>1128.0951329153531</v>
      </c>
      <c r="I122" s="10">
        <v>1042.5424975425578</v>
      </c>
      <c r="J122" s="10">
        <v>1082.386770808786</v>
      </c>
      <c r="O122" s="130"/>
    </row>
    <row r="123" spans="2:15">
      <c r="B123" s="143" t="s">
        <v>128</v>
      </c>
      <c r="C123" s="1" t="s">
        <v>67</v>
      </c>
      <c r="D123" s="1" t="s">
        <v>63</v>
      </c>
      <c r="E123" s="1">
        <v>12</v>
      </c>
      <c r="F123" s="10">
        <v>2048.1711176068507</v>
      </c>
      <c r="G123" s="10">
        <v>1529.5837873071609</v>
      </c>
      <c r="H123" s="10">
        <v>946.77863638347731</v>
      </c>
      <c r="I123" s="10">
        <v>878.3704623590213</v>
      </c>
      <c r="J123" s="10">
        <v>938.25441151831728</v>
      </c>
      <c r="O123" s="130"/>
    </row>
    <row r="124" spans="2:15">
      <c r="B124" s="143" t="s">
        <v>128</v>
      </c>
      <c r="C124" s="1" t="s">
        <v>67</v>
      </c>
      <c r="D124" s="1" t="s">
        <v>65</v>
      </c>
      <c r="E124" s="1">
        <v>12</v>
      </c>
      <c r="F124" s="10">
        <v>2138.8854437720838</v>
      </c>
      <c r="G124" s="10">
        <v>1590.5381325320811</v>
      </c>
      <c r="H124" s="10">
        <v>965.66624074544438</v>
      </c>
      <c r="I124" s="10">
        <v>894.56850890664487</v>
      </c>
      <c r="J124" s="10">
        <v>959.22209631714679</v>
      </c>
      <c r="O124" s="130"/>
    </row>
    <row r="125" spans="2:15">
      <c r="B125" s="143" t="s">
        <v>128</v>
      </c>
      <c r="C125" s="1" t="s">
        <v>67</v>
      </c>
      <c r="D125" s="1" t="s">
        <v>66</v>
      </c>
      <c r="E125" s="1">
        <v>12</v>
      </c>
      <c r="F125" s="10">
        <v>2169.505695360659</v>
      </c>
      <c r="G125" s="10">
        <v>1623.8247347370536</v>
      </c>
      <c r="H125" s="10">
        <v>1010.0311710870268</v>
      </c>
      <c r="I125" s="10">
        <v>937.80302026922084</v>
      </c>
      <c r="J125" s="10">
        <v>1000.8710671141508</v>
      </c>
      <c r="O125" s="130"/>
    </row>
    <row r="126" spans="2:15">
      <c r="B126" s="143" t="s">
        <v>128</v>
      </c>
      <c r="C126" s="1" t="s">
        <v>62</v>
      </c>
      <c r="D126" s="1" t="s">
        <v>63</v>
      </c>
      <c r="E126" s="148" t="s">
        <v>139</v>
      </c>
      <c r="F126" s="10">
        <v>135.34903502917243</v>
      </c>
      <c r="G126" s="10">
        <v>151.76361494005815</v>
      </c>
      <c r="H126" s="10">
        <v>151.76361494005815</v>
      </c>
      <c r="I126" s="10">
        <v>153.02120807624553</v>
      </c>
      <c r="J126" s="10">
        <v>152.96214537287193</v>
      </c>
      <c r="O126" s="130"/>
    </row>
    <row r="127" spans="2:15">
      <c r="B127" s="143" t="s">
        <v>128</v>
      </c>
      <c r="C127" s="1" t="s">
        <v>62</v>
      </c>
      <c r="D127" s="1" t="s">
        <v>65</v>
      </c>
      <c r="E127" s="148" t="s">
        <v>139</v>
      </c>
      <c r="F127" s="10">
        <v>153.04323578742816</v>
      </c>
      <c r="G127" s="10">
        <v>169.70173780981665</v>
      </c>
      <c r="H127" s="10">
        <v>169.70173780981665</v>
      </c>
      <c r="I127" s="10">
        <v>177.2242128848774</v>
      </c>
      <c r="J127" s="10">
        <v>177.15770151493203</v>
      </c>
      <c r="O127" s="130"/>
    </row>
    <row r="128" spans="2:15">
      <c r="B128" s="143" t="s">
        <v>128</v>
      </c>
      <c r="C128" s="1" t="s">
        <v>62</v>
      </c>
      <c r="D128" s="1" t="s">
        <v>66</v>
      </c>
      <c r="E128" s="148" t="s">
        <v>139</v>
      </c>
      <c r="F128" s="10">
        <v>154.96288999870936</v>
      </c>
      <c r="G128" s="10">
        <v>172.7530218781414</v>
      </c>
      <c r="H128" s="10">
        <v>172.7530218781414</v>
      </c>
      <c r="I128" s="10">
        <v>174.45202649344085</v>
      </c>
      <c r="J128" s="10">
        <v>174.38969645625619</v>
      </c>
      <c r="O128" s="130"/>
    </row>
    <row r="129" spans="2:15">
      <c r="B129" s="143" t="s">
        <v>128</v>
      </c>
      <c r="C129" s="1" t="s">
        <v>67</v>
      </c>
      <c r="D129" s="1" t="s">
        <v>63</v>
      </c>
      <c r="E129" s="148" t="s">
        <v>139</v>
      </c>
      <c r="F129" s="10">
        <v>99.019932732467126</v>
      </c>
      <c r="G129" s="10">
        <v>101.19797317121261</v>
      </c>
      <c r="H129" s="10">
        <v>101.19797317121261</v>
      </c>
      <c r="I129" s="10">
        <v>102.97934664003076</v>
      </c>
      <c r="J129" s="10">
        <v>102.90391975938169</v>
      </c>
      <c r="O129" s="130"/>
    </row>
    <row r="130" spans="2:15">
      <c r="B130" s="143" t="s">
        <v>128</v>
      </c>
      <c r="C130" s="1" t="s">
        <v>67</v>
      </c>
      <c r="D130" s="1" t="s">
        <v>65</v>
      </c>
      <c r="E130" s="148" t="s">
        <v>139</v>
      </c>
      <c r="F130" s="10">
        <v>130.38649111959694</v>
      </c>
      <c r="G130" s="10">
        <v>131.39660207908494</v>
      </c>
      <c r="H130" s="10">
        <v>131.39660207908494</v>
      </c>
      <c r="I130" s="10">
        <v>140.61006412137954</v>
      </c>
      <c r="J130" s="10">
        <v>140.50326102423298</v>
      </c>
      <c r="O130" s="130"/>
    </row>
    <row r="131" spans="2:15">
      <c r="B131" s="151" t="s">
        <v>128</v>
      </c>
      <c r="C131" s="152" t="s">
        <v>67</v>
      </c>
      <c r="D131" s="152" t="s">
        <v>66</v>
      </c>
      <c r="E131" s="153" t="s">
        <v>139</v>
      </c>
      <c r="F131" s="18">
        <v>116.58353148845229</v>
      </c>
      <c r="G131" s="18">
        <v>119.36728340621777</v>
      </c>
      <c r="H131" s="18">
        <v>119.36728340621777</v>
      </c>
      <c r="I131" s="18">
        <v>121.6546666796439</v>
      </c>
      <c r="J131" s="18">
        <v>121.57229816186825</v>
      </c>
      <c r="O131" s="130"/>
    </row>
    <row r="132" spans="2:15">
      <c r="B132" s="146" t="s">
        <v>130</v>
      </c>
      <c r="C132" s="147" t="s">
        <v>62</v>
      </c>
      <c r="D132" s="147" t="s">
        <v>63</v>
      </c>
      <c r="E132" s="147">
        <v>3.1</v>
      </c>
      <c r="F132" s="19">
        <v>2114.7492149390973</v>
      </c>
      <c r="G132" s="19">
        <v>1645.1230261785863</v>
      </c>
      <c r="H132" s="19">
        <v>1045.3059831869616</v>
      </c>
      <c r="I132" s="19">
        <v>966.31649003124005</v>
      </c>
      <c r="J132" s="19">
        <v>1003.383360048132</v>
      </c>
      <c r="O132" s="130"/>
    </row>
    <row r="133" spans="2:15">
      <c r="B133" s="143" t="s">
        <v>130</v>
      </c>
      <c r="C133" s="1" t="s">
        <v>62</v>
      </c>
      <c r="D133" s="1" t="s">
        <v>65</v>
      </c>
      <c r="E133" s="1">
        <v>3.1</v>
      </c>
      <c r="F133" s="10">
        <v>2102.1604214994827</v>
      </c>
      <c r="G133" s="10">
        <v>1629.2119215217117</v>
      </c>
      <c r="H133" s="10">
        <v>1032.2918877889254</v>
      </c>
      <c r="I133" s="10">
        <v>977.60989538910474</v>
      </c>
      <c r="J133" s="10">
        <v>1014.497711944437</v>
      </c>
      <c r="O133" s="130"/>
    </row>
    <row r="134" spans="2:15">
      <c r="B134" s="143" t="s">
        <v>130</v>
      </c>
      <c r="C134" s="1" t="s">
        <v>62</v>
      </c>
      <c r="D134" s="1" t="s">
        <v>66</v>
      </c>
      <c r="E134" s="1">
        <v>3.1</v>
      </c>
      <c r="F134" s="10">
        <v>2239.7819255533723</v>
      </c>
      <c r="G134" s="10">
        <v>1745.6684887232643</v>
      </c>
      <c r="H134" s="10">
        <v>1113.9425658357698</v>
      </c>
      <c r="I134" s="10">
        <v>1030.568721593535</v>
      </c>
      <c r="J134" s="10">
        <v>1069.607761834741</v>
      </c>
      <c r="O134" s="130"/>
    </row>
    <row r="135" spans="2:15">
      <c r="B135" s="143" t="s">
        <v>130</v>
      </c>
      <c r="C135" s="1" t="s">
        <v>67</v>
      </c>
      <c r="D135" s="1" t="s">
        <v>63</v>
      </c>
      <c r="E135" s="1">
        <v>12</v>
      </c>
      <c r="F135" s="10">
        <v>2039.9077051774332</v>
      </c>
      <c r="G135" s="10">
        <v>1527.324736164255</v>
      </c>
      <c r="H135" s="10">
        <v>944.51958524057125</v>
      </c>
      <c r="I135" s="10">
        <v>876.12353365305501</v>
      </c>
      <c r="J135" s="10">
        <v>936.0074828123511</v>
      </c>
      <c r="O135" s="130"/>
    </row>
    <row r="136" spans="2:15">
      <c r="B136" s="143" t="s">
        <v>130</v>
      </c>
      <c r="C136" s="1" t="s">
        <v>67</v>
      </c>
      <c r="D136" s="1" t="s">
        <v>65</v>
      </c>
      <c r="E136" s="1">
        <v>12</v>
      </c>
      <c r="F136" s="10">
        <v>2127.2257152432503</v>
      </c>
      <c r="G136" s="10">
        <v>1584.6570775328121</v>
      </c>
      <c r="H136" s="10">
        <v>959.78518574617556</v>
      </c>
      <c r="I136" s="10">
        <v>888.7190145406413</v>
      </c>
      <c r="J136" s="10">
        <v>953.37260195114311</v>
      </c>
      <c r="O136" s="130"/>
    </row>
    <row r="137" spans="2:15">
      <c r="B137" s="143" t="s">
        <v>130</v>
      </c>
      <c r="C137" s="1" t="s">
        <v>67</v>
      </c>
      <c r="D137" s="1" t="s">
        <v>66</v>
      </c>
      <c r="E137" s="1">
        <v>12</v>
      </c>
      <c r="F137" s="10">
        <v>2160.7966253354462</v>
      </c>
      <c r="G137" s="10">
        <v>1621.4438497501119</v>
      </c>
      <c r="H137" s="10">
        <v>1007.6502861000853</v>
      </c>
      <c r="I137" s="10">
        <v>935.43490228294684</v>
      </c>
      <c r="J137" s="10">
        <v>998.50294912787672</v>
      </c>
      <c r="O137" s="130"/>
    </row>
    <row r="138" spans="2:15">
      <c r="B138" s="143" t="s">
        <v>130</v>
      </c>
      <c r="C138" s="1" t="s">
        <v>62</v>
      </c>
      <c r="D138" s="1" t="s">
        <v>63</v>
      </c>
      <c r="E138" s="148" t="s">
        <v>139</v>
      </c>
      <c r="F138" s="10">
        <v>159.09837084243279</v>
      </c>
      <c r="G138" s="10">
        <v>174.87714176304226</v>
      </c>
      <c r="H138" s="10">
        <v>174.87714176304226</v>
      </c>
      <c r="I138" s="10">
        <v>176.2731345748864</v>
      </c>
      <c r="J138" s="10">
        <v>176.20479476718191</v>
      </c>
      <c r="O138" s="130"/>
    </row>
    <row r="139" spans="2:15">
      <c r="B139" s="143" t="s">
        <v>130</v>
      </c>
      <c r="C139" s="1" t="s">
        <v>62</v>
      </c>
      <c r="D139" s="1" t="s">
        <v>65</v>
      </c>
      <c r="E139" s="148" t="s">
        <v>139</v>
      </c>
      <c r="F139" s="10">
        <v>176.67620997897475</v>
      </c>
      <c r="G139" s="10">
        <v>192.70201820410927</v>
      </c>
      <c r="H139" s="10">
        <v>192.70201820410927</v>
      </c>
      <c r="I139" s="10">
        <v>200.36184290532586</v>
      </c>
      <c r="J139" s="10">
        <v>200.2863429612907</v>
      </c>
      <c r="O139" s="130"/>
    </row>
    <row r="140" spans="2:15">
      <c r="B140" s="143" t="s">
        <v>130</v>
      </c>
      <c r="C140" s="1" t="s">
        <v>62</v>
      </c>
      <c r="D140" s="1" t="s">
        <v>66</v>
      </c>
      <c r="E140" s="148" t="s">
        <v>139</v>
      </c>
      <c r="F140" s="10">
        <v>179.99388171293884</v>
      </c>
      <c r="G140" s="10">
        <v>197.11389255435216</v>
      </c>
      <c r="H140" s="10">
        <v>197.11389255435216</v>
      </c>
      <c r="I140" s="10">
        <v>198.94257865512736</v>
      </c>
      <c r="J140" s="10">
        <v>198.8712068606921</v>
      </c>
      <c r="O140" s="130"/>
    </row>
    <row r="141" spans="2:15">
      <c r="B141" s="143" t="s">
        <v>130</v>
      </c>
      <c r="C141" s="1" t="s">
        <v>67</v>
      </c>
      <c r="D141" s="1" t="s">
        <v>63</v>
      </c>
      <c r="E141" s="148" t="s">
        <v>139</v>
      </c>
      <c r="F141" s="10">
        <v>99.019932732467126</v>
      </c>
      <c r="G141" s="10">
        <v>101.19797317121261</v>
      </c>
      <c r="H141" s="10">
        <v>101.19797317121261</v>
      </c>
      <c r="I141" s="10">
        <v>102.98242294740639</v>
      </c>
      <c r="J141" s="10">
        <v>102.90661241980065</v>
      </c>
      <c r="O141" s="130"/>
    </row>
    <row r="142" spans="2:15">
      <c r="B142" s="143" t="s">
        <v>130</v>
      </c>
      <c r="C142" s="1" t="s">
        <v>67</v>
      </c>
      <c r="D142" s="1" t="s">
        <v>65</v>
      </c>
      <c r="E142" s="148" t="s">
        <v>139</v>
      </c>
      <c r="F142" s="10">
        <v>130.38649111959694</v>
      </c>
      <c r="G142" s="10">
        <v>131.39660207908494</v>
      </c>
      <c r="H142" s="10">
        <v>131.39660207908494</v>
      </c>
      <c r="I142" s="10">
        <v>140.62065209479798</v>
      </c>
      <c r="J142" s="10">
        <v>140.5124546919206</v>
      </c>
      <c r="O142" s="130"/>
    </row>
    <row r="143" spans="2:15">
      <c r="B143" s="151" t="s">
        <v>130</v>
      </c>
      <c r="C143" s="152" t="s">
        <v>67</v>
      </c>
      <c r="D143" s="152" t="s">
        <v>66</v>
      </c>
      <c r="E143" s="153" t="s">
        <v>139</v>
      </c>
      <c r="F143" s="18">
        <v>116.58353148845229</v>
      </c>
      <c r="G143" s="18">
        <v>119.36728340621777</v>
      </c>
      <c r="H143" s="18">
        <v>119.36728340621777</v>
      </c>
      <c r="I143" s="18">
        <v>121.65802292589285</v>
      </c>
      <c r="J143" s="18">
        <v>121.57524121091127</v>
      </c>
      <c r="O143" s="130"/>
    </row>
    <row r="144" spans="2:15">
      <c r="B144" s="146" t="s">
        <v>132</v>
      </c>
      <c r="C144" s="147" t="s">
        <v>62</v>
      </c>
      <c r="D144" s="147" t="s">
        <v>63</v>
      </c>
      <c r="E144" s="147">
        <v>3.1</v>
      </c>
      <c r="F144" s="19">
        <v>2156.6853293332242</v>
      </c>
      <c r="G144" s="19">
        <v>1669.9537084441363</v>
      </c>
      <c r="H144" s="19">
        <v>1061.7195800306602</v>
      </c>
      <c r="I144" s="19">
        <v>981.80596228716342</v>
      </c>
      <c r="J144" s="19">
        <v>1019.2769548638072</v>
      </c>
      <c r="O144" s="130"/>
    </row>
    <row r="145" spans="2:15">
      <c r="B145" s="143" t="s">
        <v>132</v>
      </c>
      <c r="C145" s="1" t="s">
        <v>62</v>
      </c>
      <c r="D145" s="1" t="s">
        <v>65</v>
      </c>
      <c r="E145" s="1">
        <v>3.1</v>
      </c>
      <c r="F145" s="10">
        <v>2143.5429154359122</v>
      </c>
      <c r="G145" s="10">
        <v>1653.5713295240314</v>
      </c>
      <c r="H145" s="10">
        <v>1048.2748662379802</v>
      </c>
      <c r="I145" s="10">
        <v>993.02371549183363</v>
      </c>
      <c r="J145" s="10">
        <v>1030.3137024716773</v>
      </c>
      <c r="O145" s="130"/>
    </row>
    <row r="146" spans="2:15">
      <c r="B146" s="143" t="s">
        <v>132</v>
      </c>
      <c r="C146" s="1" t="s">
        <v>62</v>
      </c>
      <c r="D146" s="1" t="s">
        <v>66</v>
      </c>
      <c r="E146" s="1">
        <v>3.1</v>
      </c>
      <c r="F146" s="10">
        <v>2283.9553377498655</v>
      </c>
      <c r="G146" s="10">
        <v>1771.8294731296623</v>
      </c>
      <c r="H146" s="10">
        <v>1131.2386639636782</v>
      </c>
      <c r="I146" s="10">
        <v>1046.8914585215612</v>
      </c>
      <c r="J146" s="10">
        <v>1086.356122962095</v>
      </c>
      <c r="O146" s="130"/>
    </row>
    <row r="147" spans="2:15">
      <c r="B147" s="143" t="s">
        <v>132</v>
      </c>
      <c r="C147" s="1" t="s">
        <v>67</v>
      </c>
      <c r="D147" s="1" t="s">
        <v>63</v>
      </c>
      <c r="E147" s="1">
        <v>12</v>
      </c>
      <c r="F147" s="10">
        <v>2050.981889701608</v>
      </c>
      <c r="G147" s="10">
        <v>1533.3474084798884</v>
      </c>
      <c r="H147" s="10">
        <v>950.54225755620473</v>
      </c>
      <c r="I147" s="10">
        <v>882.11388721689525</v>
      </c>
      <c r="J147" s="10">
        <v>941.99783637619112</v>
      </c>
      <c r="O147" s="130"/>
    </row>
    <row r="148" spans="2:15">
      <c r="B148" s="143" t="s">
        <v>132</v>
      </c>
      <c r="C148" s="1" t="s">
        <v>67</v>
      </c>
      <c r="D148" s="1" t="s">
        <v>65</v>
      </c>
      <c r="E148" s="1">
        <v>12</v>
      </c>
      <c r="F148" s="10">
        <v>2136.3541545891017</v>
      </c>
      <c r="G148" s="10">
        <v>1588.199939610457</v>
      </c>
      <c r="H148" s="10">
        <v>963.32804782382027</v>
      </c>
      <c r="I148" s="10">
        <v>892.24286385417838</v>
      </c>
      <c r="J148" s="10">
        <v>956.89645126468031</v>
      </c>
      <c r="O148" s="130"/>
    </row>
    <row r="149" spans="2:15">
      <c r="B149" s="143" t="s">
        <v>132</v>
      </c>
      <c r="C149" s="1" t="s">
        <v>67</v>
      </c>
      <c r="D149" s="1" t="s">
        <v>66</v>
      </c>
      <c r="E149" s="1">
        <v>12</v>
      </c>
      <c r="F149" s="10">
        <v>2172.4680563957941</v>
      </c>
      <c r="G149" s="10">
        <v>1627.7913333573729</v>
      </c>
      <c r="H149" s="10">
        <v>1013.9977697073463</v>
      </c>
      <c r="I149" s="10">
        <v>941.74834871362475</v>
      </c>
      <c r="J149" s="10">
        <v>1004.8163955585547</v>
      </c>
      <c r="O149" s="130"/>
    </row>
    <row r="150" spans="2:15">
      <c r="B150" s="143" t="s">
        <v>132</v>
      </c>
      <c r="C150" s="1" t="s">
        <v>62</v>
      </c>
      <c r="D150" s="1" t="s">
        <v>63</v>
      </c>
      <c r="E150" s="148" t="s">
        <v>139</v>
      </c>
      <c r="F150" s="10">
        <v>170.84213689812375</v>
      </c>
      <c r="G150" s="10">
        <v>187.59332156856752</v>
      </c>
      <c r="H150" s="10">
        <v>187.59332156856752</v>
      </c>
      <c r="I150" s="10">
        <v>189.02347280795092</v>
      </c>
      <c r="J150" s="10">
        <v>188.95169455934951</v>
      </c>
      <c r="O150" s="130"/>
    </row>
    <row r="151" spans="2:15">
      <c r="B151" s="143" t="s">
        <v>132</v>
      </c>
      <c r="C151" s="1" t="s">
        <v>62</v>
      </c>
      <c r="D151" s="1" t="s">
        <v>65</v>
      </c>
      <c r="E151" s="148" t="s">
        <v>139</v>
      </c>
      <c r="F151" s="10">
        <v>188.36243658707815</v>
      </c>
      <c r="G151" s="10">
        <v>205.35589414918937</v>
      </c>
      <c r="H151" s="10">
        <v>205.35589414918937</v>
      </c>
      <c r="I151" s="10">
        <v>213.04499630816414</v>
      </c>
      <c r="J151" s="10">
        <v>212.96632467483323</v>
      </c>
      <c r="O151" s="130"/>
    </row>
    <row r="152" spans="2:15">
      <c r="B152" s="143" t="s">
        <v>132</v>
      </c>
      <c r="C152" s="1" t="s">
        <v>62</v>
      </c>
      <c r="D152" s="1" t="s">
        <v>66</v>
      </c>
      <c r="E152" s="148" t="s">
        <v>139</v>
      </c>
      <c r="F152" s="10">
        <v>192.37141147399092</v>
      </c>
      <c r="G152" s="10">
        <v>210.51631331472697</v>
      </c>
      <c r="H152" s="10">
        <v>210.51631331472697</v>
      </c>
      <c r="I152" s="10">
        <v>212.37255128839669</v>
      </c>
      <c r="J152" s="10">
        <v>212.29789778223881</v>
      </c>
      <c r="O152" s="130"/>
    </row>
    <row r="153" spans="2:15">
      <c r="B153" s="143" t="s">
        <v>132</v>
      </c>
      <c r="C153" s="1" t="s">
        <v>67</v>
      </c>
      <c r="D153" s="1" t="s">
        <v>63</v>
      </c>
      <c r="E153" s="148" t="s">
        <v>139</v>
      </c>
      <c r="F153" s="10">
        <v>99.019932732467126</v>
      </c>
      <c r="G153" s="10">
        <v>101.19797317121261</v>
      </c>
      <c r="H153" s="10">
        <v>101.19797317121261</v>
      </c>
      <c r="I153" s="10">
        <v>102.97425706793491</v>
      </c>
      <c r="J153" s="10">
        <v>102.89946291111912</v>
      </c>
      <c r="O153" s="130"/>
    </row>
    <row r="154" spans="2:15">
      <c r="B154" s="143" t="s">
        <v>132</v>
      </c>
      <c r="C154" s="1" t="s">
        <v>67</v>
      </c>
      <c r="D154" s="1" t="s">
        <v>65</v>
      </c>
      <c r="E154" s="148" t="s">
        <v>139</v>
      </c>
      <c r="F154" s="10">
        <v>130.38649111959694</v>
      </c>
      <c r="G154" s="10">
        <v>131.39660207908494</v>
      </c>
      <c r="H154" s="10">
        <v>131.39660207908494</v>
      </c>
      <c r="I154" s="10">
        <v>140.61425667882747</v>
      </c>
      <c r="J154" s="10">
        <v>140.50690247993427</v>
      </c>
      <c r="O154" s="130"/>
    </row>
    <row r="155" spans="2:15">
      <c r="B155" s="149" t="s">
        <v>132</v>
      </c>
      <c r="C155" s="17" t="s">
        <v>67</v>
      </c>
      <c r="D155" s="17" t="s">
        <v>66</v>
      </c>
      <c r="E155" s="150" t="s">
        <v>139</v>
      </c>
      <c r="F155" s="18">
        <v>116.58353148845229</v>
      </c>
      <c r="G155" s="18">
        <v>119.36728340621777</v>
      </c>
      <c r="H155" s="18">
        <v>119.36728340621777</v>
      </c>
      <c r="I155" s="18">
        <v>121.64911341849833</v>
      </c>
      <c r="J155" s="18">
        <v>121.56742645429782</v>
      </c>
      <c r="O155" s="130"/>
    </row>
    <row r="156" spans="2:15">
      <c r="B156" s="146" t="s">
        <v>140</v>
      </c>
      <c r="C156" s="147" t="s">
        <v>62</v>
      </c>
      <c r="D156" s="147" t="s">
        <v>63</v>
      </c>
      <c r="E156" s="147">
        <v>3.1</v>
      </c>
      <c r="F156" s="19">
        <v>2164.9503740257064</v>
      </c>
      <c r="G156" s="19">
        <v>1684.3149086772792</v>
      </c>
      <c r="H156" s="19">
        <v>1086.7596921029156</v>
      </c>
      <c r="I156" s="19">
        <v>1006.6444924476175</v>
      </c>
      <c r="J156" s="19">
        <v>1043.1925749106629</v>
      </c>
      <c r="O156" s="130"/>
    </row>
    <row r="157" spans="2:15">
      <c r="B157" s="143" t="s">
        <v>140</v>
      </c>
      <c r="C157" s="1" t="s">
        <v>62</v>
      </c>
      <c r="D157" s="1" t="s">
        <v>65</v>
      </c>
      <c r="E157" s="1">
        <v>3.1</v>
      </c>
      <c r="F157" s="10">
        <v>2152.0593155216311</v>
      </c>
      <c r="G157" s="10">
        <v>1668.1545989667347</v>
      </c>
      <c r="H157" s="10">
        <v>1073.4854700222995</v>
      </c>
      <c r="I157" s="10">
        <v>1017.7399657757372</v>
      </c>
      <c r="J157" s="10">
        <v>1054.1115008077375</v>
      </c>
      <c r="O157" s="130"/>
    </row>
    <row r="158" spans="2:15">
      <c r="B158" s="143" t="s">
        <v>140</v>
      </c>
      <c r="C158" s="1" t="s">
        <v>62</v>
      </c>
      <c r="D158" s="1" t="s">
        <v>66</v>
      </c>
      <c r="E158" s="1">
        <v>3.1</v>
      </c>
      <c r="F158" s="10">
        <v>2292.6881779126929</v>
      </c>
      <c r="G158" s="10">
        <v>1786.9810391924527</v>
      </c>
      <c r="H158" s="10">
        <v>1157.6372381420954</v>
      </c>
      <c r="I158" s="10">
        <v>1073.0768307339101</v>
      </c>
      <c r="J158" s="10">
        <v>1111.5694809459062</v>
      </c>
      <c r="O158" s="130"/>
    </row>
    <row r="159" spans="2:15">
      <c r="B159" s="143" t="s">
        <v>140</v>
      </c>
      <c r="C159" s="1" t="s">
        <v>67</v>
      </c>
      <c r="D159" s="1" t="s">
        <v>63</v>
      </c>
      <c r="E159" s="1">
        <v>12</v>
      </c>
      <c r="F159" s="10">
        <v>2061.4897796227265</v>
      </c>
      <c r="G159" s="10">
        <v>1565.5093290508592</v>
      </c>
      <c r="H159" s="10">
        <v>982.70417812717562</v>
      </c>
      <c r="I159" s="10">
        <v>914.10322096175742</v>
      </c>
      <c r="J159" s="10">
        <v>973.98717012105351</v>
      </c>
      <c r="O159" s="130"/>
    </row>
    <row r="160" spans="2:15">
      <c r="B160" s="143" t="s">
        <v>140</v>
      </c>
      <c r="C160" s="1" t="s">
        <v>67</v>
      </c>
      <c r="D160" s="1" t="s">
        <v>65</v>
      </c>
      <c r="E160" s="1">
        <v>12</v>
      </c>
      <c r="F160" s="10">
        <v>2150.6475936271468</v>
      </c>
      <c r="G160" s="10">
        <v>1628.222451378314</v>
      </c>
      <c r="H160" s="10">
        <v>1003.3505595916776</v>
      </c>
      <c r="I160" s="10">
        <v>932.05059473827032</v>
      </c>
      <c r="J160" s="10">
        <v>996.70418214877213</v>
      </c>
      <c r="O160" s="130"/>
    </row>
    <row r="161" spans="2:15">
      <c r="B161" s="143" t="s">
        <v>140</v>
      </c>
      <c r="C161" s="1" t="s">
        <v>67</v>
      </c>
      <c r="D161" s="1" t="s">
        <v>66</v>
      </c>
      <c r="E161" s="1">
        <v>12</v>
      </c>
      <c r="F161" s="10">
        <v>2183.5426517789879</v>
      </c>
      <c r="G161" s="10">
        <v>1661.6877920892134</v>
      </c>
      <c r="H161" s="10">
        <v>1047.8942284391867</v>
      </c>
      <c r="I161" s="10">
        <v>975.46304398142752</v>
      </c>
      <c r="J161" s="10">
        <v>1038.5310908263575</v>
      </c>
      <c r="O161" s="130"/>
    </row>
    <row r="162" spans="2:15">
      <c r="B162" s="143" t="s">
        <v>140</v>
      </c>
      <c r="C162" s="1" t="s">
        <v>62</v>
      </c>
      <c r="D162" s="1" t="s">
        <v>63</v>
      </c>
      <c r="E162" s="148" t="s">
        <v>139</v>
      </c>
      <c r="F162" s="10">
        <v>182.99730877105227</v>
      </c>
      <c r="G162" s="10">
        <v>202.59093363331934</v>
      </c>
      <c r="H162" s="10">
        <v>202.59093363331934</v>
      </c>
      <c r="I162" s="10">
        <v>204.04315764110126</v>
      </c>
      <c r="J162" s="10">
        <v>203.97117939092826</v>
      </c>
      <c r="O162" s="130"/>
    </row>
    <row r="163" spans="2:15">
      <c r="B163" s="143" t="s">
        <v>140</v>
      </c>
      <c r="C163" s="1" t="s">
        <v>62</v>
      </c>
      <c r="D163" s="1" t="s">
        <v>65</v>
      </c>
      <c r="E163" s="148" t="s">
        <v>139</v>
      </c>
      <c r="F163" s="10">
        <v>200.45805329928706</v>
      </c>
      <c r="G163" s="10">
        <v>220.28002430794558</v>
      </c>
      <c r="H163" s="10">
        <v>220.28002430794558</v>
      </c>
      <c r="I163" s="10">
        <v>227.98449682321694</v>
      </c>
      <c r="J163" s="10">
        <v>227.90622679914532</v>
      </c>
      <c r="O163" s="130"/>
    </row>
    <row r="164" spans="2:15">
      <c r="B164" s="143" t="s">
        <v>140</v>
      </c>
      <c r="C164" s="1" t="s">
        <v>62</v>
      </c>
      <c r="D164" s="1" t="s">
        <v>66</v>
      </c>
      <c r="E164" s="148" t="s">
        <v>139</v>
      </c>
      <c r="F164" s="10">
        <v>205.18254896552568</v>
      </c>
      <c r="G164" s="10">
        <v>226.32328603505144</v>
      </c>
      <c r="H164" s="10">
        <v>226.32328603505144</v>
      </c>
      <c r="I164" s="10">
        <v>228.19347877319558</v>
      </c>
      <c r="J164" s="10">
        <v>228.11891838374029</v>
      </c>
      <c r="O164" s="130"/>
    </row>
    <row r="165" spans="2:15">
      <c r="B165" s="143" t="s">
        <v>140</v>
      </c>
      <c r="C165" s="1" t="s">
        <v>67</v>
      </c>
      <c r="D165" s="1" t="s">
        <v>63</v>
      </c>
      <c r="E165" s="148" t="s">
        <v>139</v>
      </c>
      <c r="F165" s="10">
        <v>99.019932732467126</v>
      </c>
      <c r="G165" s="10">
        <v>101.19797317121261</v>
      </c>
      <c r="H165" s="10">
        <v>101.19797317121261</v>
      </c>
      <c r="I165" s="10">
        <v>102.93250249895489</v>
      </c>
      <c r="J165" s="10">
        <v>102.8628048937133</v>
      </c>
      <c r="O165" s="130"/>
    </row>
    <row r="166" spans="2:15">
      <c r="B166" s="143" t="s">
        <v>140</v>
      </c>
      <c r="C166" s="1" t="s">
        <v>67</v>
      </c>
      <c r="D166" s="1" t="s">
        <v>65</v>
      </c>
      <c r="E166" s="148" t="s">
        <v>139</v>
      </c>
      <c r="F166" s="10">
        <v>130.38649111959694</v>
      </c>
      <c r="G166" s="10">
        <v>131.39660207908494</v>
      </c>
      <c r="H166" s="10">
        <v>131.39660207908494</v>
      </c>
      <c r="I166" s="10">
        <v>140.54544382725209</v>
      </c>
      <c r="J166" s="10">
        <v>140.44696746078938</v>
      </c>
      <c r="O166" s="130"/>
    </row>
    <row r="167" spans="2:15">
      <c r="B167" s="151" t="s">
        <v>140</v>
      </c>
      <c r="C167" s="152" t="s">
        <v>67</v>
      </c>
      <c r="D167" s="152" t="s">
        <v>66</v>
      </c>
      <c r="E167" s="153" t="s">
        <v>139</v>
      </c>
      <c r="F167" s="18">
        <v>116.58353148845229</v>
      </c>
      <c r="G167" s="18">
        <v>119.36728340621777</v>
      </c>
      <c r="H167" s="18">
        <v>119.36728340621777</v>
      </c>
      <c r="I167" s="18">
        <v>121.6035290385901</v>
      </c>
      <c r="J167" s="18">
        <v>121.52733629766291</v>
      </c>
      <c r="O167" s="130"/>
    </row>
    <row r="168" spans="2:15">
      <c r="B168" s="154" t="s">
        <v>136</v>
      </c>
      <c r="C168" s="22" t="s">
        <v>62</v>
      </c>
      <c r="D168" s="22" t="s">
        <v>63</v>
      </c>
      <c r="E168" s="22">
        <v>3.1</v>
      </c>
      <c r="F168" s="19">
        <v>2160.8038564521303</v>
      </c>
      <c r="G168" s="19">
        <v>1683.399391642982</v>
      </c>
      <c r="H168" s="19">
        <v>1079.3995206007605</v>
      </c>
      <c r="I168" s="19">
        <v>998.87509192804453</v>
      </c>
      <c r="J168" s="19">
        <v>1035.99430611457</v>
      </c>
      <c r="O168" s="130"/>
    </row>
    <row r="169" spans="2:15">
      <c r="B169" s="143" t="s">
        <v>136</v>
      </c>
      <c r="C169" s="1" t="s">
        <v>62</v>
      </c>
      <c r="D169" s="1" t="s">
        <v>65</v>
      </c>
      <c r="E169" s="1">
        <v>3.1</v>
      </c>
      <c r="F169" s="10">
        <v>2147.7616687821469</v>
      </c>
      <c r="G169" s="10">
        <v>1667.0718132225975</v>
      </c>
      <c r="H169" s="10">
        <v>1065.9891563852254</v>
      </c>
      <c r="I169" s="10">
        <v>1010.0089880697636</v>
      </c>
      <c r="J169" s="10">
        <v>1046.9488959434698</v>
      </c>
      <c r="O169" s="130"/>
    </row>
    <row r="170" spans="2:15">
      <c r="B170" s="143" t="s">
        <v>136</v>
      </c>
      <c r="C170" s="1" t="s">
        <v>62</v>
      </c>
      <c r="D170" s="1" t="s">
        <v>66</v>
      </c>
      <c r="E170" s="1">
        <v>3.1</v>
      </c>
      <c r="F170" s="10">
        <v>2288.3051463044339</v>
      </c>
      <c r="G170" s="10">
        <v>1786.0067758566365</v>
      </c>
      <c r="H170" s="10">
        <v>1149.8754791349625</v>
      </c>
      <c r="I170" s="10">
        <v>1064.8842251656617</v>
      </c>
      <c r="J170" s="10">
        <v>1103.9783945867468</v>
      </c>
      <c r="O170" s="130"/>
    </row>
    <row r="171" spans="2:15">
      <c r="B171" s="143" t="s">
        <v>136</v>
      </c>
      <c r="C171" s="1" t="s">
        <v>67</v>
      </c>
      <c r="D171" s="1" t="s">
        <v>63</v>
      </c>
      <c r="E171" s="1">
        <v>12</v>
      </c>
      <c r="F171" s="10">
        <v>2057.8682882613684</v>
      </c>
      <c r="G171" s="10">
        <v>1559.8890981782704</v>
      </c>
      <c r="H171" s="10">
        <v>977.08394725458675</v>
      </c>
      <c r="I171" s="10">
        <v>908.51314930964952</v>
      </c>
      <c r="J171" s="10">
        <v>968.39709846894539</v>
      </c>
      <c r="O171" s="130"/>
    </row>
    <row r="172" spans="2:15">
      <c r="B172" s="143" t="s">
        <v>136</v>
      </c>
      <c r="C172" s="1" t="s">
        <v>67</v>
      </c>
      <c r="D172" s="1" t="s">
        <v>65</v>
      </c>
      <c r="E172" s="1">
        <v>12</v>
      </c>
      <c r="F172" s="10">
        <v>2139.0465550282779</v>
      </c>
      <c r="G172" s="10">
        <v>1613.0522275296119</v>
      </c>
      <c r="H172" s="10">
        <v>988.1803357429751</v>
      </c>
      <c r="I172" s="10">
        <v>916.96178191903823</v>
      </c>
      <c r="J172" s="10">
        <v>981.61536932954016</v>
      </c>
      <c r="O172" s="130"/>
    </row>
    <row r="173" spans="2:15">
      <c r="B173" s="143" t="s">
        <v>136</v>
      </c>
      <c r="C173" s="1" t="s">
        <v>67</v>
      </c>
      <c r="D173" s="1" t="s">
        <v>66</v>
      </c>
      <c r="E173" s="1">
        <v>12</v>
      </c>
      <c r="F173" s="10">
        <v>2179.7258482330953</v>
      </c>
      <c r="G173" s="10">
        <v>1655.7644541649208</v>
      </c>
      <c r="H173" s="10">
        <v>1041.9708905148939</v>
      </c>
      <c r="I173" s="10">
        <v>969.5714688777017</v>
      </c>
      <c r="J173" s="10">
        <v>1032.6395157226316</v>
      </c>
      <c r="O173" s="130"/>
    </row>
    <row r="174" spans="2:15">
      <c r="B174" s="143" t="s">
        <v>136</v>
      </c>
      <c r="C174" s="1" t="s">
        <v>62</v>
      </c>
      <c r="D174" s="1" t="s">
        <v>63</v>
      </c>
      <c r="E174" s="148" t="s">
        <v>139</v>
      </c>
      <c r="F174" s="10">
        <v>170.91693795580326</v>
      </c>
      <c r="G174" s="10">
        <v>187.10711469365035</v>
      </c>
      <c r="H174" s="10">
        <v>187.10711469365035</v>
      </c>
      <c r="I174" s="10">
        <v>188.50099218397511</v>
      </c>
      <c r="J174" s="10">
        <v>188.43246445155532</v>
      </c>
      <c r="O174" s="130"/>
    </row>
    <row r="175" spans="2:15">
      <c r="B175" s="143" t="s">
        <v>136</v>
      </c>
      <c r="C175" s="1" t="s">
        <v>62</v>
      </c>
      <c r="D175" s="1" t="s">
        <v>65</v>
      </c>
      <c r="E175" s="148" t="s">
        <v>139</v>
      </c>
      <c r="F175" s="10">
        <v>188.43687115146096</v>
      </c>
      <c r="G175" s="10">
        <v>204.87206948070099</v>
      </c>
      <c r="H175" s="10">
        <v>204.87206948070099</v>
      </c>
      <c r="I175" s="10">
        <v>212.52171734050245</v>
      </c>
      <c r="J175" s="10">
        <v>212.44654505686336</v>
      </c>
      <c r="O175" s="130"/>
    </row>
    <row r="176" spans="2:15">
      <c r="B176" s="143" t="s">
        <v>136</v>
      </c>
      <c r="C176" s="1" t="s">
        <v>62</v>
      </c>
      <c r="D176" s="1" t="s">
        <v>66</v>
      </c>
      <c r="E176" s="148" t="s">
        <v>139</v>
      </c>
      <c r="F176" s="10">
        <v>192.45024924316957</v>
      </c>
      <c r="G176" s="10">
        <v>210.00386781506558</v>
      </c>
      <c r="H176" s="10">
        <v>210.00386781506558</v>
      </c>
      <c r="I176" s="10">
        <v>211.82268239111505</v>
      </c>
      <c r="J176" s="10">
        <v>211.75136776768491</v>
      </c>
      <c r="O176" s="130"/>
    </row>
    <row r="177" spans="2:15">
      <c r="B177" s="143" t="s">
        <v>136</v>
      </c>
      <c r="C177" s="1" t="s">
        <v>67</v>
      </c>
      <c r="D177" s="1" t="s">
        <v>63</v>
      </c>
      <c r="E177" s="148" t="s">
        <v>139</v>
      </c>
      <c r="F177" s="10">
        <v>99.019932732467126</v>
      </c>
      <c r="G177" s="10">
        <v>101.19797317121261</v>
      </c>
      <c r="H177" s="10">
        <v>101.19797317121261</v>
      </c>
      <c r="I177" s="10">
        <v>102.93958222798824</v>
      </c>
      <c r="J177" s="10">
        <v>102.86903233168609</v>
      </c>
      <c r="O177" s="130"/>
    </row>
    <row r="178" spans="2:15">
      <c r="B178" s="143" t="s">
        <v>136</v>
      </c>
      <c r="C178" s="1" t="s">
        <v>67</v>
      </c>
      <c r="D178" s="1" t="s">
        <v>65</v>
      </c>
      <c r="E178" s="148" t="s">
        <v>139</v>
      </c>
      <c r="F178" s="10">
        <v>130.38649111959694</v>
      </c>
      <c r="G178" s="10">
        <v>131.39660207908494</v>
      </c>
      <c r="H178" s="10">
        <v>131.39660207908494</v>
      </c>
      <c r="I178" s="10">
        <v>140.57080767089084</v>
      </c>
      <c r="J178" s="10">
        <v>140.46910058028845</v>
      </c>
      <c r="O178" s="130"/>
    </row>
    <row r="179" spans="2:15" ht="13.5" thickBot="1">
      <c r="B179" s="151" t="s">
        <v>136</v>
      </c>
      <c r="C179" s="152" t="s">
        <v>67</v>
      </c>
      <c r="D179" s="152" t="s">
        <v>66</v>
      </c>
      <c r="E179" s="153" t="s">
        <v>139</v>
      </c>
      <c r="F179" s="20">
        <v>116.58353148845229</v>
      </c>
      <c r="G179" s="20">
        <v>119.36728340621777</v>
      </c>
      <c r="H179" s="20">
        <v>119.36728340621777</v>
      </c>
      <c r="I179" s="20">
        <v>121.61126136531317</v>
      </c>
      <c r="J179" s="20">
        <v>121.53414928570338</v>
      </c>
      <c r="O179" s="130"/>
    </row>
    <row r="180" spans="2:15">
      <c r="B180" s="154" t="s">
        <v>141</v>
      </c>
      <c r="C180" s="22" t="s">
        <v>62</v>
      </c>
      <c r="D180" s="22" t="s">
        <v>63</v>
      </c>
      <c r="E180" s="22">
        <v>3.1</v>
      </c>
      <c r="F180" s="19">
        <f>AVERAGE(F12,F24,F36,F48,F60,F72,F84,F96,F108,F120,F132,F144,F156,F168)</f>
        <v>2153.1189392983388</v>
      </c>
      <c r="G180" s="19">
        <f t="shared" ref="G180:J180" si="0">AVERAGE(G12,G24,G36,G48,G60,G72,G84,G96,G108,G120,G132,G144,G156,G168)</f>
        <v>1678.1484764103454</v>
      </c>
      <c r="H180" s="19">
        <f t="shared" si="0"/>
        <v>1073.1782272373343</v>
      </c>
      <c r="I180" s="19">
        <f t="shared" si="0"/>
        <v>993.04346874199359</v>
      </c>
      <c r="J180" s="19">
        <f t="shared" si="0"/>
        <v>1030.3010798084611</v>
      </c>
      <c r="L180" s="139"/>
      <c r="O180" s="130"/>
    </row>
    <row r="181" spans="2:15">
      <c r="B181" s="154" t="s">
        <v>141</v>
      </c>
      <c r="C181" s="1" t="s">
        <v>62</v>
      </c>
      <c r="D181" s="1" t="s">
        <v>65</v>
      </c>
      <c r="E181" s="1">
        <v>3.1</v>
      </c>
      <c r="F181" s="10">
        <f t="shared" ref="F181:F191" si="1">AVERAGE(F13,F25,F37,F49,F61,F73,F85,F97,F109,F121,F133,F145,F157,F169)</f>
        <v>2140.0999867677479</v>
      </c>
      <c r="G181" s="10">
        <f t="shared" ref="G181:J181" si="2">AVERAGE(G13,G25,G37,G49,G61,G73,G85,G97,G109,G121,G133,G145,G157,G169)</f>
        <v>1661.8323286851899</v>
      </c>
      <c r="H181" s="10">
        <f t="shared" si="2"/>
        <v>1059.7839800402894</v>
      </c>
      <c r="I181" s="10">
        <f t="shared" si="2"/>
        <v>1004.2060310901877</v>
      </c>
      <c r="J181" s="10">
        <f t="shared" si="2"/>
        <v>1041.2836673104423</v>
      </c>
      <c r="O181" s="130"/>
    </row>
    <row r="182" spans="2:15">
      <c r="B182" s="154" t="s">
        <v>141</v>
      </c>
      <c r="C182" s="1" t="s">
        <v>62</v>
      </c>
      <c r="D182" s="1" t="s">
        <v>66</v>
      </c>
      <c r="E182" s="1">
        <v>3.1</v>
      </c>
      <c r="F182" s="10">
        <f t="shared" si="1"/>
        <v>2280.2049536515974</v>
      </c>
      <c r="G182" s="10">
        <f t="shared" ref="G182:J182" si="3">AVERAGE(G14,G26,G38,G50,G62,G74,G86,G98,G110,G122,G134,G146,G158,G170)</f>
        <v>1780.4706042437872</v>
      </c>
      <c r="H182" s="10">
        <f t="shared" si="3"/>
        <v>1143.3173122535288</v>
      </c>
      <c r="I182" s="10">
        <f t="shared" si="3"/>
        <v>1058.7368603102661</v>
      </c>
      <c r="J182" s="10">
        <f t="shared" si="3"/>
        <v>1097.9767901196133</v>
      </c>
      <c r="O182" s="130"/>
    </row>
    <row r="183" spans="2:15">
      <c r="B183" s="154" t="s">
        <v>141</v>
      </c>
      <c r="C183" s="1" t="s">
        <v>67</v>
      </c>
      <c r="D183" s="1" t="s">
        <v>63</v>
      </c>
      <c r="E183" s="1">
        <v>12</v>
      </c>
      <c r="F183" s="10">
        <f t="shared" si="1"/>
        <v>2050.6063019260596</v>
      </c>
      <c r="G183" s="10">
        <f t="shared" ref="G183:J183" si="4">AVERAGE(G15,G27,G39,G51,G63,G75,G87,G99,G111,G123,G135,G147,G159,G171)</f>
        <v>1541.941302793879</v>
      </c>
      <c r="H183" s="10">
        <f t="shared" si="4"/>
        <v>959.13615187019514</v>
      </c>
      <c r="I183" s="10">
        <f t="shared" si="4"/>
        <v>890.66166510651612</v>
      </c>
      <c r="J183" s="10">
        <f t="shared" si="4"/>
        <v>950.54561426581211</v>
      </c>
      <c r="O183" s="130"/>
    </row>
    <row r="184" spans="2:15">
      <c r="B184" s="154" t="s">
        <v>141</v>
      </c>
      <c r="C184" s="1" t="s">
        <v>67</v>
      </c>
      <c r="D184" s="1" t="s">
        <v>65</v>
      </c>
      <c r="E184" s="1">
        <v>12</v>
      </c>
      <c r="F184" s="10">
        <f t="shared" si="1"/>
        <v>2137.3841009292496</v>
      </c>
      <c r="G184" s="10">
        <f t="shared" ref="G184:J184" si="5">AVERAGE(G16,G28,G40,G52,G64,G76,G88,G100,G112,G124,G136,G148,G160,G172)</f>
        <v>1598.8039727987384</v>
      </c>
      <c r="H184" s="10">
        <f t="shared" si="5"/>
        <v>973.93208101210143</v>
      </c>
      <c r="I184" s="10">
        <f t="shared" si="5"/>
        <v>902.78999048351545</v>
      </c>
      <c r="J184" s="10">
        <f t="shared" si="5"/>
        <v>967.44357789401715</v>
      </c>
      <c r="O184" s="130"/>
    </row>
    <row r="185" spans="2:15">
      <c r="B185" s="154" t="s">
        <v>141</v>
      </c>
      <c r="C185" s="1" t="s">
        <v>67</v>
      </c>
      <c r="D185" s="1" t="s">
        <v>66</v>
      </c>
      <c r="E185" s="1">
        <v>12</v>
      </c>
      <c r="F185" s="10">
        <f t="shared" si="1"/>
        <v>2172.0722126368378</v>
      </c>
      <c r="G185" s="10">
        <f t="shared" ref="G185:J185" si="6">AVERAGE(G17,G29,G41,G53,G65,G77,G89,G101,G113,G125,G137,G149,G161,G173)</f>
        <v>1636.8487086256557</v>
      </c>
      <c r="H185" s="10">
        <f t="shared" si="6"/>
        <v>1023.0551449756288</v>
      </c>
      <c r="I185" s="10">
        <f t="shared" si="6"/>
        <v>950.75715549478252</v>
      </c>
      <c r="J185" s="10">
        <f t="shared" si="6"/>
        <v>1013.8252023397124</v>
      </c>
      <c r="O185" s="130"/>
    </row>
    <row r="186" spans="2:15">
      <c r="B186" s="154" t="s">
        <v>141</v>
      </c>
      <c r="C186" s="1" t="s">
        <v>62</v>
      </c>
      <c r="D186" s="1" t="s">
        <v>63</v>
      </c>
      <c r="E186" s="148" t="s">
        <v>139</v>
      </c>
      <c r="F186" s="10">
        <f t="shared" si="1"/>
        <v>161.1420425968922</v>
      </c>
      <c r="G186" s="10">
        <f t="shared" ref="G186:J186" si="7">AVERAGE(G18,G30,G42,G54,G66,G78,G90,G102,G114,G126,G138,G150,G162,G174)</f>
        <v>184.12308678550508</v>
      </c>
      <c r="H186" s="10">
        <f t="shared" si="7"/>
        <v>184.12308678550508</v>
      </c>
      <c r="I186" s="10">
        <f t="shared" si="7"/>
        <v>185.5113337405638</v>
      </c>
      <c r="J186" s="10">
        <f t="shared" si="7"/>
        <v>185.44308132774418</v>
      </c>
      <c r="O186" s="130"/>
    </row>
    <row r="187" spans="2:15">
      <c r="B187" s="154" t="s">
        <v>141</v>
      </c>
      <c r="C187" s="1" t="s">
        <v>62</v>
      </c>
      <c r="D187" s="1" t="s">
        <v>65</v>
      </c>
      <c r="E187" s="148" t="s">
        <v>139</v>
      </c>
      <c r="F187" s="10">
        <f t="shared" si="1"/>
        <v>178.70986861300551</v>
      </c>
      <c r="G187" s="10">
        <f t="shared" ref="G187:J187" si="8">AVERAGE(G19,G31,G43,G55,G67,G79,G91,G103,G115,G127,G139,G151,G163,G175)</f>
        <v>201.90266203728621</v>
      </c>
      <c r="H187" s="10">
        <f t="shared" si="8"/>
        <v>201.90266203728621</v>
      </c>
      <c r="I187" s="10">
        <f t="shared" si="8"/>
        <v>209.54836309008644</v>
      </c>
      <c r="J187" s="10">
        <f t="shared" si="8"/>
        <v>209.47332444429236</v>
      </c>
      <c r="O187" s="130"/>
    </row>
    <row r="188" spans="2:15">
      <c r="B188" s="154" t="s">
        <v>141</v>
      </c>
      <c r="C188" s="1" t="s">
        <v>62</v>
      </c>
      <c r="D188" s="1" t="s">
        <v>66</v>
      </c>
      <c r="E188" s="148" t="s">
        <v>139</v>
      </c>
      <c r="F188" s="10">
        <f t="shared" si="1"/>
        <v>182.14784219228483</v>
      </c>
      <c r="G188" s="10">
        <f t="shared" ref="G188:J188" si="9">AVERAGE(G20,G32,G44,G56,G68,G80,G92,G104,G116,G128,G140,G152,G164,G176)</f>
        <v>206.85880395175914</v>
      </c>
      <c r="H188" s="10">
        <f t="shared" si="9"/>
        <v>206.85880395175914</v>
      </c>
      <c r="I188" s="10">
        <f t="shared" si="9"/>
        <v>208.67378876436524</v>
      </c>
      <c r="J188" s="10">
        <f t="shared" si="9"/>
        <v>208.60267796102909</v>
      </c>
      <c r="O188" s="130"/>
    </row>
    <row r="189" spans="2:15">
      <c r="B189" s="154" t="s">
        <v>141</v>
      </c>
      <c r="C189" s="1" t="s">
        <v>67</v>
      </c>
      <c r="D189" s="1" t="s">
        <v>63</v>
      </c>
      <c r="E189" s="148" t="s">
        <v>139</v>
      </c>
      <c r="F189" s="10">
        <f t="shared" si="1"/>
        <v>99.019932732467154</v>
      </c>
      <c r="G189" s="10">
        <f t="shared" ref="G189:J189" si="10">AVERAGE(G21,G33,G45,G57,G69,G81,G93,G105,G117,G129,G141,G153,G165,G177)</f>
        <v>101.19797317121264</v>
      </c>
      <c r="H189" s="10">
        <f t="shared" si="10"/>
        <v>101.19797317121264</v>
      </c>
      <c r="I189" s="10">
        <f t="shared" si="10"/>
        <v>102.96297753791784</v>
      </c>
      <c r="J189" s="10">
        <f t="shared" si="10"/>
        <v>102.8895669097133</v>
      </c>
      <c r="O189" s="130"/>
    </row>
    <row r="190" spans="2:15">
      <c r="B190" s="154" t="s">
        <v>141</v>
      </c>
      <c r="C190" s="1" t="s">
        <v>67</v>
      </c>
      <c r="D190" s="1" t="s">
        <v>65</v>
      </c>
      <c r="E190" s="148" t="s">
        <v>139</v>
      </c>
      <c r="F190" s="10">
        <f t="shared" si="1"/>
        <v>130.38649111959694</v>
      </c>
      <c r="G190" s="10">
        <f t="shared" ref="G190:J190" si="11">AVERAGE(G22,G34,G46,G58,G70,G82,G94,G106,G118,G130,G142,G154,G166,G178)</f>
        <v>131.39660207908494</v>
      </c>
      <c r="H190" s="10">
        <f t="shared" si="11"/>
        <v>131.39660207908494</v>
      </c>
      <c r="I190" s="10">
        <f t="shared" si="11"/>
        <v>140.59565783692639</v>
      </c>
      <c r="J190" s="10">
        <f t="shared" si="11"/>
        <v>140.49072460487037</v>
      </c>
      <c r="O190" s="130"/>
    </row>
    <row r="191" spans="2:15" ht="13.5" thickBot="1">
      <c r="B191" s="154" t="s">
        <v>141</v>
      </c>
      <c r="C191" s="152" t="s">
        <v>67</v>
      </c>
      <c r="D191" s="152" t="s">
        <v>66</v>
      </c>
      <c r="E191" s="153" t="s">
        <v>139</v>
      </c>
      <c r="F191" s="20">
        <f t="shared" si="1"/>
        <v>116.58353148845229</v>
      </c>
      <c r="G191" s="20">
        <f t="shared" ref="G191:J191" si="12">AVERAGE(G23,G35,G47,G59,G71,G83,G95,G107,G119,G131,G143,G155,G167,G179)</f>
        <v>119.36728340621774</v>
      </c>
      <c r="H191" s="20">
        <f t="shared" si="12"/>
        <v>119.36728340621774</v>
      </c>
      <c r="I191" s="20">
        <f t="shared" si="12"/>
        <v>121.63680114837715</v>
      </c>
      <c r="J191" s="20">
        <f t="shared" si="12"/>
        <v>121.55660535393959</v>
      </c>
      <c r="O191" s="130"/>
    </row>
    <row r="192" spans="2:15">
      <c r="E192" s="155"/>
      <c r="F192" s="48"/>
      <c r="G192" s="48"/>
      <c r="H192" s="48"/>
      <c r="I192" s="48"/>
      <c r="J192" s="48"/>
      <c r="O192" s="130"/>
    </row>
    <row r="194" spans="2:15" s="144" customFormat="1">
      <c r="B194" s="3" t="s">
        <v>142</v>
      </c>
    </row>
    <row r="196" spans="2:15">
      <c r="C196" s="2" t="s">
        <v>143</v>
      </c>
      <c r="D196" s="156">
        <v>0.05</v>
      </c>
    </row>
    <row r="197" spans="2:15" ht="13.5" thickBot="1">
      <c r="K197" s="130"/>
    </row>
    <row r="198" spans="2:15" ht="25.5">
      <c r="B198" s="146"/>
      <c r="C198" s="147"/>
      <c r="D198" s="147"/>
      <c r="E198" s="147"/>
      <c r="F198" s="157" t="s">
        <v>47</v>
      </c>
      <c r="G198" s="157" t="s">
        <v>49</v>
      </c>
      <c r="H198" s="157" t="s">
        <v>51</v>
      </c>
      <c r="I198" s="157" t="s">
        <v>53</v>
      </c>
      <c r="J198" s="145" t="s">
        <v>55</v>
      </c>
      <c r="K198" s="130"/>
    </row>
    <row r="199" spans="2:15" ht="13.5" thickBot="1">
      <c r="B199" s="63" t="s">
        <v>95</v>
      </c>
      <c r="C199" s="64" t="s">
        <v>58</v>
      </c>
      <c r="D199" s="64" t="s">
        <v>59</v>
      </c>
      <c r="E199" s="21" t="s">
        <v>138</v>
      </c>
      <c r="F199" s="64" t="s">
        <v>46</v>
      </c>
      <c r="G199" s="64" t="s">
        <v>48</v>
      </c>
      <c r="H199" s="64" t="s">
        <v>50</v>
      </c>
      <c r="I199" s="64" t="s">
        <v>52</v>
      </c>
      <c r="J199" s="65" t="s">
        <v>54</v>
      </c>
      <c r="L199" s="139"/>
      <c r="M199" s="139"/>
      <c r="N199" s="139"/>
      <c r="O199" s="139"/>
    </row>
    <row r="200" spans="2:15">
      <c r="B200" s="146" t="s">
        <v>96</v>
      </c>
      <c r="C200" s="147" t="s">
        <v>62</v>
      </c>
      <c r="D200" s="147" t="s">
        <v>63</v>
      </c>
      <c r="E200" s="147">
        <v>3.1</v>
      </c>
      <c r="F200" s="19">
        <f>F12*(1+$D$196)</f>
        <v>2227.5071599015705</v>
      </c>
      <c r="G200" s="19">
        <f>G12*(1+$D$196)</f>
        <v>1741.2867868231604</v>
      </c>
      <c r="H200" s="19">
        <f>H12*(1+$D$196)</f>
        <v>1115.668262017047</v>
      </c>
      <c r="I200" s="19">
        <f>I12*(1+$D$196)</f>
        <v>1032.6888659125441</v>
      </c>
      <c r="J200" s="19">
        <f>J12*(1+$D$196)</f>
        <v>1070.7218246315467</v>
      </c>
      <c r="L200" s="139"/>
      <c r="N200" s="139"/>
      <c r="O200" s="139"/>
    </row>
    <row r="201" spans="2:15">
      <c r="B201" s="143" t="s">
        <v>96</v>
      </c>
      <c r="C201" s="1" t="s">
        <v>62</v>
      </c>
      <c r="D201" s="1" t="s">
        <v>65</v>
      </c>
      <c r="E201" s="1">
        <v>3.1</v>
      </c>
      <c r="F201" s="10">
        <f t="shared" ref="F201:I211" si="13">F13*(1+$D$196)</f>
        <v>2214.1484373589569</v>
      </c>
      <c r="G201" s="10">
        <f t="shared" si="13"/>
        <v>1724.4045104874347</v>
      </c>
      <c r="H201" s="10">
        <f t="shared" si="13"/>
        <v>1101.8076156817385</v>
      </c>
      <c r="I201" s="10">
        <f t="shared" si="13"/>
        <v>1044.4579248161344</v>
      </c>
      <c r="J201" s="10">
        <f t="shared" ref="J201" si="14">J13*(1+$D$196)</f>
        <v>1082.3071633313841</v>
      </c>
      <c r="L201" s="139"/>
      <c r="N201" s="139"/>
      <c r="O201" s="139"/>
    </row>
    <row r="202" spans="2:15">
      <c r="B202" s="143" t="s">
        <v>96</v>
      </c>
      <c r="C202" s="1" t="s">
        <v>62</v>
      </c>
      <c r="D202" s="1" t="s">
        <v>66</v>
      </c>
      <c r="E202" s="1">
        <v>3.1</v>
      </c>
      <c r="F202" s="10">
        <f t="shared" si="13"/>
        <v>2359.1648074398968</v>
      </c>
      <c r="G202" s="10">
        <f t="shared" si="13"/>
        <v>1847.6197276233363</v>
      </c>
      <c r="H202" s="10">
        <f t="shared" si="13"/>
        <v>1188.7196975963088</v>
      </c>
      <c r="I202" s="10">
        <f t="shared" si="13"/>
        <v>1101.1341767154918</v>
      </c>
      <c r="J202" s="10">
        <f t="shared" ref="J202" si="15">J14*(1+$D$196)</f>
        <v>1141.1907071224734</v>
      </c>
      <c r="L202" s="139"/>
      <c r="N202" s="139"/>
      <c r="O202" s="139"/>
    </row>
    <row r="203" spans="2:15">
      <c r="B203" s="143" t="s">
        <v>96</v>
      </c>
      <c r="C203" s="1" t="s">
        <v>67</v>
      </c>
      <c r="D203" s="1" t="s">
        <v>63</v>
      </c>
      <c r="E203" s="1">
        <v>12</v>
      </c>
      <c r="F203" s="10">
        <f t="shared" si="13"/>
        <v>2152.7093612044391</v>
      </c>
      <c r="G203" s="10">
        <f t="shared" si="13"/>
        <v>1619.7636704027791</v>
      </c>
      <c r="H203" s="10">
        <f t="shared" si="13"/>
        <v>1007.8182619329114</v>
      </c>
      <c r="I203" s="10">
        <f t="shared" si="13"/>
        <v>935.91615864375831</v>
      </c>
      <c r="J203" s="10">
        <f t="shared" ref="J203" si="16">J15*(1+$D$196)</f>
        <v>998.79430526101919</v>
      </c>
      <c r="L203" s="139"/>
      <c r="N203" s="139"/>
      <c r="O203" s="139"/>
    </row>
    <row r="204" spans="2:15">
      <c r="B204" s="143" t="s">
        <v>96</v>
      </c>
      <c r="C204" s="1" t="s">
        <v>67</v>
      </c>
      <c r="D204" s="1" t="s">
        <v>65</v>
      </c>
      <c r="E204" s="1">
        <v>12</v>
      </c>
      <c r="F204" s="10">
        <f t="shared" si="13"/>
        <v>2242.3216683439459</v>
      </c>
      <c r="G204" s="10">
        <f t="shared" si="13"/>
        <v>1677.2461635393718</v>
      </c>
      <c r="H204" s="10">
        <f t="shared" si="13"/>
        <v>1021.1306771634034</v>
      </c>
      <c r="I204" s="10">
        <f t="shared" si="13"/>
        <v>946.43952108373651</v>
      </c>
      <c r="J204" s="10">
        <f t="shared" ref="J204" si="17">J16*(1+$D$196)</f>
        <v>1014.3257878647635</v>
      </c>
      <c r="L204" s="130"/>
      <c r="N204" s="139"/>
      <c r="O204" s="139"/>
    </row>
    <row r="205" spans="2:15">
      <c r="B205" s="143" t="s">
        <v>96</v>
      </c>
      <c r="C205" s="1" t="s">
        <v>67</v>
      </c>
      <c r="D205" s="1" t="s">
        <v>66</v>
      </c>
      <c r="E205" s="1">
        <v>12</v>
      </c>
      <c r="F205" s="10">
        <f t="shared" si="13"/>
        <v>2280.2255249362715</v>
      </c>
      <c r="G205" s="10">
        <f t="shared" si="13"/>
        <v>1719.4555631208216</v>
      </c>
      <c r="H205" s="10">
        <f t="shared" si="13"/>
        <v>1074.9723212882936</v>
      </c>
      <c r="I205" s="10">
        <f t="shared" si="13"/>
        <v>999.05533319402696</v>
      </c>
      <c r="J205" s="10">
        <f t="shared" ref="J205" si="18">J17*(1+$D$196)</f>
        <v>1065.2767823812035</v>
      </c>
      <c r="L205" s="139"/>
      <c r="N205" s="139"/>
      <c r="O205" s="139"/>
    </row>
    <row r="206" spans="2:15">
      <c r="B206" s="143" t="s">
        <v>96</v>
      </c>
      <c r="C206" s="1" t="s">
        <v>62</v>
      </c>
      <c r="D206" s="1" t="s">
        <v>63</v>
      </c>
      <c r="E206" s="148" t="s">
        <v>139</v>
      </c>
      <c r="F206" s="10">
        <f t="shared" si="13"/>
        <v>157.90325000390223</v>
      </c>
      <c r="G206" s="10">
        <f t="shared" si="13"/>
        <v>187.66586604521663</v>
      </c>
      <c r="H206" s="10">
        <f t="shared" si="13"/>
        <v>187.66586604521663</v>
      </c>
      <c r="I206" s="10">
        <f t="shared" si="13"/>
        <v>189.11717498139484</v>
      </c>
      <c r="J206" s="10">
        <f t="shared" ref="J206" si="19">J18*(1+$D$196)</f>
        <v>189.04795203350633</v>
      </c>
      <c r="L206" s="139"/>
      <c r="N206" s="139"/>
      <c r="O206" s="139"/>
    </row>
    <row r="207" spans="2:15">
      <c r="B207" s="143" t="s">
        <v>96</v>
      </c>
      <c r="C207" s="1" t="s">
        <v>62</v>
      </c>
      <c r="D207" s="1" t="s">
        <v>65</v>
      </c>
      <c r="E207" s="148" t="s">
        <v>139</v>
      </c>
      <c r="F207" s="10">
        <f t="shared" si="13"/>
        <v>176.40481238979459</v>
      </c>
      <c r="G207" s="10">
        <f t="shared" si="13"/>
        <v>206.36216818331596</v>
      </c>
      <c r="H207" s="10">
        <f t="shared" si="13"/>
        <v>206.36216818331596</v>
      </c>
      <c r="I207" s="10">
        <f t="shared" si="13"/>
        <v>214.3863117420598</v>
      </c>
      <c r="J207" s="10">
        <f t="shared" ref="J207" si="20">J19*(1+$D$196)</f>
        <v>214.30999845581391</v>
      </c>
      <c r="L207" s="139"/>
      <c r="N207" s="139"/>
      <c r="O207" s="139"/>
    </row>
    <row r="208" spans="2:15">
      <c r="B208" s="143" t="s">
        <v>96</v>
      </c>
      <c r="C208" s="1" t="s">
        <v>62</v>
      </c>
      <c r="D208" s="1" t="s">
        <v>66</v>
      </c>
      <c r="E208" s="148" t="s">
        <v>139</v>
      </c>
      <c r="F208" s="10">
        <f t="shared" si="13"/>
        <v>179.34974568380431</v>
      </c>
      <c r="G208" s="10">
        <f t="shared" si="13"/>
        <v>211.23273955040665</v>
      </c>
      <c r="H208" s="10">
        <f t="shared" si="13"/>
        <v>211.23273955040665</v>
      </c>
      <c r="I208" s="10">
        <f t="shared" si="13"/>
        <v>213.13516229131747</v>
      </c>
      <c r="J208" s="10">
        <f t="shared" ref="J208" si="21">J20*(1+$D$196)</f>
        <v>213.06294074720964</v>
      </c>
      <c r="L208" s="139"/>
      <c r="N208" s="139"/>
      <c r="O208" s="139"/>
    </row>
    <row r="209" spans="2:17">
      <c r="B209" s="143" t="s">
        <v>96</v>
      </c>
      <c r="C209" s="1" t="s">
        <v>67</v>
      </c>
      <c r="D209" s="1" t="s">
        <v>63</v>
      </c>
      <c r="E209" s="148" t="s">
        <v>139</v>
      </c>
      <c r="F209" s="10">
        <f t="shared" si="13"/>
        <v>103.97092936909048</v>
      </c>
      <c r="G209" s="10">
        <f t="shared" si="13"/>
        <v>106.25787182977325</v>
      </c>
      <c r="H209" s="10">
        <f t="shared" si="13"/>
        <v>106.25787182977325</v>
      </c>
      <c r="I209" s="10">
        <f t="shared" si="13"/>
        <v>108.10998279085267</v>
      </c>
      <c r="J209" s="10">
        <f t="shared" ref="J209" si="22">J21*(1+$D$196)</f>
        <v>108.03305254503255</v>
      </c>
      <c r="L209" s="139"/>
      <c r="N209" s="139"/>
      <c r="O209" s="139"/>
    </row>
    <row r="210" spans="2:17">
      <c r="B210" s="143" t="s">
        <v>96</v>
      </c>
      <c r="C210" s="1" t="s">
        <v>67</v>
      </c>
      <c r="D210" s="1" t="s">
        <v>65</v>
      </c>
      <c r="E210" s="148" t="s">
        <v>139</v>
      </c>
      <c r="F210" s="10">
        <f t="shared" si="13"/>
        <v>136.9058156755768</v>
      </c>
      <c r="G210" s="10">
        <f t="shared" si="13"/>
        <v>137.96643218303919</v>
      </c>
      <c r="H210" s="10">
        <f t="shared" si="13"/>
        <v>137.96643218303919</v>
      </c>
      <c r="I210" s="10">
        <f t="shared" si="13"/>
        <v>147.62782444485507</v>
      </c>
      <c r="J210" s="10">
        <f t="shared" ref="J210" si="23">J22*(1+$D$196)</f>
        <v>147.5173483967377</v>
      </c>
      <c r="L210" s="139"/>
      <c r="N210" s="139"/>
      <c r="O210" s="139"/>
    </row>
    <row r="211" spans="2:17" ht="13.5" thickBot="1">
      <c r="B211" s="151" t="s">
        <v>96</v>
      </c>
      <c r="C211" s="152" t="s">
        <v>67</v>
      </c>
      <c r="D211" s="152" t="s">
        <v>66</v>
      </c>
      <c r="E211" s="153" t="s">
        <v>139</v>
      </c>
      <c r="F211" s="20">
        <f t="shared" si="13"/>
        <v>122.41270806287491</v>
      </c>
      <c r="G211" s="20">
        <f t="shared" si="13"/>
        <v>125.33564757652866</v>
      </c>
      <c r="H211" s="20">
        <f t="shared" si="13"/>
        <v>125.33564757652866</v>
      </c>
      <c r="I211" s="20">
        <f t="shared" si="13"/>
        <v>127.71739577555827</v>
      </c>
      <c r="J211" s="20">
        <f t="shared" ref="J211" si="24">J23*(1+$D$196)</f>
        <v>127.63335235119931</v>
      </c>
      <c r="L211" s="139"/>
      <c r="N211" s="139"/>
      <c r="O211" s="139"/>
    </row>
    <row r="212" spans="2:17">
      <c r="B212" s="146" t="s">
        <v>110</v>
      </c>
      <c r="C212" s="147" t="s">
        <v>62</v>
      </c>
      <c r="D212" s="147" t="s">
        <v>63</v>
      </c>
      <c r="E212" s="147">
        <v>3.1</v>
      </c>
      <c r="F212" s="19">
        <f t="shared" ref="F212:I212" si="25">F24*(1+$D$196)</f>
        <v>2206.6571918921572</v>
      </c>
      <c r="G212" s="19">
        <f t="shared" si="25"/>
        <v>1737.1739067192334</v>
      </c>
      <c r="H212" s="19">
        <f t="shared" si="25"/>
        <v>1116.0709332519871</v>
      </c>
      <c r="I212" s="19">
        <f t="shared" si="25"/>
        <v>1033.5854091092524</v>
      </c>
      <c r="J212" s="19">
        <f t="shared" ref="J212" si="26">J24*(1+$D$196)</f>
        <v>1071.5983713184787</v>
      </c>
      <c r="L212" s="139"/>
      <c r="N212" s="139"/>
      <c r="O212" s="139"/>
    </row>
    <row r="213" spans="2:17">
      <c r="B213" s="143" t="s">
        <v>110</v>
      </c>
      <c r="C213" s="1" t="s">
        <v>62</v>
      </c>
      <c r="D213" s="1" t="s">
        <v>65</v>
      </c>
      <c r="E213" s="1">
        <v>3.1</v>
      </c>
      <c r="F213" s="10">
        <f t="shared" ref="F213:I213" si="27">F25*(1+$D$196)</f>
        <v>2193.6908973480181</v>
      </c>
      <c r="G213" s="10">
        <f t="shared" si="27"/>
        <v>1720.6034470310613</v>
      </c>
      <c r="H213" s="10">
        <f t="shared" si="27"/>
        <v>1102.5002911179693</v>
      </c>
      <c r="I213" s="10">
        <f t="shared" si="27"/>
        <v>1045.3500671387021</v>
      </c>
      <c r="J213" s="10">
        <f t="shared" ref="J213" si="28">J25*(1+$D$196)</f>
        <v>1083.1794057383659</v>
      </c>
      <c r="L213" s="139"/>
      <c r="N213" s="139"/>
      <c r="O213" s="139"/>
    </row>
    <row r="214" spans="2:17">
      <c r="B214" s="143" t="s">
        <v>110</v>
      </c>
      <c r="C214" s="1" t="s">
        <v>62</v>
      </c>
      <c r="D214" s="1" t="s">
        <v>66</v>
      </c>
      <c r="E214" s="1">
        <v>3.1</v>
      </c>
      <c r="F214" s="10">
        <f t="shared" ref="F214:I214" si="29">F26*(1+$D$196)</f>
        <v>2337.2087919323903</v>
      </c>
      <c r="G214" s="10">
        <f t="shared" si="29"/>
        <v>1843.2886873854793</v>
      </c>
      <c r="H214" s="10">
        <f t="shared" si="29"/>
        <v>1189.1444601655919</v>
      </c>
      <c r="I214" s="10">
        <f t="shared" si="29"/>
        <v>1102.0791929931745</v>
      </c>
      <c r="J214" s="10">
        <f t="shared" ref="J214" si="30">J26*(1+$D$196)</f>
        <v>1142.1146629612933</v>
      </c>
      <c r="L214" s="139"/>
      <c r="N214" s="139"/>
      <c r="O214" s="139"/>
    </row>
    <row r="215" spans="2:17">
      <c r="B215" s="143" t="s">
        <v>110</v>
      </c>
      <c r="C215" s="1" t="s">
        <v>67</v>
      </c>
      <c r="D215" s="1" t="s">
        <v>63</v>
      </c>
      <c r="E215" s="1">
        <v>12</v>
      </c>
      <c r="F215" s="10">
        <f t="shared" ref="F215:I215" si="31">F27*(1+$D$196)</f>
        <v>2137.4479095532138</v>
      </c>
      <c r="G215" s="10">
        <f t="shared" si="31"/>
        <v>1609.8267681925031</v>
      </c>
      <c r="H215" s="10">
        <f t="shared" si="31"/>
        <v>997.88135972263478</v>
      </c>
      <c r="I215" s="10">
        <f t="shared" si="31"/>
        <v>926.03257976201121</v>
      </c>
      <c r="J215" s="10">
        <f t="shared" ref="J215" si="32">J27*(1+$D$196)</f>
        <v>988.91072637927198</v>
      </c>
      <c r="N215" s="139"/>
      <c r="O215" s="139"/>
    </row>
    <row r="216" spans="2:17">
      <c r="B216" s="143" t="s">
        <v>110</v>
      </c>
      <c r="C216" s="1" t="s">
        <v>67</v>
      </c>
      <c r="D216" s="1" t="s">
        <v>65</v>
      </c>
      <c r="E216" s="1">
        <v>12</v>
      </c>
      <c r="F216" s="10">
        <f t="shared" ref="F216:I216" si="33">F28*(1+$D$196)</f>
        <v>2233.2147258720229</v>
      </c>
      <c r="G216" s="10">
        <f t="shared" si="33"/>
        <v>1671.2786740041358</v>
      </c>
      <c r="H216" s="10">
        <f t="shared" si="33"/>
        <v>1015.1631876281673</v>
      </c>
      <c r="I216" s="10">
        <f t="shared" si="33"/>
        <v>940.50405618117315</v>
      </c>
      <c r="J216" s="10">
        <f t="shared" ref="J216" si="34">J28*(1+$D$196)</f>
        <v>1008.3903229622001</v>
      </c>
      <c r="N216" s="139"/>
      <c r="O216" s="139"/>
    </row>
    <row r="217" spans="2:17">
      <c r="B217" s="143" t="s">
        <v>110</v>
      </c>
      <c r="C217" s="1" t="s">
        <v>67</v>
      </c>
      <c r="D217" s="1" t="s">
        <v>66</v>
      </c>
      <c r="E217" s="1">
        <v>12</v>
      </c>
      <c r="F217" s="10">
        <f t="shared" ref="F217:I217" si="35">F29*(1+$D$196)</f>
        <v>2264.1410014718772</v>
      </c>
      <c r="G217" s="10">
        <f t="shared" si="35"/>
        <v>1708.982749628552</v>
      </c>
      <c r="H217" s="10">
        <f t="shared" si="35"/>
        <v>1064.4995077960241</v>
      </c>
      <c r="I217" s="10">
        <f t="shared" si="35"/>
        <v>988.63867829239393</v>
      </c>
      <c r="J217" s="10">
        <f t="shared" ref="J217" si="36">J29*(1+$D$196)</f>
        <v>1054.8601274795703</v>
      </c>
      <c r="N217" s="139"/>
      <c r="O217" s="139"/>
    </row>
    <row r="218" spans="2:17">
      <c r="B218" s="143" t="s">
        <v>110</v>
      </c>
      <c r="C218" s="1" t="s">
        <v>62</v>
      </c>
      <c r="D218" s="1" t="s">
        <v>63</v>
      </c>
      <c r="E218" s="148" t="s">
        <v>139</v>
      </c>
      <c r="F218" s="10">
        <f t="shared" ref="F218:I218" si="37">F30*(1+$D$196)</f>
        <v>182.25099427859911</v>
      </c>
      <c r="G218" s="10">
        <f t="shared" si="37"/>
        <v>208.1650959023001</v>
      </c>
      <c r="H218" s="10">
        <f t="shared" si="37"/>
        <v>208.1650959023001</v>
      </c>
      <c r="I218" s="10">
        <f t="shared" si="37"/>
        <v>209.71672163981592</v>
      </c>
      <c r="J218" s="10">
        <f t="shared" ref="J218" si="38">J30*(1+$D$196)</f>
        <v>209.64008376368866</v>
      </c>
      <c r="N218" s="139"/>
      <c r="O218" s="139"/>
    </row>
    <row r="219" spans="2:17">
      <c r="B219" s="143" t="s">
        <v>110</v>
      </c>
      <c r="C219" s="1" t="s">
        <v>62</v>
      </c>
      <c r="D219" s="1" t="s">
        <v>65</v>
      </c>
      <c r="E219" s="148" t="s">
        <v>139</v>
      </c>
      <c r="F219" s="10">
        <f t="shared" ref="F219:I219" si="39">F31*(1+$D$196)</f>
        <v>200.63326309640379</v>
      </c>
      <c r="G219" s="10">
        <f t="shared" si="39"/>
        <v>226.76096055242886</v>
      </c>
      <c r="H219" s="10">
        <f t="shared" si="39"/>
        <v>226.76096055242886</v>
      </c>
      <c r="I219" s="10">
        <f t="shared" si="39"/>
        <v>234.88236246453405</v>
      </c>
      <c r="J219" s="10">
        <f t="shared" ref="J219" si="40">J31*(1+$D$196)</f>
        <v>234.79888578349906</v>
      </c>
      <c r="N219" s="139"/>
      <c r="O219" s="139"/>
    </row>
    <row r="220" spans="2:17">
      <c r="B220" s="143" t="s">
        <v>110</v>
      </c>
      <c r="C220" s="1" t="s">
        <v>62</v>
      </c>
      <c r="D220" s="1" t="s">
        <v>66</v>
      </c>
      <c r="E220" s="148" t="s">
        <v>139</v>
      </c>
      <c r="F220" s="10">
        <f t="shared" ref="F220:I220" si="41">F32*(1+$D$196)</f>
        <v>205.01143955146324</v>
      </c>
      <c r="G220" s="10">
        <f t="shared" si="41"/>
        <v>232.83823019382268</v>
      </c>
      <c r="H220" s="10">
        <f t="shared" si="41"/>
        <v>232.83823019382268</v>
      </c>
      <c r="I220" s="10">
        <f t="shared" si="41"/>
        <v>234.83235796925536</v>
      </c>
      <c r="J220" s="10">
        <f t="shared" ref="J220" si="42">J32*(1+$D$196)</f>
        <v>234.75291389938818</v>
      </c>
      <c r="N220" s="139"/>
      <c r="O220" s="139"/>
    </row>
    <row r="221" spans="2:17">
      <c r="B221" s="143" t="s">
        <v>110</v>
      </c>
      <c r="C221" s="1" t="s">
        <v>67</v>
      </c>
      <c r="D221" s="1" t="s">
        <v>63</v>
      </c>
      <c r="E221" s="148" t="s">
        <v>139</v>
      </c>
      <c r="F221" s="10">
        <f t="shared" ref="F221:I221" si="43">F33*(1+$D$196)</f>
        <v>103.97092936909048</v>
      </c>
      <c r="G221" s="10">
        <f t="shared" si="43"/>
        <v>106.25787182977325</v>
      </c>
      <c r="H221" s="10">
        <f t="shared" si="43"/>
        <v>106.25787182977325</v>
      </c>
      <c r="I221" s="10">
        <f t="shared" si="43"/>
        <v>108.12322311787847</v>
      </c>
      <c r="J221" s="10">
        <f t="shared" ref="J221" si="44">J33*(1+$D$196)</f>
        <v>108.04465783544859</v>
      </c>
      <c r="N221" s="139"/>
      <c r="O221" s="139"/>
      <c r="Q221" s="139"/>
    </row>
    <row r="222" spans="2:17">
      <c r="B222" s="143" t="s">
        <v>110</v>
      </c>
      <c r="C222" s="1" t="s">
        <v>67</v>
      </c>
      <c r="D222" s="1" t="s">
        <v>65</v>
      </c>
      <c r="E222" s="148" t="s">
        <v>139</v>
      </c>
      <c r="F222" s="10">
        <f t="shared" ref="F222:I222" si="45">F34*(1+$D$196)</f>
        <v>136.9058156755768</v>
      </c>
      <c r="G222" s="10">
        <f t="shared" si="45"/>
        <v>137.96643218303919</v>
      </c>
      <c r="H222" s="10">
        <f t="shared" si="45"/>
        <v>137.96643218303919</v>
      </c>
      <c r="I222" s="10">
        <f t="shared" si="45"/>
        <v>147.63839982818362</v>
      </c>
      <c r="J222" s="10">
        <f t="shared" ref="J222" si="46">J34*(1+$D$196)</f>
        <v>147.52654097949986</v>
      </c>
      <c r="N222" s="139"/>
      <c r="O222" s="139"/>
      <c r="Q222" s="139"/>
    </row>
    <row r="223" spans="2:17" ht="13.5" thickBot="1">
      <c r="B223" s="151" t="s">
        <v>110</v>
      </c>
      <c r="C223" s="152" t="s">
        <v>67</v>
      </c>
      <c r="D223" s="152" t="s">
        <v>66</v>
      </c>
      <c r="E223" s="153" t="s">
        <v>139</v>
      </c>
      <c r="F223" s="20">
        <f t="shared" ref="F223:I223" si="47">F35*(1+$D$196)</f>
        <v>122.41270806287491</v>
      </c>
      <c r="G223" s="20">
        <f t="shared" si="47"/>
        <v>125.33564757652866</v>
      </c>
      <c r="H223" s="20">
        <f t="shared" si="47"/>
        <v>125.33564757652866</v>
      </c>
      <c r="I223" s="20">
        <f t="shared" si="47"/>
        <v>127.73184536976129</v>
      </c>
      <c r="J223" s="20">
        <f t="shared" ref="J223" si="48">J35*(1+$D$196)</f>
        <v>127.64604021215867</v>
      </c>
      <c r="N223" s="139"/>
      <c r="O223" s="139"/>
      <c r="Q223" s="139"/>
    </row>
    <row r="224" spans="2:17">
      <c r="B224" s="146" t="s">
        <v>114</v>
      </c>
      <c r="C224" s="147" t="s">
        <v>62</v>
      </c>
      <c r="D224" s="147" t="s">
        <v>63</v>
      </c>
      <c r="E224" s="147">
        <v>3.1</v>
      </c>
      <c r="F224" s="19">
        <f t="shared" ref="F224:I224" si="49">F36*(1+$D$196)</f>
        <v>2240.4375019303511</v>
      </c>
      <c r="G224" s="19">
        <f t="shared" si="49"/>
        <v>1745.5883952832528</v>
      </c>
      <c r="H224" s="19">
        <f t="shared" si="49"/>
        <v>1110.0871781365713</v>
      </c>
      <c r="I224" s="19">
        <f t="shared" si="49"/>
        <v>1026.608938203698</v>
      </c>
      <c r="J224" s="19">
        <f t="shared" ref="J224" si="50">J36*(1+$D$196)</f>
        <v>1065.8476113853908</v>
      </c>
      <c r="L224" s="139"/>
      <c r="N224" s="139"/>
      <c r="O224" s="139"/>
    </row>
    <row r="225" spans="2:15">
      <c r="B225" s="143" t="s">
        <v>114</v>
      </c>
      <c r="C225" s="1" t="s">
        <v>62</v>
      </c>
      <c r="D225" s="1" t="s">
        <v>65</v>
      </c>
      <c r="E225" s="1">
        <v>3.1</v>
      </c>
      <c r="F225" s="10">
        <f t="shared" ref="F225:I225" si="51">F37*(1+$D$196)</f>
        <v>2226.9032438349614</v>
      </c>
      <c r="G225" s="10">
        <f t="shared" si="51"/>
        <v>1728.573398315192</v>
      </c>
      <c r="H225" s="10">
        <f t="shared" si="51"/>
        <v>1096.141540169448</v>
      </c>
      <c r="I225" s="10">
        <f t="shared" si="51"/>
        <v>1038.4085310655928</v>
      </c>
      <c r="J225" s="10">
        <f t="shared" ref="J225" si="52">J37*(1+$D$196)</f>
        <v>1077.4576597765224</v>
      </c>
      <c r="L225" s="139"/>
      <c r="N225" s="139"/>
      <c r="O225" s="139"/>
    </row>
    <row r="226" spans="2:15">
      <c r="B226" s="143" t="s">
        <v>114</v>
      </c>
      <c r="C226" s="1" t="s">
        <v>62</v>
      </c>
      <c r="D226" s="1" t="s">
        <v>66</v>
      </c>
      <c r="E226" s="1">
        <v>3.1</v>
      </c>
      <c r="F226" s="10">
        <f t="shared" ref="F226:I226" si="53">F38*(1+$D$196)</f>
        <v>2372.7821861279472</v>
      </c>
      <c r="G226" s="10">
        <f t="shared" si="53"/>
        <v>1852.1367911797704</v>
      </c>
      <c r="H226" s="10">
        <f t="shared" si="53"/>
        <v>1182.8283615019557</v>
      </c>
      <c r="I226" s="10">
        <f t="shared" si="53"/>
        <v>1094.7179351321556</v>
      </c>
      <c r="J226" s="10">
        <f t="shared" ref="J226" si="54">J38*(1+$D$196)</f>
        <v>1136.0443309312498</v>
      </c>
      <c r="L226" s="139"/>
      <c r="N226" s="139"/>
      <c r="O226" s="139"/>
    </row>
    <row r="227" spans="2:15">
      <c r="B227" s="143" t="s">
        <v>114</v>
      </c>
      <c r="C227" s="1" t="s">
        <v>67</v>
      </c>
      <c r="D227" s="1" t="s">
        <v>63</v>
      </c>
      <c r="E227" s="1">
        <v>12</v>
      </c>
      <c r="F227" s="10">
        <f t="shared" ref="F227:I227" si="55">F39*(1+$D$196)</f>
        <v>2142.6707697744741</v>
      </c>
      <c r="G227" s="10">
        <f t="shared" si="55"/>
        <v>1610.928404175399</v>
      </c>
      <c r="H227" s="10">
        <f t="shared" si="55"/>
        <v>998.98299570553127</v>
      </c>
      <c r="I227" s="10">
        <f t="shared" si="55"/>
        <v>927.12830407035744</v>
      </c>
      <c r="J227" s="10">
        <f t="shared" ref="J227" si="56">J39*(1+$D$196)</f>
        <v>990.00645068761833</v>
      </c>
      <c r="N227" s="139"/>
      <c r="O227" s="139"/>
    </row>
    <row r="228" spans="2:15">
      <c r="B228" s="143" t="s">
        <v>114</v>
      </c>
      <c r="C228" s="1" t="s">
        <v>67</v>
      </c>
      <c r="D228" s="1" t="s">
        <v>65</v>
      </c>
      <c r="E228" s="1">
        <v>12</v>
      </c>
      <c r="F228" s="10">
        <f t="shared" ref="F228:I228" si="57">F40*(1+$D$196)</f>
        <v>2236.1199983141159</v>
      </c>
      <c r="G228" s="10">
        <f t="shared" si="57"/>
        <v>1672.3753167903089</v>
      </c>
      <c r="H228" s="10">
        <f t="shared" si="57"/>
        <v>1016.2598304143402</v>
      </c>
      <c r="I228" s="10">
        <f t="shared" si="57"/>
        <v>941.59481373963388</v>
      </c>
      <c r="J228" s="10">
        <f t="shared" ref="J228" si="58">J40*(1+$D$196)</f>
        <v>1009.4810805206608</v>
      </c>
      <c r="N228" s="139"/>
      <c r="O228" s="139"/>
    </row>
    <row r="229" spans="2:15">
      <c r="B229" s="143" t="s">
        <v>114</v>
      </c>
      <c r="C229" s="1" t="s">
        <v>67</v>
      </c>
      <c r="D229" s="1" t="s">
        <v>66</v>
      </c>
      <c r="E229" s="1">
        <v>12</v>
      </c>
      <c r="F229" s="10">
        <f t="shared" ref="F229:I229" si="59">F41*(1+$D$196)</f>
        <v>2269.645537979934</v>
      </c>
      <c r="G229" s="10">
        <f t="shared" si="59"/>
        <v>1710.1437984082531</v>
      </c>
      <c r="H229" s="10">
        <f t="shared" si="59"/>
        <v>1065.6605565757247</v>
      </c>
      <c r="I229" s="10">
        <f t="shared" si="59"/>
        <v>989.7935010670119</v>
      </c>
      <c r="J229" s="10">
        <f t="shared" ref="J229" si="60">J41*(1+$D$196)</f>
        <v>1056.0149502541883</v>
      </c>
      <c r="N229" s="139"/>
      <c r="O229" s="139"/>
    </row>
    <row r="230" spans="2:15">
      <c r="B230" s="143" t="s">
        <v>114</v>
      </c>
      <c r="C230" s="1" t="s">
        <v>62</v>
      </c>
      <c r="D230" s="1" t="s">
        <v>63</v>
      </c>
      <c r="E230" s="148" t="s">
        <v>139</v>
      </c>
      <c r="F230" s="10">
        <f t="shared" ref="F230:I230" si="61">F42*(1+$D$196)</f>
        <v>180.83725428845537</v>
      </c>
      <c r="G230" s="10">
        <f t="shared" si="61"/>
        <v>202.9421120498248</v>
      </c>
      <c r="H230" s="10">
        <f t="shared" si="61"/>
        <v>202.9421120498248</v>
      </c>
      <c r="I230" s="10">
        <f t="shared" si="61"/>
        <v>204.48258478246208</v>
      </c>
      <c r="J230" s="10">
        <f t="shared" ref="J230" si="62">J42*(1+$D$196)</f>
        <v>204.40447911785569</v>
      </c>
      <c r="N230" s="139"/>
      <c r="O230" s="139"/>
    </row>
    <row r="231" spans="2:15">
      <c r="B231" s="143" t="s">
        <v>114</v>
      </c>
      <c r="C231" s="1" t="s">
        <v>62</v>
      </c>
      <c r="D231" s="1" t="s">
        <v>65</v>
      </c>
      <c r="E231" s="148" t="s">
        <v>139</v>
      </c>
      <c r="F231" s="10">
        <f t="shared" ref="F231:I231" si="63">F43*(1+$D$196)</f>
        <v>199.22644982956842</v>
      </c>
      <c r="G231" s="10">
        <f t="shared" si="63"/>
        <v>221.56356709439819</v>
      </c>
      <c r="H231" s="10">
        <f t="shared" si="63"/>
        <v>221.56356709439819</v>
      </c>
      <c r="I231" s="10">
        <f t="shared" si="63"/>
        <v>229.67591039607899</v>
      </c>
      <c r="J231" s="10">
        <f t="shared" ref="J231" si="64">J43*(1+$D$196)</f>
        <v>229.59060895409212</v>
      </c>
      <c r="N231" s="139"/>
      <c r="O231" s="139"/>
    </row>
    <row r="232" spans="2:15">
      <c r="B232" s="143" t="s">
        <v>114</v>
      </c>
      <c r="C232" s="1" t="s">
        <v>62</v>
      </c>
      <c r="D232" s="1" t="s">
        <v>66</v>
      </c>
      <c r="E232" s="148" t="s">
        <v>139</v>
      </c>
      <c r="F232" s="10">
        <f t="shared" ref="F232:I232" si="65">F44*(1+$D$196)</f>
        <v>203.52140571398624</v>
      </c>
      <c r="G232" s="10">
        <f t="shared" si="65"/>
        <v>227.33338296092165</v>
      </c>
      <c r="H232" s="10">
        <f t="shared" si="65"/>
        <v>227.33338296092165</v>
      </c>
      <c r="I232" s="10">
        <f t="shared" si="65"/>
        <v>229.31909186137156</v>
      </c>
      <c r="J232" s="10">
        <f t="shared" ref="J232" si="66">J44*(1+$D$196)</f>
        <v>229.23801545575446</v>
      </c>
      <c r="N232" s="139"/>
      <c r="O232" s="139"/>
    </row>
    <row r="233" spans="2:15">
      <c r="B233" s="143" t="s">
        <v>114</v>
      </c>
      <c r="C233" s="1" t="s">
        <v>67</v>
      </c>
      <c r="D233" s="1" t="s">
        <v>63</v>
      </c>
      <c r="E233" s="148" t="s">
        <v>139</v>
      </c>
      <c r="F233" s="10">
        <f t="shared" ref="F233:I233" si="67">F45*(1+$D$196)</f>
        <v>103.97092936909048</v>
      </c>
      <c r="G233" s="10">
        <f t="shared" si="67"/>
        <v>106.25787182977325</v>
      </c>
      <c r="H233" s="10">
        <f t="shared" si="67"/>
        <v>106.25787182977325</v>
      </c>
      <c r="I233" s="10">
        <f t="shared" si="67"/>
        <v>108.12174101795856</v>
      </c>
      <c r="J233" s="10">
        <f t="shared" ref="J233" si="68">J45*(1+$D$196)</f>
        <v>108.04335955774624</v>
      </c>
      <c r="N233" s="139"/>
      <c r="O233" s="139"/>
    </row>
    <row r="234" spans="2:15">
      <c r="B234" s="143" t="s">
        <v>114</v>
      </c>
      <c r="C234" s="1" t="s">
        <v>67</v>
      </c>
      <c r="D234" s="1" t="s">
        <v>65</v>
      </c>
      <c r="E234" s="148" t="s">
        <v>139</v>
      </c>
      <c r="F234" s="10">
        <f t="shared" ref="F234:I234" si="69">F46*(1+$D$196)</f>
        <v>136.9058156755768</v>
      </c>
      <c r="G234" s="10">
        <f t="shared" si="69"/>
        <v>137.96643218303919</v>
      </c>
      <c r="H234" s="10">
        <f t="shared" si="69"/>
        <v>137.96643218303919</v>
      </c>
      <c r="I234" s="10">
        <f t="shared" si="69"/>
        <v>147.63644616276602</v>
      </c>
      <c r="J234" s="10">
        <f t="shared" ref="J234" si="70">J46*(1+$D$196)</f>
        <v>147.52484337161633</v>
      </c>
      <c r="N234" s="139"/>
      <c r="O234" s="139"/>
    </row>
    <row r="235" spans="2:15" ht="13.5" thickBot="1">
      <c r="B235" s="151" t="s">
        <v>114</v>
      </c>
      <c r="C235" s="152" t="s">
        <v>67</v>
      </c>
      <c r="D235" s="152" t="s">
        <v>66</v>
      </c>
      <c r="E235" s="153" t="s">
        <v>139</v>
      </c>
      <c r="F235" s="20">
        <f t="shared" ref="F235:I235" si="71">F47*(1+$D$196)</f>
        <v>122.41270806287491</v>
      </c>
      <c r="G235" s="20">
        <f t="shared" si="71"/>
        <v>125.33564757652866</v>
      </c>
      <c r="H235" s="20">
        <f t="shared" si="71"/>
        <v>125.33564757652866</v>
      </c>
      <c r="I235" s="20">
        <f t="shared" si="71"/>
        <v>127.73022812478905</v>
      </c>
      <c r="J235" s="20">
        <f t="shared" ref="J235" si="72">J47*(1+$D$196)</f>
        <v>127.64462099592087</v>
      </c>
      <c r="N235" s="139"/>
      <c r="O235" s="139"/>
    </row>
    <row r="236" spans="2:15">
      <c r="B236" s="146" t="s">
        <v>116</v>
      </c>
      <c r="C236" s="147" t="s">
        <v>62</v>
      </c>
      <c r="D236" s="147" t="s">
        <v>63</v>
      </c>
      <c r="E236" s="147">
        <v>3.1</v>
      </c>
      <c r="F236" s="19">
        <f t="shared" ref="F236:I236" si="73">F48*(1+$D$196)</f>
        <v>2238.5970459691684</v>
      </c>
      <c r="G236" s="19">
        <f t="shared" si="73"/>
        <v>1763.9475701099764</v>
      </c>
      <c r="H236" s="19">
        <f t="shared" si="73"/>
        <v>1144.2966569573664</v>
      </c>
      <c r="I236" s="19">
        <f t="shared" si="73"/>
        <v>1061.9400645950179</v>
      </c>
      <c r="J236" s="19">
        <f t="shared" ref="J236" si="74">J48*(1+$D$196)</f>
        <v>1099.5007946724411</v>
      </c>
      <c r="L236" s="139"/>
      <c r="N236" s="139"/>
      <c r="O236" s="139"/>
    </row>
    <row r="237" spans="2:15">
      <c r="B237" s="143" t="s">
        <v>116</v>
      </c>
      <c r="C237" s="1" t="s">
        <v>62</v>
      </c>
      <c r="D237" s="1" t="s">
        <v>65</v>
      </c>
      <c r="E237" s="1">
        <v>3.1</v>
      </c>
      <c r="F237" s="10">
        <f t="shared" ref="F237:I237" si="75">F49*(1+$D$196)</f>
        <v>2225.3063283821061</v>
      </c>
      <c r="G237" s="10">
        <f t="shared" si="75"/>
        <v>1747.0770688605021</v>
      </c>
      <c r="H237" s="10">
        <f t="shared" si="75"/>
        <v>1130.4189627127016</v>
      </c>
      <c r="I237" s="10">
        <f t="shared" si="75"/>
        <v>1073.5654965505616</v>
      </c>
      <c r="J237" s="10">
        <f t="shared" ref="J237" si="76">J49*(1+$D$196)</f>
        <v>1110.9447875494764</v>
      </c>
      <c r="L237" s="139"/>
      <c r="N237" s="139"/>
      <c r="O237" s="139"/>
    </row>
    <row r="238" spans="2:15">
      <c r="B238" s="143" t="s">
        <v>116</v>
      </c>
      <c r="C238" s="1" t="s">
        <v>62</v>
      </c>
      <c r="D238" s="1" t="s">
        <v>66</v>
      </c>
      <c r="E238" s="1">
        <v>3.1</v>
      </c>
      <c r="F238" s="10">
        <f t="shared" ref="F238:I238" si="77">F50*(1+$D$196)</f>
        <v>2370.8666006209105</v>
      </c>
      <c r="G238" s="10">
        <f t="shared" si="77"/>
        <v>1871.5117574822129</v>
      </c>
      <c r="H238" s="10">
        <f t="shared" si="77"/>
        <v>1218.89680771957</v>
      </c>
      <c r="I238" s="10">
        <f t="shared" si="77"/>
        <v>1131.967343084485</v>
      </c>
      <c r="J238" s="10">
        <f t="shared" ref="J238" si="78">J50*(1+$D$196)</f>
        <v>1171.5265195758745</v>
      </c>
      <c r="L238" s="139"/>
      <c r="N238" s="139"/>
      <c r="O238" s="139"/>
    </row>
    <row r="239" spans="2:15">
      <c r="B239" s="143" t="s">
        <v>116</v>
      </c>
      <c r="C239" s="1" t="s">
        <v>67</v>
      </c>
      <c r="D239" s="1" t="s">
        <v>63</v>
      </c>
      <c r="E239" s="1">
        <v>12</v>
      </c>
      <c r="F239" s="10">
        <f t="shared" ref="F239:I239" si="79">F51*(1+$D$196)</f>
        <v>2146.6679188162557</v>
      </c>
      <c r="G239" s="10">
        <f t="shared" si="79"/>
        <v>1613.8211579382114</v>
      </c>
      <c r="H239" s="10">
        <f t="shared" si="79"/>
        <v>1001.8757494683438</v>
      </c>
      <c r="I239" s="10">
        <f t="shared" si="79"/>
        <v>930.00553488734431</v>
      </c>
      <c r="J239" s="10">
        <f t="shared" ref="J239" si="80">J51*(1+$D$196)</f>
        <v>992.88368150460519</v>
      </c>
      <c r="N239" s="139"/>
      <c r="O239" s="139"/>
    </row>
    <row r="240" spans="2:15">
      <c r="B240" s="143" t="s">
        <v>116</v>
      </c>
      <c r="C240" s="1" t="s">
        <v>67</v>
      </c>
      <c r="D240" s="1" t="s">
        <v>65</v>
      </c>
      <c r="E240" s="1">
        <v>12</v>
      </c>
      <c r="F240" s="10">
        <f t="shared" ref="F240:I240" si="81">F52*(1+$D$196)</f>
        <v>2238.9795354267098</v>
      </c>
      <c r="G240" s="10">
        <f t="shared" si="81"/>
        <v>1673.510270203338</v>
      </c>
      <c r="H240" s="10">
        <f t="shared" si="81"/>
        <v>1017.3947838273695</v>
      </c>
      <c r="I240" s="10">
        <f t="shared" si="81"/>
        <v>942.723676522044</v>
      </c>
      <c r="J240" s="10">
        <f t="shared" ref="J240" si="82">J52*(1+$D$196)</f>
        <v>1010.609943303071</v>
      </c>
      <c r="N240" s="139"/>
      <c r="O240" s="139"/>
    </row>
    <row r="241" spans="2:15">
      <c r="B241" s="143" t="s">
        <v>116</v>
      </c>
      <c r="C241" s="1" t="s">
        <v>67</v>
      </c>
      <c r="D241" s="1" t="s">
        <v>66</v>
      </c>
      <c r="E241" s="1">
        <v>12</v>
      </c>
      <c r="F241" s="10">
        <f t="shared" ref="F241:I241" si="83">F53*(1+$D$196)</f>
        <v>2273.8582589597272</v>
      </c>
      <c r="G241" s="10">
        <f t="shared" si="83"/>
        <v>1713.1925624995072</v>
      </c>
      <c r="H241" s="10">
        <f t="shared" si="83"/>
        <v>1068.709320666979</v>
      </c>
      <c r="I241" s="10">
        <f t="shared" si="83"/>
        <v>992.82591683982946</v>
      </c>
      <c r="J241" s="10">
        <f t="shared" ref="J241" si="84">J53*(1+$D$196)</f>
        <v>1059.0473660270059</v>
      </c>
      <c r="N241" s="139"/>
      <c r="O241" s="139"/>
    </row>
    <row r="242" spans="2:15">
      <c r="B242" s="143" t="s">
        <v>116</v>
      </c>
      <c r="C242" s="1" t="s">
        <v>62</v>
      </c>
      <c r="D242" s="1" t="s">
        <v>63</v>
      </c>
      <c r="E242" s="148" t="s">
        <v>139</v>
      </c>
      <c r="F242" s="10">
        <f t="shared" ref="F242:I242" si="85">F54*(1+$D$196)</f>
        <v>186.41367313846666</v>
      </c>
      <c r="G242" s="10">
        <f t="shared" si="85"/>
        <v>215.27306640830028</v>
      </c>
      <c r="H242" s="10">
        <f t="shared" si="85"/>
        <v>215.27306640830028</v>
      </c>
      <c r="I242" s="10">
        <f t="shared" si="85"/>
        <v>216.79945045414397</v>
      </c>
      <c r="J242" s="10">
        <f t="shared" ref="J242" si="86">J54*(1+$D$196)</f>
        <v>216.72524648300816</v>
      </c>
      <c r="N242" s="139"/>
      <c r="O242" s="139"/>
    </row>
    <row r="243" spans="2:15">
      <c r="B243" s="143" t="s">
        <v>116</v>
      </c>
      <c r="C243" s="1" t="s">
        <v>62</v>
      </c>
      <c r="D243" s="1" t="s">
        <v>65</v>
      </c>
      <c r="E243" s="148" t="s">
        <v>139</v>
      </c>
      <c r="F243" s="10">
        <f t="shared" ref="F243:I243" si="87">F55*(1+$D$196)</f>
        <v>204.775546604308</v>
      </c>
      <c r="G243" s="10">
        <f t="shared" si="87"/>
        <v>233.83410503290673</v>
      </c>
      <c r="H243" s="10">
        <f t="shared" si="87"/>
        <v>233.83410503290673</v>
      </c>
      <c r="I243" s="10">
        <f t="shared" si="87"/>
        <v>241.92410690601108</v>
      </c>
      <c r="J243" s="10">
        <f t="shared" ref="J243" si="88">J55*(1+$D$196)</f>
        <v>241.84350982972376</v>
      </c>
      <c r="N243" s="139"/>
      <c r="O243" s="139"/>
    </row>
    <row r="244" spans="2:15">
      <c r="B244" s="143" t="s">
        <v>116</v>
      </c>
      <c r="C244" s="1" t="s">
        <v>62</v>
      </c>
      <c r="D244" s="1" t="s">
        <v>66</v>
      </c>
      <c r="E244" s="148" t="s">
        <v>139</v>
      </c>
      <c r="F244" s="10">
        <f t="shared" ref="F244:I244" si="89">F56*(1+$D$196)</f>
        <v>209.39876140625651</v>
      </c>
      <c r="G244" s="10">
        <f t="shared" si="89"/>
        <v>240.32978921002626</v>
      </c>
      <c r="H244" s="10">
        <f t="shared" si="89"/>
        <v>240.32978921002626</v>
      </c>
      <c r="I244" s="10">
        <f t="shared" si="89"/>
        <v>242.29362484801388</v>
      </c>
      <c r="J244" s="10">
        <f t="shared" ref="J244" si="90">J56*(1+$D$196)</f>
        <v>242.21680363690069</v>
      </c>
      <c r="N244" s="139"/>
      <c r="O244" s="139"/>
    </row>
    <row r="245" spans="2:15">
      <c r="B245" s="143" t="s">
        <v>116</v>
      </c>
      <c r="C245" s="1" t="s">
        <v>67</v>
      </c>
      <c r="D245" s="1" t="s">
        <v>63</v>
      </c>
      <c r="E245" s="148" t="s">
        <v>139</v>
      </c>
      <c r="F245" s="10">
        <f t="shared" ref="F245:I245" si="91">F57*(1+$D$196)</f>
        <v>103.97092936909048</v>
      </c>
      <c r="G245" s="10">
        <f t="shared" si="91"/>
        <v>106.25787182977325</v>
      </c>
      <c r="H245" s="10">
        <f t="shared" si="91"/>
        <v>106.25787182977325</v>
      </c>
      <c r="I245" s="10">
        <f t="shared" si="91"/>
        <v>108.11786622476856</v>
      </c>
      <c r="J245" s="10">
        <f t="shared" ref="J245" si="92">J57*(1+$D$196)</f>
        <v>108.03996439701588</v>
      </c>
      <c r="O245" s="139"/>
    </row>
    <row r="246" spans="2:15">
      <c r="B246" s="143" t="s">
        <v>116</v>
      </c>
      <c r="C246" s="1" t="s">
        <v>67</v>
      </c>
      <c r="D246" s="1" t="s">
        <v>65</v>
      </c>
      <c r="E246" s="148" t="s">
        <v>139</v>
      </c>
      <c r="F246" s="10">
        <f t="shared" ref="F246:I246" si="93">F58*(1+$D$196)</f>
        <v>136.9058156755768</v>
      </c>
      <c r="G246" s="10">
        <f t="shared" si="93"/>
        <v>137.96643218303919</v>
      </c>
      <c r="H246" s="10">
        <f t="shared" si="93"/>
        <v>137.96643218303919</v>
      </c>
      <c r="I246" s="10">
        <f t="shared" si="93"/>
        <v>147.63442911803523</v>
      </c>
      <c r="J246" s="10">
        <f t="shared" ref="J246" si="94">J58*(1+$D$196)</f>
        <v>147.52309040460125</v>
      </c>
      <c r="O246" s="139"/>
    </row>
    <row r="247" spans="2:15" ht="13.5" thickBot="1">
      <c r="B247" s="151" t="s">
        <v>116</v>
      </c>
      <c r="C247" s="152" t="s">
        <v>67</v>
      </c>
      <c r="D247" s="152" t="s">
        <v>66</v>
      </c>
      <c r="E247" s="153" t="s">
        <v>139</v>
      </c>
      <c r="F247" s="20">
        <f t="shared" ref="F247:I247" si="95">F59*(1+$D$196)</f>
        <v>122.41270806287491</v>
      </c>
      <c r="G247" s="20">
        <f t="shared" si="95"/>
        <v>125.33564757652866</v>
      </c>
      <c r="H247" s="20">
        <f t="shared" si="95"/>
        <v>125.33564757652866</v>
      </c>
      <c r="I247" s="20">
        <f t="shared" si="95"/>
        <v>127.72599974921428</v>
      </c>
      <c r="J247" s="20">
        <f t="shared" ref="J247" si="96">J59*(1+$D$196)</f>
        <v>127.64090936547882</v>
      </c>
      <c r="O247" s="139"/>
    </row>
    <row r="248" spans="2:15">
      <c r="B248" s="146" t="s">
        <v>120</v>
      </c>
      <c r="C248" s="147" t="s">
        <v>62</v>
      </c>
      <c r="D248" s="147" t="s">
        <v>63</v>
      </c>
      <c r="E248" s="147">
        <v>3.1</v>
      </c>
      <c r="F248" s="19">
        <f t="shared" ref="F248:I248" si="97">F60*(1+$D$196)</f>
        <v>2261.1618466301584</v>
      </c>
      <c r="G248" s="19">
        <f t="shared" si="97"/>
        <v>1759.4325103595515</v>
      </c>
      <c r="H248" s="19">
        <f t="shared" si="97"/>
        <v>1120.1794244698483</v>
      </c>
      <c r="I248" s="19">
        <f t="shared" si="97"/>
        <v>1035.2839056497739</v>
      </c>
      <c r="J248" s="19">
        <f t="shared" ref="J248" si="98">J60*(1+$D$196)</f>
        <v>1074.8893907837994</v>
      </c>
      <c r="L248" s="139"/>
      <c r="O248" s="139"/>
    </row>
    <row r="249" spans="2:15">
      <c r="B249" s="143" t="s">
        <v>120</v>
      </c>
      <c r="C249" s="1" t="s">
        <v>62</v>
      </c>
      <c r="D249" s="1" t="s">
        <v>65</v>
      </c>
      <c r="E249" s="1">
        <v>3.1</v>
      </c>
      <c r="F249" s="10">
        <f t="shared" ref="F249:I249" si="99">F61*(1+$D$196)</f>
        <v>2247.4313212595885</v>
      </c>
      <c r="G249" s="10">
        <f t="shared" si="99"/>
        <v>1742.2548645972647</v>
      </c>
      <c r="H249" s="10">
        <f t="shared" si="99"/>
        <v>1106.089258316646</v>
      </c>
      <c r="I249" s="10">
        <f t="shared" si="99"/>
        <v>1047.0412022538956</v>
      </c>
      <c r="J249" s="10">
        <f t="shared" ref="J249" si="100">J61*(1+$D$196)</f>
        <v>1086.4553710127655</v>
      </c>
      <c r="O249" s="139"/>
    </row>
    <row r="250" spans="2:15">
      <c r="B250" s="143" t="s">
        <v>120</v>
      </c>
      <c r="C250" s="1" t="s">
        <v>62</v>
      </c>
      <c r="D250" s="1" t="s">
        <v>66</v>
      </c>
      <c r="E250" s="1">
        <v>3.1</v>
      </c>
      <c r="F250" s="10">
        <f t="shared" ref="F250:I250" si="101">F62*(1+$D$196)</f>
        <v>2394.618455871966</v>
      </c>
      <c r="G250" s="10">
        <f t="shared" si="101"/>
        <v>1866.7225431944432</v>
      </c>
      <c r="H250" s="10">
        <f t="shared" si="101"/>
        <v>1193.4626567649618</v>
      </c>
      <c r="I250" s="10">
        <f t="shared" si="101"/>
        <v>1103.8587713721292</v>
      </c>
      <c r="J250" s="10">
        <f t="shared" ref="J250" si="102">J62*(1+$D$196)</f>
        <v>1145.5714956246788</v>
      </c>
      <c r="O250" s="139"/>
    </row>
    <row r="251" spans="2:15">
      <c r="B251" s="143" t="s">
        <v>120</v>
      </c>
      <c r="C251" s="1" t="s">
        <v>67</v>
      </c>
      <c r="D251" s="1" t="s">
        <v>63</v>
      </c>
      <c r="E251" s="1">
        <v>12</v>
      </c>
      <c r="F251" s="10">
        <f t="shared" ref="F251:I251" si="103">F63*(1+$D$196)</f>
        <v>2168.3186523549289</v>
      </c>
      <c r="G251" s="10">
        <f t="shared" si="103"/>
        <v>1631.0837028723299</v>
      </c>
      <c r="H251" s="10">
        <f t="shared" si="103"/>
        <v>1019.1382944024618</v>
      </c>
      <c r="I251" s="10">
        <f t="shared" si="103"/>
        <v>947.17544587792884</v>
      </c>
      <c r="J251" s="10">
        <f t="shared" ref="J251" si="104">J63*(1+$D$196)</f>
        <v>1010.0535924951895</v>
      </c>
      <c r="O251" s="139"/>
    </row>
    <row r="252" spans="2:15">
      <c r="B252" s="143" t="s">
        <v>120</v>
      </c>
      <c r="C252" s="1" t="s">
        <v>67</v>
      </c>
      <c r="D252" s="1" t="s">
        <v>65</v>
      </c>
      <c r="E252" s="1">
        <v>12</v>
      </c>
      <c r="F252" s="10">
        <f t="shared" ref="F252:I252" si="105">F64*(1+$D$196)</f>
        <v>2257.9212954152458</v>
      </c>
      <c r="G252" s="10">
        <f t="shared" si="105"/>
        <v>1690.0341005049829</v>
      </c>
      <c r="H252" s="10">
        <f t="shared" si="105"/>
        <v>1033.9186141290143</v>
      </c>
      <c r="I252" s="10">
        <f t="shared" si="105"/>
        <v>959.1588317139458</v>
      </c>
      <c r="J252" s="10">
        <f t="shared" ref="J252" si="106">J64*(1+$D$196)</f>
        <v>1027.0450984949728</v>
      </c>
      <c r="O252" s="139"/>
    </row>
    <row r="253" spans="2:15">
      <c r="B253" s="143" t="s">
        <v>120</v>
      </c>
      <c r="C253" s="1" t="s">
        <v>67</v>
      </c>
      <c r="D253" s="1" t="s">
        <v>66</v>
      </c>
      <c r="E253" s="1">
        <v>12</v>
      </c>
      <c r="F253" s="10">
        <f t="shared" ref="F253:I253" si="107">F65*(1+$D$196)</f>
        <v>2296.676647379295</v>
      </c>
      <c r="G253" s="10">
        <f t="shared" si="107"/>
        <v>1731.3861010562193</v>
      </c>
      <c r="H253" s="10">
        <f t="shared" si="107"/>
        <v>1086.9028592236912</v>
      </c>
      <c r="I253" s="10">
        <f t="shared" si="107"/>
        <v>1010.9218960008777</v>
      </c>
      <c r="J253" s="10">
        <f t="shared" ref="J253" si="108">J65*(1+$D$196)</f>
        <v>1077.1433451880541</v>
      </c>
      <c r="O253" s="139"/>
    </row>
    <row r="254" spans="2:15">
      <c r="B254" s="143" t="s">
        <v>120</v>
      </c>
      <c r="C254" s="1" t="s">
        <v>62</v>
      </c>
      <c r="D254" s="1" t="s">
        <v>63</v>
      </c>
      <c r="E254" s="148" t="s">
        <v>139</v>
      </c>
      <c r="F254" s="10">
        <f t="shared" ref="F254:I254" si="109">F66*(1+$D$196)</f>
        <v>162.10519941905153</v>
      </c>
      <c r="G254" s="10">
        <f t="shared" si="109"/>
        <v>181.0291422025976</v>
      </c>
      <c r="H254" s="10">
        <f t="shared" si="109"/>
        <v>181.0291422025976</v>
      </c>
      <c r="I254" s="10">
        <f t="shared" si="109"/>
        <v>182.44293329075293</v>
      </c>
      <c r="J254" s="10">
        <f t="shared" ref="J254" si="110">J66*(1+$D$196)</f>
        <v>182.37383130527726</v>
      </c>
      <c r="O254" s="139"/>
    </row>
    <row r="255" spans="2:15">
      <c r="B255" s="143" t="s">
        <v>120</v>
      </c>
      <c r="C255" s="1" t="s">
        <v>62</v>
      </c>
      <c r="D255" s="1" t="s">
        <v>65</v>
      </c>
      <c r="E255" s="148" t="s">
        <v>139</v>
      </c>
      <c r="F255" s="10">
        <f t="shared" ref="F255:I255" si="111">F67*(1+$D$196)</f>
        <v>180.58617404399973</v>
      </c>
      <c r="G255" s="10">
        <f t="shared" si="111"/>
        <v>199.75796145844993</v>
      </c>
      <c r="H255" s="10">
        <f t="shared" si="111"/>
        <v>199.75796145844993</v>
      </c>
      <c r="I255" s="10">
        <f t="shared" si="111"/>
        <v>207.74505053621965</v>
      </c>
      <c r="J255" s="10">
        <f t="shared" ref="J255" si="112">J67*(1+$D$196)</f>
        <v>207.66852291002343</v>
      </c>
      <c r="O255" s="139"/>
    </row>
    <row r="256" spans="2:15">
      <c r="B256" s="143" t="s">
        <v>120</v>
      </c>
      <c r="C256" s="1" t="s">
        <v>62</v>
      </c>
      <c r="D256" s="1" t="s">
        <v>66</v>
      </c>
      <c r="E256" s="148" t="s">
        <v>139</v>
      </c>
      <c r="F256" s="10">
        <f t="shared" ref="F256:I256" si="113">F68*(1+$D$196)</f>
        <v>183.77845736741642</v>
      </c>
      <c r="G256" s="10">
        <f t="shared" si="113"/>
        <v>204.23785848002865</v>
      </c>
      <c r="H256" s="10">
        <f t="shared" si="113"/>
        <v>204.23785848002865</v>
      </c>
      <c r="I256" s="10">
        <f t="shared" si="113"/>
        <v>206.10532847419492</v>
      </c>
      <c r="J256" s="10">
        <f t="shared" ref="J256" si="114">J68*(1+$D$196)</f>
        <v>206.03305458701132</v>
      </c>
      <c r="O256" s="139"/>
    </row>
    <row r="257" spans="2:15">
      <c r="B257" s="143" t="s">
        <v>120</v>
      </c>
      <c r="C257" s="1" t="s">
        <v>67</v>
      </c>
      <c r="D257" s="1" t="s">
        <v>63</v>
      </c>
      <c r="E257" s="148" t="s">
        <v>139</v>
      </c>
      <c r="F257" s="10">
        <f t="shared" ref="F257:I257" si="115">F69*(1+$D$196)</f>
        <v>103.97092936909048</v>
      </c>
      <c r="G257" s="10">
        <f t="shared" si="115"/>
        <v>106.25787182977325</v>
      </c>
      <c r="H257" s="10">
        <f t="shared" si="115"/>
        <v>106.25787182977325</v>
      </c>
      <c r="I257" s="10">
        <f t="shared" si="115"/>
        <v>108.09524385684463</v>
      </c>
      <c r="J257" s="10">
        <f t="shared" ref="J257" si="116">J69*(1+$D$196)</f>
        <v>108.02011477644116</v>
      </c>
      <c r="O257" s="139"/>
    </row>
    <row r="258" spans="2:15">
      <c r="B258" s="143" t="s">
        <v>120</v>
      </c>
      <c r="C258" s="1" t="s">
        <v>67</v>
      </c>
      <c r="D258" s="1" t="s">
        <v>65</v>
      </c>
      <c r="E258" s="148" t="s">
        <v>139</v>
      </c>
      <c r="F258" s="10">
        <f t="shared" ref="F258:I258" si="117">F70*(1+$D$196)</f>
        <v>136.9058156755768</v>
      </c>
      <c r="G258" s="10">
        <f t="shared" si="117"/>
        <v>137.96643218303919</v>
      </c>
      <c r="H258" s="10">
        <f t="shared" si="117"/>
        <v>137.96643218303919</v>
      </c>
      <c r="I258" s="10">
        <f t="shared" si="117"/>
        <v>147.60561292953429</v>
      </c>
      <c r="J258" s="10">
        <f t="shared" ref="J258" si="118">J70*(1+$D$196)</f>
        <v>147.49801507868466</v>
      </c>
      <c r="O258" s="139"/>
    </row>
    <row r="259" spans="2:15" ht="13.5" thickBot="1">
      <c r="B259" s="151" t="s">
        <v>120</v>
      </c>
      <c r="C259" s="152" t="s">
        <v>67</v>
      </c>
      <c r="D259" s="152" t="s">
        <v>66</v>
      </c>
      <c r="E259" s="153" t="s">
        <v>139</v>
      </c>
      <c r="F259" s="20">
        <f t="shared" ref="F259:I259" si="119">F71*(1+$D$196)</f>
        <v>122.41270806287491</v>
      </c>
      <c r="G259" s="20">
        <f t="shared" si="119"/>
        <v>125.33564757652866</v>
      </c>
      <c r="H259" s="20">
        <f t="shared" si="119"/>
        <v>125.33564757652866</v>
      </c>
      <c r="I259" s="20">
        <f t="shared" si="119"/>
        <v>127.70130553652938</v>
      </c>
      <c r="J259" s="20">
        <f t="shared" ref="J259" si="120">J71*(1+$D$196)</f>
        <v>127.61920372615691</v>
      </c>
      <c r="O259" s="139"/>
    </row>
    <row r="260" spans="2:15">
      <c r="B260" s="146" t="s">
        <v>118</v>
      </c>
      <c r="C260" s="147" t="s">
        <v>62</v>
      </c>
      <c r="D260" s="147" t="s">
        <v>63</v>
      </c>
      <c r="E260" s="147">
        <v>3.1</v>
      </c>
      <c r="F260" s="19">
        <f t="shared" ref="F260:I260" si="121">F72*(1+$D$196)</f>
        <v>2272.6456943143794</v>
      </c>
      <c r="G260" s="19">
        <f t="shared" si="121"/>
        <v>1784.6156500417435</v>
      </c>
      <c r="H260" s="19">
        <f t="shared" si="121"/>
        <v>1144.7699826850524</v>
      </c>
      <c r="I260" s="19">
        <f t="shared" si="121"/>
        <v>1060.0688860168568</v>
      </c>
      <c r="J260" s="19">
        <f t="shared" ref="J260" si="122">J72*(1+$D$196)</f>
        <v>1099.4556164033334</v>
      </c>
      <c r="L260" s="139"/>
      <c r="O260" s="139"/>
    </row>
    <row r="261" spans="2:15">
      <c r="B261" s="143" t="s">
        <v>118</v>
      </c>
      <c r="C261" s="1" t="s">
        <v>62</v>
      </c>
      <c r="D261" s="1" t="s">
        <v>65</v>
      </c>
      <c r="E261" s="1">
        <v>3.1</v>
      </c>
      <c r="F261" s="10">
        <f t="shared" ref="F261:I261" si="123">F73*(1+$D$196)</f>
        <v>2258.7524397556981</v>
      </c>
      <c r="G261" s="10">
        <f t="shared" si="123"/>
        <v>1767.2073155751586</v>
      </c>
      <c r="H261" s="10">
        <f t="shared" si="123"/>
        <v>1130.4519920994105</v>
      </c>
      <c r="I261" s="10">
        <f t="shared" si="123"/>
        <v>1071.70462374203</v>
      </c>
      <c r="J261" s="10">
        <f t="shared" ref="J261" si="124">J73*(1+$D$196)</f>
        <v>1110.9010944596428</v>
      </c>
      <c r="O261" s="139"/>
    </row>
    <row r="262" spans="2:15">
      <c r="B262" s="143" t="s">
        <v>118</v>
      </c>
      <c r="C262" s="1" t="s">
        <v>62</v>
      </c>
      <c r="D262" s="1" t="s">
        <v>66</v>
      </c>
      <c r="E262" s="1">
        <v>3.1</v>
      </c>
      <c r="F262" s="10">
        <f t="shared" ref="F262:I262" si="125">F74*(1+$D$196)</f>
        <v>2406.7135938943456</v>
      </c>
      <c r="G262" s="10">
        <f t="shared" si="125"/>
        <v>1893.2655079435588</v>
      </c>
      <c r="H262" s="10">
        <f t="shared" si="125"/>
        <v>1219.3814917507052</v>
      </c>
      <c r="I262" s="10">
        <f t="shared" si="125"/>
        <v>1129.9826524199093</v>
      </c>
      <c r="J262" s="10">
        <f t="shared" ref="J262" si="126">J74*(1+$D$196)</f>
        <v>1171.4649829168322</v>
      </c>
      <c r="O262" s="139"/>
    </row>
    <row r="263" spans="2:15">
      <c r="B263" s="143" t="s">
        <v>118</v>
      </c>
      <c r="C263" s="1" t="s">
        <v>67</v>
      </c>
      <c r="D263" s="1" t="s">
        <v>63</v>
      </c>
      <c r="E263" s="1">
        <v>12</v>
      </c>
      <c r="F263" s="10">
        <f t="shared" ref="F263:I263" si="127">F75*(1+$D$196)</f>
        <v>2146.6447151909033</v>
      </c>
      <c r="G263" s="10">
        <f t="shared" si="127"/>
        <v>1613.8093852649515</v>
      </c>
      <c r="H263" s="10">
        <f t="shared" si="127"/>
        <v>1001.8639767950833</v>
      </c>
      <c r="I263" s="10">
        <f t="shared" si="127"/>
        <v>929.9938254661339</v>
      </c>
      <c r="J263" s="10">
        <f t="shared" ref="J263" si="128">J75*(1+$D$196)</f>
        <v>992.87197208339478</v>
      </c>
      <c r="O263" s="139"/>
    </row>
    <row r="264" spans="2:15">
      <c r="B264" s="143" t="s">
        <v>118</v>
      </c>
      <c r="C264" s="1" t="s">
        <v>67</v>
      </c>
      <c r="D264" s="1" t="s">
        <v>65</v>
      </c>
      <c r="E264" s="1">
        <v>12</v>
      </c>
      <c r="F264" s="10">
        <f t="shared" ref="F264:I264" si="129">F76*(1+$D$196)</f>
        <v>2238.9644034690164</v>
      </c>
      <c r="G264" s="10">
        <f t="shared" si="129"/>
        <v>1673.5021595806759</v>
      </c>
      <c r="H264" s="10">
        <f t="shared" si="129"/>
        <v>1017.3866732047071</v>
      </c>
      <c r="I264" s="10">
        <f t="shared" si="129"/>
        <v>942.71560950245203</v>
      </c>
      <c r="J264" s="10">
        <f t="shared" ref="J264" si="130">J76*(1+$D$196)</f>
        <v>1010.6018762834792</v>
      </c>
      <c r="O264" s="139"/>
    </row>
    <row r="265" spans="2:15">
      <c r="B265" s="143" t="s">
        <v>118</v>
      </c>
      <c r="C265" s="1" t="s">
        <v>67</v>
      </c>
      <c r="D265" s="1" t="s">
        <v>66</v>
      </c>
      <c r="E265" s="1">
        <v>12</v>
      </c>
      <c r="F265" s="10">
        <f t="shared" ref="F265:I265" si="131">F77*(1+$D$196)</f>
        <v>2273.8338039298278</v>
      </c>
      <c r="G265" s="10">
        <f t="shared" si="131"/>
        <v>1713.1801549092188</v>
      </c>
      <c r="H265" s="10">
        <f t="shared" si="131"/>
        <v>1068.6969130766906</v>
      </c>
      <c r="I265" s="10">
        <f t="shared" si="131"/>
        <v>992.81357586483387</v>
      </c>
      <c r="J265" s="10">
        <f t="shared" ref="J265" si="132">J77*(1+$D$196)</f>
        <v>1059.03502505201</v>
      </c>
      <c r="O265" s="139"/>
    </row>
    <row r="266" spans="2:15">
      <c r="B266" s="143" t="s">
        <v>118</v>
      </c>
      <c r="C266" s="1" t="s">
        <v>62</v>
      </c>
      <c r="D266" s="1" t="s">
        <v>63</v>
      </c>
      <c r="E266" s="148" t="s">
        <v>139</v>
      </c>
      <c r="F266" s="10">
        <f t="shared" ref="F266:I266" si="133">F78*(1+$D$196)</f>
        <v>184.9213920377594</v>
      </c>
      <c r="G266" s="10">
        <f t="shared" si="133"/>
        <v>225.09070522874259</v>
      </c>
      <c r="H266" s="10">
        <f t="shared" si="133"/>
        <v>225.09070522874259</v>
      </c>
      <c r="I266" s="10">
        <f t="shared" si="133"/>
        <v>226.66775723864575</v>
      </c>
      <c r="J266" s="10">
        <f t="shared" ref="J266" si="134">J78*(1+$D$196)</f>
        <v>226.58619876521962</v>
      </c>
      <c r="O266" s="139"/>
    </row>
    <row r="267" spans="2:15">
      <c r="B267" s="143" t="s">
        <v>118</v>
      </c>
      <c r="C267" s="1" t="s">
        <v>62</v>
      </c>
      <c r="D267" s="1" t="s">
        <v>65</v>
      </c>
      <c r="E267" s="148" t="s">
        <v>139</v>
      </c>
      <c r="F267" s="10">
        <f t="shared" ref="F267:I267" si="135">F79*(1+$D$196)</f>
        <v>203.29057704487062</v>
      </c>
      <c r="G267" s="10">
        <f t="shared" si="135"/>
        <v>243.60364160815237</v>
      </c>
      <c r="H267" s="10">
        <f t="shared" si="135"/>
        <v>243.60364160815237</v>
      </c>
      <c r="I267" s="10">
        <f t="shared" si="135"/>
        <v>251.74338574244109</v>
      </c>
      <c r="J267" s="10">
        <f t="shared" ref="J267" si="136">J79*(1+$D$196)</f>
        <v>251.655220156908</v>
      </c>
      <c r="O267" s="139"/>
    </row>
    <row r="268" spans="2:15">
      <c r="B268" s="143" t="s">
        <v>118</v>
      </c>
      <c r="C268" s="1" t="s">
        <v>62</v>
      </c>
      <c r="D268" s="1" t="s">
        <v>66</v>
      </c>
      <c r="E268" s="148" t="s">
        <v>139</v>
      </c>
      <c r="F268" s="10">
        <f t="shared" ref="F268:I268" si="137">F80*(1+$D$196)</f>
        <v>207.8259479111419</v>
      </c>
      <c r="G268" s="10">
        <f t="shared" si="137"/>
        <v>250.67724641472751</v>
      </c>
      <c r="H268" s="10">
        <f t="shared" si="137"/>
        <v>250.67724641472751</v>
      </c>
      <c r="I268" s="10">
        <f t="shared" si="137"/>
        <v>252.68787705920585</v>
      </c>
      <c r="J268" s="10">
        <f t="shared" ref="J268" si="138">J80*(1+$D$196)</f>
        <v>252.60365607396969</v>
      </c>
      <c r="O268" s="139"/>
    </row>
    <row r="269" spans="2:15">
      <c r="B269" s="143" t="s">
        <v>118</v>
      </c>
      <c r="C269" s="1" t="s">
        <v>67</v>
      </c>
      <c r="D269" s="1" t="s">
        <v>63</v>
      </c>
      <c r="E269" s="148" t="s">
        <v>139</v>
      </c>
      <c r="F269" s="10">
        <f t="shared" ref="F269:I269" si="139">F81*(1+$D$196)</f>
        <v>103.97092936909048</v>
      </c>
      <c r="G269" s="10">
        <f t="shared" si="139"/>
        <v>106.25787182977325</v>
      </c>
      <c r="H269" s="10">
        <f t="shared" si="139"/>
        <v>106.25787182977325</v>
      </c>
      <c r="I269" s="10">
        <f t="shared" si="139"/>
        <v>108.11788194424153</v>
      </c>
      <c r="J269" s="10">
        <f t="shared" ref="J269" si="140">J81*(1+$D$196)</f>
        <v>108.03997817347047</v>
      </c>
      <c r="O269" s="139"/>
    </row>
    <row r="270" spans="2:15">
      <c r="B270" s="143" t="s">
        <v>118</v>
      </c>
      <c r="C270" s="1" t="s">
        <v>67</v>
      </c>
      <c r="D270" s="1" t="s">
        <v>65</v>
      </c>
      <c r="E270" s="148" t="s">
        <v>139</v>
      </c>
      <c r="F270" s="10">
        <f t="shared" ref="F270:I270" si="141">F82*(1+$D$196)</f>
        <v>136.9058156755768</v>
      </c>
      <c r="G270" s="10">
        <f t="shared" si="141"/>
        <v>137.96643218303919</v>
      </c>
      <c r="H270" s="10">
        <f t="shared" si="141"/>
        <v>137.96643218303919</v>
      </c>
      <c r="I270" s="10">
        <f t="shared" si="141"/>
        <v>147.63444351459822</v>
      </c>
      <c r="J270" s="10">
        <f t="shared" ref="J270" si="142">J82*(1+$D$196)</f>
        <v>147.52310291735381</v>
      </c>
      <c r="O270" s="139"/>
    </row>
    <row r="271" spans="2:15" ht="13.5" thickBot="1">
      <c r="B271" s="151" t="s">
        <v>118</v>
      </c>
      <c r="C271" s="152" t="s">
        <v>67</v>
      </c>
      <c r="D271" s="152" t="s">
        <v>66</v>
      </c>
      <c r="E271" s="153" t="s">
        <v>139</v>
      </c>
      <c r="F271" s="20">
        <f t="shared" ref="F271:I271" si="143">F83*(1+$D$196)</f>
        <v>122.41270806287491</v>
      </c>
      <c r="G271" s="20">
        <f t="shared" si="143"/>
        <v>125.33564757652866</v>
      </c>
      <c r="H271" s="20">
        <f t="shared" si="143"/>
        <v>125.33564757652866</v>
      </c>
      <c r="I271" s="20">
        <f t="shared" si="143"/>
        <v>127.72601690387944</v>
      </c>
      <c r="J271" s="20">
        <f t="shared" ref="J271" si="144">J83*(1+$D$196)</f>
        <v>127.64092442664932</v>
      </c>
      <c r="O271" s="139"/>
    </row>
    <row r="272" spans="2:15">
      <c r="B272" s="146" t="s">
        <v>122</v>
      </c>
      <c r="C272" s="147" t="s">
        <v>62</v>
      </c>
      <c r="D272" s="147" t="s">
        <v>63</v>
      </c>
      <c r="E272" s="147">
        <v>3.1</v>
      </c>
      <c r="F272" s="19">
        <f t="shared" ref="F272:I272" si="145">F84*(1+$D$196)</f>
        <v>2343.6725125939383</v>
      </c>
      <c r="G272" s="19">
        <f t="shared" si="145"/>
        <v>1842.6254057382405</v>
      </c>
      <c r="H272" s="19">
        <f t="shared" si="145"/>
        <v>1189.6280722036261</v>
      </c>
      <c r="I272" s="19">
        <f t="shared" si="145"/>
        <v>1103.1489959722749</v>
      </c>
      <c r="J272" s="19">
        <f t="shared" ref="J272" si="146">J84*(1+$D$196)</f>
        <v>1143.6596546771939</v>
      </c>
      <c r="L272" s="139"/>
      <c r="O272" s="139"/>
    </row>
    <row r="273" spans="2:15">
      <c r="B273" s="143" t="s">
        <v>122</v>
      </c>
      <c r="C273" s="1" t="s">
        <v>62</v>
      </c>
      <c r="D273" s="1" t="s">
        <v>65</v>
      </c>
      <c r="E273" s="1">
        <v>3.1</v>
      </c>
      <c r="F273" s="10">
        <f t="shared" ref="F273:I273" si="147">F85*(1+$D$196)</f>
        <v>2329.0657658945643</v>
      </c>
      <c r="G273" s="10">
        <f t="shared" si="147"/>
        <v>1824.5665883412705</v>
      </c>
      <c r="H273" s="10">
        <f t="shared" si="147"/>
        <v>1174.7231193104401</v>
      </c>
      <c r="I273" s="10">
        <f t="shared" si="147"/>
        <v>1114.5743325781664</v>
      </c>
      <c r="J273" s="10">
        <f t="shared" ref="J273" si="148">J85*(1+$D$196)</f>
        <v>1154.8893024194763</v>
      </c>
      <c r="O273" s="139"/>
    </row>
    <row r="274" spans="2:15">
      <c r="B274" s="143" t="s">
        <v>122</v>
      </c>
      <c r="C274" s="1" t="s">
        <v>62</v>
      </c>
      <c r="D274" s="1" t="s">
        <v>66</v>
      </c>
      <c r="E274" s="1">
        <v>3.1</v>
      </c>
      <c r="F274" s="10">
        <f t="shared" ref="F274:I274" si="149">F86*(1+$D$196)</f>
        <v>2481.5462509372596</v>
      </c>
      <c r="G274" s="10">
        <f t="shared" si="149"/>
        <v>1954.3870924281557</v>
      </c>
      <c r="H274" s="10">
        <f t="shared" si="149"/>
        <v>1266.6517671691261</v>
      </c>
      <c r="I274" s="10">
        <f t="shared" si="149"/>
        <v>1175.3802089021635</v>
      </c>
      <c r="J274" s="10">
        <f t="shared" ref="J274" si="150">J86*(1+$D$196)</f>
        <v>1218.0462671546788</v>
      </c>
      <c r="O274" s="139"/>
    </row>
    <row r="275" spans="2:15">
      <c r="B275" s="143" t="s">
        <v>122</v>
      </c>
      <c r="C275" s="1" t="s">
        <v>67</v>
      </c>
      <c r="D275" s="1" t="s">
        <v>63</v>
      </c>
      <c r="E275" s="1">
        <v>12</v>
      </c>
      <c r="F275" s="10">
        <f t="shared" ref="F275:I275" si="151">F87*(1+$D$196)</f>
        <v>2154.6376355182124</v>
      </c>
      <c r="G275" s="10">
        <f t="shared" si="151"/>
        <v>1623.4682481910882</v>
      </c>
      <c r="H275" s="10">
        <f t="shared" si="151"/>
        <v>1011.5228397212204</v>
      </c>
      <c r="I275" s="10">
        <f t="shared" si="151"/>
        <v>939.60085713926424</v>
      </c>
      <c r="J275" s="10">
        <f t="shared" ref="J275" si="152">J87*(1+$D$196)</f>
        <v>1002.4790037565252</v>
      </c>
      <c r="O275" s="139"/>
    </row>
    <row r="276" spans="2:15">
      <c r="B276" s="143" t="s">
        <v>122</v>
      </c>
      <c r="C276" s="1" t="s">
        <v>67</v>
      </c>
      <c r="D276" s="1" t="s">
        <v>65</v>
      </c>
      <c r="E276" s="1">
        <v>12</v>
      </c>
      <c r="F276" s="10">
        <f t="shared" ref="F276:I276" si="153">F88*(1+$D$196)</f>
        <v>2242.373744076091</v>
      </c>
      <c r="G276" s="10">
        <f t="shared" si="153"/>
        <v>1679.5590765748523</v>
      </c>
      <c r="H276" s="10">
        <f t="shared" si="153"/>
        <v>1023.4435901988838</v>
      </c>
      <c r="I276" s="10">
        <f t="shared" si="153"/>
        <v>948.74002201758628</v>
      </c>
      <c r="J276" s="10">
        <f t="shared" ref="J276" si="154">J88*(1+$D$196)</f>
        <v>1016.6262887986132</v>
      </c>
      <c r="O276" s="139"/>
    </row>
    <row r="277" spans="2:15">
      <c r="B277" s="143" t="s">
        <v>122</v>
      </c>
      <c r="C277" s="1" t="s">
        <v>67</v>
      </c>
      <c r="D277" s="1" t="s">
        <v>66</v>
      </c>
      <c r="E277" s="1">
        <v>12</v>
      </c>
      <c r="F277" s="10">
        <f t="shared" ref="F277:I277" si="155">F89*(1+$D$196)</f>
        <v>2282.2577938288041</v>
      </c>
      <c r="G277" s="10">
        <f t="shared" si="155"/>
        <v>1723.3599340629492</v>
      </c>
      <c r="H277" s="10">
        <f t="shared" si="155"/>
        <v>1078.8766922304212</v>
      </c>
      <c r="I277" s="10">
        <f t="shared" si="155"/>
        <v>1002.9387678388536</v>
      </c>
      <c r="J277" s="10">
        <f t="shared" ref="J277" si="156">J89*(1+$D$196)</f>
        <v>1069.1602170260301</v>
      </c>
      <c r="O277" s="139"/>
    </row>
    <row r="278" spans="2:15">
      <c r="B278" s="143" t="s">
        <v>122</v>
      </c>
      <c r="C278" s="1" t="s">
        <v>62</v>
      </c>
      <c r="D278" s="1" t="s">
        <v>63</v>
      </c>
      <c r="E278" s="148" t="s">
        <v>139</v>
      </c>
      <c r="F278" s="10">
        <f t="shared" ref="F278:I278" si="157">F90*(1+$D$196)</f>
        <v>177.38144542365973</v>
      </c>
      <c r="G278" s="10">
        <f t="shared" si="157"/>
        <v>225.64049300268735</v>
      </c>
      <c r="H278" s="10">
        <f t="shared" si="157"/>
        <v>225.64049300268735</v>
      </c>
      <c r="I278" s="10">
        <f t="shared" si="157"/>
        <v>227.13006775270776</v>
      </c>
      <c r="J278" s="10">
        <f t="shared" ref="J278" si="158">J90*(1+$D$196)</f>
        <v>227.0524877620386</v>
      </c>
      <c r="O278" s="139"/>
    </row>
    <row r="279" spans="2:15">
      <c r="B279" s="143" t="s">
        <v>122</v>
      </c>
      <c r="C279" s="1" t="s">
        <v>62</v>
      </c>
      <c r="D279" s="1" t="s">
        <v>65</v>
      </c>
      <c r="E279" s="148" t="s">
        <v>139</v>
      </c>
      <c r="F279" s="10">
        <f t="shared" ref="F279:I279" si="159">F91*(1+$D$196)</f>
        <v>195.78757295508194</v>
      </c>
      <c r="G279" s="10">
        <f t="shared" si="159"/>
        <v>244.15073565636609</v>
      </c>
      <c r="H279" s="10">
        <f t="shared" si="159"/>
        <v>244.15073565636609</v>
      </c>
      <c r="I279" s="10">
        <f t="shared" si="159"/>
        <v>252.19565208795439</v>
      </c>
      <c r="J279" s="10">
        <f t="shared" ref="J279" si="160">J91*(1+$D$196)</f>
        <v>252.11170618494353</v>
      </c>
      <c r="O279" s="139"/>
    </row>
    <row r="280" spans="2:15">
      <c r="B280" s="143" t="s">
        <v>122</v>
      </c>
      <c r="C280" s="1" t="s">
        <v>62</v>
      </c>
      <c r="D280" s="1" t="s">
        <v>66</v>
      </c>
      <c r="E280" s="148" t="s">
        <v>139</v>
      </c>
      <c r="F280" s="10">
        <f t="shared" ref="F280:I280" si="161">F92*(1+$D$196)</f>
        <v>199.8791007779314</v>
      </c>
      <c r="G280" s="10">
        <f t="shared" si="161"/>
        <v>251.2567040181907</v>
      </c>
      <c r="H280" s="10">
        <f t="shared" si="161"/>
        <v>251.2567040181907</v>
      </c>
      <c r="I280" s="10">
        <f t="shared" si="161"/>
        <v>253.17669990779547</v>
      </c>
      <c r="J280" s="10">
        <f t="shared" ref="J280" si="162">J92*(1+$D$196)</f>
        <v>253.09652124250627</v>
      </c>
      <c r="O280" s="139"/>
    </row>
    <row r="281" spans="2:15">
      <c r="B281" s="143" t="s">
        <v>122</v>
      </c>
      <c r="C281" s="1" t="s">
        <v>67</v>
      </c>
      <c r="D281" s="1" t="s">
        <v>63</v>
      </c>
      <c r="E281" s="148" t="s">
        <v>139</v>
      </c>
      <c r="F281" s="10">
        <f t="shared" ref="F281:I281" si="163">F93*(1+$D$196)</f>
        <v>103.97092936909048</v>
      </c>
      <c r="G281" s="10">
        <f t="shared" si="163"/>
        <v>106.25787182977325</v>
      </c>
      <c r="H281" s="10">
        <f t="shared" si="163"/>
        <v>106.25787182977325</v>
      </c>
      <c r="I281" s="10">
        <f t="shared" si="163"/>
        <v>108.10511957395701</v>
      </c>
      <c r="J281" s="10">
        <f t="shared" ref="J281" si="164">J93*(1+$D$196)</f>
        <v>108.02878584265346</v>
      </c>
      <c r="O281" s="139"/>
    </row>
    <row r="282" spans="2:15">
      <c r="B282" s="143" t="s">
        <v>122</v>
      </c>
      <c r="C282" s="1" t="s">
        <v>67</v>
      </c>
      <c r="D282" s="1" t="s">
        <v>65</v>
      </c>
      <c r="E282" s="148" t="s">
        <v>139</v>
      </c>
      <c r="F282" s="10">
        <f t="shared" ref="F282:I282" si="165">F94*(1+$D$196)</f>
        <v>136.9058156755768</v>
      </c>
      <c r="G282" s="10">
        <f t="shared" si="165"/>
        <v>137.96643218303919</v>
      </c>
      <c r="H282" s="10">
        <f t="shared" si="165"/>
        <v>137.96643218303919</v>
      </c>
      <c r="I282" s="10">
        <f t="shared" si="165"/>
        <v>147.62376198255086</v>
      </c>
      <c r="J282" s="10">
        <f t="shared" ref="J282" si="166">J94*(1+$D$196)</f>
        <v>147.51381499803244</v>
      </c>
      <c r="O282" s="139"/>
    </row>
    <row r="283" spans="2:15" ht="13.5" thickBot="1">
      <c r="B283" s="151" t="s">
        <v>122</v>
      </c>
      <c r="C283" s="152" t="s">
        <v>67</v>
      </c>
      <c r="D283" s="152" t="s">
        <v>66</v>
      </c>
      <c r="E283" s="153" t="s">
        <v>139</v>
      </c>
      <c r="F283" s="20">
        <f t="shared" ref="F283:I283" si="167">F95*(1+$D$196)</f>
        <v>122.41270806287491</v>
      </c>
      <c r="G283" s="20">
        <f t="shared" si="167"/>
        <v>125.33564757652866</v>
      </c>
      <c r="H283" s="20">
        <f t="shared" si="167"/>
        <v>125.33564757652866</v>
      </c>
      <c r="I283" s="20">
        <f t="shared" si="167"/>
        <v>127.71208728776638</v>
      </c>
      <c r="J283" s="20">
        <f t="shared" ref="J283" si="168">J95*(1+$D$196)</f>
        <v>127.62868678947821</v>
      </c>
      <c r="O283" s="139"/>
    </row>
    <row r="284" spans="2:15">
      <c r="B284" s="146" t="s">
        <v>124</v>
      </c>
      <c r="C284" s="147" t="s">
        <v>62</v>
      </c>
      <c r="D284" s="147" t="s">
        <v>63</v>
      </c>
      <c r="E284" s="147">
        <v>3.1</v>
      </c>
      <c r="F284" s="19">
        <f t="shared" ref="F284:I284" si="169">F96*(1+$D$196)</f>
        <v>2275.8378897722455</v>
      </c>
      <c r="G284" s="19">
        <f t="shared" si="169"/>
        <v>1753.9457893960055</v>
      </c>
      <c r="H284" s="19">
        <f t="shared" si="169"/>
        <v>1106.3014493320529</v>
      </c>
      <c r="I284" s="19">
        <f t="shared" si="169"/>
        <v>1021.8566078228715</v>
      </c>
      <c r="J284" s="19">
        <f t="shared" ref="J284" si="170">J96*(1+$D$196)</f>
        <v>1062.0928823189188</v>
      </c>
      <c r="L284" s="139"/>
      <c r="O284" s="139"/>
    </row>
    <row r="285" spans="2:15">
      <c r="B285" s="143" t="s">
        <v>124</v>
      </c>
      <c r="C285" s="1" t="s">
        <v>62</v>
      </c>
      <c r="D285" s="1" t="s">
        <v>65</v>
      </c>
      <c r="E285" s="1">
        <v>3.1</v>
      </c>
      <c r="F285" s="10">
        <f t="shared" ref="F285:I285" si="171">F97*(1+$D$196)</f>
        <v>2261.7761616797802</v>
      </c>
      <c r="G285" s="10">
        <f t="shared" si="171"/>
        <v>1736.5349822288554</v>
      </c>
      <c r="H285" s="10">
        <f t="shared" si="171"/>
        <v>1092.0186510016049</v>
      </c>
      <c r="I285" s="10">
        <f t="shared" si="171"/>
        <v>1033.6800859351483</v>
      </c>
      <c r="J285" s="10">
        <f t="shared" ref="J285" si="172">J97*(1+$D$196)</f>
        <v>1073.7219969949115</v>
      </c>
      <c r="O285" s="139"/>
    </row>
    <row r="286" spans="2:15">
      <c r="B286" s="143" t="s">
        <v>124</v>
      </c>
      <c r="C286" s="1" t="s">
        <v>62</v>
      </c>
      <c r="D286" s="1" t="s">
        <v>66</v>
      </c>
      <c r="E286" s="1">
        <v>3.1</v>
      </c>
      <c r="F286" s="10">
        <f t="shared" ref="F286:I286" si="173">F98*(1+$D$196)</f>
        <v>2410.0668912081087</v>
      </c>
      <c r="G286" s="10">
        <f t="shared" si="173"/>
        <v>1860.92834607435</v>
      </c>
      <c r="H286" s="10">
        <f t="shared" si="173"/>
        <v>1178.8307994909426</v>
      </c>
      <c r="I286" s="10">
        <f t="shared" si="173"/>
        <v>1089.7025225456373</v>
      </c>
      <c r="J286" s="10">
        <f t="shared" ref="J286" si="174">J98*(1+$D$196)</f>
        <v>1132.0795977745838</v>
      </c>
      <c r="O286" s="139"/>
    </row>
    <row r="287" spans="2:15">
      <c r="B287" s="143" t="s">
        <v>124</v>
      </c>
      <c r="C287" s="1" t="s">
        <v>67</v>
      </c>
      <c r="D287" s="1" t="s">
        <v>63</v>
      </c>
      <c r="E287" s="1">
        <v>12</v>
      </c>
      <c r="F287" s="10">
        <f t="shared" ref="F287:I287" si="175">F99*(1+$D$196)</f>
        <v>2174.6012122113748</v>
      </c>
      <c r="G287" s="10">
        <f t="shared" si="175"/>
        <v>1619.5798687121735</v>
      </c>
      <c r="H287" s="10">
        <f t="shared" si="175"/>
        <v>1007.6344602423056</v>
      </c>
      <c r="I287" s="10">
        <f t="shared" si="175"/>
        <v>935.73334324090808</v>
      </c>
      <c r="J287" s="10">
        <f t="shared" ref="J287" si="176">J99*(1+$D$196)</f>
        <v>998.61148985816885</v>
      </c>
      <c r="O287" s="139"/>
    </row>
    <row r="288" spans="2:15">
      <c r="B288" s="143" t="s">
        <v>124</v>
      </c>
      <c r="C288" s="1" t="s">
        <v>67</v>
      </c>
      <c r="D288" s="1" t="s">
        <v>65</v>
      </c>
      <c r="E288" s="1">
        <v>12</v>
      </c>
      <c r="F288" s="10">
        <f t="shared" ref="F288:I288" si="177">F100*(1+$D$196)</f>
        <v>2263.2746011713798</v>
      </c>
      <c r="G288" s="10">
        <f t="shared" si="177"/>
        <v>1679.0694861718421</v>
      </c>
      <c r="H288" s="10">
        <f t="shared" si="177"/>
        <v>1022.9539997958734</v>
      </c>
      <c r="I288" s="10">
        <f t="shared" si="177"/>
        <v>948.25305883211149</v>
      </c>
      <c r="J288" s="10">
        <f t="shared" ref="J288" si="178">J100*(1+$D$196)</f>
        <v>1016.1393256131387</v>
      </c>
      <c r="O288" s="139"/>
    </row>
    <row r="289" spans="2:15">
      <c r="B289" s="143" t="s">
        <v>124</v>
      </c>
      <c r="C289" s="1" t="s">
        <v>67</v>
      </c>
      <c r="D289" s="1" t="s">
        <v>66</v>
      </c>
      <c r="E289" s="1">
        <v>12</v>
      </c>
      <c r="F289" s="10">
        <f t="shared" ref="F289:I289" si="179">F101*(1+$D$196)</f>
        <v>2303.2980346324102</v>
      </c>
      <c r="G289" s="10">
        <f t="shared" si="179"/>
        <v>1719.2618487433886</v>
      </c>
      <c r="H289" s="10">
        <f t="shared" si="179"/>
        <v>1074.7786069108606</v>
      </c>
      <c r="I289" s="10">
        <f t="shared" si="179"/>
        <v>998.86265754637168</v>
      </c>
      <c r="J289" s="10">
        <f t="shared" ref="J289" si="180">J101*(1+$D$196)</f>
        <v>1065.084106733548</v>
      </c>
      <c r="O289" s="139"/>
    </row>
    <row r="290" spans="2:15">
      <c r="B290" s="143" t="s">
        <v>124</v>
      </c>
      <c r="C290" s="1" t="s">
        <v>62</v>
      </c>
      <c r="D290" s="1" t="s">
        <v>63</v>
      </c>
      <c r="E290" s="148" t="s">
        <v>139</v>
      </c>
      <c r="F290" s="10">
        <f t="shared" ref="F290:I290" si="181">F102*(1+$D$196)</f>
        <v>121.02819859432103</v>
      </c>
      <c r="G290" s="10">
        <f t="shared" si="181"/>
        <v>139.36308304864059</v>
      </c>
      <c r="H290" s="10">
        <f t="shared" si="181"/>
        <v>139.36308304864059</v>
      </c>
      <c r="I290" s="10">
        <f t="shared" si="181"/>
        <v>140.5894685880312</v>
      </c>
      <c r="J290" s="10">
        <f t="shared" ref="J290" si="182">J102*(1+$D$196)</f>
        <v>140.53407499672673</v>
      </c>
      <c r="O290" s="139"/>
    </row>
    <row r="291" spans="2:15">
      <c r="B291" s="143" t="s">
        <v>124</v>
      </c>
      <c r="C291" s="1" t="s">
        <v>62</v>
      </c>
      <c r="D291" s="1" t="s">
        <v>65</v>
      </c>
      <c r="E291" s="148" t="s">
        <v>139</v>
      </c>
      <c r="F291" s="10">
        <f t="shared" ref="F291:I291" si="183">F103*(1+$D$196)</f>
        <v>139.71043301317189</v>
      </c>
      <c r="G291" s="10">
        <f t="shared" si="183"/>
        <v>158.29604823310737</v>
      </c>
      <c r="H291" s="10">
        <f t="shared" si="183"/>
        <v>158.29604823310737</v>
      </c>
      <c r="I291" s="10">
        <f t="shared" si="183"/>
        <v>166.10444001380736</v>
      </c>
      <c r="J291" s="10">
        <f t="shared" ref="J291" si="184">J103*(1+$D$196)</f>
        <v>166.04081068448656</v>
      </c>
      <c r="O291" s="139"/>
    </row>
    <row r="292" spans="2:15">
      <c r="B292" s="143" t="s">
        <v>124</v>
      </c>
      <c r="C292" s="1" t="s">
        <v>62</v>
      </c>
      <c r="D292" s="1" t="s">
        <v>66</v>
      </c>
      <c r="E292" s="148" t="s">
        <v>139</v>
      </c>
      <c r="F292" s="10">
        <f t="shared" ref="F292:I292" si="185">F104*(1+$D$196)</f>
        <v>140.48469642294671</v>
      </c>
      <c r="G292" s="10">
        <f t="shared" si="185"/>
        <v>160.32325010327691</v>
      </c>
      <c r="H292" s="10">
        <f t="shared" si="185"/>
        <v>160.32325010327691</v>
      </c>
      <c r="I292" s="10">
        <f t="shared" si="185"/>
        <v>162.02193791062041</v>
      </c>
      <c r="J292" s="10">
        <f t="shared" ref="J292" si="186">J104*(1+$D$196)</f>
        <v>161.96284635732439</v>
      </c>
      <c r="O292" s="139"/>
    </row>
    <row r="293" spans="2:15">
      <c r="B293" s="143" t="s">
        <v>124</v>
      </c>
      <c r="C293" s="1" t="s">
        <v>67</v>
      </c>
      <c r="D293" s="1" t="s">
        <v>63</v>
      </c>
      <c r="E293" s="148" t="s">
        <v>139</v>
      </c>
      <c r="F293" s="10">
        <f t="shared" ref="F293:I293" si="187">F105*(1+$D$196)</f>
        <v>103.97092936909048</v>
      </c>
      <c r="G293" s="10">
        <f t="shared" si="187"/>
        <v>106.25787182977325</v>
      </c>
      <c r="H293" s="10">
        <f t="shared" si="187"/>
        <v>106.25787182977325</v>
      </c>
      <c r="I293" s="10">
        <f t="shared" si="187"/>
        <v>108.1102250983481</v>
      </c>
      <c r="J293" s="10">
        <f t="shared" ref="J293" si="188">J105*(1+$D$196)</f>
        <v>108.03326507466686</v>
      </c>
      <c r="O293" s="139"/>
    </row>
    <row r="294" spans="2:15">
      <c r="B294" s="143" t="s">
        <v>124</v>
      </c>
      <c r="C294" s="1" t="s">
        <v>67</v>
      </c>
      <c r="D294" s="1" t="s">
        <v>65</v>
      </c>
      <c r="E294" s="148" t="s">
        <v>139</v>
      </c>
      <c r="F294" s="10">
        <f t="shared" ref="F294:I294" si="189">F106*(1+$D$196)</f>
        <v>136.9058156755768</v>
      </c>
      <c r="G294" s="10">
        <f t="shared" si="189"/>
        <v>137.96643218303919</v>
      </c>
      <c r="H294" s="10">
        <f t="shared" si="189"/>
        <v>137.96643218303919</v>
      </c>
      <c r="I294" s="10">
        <f t="shared" si="189"/>
        <v>147.62462022982473</v>
      </c>
      <c r="J294" s="10">
        <f t="shared" ref="J294" si="190">J106*(1+$D$196)</f>
        <v>147.51456157238945</v>
      </c>
      <c r="O294" s="139"/>
    </row>
    <row r="295" spans="2:15" ht="13.5" thickBot="1">
      <c r="B295" s="151" t="s">
        <v>124</v>
      </c>
      <c r="C295" s="152" t="s">
        <v>67</v>
      </c>
      <c r="D295" s="152" t="s">
        <v>66</v>
      </c>
      <c r="E295" s="153" t="s">
        <v>139</v>
      </c>
      <c r="F295" s="20">
        <f t="shared" ref="F295:I295" si="191">F107*(1+$D$196)</f>
        <v>122.41270806287491</v>
      </c>
      <c r="G295" s="20">
        <f t="shared" si="191"/>
        <v>125.33564757652866</v>
      </c>
      <c r="H295" s="20">
        <f t="shared" si="191"/>
        <v>125.33564757652866</v>
      </c>
      <c r="I295" s="20">
        <f t="shared" si="191"/>
        <v>127.71766025296611</v>
      </c>
      <c r="J295" s="20">
        <f t="shared" ref="J295" si="192">J107*(1+$D$196)</f>
        <v>127.63358473654301</v>
      </c>
      <c r="O295" s="139"/>
    </row>
    <row r="296" spans="2:15">
      <c r="B296" s="146" t="s">
        <v>126</v>
      </c>
      <c r="C296" s="147" t="s">
        <v>62</v>
      </c>
      <c r="D296" s="147" t="s">
        <v>63</v>
      </c>
      <c r="E296" s="147">
        <v>3.1</v>
      </c>
      <c r="F296" s="19">
        <f t="shared" ref="F296:I296" si="193">F108*(1+$D$196)</f>
        <v>2289.5941766151727</v>
      </c>
      <c r="G296" s="19">
        <f t="shared" si="193"/>
        <v>1771.0918815157318</v>
      </c>
      <c r="H296" s="19">
        <f t="shared" si="193"/>
        <v>1130.1973648134126</v>
      </c>
      <c r="I296" s="19">
        <f t="shared" si="193"/>
        <v>1044.6669897417212</v>
      </c>
      <c r="J296" s="19">
        <f t="shared" ref="J296" si="194">J108*(1+$D$196)</f>
        <v>1084.4309867239085</v>
      </c>
      <c r="L296" s="139"/>
      <c r="O296" s="139"/>
    </row>
    <row r="297" spans="2:15">
      <c r="B297" s="143" t="s">
        <v>126</v>
      </c>
      <c r="C297" s="1" t="s">
        <v>62</v>
      </c>
      <c r="D297" s="1" t="s">
        <v>65</v>
      </c>
      <c r="E297" s="1">
        <v>3.1</v>
      </c>
      <c r="F297" s="10">
        <f t="shared" ref="F297:I297" si="195">F109*(1+$D$196)</f>
        <v>2275.6907097888743</v>
      </c>
      <c r="G297" s="10">
        <f t="shared" si="195"/>
        <v>1753.8234424812008</v>
      </c>
      <c r="H297" s="10">
        <f t="shared" si="195"/>
        <v>1116.0243330998226</v>
      </c>
      <c r="I297" s="10">
        <f t="shared" si="195"/>
        <v>1056.3784130591582</v>
      </c>
      <c r="J297" s="10">
        <f t="shared" ref="J297" si="196">J109*(1+$D$196)</f>
        <v>1095.9503279663859</v>
      </c>
      <c r="O297" s="139"/>
    </row>
    <row r="298" spans="2:15">
      <c r="B298" s="143" t="s">
        <v>126</v>
      </c>
      <c r="C298" s="1" t="s">
        <v>62</v>
      </c>
      <c r="D298" s="1" t="s">
        <v>66</v>
      </c>
      <c r="E298" s="1">
        <v>3.1</v>
      </c>
      <c r="F298" s="10">
        <f t="shared" ref="F298:I298" si="197">F110*(1+$D$196)</f>
        <v>2424.582236566594</v>
      </c>
      <c r="G298" s="10">
        <f t="shared" si="197"/>
        <v>1879.0085503750779</v>
      </c>
      <c r="H298" s="10">
        <f t="shared" si="197"/>
        <v>1204.0199139762601</v>
      </c>
      <c r="I298" s="10">
        <f t="shared" si="197"/>
        <v>1113.7471231606778</v>
      </c>
      <c r="J298" s="10">
        <f t="shared" ref="J298" si="198">J110*(1+$D$196)</f>
        <v>1155.6267930014656</v>
      </c>
      <c r="O298" s="139"/>
    </row>
    <row r="299" spans="2:15">
      <c r="B299" s="143" t="s">
        <v>126</v>
      </c>
      <c r="C299" s="1" t="s">
        <v>67</v>
      </c>
      <c r="D299" s="1" t="s">
        <v>63</v>
      </c>
      <c r="E299" s="1">
        <v>12</v>
      </c>
      <c r="F299" s="10">
        <f t="shared" ref="F299:I299" si="199">F111*(1+$D$196)</f>
        <v>2148.8747443007865</v>
      </c>
      <c r="G299" s="10">
        <f t="shared" si="199"/>
        <v>1622.8188681811287</v>
      </c>
      <c r="H299" s="10">
        <f t="shared" si="199"/>
        <v>1010.873459711261</v>
      </c>
      <c r="I299" s="10">
        <f t="shared" si="199"/>
        <v>938.95496180268344</v>
      </c>
      <c r="J299" s="10">
        <f t="shared" ref="J299" si="200">J111*(1+$D$196)</f>
        <v>1001.8331084199442</v>
      </c>
      <c r="O299" s="139"/>
    </row>
    <row r="300" spans="2:15">
      <c r="B300" s="143" t="s">
        <v>126</v>
      </c>
      <c r="C300" s="1" t="s">
        <v>67</v>
      </c>
      <c r="D300" s="1" t="s">
        <v>65</v>
      </c>
      <c r="E300" s="1">
        <v>12</v>
      </c>
      <c r="F300" s="10">
        <f t="shared" ref="F300:I300" si="201">F112*(1+$D$196)</f>
        <v>2239.6088761985884</v>
      </c>
      <c r="G300" s="10">
        <f t="shared" si="201"/>
        <v>1680.9398327595043</v>
      </c>
      <c r="H300" s="10">
        <f t="shared" si="201"/>
        <v>1024.8243463835358</v>
      </c>
      <c r="I300" s="10">
        <f t="shared" si="201"/>
        <v>950.11336835827956</v>
      </c>
      <c r="J300" s="10">
        <f t="shared" ref="J300" si="202">J112*(1+$D$196)</f>
        <v>1017.9996351393066</v>
      </c>
      <c r="O300" s="139"/>
    </row>
    <row r="301" spans="2:15">
      <c r="B301" s="143" t="s">
        <v>126</v>
      </c>
      <c r="C301" s="1" t="s">
        <v>67</v>
      </c>
      <c r="D301" s="1" t="s">
        <v>66</v>
      </c>
      <c r="E301" s="1">
        <v>12</v>
      </c>
      <c r="F301" s="10">
        <f t="shared" ref="F301:I301" si="203">F113*(1+$D$196)</f>
        <v>2276.1841016841913</v>
      </c>
      <c r="G301" s="10">
        <f t="shared" si="203"/>
        <v>1722.67553206462</v>
      </c>
      <c r="H301" s="10">
        <f t="shared" si="203"/>
        <v>1078.1922902320921</v>
      </c>
      <c r="I301" s="10">
        <f t="shared" si="203"/>
        <v>1002.2580357979363</v>
      </c>
      <c r="J301" s="10">
        <f t="shared" ref="J301" si="204">J113*(1+$D$196)</f>
        <v>1068.4794849851125</v>
      </c>
      <c r="O301" s="139"/>
    </row>
    <row r="302" spans="2:15">
      <c r="B302" s="143" t="s">
        <v>126</v>
      </c>
      <c r="C302" s="1" t="s">
        <v>62</v>
      </c>
      <c r="D302" s="1" t="s">
        <v>63</v>
      </c>
      <c r="E302" s="148" t="s">
        <v>139</v>
      </c>
      <c r="F302" s="10">
        <f t="shared" ref="F302:I302" si="205">F114*(1+$D$196)</f>
        <v>155.78264001868672</v>
      </c>
      <c r="G302" s="10">
        <f t="shared" si="205"/>
        <v>172.31107893004489</v>
      </c>
      <c r="H302" s="10">
        <f t="shared" si="205"/>
        <v>172.31107893004489</v>
      </c>
      <c r="I302" s="10">
        <f t="shared" si="205"/>
        <v>173.66538370996687</v>
      </c>
      <c r="J302" s="10">
        <f t="shared" ref="J302" si="206">J114*(1+$D$196)</f>
        <v>173.60054882153716</v>
      </c>
      <c r="O302" s="139"/>
    </row>
    <row r="303" spans="2:15">
      <c r="B303" s="143" t="s">
        <v>126</v>
      </c>
      <c r="C303" s="1" t="s">
        <v>62</v>
      </c>
      <c r="D303" s="1" t="s">
        <v>65</v>
      </c>
      <c r="E303" s="148" t="s">
        <v>139</v>
      </c>
      <c r="F303" s="10">
        <f t="shared" ref="F303:I303" si="207">F115*(1+$D$196)</f>
        <v>174.29459248954151</v>
      </c>
      <c r="G303" s="10">
        <f t="shared" si="207"/>
        <v>191.08261297963173</v>
      </c>
      <c r="H303" s="10">
        <f t="shared" si="207"/>
        <v>191.08261297963173</v>
      </c>
      <c r="I303" s="10">
        <f t="shared" si="207"/>
        <v>199.00958795997323</v>
      </c>
      <c r="J303" s="10">
        <f t="shared" ref="J303" si="208">J115*(1+$D$196)</f>
        <v>198.93730831418932</v>
      </c>
      <c r="O303" s="139"/>
    </row>
    <row r="304" spans="2:15">
      <c r="B304" s="143" t="s">
        <v>126</v>
      </c>
      <c r="C304" s="1" t="s">
        <v>62</v>
      </c>
      <c r="D304" s="1" t="s">
        <v>66</v>
      </c>
      <c r="E304" s="148" t="s">
        <v>139</v>
      </c>
      <c r="F304" s="10">
        <f t="shared" ref="F304:I304" si="209">F116*(1+$D$196)</f>
        <v>177.11469492758886</v>
      </c>
      <c r="G304" s="10">
        <f t="shared" si="209"/>
        <v>195.049316482254</v>
      </c>
      <c r="H304" s="10">
        <f t="shared" si="209"/>
        <v>195.049316482254</v>
      </c>
      <c r="I304" s="10">
        <f t="shared" si="209"/>
        <v>196.8601310330547</v>
      </c>
      <c r="J304" s="10">
        <f t="shared" ref="J304" si="210">J116*(1+$D$196)</f>
        <v>196.79207241392055</v>
      </c>
      <c r="O304" s="139"/>
    </row>
    <row r="305" spans="2:15">
      <c r="B305" s="143" t="s">
        <v>126</v>
      </c>
      <c r="C305" s="1" t="s">
        <v>67</v>
      </c>
      <c r="D305" s="1" t="s">
        <v>63</v>
      </c>
      <c r="E305" s="148" t="s">
        <v>139</v>
      </c>
      <c r="F305" s="10">
        <f t="shared" ref="F305:I305" si="211">F117*(1+$D$196)</f>
        <v>103.97092936909048</v>
      </c>
      <c r="G305" s="10">
        <f t="shared" si="211"/>
        <v>106.25787182977325</v>
      </c>
      <c r="H305" s="10">
        <f t="shared" si="211"/>
        <v>106.25787182977325</v>
      </c>
      <c r="I305" s="10">
        <f t="shared" si="211"/>
        <v>108.10596923111189</v>
      </c>
      <c r="J305" s="10">
        <f t="shared" ref="J305" si="212">J117*(1+$D$196)</f>
        <v>108.02953143882429</v>
      </c>
      <c r="O305" s="139"/>
    </row>
    <row r="306" spans="2:15">
      <c r="B306" s="143" t="s">
        <v>126</v>
      </c>
      <c r="C306" s="1" t="s">
        <v>67</v>
      </c>
      <c r="D306" s="1" t="s">
        <v>65</v>
      </c>
      <c r="E306" s="148" t="s">
        <v>139</v>
      </c>
      <c r="F306" s="10">
        <f t="shared" ref="F306:I306" si="213">F118*(1+$D$196)</f>
        <v>136.9058156755768</v>
      </c>
      <c r="G306" s="10">
        <f t="shared" si="213"/>
        <v>137.96643218303919</v>
      </c>
      <c r="H306" s="10">
        <f t="shared" si="213"/>
        <v>137.96643218303919</v>
      </c>
      <c r="I306" s="10">
        <f t="shared" si="213"/>
        <v>147.62134637966443</v>
      </c>
      <c r="J306" s="10">
        <f t="shared" ref="J306" si="214">J118*(1+$D$196)</f>
        <v>147.51171342365475</v>
      </c>
      <c r="O306" s="139"/>
    </row>
    <row r="307" spans="2:15" ht="13.5" thickBot="1">
      <c r="B307" s="151" t="s">
        <v>126</v>
      </c>
      <c r="C307" s="152" t="s">
        <v>67</v>
      </c>
      <c r="D307" s="152" t="s">
        <v>66</v>
      </c>
      <c r="E307" s="153" t="s">
        <v>139</v>
      </c>
      <c r="F307" s="20">
        <f t="shared" ref="F307:I307" si="215">F119*(1+$D$196)</f>
        <v>122.41270806287491</v>
      </c>
      <c r="G307" s="20">
        <f t="shared" si="215"/>
        <v>125.33564757652866</v>
      </c>
      <c r="H307" s="20">
        <f t="shared" si="215"/>
        <v>125.33564757652866</v>
      </c>
      <c r="I307" s="20">
        <f t="shared" si="215"/>
        <v>127.71301478134477</v>
      </c>
      <c r="J307" s="20">
        <f t="shared" ref="J307" si="216">J119*(1+$D$196)</f>
        <v>127.62950211836085</v>
      </c>
      <c r="O307" s="139"/>
    </row>
    <row r="308" spans="2:15">
      <c r="B308" s="146" t="s">
        <v>128</v>
      </c>
      <c r="C308" s="147" t="s">
        <v>62</v>
      </c>
      <c r="D308" s="147" t="s">
        <v>63</v>
      </c>
      <c r="E308" s="147">
        <v>3.1</v>
      </c>
      <c r="F308" s="19">
        <f t="shared" ref="F308:I308" si="217">F120*(1+$D$196)</f>
        <v>2267.689174578768</v>
      </c>
      <c r="G308" s="19">
        <f t="shared" si="217"/>
        <v>1752.1441205550491</v>
      </c>
      <c r="H308" s="19">
        <f t="shared" si="217"/>
        <v>1111.6766018044896</v>
      </c>
      <c r="I308" s="19">
        <f t="shared" si="217"/>
        <v>1026.5661889545227</v>
      </c>
      <c r="J308" s="19">
        <f t="shared" ref="J308" si="218">J120*(1+$D$196)</f>
        <v>1066.2891845353363</v>
      </c>
      <c r="L308" s="139"/>
      <c r="O308" s="139"/>
    </row>
    <row r="309" spans="2:15">
      <c r="B309" s="143" t="s">
        <v>128</v>
      </c>
      <c r="C309" s="1" t="s">
        <v>62</v>
      </c>
      <c r="D309" s="1" t="s">
        <v>65</v>
      </c>
      <c r="E309" s="1">
        <v>3.1</v>
      </c>
      <c r="F309" s="10">
        <f t="shared" ref="F309:I309" si="219">F121*(1+$D$196)</f>
        <v>2253.9039628822156</v>
      </c>
      <c r="G309" s="10">
        <f t="shared" si="219"/>
        <v>1734.9794673575163</v>
      </c>
      <c r="H309" s="10">
        <f t="shared" si="219"/>
        <v>1097.6052936263191</v>
      </c>
      <c r="I309" s="10">
        <f t="shared" si="219"/>
        <v>1038.366286923608</v>
      </c>
      <c r="J309" s="10">
        <f t="shared" ref="J309" si="220">J121*(1+$D$196)</f>
        <v>1077.8973984888837</v>
      </c>
      <c r="O309" s="139"/>
    </row>
    <row r="310" spans="2:15">
      <c r="B310" s="143" t="s">
        <v>128</v>
      </c>
      <c r="C310" s="1" t="s">
        <v>62</v>
      </c>
      <c r="D310" s="1" t="s">
        <v>66</v>
      </c>
      <c r="E310" s="1">
        <v>3.1</v>
      </c>
      <c r="F310" s="10">
        <f t="shared" ref="F310:I310" si="221">F122*(1+$D$196)</f>
        <v>2401.4958871826771</v>
      </c>
      <c r="G310" s="10">
        <f t="shared" si="221"/>
        <v>1859.0388129501753</v>
      </c>
      <c r="H310" s="10">
        <f t="shared" si="221"/>
        <v>1184.4998895611209</v>
      </c>
      <c r="I310" s="10">
        <f t="shared" si="221"/>
        <v>1094.6696224196858</v>
      </c>
      <c r="J310" s="10">
        <f t="shared" ref="J310" si="222">J122*(1+$D$196)</f>
        <v>1136.5061093492254</v>
      </c>
      <c r="O310" s="139"/>
    </row>
    <row r="311" spans="2:15">
      <c r="B311" s="143" t="s">
        <v>128</v>
      </c>
      <c r="C311" s="1" t="s">
        <v>67</v>
      </c>
      <c r="D311" s="1" t="s">
        <v>63</v>
      </c>
      <c r="E311" s="1">
        <v>12</v>
      </c>
      <c r="F311" s="10">
        <f t="shared" ref="F311:I311" si="223">F123*(1+$D$196)</f>
        <v>2150.5796734871933</v>
      </c>
      <c r="G311" s="10">
        <f t="shared" si="223"/>
        <v>1606.062976672519</v>
      </c>
      <c r="H311" s="10">
        <f t="shared" si="223"/>
        <v>994.11756820265123</v>
      </c>
      <c r="I311" s="10">
        <f t="shared" si="223"/>
        <v>922.28898547697236</v>
      </c>
      <c r="J311" s="10">
        <f t="shared" ref="J311" si="224">J123*(1+$D$196)</f>
        <v>985.16713209423324</v>
      </c>
      <c r="O311" s="139"/>
    </row>
    <row r="312" spans="2:15">
      <c r="B312" s="143" t="s">
        <v>128</v>
      </c>
      <c r="C312" s="1" t="s">
        <v>67</v>
      </c>
      <c r="D312" s="1" t="s">
        <v>65</v>
      </c>
      <c r="E312" s="1">
        <v>12</v>
      </c>
      <c r="F312" s="10">
        <f t="shared" ref="F312:I312" si="225">F124*(1+$D$196)</f>
        <v>2245.8297159606882</v>
      </c>
      <c r="G312" s="10">
        <f t="shared" si="225"/>
        <v>1670.0650391586853</v>
      </c>
      <c r="H312" s="10">
        <f t="shared" si="225"/>
        <v>1013.9495527827166</v>
      </c>
      <c r="I312" s="10">
        <f t="shared" si="225"/>
        <v>939.29693435197714</v>
      </c>
      <c r="J312" s="10">
        <f t="shared" ref="J312" si="226">J124*(1+$D$196)</f>
        <v>1007.1832011330042</v>
      </c>
      <c r="O312" s="139"/>
    </row>
    <row r="313" spans="2:15">
      <c r="B313" s="143" t="s">
        <v>128</v>
      </c>
      <c r="C313" s="1" t="s">
        <v>67</v>
      </c>
      <c r="D313" s="1" t="s">
        <v>66</v>
      </c>
      <c r="E313" s="1">
        <v>12</v>
      </c>
      <c r="F313" s="10">
        <f t="shared" ref="F313:I313" si="227">F125*(1+$D$196)</f>
        <v>2277.980980128692</v>
      </c>
      <c r="G313" s="10">
        <f t="shared" si="227"/>
        <v>1705.0159714739063</v>
      </c>
      <c r="H313" s="10">
        <f t="shared" si="227"/>
        <v>1060.5327296413782</v>
      </c>
      <c r="I313" s="10">
        <f t="shared" si="227"/>
        <v>984.69317128268187</v>
      </c>
      <c r="J313" s="10">
        <f t="shared" ref="J313" si="228">J125*(1+$D$196)</f>
        <v>1050.9146204698584</v>
      </c>
      <c r="O313" s="139"/>
    </row>
    <row r="314" spans="2:15">
      <c r="B314" s="143" t="s">
        <v>128</v>
      </c>
      <c r="C314" s="1" t="s">
        <v>62</v>
      </c>
      <c r="D314" s="1" t="s">
        <v>63</v>
      </c>
      <c r="E314" s="148" t="s">
        <v>139</v>
      </c>
      <c r="F314" s="10">
        <f t="shared" ref="F314:I314" si="229">F126*(1+$D$196)</f>
        <v>142.11648678063105</v>
      </c>
      <c r="G314" s="10">
        <f t="shared" si="229"/>
        <v>159.35179568706107</v>
      </c>
      <c r="H314" s="10">
        <f t="shared" si="229"/>
        <v>159.35179568706107</v>
      </c>
      <c r="I314" s="10">
        <f t="shared" si="229"/>
        <v>160.67226848005782</v>
      </c>
      <c r="J314" s="10">
        <f t="shared" ref="J314" si="230">J126*(1+$D$196)</f>
        <v>160.61025264151553</v>
      </c>
      <c r="O314" s="139"/>
    </row>
    <row r="315" spans="2:15">
      <c r="B315" s="143" t="s">
        <v>128</v>
      </c>
      <c r="C315" s="1" t="s">
        <v>62</v>
      </c>
      <c r="D315" s="1" t="s">
        <v>65</v>
      </c>
      <c r="E315" s="148" t="s">
        <v>139</v>
      </c>
      <c r="F315" s="10">
        <f t="shared" ref="F315:I315" si="231">F127*(1+$D$196)</f>
        <v>160.69539757679956</v>
      </c>
      <c r="G315" s="10">
        <f t="shared" si="231"/>
        <v>178.18682470030748</v>
      </c>
      <c r="H315" s="10">
        <f t="shared" si="231"/>
        <v>178.18682470030748</v>
      </c>
      <c r="I315" s="10">
        <f t="shared" si="231"/>
        <v>186.08542352912127</v>
      </c>
      <c r="J315" s="10">
        <f t="shared" ref="J315" si="232">J127*(1+$D$196)</f>
        <v>186.01558659067865</v>
      </c>
      <c r="O315" s="139"/>
    </row>
    <row r="316" spans="2:15">
      <c r="B316" s="143" t="s">
        <v>128</v>
      </c>
      <c r="C316" s="1" t="s">
        <v>62</v>
      </c>
      <c r="D316" s="1" t="s">
        <v>66</v>
      </c>
      <c r="E316" s="148" t="s">
        <v>139</v>
      </c>
      <c r="F316" s="10">
        <f t="shared" ref="F316:I316" si="233">F128*(1+$D$196)</f>
        <v>162.71103449864484</v>
      </c>
      <c r="G316" s="10">
        <f t="shared" si="233"/>
        <v>181.39067297204846</v>
      </c>
      <c r="H316" s="10">
        <f t="shared" si="233"/>
        <v>181.39067297204846</v>
      </c>
      <c r="I316" s="10">
        <f t="shared" si="233"/>
        <v>183.1746278181129</v>
      </c>
      <c r="J316" s="10">
        <f t="shared" ref="J316" si="234">J128*(1+$D$196)</f>
        <v>183.10918127906902</v>
      </c>
      <c r="O316" s="139"/>
    </row>
    <row r="317" spans="2:15">
      <c r="B317" s="143" t="s">
        <v>128</v>
      </c>
      <c r="C317" s="1" t="s">
        <v>67</v>
      </c>
      <c r="D317" s="1" t="s">
        <v>63</v>
      </c>
      <c r="E317" s="148" t="s">
        <v>139</v>
      </c>
      <c r="F317" s="10">
        <f t="shared" ref="F317:I317" si="235">F129*(1+$D$196)</f>
        <v>103.97092936909048</v>
      </c>
      <c r="G317" s="10">
        <f t="shared" si="235"/>
        <v>106.25787182977325</v>
      </c>
      <c r="H317" s="10">
        <f t="shared" si="235"/>
        <v>106.25787182977325</v>
      </c>
      <c r="I317" s="10">
        <f t="shared" si="235"/>
        <v>108.1283139720323</v>
      </c>
      <c r="J317" s="10">
        <f t="shared" ref="J317" si="236">J129*(1+$D$196)</f>
        <v>108.04911574735078</v>
      </c>
      <c r="O317" s="139"/>
    </row>
    <row r="318" spans="2:15">
      <c r="B318" s="143" t="s">
        <v>128</v>
      </c>
      <c r="C318" s="1" t="s">
        <v>67</v>
      </c>
      <c r="D318" s="1" t="s">
        <v>65</v>
      </c>
      <c r="E318" s="148" t="s">
        <v>139</v>
      </c>
      <c r="F318" s="10">
        <f t="shared" ref="F318:I318" si="237">F130*(1+$D$196)</f>
        <v>136.9058156755768</v>
      </c>
      <c r="G318" s="10">
        <f t="shared" si="237"/>
        <v>137.96643218303919</v>
      </c>
      <c r="H318" s="10">
        <f t="shared" si="237"/>
        <v>137.96643218303919</v>
      </c>
      <c r="I318" s="10">
        <f t="shared" si="237"/>
        <v>147.64056732744851</v>
      </c>
      <c r="J318" s="10">
        <f t="shared" ref="J318" si="238">J130*(1+$D$196)</f>
        <v>147.52842407544463</v>
      </c>
      <c r="O318" s="139"/>
    </row>
    <row r="319" spans="2:15" ht="13.5" thickBot="1">
      <c r="B319" s="151" t="s">
        <v>128</v>
      </c>
      <c r="C319" s="152" t="s">
        <v>67</v>
      </c>
      <c r="D319" s="152" t="s">
        <v>66</v>
      </c>
      <c r="E319" s="153" t="s">
        <v>139</v>
      </c>
      <c r="F319" s="20">
        <f t="shared" ref="F319:I319" si="239">F131*(1+$D$196)</f>
        <v>122.41270806287491</v>
      </c>
      <c r="G319" s="20">
        <f t="shared" si="239"/>
        <v>125.33564757652866</v>
      </c>
      <c r="H319" s="20">
        <f t="shared" si="239"/>
        <v>125.33564757652866</v>
      </c>
      <c r="I319" s="20">
        <f t="shared" si="239"/>
        <v>127.7374000136261</v>
      </c>
      <c r="J319" s="20">
        <f t="shared" ref="J319" si="240">J131*(1+$D$196)</f>
        <v>127.65091306996166</v>
      </c>
      <c r="O319" s="139"/>
    </row>
    <row r="320" spans="2:15">
      <c r="B320" s="146" t="s">
        <v>130</v>
      </c>
      <c r="C320" s="147" t="s">
        <v>62</v>
      </c>
      <c r="D320" s="147" t="s">
        <v>63</v>
      </c>
      <c r="E320" s="147">
        <v>3.1</v>
      </c>
      <c r="F320" s="19">
        <f t="shared" ref="F320:I320" si="241">F132*(1+$D$196)</f>
        <v>2220.4866756860524</v>
      </c>
      <c r="G320" s="19">
        <f t="shared" si="241"/>
        <v>1727.3791774875158</v>
      </c>
      <c r="H320" s="19">
        <f t="shared" si="241"/>
        <v>1097.5712823463098</v>
      </c>
      <c r="I320" s="19">
        <f t="shared" si="241"/>
        <v>1014.6323145328021</v>
      </c>
      <c r="J320" s="19">
        <f t="shared" ref="J320" si="242">J132*(1+$D$196)</f>
        <v>1053.5525280505385</v>
      </c>
      <c r="L320" s="139"/>
      <c r="O320" s="139"/>
    </row>
    <row r="321" spans="2:15">
      <c r="B321" s="143" t="s">
        <v>130</v>
      </c>
      <c r="C321" s="1" t="s">
        <v>62</v>
      </c>
      <c r="D321" s="1" t="s">
        <v>65</v>
      </c>
      <c r="E321" s="1">
        <v>3.1</v>
      </c>
      <c r="F321" s="10">
        <f t="shared" ref="F321:I321" si="243">F133*(1+$D$196)</f>
        <v>2207.2684425744569</v>
      </c>
      <c r="G321" s="10">
        <f t="shared" si="243"/>
        <v>1710.6725175977974</v>
      </c>
      <c r="H321" s="10">
        <f t="shared" si="243"/>
        <v>1083.9064821783716</v>
      </c>
      <c r="I321" s="10">
        <f t="shared" si="243"/>
        <v>1026.4903901585601</v>
      </c>
      <c r="J321" s="10">
        <f t="shared" ref="J321" si="244">J133*(1+$D$196)</f>
        <v>1065.2225975416588</v>
      </c>
      <c r="O321" s="139"/>
    </row>
    <row r="322" spans="2:15">
      <c r="B322" s="143" t="s">
        <v>130</v>
      </c>
      <c r="C322" s="1" t="s">
        <v>62</v>
      </c>
      <c r="D322" s="1" t="s">
        <v>66</v>
      </c>
      <c r="E322" s="1">
        <v>3.1</v>
      </c>
      <c r="F322" s="10">
        <f t="shared" ref="F322:I322" si="245">F134*(1+$D$196)</f>
        <v>2351.7710218310408</v>
      </c>
      <c r="G322" s="10">
        <f t="shared" si="245"/>
        <v>1832.9519131594277</v>
      </c>
      <c r="H322" s="10">
        <f t="shared" si="245"/>
        <v>1169.6396941275582</v>
      </c>
      <c r="I322" s="10">
        <f t="shared" si="245"/>
        <v>1082.0971576732118</v>
      </c>
      <c r="J322" s="10">
        <f t="shared" ref="J322" si="246">J134*(1+$D$196)</f>
        <v>1123.0881499264781</v>
      </c>
      <c r="O322" s="139"/>
    </row>
    <row r="323" spans="2:15">
      <c r="B323" s="143" t="s">
        <v>130</v>
      </c>
      <c r="C323" s="1" t="s">
        <v>67</v>
      </c>
      <c r="D323" s="1" t="s">
        <v>63</v>
      </c>
      <c r="E323" s="1">
        <v>12</v>
      </c>
      <c r="F323" s="10">
        <f t="shared" ref="F323:I323" si="247">F135*(1+$D$196)</f>
        <v>2141.9030904363049</v>
      </c>
      <c r="G323" s="10">
        <f t="shared" si="247"/>
        <v>1603.6909729724678</v>
      </c>
      <c r="H323" s="10">
        <f t="shared" si="247"/>
        <v>991.7455645025999</v>
      </c>
      <c r="I323" s="10">
        <f t="shared" si="247"/>
        <v>919.9297103357078</v>
      </c>
      <c r="J323" s="10">
        <f t="shared" ref="J323" si="248">J135*(1+$D$196)</f>
        <v>982.80785695296868</v>
      </c>
      <c r="O323" s="139"/>
    </row>
    <row r="324" spans="2:15">
      <c r="B324" s="143" t="s">
        <v>130</v>
      </c>
      <c r="C324" s="1" t="s">
        <v>67</v>
      </c>
      <c r="D324" s="1" t="s">
        <v>65</v>
      </c>
      <c r="E324" s="1">
        <v>12</v>
      </c>
      <c r="F324" s="10">
        <f t="shared" ref="F324:I324" si="249">F136*(1+$D$196)</f>
        <v>2233.5870010054127</v>
      </c>
      <c r="G324" s="10">
        <f t="shared" si="249"/>
        <v>1663.8899314094529</v>
      </c>
      <c r="H324" s="10">
        <f t="shared" si="249"/>
        <v>1007.7744450334844</v>
      </c>
      <c r="I324" s="10">
        <f t="shared" si="249"/>
        <v>933.15496526767345</v>
      </c>
      <c r="J324" s="10">
        <f t="shared" ref="J324" si="250">J136*(1+$D$196)</f>
        <v>1001.0412320487003</v>
      </c>
      <c r="O324" s="139"/>
    </row>
    <row r="325" spans="2:15">
      <c r="B325" s="143" t="s">
        <v>130</v>
      </c>
      <c r="C325" s="1" t="s">
        <v>67</v>
      </c>
      <c r="D325" s="1" t="s">
        <v>66</v>
      </c>
      <c r="E325" s="1">
        <v>12</v>
      </c>
      <c r="F325" s="10">
        <f t="shared" ref="F325:I325" si="251">F137*(1+$D$196)</f>
        <v>2268.8364566022187</v>
      </c>
      <c r="G325" s="10">
        <f t="shared" si="251"/>
        <v>1702.5160422376175</v>
      </c>
      <c r="H325" s="10">
        <f t="shared" si="251"/>
        <v>1058.0328004050896</v>
      </c>
      <c r="I325" s="10">
        <f t="shared" si="251"/>
        <v>982.20664739709423</v>
      </c>
      <c r="J325" s="10">
        <f t="shared" ref="J325" si="252">J137*(1+$D$196)</f>
        <v>1048.4280965842706</v>
      </c>
      <c r="O325" s="139"/>
    </row>
    <row r="326" spans="2:15">
      <c r="B326" s="143" t="s">
        <v>130</v>
      </c>
      <c r="C326" s="1" t="s">
        <v>62</v>
      </c>
      <c r="D326" s="1" t="s">
        <v>63</v>
      </c>
      <c r="E326" s="148" t="s">
        <v>139</v>
      </c>
      <c r="F326" s="10">
        <f t="shared" ref="F326:I326" si="253">F138*(1+$D$196)</f>
        <v>167.05328938455443</v>
      </c>
      <c r="G326" s="10">
        <f t="shared" si="253"/>
        <v>183.62099885119437</v>
      </c>
      <c r="H326" s="10">
        <f t="shared" si="253"/>
        <v>183.62099885119437</v>
      </c>
      <c r="I326" s="10">
        <f t="shared" si="253"/>
        <v>185.08679130363072</v>
      </c>
      <c r="J326" s="10">
        <f t="shared" ref="J326" si="254">J138*(1+$D$196)</f>
        <v>185.01503450554102</v>
      </c>
      <c r="O326" s="139"/>
    </row>
    <row r="327" spans="2:15">
      <c r="B327" s="143" t="s">
        <v>130</v>
      </c>
      <c r="C327" s="1" t="s">
        <v>62</v>
      </c>
      <c r="D327" s="1" t="s">
        <v>65</v>
      </c>
      <c r="E327" s="148" t="s">
        <v>139</v>
      </c>
      <c r="F327" s="10">
        <f t="shared" ref="F327:I327" si="255">F139*(1+$D$196)</f>
        <v>185.51002047792349</v>
      </c>
      <c r="G327" s="10">
        <f t="shared" si="255"/>
        <v>202.33711911431473</v>
      </c>
      <c r="H327" s="10">
        <f t="shared" si="255"/>
        <v>202.33711911431473</v>
      </c>
      <c r="I327" s="10">
        <f t="shared" si="255"/>
        <v>210.37993505059217</v>
      </c>
      <c r="J327" s="10">
        <f t="shared" ref="J327" si="256">J139*(1+$D$196)</f>
        <v>210.30066010935525</v>
      </c>
      <c r="O327" s="139"/>
    </row>
    <row r="328" spans="2:15">
      <c r="B328" s="143" t="s">
        <v>130</v>
      </c>
      <c r="C328" s="1" t="s">
        <v>62</v>
      </c>
      <c r="D328" s="1" t="s">
        <v>66</v>
      </c>
      <c r="E328" s="148" t="s">
        <v>139</v>
      </c>
      <c r="F328" s="10">
        <f t="shared" ref="F328:I328" si="257">F140*(1+$D$196)</f>
        <v>188.99357579858579</v>
      </c>
      <c r="G328" s="10">
        <f t="shared" si="257"/>
        <v>206.96958718206977</v>
      </c>
      <c r="H328" s="10">
        <f t="shared" si="257"/>
        <v>206.96958718206977</v>
      </c>
      <c r="I328" s="10">
        <f t="shared" si="257"/>
        <v>208.88970758788375</v>
      </c>
      <c r="J328" s="10">
        <f t="shared" ref="J328" si="258">J140*(1+$D$196)</f>
        <v>208.81476720372672</v>
      </c>
      <c r="O328" s="139"/>
    </row>
    <row r="329" spans="2:15">
      <c r="B329" s="143" t="s">
        <v>130</v>
      </c>
      <c r="C329" s="1" t="s">
        <v>67</v>
      </c>
      <c r="D329" s="1" t="s">
        <v>63</v>
      </c>
      <c r="E329" s="148" t="s">
        <v>139</v>
      </c>
      <c r="F329" s="10">
        <f t="shared" ref="F329:I329" si="259">F141*(1+$D$196)</f>
        <v>103.97092936909048</v>
      </c>
      <c r="G329" s="10">
        <f t="shared" si="259"/>
        <v>106.25787182977325</v>
      </c>
      <c r="H329" s="10">
        <f t="shared" si="259"/>
        <v>106.25787182977325</v>
      </c>
      <c r="I329" s="10">
        <f t="shared" si="259"/>
        <v>108.13154409477671</v>
      </c>
      <c r="J329" s="10">
        <f t="shared" ref="J329" si="260">J141*(1+$D$196)</f>
        <v>108.05194304079069</v>
      </c>
      <c r="O329" s="139"/>
    </row>
    <row r="330" spans="2:15">
      <c r="B330" s="143" t="s">
        <v>130</v>
      </c>
      <c r="C330" s="1" t="s">
        <v>67</v>
      </c>
      <c r="D330" s="1" t="s">
        <v>65</v>
      </c>
      <c r="E330" s="148" t="s">
        <v>139</v>
      </c>
      <c r="F330" s="10">
        <f t="shared" ref="F330:I330" si="261">F142*(1+$D$196)</f>
        <v>136.9058156755768</v>
      </c>
      <c r="G330" s="10">
        <f t="shared" si="261"/>
        <v>137.96643218303919</v>
      </c>
      <c r="H330" s="10">
        <f t="shared" si="261"/>
        <v>137.96643218303919</v>
      </c>
      <c r="I330" s="10">
        <f t="shared" si="261"/>
        <v>147.65168469953787</v>
      </c>
      <c r="J330" s="10">
        <f t="shared" ref="J330" si="262">J142*(1+$D$196)</f>
        <v>147.53807742651662</v>
      </c>
      <c r="O330" s="139"/>
    </row>
    <row r="331" spans="2:15" ht="13.5" thickBot="1">
      <c r="B331" s="151" t="s">
        <v>130</v>
      </c>
      <c r="C331" s="152" t="s">
        <v>67</v>
      </c>
      <c r="D331" s="152" t="s">
        <v>66</v>
      </c>
      <c r="E331" s="153" t="s">
        <v>139</v>
      </c>
      <c r="F331" s="20">
        <f t="shared" ref="F331:I331" si="263">F143*(1+$D$196)</f>
        <v>122.41270806287491</v>
      </c>
      <c r="G331" s="20">
        <f t="shared" si="263"/>
        <v>125.33564757652866</v>
      </c>
      <c r="H331" s="20">
        <f t="shared" si="263"/>
        <v>125.33564757652866</v>
      </c>
      <c r="I331" s="20">
        <f t="shared" si="263"/>
        <v>127.7409240721875</v>
      </c>
      <c r="J331" s="20">
        <f t="shared" ref="J331" si="264">J143*(1+$D$196)</f>
        <v>127.65400327145684</v>
      </c>
      <c r="O331" s="139"/>
    </row>
    <row r="332" spans="2:15">
      <c r="B332" s="146" t="s">
        <v>132</v>
      </c>
      <c r="C332" s="147" t="s">
        <v>62</v>
      </c>
      <c r="D332" s="147" t="s">
        <v>63</v>
      </c>
      <c r="E332" s="147">
        <v>3.1</v>
      </c>
      <c r="F332" s="19">
        <f t="shared" ref="F332:I332" si="265">F144*(1+$D$196)</f>
        <v>2264.5195957998853</v>
      </c>
      <c r="G332" s="19">
        <f t="shared" si="265"/>
        <v>1753.4513938663431</v>
      </c>
      <c r="H332" s="19">
        <f t="shared" si="265"/>
        <v>1114.8055590321933</v>
      </c>
      <c r="I332" s="19">
        <f t="shared" si="265"/>
        <v>1030.8962604015217</v>
      </c>
      <c r="J332" s="19">
        <f t="shared" ref="J332" si="266">J144*(1+$D$196)</f>
        <v>1070.2408026069977</v>
      </c>
      <c r="L332" s="139"/>
      <c r="O332" s="139"/>
    </row>
    <row r="333" spans="2:15">
      <c r="B333" s="143" t="s">
        <v>132</v>
      </c>
      <c r="C333" s="1" t="s">
        <v>62</v>
      </c>
      <c r="D333" s="1" t="s">
        <v>65</v>
      </c>
      <c r="E333" s="1">
        <v>3.1</v>
      </c>
      <c r="F333" s="10">
        <f t="shared" ref="F333:I333" si="267">F145*(1+$D$196)</f>
        <v>2250.7200612077077</v>
      </c>
      <c r="G333" s="10">
        <f t="shared" si="267"/>
        <v>1736.2498960002331</v>
      </c>
      <c r="H333" s="10">
        <f t="shared" si="267"/>
        <v>1100.6886095498792</v>
      </c>
      <c r="I333" s="10">
        <f t="shared" si="267"/>
        <v>1042.6749012664254</v>
      </c>
      <c r="J333" s="10">
        <f t="shared" ref="J333" si="268">J145*(1+$D$196)</f>
        <v>1081.8293875952611</v>
      </c>
      <c r="O333" s="139"/>
    </row>
    <row r="334" spans="2:15">
      <c r="B334" s="143" t="s">
        <v>132</v>
      </c>
      <c r="C334" s="1" t="s">
        <v>62</v>
      </c>
      <c r="D334" s="1" t="s">
        <v>66</v>
      </c>
      <c r="E334" s="1">
        <v>3.1</v>
      </c>
      <c r="F334" s="10">
        <f t="shared" ref="F334:I334" si="269">F146*(1+$D$196)</f>
        <v>2398.1531046373589</v>
      </c>
      <c r="G334" s="10">
        <f t="shared" si="269"/>
        <v>1860.4209467861456</v>
      </c>
      <c r="H334" s="10">
        <f t="shared" si="269"/>
        <v>1187.800597161862</v>
      </c>
      <c r="I334" s="10">
        <f t="shared" si="269"/>
        <v>1099.2360314476393</v>
      </c>
      <c r="J334" s="10">
        <f t="shared" ref="J334" si="270">J146*(1+$D$196)</f>
        <v>1140.6739291101999</v>
      </c>
      <c r="O334" s="139"/>
    </row>
    <row r="335" spans="2:15">
      <c r="B335" s="143" t="s">
        <v>132</v>
      </c>
      <c r="C335" s="1" t="s">
        <v>67</v>
      </c>
      <c r="D335" s="1" t="s">
        <v>63</v>
      </c>
      <c r="E335" s="1">
        <v>12</v>
      </c>
      <c r="F335" s="10">
        <f t="shared" ref="F335:I335" si="271">F147*(1+$D$196)</f>
        <v>2153.5309841866883</v>
      </c>
      <c r="G335" s="10">
        <f t="shared" si="271"/>
        <v>1610.0147789038829</v>
      </c>
      <c r="H335" s="10">
        <f t="shared" si="271"/>
        <v>998.06937043401501</v>
      </c>
      <c r="I335" s="10">
        <f t="shared" si="271"/>
        <v>926.21958157774009</v>
      </c>
      <c r="J335" s="10">
        <f t="shared" ref="J335" si="272">J147*(1+$D$196)</f>
        <v>989.09772819500074</v>
      </c>
      <c r="O335" s="139"/>
    </row>
    <row r="336" spans="2:15">
      <c r="B336" s="143" t="s">
        <v>132</v>
      </c>
      <c r="C336" s="1" t="s">
        <v>67</v>
      </c>
      <c r="D336" s="1" t="s">
        <v>65</v>
      </c>
      <c r="E336" s="1">
        <v>12</v>
      </c>
      <c r="F336" s="10">
        <f t="shared" ref="F336:I336" si="273">F148*(1+$D$196)</f>
        <v>2243.171862318557</v>
      </c>
      <c r="G336" s="10">
        <f t="shared" si="273"/>
        <v>1667.6099365909799</v>
      </c>
      <c r="H336" s="10">
        <f t="shared" si="273"/>
        <v>1011.4944502150113</v>
      </c>
      <c r="I336" s="10">
        <f t="shared" si="273"/>
        <v>936.85500704688729</v>
      </c>
      <c r="J336" s="10">
        <f t="shared" ref="J336" si="274">J148*(1+$D$196)</f>
        <v>1004.7412738279144</v>
      </c>
      <c r="O336" s="139"/>
    </row>
    <row r="337" spans="2:15">
      <c r="B337" s="143" t="s">
        <v>132</v>
      </c>
      <c r="C337" s="1" t="s">
        <v>67</v>
      </c>
      <c r="D337" s="1" t="s">
        <v>66</v>
      </c>
      <c r="E337" s="1">
        <v>12</v>
      </c>
      <c r="F337" s="10">
        <f t="shared" ref="F337:I337" si="275">F149*(1+$D$196)</f>
        <v>2281.0914592155837</v>
      </c>
      <c r="G337" s="10">
        <f t="shared" si="275"/>
        <v>1709.1809000252415</v>
      </c>
      <c r="H337" s="10">
        <f t="shared" si="275"/>
        <v>1064.6976581927136</v>
      </c>
      <c r="I337" s="10">
        <f t="shared" si="275"/>
        <v>988.83576614930598</v>
      </c>
      <c r="J337" s="10">
        <f t="shared" ref="J337" si="276">J149*(1+$D$196)</f>
        <v>1055.0572153364826</v>
      </c>
      <c r="O337" s="139"/>
    </row>
    <row r="338" spans="2:15">
      <c r="B338" s="143" t="s">
        <v>132</v>
      </c>
      <c r="C338" s="1" t="s">
        <v>62</v>
      </c>
      <c r="D338" s="1" t="s">
        <v>63</v>
      </c>
      <c r="E338" s="148" t="s">
        <v>139</v>
      </c>
      <c r="F338" s="10">
        <f t="shared" ref="F338:I338" si="277">F150*(1+$D$196)</f>
        <v>179.38424374302994</v>
      </c>
      <c r="G338" s="10">
        <f t="shared" si="277"/>
        <v>196.9729876469959</v>
      </c>
      <c r="H338" s="10">
        <f t="shared" si="277"/>
        <v>196.9729876469959</v>
      </c>
      <c r="I338" s="10">
        <f t="shared" si="277"/>
        <v>198.47464644834847</v>
      </c>
      <c r="J338" s="10">
        <f t="shared" ref="J338" si="278">J150*(1+$D$196)</f>
        <v>198.399279287317</v>
      </c>
      <c r="O338" s="139"/>
    </row>
    <row r="339" spans="2:15">
      <c r="B339" s="143" t="s">
        <v>132</v>
      </c>
      <c r="C339" s="1" t="s">
        <v>62</v>
      </c>
      <c r="D339" s="1" t="s">
        <v>65</v>
      </c>
      <c r="E339" s="148" t="s">
        <v>139</v>
      </c>
      <c r="F339" s="10">
        <f t="shared" ref="F339:I339" si="279">F151*(1+$D$196)</f>
        <v>197.78055841643206</v>
      </c>
      <c r="G339" s="10">
        <f t="shared" si="279"/>
        <v>215.62368885664884</v>
      </c>
      <c r="H339" s="10">
        <f t="shared" si="279"/>
        <v>215.62368885664884</v>
      </c>
      <c r="I339" s="10">
        <f t="shared" si="279"/>
        <v>223.69724612357237</v>
      </c>
      <c r="J339" s="10">
        <f t="shared" ref="J339" si="280">J151*(1+$D$196)</f>
        <v>223.6146409085749</v>
      </c>
      <c r="O339" s="139"/>
    </row>
    <row r="340" spans="2:15">
      <c r="B340" s="143" t="s">
        <v>132</v>
      </c>
      <c r="C340" s="1" t="s">
        <v>62</v>
      </c>
      <c r="D340" s="1" t="s">
        <v>66</v>
      </c>
      <c r="E340" s="148" t="s">
        <v>139</v>
      </c>
      <c r="F340" s="10">
        <f t="shared" ref="F340:I340" si="281">F152*(1+$D$196)</f>
        <v>201.98998204769046</v>
      </c>
      <c r="G340" s="10">
        <f t="shared" si="281"/>
        <v>221.04212898046333</v>
      </c>
      <c r="H340" s="10">
        <f t="shared" si="281"/>
        <v>221.04212898046333</v>
      </c>
      <c r="I340" s="10">
        <f t="shared" si="281"/>
        <v>222.99117885281655</v>
      </c>
      <c r="J340" s="10">
        <f t="shared" ref="J340" si="282">J152*(1+$D$196)</f>
        <v>222.91279267135076</v>
      </c>
      <c r="O340" s="139"/>
    </row>
    <row r="341" spans="2:15">
      <c r="B341" s="143" t="s">
        <v>132</v>
      </c>
      <c r="C341" s="1" t="s">
        <v>67</v>
      </c>
      <c r="D341" s="1" t="s">
        <v>63</v>
      </c>
      <c r="E341" s="148" t="s">
        <v>139</v>
      </c>
      <c r="F341" s="10">
        <f t="shared" ref="F341:I341" si="283">F153*(1+$D$196)</f>
        <v>103.97092936909048</v>
      </c>
      <c r="G341" s="10">
        <f t="shared" si="283"/>
        <v>106.25787182977325</v>
      </c>
      <c r="H341" s="10">
        <f t="shared" si="283"/>
        <v>106.25787182977325</v>
      </c>
      <c r="I341" s="10">
        <f t="shared" si="283"/>
        <v>108.12296992133166</v>
      </c>
      <c r="J341" s="10">
        <f t="shared" ref="J341" si="284">J153*(1+$D$196)</f>
        <v>108.04443605667508</v>
      </c>
      <c r="O341" s="139"/>
    </row>
    <row r="342" spans="2:15">
      <c r="B342" s="143" t="s">
        <v>132</v>
      </c>
      <c r="C342" s="1" t="s">
        <v>67</v>
      </c>
      <c r="D342" s="1" t="s">
        <v>65</v>
      </c>
      <c r="E342" s="148" t="s">
        <v>139</v>
      </c>
      <c r="F342" s="10">
        <f t="shared" ref="F342:I342" si="285">F154*(1+$D$196)</f>
        <v>136.9058156755768</v>
      </c>
      <c r="G342" s="10">
        <f t="shared" si="285"/>
        <v>137.96643218303919</v>
      </c>
      <c r="H342" s="10">
        <f t="shared" si="285"/>
        <v>137.96643218303919</v>
      </c>
      <c r="I342" s="10">
        <f t="shared" si="285"/>
        <v>147.64496951276885</v>
      </c>
      <c r="J342" s="10">
        <f t="shared" ref="J342" si="286">J154*(1+$D$196)</f>
        <v>147.53224760393098</v>
      </c>
      <c r="O342" s="139"/>
    </row>
    <row r="343" spans="2:15" ht="13.5" thickBot="1">
      <c r="B343" s="151" t="s">
        <v>132</v>
      </c>
      <c r="C343" s="152" t="s">
        <v>67</v>
      </c>
      <c r="D343" s="152" t="s">
        <v>66</v>
      </c>
      <c r="E343" s="153" t="s">
        <v>139</v>
      </c>
      <c r="F343" s="20">
        <f t="shared" ref="F343:I343" si="287">F155*(1+$D$196)</f>
        <v>122.41270806287491</v>
      </c>
      <c r="G343" s="20">
        <f t="shared" si="287"/>
        <v>125.33564757652866</v>
      </c>
      <c r="H343" s="20">
        <f t="shared" si="287"/>
        <v>125.33564757652866</v>
      </c>
      <c r="I343" s="20">
        <f t="shared" si="287"/>
        <v>127.73156908942325</v>
      </c>
      <c r="J343" s="20">
        <f t="shared" ref="J343" si="288">J155*(1+$D$196)</f>
        <v>127.64579777701272</v>
      </c>
      <c r="O343" s="139"/>
    </row>
    <row r="344" spans="2:15">
      <c r="B344" s="146" t="s">
        <v>134</v>
      </c>
      <c r="C344" s="147" t="s">
        <v>62</v>
      </c>
      <c r="D344" s="147" t="s">
        <v>63</v>
      </c>
      <c r="E344" s="147">
        <v>3.1</v>
      </c>
      <c r="F344" s="19">
        <f t="shared" ref="F344:I344" si="289">F156*(1+$D$196)</f>
        <v>2273.197892726992</v>
      </c>
      <c r="G344" s="19">
        <f t="shared" si="289"/>
        <v>1768.5306541111431</v>
      </c>
      <c r="H344" s="19">
        <f t="shared" si="289"/>
        <v>1141.0976767080613</v>
      </c>
      <c r="I344" s="19">
        <f t="shared" si="289"/>
        <v>1056.9767170699984</v>
      </c>
      <c r="J344" s="19">
        <f t="shared" ref="J344" si="290">J156*(1+$D$196)</f>
        <v>1095.352203656196</v>
      </c>
      <c r="L344" s="139"/>
      <c r="O344" s="139"/>
    </row>
    <row r="345" spans="2:15">
      <c r="B345" s="143" t="s">
        <v>134</v>
      </c>
      <c r="C345" s="1" t="s">
        <v>62</v>
      </c>
      <c r="D345" s="1" t="s">
        <v>65</v>
      </c>
      <c r="E345" s="1">
        <v>3.1</v>
      </c>
      <c r="F345" s="10">
        <f t="shared" ref="F345:I345" si="291">F157*(1+$D$196)</f>
        <v>2259.662281297713</v>
      </c>
      <c r="G345" s="10">
        <f t="shared" si="291"/>
        <v>1751.5623289150715</v>
      </c>
      <c r="H345" s="10">
        <f t="shared" si="291"/>
        <v>1127.1597435234146</v>
      </c>
      <c r="I345" s="10">
        <f t="shared" si="291"/>
        <v>1068.6269640645241</v>
      </c>
      <c r="J345" s="10">
        <f t="shared" ref="J345" si="292">J157*(1+$D$196)</f>
        <v>1106.8170758481244</v>
      </c>
      <c r="O345" s="139"/>
    </row>
    <row r="346" spans="2:15">
      <c r="B346" s="143" t="s">
        <v>134</v>
      </c>
      <c r="C346" s="1" t="s">
        <v>62</v>
      </c>
      <c r="D346" s="1" t="s">
        <v>66</v>
      </c>
      <c r="E346" s="1">
        <v>3.1</v>
      </c>
      <c r="F346" s="10">
        <f t="shared" ref="F346:I346" si="293">F158*(1+$D$196)</f>
        <v>2407.3225868083277</v>
      </c>
      <c r="G346" s="10">
        <f t="shared" si="293"/>
        <v>1876.3300911520755</v>
      </c>
      <c r="H346" s="10">
        <f t="shared" si="293"/>
        <v>1215.5191000492002</v>
      </c>
      <c r="I346" s="10">
        <f t="shared" si="293"/>
        <v>1126.7306722706057</v>
      </c>
      <c r="J346" s="10">
        <f t="shared" ref="J346" si="294">J158*(1+$D$196)</f>
        <v>1167.1479549932017</v>
      </c>
      <c r="O346" s="139"/>
    </row>
    <row r="347" spans="2:15">
      <c r="B347" s="143" t="s">
        <v>134</v>
      </c>
      <c r="C347" s="1" t="s">
        <v>67</v>
      </c>
      <c r="D347" s="1" t="s">
        <v>63</v>
      </c>
      <c r="E347" s="1">
        <v>12</v>
      </c>
      <c r="F347" s="10">
        <f t="shared" ref="F347:I347" si="295">F159*(1+$D$196)</f>
        <v>2164.5642686038627</v>
      </c>
      <c r="G347" s="10">
        <f t="shared" si="295"/>
        <v>1643.7847955034022</v>
      </c>
      <c r="H347" s="10">
        <f t="shared" si="295"/>
        <v>1031.8393870335344</v>
      </c>
      <c r="I347" s="10">
        <f t="shared" si="295"/>
        <v>959.80838200984533</v>
      </c>
      <c r="J347" s="10">
        <f t="shared" ref="J347" si="296">J159*(1+$D$196)</f>
        <v>1022.6865286271062</v>
      </c>
      <c r="O347" s="139"/>
    </row>
    <row r="348" spans="2:15">
      <c r="B348" s="143" t="s">
        <v>134</v>
      </c>
      <c r="C348" s="1" t="s">
        <v>67</v>
      </c>
      <c r="D348" s="1" t="s">
        <v>65</v>
      </c>
      <c r="E348" s="1">
        <v>12</v>
      </c>
      <c r="F348" s="10">
        <f t="shared" ref="F348:I348" si="297">F160*(1+$D$196)</f>
        <v>2258.179973308504</v>
      </c>
      <c r="G348" s="10">
        <f t="shared" si="297"/>
        <v>1709.6335739472297</v>
      </c>
      <c r="H348" s="10">
        <f t="shared" si="297"/>
        <v>1053.5180875712615</v>
      </c>
      <c r="I348" s="10">
        <f t="shared" si="297"/>
        <v>978.65312447518386</v>
      </c>
      <c r="J348" s="10">
        <f t="shared" ref="J348" si="298">J160*(1+$D$196)</f>
        <v>1046.5393912562108</v>
      </c>
      <c r="O348" s="139"/>
    </row>
    <row r="349" spans="2:15">
      <c r="B349" s="143" t="s">
        <v>134</v>
      </c>
      <c r="C349" s="1" t="s">
        <v>67</v>
      </c>
      <c r="D349" s="1" t="s">
        <v>66</v>
      </c>
      <c r="E349" s="1">
        <v>12</v>
      </c>
      <c r="F349" s="10">
        <f t="shared" ref="F349:I349" si="299">F161*(1+$D$196)</f>
        <v>2292.7197843679373</v>
      </c>
      <c r="G349" s="10">
        <f t="shared" si="299"/>
        <v>1744.7721816936742</v>
      </c>
      <c r="H349" s="10">
        <f t="shared" si="299"/>
        <v>1100.288939861146</v>
      </c>
      <c r="I349" s="10">
        <f t="shared" si="299"/>
        <v>1024.2361961804988</v>
      </c>
      <c r="J349" s="10">
        <f t="shared" ref="J349" si="300">J161*(1+$D$196)</f>
        <v>1090.4576453676755</v>
      </c>
      <c r="O349" s="139"/>
    </row>
    <row r="350" spans="2:15">
      <c r="B350" s="143" t="s">
        <v>134</v>
      </c>
      <c r="C350" s="1" t="s">
        <v>62</v>
      </c>
      <c r="D350" s="1" t="s">
        <v>63</v>
      </c>
      <c r="E350" s="148" t="s">
        <v>139</v>
      </c>
      <c r="F350" s="10">
        <f t="shared" ref="F350:I350" si="301">F162*(1+$D$196)</f>
        <v>192.14717420960488</v>
      </c>
      <c r="G350" s="10">
        <f t="shared" si="301"/>
        <v>212.72048031498531</v>
      </c>
      <c r="H350" s="10">
        <f t="shared" si="301"/>
        <v>212.72048031498531</v>
      </c>
      <c r="I350" s="10">
        <f t="shared" si="301"/>
        <v>214.24531552315634</v>
      </c>
      <c r="J350" s="10">
        <f t="shared" ref="J350" si="302">J162*(1+$D$196)</f>
        <v>214.16973836047467</v>
      </c>
      <c r="O350" s="139"/>
    </row>
    <row r="351" spans="2:15">
      <c r="B351" s="143" t="s">
        <v>134</v>
      </c>
      <c r="C351" s="1" t="s">
        <v>62</v>
      </c>
      <c r="D351" s="1" t="s">
        <v>65</v>
      </c>
      <c r="E351" s="148" t="s">
        <v>139</v>
      </c>
      <c r="F351" s="10">
        <f t="shared" ref="F351:I351" si="303">F163*(1+$D$196)</f>
        <v>210.48095596425142</v>
      </c>
      <c r="G351" s="10">
        <f t="shared" si="303"/>
        <v>231.29402552334287</v>
      </c>
      <c r="H351" s="10">
        <f t="shared" si="303"/>
        <v>231.29402552334287</v>
      </c>
      <c r="I351" s="10">
        <f t="shared" si="303"/>
        <v>239.38372166437779</v>
      </c>
      <c r="J351" s="10">
        <f t="shared" ref="J351" si="304">J163*(1+$D$196)</f>
        <v>239.3015381391026</v>
      </c>
      <c r="O351" s="139"/>
    </row>
    <row r="352" spans="2:15">
      <c r="B352" s="143" t="s">
        <v>134</v>
      </c>
      <c r="C352" s="1" t="s">
        <v>62</v>
      </c>
      <c r="D352" s="1" t="s">
        <v>66</v>
      </c>
      <c r="E352" s="148" t="s">
        <v>139</v>
      </c>
      <c r="F352" s="10">
        <f t="shared" ref="F352:I352" si="305">F164*(1+$D$196)</f>
        <v>215.44167641380199</v>
      </c>
      <c r="G352" s="10">
        <f t="shared" si="305"/>
        <v>237.63945033680403</v>
      </c>
      <c r="H352" s="10">
        <f t="shared" si="305"/>
        <v>237.63945033680403</v>
      </c>
      <c r="I352" s="10">
        <f t="shared" si="305"/>
        <v>239.60315271185536</v>
      </c>
      <c r="J352" s="10">
        <f t="shared" ref="J352" si="306">J164*(1+$D$196)</f>
        <v>239.52486430292731</v>
      </c>
      <c r="O352" s="139"/>
    </row>
    <row r="353" spans="2:15">
      <c r="B353" s="143" t="s">
        <v>134</v>
      </c>
      <c r="C353" s="1" t="s">
        <v>67</v>
      </c>
      <c r="D353" s="1" t="s">
        <v>63</v>
      </c>
      <c r="E353" s="148" t="s">
        <v>139</v>
      </c>
      <c r="F353" s="10">
        <f t="shared" ref="F353:I353" si="307">F165*(1+$D$196)</f>
        <v>103.97092936909048</v>
      </c>
      <c r="G353" s="10">
        <f t="shared" si="307"/>
        <v>106.25787182977325</v>
      </c>
      <c r="H353" s="10">
        <f t="shared" si="307"/>
        <v>106.25787182977325</v>
      </c>
      <c r="I353" s="10">
        <f t="shared" si="307"/>
        <v>108.07912762390264</v>
      </c>
      <c r="J353" s="10">
        <f t="shared" ref="J353" si="308">J165*(1+$D$196)</f>
        <v>108.00594513839897</v>
      </c>
      <c r="O353" s="139"/>
    </row>
    <row r="354" spans="2:15">
      <c r="B354" s="143" t="s">
        <v>134</v>
      </c>
      <c r="C354" s="1" t="s">
        <v>67</v>
      </c>
      <c r="D354" s="1" t="s">
        <v>65</v>
      </c>
      <c r="E354" s="148" t="s">
        <v>139</v>
      </c>
      <c r="F354" s="10">
        <f t="shared" ref="F354:I354" si="309">F166*(1+$D$196)</f>
        <v>136.9058156755768</v>
      </c>
      <c r="G354" s="10">
        <f t="shared" si="309"/>
        <v>137.96643218303919</v>
      </c>
      <c r="H354" s="10">
        <f t="shared" si="309"/>
        <v>137.96643218303919</v>
      </c>
      <c r="I354" s="10">
        <f t="shared" si="309"/>
        <v>147.5727160186147</v>
      </c>
      <c r="J354" s="10">
        <f t="shared" ref="J354" si="310">J166*(1+$D$196)</f>
        <v>147.46931583382886</v>
      </c>
      <c r="O354" s="139"/>
    </row>
    <row r="355" spans="2:15" ht="13.5" thickBot="1">
      <c r="B355" s="151" t="s">
        <v>134</v>
      </c>
      <c r="C355" s="152" t="s">
        <v>67</v>
      </c>
      <c r="D355" s="152" t="s">
        <v>66</v>
      </c>
      <c r="E355" s="153" t="s">
        <v>139</v>
      </c>
      <c r="F355" s="20">
        <f t="shared" ref="F355:I355" si="311">F167*(1+$D$196)</f>
        <v>122.41270806287491</v>
      </c>
      <c r="G355" s="20">
        <f t="shared" si="311"/>
        <v>125.33564757652866</v>
      </c>
      <c r="H355" s="20">
        <f t="shared" si="311"/>
        <v>125.33564757652866</v>
      </c>
      <c r="I355" s="20">
        <f t="shared" si="311"/>
        <v>127.6837054905196</v>
      </c>
      <c r="J355" s="20">
        <f t="shared" ref="J355" si="312">J167*(1+$D$196)</f>
        <v>127.60370311254606</v>
      </c>
      <c r="O355" s="139"/>
    </row>
    <row r="356" spans="2:15">
      <c r="B356" s="146" t="s">
        <v>136</v>
      </c>
      <c r="C356" s="147" t="s">
        <v>62</v>
      </c>
      <c r="D356" s="147" t="s">
        <v>63</v>
      </c>
      <c r="E356" s="147">
        <v>3.1</v>
      </c>
      <c r="F356" s="19">
        <f t="shared" ref="F356:I356" si="313">F168*(1+$D$196)</f>
        <v>2268.8440492747368</v>
      </c>
      <c r="G356" s="19">
        <f t="shared" si="313"/>
        <v>1767.5693612251312</v>
      </c>
      <c r="H356" s="19">
        <f t="shared" si="313"/>
        <v>1133.3694966307985</v>
      </c>
      <c r="I356" s="19">
        <f t="shared" si="313"/>
        <v>1048.8188465244468</v>
      </c>
      <c r="J356" s="19">
        <f t="shared" ref="J356" si="314">J168*(1+$D$196)</f>
        <v>1087.7940214202986</v>
      </c>
      <c r="L356" s="139"/>
      <c r="O356" s="139"/>
    </row>
    <row r="357" spans="2:15">
      <c r="B357" s="143" t="s">
        <v>136</v>
      </c>
      <c r="C357" s="1" t="s">
        <v>62</v>
      </c>
      <c r="D357" s="1" t="s">
        <v>65</v>
      </c>
      <c r="E357" s="1">
        <v>3.1</v>
      </c>
      <c r="F357" s="10">
        <f t="shared" ref="F357:I357" si="315">F169*(1+$D$196)</f>
        <v>2255.1497522212544</v>
      </c>
      <c r="G357" s="10">
        <f t="shared" si="315"/>
        <v>1750.4254038837275</v>
      </c>
      <c r="H357" s="10">
        <f t="shared" si="315"/>
        <v>1119.2886142044867</v>
      </c>
      <c r="I357" s="10">
        <f t="shared" si="315"/>
        <v>1060.5094374732519</v>
      </c>
      <c r="J357" s="10">
        <f t="shared" ref="J357" si="316">J169*(1+$D$196)</f>
        <v>1099.2963407406432</v>
      </c>
      <c r="O357" s="139"/>
    </row>
    <row r="358" spans="2:15">
      <c r="B358" s="143" t="s">
        <v>136</v>
      </c>
      <c r="C358" s="1" t="s">
        <v>62</v>
      </c>
      <c r="D358" s="1" t="s">
        <v>66</v>
      </c>
      <c r="E358" s="1">
        <v>3.1</v>
      </c>
      <c r="F358" s="10">
        <f t="shared" ref="F358:I358" si="317">F170*(1+$D$196)</f>
        <v>2402.7204036196558</v>
      </c>
      <c r="G358" s="10">
        <f t="shared" si="317"/>
        <v>1875.3071146494685</v>
      </c>
      <c r="H358" s="10">
        <f t="shared" si="317"/>
        <v>1207.3692530917106</v>
      </c>
      <c r="I358" s="10">
        <f t="shared" si="317"/>
        <v>1118.1284364239448</v>
      </c>
      <c r="J358" s="10">
        <f t="shared" ref="J358" si="318">J170*(1+$D$196)</f>
        <v>1159.1773143160842</v>
      </c>
      <c r="O358" s="139"/>
    </row>
    <row r="359" spans="2:15">
      <c r="B359" s="143" t="s">
        <v>136</v>
      </c>
      <c r="C359" s="1" t="s">
        <v>67</v>
      </c>
      <c r="D359" s="1" t="s">
        <v>63</v>
      </c>
      <c r="E359" s="1">
        <v>12</v>
      </c>
      <c r="F359" s="10">
        <f t="shared" ref="F359:I359" si="319">F171*(1+$D$196)</f>
        <v>2160.7617026744369</v>
      </c>
      <c r="G359" s="10">
        <f t="shared" si="319"/>
        <v>1637.8835530871841</v>
      </c>
      <c r="H359" s="10">
        <f t="shared" si="319"/>
        <v>1025.9381446173161</v>
      </c>
      <c r="I359" s="10">
        <f t="shared" si="319"/>
        <v>953.93880677513209</v>
      </c>
      <c r="J359" s="10">
        <f t="shared" ref="J359" si="320">J171*(1+$D$196)</f>
        <v>1016.8169533923927</v>
      </c>
      <c r="O359" s="139"/>
    </row>
    <row r="360" spans="2:15">
      <c r="B360" s="143" t="s">
        <v>136</v>
      </c>
      <c r="C360" s="1" t="s">
        <v>67</v>
      </c>
      <c r="D360" s="1" t="s">
        <v>65</v>
      </c>
      <c r="E360" s="1">
        <v>12</v>
      </c>
      <c r="F360" s="10">
        <f t="shared" ref="F360:I360" si="321">F172*(1+$D$196)</f>
        <v>2245.9988827796919</v>
      </c>
      <c r="G360" s="10">
        <f t="shared" si="321"/>
        <v>1693.7048389060926</v>
      </c>
      <c r="H360" s="10">
        <f t="shared" si="321"/>
        <v>1037.589352530124</v>
      </c>
      <c r="I360" s="10">
        <f t="shared" si="321"/>
        <v>962.80987101499022</v>
      </c>
      <c r="J360" s="10">
        <f t="shared" ref="J360" si="322">J172*(1+$D$196)</f>
        <v>1030.6961377960172</v>
      </c>
      <c r="O360" s="139"/>
    </row>
    <row r="361" spans="2:15">
      <c r="B361" s="143" t="s">
        <v>136</v>
      </c>
      <c r="C361" s="1" t="s">
        <v>67</v>
      </c>
      <c r="D361" s="1" t="s">
        <v>66</v>
      </c>
      <c r="E361" s="1">
        <v>12</v>
      </c>
      <c r="F361" s="10">
        <f t="shared" ref="F361:I361" si="323">F173*(1+$D$196)</f>
        <v>2288.7121406447504</v>
      </c>
      <c r="G361" s="10">
        <f t="shared" si="323"/>
        <v>1738.552676873167</v>
      </c>
      <c r="H361" s="10">
        <f t="shared" si="323"/>
        <v>1094.0694350406386</v>
      </c>
      <c r="I361" s="10">
        <f t="shared" si="323"/>
        <v>1018.0500423215868</v>
      </c>
      <c r="J361" s="10">
        <f t="shared" ref="J361" si="324">J173*(1+$D$196)</f>
        <v>1084.2714915087631</v>
      </c>
      <c r="O361" s="139"/>
    </row>
    <row r="362" spans="2:15">
      <c r="B362" s="143" t="s">
        <v>136</v>
      </c>
      <c r="C362" s="1" t="s">
        <v>62</v>
      </c>
      <c r="D362" s="1" t="s">
        <v>63</v>
      </c>
      <c r="E362" s="148" t="s">
        <v>139</v>
      </c>
      <c r="F362" s="10">
        <f t="shared" ref="F362:I362" si="325">F174*(1+$D$196)</f>
        <v>179.46278485359343</v>
      </c>
      <c r="G362" s="10">
        <f t="shared" si="325"/>
        <v>196.46247042833286</v>
      </c>
      <c r="H362" s="10">
        <f t="shared" si="325"/>
        <v>196.46247042833286</v>
      </c>
      <c r="I362" s="10">
        <f t="shared" si="325"/>
        <v>197.92604179317388</v>
      </c>
      <c r="J362" s="10">
        <f t="shared" ref="J362" si="326">J174*(1+$D$196)</f>
        <v>197.8540876741331</v>
      </c>
      <c r="O362" s="139"/>
    </row>
    <row r="363" spans="2:15">
      <c r="B363" s="143" t="s">
        <v>136</v>
      </c>
      <c r="C363" s="1" t="s">
        <v>62</v>
      </c>
      <c r="D363" s="1" t="s">
        <v>65</v>
      </c>
      <c r="E363" s="148" t="s">
        <v>139</v>
      </c>
      <c r="F363" s="10">
        <f t="shared" ref="F363:I363" si="327">F175*(1+$D$196)</f>
        <v>197.85871470903402</v>
      </c>
      <c r="G363" s="10">
        <f t="shared" si="327"/>
        <v>215.11567295473606</v>
      </c>
      <c r="H363" s="10">
        <f t="shared" si="327"/>
        <v>215.11567295473606</v>
      </c>
      <c r="I363" s="10">
        <f t="shared" si="327"/>
        <v>223.14780320752757</v>
      </c>
      <c r="J363" s="10">
        <f t="shared" ref="J363" si="328">J175*(1+$D$196)</f>
        <v>223.06887230970653</v>
      </c>
      <c r="O363" s="139"/>
    </row>
    <row r="364" spans="2:15">
      <c r="B364" s="143" t="s">
        <v>136</v>
      </c>
      <c r="C364" s="1" t="s">
        <v>62</v>
      </c>
      <c r="D364" s="1" t="s">
        <v>66</v>
      </c>
      <c r="E364" s="148" t="s">
        <v>139</v>
      </c>
      <c r="F364" s="10">
        <f t="shared" ref="F364:I364" si="329">F176*(1+$D$196)</f>
        <v>202.07276170532805</v>
      </c>
      <c r="G364" s="10">
        <f t="shared" si="329"/>
        <v>220.50406120581886</v>
      </c>
      <c r="H364" s="10">
        <f t="shared" si="329"/>
        <v>220.50406120581886</v>
      </c>
      <c r="I364" s="10">
        <f t="shared" si="329"/>
        <v>222.41381651067081</v>
      </c>
      <c r="J364" s="10">
        <f t="shared" ref="J364" si="330">J176*(1+$D$196)</f>
        <v>222.33893615606917</v>
      </c>
      <c r="O364" s="139"/>
    </row>
    <row r="365" spans="2:15">
      <c r="B365" s="143" t="s">
        <v>136</v>
      </c>
      <c r="C365" s="1" t="s">
        <v>67</v>
      </c>
      <c r="D365" s="1" t="s">
        <v>63</v>
      </c>
      <c r="E365" s="148" t="s">
        <v>139</v>
      </c>
      <c r="F365" s="10">
        <f t="shared" ref="F365:I365" si="331">F177*(1+$D$196)</f>
        <v>103.97092936909048</v>
      </c>
      <c r="G365" s="10">
        <f t="shared" si="331"/>
        <v>106.25787182977325</v>
      </c>
      <c r="H365" s="10">
        <f t="shared" si="331"/>
        <v>106.25787182977325</v>
      </c>
      <c r="I365" s="10">
        <f t="shared" si="331"/>
        <v>108.08656133938766</v>
      </c>
      <c r="J365" s="10">
        <f t="shared" ref="J365" si="332">J177*(1+$D$196)</f>
        <v>108.0124839482704</v>
      </c>
      <c r="O365" s="139"/>
    </row>
    <row r="366" spans="2:15">
      <c r="B366" s="143" t="s">
        <v>136</v>
      </c>
      <c r="C366" s="1" t="s">
        <v>67</v>
      </c>
      <c r="D366" s="1" t="s">
        <v>65</v>
      </c>
      <c r="E366" s="148" t="s">
        <v>139</v>
      </c>
      <c r="F366" s="10">
        <f t="shared" ref="F366:I366" si="333">F178*(1+$D$196)</f>
        <v>136.9058156755768</v>
      </c>
      <c r="G366" s="10">
        <f t="shared" si="333"/>
        <v>137.96643218303919</v>
      </c>
      <c r="H366" s="10">
        <f t="shared" si="333"/>
        <v>137.96643218303919</v>
      </c>
      <c r="I366" s="10">
        <f t="shared" si="333"/>
        <v>147.59934805443538</v>
      </c>
      <c r="J366" s="10">
        <f t="shared" ref="J366" si="334">J178*(1+$D$196)</f>
        <v>147.49255560930288</v>
      </c>
      <c r="O366" s="139"/>
    </row>
    <row r="367" spans="2:15" ht="13.5" thickBot="1">
      <c r="B367" s="151" t="s">
        <v>136</v>
      </c>
      <c r="C367" s="152" t="s">
        <v>67</v>
      </c>
      <c r="D367" s="152" t="s">
        <v>66</v>
      </c>
      <c r="E367" s="153" t="s">
        <v>139</v>
      </c>
      <c r="F367" s="20">
        <f t="shared" ref="F367:I367" si="335">F179*(1+$D$196)</f>
        <v>122.41270806287491</v>
      </c>
      <c r="G367" s="20">
        <f t="shared" si="335"/>
        <v>125.33564757652866</v>
      </c>
      <c r="H367" s="20">
        <f t="shared" si="335"/>
        <v>125.33564757652866</v>
      </c>
      <c r="I367" s="20">
        <f t="shared" si="335"/>
        <v>127.69182443357883</v>
      </c>
      <c r="J367" s="20">
        <f t="shared" ref="J367" si="336">J179*(1+$D$196)</f>
        <v>127.61085674998856</v>
      </c>
      <c r="O367" s="139"/>
    </row>
    <row r="368" spans="2:15">
      <c r="B368" s="146" t="s">
        <v>141</v>
      </c>
      <c r="C368" s="147" t="s">
        <v>62</v>
      </c>
      <c r="D368" s="147" t="s">
        <v>63</v>
      </c>
      <c r="E368" s="147">
        <v>3.1</v>
      </c>
      <c r="F368" s="19">
        <f>AVERAGE(F200,F212,F224,F236,F248,F260,F272,F284,F296,F308,F320,F332,F344,F356)</f>
        <v>2260.7748862632557</v>
      </c>
      <c r="G368" s="19">
        <f t="shared" ref="G368:J368" si="337">AVERAGE(G200,G212,G224,G236,G248,G260,G272,G284,G296,G308,G320,G332,G344,G356)</f>
        <v>1762.055900230863</v>
      </c>
      <c r="H368" s="19">
        <f t="shared" si="337"/>
        <v>1126.8371385992011</v>
      </c>
      <c r="I368" s="19">
        <f t="shared" si="337"/>
        <v>1042.6956421790931</v>
      </c>
      <c r="J368" s="19">
        <f t="shared" si="337"/>
        <v>1081.8161337988843</v>
      </c>
      <c r="O368" s="139"/>
    </row>
    <row r="369" spans="2:15">
      <c r="B369" s="143" t="s">
        <v>141</v>
      </c>
      <c r="C369" s="1" t="s">
        <v>62</v>
      </c>
      <c r="D369" s="1" t="s">
        <v>65</v>
      </c>
      <c r="E369" s="1">
        <v>3.1</v>
      </c>
      <c r="F369" s="10">
        <f t="shared" ref="F369:J379" si="338">AVERAGE(F201,F213,F225,F237,F249,F261,F273,F285,F297,F309,F321,F333,F345,F357)</f>
        <v>2247.1049861061351</v>
      </c>
      <c r="G369" s="10">
        <f t="shared" si="338"/>
        <v>1744.9239451194492</v>
      </c>
      <c r="H369" s="10">
        <f t="shared" si="338"/>
        <v>1112.7731790423038</v>
      </c>
      <c r="I369" s="10">
        <f t="shared" si="338"/>
        <v>1054.4163326446971</v>
      </c>
      <c r="J369" s="10">
        <f t="shared" si="338"/>
        <v>1093.3478506759643</v>
      </c>
      <c r="O369" s="139"/>
    </row>
    <row r="370" spans="2:15">
      <c r="B370" s="143" t="s">
        <v>141</v>
      </c>
      <c r="C370" s="1" t="s">
        <v>62</v>
      </c>
      <c r="D370" s="1" t="s">
        <v>66</v>
      </c>
      <c r="E370" s="1">
        <v>3.1</v>
      </c>
      <c r="F370" s="10">
        <f t="shared" si="338"/>
        <v>2394.2152013341774</v>
      </c>
      <c r="G370" s="10">
        <f t="shared" si="338"/>
        <v>1869.4941344559768</v>
      </c>
      <c r="H370" s="10">
        <f t="shared" si="338"/>
        <v>1200.4831778662051</v>
      </c>
      <c r="I370" s="10">
        <f t="shared" si="338"/>
        <v>1111.6737033257793</v>
      </c>
      <c r="J370" s="10">
        <f t="shared" si="338"/>
        <v>1152.8756296255945</v>
      </c>
      <c r="O370" s="139"/>
    </row>
    <row r="371" spans="2:15">
      <c r="B371" s="143" t="s">
        <v>141</v>
      </c>
      <c r="C371" s="1" t="s">
        <v>67</v>
      </c>
      <c r="D371" s="1" t="s">
        <v>63</v>
      </c>
      <c r="E371" s="1">
        <v>12</v>
      </c>
      <c r="F371" s="10">
        <f t="shared" si="338"/>
        <v>2153.1366170223623</v>
      </c>
      <c r="G371" s="10">
        <f t="shared" si="338"/>
        <v>1619.0383679335725</v>
      </c>
      <c r="H371" s="10">
        <f t="shared" si="338"/>
        <v>1007.0929594637051</v>
      </c>
      <c r="I371" s="10">
        <f t="shared" si="338"/>
        <v>935.19474836184179</v>
      </c>
      <c r="J371" s="10">
        <f t="shared" si="338"/>
        <v>998.07289497910267</v>
      </c>
      <c r="O371" s="139"/>
    </row>
    <row r="372" spans="2:15">
      <c r="B372" s="143" t="s">
        <v>141</v>
      </c>
      <c r="C372" s="1" t="s">
        <v>67</v>
      </c>
      <c r="D372" s="1" t="s">
        <v>65</v>
      </c>
      <c r="E372" s="1">
        <v>12</v>
      </c>
      <c r="F372" s="10">
        <f t="shared" si="338"/>
        <v>2244.2533059757125</v>
      </c>
      <c r="G372" s="10">
        <f t="shared" si="338"/>
        <v>1678.744171438675</v>
      </c>
      <c r="H372" s="10">
        <f t="shared" si="338"/>
        <v>1022.6286850627066</v>
      </c>
      <c r="I372" s="10">
        <f t="shared" si="338"/>
        <v>947.92949000769102</v>
      </c>
      <c r="J372" s="10">
        <f t="shared" si="338"/>
        <v>1015.8157567887181</v>
      </c>
      <c r="O372" s="139"/>
    </row>
    <row r="373" spans="2:15">
      <c r="B373" s="143" t="s">
        <v>141</v>
      </c>
      <c r="C373" s="1" t="s">
        <v>67</v>
      </c>
      <c r="D373" s="1" t="s">
        <v>66</v>
      </c>
      <c r="E373" s="1">
        <v>12</v>
      </c>
      <c r="F373" s="10">
        <f t="shared" si="338"/>
        <v>2280.6758232686802</v>
      </c>
      <c r="G373" s="10">
        <f t="shared" si="338"/>
        <v>1718.6911440569384</v>
      </c>
      <c r="H373" s="10">
        <f t="shared" si="338"/>
        <v>1074.2079022244102</v>
      </c>
      <c r="I373" s="10">
        <f t="shared" si="338"/>
        <v>998.29501326952163</v>
      </c>
      <c r="J373" s="10">
        <f t="shared" si="338"/>
        <v>1064.5164624566983</v>
      </c>
      <c r="O373" s="139"/>
    </row>
    <row r="374" spans="2:15">
      <c r="B374" s="143" t="s">
        <v>141</v>
      </c>
      <c r="C374" s="1" t="s">
        <v>62</v>
      </c>
      <c r="D374" s="1" t="s">
        <v>63</v>
      </c>
      <c r="E374" s="148" t="s">
        <v>139</v>
      </c>
      <c r="F374" s="10">
        <f t="shared" si="338"/>
        <v>169.19914472673685</v>
      </c>
      <c r="G374" s="10">
        <f t="shared" si="338"/>
        <v>193.32924112478031</v>
      </c>
      <c r="H374" s="10">
        <f t="shared" si="338"/>
        <v>193.32924112478031</v>
      </c>
      <c r="I374" s="10">
        <f t="shared" si="338"/>
        <v>194.786900427592</v>
      </c>
      <c r="J374" s="10">
        <f t="shared" si="338"/>
        <v>194.71523539413138</v>
      </c>
      <c r="O374" s="139"/>
    </row>
    <row r="375" spans="2:15">
      <c r="B375" s="143" t="s">
        <v>141</v>
      </c>
      <c r="C375" s="1" t="s">
        <v>62</v>
      </c>
      <c r="D375" s="1" t="s">
        <v>65</v>
      </c>
      <c r="E375" s="148" t="s">
        <v>139</v>
      </c>
      <c r="F375" s="10">
        <f t="shared" si="338"/>
        <v>187.64536204365575</v>
      </c>
      <c r="G375" s="10">
        <f t="shared" si="338"/>
        <v>211.9977951391505</v>
      </c>
      <c r="H375" s="10">
        <f t="shared" si="338"/>
        <v>211.9977951391505</v>
      </c>
      <c r="I375" s="10">
        <f t="shared" si="338"/>
        <v>220.02578124459077</v>
      </c>
      <c r="J375" s="10">
        <f t="shared" si="338"/>
        <v>219.94699066650699</v>
      </c>
      <c r="O375" s="139"/>
    </row>
    <row r="376" spans="2:15">
      <c r="B376" s="143" t="s">
        <v>141</v>
      </c>
      <c r="C376" s="1" t="s">
        <v>62</v>
      </c>
      <c r="D376" s="1" t="s">
        <v>66</v>
      </c>
      <c r="E376" s="148" t="s">
        <v>139</v>
      </c>
      <c r="F376" s="10">
        <f t="shared" si="338"/>
        <v>191.25523430189904</v>
      </c>
      <c r="G376" s="10">
        <f t="shared" si="338"/>
        <v>217.20174414934715</v>
      </c>
      <c r="H376" s="10">
        <f t="shared" si="338"/>
        <v>217.20174414934715</v>
      </c>
      <c r="I376" s="10">
        <f t="shared" si="338"/>
        <v>219.10747820258348</v>
      </c>
      <c r="J376" s="10">
        <f t="shared" si="338"/>
        <v>219.0328118590806</v>
      </c>
      <c r="O376" s="139"/>
    </row>
    <row r="377" spans="2:15">
      <c r="B377" s="143" t="s">
        <v>141</v>
      </c>
      <c r="C377" s="1" t="s">
        <v>67</v>
      </c>
      <c r="D377" s="1" t="s">
        <v>63</v>
      </c>
      <c r="E377" s="148" t="s">
        <v>139</v>
      </c>
      <c r="F377" s="10">
        <f t="shared" si="338"/>
        <v>103.97092936909051</v>
      </c>
      <c r="G377" s="10">
        <f t="shared" si="338"/>
        <v>106.25787182977321</v>
      </c>
      <c r="H377" s="10">
        <f t="shared" si="338"/>
        <v>106.25787182977321</v>
      </c>
      <c r="I377" s="10">
        <f t="shared" si="338"/>
        <v>108.11112641481373</v>
      </c>
      <c r="J377" s="10">
        <f t="shared" si="338"/>
        <v>108.03404525519895</v>
      </c>
      <c r="O377" s="139"/>
    </row>
    <row r="378" spans="2:15">
      <c r="B378" s="143" t="s">
        <v>141</v>
      </c>
      <c r="C378" s="1" t="s">
        <v>67</v>
      </c>
      <c r="D378" s="1" t="s">
        <v>65</v>
      </c>
      <c r="E378" s="148" t="s">
        <v>139</v>
      </c>
      <c r="F378" s="10">
        <f t="shared" si="338"/>
        <v>136.9058156755768</v>
      </c>
      <c r="G378" s="10">
        <f t="shared" si="338"/>
        <v>137.96643218303919</v>
      </c>
      <c r="H378" s="10">
        <f t="shared" si="338"/>
        <v>137.96643218303919</v>
      </c>
      <c r="I378" s="10">
        <f t="shared" si="338"/>
        <v>147.62544072877267</v>
      </c>
      <c r="J378" s="10">
        <f t="shared" si="338"/>
        <v>147.51526083511388</v>
      </c>
      <c r="O378" s="139"/>
    </row>
    <row r="379" spans="2:15" ht="13.5" thickBot="1">
      <c r="B379" s="151" t="s">
        <v>141</v>
      </c>
      <c r="C379" s="152" t="s">
        <v>67</v>
      </c>
      <c r="D379" s="152" t="s">
        <v>66</v>
      </c>
      <c r="E379" s="153" t="s">
        <v>139</v>
      </c>
      <c r="F379" s="20">
        <f t="shared" si="338"/>
        <v>122.41270806287496</v>
      </c>
      <c r="G379" s="20">
        <f t="shared" si="338"/>
        <v>125.33564757652864</v>
      </c>
      <c r="H379" s="20">
        <f t="shared" si="338"/>
        <v>125.33564757652864</v>
      </c>
      <c r="I379" s="20">
        <f t="shared" si="338"/>
        <v>127.71864120579599</v>
      </c>
      <c r="J379" s="20">
        <f t="shared" si="338"/>
        <v>127.63443562163658</v>
      </c>
      <c r="O379" s="139"/>
    </row>
    <row r="381" spans="2:15" s="144" customFormat="1">
      <c r="B381" s="3" t="s">
        <v>144</v>
      </c>
    </row>
    <row r="383" spans="2:15" ht="13.5" thickBot="1"/>
    <row r="384" spans="2:15" ht="25.5">
      <c r="B384" s="146"/>
      <c r="C384" s="147"/>
      <c r="D384" s="147"/>
      <c r="E384" s="147"/>
      <c r="F384" s="157" t="s">
        <v>47</v>
      </c>
      <c r="G384" s="157" t="s">
        <v>49</v>
      </c>
      <c r="H384" s="157" t="s">
        <v>51</v>
      </c>
      <c r="I384" s="157" t="s">
        <v>53</v>
      </c>
      <c r="J384" s="158" t="s">
        <v>145</v>
      </c>
    </row>
    <row r="385" spans="2:10">
      <c r="B385" s="63" t="s">
        <v>95</v>
      </c>
      <c r="C385" s="64" t="s">
        <v>58</v>
      </c>
      <c r="D385" s="64" t="s">
        <v>59</v>
      </c>
      <c r="E385" s="64" t="s">
        <v>60</v>
      </c>
      <c r="F385" s="64" t="s">
        <v>46</v>
      </c>
      <c r="G385" s="64" t="s">
        <v>48</v>
      </c>
      <c r="H385" s="64" t="s">
        <v>50</v>
      </c>
      <c r="I385" s="64" t="s">
        <v>52</v>
      </c>
      <c r="J385" s="65" t="s">
        <v>54</v>
      </c>
    </row>
    <row r="386" spans="2:10">
      <c r="B386" s="159" t="s">
        <v>96</v>
      </c>
      <c r="C386" s="160" t="s">
        <v>62</v>
      </c>
      <c r="D386" s="160" t="s">
        <v>63</v>
      </c>
      <c r="E386" s="181" t="s">
        <v>64</v>
      </c>
      <c r="F386" s="116">
        <f>IF($E200="Nil",F200/365,(F200-F206)/INDEX('TDCV Values'!$C$5:$C$6,MATCH($C386,'TDCV Values'!$B$5:$B$6,0)))</f>
        <v>0.66761416448311883</v>
      </c>
      <c r="G386" s="116">
        <f>IF($E200="Nil",G200/365,(G200-G206)/INDEX('TDCV Values'!$C$5:$C$6,MATCH($C386,'TDCV Values'!$B$5:$B$6,0)))</f>
        <v>0.501168038960627</v>
      </c>
      <c r="H386" s="116">
        <f>IF($E200="Nil",H200/365,(H200-H206)/INDEX('TDCV Values'!$C$5:$C$6,MATCH($C386,'TDCV Values'!$B$5:$B$6,0)))</f>
        <v>0.29935561160381624</v>
      </c>
      <c r="I386" s="116">
        <f>IF($E200="Nil",I200/365,(I200-I206)/INDEX('TDCV Values'!$C$5:$C$6,MATCH($C386,'TDCV Values'!$B$5:$B$6,0)))</f>
        <v>0.27211990030037075</v>
      </c>
      <c r="J386" s="117">
        <f>IF($E200="Nil",J200/365,(J200-J206)/INDEX('TDCV Values'!$C$5:$C$6,MATCH($C386,'TDCV Values'!$B$5:$B$6,0)))</f>
        <v>0.28441092664452916</v>
      </c>
    </row>
    <row r="387" spans="2:10">
      <c r="B387" s="161" t="s">
        <v>96</v>
      </c>
      <c r="C387" s="9" t="s">
        <v>62</v>
      </c>
      <c r="D387" s="9" t="s">
        <v>65</v>
      </c>
      <c r="E387" s="142" t="s">
        <v>64</v>
      </c>
      <c r="F387" s="115">
        <f>IF($E201="Nil",F201/365,(F201-F207)/INDEX('TDCV Values'!$C$5:$C$6,MATCH($C387,'TDCV Values'!$B$5:$B$6,0)))</f>
        <v>0.65733665321585877</v>
      </c>
      <c r="G387" s="115">
        <f>IF($E201="Nil",G201/365,(G201-G207)/INDEX('TDCV Values'!$C$5:$C$6,MATCH($C387,'TDCV Values'!$B$5:$B$6,0)))</f>
        <v>0.48969107816261892</v>
      </c>
      <c r="H387" s="115">
        <f>IF($E201="Nil",H201/365,(H201-H207)/INDEX('TDCV Values'!$C$5:$C$6,MATCH($C387,'TDCV Values'!$B$5:$B$6,0)))</f>
        <v>0.2888533701607815</v>
      </c>
      <c r="I387" s="115">
        <f>IF($E201="Nil",I201/365,(I201-I207)/INDEX('TDCV Values'!$C$5:$C$6,MATCH($C387,'TDCV Values'!$B$5:$B$6,0)))</f>
        <v>0.26776503647550798</v>
      </c>
      <c r="J387" s="118">
        <f>IF($E201="Nil",J201/365,(J201-J207)/INDEX('TDCV Values'!$C$5:$C$6,MATCH($C387,'TDCV Values'!$B$5:$B$6,0)))</f>
        <v>0.27999908544373231</v>
      </c>
    </row>
    <row r="388" spans="2:10">
      <c r="B388" s="161" t="s">
        <v>96</v>
      </c>
      <c r="C388" s="9" t="s">
        <v>62</v>
      </c>
      <c r="D388" s="9" t="s">
        <v>66</v>
      </c>
      <c r="E388" s="142" t="s">
        <v>64</v>
      </c>
      <c r="F388" s="115">
        <f>IF($E202="Nil",F202/365,(F202-F208)/INDEX('TDCV Values'!$C$5:$C$6,MATCH($C388,'TDCV Values'!$B$5:$B$6,0)))</f>
        <v>0.70316614895357821</v>
      </c>
      <c r="G388" s="115">
        <f>IF($E202="Nil",G202/365,(G202-G208)/INDEX('TDCV Values'!$C$5:$C$6,MATCH($C388,'TDCV Values'!$B$5:$B$6,0)))</f>
        <v>0.5278667703461063</v>
      </c>
      <c r="H388" s="115">
        <f>IF($E202="Nil",H202/365,(H202-H208)/INDEX('TDCV Values'!$C$5:$C$6,MATCH($C388,'TDCV Values'!$B$5:$B$6,0)))</f>
        <v>0.31531837356319425</v>
      </c>
      <c r="I388" s="115">
        <f>IF($E202="Nil",I202/365,(I202-I208)/INDEX('TDCV Values'!$C$5:$C$6,MATCH($C388,'TDCV Values'!$B$5:$B$6,0)))</f>
        <v>0.28645129497554012</v>
      </c>
      <c r="J388" s="118">
        <f>IF($E202="Nil",J202/365,(J202-J208)/INDEX('TDCV Values'!$C$5:$C$6,MATCH($C388,'TDCV Values'!$B$5:$B$6,0)))</f>
        <v>0.29939605366943994</v>
      </c>
    </row>
    <row r="389" spans="2:10">
      <c r="B389" s="161" t="s">
        <v>96</v>
      </c>
      <c r="C389" s="9" t="s">
        <v>67</v>
      </c>
      <c r="D389" s="9" t="s">
        <v>63</v>
      </c>
      <c r="E389" s="142" t="s">
        <v>64</v>
      </c>
      <c r="F389" s="115">
        <f>IF($E203="Nil",F203/365,(F203-F209)/INDEX('TDCV Values'!$C$5:$C$6,MATCH($C389,'TDCV Values'!$B$5:$B$6,0)))</f>
        <v>0.17072820265294575</v>
      </c>
      <c r="G389" s="115">
        <f>IF($E203="Nil",G203/365,(G203-G209)/INDEX('TDCV Values'!$C$5:$C$6,MATCH($C389,'TDCV Values'!$B$5:$B$6,0)))</f>
        <v>0.12612548321441716</v>
      </c>
      <c r="H389" s="115">
        <f>IF($E203="Nil",H203/365,(H203-H209)/INDEX('TDCV Values'!$C$5:$C$6,MATCH($C389,'TDCV Values'!$B$5:$B$6,0)))</f>
        <v>7.5130032508594846E-2</v>
      </c>
      <c r="I389" s="115">
        <f>IF($E203="Nil",I203/365,(I203-I209)/INDEX('TDCV Values'!$C$5:$C$6,MATCH($C389,'TDCV Values'!$B$5:$B$6,0)))</f>
        <v>6.8983847987742139E-2</v>
      </c>
      <c r="J389" s="118">
        <f>IF($E203="Nil",J203/365,(J203-J209)/INDEX('TDCV Values'!$C$5:$C$6,MATCH($C389,'TDCV Values'!$B$5:$B$6,0)))</f>
        <v>7.4230104392998889E-2</v>
      </c>
    </row>
    <row r="390" spans="2:10">
      <c r="B390" s="161" t="s">
        <v>96</v>
      </c>
      <c r="C390" s="9" t="s">
        <v>67</v>
      </c>
      <c r="D390" s="9" t="s">
        <v>65</v>
      </c>
      <c r="E390" s="142" t="s">
        <v>64</v>
      </c>
      <c r="F390" s="115">
        <f>IF($E204="Nil",F204/365,(F204-F210)/INDEX('TDCV Values'!$C$5:$C$6,MATCH($C390,'TDCV Values'!$B$5:$B$6,0)))</f>
        <v>0.17545132105569741</v>
      </c>
      <c r="G390" s="115">
        <f>IF($E204="Nil",G204/365,(G204-G210)/INDEX('TDCV Values'!$C$5:$C$6,MATCH($C390,'TDCV Values'!$B$5:$B$6,0)))</f>
        <v>0.12827331094636105</v>
      </c>
      <c r="H390" s="115">
        <f>IF($E204="Nil",H204/365,(H204-H210)/INDEX('TDCV Values'!$C$5:$C$6,MATCH($C390,'TDCV Values'!$B$5:$B$6,0)))</f>
        <v>7.3597020415030356E-2</v>
      </c>
      <c r="I390" s="115">
        <f>IF($E204="Nil",I204/365,(I204-I210)/INDEX('TDCV Values'!$C$5:$C$6,MATCH($C390,'TDCV Values'!$B$5:$B$6,0)))</f>
        <v>6.6567641386573451E-2</v>
      </c>
      <c r="J390" s="118">
        <f>IF($E204="Nil",J204/365,(J204-J210)/INDEX('TDCV Values'!$C$5:$C$6,MATCH($C390,'TDCV Values'!$B$5:$B$6,0)))</f>
        <v>7.2234036622335476E-2</v>
      </c>
    </row>
    <row r="391" spans="2:10">
      <c r="B391" s="161" t="s">
        <v>96</v>
      </c>
      <c r="C391" s="9" t="s">
        <v>67</v>
      </c>
      <c r="D391" s="9" t="s">
        <v>66</v>
      </c>
      <c r="E391" s="142" t="s">
        <v>64</v>
      </c>
      <c r="F391" s="115">
        <f>IF($E205="Nil",F205/365,(F205-F211)/INDEX('TDCV Values'!$C$5:$C$6,MATCH($C391,'TDCV Values'!$B$5:$B$6,0)))</f>
        <v>0.1798177347394497</v>
      </c>
      <c r="G391" s="115">
        <f>IF($E205="Nil",G205/365,(G205-G211)/INDEX('TDCV Values'!$C$5:$C$6,MATCH($C391,'TDCV Values'!$B$5:$B$6,0)))</f>
        <v>0.13284332629535775</v>
      </c>
      <c r="H391" s="115">
        <f>IF($E205="Nil",H205/365,(H205-H211)/INDEX('TDCV Values'!$C$5:$C$6,MATCH($C391,'TDCV Values'!$B$5:$B$6,0)))</f>
        <v>7.9136389475980409E-2</v>
      </c>
      <c r="I391" s="115">
        <f>IF($E205="Nil",I205/365,(I205-I211)/INDEX('TDCV Values'!$C$5:$C$6,MATCH($C391,'TDCV Values'!$B$5:$B$6,0)))</f>
        <v>7.2611494784872388E-2</v>
      </c>
      <c r="J391" s="118">
        <f>IF($E205="Nil",J205/365,(J205-J211)/INDEX('TDCV Values'!$C$5:$C$6,MATCH($C391,'TDCV Values'!$B$5:$B$6,0)))</f>
        <v>7.8136952502500356E-2</v>
      </c>
    </row>
    <row r="392" spans="2:10">
      <c r="B392" s="161" t="s">
        <v>96</v>
      </c>
      <c r="C392" s="9" t="s">
        <v>62</v>
      </c>
      <c r="D392" s="9" t="s">
        <v>63</v>
      </c>
      <c r="E392" s="142" t="s">
        <v>68</v>
      </c>
      <c r="F392" s="115">
        <f>IF($E206="Nil",F206/365,(F206-F212)/INDEX('TDCV Values'!$C$5:$C$6,MATCH($C392,'TDCV Values'!$B$5:$B$6,0)))</f>
        <v>0.43261164384630746</v>
      </c>
      <c r="G392" s="115">
        <f>IF($E206="Nil",G206/365,(G206-G212)/INDEX('TDCV Values'!$C$5:$C$6,MATCH($C392,'TDCV Values'!$B$5:$B$6,0)))</f>
        <v>0.5141530576581278</v>
      </c>
      <c r="H392" s="115">
        <f>IF($E206="Nil",H206/365,(H206-H212)/INDEX('TDCV Values'!$C$5:$C$6,MATCH($C392,'TDCV Values'!$B$5:$B$6,0)))</f>
        <v>0.5141530576581278</v>
      </c>
      <c r="I392" s="115">
        <f>IF($E206="Nil",I206/365,(I206-I212)/INDEX('TDCV Values'!$C$5:$C$6,MATCH($C392,'TDCV Values'!$B$5:$B$6,0)))</f>
        <v>0.51812924652436942</v>
      </c>
      <c r="J392" s="118">
        <f>IF($E206="Nil",J206/365,(J206-J212)/INDEX('TDCV Values'!$C$5:$C$6,MATCH($C392,'TDCV Values'!$B$5:$B$6,0)))</f>
        <v>0.51793959461234607</v>
      </c>
    </row>
    <row r="393" spans="2:10">
      <c r="B393" s="161" t="s">
        <v>96</v>
      </c>
      <c r="C393" s="9" t="s">
        <v>62</v>
      </c>
      <c r="D393" s="9" t="s">
        <v>65</v>
      </c>
      <c r="E393" s="142" t="s">
        <v>68</v>
      </c>
      <c r="F393" s="115">
        <f>IF($E207="Nil",F207/365,(F207-F213)/INDEX('TDCV Values'!$C$5:$C$6,MATCH($C393,'TDCV Values'!$B$5:$B$6,0)))</f>
        <v>0.48330085586245092</v>
      </c>
      <c r="G393" s="115">
        <f>IF($E207="Nil",G207/365,(G207-G213)/INDEX('TDCV Values'!$C$5:$C$6,MATCH($C393,'TDCV Values'!$B$5:$B$6,0)))</f>
        <v>0.56537580324196157</v>
      </c>
      <c r="H393" s="115">
        <f>IF($E207="Nil",H207/365,(H207-H213)/INDEX('TDCV Values'!$C$5:$C$6,MATCH($C393,'TDCV Values'!$B$5:$B$6,0)))</f>
        <v>0.56537580324196157</v>
      </c>
      <c r="I393" s="115">
        <f>IF($E207="Nil",I207/365,(I207-I213)/INDEX('TDCV Values'!$C$5:$C$6,MATCH($C393,'TDCV Values'!$B$5:$B$6,0)))</f>
        <v>0.58735975819742414</v>
      </c>
      <c r="J393" s="118">
        <f>IF($E207="Nil",J207/365,(J207-J213)/INDEX('TDCV Values'!$C$5:$C$6,MATCH($C393,'TDCV Values'!$B$5:$B$6,0)))</f>
        <v>0.58715068070086007</v>
      </c>
    </row>
    <row r="394" spans="2:10">
      <c r="B394" s="161" t="s">
        <v>96</v>
      </c>
      <c r="C394" s="9" t="s">
        <v>62</v>
      </c>
      <c r="D394" s="9" t="s">
        <v>66</v>
      </c>
      <c r="E394" s="142" t="s">
        <v>68</v>
      </c>
      <c r="F394" s="115">
        <f>IF($E208="Nil",F208/365,(F208-F214)/INDEX('TDCV Values'!$C$5:$C$6,MATCH($C394,'TDCV Values'!$B$5:$B$6,0)))</f>
        <v>0.49136916625699811</v>
      </c>
      <c r="G394" s="115">
        <f>IF($E208="Nil",G208/365,(G208-G214)/INDEX('TDCV Values'!$C$5:$C$6,MATCH($C394,'TDCV Values'!$B$5:$B$6,0)))</f>
        <v>0.57871983438467578</v>
      </c>
      <c r="H394" s="115">
        <f>IF($E208="Nil",H208/365,(H208-H214)/INDEX('TDCV Values'!$C$5:$C$6,MATCH($C394,'TDCV Values'!$B$5:$B$6,0)))</f>
        <v>0.57871983438467578</v>
      </c>
      <c r="I394" s="115">
        <f>IF($E208="Nil",I208/365,(I208-I214)/INDEX('TDCV Values'!$C$5:$C$6,MATCH($C394,'TDCV Values'!$B$5:$B$6,0)))</f>
        <v>0.58393195148306154</v>
      </c>
      <c r="J394" s="118">
        <f>IF($E208="Nil",J208/365,(J208-J214)/INDEX('TDCV Values'!$C$5:$C$6,MATCH($C394,'TDCV Values'!$B$5:$B$6,0)))</f>
        <v>0.58373408423893047</v>
      </c>
    </row>
    <row r="395" spans="2:10">
      <c r="B395" s="161" t="s">
        <v>96</v>
      </c>
      <c r="C395" s="9" t="s">
        <v>67</v>
      </c>
      <c r="D395" s="9" t="s">
        <v>63</v>
      </c>
      <c r="E395" s="142" t="s">
        <v>68</v>
      </c>
      <c r="F395" s="115">
        <f>IF($E209="Nil",F209/365,(F209-F215)/INDEX('TDCV Values'!$C$5:$C$6,MATCH($C395,'TDCV Values'!$B$5:$B$6,0)))</f>
        <v>0.28485186128517942</v>
      </c>
      <c r="G395" s="115">
        <f>IF($E209="Nil",G209/365,(G209-G215)/INDEX('TDCV Values'!$C$5:$C$6,MATCH($C395,'TDCV Values'!$B$5:$B$6,0)))</f>
        <v>0.2911174570678719</v>
      </c>
      <c r="H395" s="115">
        <f>IF($E209="Nil",H209/365,(H209-H215)/INDEX('TDCV Values'!$C$5:$C$6,MATCH($C395,'TDCV Values'!$B$5:$B$6,0)))</f>
        <v>0.2911174570678719</v>
      </c>
      <c r="I395" s="115">
        <f>IF($E209="Nil",I209/365,(I209-I215)/INDEX('TDCV Values'!$C$5:$C$6,MATCH($C395,'TDCV Values'!$B$5:$B$6,0)))</f>
        <v>0.29619173367356894</v>
      </c>
      <c r="J395" s="118">
        <f>IF($E209="Nil",J209/365,(J209-J215)/INDEX('TDCV Values'!$C$5:$C$6,MATCH($C395,'TDCV Values'!$B$5:$B$6,0)))</f>
        <v>0.29598096587680151</v>
      </c>
    </row>
    <row r="396" spans="2:10">
      <c r="B396" s="161" t="s">
        <v>96</v>
      </c>
      <c r="C396" s="9" t="s">
        <v>67</v>
      </c>
      <c r="D396" s="9" t="s">
        <v>65</v>
      </c>
      <c r="E396" s="142" t="s">
        <v>68</v>
      </c>
      <c r="F396" s="115">
        <f>IF($E210="Nil",F210/365,(F210-F216)/INDEX('TDCV Values'!$C$5:$C$6,MATCH($C396,'TDCV Values'!$B$5:$B$6,0)))</f>
        <v>0.3750844265084296</v>
      </c>
      <c r="G396" s="115">
        <f>IF($E210="Nil",G210/365,(G210-G216)/INDEX('TDCV Values'!$C$5:$C$6,MATCH($C396,'TDCV Values'!$B$5:$B$6,0)))</f>
        <v>0.37799022515901148</v>
      </c>
      <c r="H396" s="115">
        <f>IF($E210="Nil",H210/365,(H210-H216)/INDEX('TDCV Values'!$C$5:$C$6,MATCH($C396,'TDCV Values'!$B$5:$B$6,0)))</f>
        <v>0.37799022515901148</v>
      </c>
      <c r="I396" s="115">
        <f>IF($E210="Nil",I210/365,(I210-I216)/INDEX('TDCV Values'!$C$5:$C$6,MATCH($C396,'TDCV Values'!$B$5:$B$6,0)))</f>
        <v>0.40445979299960294</v>
      </c>
      <c r="J396" s="118">
        <f>IF($E210="Nil",J210/365,(J210-J216)/INDEX('TDCV Values'!$C$5:$C$6,MATCH($C396,'TDCV Values'!$B$5:$B$6,0)))</f>
        <v>0.40415711889517181</v>
      </c>
    </row>
    <row r="397" spans="2:10">
      <c r="B397" s="162" t="s">
        <v>96</v>
      </c>
      <c r="C397" s="163" t="s">
        <v>67</v>
      </c>
      <c r="D397" s="163" t="s">
        <v>66</v>
      </c>
      <c r="E397" s="182" t="s">
        <v>68</v>
      </c>
      <c r="F397" s="119">
        <f>IF($E211="Nil",F211/365,(F211-F217)/INDEX('TDCV Values'!$C$5:$C$6,MATCH($C397,'TDCV Values'!$B$5:$B$6,0)))</f>
        <v>0.33537728236404085</v>
      </c>
      <c r="G397" s="119">
        <f>IF($E211="Nil",G211/365,(G211-G217)/INDEX('TDCV Values'!$C$5:$C$6,MATCH($C397,'TDCV Values'!$B$5:$B$6,0)))</f>
        <v>0.34338533582610592</v>
      </c>
      <c r="H397" s="119">
        <f>IF($E211="Nil",H211/365,(H211-H217)/INDEX('TDCV Values'!$C$5:$C$6,MATCH($C397,'TDCV Values'!$B$5:$B$6,0)))</f>
        <v>0.34338533582610592</v>
      </c>
      <c r="I397" s="119">
        <f>IF($E211="Nil",I211/365,(I211-I217)/INDEX('TDCV Values'!$C$5:$C$6,MATCH($C397,'TDCV Values'!$B$5:$B$6,0)))</f>
        <v>0.34991067335769388</v>
      </c>
      <c r="J397" s="120">
        <f>IF($E211="Nil",J211/365,(J211-J217)/INDEX('TDCV Values'!$C$5:$C$6,MATCH($C397,'TDCV Values'!$B$5:$B$6,0)))</f>
        <v>0.34968041740054606</v>
      </c>
    </row>
    <row r="398" spans="2:10">
      <c r="B398" s="159" t="s">
        <v>110</v>
      </c>
      <c r="C398" s="160" t="s">
        <v>62</v>
      </c>
      <c r="D398" s="160" t="s">
        <v>63</v>
      </c>
      <c r="E398" s="181" t="s">
        <v>64</v>
      </c>
      <c r="F398" s="116">
        <f>IF($E212="Nil",F212/365,(F212-F218)/INDEX('TDCV Values'!$C$5:$C$6,MATCH($C398,'TDCV Values'!$B$5:$B$6,0)))</f>
        <v>0.65303425729469622</v>
      </c>
      <c r="G398" s="116">
        <f>IF($E212="Nil",G212/365,(G212-G218)/INDEX('TDCV Values'!$C$5:$C$6,MATCH($C398,'TDCV Values'!$B$5:$B$6,0)))</f>
        <v>0.49322864865062366</v>
      </c>
      <c r="H398" s="116">
        <f>IF($E212="Nil",H212/365,(H212-H218)/INDEX('TDCV Values'!$C$5:$C$6,MATCH($C398,'TDCV Values'!$B$5:$B$6,0)))</f>
        <v>0.29287285075796354</v>
      </c>
      <c r="I398" s="116">
        <f>IF($E212="Nil",I212/365,(I212-I218)/INDEX('TDCV Values'!$C$5:$C$6,MATCH($C398,'TDCV Values'!$B$5:$B$6,0)))</f>
        <v>0.2657640927320763</v>
      </c>
      <c r="J398" s="117">
        <f>IF($E212="Nil",J212/365,(J212-J218)/INDEX('TDCV Values'!$C$5:$C$6,MATCH($C398,'TDCV Values'!$B$5:$B$6,0)))</f>
        <v>0.27805106050154521</v>
      </c>
    </row>
    <row r="399" spans="2:10">
      <c r="B399" s="161" t="s">
        <v>110</v>
      </c>
      <c r="C399" s="9" t="s">
        <v>62</v>
      </c>
      <c r="D399" s="9" t="s">
        <v>65</v>
      </c>
      <c r="E399" s="142" t="s">
        <v>64</v>
      </c>
      <c r="F399" s="115">
        <f>IF($E213="Nil",F213/365,(F213-F219)/INDEX('TDCV Values'!$C$5:$C$6,MATCH($C399,'TDCV Values'!$B$5:$B$6,0)))</f>
        <v>0.64292181750052069</v>
      </c>
      <c r="G399" s="115">
        <f>IF($E213="Nil",G213/365,(G213-G219)/INDEX('TDCV Values'!$C$5:$C$6,MATCH($C399,'TDCV Values'!$B$5:$B$6,0)))</f>
        <v>0.48188467305762339</v>
      </c>
      <c r="H399" s="115">
        <f>IF($E213="Nil",H213/365,(H213-H219)/INDEX('TDCV Values'!$C$5:$C$6,MATCH($C399,'TDCV Values'!$B$5:$B$6,0)))</f>
        <v>0.28249655824694853</v>
      </c>
      <c r="I399" s="115">
        <f>IF($E213="Nil",I213/365,(I213-I219)/INDEX('TDCV Values'!$C$5:$C$6,MATCH($C399,'TDCV Values'!$B$5:$B$6,0)))</f>
        <v>0.26144119505618324</v>
      </c>
      <c r="J399" s="118">
        <f>IF($E213="Nil",J213/365,(J213-J219)/INDEX('TDCV Values'!$C$5:$C$6,MATCH($C399,'TDCV Values'!$B$5:$B$6,0)))</f>
        <v>0.27367113546931188</v>
      </c>
    </row>
    <row r="400" spans="2:10">
      <c r="B400" s="161" t="s">
        <v>110</v>
      </c>
      <c r="C400" s="9" t="s">
        <v>62</v>
      </c>
      <c r="D400" s="9" t="s">
        <v>66</v>
      </c>
      <c r="E400" s="142" t="s">
        <v>64</v>
      </c>
      <c r="F400" s="115">
        <f>IF($E214="Nil",F214/365,(F214-F220)/INDEX('TDCV Values'!$C$5:$C$6,MATCH($C400,'TDCV Values'!$B$5:$B$6,0)))</f>
        <v>0.68780559754223447</v>
      </c>
      <c r="G400" s="115">
        <f>IF($E214="Nil",G214/365,(G214-G220)/INDEX('TDCV Values'!$C$5:$C$6,MATCH($C400,'TDCV Values'!$B$5:$B$6,0)))</f>
        <v>0.51950014748117956</v>
      </c>
      <c r="H400" s="115">
        <f>IF($E214="Nil",H214/365,(H214-H220)/INDEX('TDCV Values'!$C$5:$C$6,MATCH($C400,'TDCV Values'!$B$5:$B$6,0)))</f>
        <v>0.30848588063605459</v>
      </c>
      <c r="I400" s="115">
        <f>IF($E214="Nil",I214/365,(I214-I220)/INDEX('TDCV Values'!$C$5:$C$6,MATCH($C400,'TDCV Values'!$B$5:$B$6,0)))</f>
        <v>0.27975704355610298</v>
      </c>
      <c r="J400" s="118">
        <f>IF($E214="Nil",J214/365,(J214-J220)/INDEX('TDCV Values'!$C$5:$C$6,MATCH($C400,'TDCV Values'!$B$5:$B$6,0)))</f>
        <v>0.29269733840706619</v>
      </c>
    </row>
    <row r="401" spans="2:10">
      <c r="B401" s="161" t="s">
        <v>110</v>
      </c>
      <c r="C401" s="9" t="s">
        <v>67</v>
      </c>
      <c r="D401" s="9" t="s">
        <v>63</v>
      </c>
      <c r="E401" s="142" t="s">
        <v>64</v>
      </c>
      <c r="F401" s="115">
        <f>IF($E215="Nil",F215/365,(F215-F221)/INDEX('TDCV Values'!$C$5:$C$6,MATCH($C401,'TDCV Values'!$B$5:$B$6,0)))</f>
        <v>0.16945641501534361</v>
      </c>
      <c r="G401" s="115">
        <f>IF($E215="Nil",G215/365,(G215-G221)/INDEX('TDCV Values'!$C$5:$C$6,MATCH($C401,'TDCV Values'!$B$5:$B$6,0)))</f>
        <v>0.12529740803022749</v>
      </c>
      <c r="H401" s="115">
        <f>IF($E215="Nil",H215/365,(H215-H221)/INDEX('TDCV Values'!$C$5:$C$6,MATCH($C401,'TDCV Values'!$B$5:$B$6,0)))</f>
        <v>7.430195732440513E-2</v>
      </c>
      <c r="I401" s="115">
        <f>IF($E215="Nil",I215/365,(I215-I221)/INDEX('TDCV Values'!$C$5:$C$6,MATCH($C401,'TDCV Values'!$B$5:$B$6,0)))</f>
        <v>6.8159113053677722E-2</v>
      </c>
      <c r="J401" s="118">
        <f>IF($E215="Nil",J215/365,(J215-J221)/INDEX('TDCV Values'!$C$5:$C$6,MATCH($C401,'TDCV Values'!$B$5:$B$6,0)))</f>
        <v>7.3405505711985286E-2</v>
      </c>
    </row>
    <row r="402" spans="2:10">
      <c r="B402" s="161" t="s">
        <v>110</v>
      </c>
      <c r="C402" s="9" t="s">
        <v>67</v>
      </c>
      <c r="D402" s="9" t="s">
        <v>65</v>
      </c>
      <c r="E402" s="142" t="s">
        <v>64</v>
      </c>
      <c r="F402" s="115">
        <f>IF($E216="Nil",F216/365,(F216-F222)/INDEX('TDCV Values'!$C$5:$C$6,MATCH($C402,'TDCV Values'!$B$5:$B$6,0)))</f>
        <v>0.17469240918303716</v>
      </c>
      <c r="G402" s="115">
        <f>IF($E216="Nil",G216/365,(G216-G222)/INDEX('TDCV Values'!$C$5:$C$6,MATCH($C402,'TDCV Values'!$B$5:$B$6,0)))</f>
        <v>0.12777602015175807</v>
      </c>
      <c r="H402" s="115">
        <f>IF($E216="Nil",H216/365,(H216-H222)/INDEX('TDCV Values'!$C$5:$C$6,MATCH($C402,'TDCV Values'!$B$5:$B$6,0)))</f>
        <v>7.3099729620427351E-2</v>
      </c>
      <c r="I402" s="115">
        <f>IF($E216="Nil",I216/365,(I216-I222)/INDEX('TDCV Values'!$C$5:$C$6,MATCH($C402,'TDCV Values'!$B$5:$B$6,0)))</f>
        <v>6.6072138029415792E-2</v>
      </c>
      <c r="J402" s="118">
        <f>IF($E216="Nil",J216/365,(J216-J222)/INDEX('TDCV Values'!$C$5:$C$6,MATCH($C402,'TDCV Values'!$B$5:$B$6,0)))</f>
        <v>7.1738648498558363E-2</v>
      </c>
    </row>
    <row r="403" spans="2:10">
      <c r="B403" s="161" t="s">
        <v>110</v>
      </c>
      <c r="C403" s="9" t="s">
        <v>67</v>
      </c>
      <c r="D403" s="9" t="s">
        <v>66</v>
      </c>
      <c r="E403" s="142" t="s">
        <v>64</v>
      </c>
      <c r="F403" s="115">
        <f>IF($E217="Nil",F217/365,(F217-F223)/INDEX('TDCV Values'!$C$5:$C$6,MATCH($C403,'TDCV Values'!$B$5:$B$6,0)))</f>
        <v>0.17847735778408352</v>
      </c>
      <c r="G403" s="115">
        <f>IF($E217="Nil",G217/365,(G217-G223)/INDEX('TDCV Values'!$C$5:$C$6,MATCH($C403,'TDCV Values'!$B$5:$B$6,0)))</f>
        <v>0.13197059183766863</v>
      </c>
      <c r="H403" s="115">
        <f>IF($E217="Nil",H217/365,(H217-H223)/INDEX('TDCV Values'!$C$5:$C$6,MATCH($C403,'TDCV Values'!$B$5:$B$6,0)))</f>
        <v>7.8263655018291287E-2</v>
      </c>
      <c r="I403" s="115">
        <f>IF($E217="Nil",I217/365,(I217-I223)/INDEX('TDCV Values'!$C$5:$C$6,MATCH($C403,'TDCV Values'!$B$5:$B$6,0)))</f>
        <v>7.1742236076886054E-2</v>
      </c>
      <c r="J403" s="118">
        <f>IF($E217="Nil",J217/365,(J217-J223)/INDEX('TDCV Values'!$C$5:$C$6,MATCH($C403,'TDCV Values'!$B$5:$B$6,0)))</f>
        <v>7.726784060561763E-2</v>
      </c>
    </row>
    <row r="404" spans="2:10">
      <c r="B404" s="161" t="s">
        <v>110</v>
      </c>
      <c r="C404" s="9" t="s">
        <v>62</v>
      </c>
      <c r="D404" s="9" t="s">
        <v>63</v>
      </c>
      <c r="E404" s="142" t="s">
        <v>68</v>
      </c>
      <c r="F404" s="115">
        <f>IF($E218="Nil",F218/365,(F218-F224)/INDEX('TDCV Values'!$C$5:$C$6,MATCH($C404,'TDCV Values'!$B$5:$B$6,0)))</f>
        <v>0.49931779254410713</v>
      </c>
      <c r="G404" s="115">
        <f>IF($E218="Nil",G218/365,(G218-G224)/INDEX('TDCV Values'!$C$5:$C$6,MATCH($C404,'TDCV Values'!$B$5:$B$6,0)))</f>
        <v>0.57031533123917832</v>
      </c>
      <c r="H404" s="115">
        <f>IF($E218="Nil",H218/365,(H218-H224)/INDEX('TDCV Values'!$C$5:$C$6,MATCH($C404,'TDCV Values'!$B$5:$B$6,0)))</f>
        <v>0.57031533123917832</v>
      </c>
      <c r="I404" s="115">
        <f>IF($E218="Nil",I218/365,(I218-I224)/INDEX('TDCV Values'!$C$5:$C$6,MATCH($C404,'TDCV Values'!$B$5:$B$6,0)))</f>
        <v>0.57456636065702993</v>
      </c>
      <c r="J404" s="118">
        <f>IF($E218="Nil",J218/365,(J218-J224)/INDEX('TDCV Values'!$C$5:$C$6,MATCH($C404,'TDCV Values'!$B$5:$B$6,0)))</f>
        <v>0.57435639387311965</v>
      </c>
    </row>
    <row r="405" spans="2:10">
      <c r="B405" s="161" t="s">
        <v>110</v>
      </c>
      <c r="C405" s="9" t="s">
        <v>62</v>
      </c>
      <c r="D405" s="9" t="s">
        <v>65</v>
      </c>
      <c r="E405" s="142" t="s">
        <v>68</v>
      </c>
      <c r="F405" s="115">
        <f>IF($E219="Nil",F219/365,(F219-F225)/INDEX('TDCV Values'!$C$5:$C$6,MATCH($C405,'TDCV Values'!$B$5:$B$6,0)))</f>
        <v>0.54968017286685966</v>
      </c>
      <c r="G405" s="115">
        <f>IF($E219="Nil",G219/365,(G219-G225)/INDEX('TDCV Values'!$C$5:$C$6,MATCH($C405,'TDCV Values'!$B$5:$B$6,0)))</f>
        <v>0.62126290562309272</v>
      </c>
      <c r="H405" s="115">
        <f>IF($E219="Nil",H219/365,(H219-H225)/INDEX('TDCV Values'!$C$5:$C$6,MATCH($C405,'TDCV Values'!$B$5:$B$6,0)))</f>
        <v>0.62126290562309272</v>
      </c>
      <c r="I405" s="115">
        <f>IF($E219="Nil",I219/365,(I219-I225)/INDEX('TDCV Values'!$C$5:$C$6,MATCH($C405,'TDCV Values'!$B$5:$B$6,0)))</f>
        <v>0.64351332182064125</v>
      </c>
      <c r="J405" s="118">
        <f>IF($E219="Nil",J219/365,(J219-J225)/INDEX('TDCV Values'!$C$5:$C$6,MATCH($C405,'TDCV Values'!$B$5:$B$6,0)))</f>
        <v>0.64328461858492891</v>
      </c>
    </row>
    <row r="406" spans="2:10">
      <c r="B406" s="161" t="s">
        <v>110</v>
      </c>
      <c r="C406" s="9" t="s">
        <v>62</v>
      </c>
      <c r="D406" s="9" t="s">
        <v>66</v>
      </c>
      <c r="E406" s="142" t="s">
        <v>68</v>
      </c>
      <c r="F406" s="115">
        <f>IF($E220="Nil",F220/365,(F220-F226)/INDEX('TDCV Values'!$C$5:$C$6,MATCH($C406,'TDCV Values'!$B$5:$B$6,0)))</f>
        <v>0.56167517685332391</v>
      </c>
      <c r="G406" s="115">
        <f>IF($E220="Nil",G220/365,(G220-G226)/INDEX('TDCV Values'!$C$5:$C$6,MATCH($C406,'TDCV Values'!$B$5:$B$6,0)))</f>
        <v>0.6379129594351306</v>
      </c>
      <c r="H406" s="115">
        <f>IF($E220="Nil",H220/365,(H220-H226)/INDEX('TDCV Values'!$C$5:$C$6,MATCH($C406,'TDCV Values'!$B$5:$B$6,0)))</f>
        <v>0.6379129594351306</v>
      </c>
      <c r="I406" s="115">
        <f>IF($E220="Nil",I220/365,(I220-I226)/INDEX('TDCV Values'!$C$5:$C$6,MATCH($C406,'TDCV Values'!$B$5:$B$6,0)))</f>
        <v>0.64337632320343929</v>
      </c>
      <c r="J406" s="118">
        <f>IF($E220="Nil",J220/365,(J220-J226)/INDEX('TDCV Values'!$C$5:$C$6,MATCH($C406,'TDCV Values'!$B$5:$B$6,0)))</f>
        <v>0.64315866821750189</v>
      </c>
    </row>
    <row r="407" spans="2:10">
      <c r="B407" s="161" t="s">
        <v>110</v>
      </c>
      <c r="C407" s="9" t="s">
        <v>67</v>
      </c>
      <c r="D407" s="9" t="s">
        <v>63</v>
      </c>
      <c r="E407" s="142" t="s">
        <v>68</v>
      </c>
      <c r="F407" s="115">
        <f>IF($E221="Nil",F221/365,(F221-F227)/INDEX('TDCV Values'!$C$5:$C$6,MATCH($C407,'TDCV Values'!$B$5:$B$6,0)))</f>
        <v>0.28485186128517942</v>
      </c>
      <c r="G407" s="115">
        <f>IF($E221="Nil",G221/365,(G221-G227)/INDEX('TDCV Values'!$C$5:$C$6,MATCH($C407,'TDCV Values'!$B$5:$B$6,0)))</f>
        <v>0.2911174570678719</v>
      </c>
      <c r="H407" s="115">
        <f>IF($E221="Nil",H221/365,(H221-H227)/INDEX('TDCV Values'!$C$5:$C$6,MATCH($C407,'TDCV Values'!$B$5:$B$6,0)))</f>
        <v>0.2911174570678719</v>
      </c>
      <c r="I407" s="115">
        <f>IF($E221="Nil",I221/365,(I221-I227)/INDEX('TDCV Values'!$C$5:$C$6,MATCH($C407,'TDCV Values'!$B$5:$B$6,0)))</f>
        <v>0.29622800854213277</v>
      </c>
      <c r="J407" s="118">
        <f>IF($E221="Nil",J221/365,(J221-J227)/INDEX('TDCV Values'!$C$5:$C$6,MATCH($C407,'TDCV Values'!$B$5:$B$6,0)))</f>
        <v>0.29601276119300984</v>
      </c>
    </row>
    <row r="408" spans="2:10">
      <c r="B408" s="161" t="s">
        <v>110</v>
      </c>
      <c r="C408" s="9" t="s">
        <v>67</v>
      </c>
      <c r="D408" s="9" t="s">
        <v>65</v>
      </c>
      <c r="E408" s="142" t="s">
        <v>68</v>
      </c>
      <c r="F408" s="115">
        <f>IF($E222="Nil",F222/365,(F222-F228)/INDEX('TDCV Values'!$C$5:$C$6,MATCH($C408,'TDCV Values'!$B$5:$B$6,0)))</f>
        <v>0.3750844265084296</v>
      </c>
      <c r="G408" s="115">
        <f>IF($E222="Nil",G222/365,(G222-G228)/INDEX('TDCV Values'!$C$5:$C$6,MATCH($C408,'TDCV Values'!$B$5:$B$6,0)))</f>
        <v>0.37799022515901148</v>
      </c>
      <c r="H408" s="115">
        <f>IF($E222="Nil",H222/365,(H222-H228)/INDEX('TDCV Values'!$C$5:$C$6,MATCH($C408,'TDCV Values'!$B$5:$B$6,0)))</f>
        <v>0.37799022515901148</v>
      </c>
      <c r="I408" s="115">
        <f>IF($E222="Nil",I222/365,(I222-I228)/INDEX('TDCV Values'!$C$5:$C$6,MATCH($C408,'TDCV Values'!$B$5:$B$6,0)))</f>
        <v>0.4044887666525579</v>
      </c>
      <c r="J408" s="118">
        <f>IF($E222="Nil",J222/365,(J222-J228)/INDEX('TDCV Values'!$C$5:$C$6,MATCH($C408,'TDCV Values'!$B$5:$B$6,0)))</f>
        <v>0.40418230405342426</v>
      </c>
    </row>
    <row r="409" spans="2:10">
      <c r="B409" s="162" t="s">
        <v>110</v>
      </c>
      <c r="C409" s="163" t="s">
        <v>67</v>
      </c>
      <c r="D409" s="163" t="s">
        <v>66</v>
      </c>
      <c r="E409" s="182" t="s">
        <v>68</v>
      </c>
      <c r="F409" s="119">
        <f>IF($E223="Nil",F223/365,(F223-F229)/INDEX('TDCV Values'!$C$5:$C$6,MATCH($C409,'TDCV Values'!$B$5:$B$6,0)))</f>
        <v>0.33537728236404085</v>
      </c>
      <c r="G409" s="119">
        <f>IF($E223="Nil",G223/365,(G223-G229)/INDEX('TDCV Values'!$C$5:$C$6,MATCH($C409,'TDCV Values'!$B$5:$B$6,0)))</f>
        <v>0.34338533582610592</v>
      </c>
      <c r="H409" s="119">
        <f>IF($E223="Nil",H223/365,(H223-H229)/INDEX('TDCV Values'!$C$5:$C$6,MATCH($C409,'TDCV Values'!$B$5:$B$6,0)))</f>
        <v>0.34338533582610592</v>
      </c>
      <c r="I409" s="119">
        <f>IF($E223="Nil",I223/365,(I223-I229)/INDEX('TDCV Values'!$C$5:$C$6,MATCH($C409,'TDCV Values'!$B$5:$B$6,0)))</f>
        <v>0.34995026128701723</v>
      </c>
      <c r="J409" s="120">
        <f>IF($E223="Nil",J223/365,(J223-J229)/INDEX('TDCV Values'!$C$5:$C$6,MATCH($C409,'TDCV Values'!$B$5:$B$6,0)))</f>
        <v>0.34971517866344842</v>
      </c>
    </row>
    <row r="410" spans="2:10">
      <c r="B410" s="159" t="s">
        <v>114</v>
      </c>
      <c r="C410" s="160" t="s">
        <v>62</v>
      </c>
      <c r="D410" s="160" t="s">
        <v>63</v>
      </c>
      <c r="E410" s="181" t="s">
        <v>64</v>
      </c>
      <c r="F410" s="116">
        <f>IF($E224="Nil",F224/365,(F224-F230)/INDEX('TDCV Values'!$C$5:$C$6,MATCH($C410,'TDCV Values'!$B$5:$B$6,0)))</f>
        <v>0.66438717665867608</v>
      </c>
      <c r="G410" s="116">
        <f>IF($E224="Nil",G224/365,(G224-G230)/INDEX('TDCV Values'!$C$5:$C$6,MATCH($C410,'TDCV Values'!$B$5:$B$6,0)))</f>
        <v>0.49762783330110583</v>
      </c>
      <c r="H410" s="116">
        <f>IF($E224="Nil",H224/365,(H224-H230)/INDEX('TDCV Values'!$C$5:$C$6,MATCH($C410,'TDCV Values'!$B$5:$B$6,0)))</f>
        <v>0.29262744067314406</v>
      </c>
      <c r="I410" s="116">
        <f>IF($E224="Nil",I224/365,(I224-I230)/INDEX('TDCV Values'!$C$5:$C$6,MATCH($C410,'TDCV Values'!$B$5:$B$6,0)))</f>
        <v>0.26520204949072129</v>
      </c>
      <c r="J410" s="117">
        <f>IF($E224="Nil",J224/365,(J224-J230)/INDEX('TDCV Values'!$C$5:$C$6,MATCH($C410,'TDCV Values'!$B$5:$B$6,0)))</f>
        <v>0.27788488137662426</v>
      </c>
    </row>
    <row r="411" spans="2:10">
      <c r="B411" s="161" t="s">
        <v>114</v>
      </c>
      <c r="C411" s="9" t="s">
        <v>62</v>
      </c>
      <c r="D411" s="9" t="s">
        <v>65</v>
      </c>
      <c r="E411" s="142" t="s">
        <v>64</v>
      </c>
      <c r="F411" s="115">
        <f>IF($E225="Nil",F225/365,(F225-F231)/INDEX('TDCV Values'!$C$5:$C$6,MATCH($C411,'TDCV Values'!$B$5:$B$6,0)))</f>
        <v>0.6540892883888364</v>
      </c>
      <c r="G411" s="115">
        <f>IF($E225="Nil",G225/365,(G225-G231)/INDEX('TDCV Values'!$C$5:$C$6,MATCH($C411,'TDCV Values'!$B$5:$B$6,0)))</f>
        <v>0.4861322036196109</v>
      </c>
      <c r="H411" s="115">
        <f>IF($E225="Nil",H225/365,(H225-H231)/INDEX('TDCV Values'!$C$5:$C$6,MATCH($C411,'TDCV Values'!$B$5:$B$6,0)))</f>
        <v>0.2821219267984032</v>
      </c>
      <c r="I411" s="115">
        <f>IF($E225="Nil",I225/365,(I225-I231)/INDEX('TDCV Values'!$C$5:$C$6,MATCH($C411,'TDCV Values'!$B$5:$B$6,0)))</f>
        <v>0.26088149053855286</v>
      </c>
      <c r="J411" s="118">
        <f>IF($E225="Nil",J225/365,(J225-J231)/INDEX('TDCV Values'!$C$5:$C$6,MATCH($C411,'TDCV Values'!$B$5:$B$6,0)))</f>
        <v>0.27350550026530013</v>
      </c>
    </row>
    <row r="412" spans="2:10">
      <c r="B412" s="161" t="s">
        <v>114</v>
      </c>
      <c r="C412" s="9" t="s">
        <v>62</v>
      </c>
      <c r="D412" s="9" t="s">
        <v>66</v>
      </c>
      <c r="E412" s="142" t="s">
        <v>64</v>
      </c>
      <c r="F412" s="115">
        <f>IF($E226="Nil",F226/365,(F226-F232)/INDEX('TDCV Values'!$C$5:$C$6,MATCH($C412,'TDCV Values'!$B$5:$B$6,0)))</f>
        <v>0.69976154206901975</v>
      </c>
      <c r="G412" s="115">
        <f>IF($E226="Nil",G226/365,(G226-G232)/INDEX('TDCV Values'!$C$5:$C$6,MATCH($C412,'TDCV Values'!$B$5:$B$6,0)))</f>
        <v>0.52413013168349964</v>
      </c>
      <c r="H412" s="115">
        <f>IF($E226="Nil",H226/365,(H226-H232)/INDEX('TDCV Values'!$C$5:$C$6,MATCH($C412,'TDCV Values'!$B$5:$B$6,0)))</f>
        <v>0.30822418662613998</v>
      </c>
      <c r="I412" s="115">
        <f>IF($E226="Nil",I226/365,(I226-I232)/INDEX('TDCV Values'!$C$5:$C$6,MATCH($C412,'TDCV Values'!$B$5:$B$6,0)))</f>
        <v>0.27916091718412389</v>
      </c>
      <c r="J412" s="118">
        <f>IF($E226="Nil",J226/365,(J226-J232)/INDEX('TDCV Values'!$C$5:$C$6,MATCH($C412,'TDCV Values'!$B$5:$B$6,0)))</f>
        <v>0.29251816628241784</v>
      </c>
    </row>
    <row r="413" spans="2:10">
      <c r="B413" s="161" t="s">
        <v>114</v>
      </c>
      <c r="C413" s="9" t="s">
        <v>67</v>
      </c>
      <c r="D413" s="9" t="s">
        <v>63</v>
      </c>
      <c r="E413" s="142" t="s">
        <v>64</v>
      </c>
      <c r="F413" s="115">
        <f>IF($E227="Nil",F227/365,(F227-F233)/INDEX('TDCV Values'!$C$5:$C$6,MATCH($C413,'TDCV Values'!$B$5:$B$6,0)))</f>
        <v>0.16989165336711531</v>
      </c>
      <c r="G413" s="115">
        <f>IF($E227="Nil",G227/365,(G227-G233)/INDEX('TDCV Values'!$C$5:$C$6,MATCH($C413,'TDCV Values'!$B$5:$B$6,0)))</f>
        <v>0.12538921102880216</v>
      </c>
      <c r="H413" s="115">
        <f>IF($E227="Nil",H227/365,(H227-H233)/INDEX('TDCV Values'!$C$5:$C$6,MATCH($C413,'TDCV Values'!$B$5:$B$6,0)))</f>
        <v>7.4393760322979841E-2</v>
      </c>
      <c r="I413" s="115">
        <f>IF($E227="Nil",I227/365,(I227-I233)/INDEX('TDCV Values'!$C$5:$C$6,MATCH($C413,'TDCV Values'!$B$5:$B$6,0)))</f>
        <v>6.8250546921033245E-2</v>
      </c>
      <c r="J413" s="118">
        <f>IF($E227="Nil",J227/365,(J227-J233)/INDEX('TDCV Values'!$C$5:$C$6,MATCH($C413,'TDCV Values'!$B$5:$B$6,0)))</f>
        <v>7.3496924260822674E-2</v>
      </c>
    </row>
    <row r="414" spans="2:10">
      <c r="B414" s="161" t="s">
        <v>114</v>
      </c>
      <c r="C414" s="9" t="s">
        <v>67</v>
      </c>
      <c r="D414" s="9" t="s">
        <v>65</v>
      </c>
      <c r="E414" s="142" t="s">
        <v>64</v>
      </c>
      <c r="F414" s="115">
        <f>IF($E228="Nil",F228/365,(F228-F234)/INDEX('TDCV Values'!$C$5:$C$6,MATCH($C414,'TDCV Values'!$B$5:$B$6,0)))</f>
        <v>0.17493451521987827</v>
      </c>
      <c r="G414" s="115">
        <f>IF($E228="Nil",G228/365,(G228-G234)/INDEX('TDCV Values'!$C$5:$C$6,MATCH($C414,'TDCV Values'!$B$5:$B$6,0)))</f>
        <v>0.12786740705060581</v>
      </c>
      <c r="H414" s="115">
        <f>IF($E228="Nil",H228/365,(H228-H234)/INDEX('TDCV Values'!$C$5:$C$6,MATCH($C414,'TDCV Values'!$B$5:$B$6,0)))</f>
        <v>7.3191116519275082E-2</v>
      </c>
      <c r="I414" s="115">
        <f>IF($E228="Nil",I228/365,(I228-I234)/INDEX('TDCV Values'!$C$5:$C$6,MATCH($C414,'TDCV Values'!$B$5:$B$6,0)))</f>
        <v>6.6163197298072324E-2</v>
      </c>
      <c r="J414" s="118">
        <f>IF($E228="Nil",J228/365,(J228-J234)/INDEX('TDCV Values'!$C$5:$C$6,MATCH($C414,'TDCV Values'!$B$5:$B$6,0)))</f>
        <v>7.1829686429087033E-2</v>
      </c>
    </row>
    <row r="415" spans="2:10">
      <c r="B415" s="161" t="s">
        <v>114</v>
      </c>
      <c r="C415" s="9" t="s">
        <v>67</v>
      </c>
      <c r="D415" s="9" t="s">
        <v>66</v>
      </c>
      <c r="E415" s="142" t="s">
        <v>64</v>
      </c>
      <c r="F415" s="115">
        <f>IF($E229="Nil",F229/365,(F229-F235)/INDEX('TDCV Values'!$C$5:$C$6,MATCH($C415,'TDCV Values'!$B$5:$B$6,0)))</f>
        <v>0.17893606915975491</v>
      </c>
      <c r="G415" s="115">
        <f>IF($E229="Nil",G229/365,(G229-G235)/INDEX('TDCV Values'!$C$5:$C$6,MATCH($C415,'TDCV Values'!$B$5:$B$6,0)))</f>
        <v>0.13206734590264371</v>
      </c>
      <c r="H415" s="115">
        <f>IF($E229="Nil",H229/365,(H229-H235)/INDEX('TDCV Values'!$C$5:$C$6,MATCH($C415,'TDCV Values'!$B$5:$B$6,0)))</f>
        <v>7.8360409083266344E-2</v>
      </c>
      <c r="I415" s="115">
        <f>IF($E229="Nil",I229/365,(I229-I235)/INDEX('TDCV Values'!$C$5:$C$6,MATCH($C415,'TDCV Values'!$B$5:$B$6,0)))</f>
        <v>7.1838606078518566E-2</v>
      </c>
      <c r="J415" s="118">
        <f>IF($E229="Nil",J229/365,(J229-J235)/INDEX('TDCV Values'!$C$5:$C$6,MATCH($C415,'TDCV Values'!$B$5:$B$6,0)))</f>
        <v>7.7364194104855621E-2</v>
      </c>
    </row>
    <row r="416" spans="2:10">
      <c r="B416" s="161" t="s">
        <v>114</v>
      </c>
      <c r="C416" s="9" t="s">
        <v>62</v>
      </c>
      <c r="D416" s="9" t="s">
        <v>63</v>
      </c>
      <c r="E416" s="142" t="s">
        <v>68</v>
      </c>
      <c r="F416" s="115">
        <f>IF($E230="Nil",F230/365,(F230-F236)/INDEX('TDCV Values'!$C$5:$C$6,MATCH($C416,'TDCV Values'!$B$5:$B$6,0)))</f>
        <v>0.49544453229713797</v>
      </c>
      <c r="G416" s="115">
        <f>IF($E230="Nil",G230/365,(G230-G236)/INDEX('TDCV Values'!$C$5:$C$6,MATCH($C416,'TDCV Values'!$B$5:$B$6,0)))</f>
        <v>0.55600578643787613</v>
      </c>
      <c r="H416" s="115">
        <f>IF($E230="Nil",H230/365,(H230-H236)/INDEX('TDCV Values'!$C$5:$C$6,MATCH($C416,'TDCV Values'!$B$5:$B$6,0)))</f>
        <v>0.55600578643787613</v>
      </c>
      <c r="I416" s="115">
        <f>IF($E230="Nil",I230/365,(I230-I236)/INDEX('TDCV Values'!$C$5:$C$6,MATCH($C416,'TDCV Values'!$B$5:$B$6,0)))</f>
        <v>0.56022625967797834</v>
      </c>
      <c r="J416" s="118">
        <f>IF($E230="Nil",J230/365,(J230-J236)/INDEX('TDCV Values'!$C$5:$C$6,MATCH($C416,'TDCV Values'!$B$5:$B$6,0)))</f>
        <v>0.56001227155576905</v>
      </c>
    </row>
    <row r="417" spans="2:10">
      <c r="B417" s="161" t="s">
        <v>114</v>
      </c>
      <c r="C417" s="9" t="s">
        <v>62</v>
      </c>
      <c r="D417" s="9" t="s">
        <v>65</v>
      </c>
      <c r="E417" s="142" t="s">
        <v>68</v>
      </c>
      <c r="F417" s="115">
        <f>IF($E231="Nil",F231/365,(F231-F237)/INDEX('TDCV Values'!$C$5:$C$6,MATCH($C417,'TDCV Values'!$B$5:$B$6,0)))</f>
        <v>0.54582588994402303</v>
      </c>
      <c r="G417" s="115">
        <f>IF($E231="Nil",G231/365,(G231-G237)/INDEX('TDCV Values'!$C$5:$C$6,MATCH($C417,'TDCV Values'!$B$5:$B$6,0)))</f>
        <v>0.60702347149150193</v>
      </c>
      <c r="H417" s="115">
        <f>IF($E231="Nil",H231/365,(H231-H237)/INDEX('TDCV Values'!$C$5:$C$6,MATCH($C417,'TDCV Values'!$B$5:$B$6,0)))</f>
        <v>0.60702347149150193</v>
      </c>
      <c r="I417" s="115">
        <f>IF($E231="Nil",I231/365,(I231-I237)/INDEX('TDCV Values'!$C$5:$C$6,MATCH($C417,'TDCV Values'!$B$5:$B$6,0)))</f>
        <v>0.62924906957829863</v>
      </c>
      <c r="J417" s="118">
        <f>IF($E231="Nil",J231/365,(J231-J237)/INDEX('TDCV Values'!$C$5:$C$6,MATCH($C417,'TDCV Values'!$B$5:$B$6,0)))</f>
        <v>0.6290153669975127</v>
      </c>
    </row>
    <row r="418" spans="2:10">
      <c r="B418" s="161" t="s">
        <v>114</v>
      </c>
      <c r="C418" s="9" t="s">
        <v>62</v>
      </c>
      <c r="D418" s="9" t="s">
        <v>66</v>
      </c>
      <c r="E418" s="142" t="s">
        <v>68</v>
      </c>
      <c r="F418" s="115">
        <f>IF($E232="Nil",F232/365,(F232-F238)/INDEX('TDCV Values'!$C$5:$C$6,MATCH($C418,'TDCV Values'!$B$5:$B$6,0)))</f>
        <v>0.55759289236708554</v>
      </c>
      <c r="G418" s="115">
        <f>IF($E232="Nil",G232/365,(G232-G238)/INDEX('TDCV Values'!$C$5:$C$6,MATCH($C418,'TDCV Values'!$B$5:$B$6,0)))</f>
        <v>0.62283118619430589</v>
      </c>
      <c r="H418" s="115">
        <f>IF($E232="Nil",H232/365,(H232-H238)/INDEX('TDCV Values'!$C$5:$C$6,MATCH($C418,'TDCV Values'!$B$5:$B$6,0)))</f>
        <v>0.62283118619430589</v>
      </c>
      <c r="I418" s="115">
        <f>IF($E232="Nil",I232/365,(I232-I238)/INDEX('TDCV Values'!$C$5:$C$6,MATCH($C418,'TDCV Values'!$B$5:$B$6,0)))</f>
        <v>0.6282714845517029</v>
      </c>
      <c r="J418" s="118">
        <f>IF($E232="Nil",J232/365,(J232-J238)/INDEX('TDCV Values'!$C$5:$C$6,MATCH($C418,'TDCV Values'!$B$5:$B$6,0)))</f>
        <v>0.62804935741302592</v>
      </c>
    </row>
    <row r="419" spans="2:10">
      <c r="B419" s="161" t="s">
        <v>114</v>
      </c>
      <c r="C419" s="9" t="s">
        <v>67</v>
      </c>
      <c r="D419" s="9" t="s">
        <v>63</v>
      </c>
      <c r="E419" s="142" t="s">
        <v>68</v>
      </c>
      <c r="F419" s="115">
        <f>IF($E233="Nil",F233/365,(F233-F239)/INDEX('TDCV Values'!$C$5:$C$6,MATCH($C419,'TDCV Values'!$B$5:$B$6,0)))</f>
        <v>0.28485186128517942</v>
      </c>
      <c r="G419" s="115">
        <f>IF($E233="Nil",G233/365,(G233-G239)/INDEX('TDCV Values'!$C$5:$C$6,MATCH($C419,'TDCV Values'!$B$5:$B$6,0)))</f>
        <v>0.2911174570678719</v>
      </c>
      <c r="H419" s="115">
        <f>IF($E233="Nil",H233/365,(H233-H239)/INDEX('TDCV Values'!$C$5:$C$6,MATCH($C419,'TDCV Values'!$B$5:$B$6,0)))</f>
        <v>0.2911174570678719</v>
      </c>
      <c r="I419" s="115">
        <f>IF($E233="Nil",I233/365,(I233-I239)/INDEX('TDCV Values'!$C$5:$C$6,MATCH($C419,'TDCV Values'!$B$5:$B$6,0)))</f>
        <v>0.29622394799440699</v>
      </c>
      <c r="J419" s="118">
        <f>IF($E233="Nil",J233/365,(J233-J239)/INDEX('TDCV Values'!$C$5:$C$6,MATCH($C419,'TDCV Values'!$B$5:$B$6,0)))</f>
        <v>0.29600920426779792</v>
      </c>
    </row>
    <row r="420" spans="2:10">
      <c r="B420" s="161" t="s">
        <v>114</v>
      </c>
      <c r="C420" s="9" t="s">
        <v>67</v>
      </c>
      <c r="D420" s="9" t="s">
        <v>65</v>
      </c>
      <c r="E420" s="142" t="s">
        <v>68</v>
      </c>
      <c r="F420" s="115">
        <f>IF($E234="Nil",F234/365,(F234-F240)/INDEX('TDCV Values'!$C$5:$C$6,MATCH($C420,'TDCV Values'!$B$5:$B$6,0)))</f>
        <v>0.3750844265084296</v>
      </c>
      <c r="G420" s="115">
        <f>IF($E234="Nil",G234/365,(G234-G240)/INDEX('TDCV Values'!$C$5:$C$6,MATCH($C420,'TDCV Values'!$B$5:$B$6,0)))</f>
        <v>0.37799022515901148</v>
      </c>
      <c r="H420" s="115">
        <f>IF($E234="Nil",H234/365,(H234-H240)/INDEX('TDCV Values'!$C$5:$C$6,MATCH($C420,'TDCV Values'!$B$5:$B$6,0)))</f>
        <v>0.37799022515901148</v>
      </c>
      <c r="I420" s="115">
        <f>IF($E234="Nil",I234/365,(I234-I240)/INDEX('TDCV Values'!$C$5:$C$6,MATCH($C420,'TDCV Values'!$B$5:$B$6,0)))</f>
        <v>0.40448341414456446</v>
      </c>
      <c r="J420" s="118">
        <f>IF($E234="Nil",J234/365,(J234-J240)/INDEX('TDCV Values'!$C$5:$C$6,MATCH($C420,'TDCV Values'!$B$5:$B$6,0)))</f>
        <v>0.40417765307292147</v>
      </c>
    </row>
    <row r="421" spans="2:10">
      <c r="B421" s="162" t="s">
        <v>114</v>
      </c>
      <c r="C421" s="163" t="s">
        <v>67</v>
      </c>
      <c r="D421" s="163" t="s">
        <v>66</v>
      </c>
      <c r="E421" s="182" t="s">
        <v>68</v>
      </c>
      <c r="F421" s="119">
        <f>IF($E235="Nil",F235/365,(F235-F241)/INDEX('TDCV Values'!$C$5:$C$6,MATCH($C421,'TDCV Values'!$B$5:$B$6,0)))</f>
        <v>0.33537728236404085</v>
      </c>
      <c r="G421" s="119">
        <f>IF($E235="Nil",G235/365,(G235-G241)/INDEX('TDCV Values'!$C$5:$C$6,MATCH($C421,'TDCV Values'!$B$5:$B$6,0)))</f>
        <v>0.34338533582610592</v>
      </c>
      <c r="H421" s="119">
        <f>IF($E235="Nil",H235/365,(H235-H241)/INDEX('TDCV Values'!$C$5:$C$6,MATCH($C421,'TDCV Values'!$B$5:$B$6,0)))</f>
        <v>0.34338533582610592</v>
      </c>
      <c r="I421" s="119">
        <f>IF($E235="Nil",I235/365,(I235-I241)/INDEX('TDCV Values'!$C$5:$C$6,MATCH($C421,'TDCV Values'!$B$5:$B$6,0)))</f>
        <v>0.34994583047887412</v>
      </c>
      <c r="J421" s="120">
        <f>IF($E235="Nil",J235/365,(J235-J241)/INDEX('TDCV Values'!$C$5:$C$6,MATCH($C421,'TDCV Values'!$B$5:$B$6,0)))</f>
        <v>0.34971129039978321</v>
      </c>
    </row>
    <row r="422" spans="2:10">
      <c r="B422" s="159" t="s">
        <v>116</v>
      </c>
      <c r="C422" s="160" t="s">
        <v>62</v>
      </c>
      <c r="D422" s="160" t="s">
        <v>63</v>
      </c>
      <c r="E422" s="181" t="s">
        <v>64</v>
      </c>
      <c r="F422" s="116">
        <f>IF($E236="Nil",F236/365,(F236-F242)/INDEX('TDCV Values'!$C$5:$C$6,MATCH($C422,'TDCV Values'!$B$5:$B$6,0)))</f>
        <v>0.66199463639700062</v>
      </c>
      <c r="G422" s="116">
        <f>IF($E236="Nil",G236/365,(G236-G242)/INDEX('TDCV Values'!$C$5:$C$6,MATCH($C422,'TDCV Values'!$B$5:$B$6,0)))</f>
        <v>0.49957242054892775</v>
      </c>
      <c r="H422" s="116">
        <f>IF($E236="Nil",H236/365,(H236-H242)/INDEX('TDCV Values'!$C$5:$C$6,MATCH($C422,'TDCV Values'!$B$5:$B$6,0)))</f>
        <v>0.29968502920937617</v>
      </c>
      <c r="I422" s="116">
        <f>IF($E236="Nil",I236/365,(I236-I242)/INDEX('TDCV Values'!$C$5:$C$6,MATCH($C422,'TDCV Values'!$B$5:$B$6,0)))</f>
        <v>0.27262600456157221</v>
      </c>
      <c r="J422" s="117">
        <f>IF($E236="Nil",J236/365,(J236-J242)/INDEX('TDCV Values'!$C$5:$C$6,MATCH($C422,'TDCV Values'!$B$5:$B$6,0)))</f>
        <v>0.28476630586755902</v>
      </c>
    </row>
    <row r="423" spans="2:10">
      <c r="B423" s="161" t="s">
        <v>116</v>
      </c>
      <c r="C423" s="9" t="s">
        <v>62</v>
      </c>
      <c r="D423" s="9" t="s">
        <v>65</v>
      </c>
      <c r="E423" s="142" t="s">
        <v>64</v>
      </c>
      <c r="F423" s="115">
        <f>IF($E237="Nil",F237/365,(F237-F243)/INDEX('TDCV Values'!$C$5:$C$6,MATCH($C423,'TDCV Values'!$B$5:$B$6,0)))</f>
        <v>0.65178412315412848</v>
      </c>
      <c r="G423" s="115">
        <f>IF($E237="Nil",G237/365,(G237-G243)/INDEX('TDCV Values'!$C$5:$C$6,MATCH($C423,'TDCV Values'!$B$5:$B$6,0)))</f>
        <v>0.48814289155728879</v>
      </c>
      <c r="H423" s="115">
        <f>IF($E237="Nil",H237/365,(H237-H243)/INDEX('TDCV Values'!$C$5:$C$6,MATCH($C423,'TDCV Values'!$B$5:$B$6,0)))</f>
        <v>0.28922092183219189</v>
      </c>
      <c r="I423" s="115">
        <f>IF($E237="Nil",I237/365,(I237-I243)/INDEX('TDCV Values'!$C$5:$C$6,MATCH($C423,'TDCV Values'!$B$5:$B$6,0)))</f>
        <v>0.26827141601437116</v>
      </c>
      <c r="J423" s="118">
        <f>IF($E237="Nil",J237/365,(J237-J243)/INDEX('TDCV Values'!$C$5:$C$6,MATCH($C423,'TDCV Values'!$B$5:$B$6,0)))</f>
        <v>0.28035525087733953</v>
      </c>
    </row>
    <row r="424" spans="2:10">
      <c r="B424" s="161" t="s">
        <v>116</v>
      </c>
      <c r="C424" s="9" t="s">
        <v>62</v>
      </c>
      <c r="D424" s="9" t="s">
        <v>66</v>
      </c>
      <c r="E424" s="142" t="s">
        <v>64</v>
      </c>
      <c r="F424" s="115">
        <f>IF($E238="Nil",F238/365,(F238-F244)/INDEX('TDCV Values'!$C$5:$C$6,MATCH($C424,'TDCV Values'!$B$5:$B$6,0)))</f>
        <v>0.69724769006924314</v>
      </c>
      <c r="G424" s="115">
        <f>IF($E238="Nil",G238/365,(G238-G244)/INDEX('TDCV Values'!$C$5:$C$6,MATCH($C424,'TDCV Values'!$B$5:$B$6,0)))</f>
        <v>0.52618773170070532</v>
      </c>
      <c r="H424" s="115">
        <f>IF($E238="Nil",H238/365,(H238-H244)/INDEX('TDCV Values'!$C$5:$C$6,MATCH($C424,'TDCV Values'!$B$5:$B$6,0)))</f>
        <v>0.31566678016436894</v>
      </c>
      <c r="I424" s="115">
        <f>IF($E238="Nil",I238/365,(I238-I244)/INDEX('TDCV Values'!$C$5:$C$6,MATCH($C424,'TDCV Values'!$B$5:$B$6,0)))</f>
        <v>0.28699152201176487</v>
      </c>
      <c r="J424" s="118">
        <f>IF($E238="Nil",J238/365,(J238-J244)/INDEX('TDCV Values'!$C$5:$C$6,MATCH($C424,'TDCV Values'!$B$5:$B$6,0)))</f>
        <v>0.29977732772224963</v>
      </c>
    </row>
    <row r="425" spans="2:10">
      <c r="B425" s="161" t="s">
        <v>116</v>
      </c>
      <c r="C425" s="9" t="s">
        <v>67</v>
      </c>
      <c r="D425" s="9" t="s">
        <v>63</v>
      </c>
      <c r="E425" s="142" t="s">
        <v>64</v>
      </c>
      <c r="F425" s="115">
        <f>IF($E239="Nil",F239/365,(F239-F245)/INDEX('TDCV Values'!$C$5:$C$6,MATCH($C425,'TDCV Values'!$B$5:$B$6,0)))</f>
        <v>0.1702247491205971</v>
      </c>
      <c r="G425" s="115">
        <f>IF($E239="Nil",G239/365,(G239-G245)/INDEX('TDCV Values'!$C$5:$C$6,MATCH($C425,'TDCV Values'!$B$5:$B$6,0)))</f>
        <v>0.12563027384236986</v>
      </c>
      <c r="H425" s="115">
        <f>IF($E239="Nil",H239/365,(H239-H245)/INDEX('TDCV Values'!$C$5:$C$6,MATCH($C425,'TDCV Values'!$B$5:$B$6,0)))</f>
        <v>7.463482313654754E-2</v>
      </c>
      <c r="I425" s="115">
        <f>IF($E239="Nil",I239/365,(I239-I245)/INDEX('TDCV Values'!$C$5:$C$6,MATCH($C425,'TDCV Values'!$B$5:$B$6,0)))</f>
        <v>6.8490639055214644E-2</v>
      </c>
      <c r="J425" s="118">
        <f>IF($E239="Nil",J239/365,(J239-J245)/INDEX('TDCV Values'!$C$5:$C$6,MATCH($C425,'TDCV Values'!$B$5:$B$6,0)))</f>
        <v>7.3736976425632442E-2</v>
      </c>
    </row>
    <row r="426" spans="2:10">
      <c r="B426" s="161" t="s">
        <v>116</v>
      </c>
      <c r="C426" s="9" t="s">
        <v>67</v>
      </c>
      <c r="D426" s="9" t="s">
        <v>65</v>
      </c>
      <c r="E426" s="142" t="s">
        <v>64</v>
      </c>
      <c r="F426" s="115">
        <f>IF($E240="Nil",F240/365,(F240-F246)/INDEX('TDCV Values'!$C$5:$C$6,MATCH($C426,'TDCV Values'!$B$5:$B$6,0)))</f>
        <v>0.17517280997926107</v>
      </c>
      <c r="G426" s="115">
        <f>IF($E240="Nil",G240/365,(G240-G246)/INDEX('TDCV Values'!$C$5:$C$6,MATCH($C426,'TDCV Values'!$B$5:$B$6,0)))</f>
        <v>0.12796198650169158</v>
      </c>
      <c r="H426" s="115">
        <f>IF($E240="Nil",H240/365,(H240-H246)/INDEX('TDCV Values'!$C$5:$C$6,MATCH($C426,'TDCV Values'!$B$5:$B$6,0)))</f>
        <v>7.3285695970360859E-2</v>
      </c>
      <c r="I426" s="115">
        <f>IF($E240="Nil",I240/365,(I240-I246)/INDEX('TDCV Values'!$C$5:$C$6,MATCH($C426,'TDCV Values'!$B$5:$B$6,0)))</f>
        <v>6.6257437283667397E-2</v>
      </c>
      <c r="J426" s="118">
        <f>IF($E240="Nil",J240/365,(J240-J246)/INDEX('TDCV Values'!$C$5:$C$6,MATCH($C426,'TDCV Values'!$B$5:$B$6,0)))</f>
        <v>7.1923904408205813E-2</v>
      </c>
    </row>
    <row r="427" spans="2:10">
      <c r="B427" s="161" t="s">
        <v>116</v>
      </c>
      <c r="C427" s="9" t="s">
        <v>67</v>
      </c>
      <c r="D427" s="9" t="s">
        <v>66</v>
      </c>
      <c r="E427" s="142" t="s">
        <v>64</v>
      </c>
      <c r="F427" s="115">
        <f>IF($E241="Nil",F241/365,(F241-F247)/INDEX('TDCV Values'!$C$5:$C$6,MATCH($C427,'TDCV Values'!$B$5:$B$6,0)))</f>
        <v>0.17928712924140436</v>
      </c>
      <c r="G427" s="115">
        <f>IF($E241="Nil",G241/365,(G241-G247)/INDEX('TDCV Values'!$C$5:$C$6,MATCH($C427,'TDCV Values'!$B$5:$B$6,0)))</f>
        <v>0.13232140957691488</v>
      </c>
      <c r="H427" s="115">
        <f>IF($E241="Nil",H241/365,(H241-H247)/INDEX('TDCV Values'!$C$5:$C$6,MATCH($C427,'TDCV Values'!$B$5:$B$6,0)))</f>
        <v>7.8614472757537524E-2</v>
      </c>
      <c r="I427" s="115">
        <f>IF($E241="Nil",I241/365,(I241-I247)/INDEX('TDCV Values'!$C$5:$C$6,MATCH($C427,'TDCV Values'!$B$5:$B$6,0)))</f>
        <v>7.2091659757551274E-2</v>
      </c>
      <c r="J427" s="118">
        <f>IF($E241="Nil",J241/365,(J241-J247)/INDEX('TDCV Values'!$C$5:$C$6,MATCH($C427,'TDCV Values'!$B$5:$B$6,0)))</f>
        <v>7.7617204721793925E-2</v>
      </c>
    </row>
    <row r="428" spans="2:10">
      <c r="B428" s="161" t="s">
        <v>116</v>
      </c>
      <c r="C428" s="9" t="s">
        <v>62</v>
      </c>
      <c r="D428" s="9" t="s">
        <v>63</v>
      </c>
      <c r="E428" s="142" t="s">
        <v>68</v>
      </c>
      <c r="F428" s="115">
        <f>IF($E242="Nil",F242/365,(F242-F248)/INDEX('TDCV Values'!$C$5:$C$6,MATCH($C428,'TDCV Values'!$B$5:$B$6,0)))</f>
        <v>0.51072239216018267</v>
      </c>
      <c r="G428" s="115">
        <f>IF($E242="Nil",G242/365,(G242-G248)/INDEX('TDCV Values'!$C$5:$C$6,MATCH($C428,'TDCV Values'!$B$5:$B$6,0)))</f>
        <v>0.5897892230364391</v>
      </c>
      <c r="H428" s="115">
        <f>IF($E242="Nil",H242/365,(H242-H248)/INDEX('TDCV Values'!$C$5:$C$6,MATCH($C428,'TDCV Values'!$B$5:$B$6,0)))</f>
        <v>0.5897892230364391</v>
      </c>
      <c r="I428" s="115">
        <f>IF($E242="Nil",I242/365,(I242-I248)/INDEX('TDCV Values'!$C$5:$C$6,MATCH($C428,'TDCV Values'!$B$5:$B$6,0)))</f>
        <v>0.59397109713464102</v>
      </c>
      <c r="J428" s="118">
        <f>IF($E242="Nil",J242/365,(J242-J248)/INDEX('TDCV Values'!$C$5:$C$6,MATCH($C428,'TDCV Values'!$B$5:$B$6,0)))</f>
        <v>0.59376779858358397</v>
      </c>
    </row>
    <row r="429" spans="2:10">
      <c r="B429" s="161" t="s">
        <v>116</v>
      </c>
      <c r="C429" s="9" t="s">
        <v>62</v>
      </c>
      <c r="D429" s="9" t="s">
        <v>65</v>
      </c>
      <c r="E429" s="142" t="s">
        <v>68</v>
      </c>
      <c r="F429" s="115">
        <f>IF($E243="Nil",F243/365,(F243-F249)/INDEX('TDCV Values'!$C$5:$C$6,MATCH($C429,'TDCV Values'!$B$5:$B$6,0)))</f>
        <v>0.56102889480632334</v>
      </c>
      <c r="G429" s="115">
        <f>IF($E243="Nil",G243/365,(G243-G249)/INDEX('TDCV Values'!$C$5:$C$6,MATCH($C429,'TDCV Values'!$B$5:$B$6,0)))</f>
        <v>0.64064138365179923</v>
      </c>
      <c r="H429" s="115">
        <f>IF($E243="Nil",H243/365,(H243-H249)/INDEX('TDCV Values'!$C$5:$C$6,MATCH($C429,'TDCV Values'!$B$5:$B$6,0)))</f>
        <v>0.64064138365179923</v>
      </c>
      <c r="I429" s="115">
        <f>IF($E243="Nil",I243/365,(I243-I249)/INDEX('TDCV Values'!$C$5:$C$6,MATCH($C429,'TDCV Values'!$B$5:$B$6,0)))</f>
        <v>0.66280577234523586</v>
      </c>
      <c r="J429" s="118">
        <f>IF($E243="Nil",J243/365,(J243-J249)/INDEX('TDCV Values'!$C$5:$C$6,MATCH($C429,'TDCV Values'!$B$5:$B$6,0)))</f>
        <v>0.66258495843759935</v>
      </c>
    </row>
    <row r="430" spans="2:10">
      <c r="B430" s="161" t="s">
        <v>116</v>
      </c>
      <c r="C430" s="9" t="s">
        <v>62</v>
      </c>
      <c r="D430" s="9" t="s">
        <v>66</v>
      </c>
      <c r="E430" s="142" t="s">
        <v>68</v>
      </c>
      <c r="F430" s="115">
        <f>IF($E244="Nil",F244/365,(F244-F250)/INDEX('TDCV Values'!$C$5:$C$6,MATCH($C430,'TDCV Values'!$B$5:$B$6,0)))</f>
        <v>0.57369523672946987</v>
      </c>
      <c r="G430" s="115">
        <f>IF($E244="Nil",G244/365,(G244-G250)/INDEX('TDCV Values'!$C$5:$C$6,MATCH($C430,'TDCV Values'!$B$5:$B$6,0)))</f>
        <v>0.65843777865760622</v>
      </c>
      <c r="H430" s="115">
        <f>IF($E244="Nil",H244/365,(H244-H250)/INDEX('TDCV Values'!$C$5:$C$6,MATCH($C430,'TDCV Values'!$B$5:$B$6,0)))</f>
        <v>0.65843777865760622</v>
      </c>
      <c r="I430" s="115">
        <f>IF($E244="Nil",I244/365,(I244-I250)/INDEX('TDCV Values'!$C$5:$C$6,MATCH($C430,'TDCV Values'!$B$5:$B$6,0)))</f>
        <v>0.66381815026853119</v>
      </c>
      <c r="J430" s="118">
        <f>IF($E244="Nil",J244/365,(J244-J250)/INDEX('TDCV Values'!$C$5:$C$6,MATCH($C430,'TDCV Values'!$B$5:$B$6,0)))</f>
        <v>0.66360768119698821</v>
      </c>
    </row>
    <row r="431" spans="2:10">
      <c r="B431" s="161" t="s">
        <v>116</v>
      </c>
      <c r="C431" s="9" t="s">
        <v>67</v>
      </c>
      <c r="D431" s="9" t="s">
        <v>63</v>
      </c>
      <c r="E431" s="142" t="s">
        <v>68</v>
      </c>
      <c r="F431" s="115">
        <f>IF($E245="Nil",F245/365,(F245-F251)/INDEX('TDCV Values'!$C$5:$C$6,MATCH($C431,'TDCV Values'!$B$5:$B$6,0)))</f>
        <v>0.28485186128517942</v>
      </c>
      <c r="G431" s="115">
        <f>IF($E245="Nil",G245/365,(G245-G251)/INDEX('TDCV Values'!$C$5:$C$6,MATCH($C431,'TDCV Values'!$B$5:$B$6,0)))</f>
        <v>0.2911174570678719</v>
      </c>
      <c r="H431" s="115">
        <f>IF($E245="Nil",H245/365,(H245-H251)/INDEX('TDCV Values'!$C$5:$C$6,MATCH($C431,'TDCV Values'!$B$5:$B$6,0)))</f>
        <v>0.2911174570678719</v>
      </c>
      <c r="I431" s="115">
        <f>IF($E245="Nil",I245/365,(I245-I251)/INDEX('TDCV Values'!$C$5:$C$6,MATCH($C431,'TDCV Values'!$B$5:$B$6,0)))</f>
        <v>0.29621333212265361</v>
      </c>
      <c r="J431" s="118">
        <f>IF($E245="Nil",J245/365,(J245-J251)/INDEX('TDCV Values'!$C$5:$C$6,MATCH($C431,'TDCV Values'!$B$5:$B$6,0)))</f>
        <v>0.29599990245757773</v>
      </c>
    </row>
    <row r="432" spans="2:10">
      <c r="B432" s="161" t="s">
        <v>116</v>
      </c>
      <c r="C432" s="9" t="s">
        <v>67</v>
      </c>
      <c r="D432" s="9" t="s">
        <v>65</v>
      </c>
      <c r="E432" s="142" t="s">
        <v>68</v>
      </c>
      <c r="F432" s="115">
        <f>IF($E246="Nil",F246/365,(F246-F252)/INDEX('TDCV Values'!$C$5:$C$6,MATCH($C432,'TDCV Values'!$B$5:$B$6,0)))</f>
        <v>0.3750844265084296</v>
      </c>
      <c r="G432" s="115">
        <f>IF($E246="Nil",G246/365,(G246-G252)/INDEX('TDCV Values'!$C$5:$C$6,MATCH($C432,'TDCV Values'!$B$5:$B$6,0)))</f>
        <v>0.37799022515901148</v>
      </c>
      <c r="H432" s="115">
        <f>IF($E246="Nil",H246/365,(H246-H252)/INDEX('TDCV Values'!$C$5:$C$6,MATCH($C432,'TDCV Values'!$B$5:$B$6,0)))</f>
        <v>0.37799022515901148</v>
      </c>
      <c r="I432" s="115">
        <f>IF($E246="Nil",I246/365,(I246-I252)/INDEX('TDCV Values'!$C$5:$C$6,MATCH($C432,'TDCV Values'!$B$5:$B$6,0)))</f>
        <v>0.40447788799461709</v>
      </c>
      <c r="J432" s="118">
        <f>IF($E246="Nil",J246/365,(J246-J252)/INDEX('TDCV Values'!$C$5:$C$6,MATCH($C432,'TDCV Values'!$B$5:$B$6,0)))</f>
        <v>0.40417285042356504</v>
      </c>
    </row>
    <row r="433" spans="2:10">
      <c r="B433" s="162" t="s">
        <v>116</v>
      </c>
      <c r="C433" s="163" t="s">
        <v>67</v>
      </c>
      <c r="D433" s="163" t="s">
        <v>66</v>
      </c>
      <c r="E433" s="182" t="s">
        <v>68</v>
      </c>
      <c r="F433" s="119">
        <f>IF($E247="Nil",F247/365,(F247-F253)/INDEX('TDCV Values'!$C$5:$C$6,MATCH($C433,'TDCV Values'!$B$5:$B$6,0)))</f>
        <v>0.33537728236404085</v>
      </c>
      <c r="G433" s="119">
        <f>IF($E247="Nil",G247/365,(G247-G253)/INDEX('TDCV Values'!$C$5:$C$6,MATCH($C433,'TDCV Values'!$B$5:$B$6,0)))</f>
        <v>0.34338533582610592</v>
      </c>
      <c r="H433" s="119">
        <f>IF($E247="Nil",H247/365,(H247-H253)/INDEX('TDCV Values'!$C$5:$C$6,MATCH($C433,'TDCV Values'!$B$5:$B$6,0)))</f>
        <v>0.34338533582610592</v>
      </c>
      <c r="I433" s="119">
        <f>IF($E247="Nil",I247/365,(I247-I253)/INDEX('TDCV Values'!$C$5:$C$6,MATCH($C433,'TDCV Values'!$B$5:$B$6,0)))</f>
        <v>0.34993424588825833</v>
      </c>
      <c r="J433" s="120">
        <f>IF($E247="Nil",J247/365,(J247-J253)/INDEX('TDCV Values'!$C$5:$C$6,MATCH($C433,'TDCV Values'!$B$5:$B$6,0)))</f>
        <v>0.34970112154925703</v>
      </c>
    </row>
    <row r="434" spans="2:10">
      <c r="B434" s="159" t="s">
        <v>120</v>
      </c>
      <c r="C434" s="160" t="s">
        <v>62</v>
      </c>
      <c r="D434" s="160" t="s">
        <v>63</v>
      </c>
      <c r="E434" s="181" t="s">
        <v>64</v>
      </c>
      <c r="F434" s="116">
        <f>IF($E248="Nil",F248/365,(F248-F254)/INDEX('TDCV Values'!$C$5:$C$6,MATCH($C434,'TDCV Values'!$B$5:$B$6,0)))</f>
        <v>0.67711504748745377</v>
      </c>
      <c r="G434" s="116">
        <f>IF($E248="Nil",G248/365,(G248-G254)/INDEX('TDCV Values'!$C$5:$C$6,MATCH($C434,'TDCV Values'!$B$5:$B$6,0)))</f>
        <v>0.5091623768248239</v>
      </c>
      <c r="H434" s="116">
        <f>IF($E248="Nil",H248/365,(H248-H254)/INDEX('TDCV Values'!$C$5:$C$6,MATCH($C434,'TDCV Values'!$B$5:$B$6,0)))</f>
        <v>0.30295170395717769</v>
      </c>
      <c r="I434" s="116">
        <f>IF($E248="Nil",I248/365,(I248-I254)/INDEX('TDCV Values'!$C$5:$C$6,MATCH($C434,'TDCV Values'!$B$5:$B$6,0)))</f>
        <v>0.27510999108355516</v>
      </c>
      <c r="J434" s="117">
        <f>IF($E248="Nil",J248/365,(J248-J254)/INDEX('TDCV Values'!$C$5:$C$6,MATCH($C434,'TDCV Values'!$B$5:$B$6,0)))</f>
        <v>0.28790824499307166</v>
      </c>
    </row>
    <row r="435" spans="2:10">
      <c r="B435" s="161" t="s">
        <v>120</v>
      </c>
      <c r="C435" s="9" t="s">
        <v>62</v>
      </c>
      <c r="D435" s="9" t="s">
        <v>65</v>
      </c>
      <c r="E435" s="142" t="s">
        <v>64</v>
      </c>
      <c r="F435" s="115">
        <f>IF($E249="Nil",F249/365,(F249-F255)/INDEX('TDCV Values'!$C$5:$C$6,MATCH($C435,'TDCV Values'!$B$5:$B$6,0)))</f>
        <v>0.66672424103728678</v>
      </c>
      <c r="G435" s="115">
        <f>IF($E249="Nil",G249/365,(G249-G255)/INDEX('TDCV Values'!$C$5:$C$6,MATCH($C435,'TDCV Values'!$B$5:$B$6,0)))</f>
        <v>0.49757964617381123</v>
      </c>
      <c r="H435" s="115">
        <f>IF($E249="Nil",H249/365,(H249-H255)/INDEX('TDCV Values'!$C$5:$C$6,MATCH($C435,'TDCV Values'!$B$5:$B$6,0)))</f>
        <v>0.29236493447038581</v>
      </c>
      <c r="I435" s="115">
        <f>IF($E249="Nil",I249/365,(I249-I255)/INDEX('TDCV Values'!$C$5:$C$6,MATCH($C435,'TDCV Values'!$B$5:$B$6,0)))</f>
        <v>0.27074069410247609</v>
      </c>
      <c r="J435" s="118">
        <f>IF($E249="Nil",J249/365,(J249-J255)/INDEX('TDCV Values'!$C$5:$C$6,MATCH($C435,'TDCV Values'!$B$5:$B$6,0)))</f>
        <v>0.28347962842023938</v>
      </c>
    </row>
    <row r="436" spans="2:10">
      <c r="B436" s="161" t="s">
        <v>120</v>
      </c>
      <c r="C436" s="9" t="s">
        <v>62</v>
      </c>
      <c r="D436" s="9" t="s">
        <v>66</v>
      </c>
      <c r="E436" s="142" t="s">
        <v>64</v>
      </c>
      <c r="F436" s="115">
        <f>IF($E250="Nil",F250/365,(F250-F256)/INDEX('TDCV Values'!$C$5:$C$6,MATCH($C436,'TDCV Values'!$B$5:$B$6,0)))</f>
        <v>0.71317419306598384</v>
      </c>
      <c r="G436" s="115">
        <f>IF($E250="Nil",G250/365,(G250-G256)/INDEX('TDCV Values'!$C$5:$C$6,MATCH($C436,'TDCV Values'!$B$5:$B$6,0)))</f>
        <v>0.53628538216594013</v>
      </c>
      <c r="H436" s="115">
        <f>IF($E250="Nil",H250/365,(H250-H256)/INDEX('TDCV Values'!$C$5:$C$6,MATCH($C436,'TDCV Values'!$B$5:$B$6,0)))</f>
        <v>0.31910477364030104</v>
      </c>
      <c r="I436" s="115">
        <f>IF($E250="Nil",I250/365,(I250-I256)/INDEX('TDCV Values'!$C$5:$C$6,MATCH($C436,'TDCV Values'!$B$5:$B$6,0)))</f>
        <v>0.28959788480578524</v>
      </c>
      <c r="J436" s="118">
        <f>IF($E250="Nil",J250/365,(J250-J256)/INDEX('TDCV Values'!$C$5:$C$6,MATCH($C436,'TDCV Values'!$B$5:$B$6,0)))</f>
        <v>0.30307691646376372</v>
      </c>
    </row>
    <row r="437" spans="2:10">
      <c r="B437" s="161" t="s">
        <v>120</v>
      </c>
      <c r="C437" s="9" t="s">
        <v>67</v>
      </c>
      <c r="D437" s="9" t="s">
        <v>63</v>
      </c>
      <c r="E437" s="142" t="s">
        <v>64</v>
      </c>
      <c r="F437" s="115">
        <f>IF($E251="Nil",F251/365,(F251-F257)/INDEX('TDCV Values'!$C$5:$C$6,MATCH($C437,'TDCV Values'!$B$5:$B$6,0)))</f>
        <v>0.17202897691548655</v>
      </c>
      <c r="G437" s="115">
        <f>IF($E251="Nil",G251/365,(G251-G257)/INDEX('TDCV Values'!$C$5:$C$6,MATCH($C437,'TDCV Values'!$B$5:$B$6,0)))</f>
        <v>0.12706881925354641</v>
      </c>
      <c r="H437" s="115">
        <f>IF($E251="Nil",H251/365,(H251-H257)/INDEX('TDCV Values'!$C$5:$C$6,MATCH($C437,'TDCV Values'!$B$5:$B$6,0)))</f>
        <v>7.6073368547724049E-2</v>
      </c>
      <c r="I437" s="115">
        <f>IF($E251="Nil",I251/365,(I251-I257)/INDEX('TDCV Values'!$C$5:$C$6,MATCH($C437,'TDCV Values'!$B$5:$B$6,0)))</f>
        <v>6.9923350168423687E-2</v>
      </c>
      <c r="J437" s="118">
        <f>IF($E251="Nil",J251/365,(J251-J257)/INDEX('TDCV Values'!$C$5:$C$6,MATCH($C437,'TDCV Values'!$B$5:$B$6,0)))</f>
        <v>7.5169456476562369E-2</v>
      </c>
    </row>
    <row r="438" spans="2:10">
      <c r="B438" s="161" t="s">
        <v>120</v>
      </c>
      <c r="C438" s="9" t="s">
        <v>67</v>
      </c>
      <c r="D438" s="9" t="s">
        <v>65</v>
      </c>
      <c r="E438" s="142" t="s">
        <v>64</v>
      </c>
      <c r="F438" s="115">
        <f>IF($E252="Nil",F252/365,(F252-F258)/INDEX('TDCV Values'!$C$5:$C$6,MATCH($C438,'TDCV Values'!$B$5:$B$6,0)))</f>
        <v>0.17675128997830575</v>
      </c>
      <c r="G438" s="115">
        <f>IF($E252="Nil",G252/365,(G252-G258)/INDEX('TDCV Values'!$C$5:$C$6,MATCH($C438,'TDCV Values'!$B$5:$B$6,0)))</f>
        <v>0.12933897236016198</v>
      </c>
      <c r="H438" s="115">
        <f>IF($E252="Nil",H252/365,(H252-H258)/INDEX('TDCV Values'!$C$5:$C$6,MATCH($C438,'TDCV Values'!$B$5:$B$6,0)))</f>
        <v>7.4662681828831262E-2</v>
      </c>
      <c r="I438" s="115">
        <f>IF($E252="Nil",I252/365,(I252-I258)/INDEX('TDCV Values'!$C$5:$C$6,MATCH($C438,'TDCV Values'!$B$5:$B$6,0)))</f>
        <v>6.7629434898700949E-2</v>
      </c>
      <c r="J438" s="118">
        <f>IF($E252="Nil",J252/365,(J252-J258)/INDEX('TDCV Values'!$C$5:$C$6,MATCH($C438,'TDCV Values'!$B$5:$B$6,0)))</f>
        <v>7.3295590284690681E-2</v>
      </c>
    </row>
    <row r="439" spans="2:10">
      <c r="B439" s="161" t="s">
        <v>120</v>
      </c>
      <c r="C439" s="9" t="s">
        <v>67</v>
      </c>
      <c r="D439" s="9" t="s">
        <v>66</v>
      </c>
      <c r="E439" s="142" t="s">
        <v>64</v>
      </c>
      <c r="F439" s="115">
        <f>IF($E253="Nil",F253/365,(F253-F259)/INDEX('TDCV Values'!$C$5:$C$6,MATCH($C439,'TDCV Values'!$B$5:$B$6,0)))</f>
        <v>0.18118866160970165</v>
      </c>
      <c r="G439" s="115">
        <f>IF($E253="Nil",G253/365,(G253-G259)/INDEX('TDCV Values'!$C$5:$C$6,MATCH($C439,'TDCV Values'!$B$5:$B$6,0)))</f>
        <v>0.13383753778997423</v>
      </c>
      <c r="H439" s="115">
        <f>IF($E253="Nil",H253/365,(H253-H259)/INDEX('TDCV Values'!$C$5:$C$6,MATCH($C439,'TDCV Values'!$B$5:$B$6,0)))</f>
        <v>8.0130600970596877E-2</v>
      </c>
      <c r="I439" s="115">
        <f>IF($E253="Nil",I253/365,(I253-I259)/INDEX('TDCV Values'!$C$5:$C$6,MATCH($C439,'TDCV Values'!$B$5:$B$6,0)))</f>
        <v>7.360171587202903E-2</v>
      </c>
      <c r="J439" s="118">
        <f>IF($E253="Nil",J253/365,(J253-J259)/INDEX('TDCV Values'!$C$5:$C$6,MATCH($C439,'TDCV Values'!$B$5:$B$6,0)))</f>
        <v>7.9127011788491436E-2</v>
      </c>
    </row>
    <row r="440" spans="2:10">
      <c r="B440" s="161" t="s">
        <v>120</v>
      </c>
      <c r="C440" s="9" t="s">
        <v>62</v>
      </c>
      <c r="D440" s="9" t="s">
        <v>63</v>
      </c>
      <c r="E440" s="142" t="s">
        <v>68</v>
      </c>
      <c r="F440" s="115">
        <f>IF($E254="Nil",F254/365,(F254-F260)/INDEX('TDCV Values'!$C$5:$C$6,MATCH($C440,'TDCV Values'!$B$5:$B$6,0)))</f>
        <v>0.44412383402479871</v>
      </c>
      <c r="G440" s="115">
        <f>IF($E254="Nil",G254/365,(G254-G260)/INDEX('TDCV Values'!$C$5:$C$6,MATCH($C440,'TDCV Values'!$B$5:$B$6,0)))</f>
        <v>0.49597025260985644</v>
      </c>
      <c r="H440" s="115">
        <f>IF($E254="Nil",H254/365,(H254-H260)/INDEX('TDCV Values'!$C$5:$C$6,MATCH($C440,'TDCV Values'!$B$5:$B$6,0)))</f>
        <v>0.49597025260985644</v>
      </c>
      <c r="I440" s="115">
        <f>IF($E254="Nil",I254/365,(I254-I260)/INDEX('TDCV Values'!$C$5:$C$6,MATCH($C440,'TDCV Values'!$B$5:$B$6,0)))</f>
        <v>0.49984365285137788</v>
      </c>
      <c r="J440" s="118">
        <f>IF($E254="Nil",J254/365,(J254-J260)/INDEX('TDCV Values'!$C$5:$C$6,MATCH($C440,'TDCV Values'!$B$5:$B$6,0)))</f>
        <v>0.49965433234322537</v>
      </c>
    </row>
    <row r="441" spans="2:10">
      <c r="B441" s="161" t="s">
        <v>120</v>
      </c>
      <c r="C441" s="9" t="s">
        <v>62</v>
      </c>
      <c r="D441" s="9" t="s">
        <v>65</v>
      </c>
      <c r="E441" s="142" t="s">
        <v>68</v>
      </c>
      <c r="F441" s="115">
        <f>IF($E255="Nil",F255/365,(F255-F261)/INDEX('TDCV Values'!$C$5:$C$6,MATCH($C441,'TDCV Values'!$B$5:$B$6,0)))</f>
        <v>0.49475664121643764</v>
      </c>
      <c r="G441" s="115">
        <f>IF($E255="Nil",G255/365,(G255-G261)/INDEX('TDCV Values'!$C$5:$C$6,MATCH($C441,'TDCV Values'!$B$5:$B$6,0)))</f>
        <v>0.54728208618753404</v>
      </c>
      <c r="H441" s="115">
        <f>IF($E255="Nil",H255/365,(H255-H261)/INDEX('TDCV Values'!$C$5:$C$6,MATCH($C441,'TDCV Values'!$B$5:$B$6,0)))</f>
        <v>0.54728208618753404</v>
      </c>
      <c r="I441" s="115">
        <f>IF($E255="Nil",I255/365,(I255-I261)/INDEX('TDCV Values'!$C$5:$C$6,MATCH($C441,'TDCV Values'!$B$5:$B$6,0)))</f>
        <v>0.56916452201704015</v>
      </c>
      <c r="J441" s="118">
        <f>IF($E255="Nil",J255/365,(J255-J261)/INDEX('TDCV Values'!$C$5:$C$6,MATCH($C441,'TDCV Values'!$B$5:$B$6,0)))</f>
        <v>0.56895485728773543</v>
      </c>
    </row>
    <row r="442" spans="2:10">
      <c r="B442" s="161" t="s">
        <v>120</v>
      </c>
      <c r="C442" s="9" t="s">
        <v>62</v>
      </c>
      <c r="D442" s="9" t="s">
        <v>66</v>
      </c>
      <c r="E442" s="142" t="s">
        <v>68</v>
      </c>
      <c r="F442" s="115">
        <f>IF($E256="Nil",F256/365,(F256-F262)/INDEX('TDCV Values'!$C$5:$C$6,MATCH($C442,'TDCV Values'!$B$5:$B$6,0)))</f>
        <v>0.5035026229244286</v>
      </c>
      <c r="G442" s="115">
        <f>IF($E256="Nil",G256/365,(G256-G262)/INDEX('TDCV Values'!$C$5:$C$6,MATCH($C442,'TDCV Values'!$B$5:$B$6,0)))</f>
        <v>0.55955577665761269</v>
      </c>
      <c r="H442" s="115">
        <f>IF($E256="Nil",H256/365,(H256-H262)/INDEX('TDCV Values'!$C$5:$C$6,MATCH($C442,'TDCV Values'!$B$5:$B$6,0)))</f>
        <v>0.55955577665761269</v>
      </c>
      <c r="I442" s="115">
        <f>IF($E256="Nil",I256/365,(I256-I262)/INDEX('TDCV Values'!$C$5:$C$6,MATCH($C442,'TDCV Values'!$B$5:$B$6,0)))</f>
        <v>0.56467213280601347</v>
      </c>
      <c r="J442" s="118">
        <f>IF($E256="Nil",J256/365,(J256-J262)/INDEX('TDCV Values'!$C$5:$C$6,MATCH($C442,'TDCV Values'!$B$5:$B$6,0)))</f>
        <v>0.56447412215619541</v>
      </c>
    </row>
    <row r="443" spans="2:10">
      <c r="B443" s="161" t="s">
        <v>120</v>
      </c>
      <c r="C443" s="9" t="s">
        <v>67</v>
      </c>
      <c r="D443" s="9" t="s">
        <v>63</v>
      </c>
      <c r="E443" s="142" t="s">
        <v>68</v>
      </c>
      <c r="F443" s="115">
        <f>IF($E257="Nil",F257/365,(F257-F263)/INDEX('TDCV Values'!$C$5:$C$6,MATCH($C443,'TDCV Values'!$B$5:$B$6,0)))</f>
        <v>0.28485186128517942</v>
      </c>
      <c r="G443" s="115">
        <f>IF($E257="Nil",G257/365,(G257-G263)/INDEX('TDCV Values'!$C$5:$C$6,MATCH($C443,'TDCV Values'!$B$5:$B$6,0)))</f>
        <v>0.2911174570678719</v>
      </c>
      <c r="H443" s="115">
        <f>IF($E257="Nil",H257/365,(H257-H263)/INDEX('TDCV Values'!$C$5:$C$6,MATCH($C443,'TDCV Values'!$B$5:$B$6,0)))</f>
        <v>0.2911174570678719</v>
      </c>
      <c r="I443" s="115">
        <f>IF($E257="Nil",I257/365,(I257-I263)/INDEX('TDCV Values'!$C$5:$C$6,MATCH($C443,'TDCV Values'!$B$5:$B$6,0)))</f>
        <v>0.29615135303245105</v>
      </c>
      <c r="J443" s="118">
        <f>IF($E257="Nil",J257/365,(J257-J263)/INDEX('TDCV Values'!$C$5:$C$6,MATCH($C443,'TDCV Values'!$B$5:$B$6,0)))</f>
        <v>0.29594551993545526</v>
      </c>
    </row>
    <row r="444" spans="2:10">
      <c r="B444" s="161" t="s">
        <v>120</v>
      </c>
      <c r="C444" s="9" t="s">
        <v>67</v>
      </c>
      <c r="D444" s="9" t="s">
        <v>65</v>
      </c>
      <c r="E444" s="142" t="s">
        <v>68</v>
      </c>
      <c r="F444" s="115">
        <f>IF($E258="Nil",F258/365,(F258-F264)/INDEX('TDCV Values'!$C$5:$C$6,MATCH($C444,'TDCV Values'!$B$5:$B$6,0)))</f>
        <v>0.3750844265084296</v>
      </c>
      <c r="G444" s="115">
        <f>IF($E258="Nil",G258/365,(G258-G264)/INDEX('TDCV Values'!$C$5:$C$6,MATCH($C444,'TDCV Values'!$B$5:$B$6,0)))</f>
        <v>0.37799022515901148</v>
      </c>
      <c r="H444" s="115">
        <f>IF($E258="Nil",H258/365,(H258-H264)/INDEX('TDCV Values'!$C$5:$C$6,MATCH($C444,'TDCV Values'!$B$5:$B$6,0)))</f>
        <v>0.37799022515901148</v>
      </c>
      <c r="I444" s="115">
        <f>IF($E258="Nil",I258/365,(I258-I264)/INDEX('TDCV Values'!$C$5:$C$6,MATCH($C444,'TDCV Values'!$B$5:$B$6,0)))</f>
        <v>0.40439893953297068</v>
      </c>
      <c r="J444" s="118">
        <f>IF($E258="Nil",J258/365,(J258-J264)/INDEX('TDCV Values'!$C$5:$C$6,MATCH($C444,'TDCV Values'!$B$5:$B$6,0)))</f>
        <v>0.40410415090050594</v>
      </c>
    </row>
    <row r="445" spans="2:10">
      <c r="B445" s="162" t="s">
        <v>120</v>
      </c>
      <c r="C445" s="163" t="s">
        <v>67</v>
      </c>
      <c r="D445" s="163" t="s">
        <v>66</v>
      </c>
      <c r="E445" s="182" t="s">
        <v>68</v>
      </c>
      <c r="F445" s="119">
        <f>IF($E259="Nil",F259/365,(F259-F265)/INDEX('TDCV Values'!$C$5:$C$6,MATCH($C445,'TDCV Values'!$B$5:$B$6,0)))</f>
        <v>0.33537728236404085</v>
      </c>
      <c r="G445" s="119">
        <f>IF($E259="Nil",G259/365,(G259-G265)/INDEX('TDCV Values'!$C$5:$C$6,MATCH($C445,'TDCV Values'!$B$5:$B$6,0)))</f>
        <v>0.34338533582610592</v>
      </c>
      <c r="H445" s="119">
        <f>IF($E259="Nil",H259/365,(H259-H265)/INDEX('TDCV Values'!$C$5:$C$6,MATCH($C445,'TDCV Values'!$B$5:$B$6,0)))</f>
        <v>0.34338533582610592</v>
      </c>
      <c r="I445" s="119">
        <f>IF($E259="Nil",I259/365,(I259-I265)/INDEX('TDCV Values'!$C$5:$C$6,MATCH($C445,'TDCV Values'!$B$5:$B$6,0)))</f>
        <v>0.34986659051103941</v>
      </c>
      <c r="J445" s="120">
        <f>IF($E259="Nil",J259/365,(J259-J265)/INDEX('TDCV Values'!$C$5:$C$6,MATCH($C445,'TDCV Values'!$B$5:$B$6,0)))</f>
        <v>0.3496416540442655</v>
      </c>
    </row>
    <row r="446" spans="2:10">
      <c r="B446" s="159" t="s">
        <v>118</v>
      </c>
      <c r="C446" s="160" t="s">
        <v>62</v>
      </c>
      <c r="D446" s="160" t="s">
        <v>63</v>
      </c>
      <c r="E446" s="181" t="s">
        <v>64</v>
      </c>
      <c r="F446" s="116">
        <f>IF($E260="Nil",F260/365,(F260-F266)/INDEX('TDCV Values'!$C$5:$C$6,MATCH($C446,'TDCV Values'!$B$5:$B$6,0)))</f>
        <v>0.67345945234729687</v>
      </c>
      <c r="G446" s="116">
        <f>IF($E260="Nil",G260/365,(G260-G266)/INDEX('TDCV Values'!$C$5:$C$6,MATCH($C446,'TDCV Values'!$B$5:$B$6,0)))</f>
        <v>0.50307256284290358</v>
      </c>
      <c r="H446" s="116">
        <f>IF($E260="Nil",H260/365,(H260-H266)/INDEX('TDCV Values'!$C$5:$C$6,MATCH($C446,'TDCV Values'!$B$5:$B$6,0)))</f>
        <v>0.29667073466332577</v>
      </c>
      <c r="I446" s="116">
        <f>IF($E260="Nil",I260/365,(I260-I266)/INDEX('TDCV Values'!$C$5:$C$6,MATCH($C446,'TDCV Values'!$B$5:$B$6,0)))</f>
        <v>0.2688390737994229</v>
      </c>
      <c r="J446" s="117">
        <f>IF($E260="Nil",J260/365,(J260-J266)/INDEX('TDCV Values'!$C$5:$C$6,MATCH($C446,'TDCV Values'!$B$5:$B$6,0)))</f>
        <v>0.28157077988326251</v>
      </c>
    </row>
    <row r="447" spans="2:10">
      <c r="B447" s="161" t="s">
        <v>118</v>
      </c>
      <c r="C447" s="9" t="s">
        <v>62</v>
      </c>
      <c r="D447" s="9" t="s">
        <v>65</v>
      </c>
      <c r="E447" s="142" t="s">
        <v>64</v>
      </c>
      <c r="F447" s="115">
        <f>IF($E261="Nil",F261/365,(F261-F267)/INDEX('TDCV Values'!$C$5:$C$6,MATCH($C447,'TDCV Values'!$B$5:$B$6,0)))</f>
        <v>0.66305221377768631</v>
      </c>
      <c r="G447" s="115">
        <f>IF($E261="Nil",G261/365,(G261-G267)/INDEX('TDCV Values'!$C$5:$C$6,MATCH($C447,'TDCV Values'!$B$5:$B$6,0)))</f>
        <v>0.49148505611838911</v>
      </c>
      <c r="H447" s="115">
        <f>IF($E261="Nil",H261/365,(H261-H267)/INDEX('TDCV Values'!$C$5:$C$6,MATCH($C447,'TDCV Values'!$B$5:$B$6,0)))</f>
        <v>0.28608011306169617</v>
      </c>
      <c r="I447" s="115">
        <f>IF($E261="Nil",I261/365,(I261-I267)/INDEX('TDCV Values'!$C$5:$C$6,MATCH($C447,'TDCV Values'!$B$5:$B$6,0)))</f>
        <v>0.26450362516115772</v>
      </c>
      <c r="J447" s="118">
        <f>IF($E261="Nil",J261/365,(J261-J267)/INDEX('TDCV Values'!$C$5:$C$6,MATCH($C447,'TDCV Values'!$B$5:$B$6,0)))</f>
        <v>0.27717608848475317</v>
      </c>
    </row>
    <row r="448" spans="2:10">
      <c r="B448" s="161" t="s">
        <v>118</v>
      </c>
      <c r="C448" s="9" t="s">
        <v>62</v>
      </c>
      <c r="D448" s="9" t="s">
        <v>66</v>
      </c>
      <c r="E448" s="142" t="s">
        <v>64</v>
      </c>
      <c r="F448" s="115">
        <f>IF($E262="Nil",F262/365,(F262-F268)/INDEX('TDCV Values'!$C$5:$C$6,MATCH($C448,'TDCV Values'!$B$5:$B$6,0)))</f>
        <v>0.70931859547845277</v>
      </c>
      <c r="G448" s="115">
        <f>IF($E262="Nil",G262/365,(G262-G268)/INDEX('TDCV Values'!$C$5:$C$6,MATCH($C448,'TDCV Values'!$B$5:$B$6,0)))</f>
        <v>0.52986718113833264</v>
      </c>
      <c r="H448" s="115">
        <f>IF($E262="Nil",H262/365,(H262-H268)/INDEX('TDCV Values'!$C$5:$C$6,MATCH($C448,'TDCV Values'!$B$5:$B$6,0)))</f>
        <v>0.31248524043096054</v>
      </c>
      <c r="I448" s="115">
        <f>IF($E262="Nil",I262/365,(I262-I268)/INDEX('TDCV Values'!$C$5:$C$6,MATCH($C448,'TDCV Values'!$B$5:$B$6,0)))</f>
        <v>0.28299831463248498</v>
      </c>
      <c r="J448" s="118">
        <f>IF($E262="Nil",J262/365,(J262-J268)/INDEX('TDCV Values'!$C$5:$C$6,MATCH($C448,'TDCV Values'!$B$5:$B$6,0)))</f>
        <v>0.29640687962672985</v>
      </c>
    </row>
    <row r="449" spans="2:10">
      <c r="B449" s="161" t="s">
        <v>118</v>
      </c>
      <c r="C449" s="9" t="s">
        <v>67</v>
      </c>
      <c r="D449" s="9" t="s">
        <v>63</v>
      </c>
      <c r="E449" s="142" t="s">
        <v>64</v>
      </c>
      <c r="F449" s="115">
        <f>IF($E263="Nil",F263/365,(F263-F269)/INDEX('TDCV Values'!$C$5:$C$6,MATCH($C449,'TDCV Values'!$B$5:$B$6,0)))</f>
        <v>0.17022281548515106</v>
      </c>
      <c r="G449" s="115">
        <f>IF($E263="Nil",G263/365,(G263-G269)/INDEX('TDCV Values'!$C$5:$C$6,MATCH($C449,'TDCV Values'!$B$5:$B$6,0)))</f>
        <v>0.12562929278626486</v>
      </c>
      <c r="H449" s="115">
        <f>IF($E263="Nil",H263/365,(H263-H269)/INDEX('TDCV Values'!$C$5:$C$6,MATCH($C449,'TDCV Values'!$B$5:$B$6,0)))</f>
        <v>7.4633842080442506E-2</v>
      </c>
      <c r="I449" s="115">
        <f>IF($E263="Nil",I263/365,(I263-I269)/INDEX('TDCV Values'!$C$5:$C$6,MATCH($C449,'TDCV Values'!$B$5:$B$6,0)))</f>
        <v>6.8489661960157697E-2</v>
      </c>
      <c r="J449" s="118">
        <f>IF($E263="Nil",J263/365,(J263-J269)/INDEX('TDCV Values'!$C$5:$C$6,MATCH($C449,'TDCV Values'!$B$5:$B$6,0)))</f>
        <v>7.3735999492493695E-2</v>
      </c>
    </row>
    <row r="450" spans="2:10">
      <c r="B450" s="161" t="s">
        <v>118</v>
      </c>
      <c r="C450" s="9" t="s">
        <v>67</v>
      </c>
      <c r="D450" s="9" t="s">
        <v>65</v>
      </c>
      <c r="E450" s="142" t="s">
        <v>64</v>
      </c>
      <c r="F450" s="115">
        <f>IF($E264="Nil",F264/365,(F264-F270)/INDEX('TDCV Values'!$C$5:$C$6,MATCH($C450,'TDCV Values'!$B$5:$B$6,0)))</f>
        <v>0.17517154898278664</v>
      </c>
      <c r="G450" s="115">
        <f>IF($E264="Nil",G264/365,(G264-G270)/INDEX('TDCV Values'!$C$5:$C$6,MATCH($C450,'TDCV Values'!$B$5:$B$6,0)))</f>
        <v>0.12796131061646973</v>
      </c>
      <c r="H450" s="115">
        <f>IF($E264="Nil",H264/365,(H264-H270)/INDEX('TDCV Values'!$C$5:$C$6,MATCH($C450,'TDCV Values'!$B$5:$B$6,0)))</f>
        <v>7.3285020085138999E-2</v>
      </c>
      <c r="I450" s="115">
        <f>IF($E264="Nil",I264/365,(I264-I270)/INDEX('TDCV Values'!$C$5:$C$6,MATCH($C450,'TDCV Values'!$B$5:$B$6,0)))</f>
        <v>6.6256763832321153E-2</v>
      </c>
      <c r="J450" s="118">
        <f>IF($E264="Nil",J264/365,(J264-J270)/INDEX('TDCV Values'!$C$5:$C$6,MATCH($C450,'TDCV Values'!$B$5:$B$6,0)))</f>
        <v>7.1923231113843786E-2</v>
      </c>
    </row>
    <row r="451" spans="2:10">
      <c r="B451" s="161" t="s">
        <v>118</v>
      </c>
      <c r="C451" s="9" t="s">
        <v>67</v>
      </c>
      <c r="D451" s="9" t="s">
        <v>66</v>
      </c>
      <c r="E451" s="142" t="s">
        <v>64</v>
      </c>
      <c r="F451" s="115">
        <f>IF($E265="Nil",F265/365,(F265-F271)/INDEX('TDCV Values'!$C$5:$C$6,MATCH($C451,'TDCV Values'!$B$5:$B$6,0)))</f>
        <v>0.17928509132224607</v>
      </c>
      <c r="G451" s="115">
        <f>IF($E265="Nil",G265/365,(G265-G271)/INDEX('TDCV Values'!$C$5:$C$6,MATCH($C451,'TDCV Values'!$B$5:$B$6,0)))</f>
        <v>0.13232037561105753</v>
      </c>
      <c r="H451" s="115">
        <f>IF($E265="Nil",H265/365,(H265-H271)/INDEX('TDCV Values'!$C$5:$C$6,MATCH($C451,'TDCV Values'!$B$5:$B$6,0)))</f>
        <v>7.861343879168016E-2</v>
      </c>
      <c r="I451" s="115">
        <f>IF($E265="Nil",I265/365,(I265-I271)/INDEX('TDCV Values'!$C$5:$C$6,MATCH($C451,'TDCV Values'!$B$5:$B$6,0)))</f>
        <v>7.2090629913412863E-2</v>
      </c>
      <c r="J451" s="118">
        <f>IF($E265="Nil",J265/365,(J265-J271)/INDEX('TDCV Values'!$C$5:$C$6,MATCH($C451,'TDCV Values'!$B$5:$B$6,0)))</f>
        <v>7.7616175052113393E-2</v>
      </c>
    </row>
    <row r="452" spans="2:10">
      <c r="B452" s="161" t="s">
        <v>118</v>
      </c>
      <c r="C452" s="9" t="s">
        <v>62</v>
      </c>
      <c r="D452" s="9" t="s">
        <v>63</v>
      </c>
      <c r="E452" s="142" t="s">
        <v>68</v>
      </c>
      <c r="F452" s="115">
        <f>IF($E266="Nil",F266/365,(F266-F272)/INDEX('TDCV Values'!$C$5:$C$6,MATCH($C452,'TDCV Values'!$B$5:$B$6,0)))</f>
        <v>0.50663395078838191</v>
      </c>
      <c r="G452" s="115">
        <f>IF($E266="Nil",G266/365,(G266-G272)/INDEX('TDCV Values'!$C$5:$C$6,MATCH($C452,'TDCV Values'!$B$5:$B$6,0)))</f>
        <v>0.61668686364039071</v>
      </c>
      <c r="H452" s="115">
        <f>IF($E266="Nil",H266/365,(H266-H272)/INDEX('TDCV Values'!$C$5:$C$6,MATCH($C452,'TDCV Values'!$B$5:$B$6,0)))</f>
        <v>0.61668686364039071</v>
      </c>
      <c r="I452" s="115">
        <f>IF($E266="Nil",I266/365,(I266-I272)/INDEX('TDCV Values'!$C$5:$C$6,MATCH($C452,'TDCV Values'!$B$5:$B$6,0)))</f>
        <v>0.62100755407848152</v>
      </c>
      <c r="J452" s="118">
        <f>IF($E266="Nil",J266/365,(J266-J272)/INDEX('TDCV Values'!$C$5:$C$6,MATCH($C452,'TDCV Values'!$B$5:$B$6,0)))</f>
        <v>0.62078410620608115</v>
      </c>
    </row>
    <row r="453" spans="2:10">
      <c r="B453" s="161" t="s">
        <v>118</v>
      </c>
      <c r="C453" s="9" t="s">
        <v>62</v>
      </c>
      <c r="D453" s="9" t="s">
        <v>65</v>
      </c>
      <c r="E453" s="142" t="s">
        <v>68</v>
      </c>
      <c r="F453" s="115">
        <f>IF($E267="Nil",F267/365,(F267-F273)/INDEX('TDCV Values'!$C$5:$C$6,MATCH($C453,'TDCV Values'!$B$5:$B$6,0)))</f>
        <v>0.55696048505444007</v>
      </c>
      <c r="G453" s="115">
        <f>IF($E267="Nil",G267/365,(G267-G273)/INDEX('TDCV Values'!$C$5:$C$6,MATCH($C453,'TDCV Values'!$B$5:$B$6,0)))</f>
        <v>0.6674072372826092</v>
      </c>
      <c r="H453" s="115">
        <f>IF($E267="Nil",H267/365,(H267-H273)/INDEX('TDCV Values'!$C$5:$C$6,MATCH($C453,'TDCV Values'!$B$5:$B$6,0)))</f>
        <v>0.6674072372826092</v>
      </c>
      <c r="I453" s="115">
        <f>IF($E267="Nil",I267/365,(I267-I273)/INDEX('TDCV Values'!$C$5:$C$6,MATCH($C453,'TDCV Values'!$B$5:$B$6,0)))</f>
        <v>0.68970790614367428</v>
      </c>
      <c r="J453" s="118">
        <f>IF($E267="Nil",J267/365,(J267-J273)/INDEX('TDCV Values'!$C$5:$C$6,MATCH($C453,'TDCV Values'!$B$5:$B$6,0)))</f>
        <v>0.68946635659426847</v>
      </c>
    </row>
    <row r="454" spans="2:10">
      <c r="B454" s="161" t="s">
        <v>118</v>
      </c>
      <c r="C454" s="9" t="s">
        <v>62</v>
      </c>
      <c r="D454" s="9" t="s">
        <v>66</v>
      </c>
      <c r="E454" s="142" t="s">
        <v>68</v>
      </c>
      <c r="F454" s="115">
        <f>IF($E268="Nil",F268/365,(F268-F274)/INDEX('TDCV Values'!$C$5:$C$6,MATCH($C454,'TDCV Values'!$B$5:$B$6,0)))</f>
        <v>0.56938615866066278</v>
      </c>
      <c r="G454" s="115">
        <f>IF($E268="Nil",G268/365,(G268-G274)/INDEX('TDCV Values'!$C$5:$C$6,MATCH($C454,'TDCV Values'!$B$5:$B$6,0)))</f>
        <v>0.68678697647870546</v>
      </c>
      <c r="H454" s="115">
        <f>IF($E268="Nil",H268/365,(H268-H274)/INDEX('TDCV Values'!$C$5:$C$6,MATCH($C454,'TDCV Values'!$B$5:$B$6,0)))</f>
        <v>0.68678697647870546</v>
      </c>
      <c r="I454" s="115">
        <f>IF($E268="Nil",I268/365,(I268-I274)/INDEX('TDCV Values'!$C$5:$C$6,MATCH($C454,'TDCV Values'!$B$5:$B$6,0)))</f>
        <v>0.69229555358686534</v>
      </c>
      <c r="J454" s="118">
        <f>IF($E268="Nil",J268/365,(J268-J274)/INDEX('TDCV Values'!$C$5:$C$6,MATCH($C454,'TDCV Values'!$B$5:$B$6,0)))</f>
        <v>0.69206481116156082</v>
      </c>
    </row>
    <row r="455" spans="2:10">
      <c r="B455" s="161" t="s">
        <v>118</v>
      </c>
      <c r="C455" s="9" t="s">
        <v>67</v>
      </c>
      <c r="D455" s="9" t="s">
        <v>63</v>
      </c>
      <c r="E455" s="142" t="s">
        <v>68</v>
      </c>
      <c r="F455" s="115">
        <f>IF($E269="Nil",F269/365,(F269-F275)/INDEX('TDCV Values'!$C$5:$C$6,MATCH($C455,'TDCV Values'!$B$5:$B$6,0)))</f>
        <v>0.28485186128517942</v>
      </c>
      <c r="G455" s="115">
        <f>IF($E269="Nil",G269/365,(G269-G275)/INDEX('TDCV Values'!$C$5:$C$6,MATCH($C455,'TDCV Values'!$B$5:$B$6,0)))</f>
        <v>0.2911174570678719</v>
      </c>
      <c r="H455" s="115">
        <f>IF($E269="Nil",H269/365,(H269-H275)/INDEX('TDCV Values'!$C$5:$C$6,MATCH($C455,'TDCV Values'!$B$5:$B$6,0)))</f>
        <v>0.2911174570678719</v>
      </c>
      <c r="I455" s="115">
        <f>IF($E269="Nil",I269/365,(I269-I275)/INDEX('TDCV Values'!$C$5:$C$6,MATCH($C455,'TDCV Values'!$B$5:$B$6,0)))</f>
        <v>0.29621337518970281</v>
      </c>
      <c r="J455" s="118">
        <f>IF($E269="Nil",J269/365,(J269-J275)/INDEX('TDCV Values'!$C$5:$C$6,MATCH($C455,'TDCV Values'!$B$5:$B$6,0)))</f>
        <v>0.29599994020128895</v>
      </c>
    </row>
    <row r="456" spans="2:10">
      <c r="B456" s="161" t="s">
        <v>118</v>
      </c>
      <c r="C456" s="9" t="s">
        <v>67</v>
      </c>
      <c r="D456" s="9" t="s">
        <v>65</v>
      </c>
      <c r="E456" s="142" t="s">
        <v>68</v>
      </c>
      <c r="F456" s="115">
        <f>IF($E270="Nil",F270/365,(F270-F276)/INDEX('TDCV Values'!$C$5:$C$6,MATCH($C456,'TDCV Values'!$B$5:$B$6,0)))</f>
        <v>0.3750844265084296</v>
      </c>
      <c r="G456" s="115">
        <f>IF($E270="Nil",G270/365,(G270-G276)/INDEX('TDCV Values'!$C$5:$C$6,MATCH($C456,'TDCV Values'!$B$5:$B$6,0)))</f>
        <v>0.37799022515901148</v>
      </c>
      <c r="H456" s="115">
        <f>IF($E270="Nil",H270/365,(H270-H276)/INDEX('TDCV Values'!$C$5:$C$6,MATCH($C456,'TDCV Values'!$B$5:$B$6,0)))</f>
        <v>0.37799022515901148</v>
      </c>
      <c r="I456" s="115">
        <f>IF($E270="Nil",I270/365,(I270-I276)/INDEX('TDCV Values'!$C$5:$C$6,MATCH($C456,'TDCV Values'!$B$5:$B$6,0)))</f>
        <v>0.40447792743725541</v>
      </c>
      <c r="J456" s="118">
        <f>IF($E270="Nil",J270/365,(J270-J276)/INDEX('TDCV Values'!$C$5:$C$6,MATCH($C456,'TDCV Values'!$B$5:$B$6,0)))</f>
        <v>0.40417288470507895</v>
      </c>
    </row>
    <row r="457" spans="2:10">
      <c r="B457" s="162" t="s">
        <v>118</v>
      </c>
      <c r="C457" s="163" t="s">
        <v>67</v>
      </c>
      <c r="D457" s="163" t="s">
        <v>66</v>
      </c>
      <c r="E457" s="182" t="s">
        <v>68</v>
      </c>
      <c r="F457" s="119">
        <f>IF($E271="Nil",F271/365,(F271-F277)/INDEX('TDCV Values'!$C$5:$C$6,MATCH($C457,'TDCV Values'!$B$5:$B$6,0)))</f>
        <v>0.33537728236404085</v>
      </c>
      <c r="G457" s="119">
        <f>IF($E271="Nil",G271/365,(G271-G277)/INDEX('TDCV Values'!$C$5:$C$6,MATCH($C457,'TDCV Values'!$B$5:$B$6,0)))</f>
        <v>0.34338533582610592</v>
      </c>
      <c r="H457" s="119">
        <f>IF($E271="Nil",H271/365,(H271-H277)/INDEX('TDCV Values'!$C$5:$C$6,MATCH($C457,'TDCV Values'!$B$5:$B$6,0)))</f>
        <v>0.34338533582610592</v>
      </c>
      <c r="I457" s="119">
        <f>IF($E271="Nil",I271/365,(I271-I277)/INDEX('TDCV Values'!$C$5:$C$6,MATCH($C457,'TDCV Values'!$B$5:$B$6,0)))</f>
        <v>0.34993429288734096</v>
      </c>
      <c r="J457" s="120">
        <f>IF($E271="Nil",J271/365,(J271-J277)/INDEX('TDCV Values'!$C$5:$C$6,MATCH($C457,'TDCV Values'!$B$5:$B$6,0)))</f>
        <v>0.34970116281273789</v>
      </c>
    </row>
    <row r="458" spans="2:10">
      <c r="B458" s="159" t="s">
        <v>122</v>
      </c>
      <c r="C458" s="160" t="s">
        <v>62</v>
      </c>
      <c r="D458" s="160" t="s">
        <v>63</v>
      </c>
      <c r="E458" s="181" t="s">
        <v>64</v>
      </c>
      <c r="F458" s="116">
        <f>IF($E272="Nil",F272/365,(F272-F278)/INDEX('TDCV Values'!$C$5:$C$6,MATCH($C458,'TDCV Values'!$B$5:$B$6,0)))</f>
        <v>0.69880357005492855</v>
      </c>
      <c r="G458" s="116">
        <f>IF($E272="Nil",G272/365,(G272-G278)/INDEX('TDCV Values'!$C$5:$C$6,MATCH($C458,'TDCV Values'!$B$5:$B$6,0)))</f>
        <v>0.52160803636630748</v>
      </c>
      <c r="H458" s="116">
        <f>IF($E272="Nil",H272/365,(H272-H278)/INDEX('TDCV Values'!$C$5:$C$6,MATCH($C458,'TDCV Values'!$B$5:$B$6,0)))</f>
        <v>0.31096373522610926</v>
      </c>
      <c r="I458" s="116">
        <f>IF($E272="Nil",I272/365,(I272-I278)/INDEX('TDCV Values'!$C$5:$C$6,MATCH($C458,'TDCV Values'!$B$5:$B$6,0)))</f>
        <v>0.28258675103857001</v>
      </c>
      <c r="J458" s="117">
        <f>IF($E272="Nil",J272/365,(J272-J278)/INDEX('TDCV Values'!$C$5:$C$6,MATCH($C458,'TDCV Values'!$B$5:$B$6,0)))</f>
        <v>0.29567973126295333</v>
      </c>
    </row>
    <row r="459" spans="2:10">
      <c r="B459" s="161" t="s">
        <v>122</v>
      </c>
      <c r="C459" s="9" t="s">
        <v>62</v>
      </c>
      <c r="D459" s="9" t="s">
        <v>65</v>
      </c>
      <c r="E459" s="142" t="s">
        <v>64</v>
      </c>
      <c r="F459" s="115">
        <f>IF($E273="Nil",F273/365,(F273-F279)/INDEX('TDCV Values'!$C$5:$C$6,MATCH($C459,'TDCV Values'!$B$5:$B$6,0)))</f>
        <v>0.68815425578692979</v>
      </c>
      <c r="G459" s="115">
        <f>IF($E273="Nil",G273/365,(G273-G279)/INDEX('TDCV Values'!$C$5:$C$6,MATCH($C459,'TDCV Values'!$B$5:$B$6,0)))</f>
        <v>0.50981156538222727</v>
      </c>
      <c r="H459" s="115">
        <f>IF($E273="Nil",H273/365,(H273-H279)/INDEX('TDCV Values'!$C$5:$C$6,MATCH($C459,'TDCV Values'!$B$5:$B$6,0)))</f>
        <v>0.30018463988841099</v>
      </c>
      <c r="I459" s="115">
        <f>IF($E273="Nil",I273/365,(I273-I279)/INDEX('TDCV Values'!$C$5:$C$6,MATCH($C459,'TDCV Values'!$B$5:$B$6,0)))</f>
        <v>0.27818667112587486</v>
      </c>
      <c r="J459" s="118">
        <f>IF($E273="Nil",J273/365,(J273-J279)/INDEX('TDCV Values'!$C$5:$C$6,MATCH($C459,'TDCV Values'!$B$5:$B$6,0)))</f>
        <v>0.29121857943049445</v>
      </c>
    </row>
    <row r="460" spans="2:10">
      <c r="B460" s="161" t="s">
        <v>122</v>
      </c>
      <c r="C460" s="9" t="s">
        <v>62</v>
      </c>
      <c r="D460" s="9" t="s">
        <v>66</v>
      </c>
      <c r="E460" s="142" t="s">
        <v>64</v>
      </c>
      <c r="F460" s="115">
        <f>IF($E274="Nil",F274/365,(F274-F280)/INDEX('TDCV Values'!$C$5:$C$6,MATCH($C460,'TDCV Values'!$B$5:$B$6,0)))</f>
        <v>0.73602166134171876</v>
      </c>
      <c r="G460" s="115">
        <f>IF($E274="Nil",G274/365,(G274-G280)/INDEX('TDCV Values'!$C$5:$C$6,MATCH($C460,'TDCV Values'!$B$5:$B$6,0)))</f>
        <v>0.54939689948708548</v>
      </c>
      <c r="H460" s="115">
        <f>IF($E274="Nil",H274/365,(H274-H280)/INDEX('TDCV Values'!$C$5:$C$6,MATCH($C460,'TDCV Values'!$B$5:$B$6,0)))</f>
        <v>0.32754679456481783</v>
      </c>
      <c r="I460" s="115">
        <f>IF($E274="Nil",I274/365,(I274-I280)/INDEX('TDCV Values'!$C$5:$C$6,MATCH($C460,'TDCV Values'!$B$5:$B$6,0)))</f>
        <v>0.29748500290140906</v>
      </c>
      <c r="J460" s="118">
        <f>IF($E274="Nil",J274/365,(J274-J280)/INDEX('TDCV Values'!$C$5:$C$6,MATCH($C460,'TDCV Values'!$B$5:$B$6,0)))</f>
        <v>0.3112741115845718</v>
      </c>
    </row>
    <row r="461" spans="2:10">
      <c r="B461" s="161" t="s">
        <v>122</v>
      </c>
      <c r="C461" s="9" t="s">
        <v>67</v>
      </c>
      <c r="D461" s="9" t="s">
        <v>63</v>
      </c>
      <c r="E461" s="142" t="s">
        <v>64</v>
      </c>
      <c r="F461" s="115">
        <f>IF($E275="Nil",F275/365,(F275-F281)/INDEX('TDCV Values'!$C$5:$C$6,MATCH($C461,'TDCV Values'!$B$5:$B$6,0)))</f>
        <v>0.1708888921790935</v>
      </c>
      <c r="G461" s="115">
        <f>IF($E275="Nil",G275/365,(G275-G281)/INDEX('TDCV Values'!$C$5:$C$6,MATCH($C461,'TDCV Values'!$B$5:$B$6,0)))</f>
        <v>0.12643419803010958</v>
      </c>
      <c r="H461" s="115">
        <f>IF($E275="Nil",H275/365,(H275-H281)/INDEX('TDCV Values'!$C$5:$C$6,MATCH($C461,'TDCV Values'!$B$5:$B$6,0)))</f>
        <v>7.5438747324287264E-2</v>
      </c>
      <c r="I461" s="115">
        <f>IF($E275="Nil",I275/365,(I275-I281)/INDEX('TDCV Values'!$C$5:$C$6,MATCH($C461,'TDCV Values'!$B$5:$B$6,0)))</f>
        <v>6.9291311463775596E-2</v>
      </c>
      <c r="J461" s="118">
        <f>IF($E275="Nil",J275/365,(J275-J281)/INDEX('TDCV Values'!$C$5:$C$6,MATCH($C461,'TDCV Values'!$B$5:$B$6,0)))</f>
        <v>7.4537518159489308E-2</v>
      </c>
    </row>
    <row r="462" spans="2:10">
      <c r="B462" s="161" t="s">
        <v>122</v>
      </c>
      <c r="C462" s="9" t="s">
        <v>67</v>
      </c>
      <c r="D462" s="9" t="s">
        <v>65</v>
      </c>
      <c r="E462" s="142" t="s">
        <v>64</v>
      </c>
      <c r="F462" s="115">
        <f>IF($E276="Nil",F276/365,(F276-F282)/INDEX('TDCV Values'!$C$5:$C$6,MATCH($C462,'TDCV Values'!$B$5:$B$6,0)))</f>
        <v>0.17545566070004284</v>
      </c>
      <c r="G462" s="115">
        <f>IF($E276="Nil",G276/365,(G276-G282)/INDEX('TDCV Values'!$C$5:$C$6,MATCH($C462,'TDCV Values'!$B$5:$B$6,0)))</f>
        <v>0.12846605369931777</v>
      </c>
      <c r="H462" s="115">
        <f>IF($E276="Nil",H276/365,(H276-H282)/INDEX('TDCV Values'!$C$5:$C$6,MATCH($C462,'TDCV Values'!$B$5:$B$6,0)))</f>
        <v>7.3789763167987063E-2</v>
      </c>
      <c r="I462" s="115">
        <f>IF($E276="Nil",I276/365,(I276-I282)/INDEX('TDCV Values'!$C$5:$C$6,MATCH($C462,'TDCV Values'!$B$5:$B$6,0)))</f>
        <v>6.6759688336252954E-2</v>
      </c>
      <c r="J462" s="118">
        <f>IF($E276="Nil",J276/365,(J276-J282)/INDEX('TDCV Values'!$C$5:$C$6,MATCH($C462,'TDCV Values'!$B$5:$B$6,0)))</f>
        <v>7.2426039483381735E-2</v>
      </c>
    </row>
    <row r="463" spans="2:10">
      <c r="B463" s="161" t="s">
        <v>122</v>
      </c>
      <c r="C463" s="9" t="s">
        <v>67</v>
      </c>
      <c r="D463" s="9" t="s">
        <v>66</v>
      </c>
      <c r="E463" s="142" t="s">
        <v>64</v>
      </c>
      <c r="F463" s="115">
        <f>IF($E277="Nil",F277/365,(F277-F283)/INDEX('TDCV Values'!$C$5:$C$6,MATCH($C463,'TDCV Values'!$B$5:$B$6,0)))</f>
        <v>0.17998709048049408</v>
      </c>
      <c r="G463" s="115">
        <f>IF($E277="Nil",G277/365,(G277-G283)/INDEX('TDCV Values'!$C$5:$C$6,MATCH($C463,'TDCV Values'!$B$5:$B$6,0)))</f>
        <v>0.13316869054053504</v>
      </c>
      <c r="H463" s="115">
        <f>IF($E277="Nil",H277/365,(H277-H283)/INDEX('TDCV Values'!$C$5:$C$6,MATCH($C463,'TDCV Values'!$B$5:$B$6,0)))</f>
        <v>7.9461753721157713E-2</v>
      </c>
      <c r="I463" s="115">
        <f>IF($E277="Nil",I277/365,(I277-I283)/INDEX('TDCV Values'!$C$5:$C$6,MATCH($C463,'TDCV Values'!$B$5:$B$6,0)))</f>
        <v>7.2935556712590596E-2</v>
      </c>
      <c r="J463" s="118">
        <f>IF($E277="Nil",J277/365,(J277-J283)/INDEX('TDCV Values'!$C$5:$C$6,MATCH($C463,'TDCV Values'!$B$5:$B$6,0)))</f>
        <v>7.8460960853045991E-2</v>
      </c>
    </row>
    <row r="464" spans="2:10">
      <c r="B464" s="161" t="s">
        <v>122</v>
      </c>
      <c r="C464" s="9" t="s">
        <v>62</v>
      </c>
      <c r="D464" s="9" t="s">
        <v>63</v>
      </c>
      <c r="E464" s="142" t="s">
        <v>68</v>
      </c>
      <c r="F464" s="115">
        <f>IF($E278="Nil",F278/365,(F278-F284)/INDEX('TDCV Values'!$C$5:$C$6,MATCH($C464,'TDCV Values'!$B$5:$B$6,0)))</f>
        <v>0.48597656280454721</v>
      </c>
      <c r="G464" s="115">
        <f>IF($E278="Nil",G278/365,(G278-G284)/INDEX('TDCV Values'!$C$5:$C$6,MATCH($C464,'TDCV Values'!$B$5:$B$6,0)))</f>
        <v>0.61819313151421196</v>
      </c>
      <c r="H464" s="115">
        <f>IF($E278="Nil",H278/365,(H278-H284)/INDEX('TDCV Values'!$C$5:$C$6,MATCH($C464,'TDCV Values'!$B$5:$B$6,0)))</f>
        <v>0.61819313151421196</v>
      </c>
      <c r="I464" s="115">
        <f>IF($E278="Nil",I278/365,(I278-I284)/INDEX('TDCV Values'!$C$5:$C$6,MATCH($C464,'TDCV Values'!$B$5:$B$6,0)))</f>
        <v>0.6222741582265966</v>
      </c>
      <c r="J464" s="118">
        <f>IF($E278="Nil",J278/365,(J278-J284)/INDEX('TDCV Values'!$C$5:$C$6,MATCH($C464,'TDCV Values'!$B$5:$B$6,0)))</f>
        <v>0.62206161030695506</v>
      </c>
    </row>
    <row r="465" spans="2:10">
      <c r="B465" s="161" t="s">
        <v>122</v>
      </c>
      <c r="C465" s="9" t="s">
        <v>62</v>
      </c>
      <c r="D465" s="9" t="s">
        <v>65</v>
      </c>
      <c r="E465" s="142" t="s">
        <v>68</v>
      </c>
      <c r="F465" s="115">
        <f>IF($E279="Nil",F279/365,(F279-F285)/INDEX('TDCV Values'!$C$5:$C$6,MATCH($C465,'TDCV Values'!$B$5:$B$6,0)))</f>
        <v>0.53640430946597795</v>
      </c>
      <c r="G465" s="115">
        <f>IF($E279="Nil",G279/365,(G279-G285)/INDEX('TDCV Values'!$C$5:$C$6,MATCH($C465,'TDCV Values'!$B$5:$B$6,0)))</f>
        <v>0.6689061250859345</v>
      </c>
      <c r="H465" s="115">
        <f>IF($E279="Nil",H279/365,(H279-H285)/INDEX('TDCV Values'!$C$5:$C$6,MATCH($C465,'TDCV Values'!$B$5:$B$6,0)))</f>
        <v>0.6689061250859345</v>
      </c>
      <c r="I465" s="115">
        <f>IF($E279="Nil",I279/365,(I279-I285)/INDEX('TDCV Values'!$C$5:$C$6,MATCH($C465,'TDCV Values'!$B$5:$B$6,0)))</f>
        <v>0.69094699202179288</v>
      </c>
      <c r="J465" s="118">
        <f>IF($E279="Nil",J279/365,(J279-J285)/INDEX('TDCV Values'!$C$5:$C$6,MATCH($C465,'TDCV Values'!$B$5:$B$6,0)))</f>
        <v>0.6907170032464206</v>
      </c>
    </row>
    <row r="466" spans="2:10">
      <c r="B466" s="161" t="s">
        <v>122</v>
      </c>
      <c r="C466" s="9" t="s">
        <v>62</v>
      </c>
      <c r="D466" s="9" t="s">
        <v>66</v>
      </c>
      <c r="E466" s="142" t="s">
        <v>68</v>
      </c>
      <c r="F466" s="115">
        <f>IF($E280="Nil",F280/365,(F280-F286)/INDEX('TDCV Values'!$C$5:$C$6,MATCH($C466,'TDCV Values'!$B$5:$B$6,0)))</f>
        <v>0.5476139747340586</v>
      </c>
      <c r="G466" s="115">
        <f>IF($E280="Nil",G280/365,(G280-G286)/INDEX('TDCV Values'!$C$5:$C$6,MATCH($C466,'TDCV Values'!$B$5:$B$6,0)))</f>
        <v>0.68837453155668682</v>
      </c>
      <c r="H466" s="115">
        <f>IF($E280="Nil",H280/365,(H280-H286)/INDEX('TDCV Values'!$C$5:$C$6,MATCH($C466,'TDCV Values'!$B$5:$B$6,0)))</f>
        <v>0.68837453155668682</v>
      </c>
      <c r="I466" s="115">
        <f>IF($E280="Nil",I280/365,(I280-I286)/INDEX('TDCV Values'!$C$5:$C$6,MATCH($C466,'TDCV Values'!$B$5:$B$6,0)))</f>
        <v>0.69363479426793273</v>
      </c>
      <c r="J466" s="118">
        <f>IF($E280="Nil",J280/365,(J280-J286)/INDEX('TDCV Values'!$C$5:$C$6,MATCH($C466,'TDCV Values'!$B$5:$B$6,0)))</f>
        <v>0.69341512669179806</v>
      </c>
    </row>
    <row r="467" spans="2:10">
      <c r="B467" s="161" t="s">
        <v>122</v>
      </c>
      <c r="C467" s="9" t="s">
        <v>67</v>
      </c>
      <c r="D467" s="9" t="s">
        <v>63</v>
      </c>
      <c r="E467" s="142" t="s">
        <v>68</v>
      </c>
      <c r="F467" s="115">
        <f>IF($E281="Nil",F281/365,(F281-F287)/INDEX('TDCV Values'!$C$5:$C$6,MATCH($C467,'TDCV Values'!$B$5:$B$6,0)))</f>
        <v>0.28485186128517942</v>
      </c>
      <c r="G467" s="115">
        <f>IF($E281="Nil",G281/365,(G281-G287)/INDEX('TDCV Values'!$C$5:$C$6,MATCH($C467,'TDCV Values'!$B$5:$B$6,0)))</f>
        <v>0.2911174570678719</v>
      </c>
      <c r="H467" s="115">
        <f>IF($E281="Nil",H281/365,(H281-H287)/INDEX('TDCV Values'!$C$5:$C$6,MATCH($C467,'TDCV Values'!$B$5:$B$6,0)))</f>
        <v>0.2911174570678719</v>
      </c>
      <c r="I467" s="115">
        <f>IF($E281="Nil",I281/365,(I281-I287)/INDEX('TDCV Values'!$C$5:$C$6,MATCH($C467,'TDCV Values'!$B$5:$B$6,0)))</f>
        <v>0.29617840979166304</v>
      </c>
      <c r="J467" s="118">
        <f>IF($E281="Nil",J281/365,(J281-J287)/INDEX('TDCV Values'!$C$5:$C$6,MATCH($C467,'TDCV Values'!$B$5:$B$6,0)))</f>
        <v>0.29596927628124237</v>
      </c>
    </row>
    <row r="468" spans="2:10">
      <c r="B468" s="161" t="s">
        <v>122</v>
      </c>
      <c r="C468" s="9" t="s">
        <v>67</v>
      </c>
      <c r="D468" s="9" t="s">
        <v>65</v>
      </c>
      <c r="E468" s="142" t="s">
        <v>68</v>
      </c>
      <c r="F468" s="115">
        <f>IF($E282="Nil",F282/365,(F282-F288)/INDEX('TDCV Values'!$C$5:$C$6,MATCH($C468,'TDCV Values'!$B$5:$B$6,0)))</f>
        <v>0.3750844265084296</v>
      </c>
      <c r="G468" s="115">
        <f>IF($E282="Nil",G282/365,(G282-G288)/INDEX('TDCV Values'!$C$5:$C$6,MATCH($C468,'TDCV Values'!$B$5:$B$6,0)))</f>
        <v>0.37799022515901148</v>
      </c>
      <c r="H468" s="115">
        <f>IF($E282="Nil",H282/365,(H282-H288)/INDEX('TDCV Values'!$C$5:$C$6,MATCH($C468,'TDCV Values'!$B$5:$B$6,0)))</f>
        <v>0.37799022515901148</v>
      </c>
      <c r="I468" s="115">
        <f>IF($E282="Nil",I282/365,(I282-I288)/INDEX('TDCV Values'!$C$5:$C$6,MATCH($C468,'TDCV Values'!$B$5:$B$6,0)))</f>
        <v>0.40444866296589277</v>
      </c>
      <c r="J468" s="118">
        <f>IF($E282="Nil",J282/365,(J282-J288)/INDEX('TDCV Values'!$C$5:$C$6,MATCH($C468,'TDCV Values'!$B$5:$B$6,0)))</f>
        <v>0.40414743835077382</v>
      </c>
    </row>
    <row r="469" spans="2:10">
      <c r="B469" s="162" t="s">
        <v>122</v>
      </c>
      <c r="C469" s="163" t="s">
        <v>67</v>
      </c>
      <c r="D469" s="163" t="s">
        <v>66</v>
      </c>
      <c r="E469" s="182" t="s">
        <v>68</v>
      </c>
      <c r="F469" s="119">
        <f>IF($E283="Nil",F283/365,(F283-F289)/INDEX('TDCV Values'!$C$5:$C$6,MATCH($C469,'TDCV Values'!$B$5:$B$6,0)))</f>
        <v>0.33537728236404085</v>
      </c>
      <c r="G469" s="119">
        <f>IF($E283="Nil",G283/365,(G283-G289)/INDEX('TDCV Values'!$C$5:$C$6,MATCH($C469,'TDCV Values'!$B$5:$B$6,0)))</f>
        <v>0.34338533582610592</v>
      </c>
      <c r="H469" s="119">
        <f>IF($E283="Nil",H283/365,(H283-H289)/INDEX('TDCV Values'!$C$5:$C$6,MATCH($C469,'TDCV Values'!$B$5:$B$6,0)))</f>
        <v>0.34338533582610592</v>
      </c>
      <c r="I469" s="119">
        <f>IF($E283="Nil",I283/365,(I283-I289)/INDEX('TDCV Values'!$C$5:$C$6,MATCH($C469,'TDCV Values'!$B$5:$B$6,0)))</f>
        <v>0.34989612955552435</v>
      </c>
      <c r="J469" s="120">
        <f>IF($E283="Nil",J283/365,(J283-J289)/INDEX('TDCV Values'!$C$5:$C$6,MATCH($C469,'TDCV Values'!$B$5:$B$6,0)))</f>
        <v>0.3496676350396663</v>
      </c>
    </row>
    <row r="470" spans="2:10">
      <c r="B470" s="159" t="s">
        <v>124</v>
      </c>
      <c r="C470" s="160" t="s">
        <v>62</v>
      </c>
      <c r="D470" s="160" t="s">
        <v>63</v>
      </c>
      <c r="E470" s="181" t="s">
        <v>64</v>
      </c>
      <c r="F470" s="116">
        <f>IF($E284="Nil",F284/365,(F284-F290)/INDEX('TDCV Values'!$C$5:$C$6,MATCH($C470,'TDCV Values'!$B$5:$B$6,0)))</f>
        <v>0.6950999003799756</v>
      </c>
      <c r="G470" s="116">
        <f>IF($E284="Nil",G284/365,(G284-G290)/INDEX('TDCV Values'!$C$5:$C$6,MATCH($C470,'TDCV Values'!$B$5:$B$6,0)))</f>
        <v>0.52083313107979512</v>
      </c>
      <c r="H470" s="116">
        <f>IF($E284="Nil",H284/365,(H284-H290)/INDEX('TDCV Values'!$C$5:$C$6,MATCH($C470,'TDCV Values'!$B$5:$B$6,0)))</f>
        <v>0.31191560202690721</v>
      </c>
      <c r="I470" s="116">
        <f>IF($E284="Nil",I284/365,(I284-I290)/INDEX('TDCV Values'!$C$5:$C$6,MATCH($C470,'TDCV Values'!$B$5:$B$6,0)))</f>
        <v>0.28427972233381948</v>
      </c>
      <c r="J470" s="117">
        <f>IF($E284="Nil",J284/365,(J284-J290)/INDEX('TDCV Values'!$C$5:$C$6,MATCH($C470,'TDCV Values'!$B$5:$B$6,0)))</f>
        <v>0.29727703462006194</v>
      </c>
    </row>
    <row r="471" spans="2:10">
      <c r="B471" s="161" t="s">
        <v>124</v>
      </c>
      <c r="C471" s="9" t="s">
        <v>62</v>
      </c>
      <c r="D471" s="9" t="s">
        <v>65</v>
      </c>
      <c r="E471" s="142" t="s">
        <v>64</v>
      </c>
      <c r="F471" s="115">
        <f>IF($E285="Nil",F285/365,(F285-F291)/INDEX('TDCV Values'!$C$5:$C$6,MATCH($C471,'TDCV Values'!$B$5:$B$6,0)))</f>
        <v>0.68453733182793819</v>
      </c>
      <c r="G471" s="115">
        <f>IF($E285="Nil",G285/365,(G285-G291)/INDEX('TDCV Values'!$C$5:$C$6,MATCH($C471,'TDCV Values'!$B$5:$B$6,0)))</f>
        <v>0.50910933354701549</v>
      </c>
      <c r="H471" s="115">
        <f>IF($E285="Nil",H285/365,(H285-H291)/INDEX('TDCV Values'!$C$5:$C$6,MATCH($C471,'TDCV Values'!$B$5:$B$6,0)))</f>
        <v>0.30120083960274113</v>
      </c>
      <c r="I471" s="115">
        <f>IF($E285="Nil",I285/365,(I285-I291)/INDEX('TDCV Values'!$C$5:$C$6,MATCH($C471,'TDCV Values'!$B$5:$B$6,0)))</f>
        <v>0.27986311158752936</v>
      </c>
      <c r="J471" s="118">
        <f>IF($E285="Nil",J285/365,(J285-J291)/INDEX('TDCV Values'!$C$5:$C$6,MATCH($C471,'TDCV Values'!$B$5:$B$6,0)))</f>
        <v>0.29280038268078223</v>
      </c>
    </row>
    <row r="472" spans="2:10">
      <c r="B472" s="161" t="s">
        <v>124</v>
      </c>
      <c r="C472" s="9" t="s">
        <v>62</v>
      </c>
      <c r="D472" s="9" t="s">
        <v>66</v>
      </c>
      <c r="E472" s="142" t="s">
        <v>64</v>
      </c>
      <c r="F472" s="115">
        <f>IF($E286="Nil",F286/365,(F286-F292)/INDEX('TDCV Values'!$C$5:$C$6,MATCH($C472,'TDCV Values'!$B$5:$B$6,0)))</f>
        <v>0.73212328864037479</v>
      </c>
      <c r="G472" s="115">
        <f>IF($E286="Nil",G286/365,(G286-G292)/INDEX('TDCV Values'!$C$5:$C$6,MATCH($C472,'TDCV Values'!$B$5:$B$6,0)))</f>
        <v>0.54858228902292683</v>
      </c>
      <c r="H472" s="115">
        <f>IF($E286="Nil",H286/365,(H286-H292)/INDEX('TDCV Values'!$C$5:$C$6,MATCH($C472,'TDCV Values'!$B$5:$B$6,0)))</f>
        <v>0.32855082238311795</v>
      </c>
      <c r="I472" s="115">
        <f>IF($E286="Nil",I286/365,(I286-I292)/INDEX('TDCV Values'!$C$5:$C$6,MATCH($C472,'TDCV Values'!$B$5:$B$6,0)))</f>
        <v>0.29925180149516672</v>
      </c>
      <c r="J472" s="118">
        <f>IF($E286="Nil",J286/365,(J286-J292)/INDEX('TDCV Values'!$C$5:$C$6,MATCH($C472,'TDCV Values'!$B$5:$B$6,0)))</f>
        <v>0.31294088755395466</v>
      </c>
    </row>
    <row r="473" spans="2:10">
      <c r="B473" s="161" t="s">
        <v>124</v>
      </c>
      <c r="C473" s="9" t="s">
        <v>67</v>
      </c>
      <c r="D473" s="9" t="s">
        <v>63</v>
      </c>
      <c r="E473" s="142" t="s">
        <v>64</v>
      </c>
      <c r="F473" s="115">
        <f>IF($E287="Nil",F287/365,(F287-F293)/INDEX('TDCV Values'!$C$5:$C$6,MATCH($C473,'TDCV Values'!$B$5:$B$6,0)))</f>
        <v>0.17255252357019038</v>
      </c>
      <c r="G473" s="115">
        <f>IF($E287="Nil",G287/365,(G287-G293)/INDEX('TDCV Values'!$C$5:$C$6,MATCH($C473,'TDCV Values'!$B$5:$B$6,0)))</f>
        <v>0.1261101664068667</v>
      </c>
      <c r="H473" s="115">
        <f>IF($E287="Nil",H287/365,(H287-H293)/INDEX('TDCV Values'!$C$5:$C$6,MATCH($C473,'TDCV Values'!$B$5:$B$6,0)))</f>
        <v>7.511471570104436E-2</v>
      </c>
      <c r="I473" s="115">
        <f>IF($E287="Nil",I287/365,(I287-I293)/INDEX('TDCV Values'!$C$5:$C$6,MATCH($C473,'TDCV Values'!$B$5:$B$6,0)))</f>
        <v>6.8968593178546658E-2</v>
      </c>
      <c r="J473" s="118">
        <f>IF($E287="Nil",J287/365,(J287-J293)/INDEX('TDCV Values'!$C$5:$C$6,MATCH($C473,'TDCV Values'!$B$5:$B$6,0)))</f>
        <v>7.4214852065291839E-2</v>
      </c>
    </row>
    <row r="474" spans="2:10">
      <c r="B474" s="161" t="s">
        <v>124</v>
      </c>
      <c r="C474" s="9" t="s">
        <v>67</v>
      </c>
      <c r="D474" s="9" t="s">
        <v>65</v>
      </c>
      <c r="E474" s="142" t="s">
        <v>64</v>
      </c>
      <c r="F474" s="115">
        <f>IF($E288="Nil",F288/365,(F288-F294)/INDEX('TDCV Values'!$C$5:$C$6,MATCH($C474,'TDCV Values'!$B$5:$B$6,0)))</f>
        <v>0.17719739879131691</v>
      </c>
      <c r="G474" s="115">
        <f>IF($E288="Nil",G288/365,(G288-G294)/INDEX('TDCV Values'!$C$5:$C$6,MATCH($C474,'TDCV Values'!$B$5:$B$6,0)))</f>
        <v>0.12842525449906692</v>
      </c>
      <c r="H474" s="115">
        <f>IF($E288="Nil",H288/365,(H288-H294)/INDEX('TDCV Values'!$C$5:$C$6,MATCH($C474,'TDCV Values'!$B$5:$B$6,0)))</f>
        <v>7.3748963967736184E-2</v>
      </c>
      <c r="I474" s="115">
        <f>IF($E288="Nil",I288/365,(I288-I294)/INDEX('TDCV Values'!$C$5:$C$6,MATCH($C474,'TDCV Values'!$B$5:$B$6,0)))</f>
        <v>6.6719036550190569E-2</v>
      </c>
      <c r="J474" s="118">
        <f>IF($E288="Nil",J288/365,(J288-J294)/INDEX('TDCV Values'!$C$5:$C$6,MATCH($C474,'TDCV Values'!$B$5:$B$6,0)))</f>
        <v>7.2385397003395774E-2</v>
      </c>
    </row>
    <row r="475" spans="2:10">
      <c r="B475" s="161" t="s">
        <v>124</v>
      </c>
      <c r="C475" s="9" t="s">
        <v>67</v>
      </c>
      <c r="D475" s="9" t="s">
        <v>66</v>
      </c>
      <c r="E475" s="142" t="s">
        <v>64</v>
      </c>
      <c r="F475" s="115">
        <f>IF($E289="Nil",F289/365,(F289-F295)/INDEX('TDCV Values'!$C$5:$C$6,MATCH($C475,'TDCV Values'!$B$5:$B$6,0)))</f>
        <v>0.18174044388079461</v>
      </c>
      <c r="G475" s="115">
        <f>IF($E289="Nil",G289/365,(G289-G295)/INDEX('TDCV Values'!$C$5:$C$6,MATCH($C475,'TDCV Values'!$B$5:$B$6,0)))</f>
        <v>0.13282718343057168</v>
      </c>
      <c r="H475" s="115">
        <f>IF($E289="Nil",H289/365,(H289-H295)/INDEX('TDCV Values'!$C$5:$C$6,MATCH($C475,'TDCV Values'!$B$5:$B$6,0)))</f>
        <v>7.9120246611194323E-2</v>
      </c>
      <c r="I475" s="115">
        <f>IF($E289="Nil",I289/365,(I289-I295)/INDEX('TDCV Values'!$C$5:$C$6,MATCH($C475,'TDCV Values'!$B$5:$B$6,0)))</f>
        <v>7.2595416441117139E-2</v>
      </c>
      <c r="J475" s="118">
        <f>IF($E289="Nil",J289/365,(J289-J295)/INDEX('TDCV Values'!$C$5:$C$6,MATCH($C475,'TDCV Values'!$B$5:$B$6,0)))</f>
        <v>7.8120876833083747E-2</v>
      </c>
    </row>
    <row r="476" spans="2:10">
      <c r="B476" s="161" t="s">
        <v>124</v>
      </c>
      <c r="C476" s="9" t="s">
        <v>62</v>
      </c>
      <c r="D476" s="9" t="s">
        <v>63</v>
      </c>
      <c r="E476" s="142" t="s">
        <v>68</v>
      </c>
      <c r="F476" s="115">
        <f>IF($E290="Nil",F290/365,(F290-F296)/INDEX('TDCV Values'!$C$5:$C$6,MATCH($C476,'TDCV Values'!$B$5:$B$6,0)))</f>
        <v>0.33158410573786584</v>
      </c>
      <c r="G476" s="115">
        <f>IF($E290="Nil",G290/365,(G290-G296)/INDEX('TDCV Values'!$C$5:$C$6,MATCH($C476,'TDCV Values'!$B$5:$B$6,0)))</f>
        <v>0.38181666588668656</v>
      </c>
      <c r="H476" s="115">
        <f>IF($E290="Nil",H290/365,(H290-H296)/INDEX('TDCV Values'!$C$5:$C$6,MATCH($C476,'TDCV Values'!$B$5:$B$6,0)))</f>
        <v>0.38181666588668656</v>
      </c>
      <c r="I476" s="115">
        <f>IF($E290="Nil",I290/365,(I290-I296)/INDEX('TDCV Values'!$C$5:$C$6,MATCH($C476,'TDCV Values'!$B$5:$B$6,0)))</f>
        <v>0.38517662626857863</v>
      </c>
      <c r="J476" s="118">
        <f>IF($E290="Nil",J290/365,(J290-J296)/INDEX('TDCV Values'!$C$5:$C$6,MATCH($C476,'TDCV Values'!$B$5:$B$6,0)))</f>
        <v>0.38502486300473077</v>
      </c>
    </row>
    <row r="477" spans="2:10">
      <c r="B477" s="161" t="s">
        <v>124</v>
      </c>
      <c r="C477" s="9" t="s">
        <v>62</v>
      </c>
      <c r="D477" s="9" t="s">
        <v>65</v>
      </c>
      <c r="E477" s="142" t="s">
        <v>68</v>
      </c>
      <c r="F477" s="115">
        <f>IF($E291="Nil",F291/365,(F291-F297)/INDEX('TDCV Values'!$C$5:$C$6,MATCH($C477,'TDCV Values'!$B$5:$B$6,0)))</f>
        <v>0.38276830962512848</v>
      </c>
      <c r="G477" s="115">
        <f>IF($E291="Nil",G291/365,(G291-G297)/INDEX('TDCV Values'!$C$5:$C$6,MATCH($C477,'TDCV Values'!$B$5:$B$6,0)))</f>
        <v>0.43368780337837637</v>
      </c>
      <c r="H477" s="115">
        <f>IF($E291="Nil",H291/365,(H291-H297)/INDEX('TDCV Values'!$C$5:$C$6,MATCH($C477,'TDCV Values'!$B$5:$B$6,0)))</f>
        <v>0.43368780337837637</v>
      </c>
      <c r="I477" s="115">
        <f>IF($E291="Nil",I291/365,(I291-I297)/INDEX('TDCV Values'!$C$5:$C$6,MATCH($C477,'TDCV Values'!$B$5:$B$6,0)))</f>
        <v>0.45508065757207494</v>
      </c>
      <c r="J477" s="118">
        <f>IF($E291="Nil",J291/365,(J291-J297)/INDEX('TDCV Values'!$C$5:$C$6,MATCH($C477,'TDCV Values'!$B$5:$B$6,0)))</f>
        <v>0.45490633064242891</v>
      </c>
    </row>
    <row r="478" spans="2:10">
      <c r="B478" s="161" t="s">
        <v>124</v>
      </c>
      <c r="C478" s="9" t="s">
        <v>62</v>
      </c>
      <c r="D478" s="9" t="s">
        <v>66</v>
      </c>
      <c r="E478" s="142" t="s">
        <v>68</v>
      </c>
      <c r="F478" s="115">
        <f>IF($E292="Nil",F292/365,(F292-F298)/INDEX('TDCV Values'!$C$5:$C$6,MATCH($C478,'TDCV Values'!$B$5:$B$6,0)))</f>
        <v>0.38488957924094991</v>
      </c>
      <c r="G478" s="115">
        <f>IF($E292="Nil",G292/365,(G292-G298)/INDEX('TDCV Values'!$C$5:$C$6,MATCH($C478,'TDCV Values'!$B$5:$B$6,0)))</f>
        <v>0.43924178110486822</v>
      </c>
      <c r="H478" s="115">
        <f>IF($E292="Nil",H292/365,(H292-H298)/INDEX('TDCV Values'!$C$5:$C$6,MATCH($C478,'TDCV Values'!$B$5:$B$6,0)))</f>
        <v>0.43924178110486822</v>
      </c>
      <c r="I478" s="115">
        <f>IF($E292="Nil",I292/365,(I292-I298)/INDEX('TDCV Values'!$C$5:$C$6,MATCH($C478,'TDCV Values'!$B$5:$B$6,0)))</f>
        <v>0.44389572030306962</v>
      </c>
      <c r="J478" s="118">
        <f>IF($E292="Nil",J292/365,(J292-J298)/INDEX('TDCV Values'!$C$5:$C$6,MATCH($C478,'TDCV Values'!$B$5:$B$6,0)))</f>
        <v>0.44373382563650521</v>
      </c>
    </row>
    <row r="479" spans="2:10">
      <c r="B479" s="161" t="s">
        <v>124</v>
      </c>
      <c r="C479" s="9" t="s">
        <v>67</v>
      </c>
      <c r="D479" s="9" t="s">
        <v>63</v>
      </c>
      <c r="E479" s="142" t="s">
        <v>68</v>
      </c>
      <c r="F479" s="115">
        <f>IF($E293="Nil",F293/365,(F293-F299)/INDEX('TDCV Values'!$C$5:$C$6,MATCH($C479,'TDCV Values'!$B$5:$B$6,0)))</f>
        <v>0.28485186128517942</v>
      </c>
      <c r="G479" s="115">
        <f>IF($E293="Nil",G293/365,(G293-G299)/INDEX('TDCV Values'!$C$5:$C$6,MATCH($C479,'TDCV Values'!$B$5:$B$6,0)))</f>
        <v>0.2911174570678719</v>
      </c>
      <c r="H479" s="115">
        <f>IF($E293="Nil",H293/365,(H293-H299)/INDEX('TDCV Values'!$C$5:$C$6,MATCH($C479,'TDCV Values'!$B$5:$B$6,0)))</f>
        <v>0.2911174570678719</v>
      </c>
      <c r="I479" s="115">
        <f>IF($E293="Nil",I293/365,(I293-I299)/INDEX('TDCV Values'!$C$5:$C$6,MATCH($C479,'TDCV Values'!$B$5:$B$6,0)))</f>
        <v>0.29619239752972082</v>
      </c>
      <c r="J479" s="118">
        <f>IF($E293="Nil",J293/365,(J293-J299)/INDEX('TDCV Values'!$C$5:$C$6,MATCH($C479,'TDCV Values'!$B$5:$B$6,0)))</f>
        <v>0.29598154814977223</v>
      </c>
    </row>
    <row r="480" spans="2:10">
      <c r="B480" s="161" t="s">
        <v>124</v>
      </c>
      <c r="C480" s="9" t="s">
        <v>67</v>
      </c>
      <c r="D480" s="9" t="s">
        <v>65</v>
      </c>
      <c r="E480" s="142" t="s">
        <v>68</v>
      </c>
      <c r="F480" s="115">
        <f>IF($E294="Nil",F294/365,(F294-F300)/INDEX('TDCV Values'!$C$5:$C$6,MATCH($C480,'TDCV Values'!$B$5:$B$6,0)))</f>
        <v>0.3750844265084296</v>
      </c>
      <c r="G480" s="115">
        <f>IF($E294="Nil",G294/365,(G294-G300)/INDEX('TDCV Values'!$C$5:$C$6,MATCH($C480,'TDCV Values'!$B$5:$B$6,0)))</f>
        <v>0.37799022515901148</v>
      </c>
      <c r="H480" s="115">
        <f>IF($E294="Nil",H294/365,(H294-H300)/INDEX('TDCV Values'!$C$5:$C$6,MATCH($C480,'TDCV Values'!$B$5:$B$6,0)))</f>
        <v>0.37799022515901148</v>
      </c>
      <c r="I480" s="115">
        <f>IF($E294="Nil",I294/365,(I294-I300)/INDEX('TDCV Values'!$C$5:$C$6,MATCH($C480,'TDCV Values'!$B$5:$B$6,0)))</f>
        <v>0.40445101432828695</v>
      </c>
      <c r="J480" s="118">
        <f>IF($E294="Nil",J294/365,(J294-J300)/INDEX('TDCV Values'!$C$5:$C$6,MATCH($C480,'TDCV Values'!$B$5:$B$6,0)))</f>
        <v>0.40414948375997112</v>
      </c>
    </row>
    <row r="481" spans="2:10">
      <c r="B481" s="162" t="s">
        <v>124</v>
      </c>
      <c r="C481" s="163" t="s">
        <v>67</v>
      </c>
      <c r="D481" s="163" t="s">
        <v>66</v>
      </c>
      <c r="E481" s="182" t="s">
        <v>68</v>
      </c>
      <c r="F481" s="119">
        <f>IF($E295="Nil",F295/365,(F295-F301)/INDEX('TDCV Values'!$C$5:$C$6,MATCH($C481,'TDCV Values'!$B$5:$B$6,0)))</f>
        <v>0.33537728236404085</v>
      </c>
      <c r="G481" s="119">
        <f>IF($E295="Nil",G295/365,(G295-G301)/INDEX('TDCV Values'!$C$5:$C$6,MATCH($C481,'TDCV Values'!$B$5:$B$6,0)))</f>
        <v>0.34338533582610592</v>
      </c>
      <c r="H481" s="119">
        <f>IF($E295="Nil",H295/365,(H295-H301)/INDEX('TDCV Values'!$C$5:$C$6,MATCH($C481,'TDCV Values'!$B$5:$B$6,0)))</f>
        <v>0.34338533582610592</v>
      </c>
      <c r="I481" s="119">
        <f>IF($E295="Nil",I295/365,(I295-I301)/INDEX('TDCV Values'!$C$5:$C$6,MATCH($C481,'TDCV Values'!$B$5:$B$6,0)))</f>
        <v>0.34991139795333182</v>
      </c>
      <c r="J481" s="120">
        <f>IF($E295="Nil",J295/365,(J295-J301)/INDEX('TDCV Values'!$C$5:$C$6,MATCH($C481,'TDCV Values'!$B$5:$B$6,0)))</f>
        <v>0.3496810540727206</v>
      </c>
    </row>
    <row r="482" spans="2:10">
      <c r="B482" s="159" t="s">
        <v>126</v>
      </c>
      <c r="C482" s="160" t="s">
        <v>62</v>
      </c>
      <c r="D482" s="160" t="s">
        <v>63</v>
      </c>
      <c r="E482" s="181" t="s">
        <v>64</v>
      </c>
      <c r="F482" s="116">
        <f>IF($E296="Nil",F296/365,(F296-F302)/INDEX('TDCV Values'!$C$5:$C$6,MATCH($C482,'TDCV Values'!$B$5:$B$6,0)))</f>
        <v>0.68832630212789869</v>
      </c>
      <c r="G482" s="116">
        <f>IF($E296="Nil",G296/365,(G296-G302)/INDEX('TDCV Values'!$C$5:$C$6,MATCH($C482,'TDCV Values'!$B$5:$B$6,0)))</f>
        <v>0.51573574276957646</v>
      </c>
      <c r="H482" s="116">
        <f>IF($E296="Nil",H296/365,(H296-H302)/INDEX('TDCV Values'!$C$5:$C$6,MATCH($C482,'TDCV Values'!$B$5:$B$6,0)))</f>
        <v>0.30899557609140893</v>
      </c>
      <c r="I482" s="116">
        <f>IF($E296="Nil",I296/365,(I296-I302)/INDEX('TDCV Values'!$C$5:$C$6,MATCH($C482,'TDCV Values'!$B$5:$B$6,0)))</f>
        <v>0.28096826001024333</v>
      </c>
      <c r="J482" s="117">
        <f>IF($E296="Nil",J296/365,(J296-J302)/INDEX('TDCV Values'!$C$5:$C$6,MATCH($C482,'TDCV Values'!$B$5:$B$6,0)))</f>
        <v>0.29381627029108753</v>
      </c>
    </row>
    <row r="483" spans="2:10">
      <c r="B483" s="161" t="s">
        <v>126</v>
      </c>
      <c r="C483" s="9" t="s">
        <v>62</v>
      </c>
      <c r="D483" s="9" t="s">
        <v>65</v>
      </c>
      <c r="E483" s="142" t="s">
        <v>64</v>
      </c>
      <c r="F483" s="115">
        <f>IF($E297="Nil",F297/365,(F297-F303)/INDEX('TDCV Values'!$C$5:$C$6,MATCH($C483,'TDCV Values'!$B$5:$B$6,0)))</f>
        <v>0.67786971525784923</v>
      </c>
      <c r="G483" s="115">
        <f>IF($E297="Nil",G297/365,(G297-G303)/INDEX('TDCV Values'!$C$5:$C$6,MATCH($C483,'TDCV Values'!$B$5:$B$6,0)))</f>
        <v>0.50410994500050621</v>
      </c>
      <c r="H483" s="115">
        <f>IF($E297="Nil",H297/365,(H297-H303)/INDEX('TDCV Values'!$C$5:$C$6,MATCH($C483,'TDCV Values'!$B$5:$B$6,0)))</f>
        <v>0.29836829681296478</v>
      </c>
      <c r="I483" s="115">
        <f>IF($E297="Nil",I297/365,(I297-I303)/INDEX('TDCV Values'!$C$5:$C$6,MATCH($C483,'TDCV Values'!$B$5:$B$6,0)))</f>
        <v>0.27657058874167256</v>
      </c>
      <c r="J483" s="118">
        <f>IF($E297="Nil",J297/365,(J297-J303)/INDEX('TDCV Values'!$C$5:$C$6,MATCH($C483,'TDCV Values'!$B$5:$B$6,0)))</f>
        <v>0.2893590385974828</v>
      </c>
    </row>
    <row r="484" spans="2:10">
      <c r="B484" s="161" t="s">
        <v>126</v>
      </c>
      <c r="C484" s="9" t="s">
        <v>62</v>
      </c>
      <c r="D484" s="9" t="s">
        <v>66</v>
      </c>
      <c r="E484" s="142" t="s">
        <v>64</v>
      </c>
      <c r="F484" s="115">
        <f>IF($E298="Nil",F298/365,(F298-F304)/INDEX('TDCV Values'!$C$5:$C$6,MATCH($C484,'TDCV Values'!$B$5:$B$6,0)))</f>
        <v>0.7249895295609694</v>
      </c>
      <c r="G484" s="115">
        <f>IF($E298="Nil",G298/365,(G298-G304)/INDEX('TDCV Values'!$C$5:$C$6,MATCH($C484,'TDCV Values'!$B$5:$B$6,0)))</f>
        <v>0.54321265609445935</v>
      </c>
      <c r="H484" s="115">
        <f>IF($E298="Nil",H298/365,(H298-H304)/INDEX('TDCV Values'!$C$5:$C$6,MATCH($C484,'TDCV Values'!$B$5:$B$6,0)))</f>
        <v>0.32547438628838909</v>
      </c>
      <c r="I484" s="115">
        <f>IF($E298="Nil",I298/365,(I298-I304)/INDEX('TDCV Values'!$C$5:$C$6,MATCH($C484,'TDCV Values'!$B$5:$B$6,0)))</f>
        <v>0.29576999746052357</v>
      </c>
      <c r="J484" s="118">
        <f>IF($E298="Nil",J298/365,(J298-J304)/INDEX('TDCV Values'!$C$5:$C$6,MATCH($C484,'TDCV Values'!$B$5:$B$6,0)))</f>
        <v>0.30930152277017581</v>
      </c>
    </row>
    <row r="485" spans="2:10">
      <c r="B485" s="161" t="s">
        <v>126</v>
      </c>
      <c r="C485" s="9" t="s">
        <v>67</v>
      </c>
      <c r="D485" s="9" t="s">
        <v>63</v>
      </c>
      <c r="E485" s="142" t="s">
        <v>64</v>
      </c>
      <c r="F485" s="115">
        <f>IF($E299="Nil",F299/365,(F299-F305)/INDEX('TDCV Values'!$C$5:$C$6,MATCH($C485,'TDCV Values'!$B$5:$B$6,0)))</f>
        <v>0.17040865124430798</v>
      </c>
      <c r="G485" s="115">
        <f>IF($E299="Nil",G299/365,(G299-G305)/INDEX('TDCV Values'!$C$5:$C$6,MATCH($C485,'TDCV Values'!$B$5:$B$6,0)))</f>
        <v>0.12638008302927961</v>
      </c>
      <c r="H485" s="115">
        <f>IF($E299="Nil",H299/365,(H299-H305)/INDEX('TDCV Values'!$C$5:$C$6,MATCH($C485,'TDCV Values'!$B$5:$B$6,0)))</f>
        <v>7.538463232345731E-2</v>
      </c>
      <c r="I485" s="115">
        <f>IF($E299="Nil",I299/365,(I299-I305)/INDEX('TDCV Values'!$C$5:$C$6,MATCH($C485,'TDCV Values'!$B$5:$B$6,0)))</f>
        <v>6.9237416047630965E-2</v>
      </c>
      <c r="J485" s="118">
        <f>IF($E299="Nil",J299/365,(J299-J305)/INDEX('TDCV Values'!$C$5:$C$6,MATCH($C485,'TDCV Values'!$B$5:$B$6,0)))</f>
        <v>7.4483631415093329E-2</v>
      </c>
    </row>
    <row r="486" spans="2:10">
      <c r="B486" s="161" t="s">
        <v>126</v>
      </c>
      <c r="C486" s="9" t="s">
        <v>67</v>
      </c>
      <c r="D486" s="9" t="s">
        <v>65</v>
      </c>
      <c r="E486" s="142" t="s">
        <v>64</v>
      </c>
      <c r="F486" s="115">
        <f>IF($E300="Nil",F300/365,(F300-F306)/INDEX('TDCV Values'!$C$5:$C$6,MATCH($C486,'TDCV Values'!$B$5:$B$6,0)))</f>
        <v>0.1752252550435843</v>
      </c>
      <c r="G486" s="115">
        <f>IF($E300="Nil",G300/365,(G300-G306)/INDEX('TDCV Values'!$C$5:$C$6,MATCH($C486,'TDCV Values'!$B$5:$B$6,0)))</f>
        <v>0.12858111671470543</v>
      </c>
      <c r="H486" s="115">
        <f>IF($E300="Nil",H300/365,(H300-H306)/INDEX('TDCV Values'!$C$5:$C$6,MATCH($C486,'TDCV Values'!$B$5:$B$6,0)))</f>
        <v>7.3904826183374725E-2</v>
      </c>
      <c r="I486" s="115">
        <f>IF($E300="Nil",I300/365,(I300-I306)/INDEX('TDCV Values'!$C$5:$C$6,MATCH($C486,'TDCV Values'!$B$5:$B$6,0)))</f>
        <v>6.6874335164884599E-2</v>
      </c>
      <c r="J486" s="118">
        <f>IF($E300="Nil",J300/365,(J300-J306)/INDEX('TDCV Values'!$C$5:$C$6,MATCH($C486,'TDCV Values'!$B$5:$B$6,0)))</f>
        <v>7.2540660142970989E-2</v>
      </c>
    </row>
    <row r="487" spans="2:10">
      <c r="B487" s="161" t="s">
        <v>126</v>
      </c>
      <c r="C487" s="9" t="s">
        <v>67</v>
      </c>
      <c r="D487" s="9" t="s">
        <v>66</v>
      </c>
      <c r="E487" s="142" t="s">
        <v>64</v>
      </c>
      <c r="F487" s="115">
        <f>IF($E301="Nil",F301/365,(F301-F307)/INDEX('TDCV Values'!$C$5:$C$6,MATCH($C487,'TDCV Values'!$B$5:$B$6,0)))</f>
        <v>0.17948094946844304</v>
      </c>
      <c r="G487" s="115">
        <f>IF($E301="Nil",G301/365,(G301-G307)/INDEX('TDCV Values'!$C$5:$C$6,MATCH($C487,'TDCV Values'!$B$5:$B$6,0)))</f>
        <v>0.13311165704067429</v>
      </c>
      <c r="H487" s="115">
        <f>IF($E301="Nil",H301/365,(H301-H307)/INDEX('TDCV Values'!$C$5:$C$6,MATCH($C487,'TDCV Values'!$B$5:$B$6,0)))</f>
        <v>7.9404720221296951E-2</v>
      </c>
      <c r="I487" s="115">
        <f>IF($E301="Nil",I301/365,(I301-I307)/INDEX('TDCV Values'!$C$5:$C$6,MATCH($C487,'TDCV Values'!$B$5:$B$6,0)))</f>
        <v>7.2878751751382628E-2</v>
      </c>
      <c r="J487" s="118">
        <f>IF($E301="Nil",J301/365,(J301-J307)/INDEX('TDCV Values'!$C$5:$C$6,MATCH($C487,'TDCV Values'!$B$5:$B$6,0)))</f>
        <v>7.840416523889597E-2</v>
      </c>
    </row>
    <row r="488" spans="2:10">
      <c r="B488" s="161" t="s">
        <v>126</v>
      </c>
      <c r="C488" s="9" t="s">
        <v>62</v>
      </c>
      <c r="D488" s="9" t="s">
        <v>63</v>
      </c>
      <c r="E488" s="142" t="s">
        <v>68</v>
      </c>
      <c r="F488" s="115">
        <f>IF($E302="Nil",F302/365,(F302-F308)/INDEX('TDCV Values'!$C$5:$C$6,MATCH($C488,'TDCV Values'!$B$5:$B$6,0)))</f>
        <v>0.42680175347585403</v>
      </c>
      <c r="G488" s="115">
        <f>IF($E302="Nil",G302/365,(G302-G308)/INDEX('TDCV Values'!$C$5:$C$6,MATCH($C488,'TDCV Values'!$B$5:$B$6,0)))</f>
        <v>0.47208514775354765</v>
      </c>
      <c r="H488" s="115">
        <f>IF($E302="Nil",H302/365,(H302-H308)/INDEX('TDCV Values'!$C$5:$C$6,MATCH($C488,'TDCV Values'!$B$5:$B$6,0)))</f>
        <v>0.47208514775354765</v>
      </c>
      <c r="I488" s="115">
        <f>IF($E302="Nil",I302/365,(I302-I308)/INDEX('TDCV Values'!$C$5:$C$6,MATCH($C488,'TDCV Values'!$B$5:$B$6,0)))</f>
        <v>0.47579557180812843</v>
      </c>
      <c r="J488" s="118">
        <f>IF($E302="Nil",J302/365,(J302-J308)/INDEX('TDCV Values'!$C$5:$C$6,MATCH($C488,'TDCV Values'!$B$5:$B$6,0)))</f>
        <v>0.47561794197681412</v>
      </c>
    </row>
    <row r="489" spans="2:10">
      <c r="B489" s="161" t="s">
        <v>126</v>
      </c>
      <c r="C489" s="9" t="s">
        <v>62</v>
      </c>
      <c r="D489" s="9" t="s">
        <v>65</v>
      </c>
      <c r="E489" s="142" t="s">
        <v>68</v>
      </c>
      <c r="F489" s="115">
        <f>IF($E303="Nil",F303/365,(F303-F309)/INDEX('TDCV Values'!$C$5:$C$6,MATCH($C489,'TDCV Values'!$B$5:$B$6,0)))</f>
        <v>0.47751943147819592</v>
      </c>
      <c r="G489" s="115">
        <f>IF($E303="Nil",G303/365,(G303-G309)/INDEX('TDCV Values'!$C$5:$C$6,MATCH($C489,'TDCV Values'!$B$5:$B$6,0)))</f>
        <v>0.52351400816337457</v>
      </c>
      <c r="H489" s="115">
        <f>IF($E303="Nil",H303/365,(H303-H309)/INDEX('TDCV Values'!$C$5:$C$6,MATCH($C489,'TDCV Values'!$B$5:$B$6,0)))</f>
        <v>0.52351400816337457</v>
      </c>
      <c r="I489" s="115">
        <f>IF($E303="Nil",I303/365,(I303-I309)/INDEX('TDCV Values'!$C$5:$C$6,MATCH($C489,'TDCV Values'!$B$5:$B$6,0)))</f>
        <v>0.54523174783554307</v>
      </c>
      <c r="J489" s="118">
        <f>IF($E303="Nil",J303/365,(J303-J309)/INDEX('TDCV Values'!$C$5:$C$6,MATCH($C489,'TDCV Values'!$B$5:$B$6,0)))</f>
        <v>0.54503372140873785</v>
      </c>
    </row>
    <row r="490" spans="2:10">
      <c r="B490" s="161" t="s">
        <v>126</v>
      </c>
      <c r="C490" s="9" t="s">
        <v>62</v>
      </c>
      <c r="D490" s="9" t="s">
        <v>66</v>
      </c>
      <c r="E490" s="142" t="s">
        <v>68</v>
      </c>
      <c r="F490" s="115">
        <f>IF($E304="Nil",F304/365,(F304-F310)/INDEX('TDCV Values'!$C$5:$C$6,MATCH($C490,'TDCV Values'!$B$5:$B$6,0)))</f>
        <v>0.48524573952764072</v>
      </c>
      <c r="G490" s="115">
        <f>IF($E304="Nil",G304/365,(G304-G310)/INDEX('TDCV Values'!$C$5:$C$6,MATCH($C490,'TDCV Values'!$B$5:$B$6,0)))</f>
        <v>0.53438168899247673</v>
      </c>
      <c r="H490" s="115">
        <f>IF($E304="Nil",H304/365,(H304-H310)/INDEX('TDCV Values'!$C$5:$C$6,MATCH($C490,'TDCV Values'!$B$5:$B$6,0)))</f>
        <v>0.53438168899247673</v>
      </c>
      <c r="I490" s="115">
        <f>IF($E304="Nil",I304/365,(I304-I310)/INDEX('TDCV Values'!$C$5:$C$6,MATCH($C490,'TDCV Values'!$B$5:$B$6,0)))</f>
        <v>0.53934282474809503</v>
      </c>
      <c r="J490" s="118">
        <f>IF($E304="Nil",J304/365,(J304-J310)/INDEX('TDCV Values'!$C$5:$C$6,MATCH($C490,'TDCV Values'!$B$5:$B$6,0)))</f>
        <v>0.5391563627778645</v>
      </c>
    </row>
    <row r="491" spans="2:10">
      <c r="B491" s="161" t="s">
        <v>126</v>
      </c>
      <c r="C491" s="9" t="s">
        <v>67</v>
      </c>
      <c r="D491" s="9" t="s">
        <v>63</v>
      </c>
      <c r="E491" s="142" t="s">
        <v>68</v>
      </c>
      <c r="F491" s="115">
        <f>IF($E305="Nil",F305/365,(F305-F311)/INDEX('TDCV Values'!$C$5:$C$6,MATCH($C491,'TDCV Values'!$B$5:$B$6,0)))</f>
        <v>0.28485186128517942</v>
      </c>
      <c r="G491" s="115">
        <f>IF($E305="Nil",G305/365,(G305-G311)/INDEX('TDCV Values'!$C$5:$C$6,MATCH($C491,'TDCV Values'!$B$5:$B$6,0)))</f>
        <v>0.2911174570678719</v>
      </c>
      <c r="H491" s="115">
        <f>IF($E305="Nil",H305/365,(H305-H311)/INDEX('TDCV Values'!$C$5:$C$6,MATCH($C491,'TDCV Values'!$B$5:$B$6,0)))</f>
        <v>0.2911174570678719</v>
      </c>
      <c r="I491" s="115">
        <f>IF($E305="Nil",I305/365,(I305-I311)/INDEX('TDCV Values'!$C$5:$C$6,MATCH($C491,'TDCV Values'!$B$5:$B$6,0)))</f>
        <v>0.2961807376194846</v>
      </c>
      <c r="J491" s="118">
        <f>IF($E305="Nil",J305/365,(J305-J311)/INDEX('TDCV Values'!$C$5:$C$6,MATCH($C491,'TDCV Values'!$B$5:$B$6,0)))</f>
        <v>0.29597131901047752</v>
      </c>
    </row>
    <row r="492" spans="2:10">
      <c r="B492" s="161" t="s">
        <v>126</v>
      </c>
      <c r="C492" s="9" t="s">
        <v>67</v>
      </c>
      <c r="D492" s="9" t="s">
        <v>65</v>
      </c>
      <c r="E492" s="142" t="s">
        <v>68</v>
      </c>
      <c r="F492" s="115">
        <f>IF($E306="Nil",F306/365,(F306-F312)/INDEX('TDCV Values'!$C$5:$C$6,MATCH($C492,'TDCV Values'!$B$5:$B$6,0)))</f>
        <v>0.3750844265084296</v>
      </c>
      <c r="G492" s="115">
        <f>IF($E306="Nil",G306/365,(G306-G312)/INDEX('TDCV Values'!$C$5:$C$6,MATCH($C492,'TDCV Values'!$B$5:$B$6,0)))</f>
        <v>0.37799022515901148</v>
      </c>
      <c r="H492" s="115">
        <f>IF($E306="Nil",H306/365,(H306-H312)/INDEX('TDCV Values'!$C$5:$C$6,MATCH($C492,'TDCV Values'!$B$5:$B$6,0)))</f>
        <v>0.37799022515901148</v>
      </c>
      <c r="I492" s="115">
        <f>IF($E306="Nil",I306/365,(I306-I312)/INDEX('TDCV Values'!$C$5:$C$6,MATCH($C492,'TDCV Values'!$B$5:$B$6,0)))</f>
        <v>0.40444204487579294</v>
      </c>
      <c r="J492" s="118">
        <f>IF($E306="Nil",J306/365,(J306-J312)/INDEX('TDCV Values'!$C$5:$C$6,MATCH($C492,'TDCV Values'!$B$5:$B$6,0)))</f>
        <v>0.40414168061275274</v>
      </c>
    </row>
    <row r="493" spans="2:10">
      <c r="B493" s="162" t="s">
        <v>126</v>
      </c>
      <c r="C493" s="163" t="s">
        <v>67</v>
      </c>
      <c r="D493" s="163" t="s">
        <v>66</v>
      </c>
      <c r="E493" s="182" t="s">
        <v>68</v>
      </c>
      <c r="F493" s="119">
        <f>IF($E307="Nil",F307/365,(F307-F313)/INDEX('TDCV Values'!$C$5:$C$6,MATCH($C493,'TDCV Values'!$B$5:$B$6,0)))</f>
        <v>0.33537728236404085</v>
      </c>
      <c r="G493" s="119">
        <f>IF($E307="Nil",G307/365,(G307-G313)/INDEX('TDCV Values'!$C$5:$C$6,MATCH($C493,'TDCV Values'!$B$5:$B$6,0)))</f>
        <v>0.34338533582610592</v>
      </c>
      <c r="H493" s="119">
        <f>IF($E307="Nil",H307/365,(H307-H313)/INDEX('TDCV Values'!$C$5:$C$6,MATCH($C493,'TDCV Values'!$B$5:$B$6,0)))</f>
        <v>0.34338533582610592</v>
      </c>
      <c r="I493" s="119">
        <f>IF($E307="Nil",I307/365,(I307-I313)/INDEX('TDCV Values'!$C$5:$C$6,MATCH($C493,'TDCV Values'!$B$5:$B$6,0)))</f>
        <v>0.3498986706338213</v>
      </c>
      <c r="J493" s="120">
        <f>IF($E307="Nil",J307/365,(J307-J313)/INDEX('TDCV Values'!$C$5:$C$6,MATCH($C493,'TDCV Values'!$B$5:$B$6,0)))</f>
        <v>0.34966986881742695</v>
      </c>
    </row>
    <row r="494" spans="2:10">
      <c r="B494" s="159" t="s">
        <v>128</v>
      </c>
      <c r="C494" s="160" t="s">
        <v>62</v>
      </c>
      <c r="D494" s="160" t="s">
        <v>63</v>
      </c>
      <c r="E494" s="181" t="s">
        <v>64</v>
      </c>
      <c r="F494" s="116">
        <f>IF($E308="Nil",F308/365,(F308-F314)/INDEX('TDCV Values'!$C$5:$C$6,MATCH($C494,'TDCV Values'!$B$5:$B$6,0)))</f>
        <v>0.68566860896714099</v>
      </c>
      <c r="G494" s="116">
        <f>IF($E308="Nil",G308/365,(G308-G314)/INDEX('TDCV Values'!$C$5:$C$6,MATCH($C494,'TDCV Values'!$B$5:$B$6,0)))</f>
        <v>0.51380397576386716</v>
      </c>
      <c r="H494" s="116">
        <f>IF($E308="Nil",H308/365,(H308-H314)/INDEX('TDCV Values'!$C$5:$C$6,MATCH($C494,'TDCV Values'!$B$5:$B$6,0)))</f>
        <v>0.30720155036046082</v>
      </c>
      <c r="I494" s="116">
        <f>IF($E308="Nil",I308/365,(I308-I314)/INDEX('TDCV Values'!$C$5:$C$6,MATCH($C494,'TDCV Values'!$B$5:$B$6,0)))</f>
        <v>0.27932061950789189</v>
      </c>
      <c r="J494" s="117">
        <f>IF($E308="Nil",J308/365,(J308-J314)/INDEX('TDCV Values'!$C$5:$C$6,MATCH($C494,'TDCV Values'!$B$5:$B$6,0)))</f>
        <v>0.29215449415929701</v>
      </c>
    </row>
    <row r="495" spans="2:10">
      <c r="B495" s="161" t="s">
        <v>128</v>
      </c>
      <c r="C495" s="9" t="s">
        <v>62</v>
      </c>
      <c r="D495" s="9" t="s">
        <v>65</v>
      </c>
      <c r="E495" s="142" t="s">
        <v>64</v>
      </c>
      <c r="F495" s="115">
        <f>IF($E309="Nil",F309/365,(F309-F315)/INDEX('TDCV Values'!$C$5:$C$6,MATCH($C495,'TDCV Values'!$B$5:$B$6,0)))</f>
        <v>0.67522856945335996</v>
      </c>
      <c r="G495" s="115">
        <f>IF($E309="Nil",G309/365,(G309-G315)/INDEX('TDCV Values'!$C$5:$C$6,MATCH($C495,'TDCV Values'!$B$5:$B$6,0)))</f>
        <v>0.50219117505071253</v>
      </c>
      <c r="H495" s="115">
        <f>IF($E309="Nil",H309/365,(H309-H315)/INDEX('TDCV Values'!$C$5:$C$6,MATCH($C495,'TDCV Values'!$B$5:$B$6,0)))</f>
        <v>0.29658660287935856</v>
      </c>
      <c r="I495" s="115">
        <f>IF($E309="Nil",I309/365,(I309-I315)/INDEX('TDCV Values'!$C$5:$C$6,MATCH($C495,'TDCV Values'!$B$5:$B$6,0)))</f>
        <v>0.27492931077241506</v>
      </c>
      <c r="J495" s="118">
        <f>IF($E309="Nil",J309/365,(J309-J315)/INDEX('TDCV Values'!$C$5:$C$6,MATCH($C495,'TDCV Values'!$B$5:$B$6,0)))</f>
        <v>0.28770381028974357</v>
      </c>
    </row>
    <row r="496" spans="2:10">
      <c r="B496" s="161" t="s">
        <v>128</v>
      </c>
      <c r="C496" s="9" t="s">
        <v>62</v>
      </c>
      <c r="D496" s="9" t="s">
        <v>66</v>
      </c>
      <c r="E496" s="142" t="s">
        <v>64</v>
      </c>
      <c r="F496" s="115">
        <f>IF($E310="Nil",F310/365,(F310-F316)/INDEX('TDCV Values'!$C$5:$C$6,MATCH($C496,'TDCV Values'!$B$5:$B$6,0)))</f>
        <v>0.72218866215613942</v>
      </c>
      <c r="G496" s="115">
        <f>IF($E310="Nil",G310/365,(G310-G316)/INDEX('TDCV Values'!$C$5:$C$6,MATCH($C496,'TDCV Values'!$B$5:$B$6,0)))</f>
        <v>0.54117681934778283</v>
      </c>
      <c r="H496" s="115">
        <f>IF($E310="Nil",H310/365,(H310-H316)/INDEX('TDCV Values'!$C$5:$C$6,MATCH($C496,'TDCV Values'!$B$5:$B$6,0)))</f>
        <v>0.32358361825453946</v>
      </c>
      <c r="I496" s="115">
        <f>IF($E310="Nil",I310/365,(I310-I316)/INDEX('TDCV Values'!$C$5:$C$6,MATCH($C496,'TDCV Values'!$B$5:$B$6,0)))</f>
        <v>0.29403064341986224</v>
      </c>
      <c r="J496" s="118">
        <f>IF($E310="Nil",J310/365,(J310-J316)/INDEX('TDCV Values'!$C$5:$C$6,MATCH($C496,'TDCV Values'!$B$5:$B$6,0)))</f>
        <v>0.30754739615166332</v>
      </c>
    </row>
    <row r="497" spans="2:10">
      <c r="B497" s="161" t="s">
        <v>128</v>
      </c>
      <c r="C497" s="9" t="s">
        <v>67</v>
      </c>
      <c r="D497" s="9" t="s">
        <v>63</v>
      </c>
      <c r="E497" s="142" t="s">
        <v>64</v>
      </c>
      <c r="F497" s="115">
        <f>IF($E311="Nil",F311/365,(F311-F317)/INDEX('TDCV Values'!$C$5:$C$6,MATCH($C497,'TDCV Values'!$B$5:$B$6,0)))</f>
        <v>0.17055072867650856</v>
      </c>
      <c r="G497" s="115">
        <f>IF($E311="Nil",G311/365,(G311-G317)/INDEX('TDCV Values'!$C$5:$C$6,MATCH($C497,'TDCV Values'!$B$5:$B$6,0)))</f>
        <v>0.12498375873689548</v>
      </c>
      <c r="H497" s="115">
        <f>IF($E311="Nil",H311/365,(H311-H317)/INDEX('TDCV Values'!$C$5:$C$6,MATCH($C497,'TDCV Values'!$B$5:$B$6,0)))</f>
        <v>7.3988308031073174E-2</v>
      </c>
      <c r="I497" s="115">
        <f>IF($E311="Nil",I311/365,(I311-I317)/INDEX('TDCV Values'!$C$5:$C$6,MATCH($C497,'TDCV Values'!$B$5:$B$6,0)))</f>
        <v>6.7846722625411679E-2</v>
      </c>
      <c r="J497" s="118">
        <f>IF($E311="Nil",J311/365,(J311-J317)/INDEX('TDCV Values'!$C$5:$C$6,MATCH($C497,'TDCV Values'!$B$5:$B$6,0)))</f>
        <v>7.3093168028906863E-2</v>
      </c>
    </row>
    <row r="498" spans="2:10">
      <c r="B498" s="161" t="s">
        <v>128</v>
      </c>
      <c r="C498" s="9" t="s">
        <v>67</v>
      </c>
      <c r="D498" s="9" t="s">
        <v>65</v>
      </c>
      <c r="E498" s="142" t="s">
        <v>64</v>
      </c>
      <c r="F498" s="115">
        <f>IF($E312="Nil",F312/365,(F312-F318)/INDEX('TDCV Values'!$C$5:$C$6,MATCH($C498,'TDCV Values'!$B$5:$B$6,0)))</f>
        <v>0.1757436583570926</v>
      </c>
      <c r="G498" s="115">
        <f>IF($E312="Nil",G312/365,(G312-G318)/INDEX('TDCV Values'!$C$5:$C$6,MATCH($C498,'TDCV Values'!$B$5:$B$6,0)))</f>
        <v>0.12767488391463719</v>
      </c>
      <c r="H498" s="115">
        <f>IF($E312="Nil",H312/365,(H312-H318)/INDEX('TDCV Values'!$C$5:$C$6,MATCH($C498,'TDCV Values'!$B$5:$B$6,0)))</f>
        <v>7.2998593383306457E-2</v>
      </c>
      <c r="I498" s="115">
        <f>IF($E312="Nil",I312/365,(I312-I318)/INDEX('TDCV Values'!$C$5:$C$6,MATCH($C498,'TDCV Values'!$B$5:$B$6,0)))</f>
        <v>6.5971363918710724E-2</v>
      </c>
      <c r="J498" s="118">
        <f>IF($E312="Nil",J312/365,(J312-J318)/INDEX('TDCV Values'!$C$5:$C$6,MATCH($C498,'TDCV Values'!$B$5:$B$6,0)))</f>
        <v>7.1637898088129967E-2</v>
      </c>
    </row>
    <row r="499" spans="2:10">
      <c r="B499" s="161" t="s">
        <v>128</v>
      </c>
      <c r="C499" s="9" t="s">
        <v>67</v>
      </c>
      <c r="D499" s="9" t="s">
        <v>66</v>
      </c>
      <c r="E499" s="142" t="s">
        <v>64</v>
      </c>
      <c r="F499" s="115">
        <f>IF($E313="Nil",F313/365,(F313-F319)/INDEX('TDCV Values'!$C$5:$C$6,MATCH($C499,'TDCV Values'!$B$5:$B$6,0)))</f>
        <v>0.17963068933881807</v>
      </c>
      <c r="G499" s="115">
        <f>IF($E313="Nil",G313/365,(G313-G319)/INDEX('TDCV Values'!$C$5:$C$6,MATCH($C499,'TDCV Values'!$B$5:$B$6,0)))</f>
        <v>0.13164002699144814</v>
      </c>
      <c r="H499" s="115">
        <f>IF($E313="Nil",H313/365,(H313-H319)/INDEX('TDCV Values'!$C$5:$C$6,MATCH($C499,'TDCV Values'!$B$5:$B$6,0)))</f>
        <v>7.7933090172070785E-2</v>
      </c>
      <c r="I499" s="115">
        <f>IF($E313="Nil",I313/365,(I313-I319)/INDEX('TDCV Values'!$C$5:$C$6,MATCH($C499,'TDCV Values'!$B$5:$B$6,0)))</f>
        <v>7.1412980939087975E-2</v>
      </c>
      <c r="J499" s="118">
        <f>IF($E313="Nil",J313/365,(J313-J319)/INDEX('TDCV Values'!$C$5:$C$6,MATCH($C499,'TDCV Values'!$B$5:$B$6,0)))</f>
        <v>7.6938642283324726E-2</v>
      </c>
    </row>
    <row r="500" spans="2:10">
      <c r="B500" s="161" t="s">
        <v>128</v>
      </c>
      <c r="C500" s="9" t="s">
        <v>62</v>
      </c>
      <c r="D500" s="9" t="s">
        <v>63</v>
      </c>
      <c r="E500" s="142" t="s">
        <v>68</v>
      </c>
      <c r="F500" s="115">
        <f>IF($E314="Nil",F314/365,(F314-F320)/INDEX('TDCV Values'!$C$5:$C$6,MATCH($C500,'TDCV Values'!$B$5:$B$6,0)))</f>
        <v>0.38936023775515355</v>
      </c>
      <c r="G500" s="115">
        <f>IF($E314="Nil",G314/365,(G314-G320)/INDEX('TDCV Values'!$C$5:$C$6,MATCH($C500,'TDCV Values'!$B$5:$B$6,0)))</f>
        <v>0.43658026215633172</v>
      </c>
      <c r="H500" s="115">
        <f>IF($E314="Nil",H314/365,(H314-H320)/INDEX('TDCV Values'!$C$5:$C$6,MATCH($C500,'TDCV Values'!$B$5:$B$6,0)))</f>
        <v>0.43658026215633172</v>
      </c>
      <c r="I500" s="115">
        <f>IF($E314="Nil",I314/365,(I314-I320)/INDEX('TDCV Values'!$C$5:$C$6,MATCH($C500,'TDCV Values'!$B$5:$B$6,0)))</f>
        <v>0.44019799583577485</v>
      </c>
      <c r="J500" s="118">
        <f>IF($E314="Nil",J314/365,(J314-J320)/INDEX('TDCV Values'!$C$5:$C$6,MATCH($C500,'TDCV Values'!$B$5:$B$6,0)))</f>
        <v>0.44002808942880967</v>
      </c>
    </row>
    <row r="501" spans="2:10">
      <c r="B501" s="161" t="s">
        <v>128</v>
      </c>
      <c r="C501" s="9" t="s">
        <v>62</v>
      </c>
      <c r="D501" s="9" t="s">
        <v>65</v>
      </c>
      <c r="E501" s="142" t="s">
        <v>68</v>
      </c>
      <c r="F501" s="115">
        <f>IF($E315="Nil",F315/365,(F315-F321)/INDEX('TDCV Values'!$C$5:$C$6,MATCH($C501,'TDCV Values'!$B$5:$B$6,0)))</f>
        <v>0.44026136322410842</v>
      </c>
      <c r="G501" s="115">
        <f>IF($E315="Nil",G315/365,(G315-G321)/INDEX('TDCV Values'!$C$5:$C$6,MATCH($C501,'TDCV Values'!$B$5:$B$6,0)))</f>
        <v>0.48818308137070543</v>
      </c>
      <c r="H501" s="115">
        <f>IF($E315="Nil",H315/365,(H315-H321)/INDEX('TDCV Values'!$C$5:$C$6,MATCH($C501,'TDCV Values'!$B$5:$B$6,0)))</f>
        <v>0.48818308137070543</v>
      </c>
      <c r="I501" s="115">
        <f>IF($E315="Nil",I315/365,(I315-I321)/INDEX('TDCV Values'!$C$5:$C$6,MATCH($C501,'TDCV Values'!$B$5:$B$6,0)))</f>
        <v>0.50982307816197614</v>
      </c>
      <c r="J501" s="118">
        <f>IF($E315="Nil",J315/365,(J315-J321)/INDEX('TDCV Values'!$C$5:$C$6,MATCH($C501,'TDCV Values'!$B$5:$B$6,0)))</f>
        <v>0.5096317440840511</v>
      </c>
    </row>
    <row r="502" spans="2:10">
      <c r="B502" s="161" t="s">
        <v>128</v>
      </c>
      <c r="C502" s="9" t="s">
        <v>62</v>
      </c>
      <c r="D502" s="9" t="s">
        <v>66</v>
      </c>
      <c r="E502" s="142" t="s">
        <v>68</v>
      </c>
      <c r="F502" s="115">
        <f>IF($E316="Nil",F316/365,(F316-F322)/INDEX('TDCV Values'!$C$5:$C$6,MATCH($C502,'TDCV Values'!$B$5:$B$6,0)))</f>
        <v>0.44578365616067078</v>
      </c>
      <c r="G502" s="115">
        <f>IF($E316="Nil",G316/365,(G316-G322)/INDEX('TDCV Values'!$C$5:$C$6,MATCH($C502,'TDCV Values'!$B$5:$B$6,0)))</f>
        <v>0.49696074786862593</v>
      </c>
      <c r="H502" s="115">
        <f>IF($E316="Nil",H316/365,(H316-H322)/INDEX('TDCV Values'!$C$5:$C$6,MATCH($C502,'TDCV Values'!$B$5:$B$6,0)))</f>
        <v>0.49696074786862593</v>
      </c>
      <c r="I502" s="115">
        <f>IF($E316="Nil",I316/365,(I316-I322)/INDEX('TDCV Values'!$C$5:$C$6,MATCH($C502,'TDCV Values'!$B$5:$B$6,0)))</f>
        <v>0.50184829539209008</v>
      </c>
      <c r="J502" s="118">
        <f>IF($E316="Nil",J316/365,(J316-J322)/INDEX('TDCV Values'!$C$5:$C$6,MATCH($C502,'TDCV Values'!$B$5:$B$6,0)))</f>
        <v>0.50166898980566854</v>
      </c>
    </row>
    <row r="503" spans="2:10">
      <c r="B503" s="161" t="s">
        <v>128</v>
      </c>
      <c r="C503" s="9" t="s">
        <v>67</v>
      </c>
      <c r="D503" s="9" t="s">
        <v>63</v>
      </c>
      <c r="E503" s="142" t="s">
        <v>68</v>
      </c>
      <c r="F503" s="115">
        <f>IF($E317="Nil",F317/365,(F317-F323)/INDEX('TDCV Values'!$C$5:$C$6,MATCH($C503,'TDCV Values'!$B$5:$B$6,0)))</f>
        <v>0.28485186128517942</v>
      </c>
      <c r="G503" s="115">
        <f>IF($E317="Nil",G317/365,(G317-G323)/INDEX('TDCV Values'!$C$5:$C$6,MATCH($C503,'TDCV Values'!$B$5:$B$6,0)))</f>
        <v>0.2911174570678719</v>
      </c>
      <c r="H503" s="115">
        <f>IF($E317="Nil",H317/365,(H317-H323)/INDEX('TDCV Values'!$C$5:$C$6,MATCH($C503,'TDCV Values'!$B$5:$B$6,0)))</f>
        <v>0.2911174570678719</v>
      </c>
      <c r="I503" s="115">
        <f>IF($E317="Nil",I317/365,(I317-I323)/INDEX('TDCV Values'!$C$5:$C$6,MATCH($C503,'TDCV Values'!$B$5:$B$6,0)))</f>
        <v>0.29624195608775972</v>
      </c>
      <c r="J503" s="118">
        <f>IF($E317="Nil",J317/365,(J317-J323)/INDEX('TDCV Values'!$C$5:$C$6,MATCH($C503,'TDCV Values'!$B$5:$B$6,0)))</f>
        <v>0.29602497465027611</v>
      </c>
    </row>
    <row r="504" spans="2:10">
      <c r="B504" s="161" t="s">
        <v>128</v>
      </c>
      <c r="C504" s="9" t="s">
        <v>67</v>
      </c>
      <c r="D504" s="9" t="s">
        <v>65</v>
      </c>
      <c r="E504" s="142" t="s">
        <v>68</v>
      </c>
      <c r="F504" s="115">
        <f>IF($E318="Nil",F318/365,(F318-F324)/INDEX('TDCV Values'!$C$5:$C$6,MATCH($C504,'TDCV Values'!$B$5:$B$6,0)))</f>
        <v>0.3750844265084296</v>
      </c>
      <c r="G504" s="115">
        <f>IF($E318="Nil",G318/365,(G318-G324)/INDEX('TDCV Values'!$C$5:$C$6,MATCH($C504,'TDCV Values'!$B$5:$B$6,0)))</f>
        <v>0.37799022515901148</v>
      </c>
      <c r="H504" s="115">
        <f>IF($E318="Nil",H318/365,(H318-H324)/INDEX('TDCV Values'!$C$5:$C$6,MATCH($C504,'TDCV Values'!$B$5:$B$6,0)))</f>
        <v>0.37799022515901148</v>
      </c>
      <c r="I504" s="115">
        <f>IF($E318="Nil",I318/365,(I318-I324)/INDEX('TDCV Values'!$C$5:$C$6,MATCH($C504,'TDCV Values'!$B$5:$B$6,0)))</f>
        <v>0.40449470500670826</v>
      </c>
      <c r="J504" s="118">
        <f>IF($E318="Nil",J318/365,(J318-J324)/INDEX('TDCV Values'!$C$5:$C$6,MATCH($C504,'TDCV Values'!$B$5:$B$6,0)))</f>
        <v>0.40418746322039628</v>
      </c>
    </row>
    <row r="505" spans="2:10">
      <c r="B505" s="162" t="s">
        <v>128</v>
      </c>
      <c r="C505" s="163" t="s">
        <v>67</v>
      </c>
      <c r="D505" s="163" t="s">
        <v>66</v>
      </c>
      <c r="E505" s="182" t="s">
        <v>68</v>
      </c>
      <c r="F505" s="119">
        <f>IF($E319="Nil",F319/365,(F319-F325)/INDEX('TDCV Values'!$C$5:$C$6,MATCH($C505,'TDCV Values'!$B$5:$B$6,0)))</f>
        <v>0.33537728236404085</v>
      </c>
      <c r="G505" s="119">
        <f>IF($E319="Nil",G319/365,(G319-G325)/INDEX('TDCV Values'!$C$5:$C$6,MATCH($C505,'TDCV Values'!$B$5:$B$6,0)))</f>
        <v>0.34338533582610592</v>
      </c>
      <c r="H505" s="119">
        <f>IF($E319="Nil",H319/365,(H319-H325)/INDEX('TDCV Values'!$C$5:$C$6,MATCH($C505,'TDCV Values'!$B$5:$B$6,0)))</f>
        <v>0.34338533582610592</v>
      </c>
      <c r="I505" s="119">
        <f>IF($E319="Nil",I319/365,(I319-I325)/INDEX('TDCV Values'!$C$5:$C$6,MATCH($C505,'TDCV Values'!$B$5:$B$6,0)))</f>
        <v>0.34996547948938656</v>
      </c>
      <c r="J505" s="120">
        <f>IF($E319="Nil",J319/365,(J319-J325)/INDEX('TDCV Values'!$C$5:$C$6,MATCH($C505,'TDCV Values'!$B$5:$B$6,0)))</f>
        <v>0.34972852895879908</v>
      </c>
    </row>
    <row r="506" spans="2:10">
      <c r="B506" s="159" t="s">
        <v>130</v>
      </c>
      <c r="C506" s="160" t="s">
        <v>62</v>
      </c>
      <c r="D506" s="160" t="s">
        <v>63</v>
      </c>
      <c r="E506" s="181" t="s">
        <v>64</v>
      </c>
      <c r="F506" s="116">
        <f>IF($E320="Nil",F320/365,(F320-F326)/INDEX('TDCV Values'!$C$5:$C$6,MATCH($C506,'TDCV Values'!$B$5:$B$6,0)))</f>
        <v>0.66239786654887034</v>
      </c>
      <c r="G506" s="116">
        <f>IF($E320="Nil",G320/365,(G320-G326)/INDEX('TDCV Values'!$C$5:$C$6,MATCH($C506,'TDCV Values'!$B$5:$B$6,0)))</f>
        <v>0.49798650923752302</v>
      </c>
      <c r="H506" s="116">
        <f>IF($E320="Nil",H320/365,(H320-H326)/INDEX('TDCV Values'!$C$5:$C$6,MATCH($C506,'TDCV Values'!$B$5:$B$6,0)))</f>
        <v>0.29482267209519852</v>
      </c>
      <c r="I506" s="116">
        <f>IF($E320="Nil",I320/365,(I320-I326)/INDEX('TDCV Values'!$C$5:$C$6,MATCH($C506,'TDCV Values'!$B$5:$B$6,0)))</f>
        <v>0.26759533007392622</v>
      </c>
      <c r="J506" s="117">
        <f>IF($E320="Nil",J320/365,(J320-J326)/INDEX('TDCV Values'!$C$5:$C$6,MATCH($C506,'TDCV Values'!$B$5:$B$6,0)))</f>
        <v>0.28017338501451533</v>
      </c>
    </row>
    <row r="507" spans="2:10">
      <c r="B507" s="161" t="s">
        <v>130</v>
      </c>
      <c r="C507" s="9" t="s">
        <v>62</v>
      </c>
      <c r="D507" s="9" t="s">
        <v>65</v>
      </c>
      <c r="E507" s="142" t="s">
        <v>64</v>
      </c>
      <c r="F507" s="115">
        <f>IF($E321="Nil",F321/365,(F321-F327)/INDEX('TDCV Values'!$C$5:$C$6,MATCH($C507,'TDCV Values'!$B$5:$B$6,0)))</f>
        <v>0.65218013616017212</v>
      </c>
      <c r="G507" s="115">
        <f>IF($E321="Nil",G321/365,(G321-G327)/INDEX('TDCV Values'!$C$5:$C$6,MATCH($C507,'TDCV Values'!$B$5:$B$6,0)))</f>
        <v>0.48655980596241377</v>
      </c>
      <c r="H507" s="115">
        <f>IF($E321="Nil",H321/365,(H321-H327)/INDEX('TDCV Values'!$C$5:$C$6,MATCH($C507,'TDCV Values'!$B$5:$B$6,0)))</f>
        <v>0.28437721389163123</v>
      </c>
      <c r="I507" s="115">
        <f>IF($E321="Nil",I321/365,(I321-I327)/INDEX('TDCV Values'!$C$5:$C$6,MATCH($C507,'TDCV Values'!$B$5:$B$6,0)))</f>
        <v>0.26326143713160255</v>
      </c>
      <c r="J507" s="118">
        <f>IF($E321="Nil",J321/365,(J321-J327)/INDEX('TDCV Values'!$C$5:$C$6,MATCH($C507,'TDCV Values'!$B$5:$B$6,0)))</f>
        <v>0.27578127013945275</v>
      </c>
    </row>
    <row r="508" spans="2:10">
      <c r="B508" s="161" t="s">
        <v>130</v>
      </c>
      <c r="C508" s="9" t="s">
        <v>62</v>
      </c>
      <c r="D508" s="9" t="s">
        <v>66</v>
      </c>
      <c r="E508" s="142" t="s">
        <v>64</v>
      </c>
      <c r="F508" s="115">
        <f>IF($E322="Nil",F322/365,(F322-F328)/INDEX('TDCV Values'!$C$5:$C$6,MATCH($C508,'TDCV Values'!$B$5:$B$6,0)))</f>
        <v>0.69767014388143711</v>
      </c>
      <c r="G508" s="115">
        <f>IF($E322="Nil",G322/365,(G322-G328)/INDEX('TDCV Values'!$C$5:$C$6,MATCH($C508,'TDCV Values'!$B$5:$B$6,0)))</f>
        <v>0.52451042773463163</v>
      </c>
      <c r="H508" s="115">
        <f>IF($E322="Nil",H322/365,(H322-H328)/INDEX('TDCV Values'!$C$5:$C$6,MATCH($C508,'TDCV Values'!$B$5:$B$6,0)))</f>
        <v>0.310538744175964</v>
      </c>
      <c r="I508" s="115">
        <f>IF($E322="Nil",I322/365,(I322-I328)/INDEX('TDCV Values'!$C$5:$C$6,MATCH($C508,'TDCV Values'!$B$5:$B$6,0)))</f>
        <v>0.28167982260817032</v>
      </c>
      <c r="J508" s="118">
        <f>IF($E322="Nil",J322/365,(J322-J328)/INDEX('TDCV Values'!$C$5:$C$6,MATCH($C508,'TDCV Values'!$B$5:$B$6,0)))</f>
        <v>0.29492689765250046</v>
      </c>
    </row>
    <row r="509" spans="2:10">
      <c r="B509" s="161" t="s">
        <v>130</v>
      </c>
      <c r="C509" s="9" t="s">
        <v>67</v>
      </c>
      <c r="D509" s="9" t="s">
        <v>63</v>
      </c>
      <c r="E509" s="142" t="s">
        <v>64</v>
      </c>
      <c r="F509" s="115">
        <f>IF($E323="Nil",F323/365,(F323-F329)/INDEX('TDCV Values'!$C$5:$C$6,MATCH($C509,'TDCV Values'!$B$5:$B$6,0)))</f>
        <v>0.16982768008893454</v>
      </c>
      <c r="G509" s="115">
        <f>IF($E323="Nil",G323/365,(G323-G329)/INDEX('TDCV Values'!$C$5:$C$6,MATCH($C509,'TDCV Values'!$B$5:$B$6,0)))</f>
        <v>0.12478609176189122</v>
      </c>
      <c r="H509" s="115">
        <f>IF($E323="Nil",H323/365,(H323-H329)/INDEX('TDCV Values'!$C$5:$C$6,MATCH($C509,'TDCV Values'!$B$5:$B$6,0)))</f>
        <v>7.379064105606889E-2</v>
      </c>
      <c r="I509" s="115">
        <f>IF($E323="Nil",I323/365,(I323-I329)/INDEX('TDCV Values'!$C$5:$C$6,MATCH($C509,'TDCV Values'!$B$5:$B$6,0)))</f>
        <v>6.7649847186744258E-2</v>
      </c>
      <c r="J509" s="118">
        <f>IF($E323="Nil",J323/365,(J323-J329)/INDEX('TDCV Values'!$C$5:$C$6,MATCH($C509,'TDCV Values'!$B$5:$B$6,0)))</f>
        <v>7.2896326159348171E-2</v>
      </c>
    </row>
    <row r="510" spans="2:10">
      <c r="B510" s="161" t="s">
        <v>130</v>
      </c>
      <c r="C510" s="9" t="s">
        <v>67</v>
      </c>
      <c r="D510" s="9" t="s">
        <v>65</v>
      </c>
      <c r="E510" s="142" t="s">
        <v>64</v>
      </c>
      <c r="F510" s="115">
        <f>IF($E324="Nil",F324/365,(F324-F330)/INDEX('TDCV Values'!$C$5:$C$6,MATCH($C510,'TDCV Values'!$B$5:$B$6,0)))</f>
        <v>0.17472343211081967</v>
      </c>
      <c r="G510" s="115">
        <f>IF($E324="Nil",G324/365,(G324-G330)/INDEX('TDCV Values'!$C$5:$C$6,MATCH($C510,'TDCV Values'!$B$5:$B$6,0)))</f>
        <v>0.12716029160220113</v>
      </c>
      <c r="H510" s="115">
        <f>IF($E324="Nil",H324/365,(H324-H330)/INDEX('TDCV Values'!$C$5:$C$6,MATCH($C510,'TDCV Values'!$B$5:$B$6,0)))</f>
        <v>7.2484001070870441E-2</v>
      </c>
      <c r="I510" s="115">
        <f>IF($E324="Nil",I324/365,(I324-I330)/INDEX('TDCV Values'!$C$5:$C$6,MATCH($C510,'TDCV Values'!$B$5:$B$6,0)))</f>
        <v>6.5458606714011297E-2</v>
      </c>
      <c r="J510" s="118">
        <f>IF($E324="Nil",J324/365,(J324-J330)/INDEX('TDCV Values'!$C$5:$C$6,MATCH($C510,'TDCV Values'!$B$5:$B$6,0)))</f>
        <v>7.1125262885181978E-2</v>
      </c>
    </row>
    <row r="511" spans="2:10">
      <c r="B511" s="161" t="s">
        <v>130</v>
      </c>
      <c r="C511" s="9" t="s">
        <v>67</v>
      </c>
      <c r="D511" s="9" t="s">
        <v>66</v>
      </c>
      <c r="E511" s="142" t="s">
        <v>64</v>
      </c>
      <c r="F511" s="115">
        <f>IF($E325="Nil",F325/365,(F325-F331)/INDEX('TDCV Values'!$C$5:$C$6,MATCH($C511,'TDCV Values'!$B$5:$B$6,0)))</f>
        <v>0.17886864571161198</v>
      </c>
      <c r="G511" s="115">
        <f>IF($E325="Nil",G325/365,(G325-G331)/INDEX('TDCV Values'!$C$5:$C$6,MATCH($C511,'TDCV Values'!$B$5:$B$6,0)))</f>
        <v>0.13143169955509074</v>
      </c>
      <c r="H511" s="115">
        <f>IF($E325="Nil",H325/365,(H325-H331)/INDEX('TDCV Values'!$C$5:$C$6,MATCH($C511,'TDCV Values'!$B$5:$B$6,0)))</f>
        <v>7.772476273571341E-2</v>
      </c>
      <c r="I511" s="115">
        <f>IF($E325="Nil",I325/365,(I325-I331)/INDEX('TDCV Values'!$C$5:$C$6,MATCH($C511,'TDCV Values'!$B$5:$B$6,0)))</f>
        <v>7.1205476943742227E-2</v>
      </c>
      <c r="J511" s="118">
        <f>IF($E325="Nil",J325/365,(J325-J331)/INDEX('TDCV Values'!$C$5:$C$6,MATCH($C511,'TDCV Values'!$B$5:$B$6,0)))</f>
        <v>7.6731174442734473E-2</v>
      </c>
    </row>
    <row r="512" spans="2:10">
      <c r="B512" s="161" t="s">
        <v>130</v>
      </c>
      <c r="C512" s="9" t="s">
        <v>62</v>
      </c>
      <c r="D512" s="9" t="s">
        <v>63</v>
      </c>
      <c r="E512" s="142" t="s">
        <v>68</v>
      </c>
      <c r="F512" s="115">
        <f>IF($E326="Nil",F326/365,(F326-F332)/INDEX('TDCV Values'!$C$5:$C$6,MATCH($C512,'TDCV Values'!$B$5:$B$6,0)))</f>
        <v>0.45768024488919024</v>
      </c>
      <c r="G512" s="115">
        <f>IF($E326="Nil",G326/365,(G326-G332)/INDEX('TDCV Values'!$C$5:$C$6,MATCH($C512,'TDCV Values'!$B$5:$B$6,0)))</f>
        <v>0.50307122972929963</v>
      </c>
      <c r="H512" s="115">
        <f>IF($E326="Nil",H326/365,(H326-H332)/INDEX('TDCV Values'!$C$5:$C$6,MATCH($C512,'TDCV Values'!$B$5:$B$6,0)))</f>
        <v>0.50307122972929963</v>
      </c>
      <c r="I512" s="115">
        <f>IF($E326="Nil",I326/365,(I326-I332)/INDEX('TDCV Values'!$C$5:$C$6,MATCH($C512,'TDCV Values'!$B$5:$B$6,0)))</f>
        <v>0.50708709946200192</v>
      </c>
      <c r="J512" s="118">
        <f>IF($E326="Nil",J326/365,(J326-J332)/INDEX('TDCV Values'!$C$5:$C$6,MATCH($C512,'TDCV Values'!$B$5:$B$6,0)))</f>
        <v>0.50689050549463299</v>
      </c>
    </row>
    <row r="513" spans="2:10">
      <c r="B513" s="161" t="s">
        <v>130</v>
      </c>
      <c r="C513" s="9" t="s">
        <v>62</v>
      </c>
      <c r="D513" s="9" t="s">
        <v>65</v>
      </c>
      <c r="E513" s="142" t="s">
        <v>68</v>
      </c>
      <c r="F513" s="115">
        <f>IF($E327="Nil",F327/365,(F327-F333)/INDEX('TDCV Values'!$C$5:$C$6,MATCH($C513,'TDCV Values'!$B$5:$B$6,0)))</f>
        <v>0.50824663144636573</v>
      </c>
      <c r="G513" s="115">
        <f>IF($E327="Nil",G327/365,(G327-G333)/INDEX('TDCV Values'!$C$5:$C$6,MATCH($C513,'TDCV Values'!$B$5:$B$6,0)))</f>
        <v>0.55434827154606781</v>
      </c>
      <c r="H513" s="115">
        <f>IF($E327="Nil",H327/365,(H327-H333)/INDEX('TDCV Values'!$C$5:$C$6,MATCH($C513,'TDCV Values'!$B$5:$B$6,0)))</f>
        <v>0.55434827154606781</v>
      </c>
      <c r="I513" s="115">
        <f>IF($E327="Nil",I327/365,(I327-I333)/INDEX('TDCV Values'!$C$5:$C$6,MATCH($C513,'TDCV Values'!$B$5:$B$6,0)))</f>
        <v>0.57638338370025255</v>
      </c>
      <c r="J513" s="118">
        <f>IF($E327="Nil",J327/365,(J327-J333)/INDEX('TDCV Values'!$C$5:$C$6,MATCH($C513,'TDCV Values'!$B$5:$B$6,0)))</f>
        <v>0.5761661920804253</v>
      </c>
    </row>
    <row r="514" spans="2:10">
      <c r="B514" s="161" t="s">
        <v>130</v>
      </c>
      <c r="C514" s="9" t="s">
        <v>62</v>
      </c>
      <c r="D514" s="9" t="s">
        <v>66</v>
      </c>
      <c r="E514" s="142" t="s">
        <v>68</v>
      </c>
      <c r="F514" s="115">
        <f>IF($E328="Nil",F328/365,(F328-F334)/INDEX('TDCV Values'!$C$5:$C$6,MATCH($C514,'TDCV Values'!$B$5:$B$6,0)))</f>
        <v>0.51779061862626241</v>
      </c>
      <c r="G514" s="115">
        <f>IF($E328="Nil",G328/365,(G328-G334)/INDEX('TDCV Values'!$C$5:$C$6,MATCH($C514,'TDCV Values'!$B$5:$B$6,0)))</f>
        <v>0.56703996488238295</v>
      </c>
      <c r="H514" s="115">
        <f>IF($E328="Nil",H328/365,(H328-H334)/INDEX('TDCV Values'!$C$5:$C$6,MATCH($C514,'TDCV Values'!$B$5:$B$6,0)))</f>
        <v>0.56703996488238295</v>
      </c>
      <c r="I514" s="115">
        <f>IF($E328="Nil",I328/365,(I328-I334)/INDEX('TDCV Values'!$C$5:$C$6,MATCH($C514,'TDCV Values'!$B$5:$B$6,0)))</f>
        <v>0.57230056873392809</v>
      </c>
      <c r="J514" s="118">
        <f>IF($E328="Nil",J328/365,(J328-J334)/INDEX('TDCV Values'!$C$5:$C$6,MATCH($C514,'TDCV Values'!$B$5:$B$6,0)))</f>
        <v>0.57209525261294991</v>
      </c>
    </row>
    <row r="515" spans="2:10">
      <c r="B515" s="161" t="s">
        <v>130</v>
      </c>
      <c r="C515" s="9" t="s">
        <v>67</v>
      </c>
      <c r="D515" s="9" t="s">
        <v>63</v>
      </c>
      <c r="E515" s="142" t="s">
        <v>68</v>
      </c>
      <c r="F515" s="115">
        <f>IF($E329="Nil",F329/365,(F329-F335)/INDEX('TDCV Values'!$C$5:$C$6,MATCH($C515,'TDCV Values'!$B$5:$B$6,0)))</f>
        <v>0.28485186128517942</v>
      </c>
      <c r="G515" s="115">
        <f>IF($E329="Nil",G329/365,(G329-G335)/INDEX('TDCV Values'!$C$5:$C$6,MATCH($C515,'TDCV Values'!$B$5:$B$6,0)))</f>
        <v>0.2911174570678719</v>
      </c>
      <c r="H515" s="115">
        <f>IF($E329="Nil",H329/365,(H329-H335)/INDEX('TDCV Values'!$C$5:$C$6,MATCH($C515,'TDCV Values'!$B$5:$B$6,0)))</f>
        <v>0.2911174570678719</v>
      </c>
      <c r="I515" s="115">
        <f>IF($E329="Nil",I329/365,(I329-I335)/INDEX('TDCV Values'!$C$5:$C$6,MATCH($C515,'TDCV Values'!$B$5:$B$6,0)))</f>
        <v>0.29625080573911428</v>
      </c>
      <c r="J515" s="118">
        <f>IF($E329="Nil",J329/365,(J329-J335)/INDEX('TDCV Values'!$C$5:$C$6,MATCH($C515,'TDCV Values'!$B$5:$B$6,0)))</f>
        <v>0.29603272065970054</v>
      </c>
    </row>
    <row r="516" spans="2:10">
      <c r="B516" s="161" t="s">
        <v>130</v>
      </c>
      <c r="C516" s="9" t="s">
        <v>67</v>
      </c>
      <c r="D516" s="9" t="s">
        <v>65</v>
      </c>
      <c r="E516" s="142" t="s">
        <v>68</v>
      </c>
      <c r="F516" s="115">
        <f>IF($E330="Nil",F330/365,(F330-F336)/INDEX('TDCV Values'!$C$5:$C$6,MATCH($C516,'TDCV Values'!$B$5:$B$6,0)))</f>
        <v>0.3750844265084296</v>
      </c>
      <c r="G516" s="115">
        <f>IF($E330="Nil",G330/365,(G330-G336)/INDEX('TDCV Values'!$C$5:$C$6,MATCH($C516,'TDCV Values'!$B$5:$B$6,0)))</f>
        <v>0.37799022515901148</v>
      </c>
      <c r="H516" s="115">
        <f>IF($E330="Nil",H330/365,(H330-H336)/INDEX('TDCV Values'!$C$5:$C$6,MATCH($C516,'TDCV Values'!$B$5:$B$6,0)))</f>
        <v>0.37799022515901148</v>
      </c>
      <c r="I516" s="115">
        <f>IF($E330="Nil",I330/365,(I330-I336)/INDEX('TDCV Values'!$C$5:$C$6,MATCH($C516,'TDCV Values'!$B$5:$B$6,0)))</f>
        <v>0.40452516356037771</v>
      </c>
      <c r="J516" s="118">
        <f>IF($E330="Nil",J330/365,(J330-J336)/INDEX('TDCV Values'!$C$5:$C$6,MATCH($C516,'TDCV Values'!$B$5:$B$6,0)))</f>
        <v>0.40421391075757979</v>
      </c>
    </row>
    <row r="517" spans="2:10">
      <c r="B517" s="162" t="s">
        <v>130</v>
      </c>
      <c r="C517" s="163" t="s">
        <v>67</v>
      </c>
      <c r="D517" s="163" t="s">
        <v>66</v>
      </c>
      <c r="E517" s="182" t="s">
        <v>68</v>
      </c>
      <c r="F517" s="119">
        <f>IF($E331="Nil",F331/365,(F331-F337)/INDEX('TDCV Values'!$C$5:$C$6,MATCH($C517,'TDCV Values'!$B$5:$B$6,0)))</f>
        <v>0.33537728236404085</v>
      </c>
      <c r="G517" s="119">
        <f>IF($E331="Nil",G331/365,(G331-G337)/INDEX('TDCV Values'!$C$5:$C$6,MATCH($C517,'TDCV Values'!$B$5:$B$6,0)))</f>
        <v>0.34338533582610592</v>
      </c>
      <c r="H517" s="119">
        <f>IF($E331="Nil",H331/365,(H331-H337)/INDEX('TDCV Values'!$C$5:$C$6,MATCH($C517,'TDCV Values'!$B$5:$B$6,0)))</f>
        <v>0.34338533582610592</v>
      </c>
      <c r="I517" s="119">
        <f>IF($E331="Nil",I331/365,(I331-I337)/INDEX('TDCV Values'!$C$5:$C$6,MATCH($C517,'TDCV Values'!$B$5:$B$6,0)))</f>
        <v>0.3499751344443493</v>
      </c>
      <c r="J517" s="120">
        <f>IF($E331="Nil",J331/365,(J331-J337)/INDEX('TDCV Values'!$C$5:$C$6,MATCH($C517,'TDCV Values'!$B$5:$B$6,0)))</f>
        <v>0.34973699526426533</v>
      </c>
    </row>
    <row r="518" spans="2:10">
      <c r="B518" s="159" t="s">
        <v>132</v>
      </c>
      <c r="C518" s="160" t="s">
        <v>62</v>
      </c>
      <c r="D518" s="160" t="s">
        <v>63</v>
      </c>
      <c r="E518" s="181" t="s">
        <v>64</v>
      </c>
      <c r="F518" s="116">
        <f>IF($E332="Nil",F332/365,(F332-F338)/INDEX('TDCV Values'!$C$5:$C$6,MATCH($C518,'TDCV Values'!$B$5:$B$6,0)))</f>
        <v>0.67262430711511467</v>
      </c>
      <c r="G518" s="116">
        <f>IF($E332="Nil",G332/365,(G332-G338)/INDEX('TDCV Values'!$C$5:$C$6,MATCH($C518,'TDCV Values'!$B$5:$B$6,0)))</f>
        <v>0.50208980845785389</v>
      </c>
      <c r="H518" s="116">
        <f>IF($E332="Nil",H332/365,(H332-H338)/INDEX('TDCV Values'!$C$5:$C$6,MATCH($C518,'TDCV Values'!$B$5:$B$6,0)))</f>
        <v>0.29607502302748301</v>
      </c>
      <c r="I518" s="116">
        <f>IF($E332="Nil",I332/365,(I332-I338)/INDEX('TDCV Values'!$C$5:$C$6,MATCH($C518,'TDCV Values'!$B$5:$B$6,0)))</f>
        <v>0.26852310127521717</v>
      </c>
      <c r="J518" s="117">
        <f>IF($E332="Nil",J332/365,(J332-J338)/INDEX('TDCV Values'!$C$5:$C$6,MATCH($C518,'TDCV Values'!$B$5:$B$6,0)))</f>
        <v>0.28123920107086475</v>
      </c>
    </row>
    <row r="519" spans="2:10">
      <c r="B519" s="161" t="s">
        <v>132</v>
      </c>
      <c r="C519" s="9" t="s">
        <v>62</v>
      </c>
      <c r="D519" s="9" t="s">
        <v>65</v>
      </c>
      <c r="E519" s="142" t="s">
        <v>64</v>
      </c>
      <c r="F519" s="115">
        <f>IF($E333="Nil",F333/365,(F333-F339)/INDEX('TDCV Values'!$C$5:$C$6,MATCH($C519,'TDCV Values'!$B$5:$B$6,0)))</f>
        <v>0.66223854928750825</v>
      </c>
      <c r="G519" s="115">
        <f>IF($E333="Nil",G333/365,(G333-G339)/INDEX('TDCV Values'!$C$5:$C$6,MATCH($C519,'TDCV Values'!$B$5:$B$6,0)))</f>
        <v>0.49052458294954332</v>
      </c>
      <c r="H519" s="115">
        <f>IF($E333="Nil",H333/365,(H333-H339)/INDEX('TDCV Values'!$C$5:$C$6,MATCH($C519,'TDCV Values'!$B$5:$B$6,0)))</f>
        <v>0.2855048131268485</v>
      </c>
      <c r="I519" s="115">
        <f>IF($E333="Nil",I333/365,(I333-I339)/INDEX('TDCV Values'!$C$5:$C$6,MATCH($C519,'TDCV Values'!$B$5:$B$6,0)))</f>
        <v>0.26418634036866229</v>
      </c>
      <c r="J519" s="118">
        <f>IF($E333="Nil",J333/365,(J333-J339)/INDEX('TDCV Values'!$C$5:$C$6,MATCH($C519,'TDCV Values'!$B$5:$B$6,0)))</f>
        <v>0.27684346667312459</v>
      </c>
    </row>
    <row r="520" spans="2:10">
      <c r="B520" s="161" t="s">
        <v>132</v>
      </c>
      <c r="C520" s="9" t="s">
        <v>62</v>
      </c>
      <c r="D520" s="9" t="s">
        <v>66</v>
      </c>
      <c r="E520" s="142" t="s">
        <v>64</v>
      </c>
      <c r="F520" s="115">
        <f>IF($E334="Nil",F334/365,(F334-F340)/INDEX('TDCV Values'!$C$5:$C$6,MATCH($C520,'TDCV Values'!$B$5:$B$6,0)))</f>
        <v>0.70843971696440922</v>
      </c>
      <c r="G520" s="115">
        <f>IF($E334="Nil",G334/365,(G334-G340)/INDEX('TDCV Values'!$C$5:$C$6,MATCH($C520,'TDCV Values'!$B$5:$B$6,0)))</f>
        <v>0.52883187671151044</v>
      </c>
      <c r="H520" s="115">
        <f>IF($E334="Nil",H334/365,(H334-H340)/INDEX('TDCV Values'!$C$5:$C$6,MATCH($C520,'TDCV Values'!$B$5:$B$6,0)))</f>
        <v>0.31185757038109635</v>
      </c>
      <c r="I520" s="115">
        <f>IF($E334="Nil",I334/365,(I334-I340)/INDEX('TDCV Values'!$C$5:$C$6,MATCH($C520,'TDCV Values'!$B$5:$B$6,0)))</f>
        <v>0.28265962986929766</v>
      </c>
      <c r="J520" s="118">
        <f>IF($E334="Nil",J334/365,(J334-J340)/INDEX('TDCV Values'!$C$5:$C$6,MATCH($C520,'TDCV Values'!$B$5:$B$6,0)))</f>
        <v>0.29605197949640294</v>
      </c>
    </row>
    <row r="521" spans="2:10">
      <c r="B521" s="161" t="s">
        <v>132</v>
      </c>
      <c r="C521" s="9" t="s">
        <v>67</v>
      </c>
      <c r="D521" s="9" t="s">
        <v>63</v>
      </c>
      <c r="E521" s="142" t="s">
        <v>64</v>
      </c>
      <c r="F521" s="115">
        <f>IF($E335="Nil",F335/365,(F335-F341)/INDEX('TDCV Values'!$C$5:$C$6,MATCH($C521,'TDCV Values'!$B$5:$B$6,0)))</f>
        <v>0.17079667123479983</v>
      </c>
      <c r="G521" s="115">
        <f>IF($E335="Nil",G335/365,(G335-G341)/INDEX('TDCV Values'!$C$5:$C$6,MATCH($C521,'TDCV Values'!$B$5:$B$6,0)))</f>
        <v>0.12531307558950913</v>
      </c>
      <c r="H521" s="115">
        <f>IF($E335="Nil",H335/365,(H335-H341)/INDEX('TDCV Values'!$C$5:$C$6,MATCH($C521,'TDCV Values'!$B$5:$B$6,0)))</f>
        <v>7.4317624883686803E-2</v>
      </c>
      <c r="I521" s="115">
        <f>IF($E335="Nil",I335/365,(I335-I341)/INDEX('TDCV Values'!$C$5:$C$6,MATCH($C521,'TDCV Values'!$B$5:$B$6,0)))</f>
        <v>6.8174717638034038E-2</v>
      </c>
      <c r="J521" s="118">
        <f>IF($E335="Nil",J335/365,(J335-J341)/INDEX('TDCV Values'!$C$5:$C$6,MATCH($C521,'TDCV Values'!$B$5:$B$6,0)))</f>
        <v>7.3421107678193806E-2</v>
      </c>
    </row>
    <row r="522" spans="2:10">
      <c r="B522" s="161" t="s">
        <v>132</v>
      </c>
      <c r="C522" s="9" t="s">
        <v>67</v>
      </c>
      <c r="D522" s="9" t="s">
        <v>65</v>
      </c>
      <c r="E522" s="142" t="s">
        <v>64</v>
      </c>
      <c r="F522" s="115">
        <f>IF($E336="Nil",F336/365,(F336-F342)/INDEX('TDCV Values'!$C$5:$C$6,MATCH($C522,'TDCV Values'!$B$5:$B$6,0)))</f>
        <v>0.17552217055358169</v>
      </c>
      <c r="G522" s="115">
        <f>IF($E336="Nil",G336/365,(G336-G342)/INDEX('TDCV Values'!$C$5:$C$6,MATCH($C522,'TDCV Values'!$B$5:$B$6,0)))</f>
        <v>0.12747029203399507</v>
      </c>
      <c r="H522" s="115">
        <f>IF($E336="Nil",H336/365,(H336-H342)/INDEX('TDCV Values'!$C$5:$C$6,MATCH($C522,'TDCV Values'!$B$5:$B$6,0)))</f>
        <v>7.2794001502664338E-2</v>
      </c>
      <c r="I522" s="115">
        <f>IF($E336="Nil",I336/365,(I336-I342)/INDEX('TDCV Values'!$C$5:$C$6,MATCH($C522,'TDCV Values'!$B$5:$B$6,0)))</f>
        <v>6.5767503127843199E-2</v>
      </c>
      <c r="J522" s="118">
        <f>IF($E336="Nil",J336/365,(J336-J342)/INDEX('TDCV Values'!$C$5:$C$6,MATCH($C522,'TDCV Values'!$B$5:$B$6,0)))</f>
        <v>7.1434085518665286E-2</v>
      </c>
    </row>
    <row r="523" spans="2:10">
      <c r="B523" s="161" t="s">
        <v>132</v>
      </c>
      <c r="C523" s="9" t="s">
        <v>67</v>
      </c>
      <c r="D523" s="9" t="s">
        <v>66</v>
      </c>
      <c r="E523" s="142" t="s">
        <v>64</v>
      </c>
      <c r="F523" s="115">
        <f>IF($E337="Nil",F337/365,(F337-F343)/INDEX('TDCV Values'!$C$5:$C$6,MATCH($C523,'TDCV Values'!$B$5:$B$6,0)))</f>
        <v>0.17988989592939239</v>
      </c>
      <c r="G523" s="115">
        <f>IF($E337="Nil",G337/365,(G337-G343)/INDEX('TDCV Values'!$C$5:$C$6,MATCH($C523,'TDCV Values'!$B$5:$B$6,0)))</f>
        <v>0.13198710437072608</v>
      </c>
      <c r="H523" s="115">
        <f>IF($E337="Nil",H337/365,(H337-H343)/INDEX('TDCV Values'!$C$5:$C$6,MATCH($C523,'TDCV Values'!$B$5:$B$6,0)))</f>
        <v>7.8280167551348742E-2</v>
      </c>
      <c r="I523" s="115">
        <f>IF($E337="Nil",I337/365,(I337-I343)/INDEX('TDCV Values'!$C$5:$C$6,MATCH($C523,'TDCV Values'!$B$5:$B$6,0)))</f>
        <v>7.175868308832356E-2</v>
      </c>
      <c r="J523" s="118">
        <f>IF($E337="Nil",J337/365,(J337-J343)/INDEX('TDCV Values'!$C$5:$C$6,MATCH($C523,'TDCV Values'!$B$5:$B$6,0)))</f>
        <v>7.7284284796622485E-2</v>
      </c>
    </row>
    <row r="524" spans="2:10">
      <c r="B524" s="161" t="s">
        <v>132</v>
      </c>
      <c r="C524" s="9" t="s">
        <v>62</v>
      </c>
      <c r="D524" s="9" t="s">
        <v>63</v>
      </c>
      <c r="E524" s="142" t="s">
        <v>68</v>
      </c>
      <c r="F524" s="115">
        <f>IF($E338="Nil",F338/365,(F338-F344)/INDEX('TDCV Values'!$C$5:$C$6,MATCH($C524,'TDCV Values'!$B$5:$B$6,0)))</f>
        <v>0.49146368148775327</v>
      </c>
      <c r="G524" s="115">
        <f>IF($E338="Nil",G338/365,(G338-G344)/INDEX('TDCV Values'!$C$5:$C$6,MATCH($C524,'TDCV Values'!$B$5:$B$6,0)))</f>
        <v>0.53965202095067366</v>
      </c>
      <c r="H524" s="115">
        <f>IF($E338="Nil",H338/365,(H338-H344)/INDEX('TDCV Values'!$C$5:$C$6,MATCH($C524,'TDCV Values'!$B$5:$B$6,0)))</f>
        <v>0.53965202095067366</v>
      </c>
      <c r="I524" s="115">
        <f>IF($E338="Nil",I338/365,(I338-I344)/INDEX('TDCV Values'!$C$5:$C$6,MATCH($C524,'TDCV Values'!$B$5:$B$6,0)))</f>
        <v>0.54376615465300948</v>
      </c>
      <c r="J524" s="118">
        <f>IF($E338="Nil",J338/365,(J338-J344)/INDEX('TDCV Values'!$C$5:$C$6,MATCH($C524,'TDCV Values'!$B$5:$B$6,0)))</f>
        <v>0.54355966928032051</v>
      </c>
    </row>
    <row r="525" spans="2:10">
      <c r="B525" s="161" t="s">
        <v>132</v>
      </c>
      <c r="C525" s="9" t="s">
        <v>62</v>
      </c>
      <c r="D525" s="9" t="s">
        <v>65</v>
      </c>
      <c r="E525" s="142" t="s">
        <v>68</v>
      </c>
      <c r="F525" s="115">
        <f>IF($E339="Nil",F339/365,(F339-F345)/INDEX('TDCV Values'!$C$5:$C$6,MATCH($C525,'TDCV Values'!$B$5:$B$6,0)))</f>
        <v>0.54186454360666314</v>
      </c>
      <c r="G525" s="115">
        <f>IF($E339="Nil",G339/365,(G339-G345)/INDEX('TDCV Values'!$C$5:$C$6,MATCH($C525,'TDCV Values'!$B$5:$B$6,0)))</f>
        <v>0.59074983248396939</v>
      </c>
      <c r="H525" s="115">
        <f>IF($E339="Nil",H339/365,(H339-H345)/INDEX('TDCV Values'!$C$5:$C$6,MATCH($C525,'TDCV Values'!$B$5:$B$6,0)))</f>
        <v>0.59074983248396939</v>
      </c>
      <c r="I525" s="115">
        <f>IF($E339="Nil",I339/365,(I339-I345)/INDEX('TDCV Values'!$C$5:$C$6,MATCH($C525,'TDCV Values'!$B$5:$B$6,0)))</f>
        <v>0.61286916746184206</v>
      </c>
      <c r="J525" s="118">
        <f>IF($E339="Nil",J339/365,(J339-J345)/INDEX('TDCV Values'!$C$5:$C$6,MATCH($C525,'TDCV Values'!$B$5:$B$6,0)))</f>
        <v>0.61264285180431477</v>
      </c>
    </row>
    <row r="526" spans="2:10">
      <c r="B526" s="161" t="s">
        <v>132</v>
      </c>
      <c r="C526" s="9" t="s">
        <v>62</v>
      </c>
      <c r="D526" s="9" t="s">
        <v>66</v>
      </c>
      <c r="E526" s="142" t="s">
        <v>68</v>
      </c>
      <c r="F526" s="115">
        <f>IF($E340="Nil",F340/365,(F340-F346)/INDEX('TDCV Values'!$C$5:$C$6,MATCH($C526,'TDCV Values'!$B$5:$B$6,0)))</f>
        <v>0.55339721108956286</v>
      </c>
      <c r="G526" s="115">
        <f>IF($E340="Nil",G340/365,(G340-G346)/INDEX('TDCV Values'!$C$5:$C$6,MATCH($C526,'TDCV Values'!$B$5:$B$6,0)))</f>
        <v>0.60559487391907763</v>
      </c>
      <c r="H526" s="115">
        <f>IF($E340="Nil",H340/365,(H340-H346)/INDEX('TDCV Values'!$C$5:$C$6,MATCH($C526,'TDCV Values'!$B$5:$B$6,0)))</f>
        <v>0.60559487391907763</v>
      </c>
      <c r="I526" s="115">
        <f>IF($E340="Nil",I340/365,(I340-I346)/INDEX('TDCV Values'!$C$5:$C$6,MATCH($C526,'TDCV Values'!$B$5:$B$6,0)))</f>
        <v>0.61093473658305908</v>
      </c>
      <c r="J526" s="118">
        <f>IF($E340="Nil",J340/365,(J340-J346)/INDEX('TDCV Values'!$C$5:$C$6,MATCH($C526,'TDCV Values'!$B$5:$B$6,0)))</f>
        <v>0.61071997992150895</v>
      </c>
    </row>
    <row r="527" spans="2:10">
      <c r="B527" s="161" t="s">
        <v>132</v>
      </c>
      <c r="C527" s="9" t="s">
        <v>67</v>
      </c>
      <c r="D527" s="9" t="s">
        <v>63</v>
      </c>
      <c r="E527" s="142" t="s">
        <v>68</v>
      </c>
      <c r="F527" s="115">
        <f>IF($E341="Nil",F341/365,(F341-F347)/INDEX('TDCV Values'!$C$5:$C$6,MATCH($C527,'TDCV Values'!$B$5:$B$6,0)))</f>
        <v>0.28485186128517942</v>
      </c>
      <c r="G527" s="115">
        <f>IF($E341="Nil",G341/365,(G341-G347)/INDEX('TDCV Values'!$C$5:$C$6,MATCH($C527,'TDCV Values'!$B$5:$B$6,0)))</f>
        <v>0.2911174570678719</v>
      </c>
      <c r="H527" s="115">
        <f>IF($E341="Nil",H341/365,(H341-H347)/INDEX('TDCV Values'!$C$5:$C$6,MATCH($C527,'TDCV Values'!$B$5:$B$6,0)))</f>
        <v>0.2911174570678719</v>
      </c>
      <c r="I527" s="115">
        <f>IF($E341="Nil",I341/365,(I341-I347)/INDEX('TDCV Values'!$C$5:$C$6,MATCH($C527,'TDCV Values'!$B$5:$B$6,0)))</f>
        <v>0.29622731485296344</v>
      </c>
      <c r="J527" s="118">
        <f>IF($E341="Nil",J341/365,(J341-J347)/INDEX('TDCV Values'!$C$5:$C$6,MATCH($C527,'TDCV Values'!$B$5:$B$6,0)))</f>
        <v>0.29601215357993171</v>
      </c>
    </row>
    <row r="528" spans="2:10">
      <c r="B528" s="161" t="s">
        <v>132</v>
      </c>
      <c r="C528" s="9" t="s">
        <v>67</v>
      </c>
      <c r="D528" s="9" t="s">
        <v>65</v>
      </c>
      <c r="E528" s="142" t="s">
        <v>68</v>
      </c>
      <c r="F528" s="115">
        <f>IF($E342="Nil",F342/365,(F342-F348)/INDEX('TDCV Values'!$C$5:$C$6,MATCH($C528,'TDCV Values'!$B$5:$B$6,0)))</f>
        <v>0.3750844265084296</v>
      </c>
      <c r="G528" s="115">
        <f>IF($E342="Nil",G342/365,(G342-G348)/INDEX('TDCV Values'!$C$5:$C$6,MATCH($C528,'TDCV Values'!$B$5:$B$6,0)))</f>
        <v>0.37799022515901148</v>
      </c>
      <c r="H528" s="115">
        <f>IF($E342="Nil",H342/365,(H342-H348)/INDEX('TDCV Values'!$C$5:$C$6,MATCH($C528,'TDCV Values'!$B$5:$B$6,0)))</f>
        <v>0.37799022515901148</v>
      </c>
      <c r="I528" s="115">
        <f>IF($E342="Nil",I342/365,(I342-I348)/INDEX('TDCV Values'!$C$5:$C$6,MATCH($C528,'TDCV Values'!$B$5:$B$6,0)))</f>
        <v>0.40450676578840783</v>
      </c>
      <c r="J528" s="118">
        <f>IF($E342="Nil",J342/365,(J342-J348)/INDEX('TDCV Values'!$C$5:$C$6,MATCH($C528,'TDCV Values'!$B$5:$B$6,0)))</f>
        <v>0.40419793864090681</v>
      </c>
    </row>
    <row r="529" spans="2:10">
      <c r="B529" s="162" t="s">
        <v>132</v>
      </c>
      <c r="C529" s="163" t="s">
        <v>67</v>
      </c>
      <c r="D529" s="163" t="s">
        <v>66</v>
      </c>
      <c r="E529" s="182" t="s">
        <v>68</v>
      </c>
      <c r="F529" s="119">
        <f>IF($E343="Nil",F343/365,(F343-F349)/INDEX('TDCV Values'!$C$5:$C$6,MATCH($C529,'TDCV Values'!$B$5:$B$6,0)))</f>
        <v>0.33537728236404085</v>
      </c>
      <c r="G529" s="119">
        <f>IF($E343="Nil",G343/365,(G343-G349)/INDEX('TDCV Values'!$C$5:$C$6,MATCH($C529,'TDCV Values'!$B$5:$B$6,0)))</f>
        <v>0.34338533582610592</v>
      </c>
      <c r="H529" s="119">
        <f>IF($E343="Nil",H343/365,(H343-H349)/INDEX('TDCV Values'!$C$5:$C$6,MATCH($C529,'TDCV Values'!$B$5:$B$6,0)))</f>
        <v>0.34338533582610592</v>
      </c>
      <c r="I529" s="119">
        <f>IF($E343="Nil",I343/365,(I343-I349)/INDEX('TDCV Values'!$C$5:$C$6,MATCH($C529,'TDCV Values'!$B$5:$B$6,0)))</f>
        <v>0.34994950435458422</v>
      </c>
      <c r="J529" s="120">
        <f>IF($E343="Nil",J343/365,(J343-J349)/INDEX('TDCV Values'!$C$5:$C$6,MATCH($C529,'TDCV Values'!$B$5:$B$6,0)))</f>
        <v>0.34971451445756907</v>
      </c>
    </row>
    <row r="530" spans="2:10">
      <c r="B530" s="159" t="s">
        <v>134</v>
      </c>
      <c r="C530" s="160" t="s">
        <v>62</v>
      </c>
      <c r="D530" s="160" t="s">
        <v>63</v>
      </c>
      <c r="E530" s="181" t="s">
        <v>64</v>
      </c>
      <c r="F530" s="116">
        <f>IF($E344="Nil",F344/365,(F344-F350)/INDEX('TDCV Values'!$C$5:$C$6,MATCH($C530,'TDCV Values'!$B$5:$B$6,0)))</f>
        <v>0.67130668339270549</v>
      </c>
      <c r="G530" s="116">
        <f>IF($E344="Nil",G344/365,(G344-G350)/INDEX('TDCV Values'!$C$5:$C$6,MATCH($C530,'TDCV Values'!$B$5:$B$6,0)))</f>
        <v>0.50187424961166383</v>
      </c>
      <c r="H530" s="116">
        <f>IF($E344="Nil",H344/365,(H344-H350)/INDEX('TDCV Values'!$C$5:$C$6,MATCH($C530,'TDCV Values'!$B$5:$B$6,0)))</f>
        <v>0.29947651496550837</v>
      </c>
      <c r="I530" s="116">
        <f>IF($E344="Nil",I344/365,(I344-I350)/INDEX('TDCV Values'!$C$5:$C$6,MATCH($C530,'TDCV Values'!$B$5:$B$6,0)))</f>
        <v>0.27184883920865871</v>
      </c>
      <c r="J530" s="117">
        <f>IF($E344="Nil",J344/365,(J344-J350)/INDEX('TDCV Values'!$C$5:$C$6,MATCH($C530,'TDCV Values'!$B$5:$B$6,0)))</f>
        <v>0.2842524081599101</v>
      </c>
    </row>
    <row r="531" spans="2:10">
      <c r="B531" s="161" t="s">
        <v>134</v>
      </c>
      <c r="C531" s="9" t="s">
        <v>62</v>
      </c>
      <c r="D531" s="9" t="s">
        <v>65</v>
      </c>
      <c r="E531" s="142" t="s">
        <v>64</v>
      </c>
      <c r="F531" s="115">
        <f>IF($E345="Nil",F345/365,(F345-F351)/INDEX('TDCV Values'!$C$5:$C$6,MATCH($C531,'TDCV Values'!$B$5:$B$6,0)))</f>
        <v>0.66102623397853599</v>
      </c>
      <c r="G531" s="115">
        <f>IF($E345="Nil",G345/365,(G345-G351)/INDEX('TDCV Values'!$C$5:$C$6,MATCH($C531,'TDCV Values'!$B$5:$B$6,0)))</f>
        <v>0.49040913012636406</v>
      </c>
      <c r="H531" s="115">
        <f>IF($E345="Nil",H345/365,(H345-H351)/INDEX('TDCV Values'!$C$5:$C$6,MATCH($C531,'TDCV Values'!$B$5:$B$6,0)))</f>
        <v>0.28898894129034575</v>
      </c>
      <c r="I531" s="115">
        <f>IF($E345="Nil",I345/365,(I345-I351)/INDEX('TDCV Values'!$C$5:$C$6,MATCH($C531,'TDCV Values'!$B$5:$B$6,0)))</f>
        <v>0.26749782012907947</v>
      </c>
      <c r="J531" s="118">
        <f>IF($E345="Nil",J345/365,(J345-J351)/INDEX('TDCV Values'!$C$5:$C$6,MATCH($C531,'TDCV Values'!$B$5:$B$6,0)))</f>
        <v>0.27984372184161993</v>
      </c>
    </row>
    <row r="532" spans="2:10">
      <c r="B532" s="161" t="s">
        <v>134</v>
      </c>
      <c r="C532" s="9" t="s">
        <v>62</v>
      </c>
      <c r="D532" s="9" t="s">
        <v>66</v>
      </c>
      <c r="E532" s="142" t="s">
        <v>64</v>
      </c>
      <c r="F532" s="115">
        <f>IF($E346="Nil",F346/365,(F346-F352)/INDEX('TDCV Values'!$C$5:$C$6,MATCH($C532,'TDCV Values'!$B$5:$B$6,0)))</f>
        <v>0.70705835819178253</v>
      </c>
      <c r="G532" s="115">
        <f>IF($E346="Nil",G346/365,(G346-G352)/INDEX('TDCV Values'!$C$5:$C$6,MATCH($C532,'TDCV Values'!$B$5:$B$6,0)))</f>
        <v>0.5286098841339586</v>
      </c>
      <c r="H532" s="115">
        <f>IF($E346="Nil",H346/365,(H346-H352)/INDEX('TDCV Values'!$C$5:$C$6,MATCH($C532,'TDCV Values'!$B$5:$B$6,0)))</f>
        <v>0.31544504829432135</v>
      </c>
      <c r="I532" s="115">
        <f>IF($E346="Nil",I346/365,(I346-I352)/INDEX('TDCV Values'!$C$5:$C$6,MATCH($C532,'TDCV Values'!$B$5:$B$6,0)))</f>
        <v>0.2861701675995969</v>
      </c>
      <c r="J532" s="118">
        <f>IF($E346="Nil",J346/365,(J346-J352)/INDEX('TDCV Values'!$C$5:$C$6,MATCH($C532,'TDCV Values'!$B$5:$B$6,0)))</f>
        <v>0.29923325506137882</v>
      </c>
    </row>
    <row r="533" spans="2:10">
      <c r="B533" s="161" t="s">
        <v>134</v>
      </c>
      <c r="C533" s="9" t="s">
        <v>67</v>
      </c>
      <c r="D533" s="9" t="s">
        <v>63</v>
      </c>
      <c r="E533" s="142" t="s">
        <v>64</v>
      </c>
      <c r="F533" s="115">
        <f>IF($E347="Nil",F347/365,(F347-F353)/INDEX('TDCV Values'!$C$5:$C$6,MATCH($C533,'TDCV Values'!$B$5:$B$6,0)))</f>
        <v>0.17171611160289771</v>
      </c>
      <c r="G533" s="115">
        <f>IF($E347="Nil",G347/365,(G347-G353)/INDEX('TDCV Values'!$C$5:$C$6,MATCH($C533,'TDCV Values'!$B$5:$B$6,0)))</f>
        <v>0.12812724363946909</v>
      </c>
      <c r="H533" s="115">
        <f>IF($E347="Nil",H347/365,(H347-H353)/INDEX('TDCV Values'!$C$5:$C$6,MATCH($C533,'TDCV Values'!$B$5:$B$6,0)))</f>
        <v>7.7131792933646776E-2</v>
      </c>
      <c r="I533" s="115">
        <f>IF($E347="Nil",I347/365,(I347-I353)/INDEX('TDCV Values'!$C$5:$C$6,MATCH($C533,'TDCV Values'!$B$5:$B$6,0)))</f>
        <v>7.0977437865495221E-2</v>
      </c>
      <c r="J533" s="118">
        <f>IF($E347="Nil",J347/365,(J347-J353)/INDEX('TDCV Values'!$C$5:$C$6,MATCH($C533,'TDCV Values'!$B$5:$B$6,0)))</f>
        <v>7.6223381957392269E-2</v>
      </c>
    </row>
    <row r="534" spans="2:10">
      <c r="B534" s="161" t="s">
        <v>134</v>
      </c>
      <c r="C534" s="9" t="s">
        <v>67</v>
      </c>
      <c r="D534" s="9" t="s">
        <v>65</v>
      </c>
      <c r="E534" s="142" t="s">
        <v>64</v>
      </c>
      <c r="F534" s="115">
        <f>IF($E348="Nil",F348/365,(F348-F354)/INDEX('TDCV Values'!$C$5:$C$6,MATCH($C534,'TDCV Values'!$B$5:$B$6,0)))</f>
        <v>0.1767728464694106</v>
      </c>
      <c r="G534" s="115">
        <f>IF($E348="Nil",G348/365,(G348-G354)/INDEX('TDCV Values'!$C$5:$C$6,MATCH($C534,'TDCV Values'!$B$5:$B$6,0)))</f>
        <v>0.13097226181368254</v>
      </c>
      <c r="H534" s="115">
        <f>IF($E348="Nil",H348/365,(H348-H354)/INDEX('TDCV Values'!$C$5:$C$6,MATCH($C534,'TDCV Values'!$B$5:$B$6,0)))</f>
        <v>7.6295971282351868E-2</v>
      </c>
      <c r="I534" s="115">
        <f>IF($E348="Nil",I348/365,(I348-I354)/INDEX('TDCV Values'!$C$5:$C$6,MATCH($C534,'TDCV Values'!$B$5:$B$6,0)))</f>
        <v>6.9256700704714097E-2</v>
      </c>
      <c r="J534" s="118">
        <f>IF($E348="Nil",J348/365,(J348-J354)/INDEX('TDCV Values'!$C$5:$C$6,MATCH($C534,'TDCV Values'!$B$5:$B$6,0)))</f>
        <v>7.492250628519849E-2</v>
      </c>
    </row>
    <row r="535" spans="2:10">
      <c r="B535" s="161" t="s">
        <v>134</v>
      </c>
      <c r="C535" s="9" t="s">
        <v>67</v>
      </c>
      <c r="D535" s="9" t="s">
        <v>66</v>
      </c>
      <c r="E535" s="142" t="s">
        <v>64</v>
      </c>
      <c r="F535" s="115">
        <f>IF($E349="Nil",F349/365,(F349-F355)/INDEX('TDCV Values'!$C$5:$C$6,MATCH($C535,'TDCV Values'!$B$5:$B$6,0)))</f>
        <v>0.18085892302542186</v>
      </c>
      <c r="G535" s="115">
        <f>IF($E349="Nil",G349/365,(G349-G355)/INDEX('TDCV Values'!$C$5:$C$6,MATCH($C535,'TDCV Values'!$B$5:$B$6,0)))</f>
        <v>0.13495304450976214</v>
      </c>
      <c r="H535" s="115">
        <f>IF($E349="Nil",H349/365,(H349-H355)/INDEX('TDCV Values'!$C$5:$C$6,MATCH($C535,'TDCV Values'!$B$5:$B$6,0)))</f>
        <v>8.1246107690384775E-2</v>
      </c>
      <c r="I535" s="115">
        <f>IF($E349="Nil",I349/365,(I349-I355)/INDEX('TDCV Values'!$C$5:$C$6,MATCH($C535,'TDCV Values'!$B$5:$B$6,0)))</f>
        <v>7.4712707557498273E-2</v>
      </c>
      <c r="J535" s="118">
        <f>IF($E349="Nil",J349/365,(J349-J355)/INDEX('TDCV Values'!$C$5:$C$6,MATCH($C535,'TDCV Values'!$B$5:$B$6,0)))</f>
        <v>8.0237828521260782E-2</v>
      </c>
    </row>
    <row r="536" spans="2:10">
      <c r="B536" s="161" t="s">
        <v>134</v>
      </c>
      <c r="C536" s="9" t="s">
        <v>62</v>
      </c>
      <c r="D536" s="9" t="s">
        <v>63</v>
      </c>
      <c r="E536" s="142" t="s">
        <v>68</v>
      </c>
      <c r="F536" s="115">
        <f>IF($E350="Nil",F350/365,(F350-F356)/INDEX('TDCV Values'!$C$5:$C$6,MATCH($C536,'TDCV Values'!$B$5:$B$6,0)))</f>
        <v>0.52643061427289006</v>
      </c>
      <c r="G536" s="115">
        <f>IF($E350="Nil",G350/365,(G350-G356)/INDEX('TDCV Values'!$C$5:$C$6,MATCH($C536,'TDCV Values'!$B$5:$B$6,0)))</f>
        <v>0.5827958364794118</v>
      </c>
      <c r="H536" s="115">
        <f>IF($E350="Nil",H350/365,(H350-H356)/INDEX('TDCV Values'!$C$5:$C$6,MATCH($C536,'TDCV Values'!$B$5:$B$6,0)))</f>
        <v>0.5827958364794118</v>
      </c>
      <c r="I536" s="115">
        <f>IF($E350="Nil",I350/365,(I350-I356)/INDEX('TDCV Values'!$C$5:$C$6,MATCH($C536,'TDCV Values'!$B$5:$B$6,0)))</f>
        <v>0.58697346718672971</v>
      </c>
      <c r="J536" s="118">
        <f>IF($E350="Nil",J350/365,(J350-J356)/INDEX('TDCV Values'!$C$5:$C$6,MATCH($C536,'TDCV Values'!$B$5:$B$6,0)))</f>
        <v>0.58676640646705391</v>
      </c>
    </row>
    <row r="537" spans="2:10">
      <c r="B537" s="161" t="s">
        <v>134</v>
      </c>
      <c r="C537" s="9" t="s">
        <v>62</v>
      </c>
      <c r="D537" s="9" t="s">
        <v>65</v>
      </c>
      <c r="E537" s="142" t="s">
        <v>68</v>
      </c>
      <c r="F537" s="115">
        <f>IF($E351="Nil",F351/365,(F351-F357)/INDEX('TDCV Values'!$C$5:$C$6,MATCH($C537,'TDCV Values'!$B$5:$B$6,0)))</f>
        <v>0.57666015332671627</v>
      </c>
      <c r="G537" s="115">
        <f>IF($E351="Nil",G351/365,(G351-G357)/INDEX('TDCV Values'!$C$5:$C$6,MATCH($C537,'TDCV Values'!$B$5:$B$6,0)))</f>
        <v>0.63368226170778863</v>
      </c>
      <c r="H537" s="115">
        <f>IF($E351="Nil",H351/365,(H351-H357)/INDEX('TDCV Values'!$C$5:$C$6,MATCH($C537,'TDCV Values'!$B$5:$B$6,0)))</f>
        <v>0.63368226170778863</v>
      </c>
      <c r="I537" s="115">
        <f>IF($E351="Nil",I351/365,(I351-I357)/INDEX('TDCV Values'!$C$5:$C$6,MATCH($C537,'TDCV Values'!$B$5:$B$6,0)))</f>
        <v>0.65584581277911724</v>
      </c>
      <c r="J537" s="118">
        <f>IF($E351="Nil",J351/365,(J351-J357)/INDEX('TDCV Values'!$C$5:$C$6,MATCH($C537,'TDCV Values'!$B$5:$B$6,0)))</f>
        <v>0.65562065243589751</v>
      </c>
    </row>
    <row r="538" spans="2:10">
      <c r="B538" s="161" t="s">
        <v>134</v>
      </c>
      <c r="C538" s="9" t="s">
        <v>62</v>
      </c>
      <c r="D538" s="9" t="s">
        <v>66</v>
      </c>
      <c r="E538" s="142" t="s">
        <v>68</v>
      </c>
      <c r="F538" s="115">
        <f>IF($E352="Nil",F352/365,(F352-F358)/INDEX('TDCV Values'!$C$5:$C$6,MATCH($C538,'TDCV Values'!$B$5:$B$6,0)))</f>
        <v>0.59025116825699175</v>
      </c>
      <c r="G538" s="115">
        <f>IF($E352="Nil",G352/365,(G352-G358)/INDEX('TDCV Values'!$C$5:$C$6,MATCH($C538,'TDCV Values'!$B$5:$B$6,0)))</f>
        <v>0.6510669872241206</v>
      </c>
      <c r="H538" s="115">
        <f>IF($E352="Nil",H352/365,(H352-H358)/INDEX('TDCV Values'!$C$5:$C$6,MATCH($C538,'TDCV Values'!$B$5:$B$6,0)))</f>
        <v>0.6510669872241206</v>
      </c>
      <c r="I538" s="115">
        <f>IF($E352="Nil",I352/365,(I352-I358)/INDEX('TDCV Values'!$C$5:$C$6,MATCH($C538,'TDCV Values'!$B$5:$B$6,0)))</f>
        <v>0.6564469937311106</v>
      </c>
      <c r="J538" s="118">
        <f>IF($E352="Nil",J352/365,(J352-J358)/INDEX('TDCV Values'!$C$5:$C$6,MATCH($C538,'TDCV Values'!$B$5:$B$6,0)))</f>
        <v>0.65623250493952689</v>
      </c>
    </row>
    <row r="539" spans="2:10">
      <c r="B539" s="161" t="s">
        <v>134</v>
      </c>
      <c r="C539" s="9" t="s">
        <v>67</v>
      </c>
      <c r="D539" s="9" t="s">
        <v>63</v>
      </c>
      <c r="E539" s="142" t="s">
        <v>68</v>
      </c>
      <c r="F539" s="115">
        <f>IF($E353="Nil",F353/365,(F353-F359)/INDEX('TDCV Values'!$C$5:$C$6,MATCH($C539,'TDCV Values'!$B$5:$B$6,0)))</f>
        <v>0.28485186128517942</v>
      </c>
      <c r="G539" s="115">
        <f>IF($E353="Nil",G353/365,(G353-G359)/INDEX('TDCV Values'!$C$5:$C$6,MATCH($C539,'TDCV Values'!$B$5:$B$6,0)))</f>
        <v>0.2911174570678719</v>
      </c>
      <c r="H539" s="115">
        <f>IF($E353="Nil",H353/365,(H353-H359)/INDEX('TDCV Values'!$C$5:$C$6,MATCH($C539,'TDCV Values'!$B$5:$B$6,0)))</f>
        <v>0.2911174570678719</v>
      </c>
      <c r="I539" s="115">
        <f>IF($E353="Nil",I353/365,(I353-I359)/INDEX('TDCV Values'!$C$5:$C$6,MATCH($C539,'TDCV Values'!$B$5:$B$6,0)))</f>
        <v>0.29610719896959625</v>
      </c>
      <c r="J539" s="118">
        <f>IF($E353="Nil",J353/365,(J353-J359)/INDEX('TDCV Values'!$C$5:$C$6,MATCH($C539,'TDCV Values'!$B$5:$B$6,0)))</f>
        <v>0.29590669900931227</v>
      </c>
    </row>
    <row r="540" spans="2:10">
      <c r="B540" s="161" t="s">
        <v>134</v>
      </c>
      <c r="C540" s="9" t="s">
        <v>67</v>
      </c>
      <c r="D540" s="9" t="s">
        <v>65</v>
      </c>
      <c r="E540" s="142" t="s">
        <v>68</v>
      </c>
      <c r="F540" s="115">
        <f>IF($E354="Nil",F354/365,(F354-F360)/INDEX('TDCV Values'!$C$5:$C$6,MATCH($C540,'TDCV Values'!$B$5:$B$6,0)))</f>
        <v>0.3750844265084296</v>
      </c>
      <c r="G540" s="115">
        <f>IF($E354="Nil",G354/365,(G354-G360)/INDEX('TDCV Values'!$C$5:$C$6,MATCH($C540,'TDCV Values'!$B$5:$B$6,0)))</f>
        <v>0.37799022515901148</v>
      </c>
      <c r="H540" s="115">
        <f>IF($E354="Nil",H354/365,(H354-H360)/INDEX('TDCV Values'!$C$5:$C$6,MATCH($C540,'TDCV Values'!$B$5:$B$6,0)))</f>
        <v>0.37799022515901148</v>
      </c>
      <c r="I540" s="115">
        <f>IF($E354="Nil",I354/365,(I354-I360)/INDEX('TDCV Values'!$C$5:$C$6,MATCH($C540,'TDCV Values'!$B$5:$B$6,0)))</f>
        <v>0.40430881100990329</v>
      </c>
      <c r="J540" s="118">
        <f>IF($E354="Nil",J354/365,(J354-J360)/INDEX('TDCV Values'!$C$5:$C$6,MATCH($C540,'TDCV Values'!$B$5:$B$6,0)))</f>
        <v>0.40402552283240784</v>
      </c>
    </row>
    <row r="541" spans="2:10">
      <c r="B541" s="162" t="s">
        <v>134</v>
      </c>
      <c r="C541" s="163" t="s">
        <v>67</v>
      </c>
      <c r="D541" s="163" t="s">
        <v>66</v>
      </c>
      <c r="E541" s="182" t="s">
        <v>68</v>
      </c>
      <c r="F541" s="119">
        <f>IF($E355="Nil",F355/365,(F355-F361)/INDEX('TDCV Values'!$C$5:$C$6,MATCH($C541,'TDCV Values'!$B$5:$B$6,0)))</f>
        <v>0.33537728236404085</v>
      </c>
      <c r="G541" s="119">
        <f>IF($E355="Nil",G355/365,(G355-G361)/INDEX('TDCV Values'!$C$5:$C$6,MATCH($C541,'TDCV Values'!$B$5:$B$6,0)))</f>
        <v>0.34338533582610592</v>
      </c>
      <c r="H541" s="119">
        <f>IF($E355="Nil",H355/365,(H355-H361)/INDEX('TDCV Values'!$C$5:$C$6,MATCH($C541,'TDCV Values'!$B$5:$B$6,0)))</f>
        <v>0.34338533582610592</v>
      </c>
      <c r="I541" s="119">
        <f>IF($E355="Nil",I355/365,(I355-I361)/INDEX('TDCV Values'!$C$5:$C$6,MATCH($C541,'TDCV Values'!$B$5:$B$6,0)))</f>
        <v>0.34981837120690301</v>
      </c>
      <c r="J541" s="120">
        <f>IF($E355="Nil",J355/365,(J355-J361)/INDEX('TDCV Values'!$C$5:$C$6,MATCH($C541,'TDCV Values'!$B$5:$B$6,0)))</f>
        <v>0.34959918660971523</v>
      </c>
    </row>
    <row r="542" spans="2:10">
      <c r="B542" s="159" t="s">
        <v>136</v>
      </c>
      <c r="C542" s="160" t="s">
        <v>62</v>
      </c>
      <c r="D542" s="160" t="s">
        <v>63</v>
      </c>
      <c r="E542" s="181" t="s">
        <v>64</v>
      </c>
      <c r="F542" s="116">
        <f>IF($E356="Nil",F356/365,(F356-F362)/INDEX('TDCV Values'!$C$5:$C$6,MATCH($C542,'TDCV Values'!$B$5:$B$6,0)))</f>
        <v>0.67399395626488501</v>
      </c>
      <c r="G542" s="116">
        <f>IF($E356="Nil",G356/365,(G356-G362)/INDEX('TDCV Values'!$C$5:$C$6,MATCH($C542,'TDCV Values'!$B$5:$B$6,0)))</f>
        <v>0.50680867445058009</v>
      </c>
      <c r="H542" s="116">
        <f>IF($E356="Nil",H356/365,(H356-H362)/INDEX('TDCV Values'!$C$5:$C$6,MATCH($C542,'TDCV Values'!$B$5:$B$6,0)))</f>
        <v>0.30222807296853732</v>
      </c>
      <c r="I542" s="116">
        <f>IF($E356="Nil",I356/365,(I356-I362)/INDEX('TDCV Values'!$C$5:$C$6,MATCH($C542,'TDCV Values'!$B$5:$B$6,0)))</f>
        <v>0.27448154991331386</v>
      </c>
      <c r="J542" s="117">
        <f>IF($E356="Nil",J356/365,(J356-J362)/INDEX('TDCV Values'!$C$5:$C$6,MATCH($C542,'TDCV Values'!$B$5:$B$6,0)))</f>
        <v>0.28707739798263404</v>
      </c>
    </row>
    <row r="543" spans="2:10">
      <c r="B543" s="161" t="s">
        <v>136</v>
      </c>
      <c r="C543" s="9" t="s">
        <v>62</v>
      </c>
      <c r="D543" s="9" t="s">
        <v>65</v>
      </c>
      <c r="E543" s="142" t="s">
        <v>64</v>
      </c>
      <c r="F543" s="115">
        <f>IF($E357="Nil",F357/365,(F357-F363)/INDEX('TDCV Values'!$C$5:$C$6,MATCH($C543,'TDCV Values'!$B$5:$B$6,0)))</f>
        <v>0.66364227016523247</v>
      </c>
      <c r="G543" s="115">
        <f>IF($E357="Nil",G357/365,(G357-G363)/INDEX('TDCV Values'!$C$5:$C$6,MATCH($C543,'TDCV Values'!$B$5:$B$6,0)))</f>
        <v>0.49526120352548114</v>
      </c>
      <c r="H543" s="115">
        <f>IF($E357="Nil",H357/365,(H357-H363)/INDEX('TDCV Values'!$C$5:$C$6,MATCH($C543,'TDCV Values'!$B$5:$B$6,0)))</f>
        <v>0.29166869072572604</v>
      </c>
      <c r="I543" s="115">
        <f>IF($E357="Nil",I357/365,(I357-I363)/INDEX('TDCV Values'!$C$5:$C$6,MATCH($C543,'TDCV Values'!$B$5:$B$6,0)))</f>
        <v>0.27011665621474978</v>
      </c>
      <c r="J543" s="118">
        <f>IF($E357="Nil",J357/365,(J357-J363)/INDEX('TDCV Values'!$C$5:$C$6,MATCH($C543,'TDCV Values'!$B$5:$B$6,0)))</f>
        <v>0.28265402207449569</v>
      </c>
    </row>
    <row r="544" spans="2:10">
      <c r="B544" s="161" t="s">
        <v>136</v>
      </c>
      <c r="C544" s="9" t="s">
        <v>62</v>
      </c>
      <c r="D544" s="9" t="s">
        <v>66</v>
      </c>
      <c r="E544" s="142" t="s">
        <v>64</v>
      </c>
      <c r="F544" s="115">
        <f>IF($E358="Nil",F358/365,(F358-F364)/INDEX('TDCV Values'!$C$5:$C$6,MATCH($C544,'TDCV Values'!$B$5:$B$6,0)))</f>
        <v>0.70988633610139606</v>
      </c>
      <c r="G544" s="115">
        <f>IF($E358="Nil",G358/365,(G358-G364)/INDEX('TDCV Values'!$C$5:$C$6,MATCH($C544,'TDCV Values'!$B$5:$B$6,0)))</f>
        <v>0.53380743659472574</v>
      </c>
      <c r="H544" s="115">
        <f>IF($E358="Nil",H358/365,(H358-H364)/INDEX('TDCV Values'!$C$5:$C$6,MATCH($C544,'TDCV Values'!$B$5:$B$6,0)))</f>
        <v>0.31834361028577152</v>
      </c>
      <c r="I544" s="115">
        <f>IF($E358="Nil",I358/365,(I358-I364)/INDEX('TDCV Values'!$C$5:$C$6,MATCH($C544,'TDCV Values'!$B$5:$B$6,0)))</f>
        <v>0.28894019997202386</v>
      </c>
      <c r="J544" s="118">
        <f>IF($E358="Nil",J358/365,(J358-J364)/INDEX('TDCV Values'!$C$5:$C$6,MATCH($C544,'TDCV Values'!$B$5:$B$6,0)))</f>
        <v>0.30220592843871452</v>
      </c>
    </row>
    <row r="545" spans="2:10">
      <c r="B545" s="161" t="s">
        <v>136</v>
      </c>
      <c r="C545" s="9" t="s">
        <v>67</v>
      </c>
      <c r="D545" s="9" t="s">
        <v>63</v>
      </c>
      <c r="E545" s="142" t="s">
        <v>64</v>
      </c>
      <c r="F545" s="115">
        <f>IF($E359="Nil",F359/365,(F359-F365)/INDEX('TDCV Values'!$C$5:$C$6,MATCH($C545,'TDCV Values'!$B$5:$B$6,0)))</f>
        <v>0.17139923110877889</v>
      </c>
      <c r="G545" s="115">
        <f>IF($E359="Nil",G359/365,(G359-G365)/INDEX('TDCV Values'!$C$5:$C$6,MATCH($C545,'TDCV Values'!$B$5:$B$6,0)))</f>
        <v>0.12763547343811757</v>
      </c>
      <c r="H545" s="115">
        <f>IF($E359="Nil",H359/365,(H359-H365)/INDEX('TDCV Values'!$C$5:$C$6,MATCH($C545,'TDCV Values'!$B$5:$B$6,0)))</f>
        <v>7.664002273229524E-2</v>
      </c>
      <c r="I545" s="115">
        <f>IF($E359="Nil",I359/365,(I359-I365)/INDEX('TDCV Values'!$C$5:$C$6,MATCH($C545,'TDCV Values'!$B$5:$B$6,0)))</f>
        <v>7.048768711964537E-2</v>
      </c>
      <c r="J545" s="118">
        <f>IF($E359="Nil",J359/365,(J359-J365)/INDEX('TDCV Values'!$C$5:$C$6,MATCH($C545,'TDCV Values'!$B$5:$B$6,0)))</f>
        <v>7.5733705787010192E-2</v>
      </c>
    </row>
    <row r="546" spans="2:10">
      <c r="B546" s="161" t="s">
        <v>136</v>
      </c>
      <c r="C546" s="9" t="s">
        <v>67</v>
      </c>
      <c r="D546" s="9" t="s">
        <v>65</v>
      </c>
      <c r="E546" s="142" t="s">
        <v>64</v>
      </c>
      <c r="F546" s="115">
        <f>IF($E360="Nil",F360/365,(F360-F366)/INDEX('TDCV Values'!$C$5:$C$6,MATCH($C546,'TDCV Values'!$B$5:$B$6,0)))</f>
        <v>0.1757577555920096</v>
      </c>
      <c r="G546" s="115">
        <f>IF($E360="Nil",G360/365,(G360-G366)/INDEX('TDCV Values'!$C$5:$C$6,MATCH($C546,'TDCV Values'!$B$5:$B$6,0)))</f>
        <v>0.12964486722692112</v>
      </c>
      <c r="H546" s="115">
        <f>IF($E360="Nil",H360/365,(H360-H366)/INDEX('TDCV Values'!$C$5:$C$6,MATCH($C546,'TDCV Values'!$B$5:$B$6,0)))</f>
        <v>7.49685766955904E-2</v>
      </c>
      <c r="I546" s="115">
        <f>IF($E360="Nil",I360/365,(I360-I366)/INDEX('TDCV Values'!$C$5:$C$6,MATCH($C546,'TDCV Values'!$B$5:$B$6,0)))</f>
        <v>6.7934210246712909E-2</v>
      </c>
      <c r="J546" s="118">
        <f>IF($E360="Nil",J360/365,(J360-J366)/INDEX('TDCV Values'!$C$5:$C$6,MATCH($C546,'TDCV Values'!$B$5:$B$6,0)))</f>
        <v>7.3600298515559534E-2</v>
      </c>
    </row>
    <row r="547" spans="2:10">
      <c r="B547" s="161" t="s">
        <v>136</v>
      </c>
      <c r="C547" s="9" t="s">
        <v>67</v>
      </c>
      <c r="D547" s="9" t="s">
        <v>66</v>
      </c>
      <c r="E547" s="142" t="s">
        <v>64</v>
      </c>
      <c r="F547" s="115">
        <f>IF($E361="Nil",F361/365,(F361-F367)/INDEX('TDCV Values'!$C$5:$C$6,MATCH($C547,'TDCV Values'!$B$5:$B$6,0)))</f>
        <v>0.18052495271515628</v>
      </c>
      <c r="G547" s="115">
        <f>IF($E361="Nil",G361/365,(G361-G367)/INDEX('TDCV Values'!$C$5:$C$6,MATCH($C547,'TDCV Values'!$B$5:$B$6,0)))</f>
        <v>0.13443475244138653</v>
      </c>
      <c r="H547" s="115">
        <f>IF($E361="Nil",H361/365,(H361-H367)/INDEX('TDCV Values'!$C$5:$C$6,MATCH($C547,'TDCV Values'!$B$5:$B$6,0)))</f>
        <v>8.0727815622009161E-2</v>
      </c>
      <c r="I547" s="115">
        <f>IF($E361="Nil",I361/365,(I361-I367)/INDEX('TDCV Values'!$C$5:$C$6,MATCH($C547,'TDCV Values'!$B$5:$B$6,0)))</f>
        <v>7.4196518157333996E-2</v>
      </c>
      <c r="J547" s="118">
        <f>IF($E361="Nil",J361/365,(J361-J367)/INDEX('TDCV Values'!$C$5:$C$6,MATCH($C547,'TDCV Values'!$B$5:$B$6,0)))</f>
        <v>7.9721719563231208E-2</v>
      </c>
    </row>
    <row r="548" spans="2:10">
      <c r="B548" s="161" t="s">
        <v>136</v>
      </c>
      <c r="C548" s="9" t="s">
        <v>62</v>
      </c>
      <c r="D548" s="9" t="s">
        <v>63</v>
      </c>
      <c r="E548" s="142" t="s">
        <v>68</v>
      </c>
      <c r="F548" s="115">
        <f>IF($E362="Nil",F362/365,(F362-F368)/INDEX('TDCV Values'!$C$5:$C$6,MATCH($C548,'TDCV Values'!$B$5:$B$6,0)))</f>
        <v>0.49167886261258475</v>
      </c>
      <c r="G548" s="115">
        <f>IF($E362="Nil",G362/365,(G362-G368)/INDEX('TDCV Values'!$C$5:$C$6,MATCH($C548,'TDCV Values'!$B$5:$B$6,0)))</f>
        <v>0.53825334363926813</v>
      </c>
      <c r="H548" s="115">
        <f>IF($E362="Nil",H362/365,(H362-H368)/INDEX('TDCV Values'!$C$5:$C$6,MATCH($C548,'TDCV Values'!$B$5:$B$6,0)))</f>
        <v>0.53825334363926813</v>
      </c>
      <c r="I548" s="115">
        <f>IF($E362="Nil",I362/365,(I362-I368)/INDEX('TDCV Values'!$C$5:$C$6,MATCH($C548,'TDCV Values'!$B$5:$B$6,0)))</f>
        <v>0.5422631282004764</v>
      </c>
      <c r="J548" s="118">
        <f>IF($E362="Nil",J362/365,(J362-J368)/INDEX('TDCV Values'!$C$5:$C$6,MATCH($C548,'TDCV Values'!$B$5:$B$6,0)))</f>
        <v>0.54206599362776187</v>
      </c>
    </row>
    <row r="549" spans="2:10">
      <c r="B549" s="161" t="s">
        <v>136</v>
      </c>
      <c r="C549" s="9" t="s">
        <v>62</v>
      </c>
      <c r="D549" s="9" t="s">
        <v>65</v>
      </c>
      <c r="E549" s="142" t="s">
        <v>68</v>
      </c>
      <c r="F549" s="115">
        <f>IF($E363="Nil",F363/365,(F363-F369)/INDEX('TDCV Values'!$C$5:$C$6,MATCH($C549,'TDCV Values'!$B$5:$B$6,0)))</f>
        <v>0.54207867043570968</v>
      </c>
      <c r="G549" s="115">
        <f>IF($E363="Nil",G363/365,(G363-G369)/INDEX('TDCV Values'!$C$5:$C$6,MATCH($C549,'TDCV Values'!$B$5:$B$6,0)))</f>
        <v>0.58935800809516725</v>
      </c>
      <c r="H549" s="115">
        <f>IF($E363="Nil",H363/365,(H363-H369)/INDEX('TDCV Values'!$C$5:$C$6,MATCH($C549,'TDCV Values'!$B$5:$B$6,0)))</f>
        <v>0.58935800809516725</v>
      </c>
      <c r="I549" s="115">
        <f>IF($E363="Nil",I363/365,(I363-I369)/INDEX('TDCV Values'!$C$5:$C$6,MATCH($C549,'TDCV Values'!$B$5:$B$6,0)))</f>
        <v>0.61136384440418512</v>
      </c>
      <c r="J549" s="118">
        <f>IF($E363="Nil",J363/365,(J363-J369)/INDEX('TDCV Values'!$C$5:$C$6,MATCH($C549,'TDCV Values'!$B$5:$B$6,0)))</f>
        <v>0.61114759536905905</v>
      </c>
    </row>
    <row r="550" spans="2:10">
      <c r="B550" s="161" t="s">
        <v>136</v>
      </c>
      <c r="C550" s="9" t="s">
        <v>62</v>
      </c>
      <c r="D550" s="9" t="s">
        <v>66</v>
      </c>
      <c r="E550" s="142" t="s">
        <v>68</v>
      </c>
      <c r="F550" s="115">
        <f>IF($E364="Nil",F364/365,(F364-F370)/INDEX('TDCV Values'!$C$5:$C$6,MATCH($C550,'TDCV Values'!$B$5:$B$6,0)))</f>
        <v>0.55362400467213169</v>
      </c>
      <c r="G550" s="115">
        <f>IF($E364="Nil",G364/365,(G364-G370)/INDEX('TDCV Values'!$C$5:$C$6,MATCH($C550,'TDCV Values'!$B$5:$B$6,0)))</f>
        <v>0.60412071563238046</v>
      </c>
      <c r="H550" s="115">
        <f>IF($E364="Nil",H364/365,(H364-H370)/INDEX('TDCV Values'!$C$5:$C$6,MATCH($C550,'TDCV Values'!$B$5:$B$6,0)))</f>
        <v>0.60412071563238046</v>
      </c>
      <c r="I550" s="115">
        <f>IF($E364="Nil",I364/365,(I364-I370)/INDEX('TDCV Values'!$C$5:$C$6,MATCH($C550,'TDCV Values'!$B$5:$B$6,0)))</f>
        <v>0.60935292194704327</v>
      </c>
      <c r="J550" s="118">
        <f>IF($E364="Nil",J364/365,(J364-J370)/INDEX('TDCV Values'!$C$5:$C$6,MATCH($C550,'TDCV Values'!$B$5:$B$6,0)))</f>
        <v>0.60914777029060041</v>
      </c>
    </row>
    <row r="551" spans="2:10">
      <c r="B551" s="161" t="s">
        <v>136</v>
      </c>
      <c r="C551" s="9" t="s">
        <v>67</v>
      </c>
      <c r="D551" s="9" t="s">
        <v>63</v>
      </c>
      <c r="E551" s="142" t="s">
        <v>68</v>
      </c>
      <c r="F551" s="115">
        <f>IF($E365="Nil",F365/365,(F365-F371)/INDEX('TDCV Values'!$C$5:$C$6,MATCH($C551,'TDCV Values'!$B$5:$B$6,0)))</f>
        <v>0.28485186128517942</v>
      </c>
      <c r="G551" s="115">
        <f>IF($E365="Nil",G365/365,(G365-G371)/INDEX('TDCV Values'!$C$5:$C$6,MATCH($C551,'TDCV Values'!$B$5:$B$6,0)))</f>
        <v>0.2911174570678719</v>
      </c>
      <c r="H551" s="115">
        <f>IF($E365="Nil",H365/365,(H365-H371)/INDEX('TDCV Values'!$C$5:$C$6,MATCH($C551,'TDCV Values'!$B$5:$B$6,0)))</f>
        <v>0.2911174570678719</v>
      </c>
      <c r="I551" s="115">
        <f>IF($E365="Nil",I365/365,(I365-I371)/INDEX('TDCV Values'!$C$5:$C$6,MATCH($C551,'TDCV Values'!$B$5:$B$6,0)))</f>
        <v>0.29612756531339085</v>
      </c>
      <c r="J551" s="118">
        <f>IF($E365="Nil",J365/365,(J365-J371)/INDEX('TDCV Values'!$C$5:$C$6,MATCH($C551,'TDCV Values'!$B$5:$B$6,0)))</f>
        <v>0.29592461355690519</v>
      </c>
    </row>
    <row r="552" spans="2:10">
      <c r="B552" s="161" t="s">
        <v>136</v>
      </c>
      <c r="C552" s="9" t="s">
        <v>67</v>
      </c>
      <c r="D552" s="9" t="s">
        <v>65</v>
      </c>
      <c r="E552" s="142" t="s">
        <v>68</v>
      </c>
      <c r="F552" s="115">
        <f>IF($E366="Nil",F366/365,(F366-F372)/INDEX('TDCV Values'!$C$5:$C$6,MATCH($C552,'TDCV Values'!$B$5:$B$6,0)))</f>
        <v>0.3750844265084296</v>
      </c>
      <c r="G552" s="115">
        <f>IF($E366="Nil",G366/365,(G366-G372)/INDEX('TDCV Values'!$C$5:$C$6,MATCH($C552,'TDCV Values'!$B$5:$B$6,0)))</f>
        <v>0.37799022515901148</v>
      </c>
      <c r="H552" s="115">
        <f>IF($E366="Nil",H366/365,(H366-H372)/INDEX('TDCV Values'!$C$5:$C$6,MATCH($C552,'TDCV Values'!$B$5:$B$6,0)))</f>
        <v>0.37799022515901148</v>
      </c>
      <c r="I552" s="115">
        <f>IF($E366="Nil",I366/365,(I366-I372)/INDEX('TDCV Values'!$C$5:$C$6,MATCH($C552,'TDCV Values'!$B$5:$B$6,0)))</f>
        <v>0.40438177549160381</v>
      </c>
      <c r="J552" s="118">
        <f>IF($E366="Nil",J366/365,(J366-J372)/INDEX('TDCV Values'!$C$5:$C$6,MATCH($C552,'TDCV Values'!$B$5:$B$6,0)))</f>
        <v>0.40408919345014488</v>
      </c>
    </row>
    <row r="553" spans="2:10">
      <c r="B553" s="162" t="s">
        <v>136</v>
      </c>
      <c r="C553" s="163" t="s">
        <v>67</v>
      </c>
      <c r="D553" s="163" t="s">
        <v>66</v>
      </c>
      <c r="E553" s="182" t="s">
        <v>68</v>
      </c>
      <c r="F553" s="119">
        <f>IF($E367="Nil",F367/365,(F367-F373)/INDEX('TDCV Values'!$C$5:$C$6,MATCH($C553,'TDCV Values'!$B$5:$B$6,0)))</f>
        <v>0.33537728236404085</v>
      </c>
      <c r="G553" s="119">
        <f>IF($E367="Nil",G367/365,(G367-G373)/INDEX('TDCV Values'!$C$5:$C$6,MATCH($C553,'TDCV Values'!$B$5:$B$6,0)))</f>
        <v>0.34338533582610592</v>
      </c>
      <c r="H553" s="119">
        <f>IF($E367="Nil",H367/365,(H367-H373)/INDEX('TDCV Values'!$C$5:$C$6,MATCH($C553,'TDCV Values'!$B$5:$B$6,0)))</f>
        <v>0.34338533582610592</v>
      </c>
      <c r="I553" s="119">
        <f>IF($E367="Nil",I367/365,(I367-I373)/INDEX('TDCV Values'!$C$5:$C$6,MATCH($C553,'TDCV Values'!$B$5:$B$6,0)))</f>
        <v>0.34984061488651735</v>
      </c>
      <c r="J553" s="120">
        <f>IF($E367="Nil",J367/365,(J367-J373)/INDEX('TDCV Values'!$C$5:$C$6,MATCH($C553,'TDCV Values'!$B$5:$B$6,0)))</f>
        <v>0.34961878561640702</v>
      </c>
    </row>
    <row r="555" spans="2:10" s="144" customFormat="1">
      <c r="B555" s="3" t="s">
        <v>146</v>
      </c>
    </row>
    <row r="556" spans="2:10" ht="13.5" thickBot="1"/>
    <row r="557" spans="2:10" ht="38.25">
      <c r="B557" s="146"/>
      <c r="C557" s="147"/>
      <c r="D557" s="147"/>
      <c r="E557" s="147"/>
      <c r="F557" s="157" t="s">
        <v>147</v>
      </c>
      <c r="G557" s="157" t="s">
        <v>148</v>
      </c>
      <c r="H557" s="157" t="s">
        <v>149</v>
      </c>
      <c r="I557" s="157" t="s">
        <v>150</v>
      </c>
      <c r="J557" s="145" t="s">
        <v>151</v>
      </c>
    </row>
    <row r="558" spans="2:10" ht="13.5" thickBot="1">
      <c r="B558" s="149"/>
      <c r="C558" s="21" t="s">
        <v>58</v>
      </c>
      <c r="D558" s="21" t="s">
        <v>59</v>
      </c>
      <c r="E558" s="21" t="s">
        <v>138</v>
      </c>
      <c r="F558" s="21" t="s">
        <v>46</v>
      </c>
      <c r="G558" s="21" t="s">
        <v>48</v>
      </c>
      <c r="H558" s="21" t="s">
        <v>50</v>
      </c>
      <c r="I558" s="21" t="s">
        <v>52</v>
      </c>
      <c r="J558" s="65" t="s">
        <v>54</v>
      </c>
    </row>
    <row r="559" spans="2:10">
      <c r="B559" s="146" t="s">
        <v>96</v>
      </c>
      <c r="C559" s="147" t="s">
        <v>62</v>
      </c>
      <c r="D559" s="147" t="s">
        <v>66</v>
      </c>
      <c r="E559" s="147">
        <v>3.1</v>
      </c>
      <c r="F559" s="66">
        <v>84.764926818032379</v>
      </c>
      <c r="G559" s="66">
        <v>66.263727939598297</v>
      </c>
      <c r="H559" s="66">
        <v>42.444831040248275</v>
      </c>
      <c r="I559" s="66">
        <v>39.086987948215715</v>
      </c>
      <c r="J559" s="66">
        <v>40.542919734917312</v>
      </c>
    </row>
    <row r="560" spans="2:10">
      <c r="B560" s="143" t="s">
        <v>96</v>
      </c>
      <c r="C560" s="1" t="s">
        <v>62</v>
      </c>
      <c r="D560" s="1" t="s">
        <v>66</v>
      </c>
      <c r="E560" s="148" t="s">
        <v>139</v>
      </c>
      <c r="F560" s="67">
        <v>5.8890452781316851</v>
      </c>
      <c r="G560" s="67">
        <v>7.0297356493365815</v>
      </c>
      <c r="H560" s="67">
        <v>7.0297356493365815</v>
      </c>
      <c r="I560" s="67">
        <v>7.0438084631921347</v>
      </c>
      <c r="J560" s="67">
        <v>7.0438084631921347</v>
      </c>
    </row>
    <row r="561" spans="2:10">
      <c r="B561" s="143" t="s">
        <v>96</v>
      </c>
      <c r="C561" s="1" t="s">
        <v>67</v>
      </c>
      <c r="D561" s="1" t="s">
        <v>66</v>
      </c>
      <c r="E561" s="1">
        <v>12</v>
      </c>
      <c r="F561" s="67">
        <v>80.511693953899751</v>
      </c>
      <c r="G561" s="67">
        <v>60.559118621716998</v>
      </c>
      <c r="H561" s="67">
        <v>37.656995197672813</v>
      </c>
      <c r="I561" s="67">
        <v>34.752982941867693</v>
      </c>
      <c r="J561" s="67">
        <v>37.118720425340456</v>
      </c>
    </row>
    <row r="562" spans="2:10">
      <c r="B562" s="143" t="s">
        <v>96</v>
      </c>
      <c r="C562" s="1" t="s">
        <v>67</v>
      </c>
      <c r="D562" s="1" t="s">
        <v>66</v>
      </c>
      <c r="E562" s="148" t="s">
        <v>139</v>
      </c>
      <c r="F562" s="67">
        <v>3.7384496908142562</v>
      </c>
      <c r="G562" s="67">
        <v>3.8179571553404559</v>
      </c>
      <c r="H562" s="67">
        <v>3.8179571553404559</v>
      </c>
      <c r="I562" s="67">
        <v>3.8579827423557536</v>
      </c>
      <c r="J562" s="67">
        <v>3.8579827423557536</v>
      </c>
    </row>
    <row r="563" spans="2:10">
      <c r="B563" s="143" t="s">
        <v>96</v>
      </c>
      <c r="C563" s="1" t="s">
        <v>62</v>
      </c>
      <c r="D563" s="1" t="s">
        <v>63</v>
      </c>
      <c r="E563" s="1">
        <v>3.1</v>
      </c>
      <c r="F563" s="67">
        <v>21.547189728518941</v>
      </c>
      <c r="G563" s="67">
        <v>16.844196905856879</v>
      </c>
      <c r="H563" s="67">
        <v>10.78944867589504</v>
      </c>
      <c r="I563" s="67">
        <v>9.9358871275208784</v>
      </c>
      <c r="J563" s="67">
        <v>10.305984048706058</v>
      </c>
    </row>
    <row r="564" spans="2:10">
      <c r="B564" s="143" t="s">
        <v>96</v>
      </c>
      <c r="C564" s="1" t="s">
        <v>62</v>
      </c>
      <c r="D564" s="1" t="s">
        <v>63</v>
      </c>
      <c r="E564" s="148" t="s">
        <v>139</v>
      </c>
      <c r="F564" s="67">
        <v>1.4969915115970782</v>
      </c>
      <c r="G564" s="67">
        <v>1.7869542682760338</v>
      </c>
      <c r="H564" s="67">
        <v>1.7869542682760338</v>
      </c>
      <c r="I564" s="67">
        <v>1.7905315684819394</v>
      </c>
      <c r="J564" s="67">
        <v>1.7905315684819394</v>
      </c>
    </row>
    <row r="565" spans="2:10">
      <c r="B565" s="143" t="s">
        <v>96</v>
      </c>
      <c r="C565" s="1" t="s">
        <v>67</v>
      </c>
      <c r="D565" s="1" t="s">
        <v>63</v>
      </c>
      <c r="E565" s="1">
        <v>12</v>
      </c>
      <c r="F565" s="67">
        <v>19.41970781344186</v>
      </c>
      <c r="G565" s="67">
        <v>14.607075460947323</v>
      </c>
      <c r="H565" s="67">
        <v>9.0830015859524451</v>
      </c>
      <c r="I565" s="67">
        <v>8.38254346956154</v>
      </c>
      <c r="J565" s="67">
        <v>8.9531677905285569</v>
      </c>
    </row>
    <row r="566" spans="2:10">
      <c r="B566" s="151" t="s">
        <v>96</v>
      </c>
      <c r="C566" s="152" t="s">
        <v>67</v>
      </c>
      <c r="D566" s="152" t="s">
        <v>63</v>
      </c>
      <c r="E566" s="153" t="s">
        <v>139</v>
      </c>
      <c r="F566" s="68">
        <v>0.90172740263588003</v>
      </c>
      <c r="G566" s="68">
        <v>0.92090488672869364</v>
      </c>
      <c r="H566" s="68">
        <v>0.92090488672869364</v>
      </c>
      <c r="I566" s="68">
        <v>0.93055920111119372</v>
      </c>
      <c r="J566" s="68">
        <v>0.93055920111119372</v>
      </c>
    </row>
    <row r="567" spans="2:10">
      <c r="B567" s="146" t="s">
        <v>110</v>
      </c>
      <c r="C567" s="147" t="s">
        <v>62</v>
      </c>
      <c r="D567" s="147" t="s">
        <v>66</v>
      </c>
      <c r="E567" s="147">
        <v>3.1</v>
      </c>
      <c r="F567" s="66">
        <v>83.973351102090376</v>
      </c>
      <c r="G567" s="66">
        <v>66.107595165460381</v>
      </c>
      <c r="H567" s="66">
        <v>42.46064135927049</v>
      </c>
      <c r="I567" s="66">
        <v>39.1218636582336</v>
      </c>
      <c r="J567" s="66">
        <v>40.577029962701182</v>
      </c>
    </row>
    <row r="568" spans="2:10">
      <c r="B568" s="143" t="s">
        <v>110</v>
      </c>
      <c r="C568" s="1" t="s">
        <v>62</v>
      </c>
      <c r="D568" s="1" t="s">
        <v>66</v>
      </c>
      <c r="E568" s="148" t="s">
        <v>139</v>
      </c>
      <c r="F568" s="67">
        <v>6.8294122981316852</v>
      </c>
      <c r="G568" s="67">
        <v>7.8214640113365821</v>
      </c>
      <c r="H568" s="67">
        <v>7.8214640113365821</v>
      </c>
      <c r="I568" s="67">
        <v>7.8355368251921345</v>
      </c>
      <c r="J568" s="67">
        <v>7.8355368251921345</v>
      </c>
    </row>
    <row r="569" spans="2:10">
      <c r="B569" s="143" t="s">
        <v>110</v>
      </c>
      <c r="C569" s="1" t="s">
        <v>67</v>
      </c>
      <c r="D569" s="1" t="s">
        <v>66</v>
      </c>
      <c r="E569" s="1">
        <v>12</v>
      </c>
      <c r="F569" s="67">
        <v>79.932365513621349</v>
      </c>
      <c r="G569" s="67">
        <v>60.181911381525275</v>
      </c>
      <c r="H569" s="67">
        <v>37.279787957481084</v>
      </c>
      <c r="I569" s="67">
        <v>34.375775705785415</v>
      </c>
      <c r="J569" s="67">
        <v>36.741513189258185</v>
      </c>
    </row>
    <row r="570" spans="2:10">
      <c r="B570" s="143" t="s">
        <v>110</v>
      </c>
      <c r="C570" s="1" t="s">
        <v>67</v>
      </c>
      <c r="D570" s="1" t="s">
        <v>66</v>
      </c>
      <c r="E570" s="148" t="s">
        <v>139</v>
      </c>
      <c r="F570" s="67">
        <v>3.7384496908142562</v>
      </c>
      <c r="G570" s="67">
        <v>3.8179571553404559</v>
      </c>
      <c r="H570" s="67">
        <v>3.8179571553404559</v>
      </c>
      <c r="I570" s="67">
        <v>3.8579827423557536</v>
      </c>
      <c r="J570" s="67">
        <v>3.8579827423557536</v>
      </c>
    </row>
    <row r="571" spans="2:10">
      <c r="B571" s="143" t="s">
        <v>110</v>
      </c>
      <c r="C571" s="1" t="s">
        <v>62</v>
      </c>
      <c r="D571" s="1" t="s">
        <v>63</v>
      </c>
      <c r="E571" s="1">
        <v>3.1</v>
      </c>
      <c r="F571" s="67">
        <v>21.345971692048433</v>
      </c>
      <c r="G571" s="67">
        <v>16.804508055367904</v>
      </c>
      <c r="H571" s="67">
        <v>10.793467648793717</v>
      </c>
      <c r="I571" s="67">
        <v>9.9447525105145473</v>
      </c>
      <c r="J571" s="67">
        <v>10.314654846609534</v>
      </c>
    </row>
    <row r="572" spans="2:10">
      <c r="B572" s="143" t="s">
        <v>110</v>
      </c>
      <c r="C572" s="1" t="s">
        <v>62</v>
      </c>
      <c r="D572" s="1" t="s">
        <v>63</v>
      </c>
      <c r="E572" s="148" t="s">
        <v>139</v>
      </c>
      <c r="F572" s="67">
        <v>1.7360322015970782</v>
      </c>
      <c r="G572" s="67">
        <v>1.9882111072760338</v>
      </c>
      <c r="H572" s="67">
        <v>1.9882111072760338</v>
      </c>
      <c r="I572" s="67">
        <v>1.9917884074819394</v>
      </c>
      <c r="J572" s="67">
        <v>1.9917884074819394</v>
      </c>
    </row>
    <row r="573" spans="2:10">
      <c r="B573" s="143" t="s">
        <v>110</v>
      </c>
      <c r="C573" s="1" t="s">
        <v>67</v>
      </c>
      <c r="D573" s="1" t="s">
        <v>63</v>
      </c>
      <c r="E573" s="1">
        <v>12</v>
      </c>
      <c r="F573" s="67">
        <v>19.279971726847219</v>
      </c>
      <c r="G573" s="67">
        <v>14.516091728896766</v>
      </c>
      <c r="H573" s="67">
        <v>8.9920178539018867</v>
      </c>
      <c r="I573" s="67">
        <v>8.2915597385021975</v>
      </c>
      <c r="J573" s="67">
        <v>8.8621840594692145</v>
      </c>
    </row>
    <row r="574" spans="2:10">
      <c r="B574" s="151" t="s">
        <v>110</v>
      </c>
      <c r="C574" s="152" t="s">
        <v>67</v>
      </c>
      <c r="D574" s="152" t="s">
        <v>63</v>
      </c>
      <c r="E574" s="153" t="s">
        <v>139</v>
      </c>
      <c r="F574" s="68">
        <v>0.90172740263588003</v>
      </c>
      <c r="G574" s="68">
        <v>0.92090488672869364</v>
      </c>
      <c r="H574" s="68">
        <v>0.92090488672869364</v>
      </c>
      <c r="I574" s="68">
        <v>0.93055920111119372</v>
      </c>
      <c r="J574" s="68">
        <v>0.93055920111119372</v>
      </c>
    </row>
    <row r="575" spans="2:10">
      <c r="B575" s="146" t="s">
        <v>114</v>
      </c>
      <c r="C575" s="147" t="s">
        <v>62</v>
      </c>
      <c r="D575" s="147" t="s">
        <v>66</v>
      </c>
      <c r="E575" s="147">
        <v>3.1</v>
      </c>
      <c r="F575" s="66">
        <v>85.256624992276571</v>
      </c>
      <c r="G575" s="66">
        <v>66.417924773309281</v>
      </c>
      <c r="H575" s="66">
        <v>42.222789836099075</v>
      </c>
      <c r="I575" s="66">
        <v>38.845014776181699</v>
      </c>
      <c r="J575" s="66">
        <v>40.347102267594195</v>
      </c>
    </row>
    <row r="576" spans="2:10">
      <c r="B576" s="143" t="s">
        <v>114</v>
      </c>
      <c r="C576" s="1" t="s">
        <v>62</v>
      </c>
      <c r="D576" s="1" t="s">
        <v>66</v>
      </c>
      <c r="E576" s="148" t="s">
        <v>139</v>
      </c>
      <c r="F576" s="67">
        <v>6.7748103421316852</v>
      </c>
      <c r="G576" s="67">
        <v>7.6197401183365816</v>
      </c>
      <c r="H576" s="67">
        <v>7.6197401183365816</v>
      </c>
      <c r="I576" s="67">
        <v>7.6338129321921331</v>
      </c>
      <c r="J576" s="67">
        <v>7.6338129321921331</v>
      </c>
    </row>
    <row r="577" spans="2:10">
      <c r="B577" s="143" t="s">
        <v>114</v>
      </c>
      <c r="C577" s="1" t="s">
        <v>67</v>
      </c>
      <c r="D577" s="1" t="s">
        <v>66</v>
      </c>
      <c r="E577" s="1">
        <v>12</v>
      </c>
      <c r="F577" s="67">
        <v>80.130626566037819</v>
      </c>
      <c r="G577" s="67">
        <v>60.223729753087234</v>
      </c>
      <c r="H577" s="67">
        <v>37.32160632904305</v>
      </c>
      <c r="I577" s="67">
        <v>34.417594073686828</v>
      </c>
      <c r="J577" s="67">
        <v>36.783331557159592</v>
      </c>
    </row>
    <row r="578" spans="2:10">
      <c r="B578" s="143" t="s">
        <v>114</v>
      </c>
      <c r="C578" s="1" t="s">
        <v>67</v>
      </c>
      <c r="D578" s="1" t="s">
        <v>66</v>
      </c>
      <c r="E578" s="148" t="s">
        <v>139</v>
      </c>
      <c r="F578" s="67">
        <v>3.7384496908142562</v>
      </c>
      <c r="G578" s="67">
        <v>3.8179571553404559</v>
      </c>
      <c r="H578" s="67">
        <v>3.8179571553404559</v>
      </c>
      <c r="I578" s="67">
        <v>3.8579827423557536</v>
      </c>
      <c r="J578" s="67">
        <v>3.8579827423557536</v>
      </c>
    </row>
    <row r="579" spans="2:10">
      <c r="B579" s="143" t="s">
        <v>114</v>
      </c>
      <c r="C579" s="1" t="s">
        <v>62</v>
      </c>
      <c r="D579" s="1" t="s">
        <v>63</v>
      </c>
      <c r="E579" s="1">
        <v>3.1</v>
      </c>
      <c r="F579" s="67">
        <v>21.672179087294058</v>
      </c>
      <c r="G579" s="67">
        <v>16.8833936415379</v>
      </c>
      <c r="H579" s="67">
        <v>10.733005945004441</v>
      </c>
      <c r="I579" s="67">
        <v>9.8743777032489604</v>
      </c>
      <c r="J579" s="67">
        <v>10.256207374803809</v>
      </c>
    </row>
    <row r="580" spans="2:10">
      <c r="B580" s="143" t="s">
        <v>114</v>
      </c>
      <c r="C580" s="1" t="s">
        <v>62</v>
      </c>
      <c r="D580" s="1" t="s">
        <v>63</v>
      </c>
      <c r="E580" s="148" t="s">
        <v>139</v>
      </c>
      <c r="F580" s="67">
        <v>1.7221524195970781</v>
      </c>
      <c r="G580" s="67">
        <v>1.9369330237760338</v>
      </c>
      <c r="H580" s="67">
        <v>1.9369330237760338</v>
      </c>
      <c r="I580" s="67">
        <v>1.940510323981939</v>
      </c>
      <c r="J580" s="67">
        <v>1.940510323981939</v>
      </c>
    </row>
    <row r="581" spans="2:10">
      <c r="B581" s="143" t="s">
        <v>114</v>
      </c>
      <c r="C581" s="1" t="s">
        <v>67</v>
      </c>
      <c r="D581" s="1" t="s">
        <v>63</v>
      </c>
      <c r="E581" s="1">
        <v>12</v>
      </c>
      <c r="F581" s="67">
        <v>19.327793000001869</v>
      </c>
      <c r="G581" s="67">
        <v>14.526178469307821</v>
      </c>
      <c r="H581" s="67">
        <v>9.0021045943129412</v>
      </c>
      <c r="I581" s="67">
        <v>8.3016464780303139</v>
      </c>
      <c r="J581" s="67">
        <v>8.8722707989973308</v>
      </c>
    </row>
    <row r="582" spans="2:10">
      <c r="B582" s="151" t="s">
        <v>114</v>
      </c>
      <c r="C582" s="152" t="s">
        <v>67</v>
      </c>
      <c r="D582" s="152" t="s">
        <v>63</v>
      </c>
      <c r="E582" s="153" t="s">
        <v>139</v>
      </c>
      <c r="F582" s="68">
        <v>0.90172740263588003</v>
      </c>
      <c r="G582" s="68">
        <v>0.92090488672869364</v>
      </c>
      <c r="H582" s="68">
        <v>0.92090488672869364</v>
      </c>
      <c r="I582" s="68">
        <v>0.93055920111119372</v>
      </c>
      <c r="J582" s="68">
        <v>0.93055920111119372</v>
      </c>
    </row>
    <row r="583" spans="2:10">
      <c r="B583" s="146" t="s">
        <v>152</v>
      </c>
      <c r="C583" s="147" t="s">
        <v>62</v>
      </c>
      <c r="D583" s="147" t="s">
        <v>66</v>
      </c>
      <c r="E583" s="147">
        <v>3.1</v>
      </c>
      <c r="F583" s="66">
        <v>85.202856303182941</v>
      </c>
      <c r="G583" s="66">
        <v>67.144906088330572</v>
      </c>
      <c r="H583" s="66">
        <v>43.553215021804519</v>
      </c>
      <c r="I583" s="66">
        <v>40.225191775646671</v>
      </c>
      <c r="J583" s="66">
        <v>41.663046275883488</v>
      </c>
    </row>
    <row r="584" spans="2:10">
      <c r="B584" s="143" t="s">
        <v>152</v>
      </c>
      <c r="C584" s="1" t="s">
        <v>62</v>
      </c>
      <c r="D584" s="1" t="s">
        <v>66</v>
      </c>
      <c r="E584" s="148" t="s">
        <v>139</v>
      </c>
      <c r="F584" s="67">
        <v>6.9901847241316863</v>
      </c>
      <c r="G584" s="67">
        <v>8.0959905123365807</v>
      </c>
      <c r="H584" s="67">
        <v>8.0959905123365807</v>
      </c>
      <c r="I584" s="67">
        <v>8.1100633261921331</v>
      </c>
      <c r="J584" s="67">
        <v>8.1100633261921331</v>
      </c>
    </row>
    <row r="585" spans="2:10">
      <c r="B585" s="143" t="s">
        <v>152</v>
      </c>
      <c r="C585" s="1" t="s">
        <v>67</v>
      </c>
      <c r="D585" s="1" t="s">
        <v>66</v>
      </c>
      <c r="E585" s="1">
        <v>12</v>
      </c>
      <c r="F585" s="67">
        <v>80.282359322059719</v>
      </c>
      <c r="G585" s="67">
        <v>60.333539393992851</v>
      </c>
      <c r="H585" s="67">
        <v>37.431415969948667</v>
      </c>
      <c r="I585" s="67">
        <v>34.527403718252998</v>
      </c>
      <c r="J585" s="67">
        <v>36.893141201725761</v>
      </c>
    </row>
    <row r="586" spans="2:10">
      <c r="B586" s="143" t="s">
        <v>152</v>
      </c>
      <c r="C586" s="1" t="s">
        <v>67</v>
      </c>
      <c r="D586" s="1" t="s">
        <v>66</v>
      </c>
      <c r="E586" s="148" t="s">
        <v>139</v>
      </c>
      <c r="F586" s="67">
        <v>3.7384496908142562</v>
      </c>
      <c r="G586" s="67">
        <v>3.8179571553404559</v>
      </c>
      <c r="H586" s="67">
        <v>3.8179571553404559</v>
      </c>
      <c r="I586" s="67">
        <v>3.8579827423557536</v>
      </c>
      <c r="J586" s="67">
        <v>3.8579827423557536</v>
      </c>
    </row>
    <row r="587" spans="2:10">
      <c r="B587" s="143" t="s">
        <v>152</v>
      </c>
      <c r="C587" s="1" t="s">
        <v>62</v>
      </c>
      <c r="D587" s="1" t="s">
        <v>63</v>
      </c>
      <c r="E587" s="1">
        <v>3.1</v>
      </c>
      <c r="F587" s="67">
        <v>21.658511121204249</v>
      </c>
      <c r="G587" s="67">
        <v>17.068191822954127</v>
      </c>
      <c r="H587" s="67">
        <v>11.071199169161119</v>
      </c>
      <c r="I587" s="67">
        <v>10.225217806376179</v>
      </c>
      <c r="J587" s="67">
        <v>10.590719493000849</v>
      </c>
    </row>
    <row r="588" spans="2:10">
      <c r="B588" s="143" t="s">
        <v>152</v>
      </c>
      <c r="C588" s="1" t="s">
        <v>62</v>
      </c>
      <c r="D588" s="1" t="s">
        <v>63</v>
      </c>
      <c r="E588" s="148" t="s">
        <v>139</v>
      </c>
      <c r="F588" s="67">
        <v>1.7769004485970783</v>
      </c>
      <c r="G588" s="67">
        <v>2.0579955667760337</v>
      </c>
      <c r="H588" s="67">
        <v>2.0579955667760337</v>
      </c>
      <c r="I588" s="67">
        <v>2.0615728669819391</v>
      </c>
      <c r="J588" s="67">
        <v>2.0615728669819391</v>
      </c>
    </row>
    <row r="589" spans="2:10">
      <c r="B589" s="143" t="s">
        <v>152</v>
      </c>
      <c r="C589" s="1" t="s">
        <v>67</v>
      </c>
      <c r="D589" s="1" t="s">
        <v>63</v>
      </c>
      <c r="E589" s="1">
        <v>12</v>
      </c>
      <c r="F589" s="67">
        <v>19.364391482072818</v>
      </c>
      <c r="G589" s="67">
        <v>14.552664946448731</v>
      </c>
      <c r="H589" s="67">
        <v>9.0285910714538531</v>
      </c>
      <c r="I589" s="67">
        <v>8.3281329560541639</v>
      </c>
      <c r="J589" s="67">
        <v>8.8987572770211809</v>
      </c>
    </row>
    <row r="590" spans="2:10">
      <c r="B590" s="151" t="s">
        <v>152</v>
      </c>
      <c r="C590" s="152" t="s">
        <v>67</v>
      </c>
      <c r="D590" s="152" t="s">
        <v>63</v>
      </c>
      <c r="E590" s="153" t="s">
        <v>139</v>
      </c>
      <c r="F590" s="68">
        <v>0.90172740263588003</v>
      </c>
      <c r="G590" s="68">
        <v>0.92090488672869364</v>
      </c>
      <c r="H590" s="68">
        <v>0.92090488672869364</v>
      </c>
      <c r="I590" s="68">
        <v>0.93055920111119372</v>
      </c>
      <c r="J590" s="68">
        <v>0.93055920111119372</v>
      </c>
    </row>
    <row r="591" spans="2:10">
      <c r="B591" s="146" t="s">
        <v>120</v>
      </c>
      <c r="C591" s="147" t="s">
        <v>62</v>
      </c>
      <c r="D591" s="147" t="s">
        <v>66</v>
      </c>
      <c r="E591" s="147">
        <v>3.1</v>
      </c>
      <c r="F591" s="66">
        <v>86.052407148524992</v>
      </c>
      <c r="G591" s="66">
        <v>66.948699257655107</v>
      </c>
      <c r="H591" s="66">
        <v>42.610723238928067</v>
      </c>
      <c r="I591" s="66">
        <v>39.180200917348202</v>
      </c>
      <c r="J591" s="66">
        <v>40.696330260857692</v>
      </c>
    </row>
    <row r="592" spans="2:10">
      <c r="B592" s="143" t="s">
        <v>120</v>
      </c>
      <c r="C592" s="1" t="s">
        <v>62</v>
      </c>
      <c r="D592" s="1" t="s">
        <v>66</v>
      </c>
      <c r="E592" s="148" t="s">
        <v>139</v>
      </c>
      <c r="F592" s="67">
        <v>6.0513344251316843</v>
      </c>
      <c r="G592" s="67">
        <v>6.773409800336581</v>
      </c>
      <c r="H592" s="67">
        <v>6.773409800336581</v>
      </c>
      <c r="I592" s="67">
        <v>6.7874826141921334</v>
      </c>
      <c r="J592" s="67">
        <v>6.7874826141921334</v>
      </c>
    </row>
    <row r="593" spans="2:10">
      <c r="B593" s="143" t="s">
        <v>120</v>
      </c>
      <c r="C593" s="1" t="s">
        <v>67</v>
      </c>
      <c r="D593" s="1" t="s">
        <v>66</v>
      </c>
      <c r="E593" s="1">
        <v>12</v>
      </c>
      <c r="F593" s="67">
        <v>81.104226466712078</v>
      </c>
      <c r="G593" s="67">
        <v>60.988829825104311</v>
      </c>
      <c r="H593" s="67">
        <v>38.08670640106012</v>
      </c>
      <c r="I593" s="67">
        <v>35.182694149586311</v>
      </c>
      <c r="J593" s="67">
        <v>37.548431633059074</v>
      </c>
    </row>
    <row r="594" spans="2:10">
      <c r="B594" s="143" t="s">
        <v>120</v>
      </c>
      <c r="C594" s="1" t="s">
        <v>67</v>
      </c>
      <c r="D594" s="1" t="s">
        <v>66</v>
      </c>
      <c r="E594" s="148" t="s">
        <v>139</v>
      </c>
      <c r="F594" s="67">
        <v>3.7384496908142562</v>
      </c>
      <c r="G594" s="67">
        <v>3.8179571553404559</v>
      </c>
      <c r="H594" s="67">
        <v>3.8179571553404559</v>
      </c>
      <c r="I594" s="67">
        <v>3.8579827423557536</v>
      </c>
      <c r="J594" s="67">
        <v>3.8579827423557536</v>
      </c>
    </row>
    <row r="595" spans="2:10">
      <c r="B595" s="143" t="s">
        <v>120</v>
      </c>
      <c r="C595" s="1" t="s">
        <v>62</v>
      </c>
      <c r="D595" s="1" t="s">
        <v>63</v>
      </c>
      <c r="E595" s="1">
        <v>3.1</v>
      </c>
      <c r="F595" s="67">
        <v>21.874466398177539</v>
      </c>
      <c r="G595" s="67">
        <v>17.018316173138828</v>
      </c>
      <c r="H595" s="67">
        <v>10.831618365808277</v>
      </c>
      <c r="I595" s="67">
        <v>9.9595818041572191</v>
      </c>
      <c r="J595" s="67">
        <v>10.344980905458915</v>
      </c>
    </row>
    <row r="596" spans="2:10">
      <c r="B596" s="143" t="s">
        <v>120</v>
      </c>
      <c r="C596" s="1" t="s">
        <v>62</v>
      </c>
      <c r="D596" s="1" t="s">
        <v>63</v>
      </c>
      <c r="E596" s="148" t="s">
        <v>139</v>
      </c>
      <c r="F596" s="67">
        <v>1.5382453080970779</v>
      </c>
      <c r="G596" s="67">
        <v>1.7217964027760335</v>
      </c>
      <c r="H596" s="67">
        <v>1.7217964027760335</v>
      </c>
      <c r="I596" s="67">
        <v>1.7253737029819392</v>
      </c>
      <c r="J596" s="67">
        <v>1.7253737029819392</v>
      </c>
    </row>
    <row r="597" spans="2:10">
      <c r="B597" s="143" t="s">
        <v>120</v>
      </c>
      <c r="C597" s="1" t="s">
        <v>67</v>
      </c>
      <c r="D597" s="1" t="s">
        <v>63</v>
      </c>
      <c r="E597" s="1">
        <v>12</v>
      </c>
      <c r="F597" s="67">
        <v>19.562628769438245</v>
      </c>
      <c r="G597" s="67">
        <v>14.710723336232649</v>
      </c>
      <c r="H597" s="67">
        <v>9.1866494612377689</v>
      </c>
      <c r="I597" s="67">
        <v>8.4861913458915907</v>
      </c>
      <c r="J597" s="67">
        <v>9.0568156668586095</v>
      </c>
    </row>
    <row r="598" spans="2:10">
      <c r="B598" s="151" t="s">
        <v>120</v>
      </c>
      <c r="C598" s="152" t="s">
        <v>67</v>
      </c>
      <c r="D598" s="152" t="s">
        <v>63</v>
      </c>
      <c r="E598" s="153" t="s">
        <v>139</v>
      </c>
      <c r="F598" s="68">
        <v>0.90172740263588003</v>
      </c>
      <c r="G598" s="68">
        <v>0.92090488672869364</v>
      </c>
      <c r="H598" s="68">
        <v>0.92090488672869364</v>
      </c>
      <c r="I598" s="68">
        <v>0.93055920111119372</v>
      </c>
      <c r="J598" s="68">
        <v>0.93055920111119372</v>
      </c>
    </row>
    <row r="599" spans="2:10">
      <c r="B599" s="146" t="s">
        <v>153</v>
      </c>
      <c r="C599" s="147" t="s">
        <v>62</v>
      </c>
      <c r="D599" s="147" t="s">
        <v>66</v>
      </c>
      <c r="E599" s="147">
        <v>3.1</v>
      </c>
      <c r="F599" s="66">
        <v>86.489895220158544</v>
      </c>
      <c r="G599" s="66">
        <v>67.921898422031873</v>
      </c>
      <c r="H599" s="66">
        <v>43.56134392874624</v>
      </c>
      <c r="I599" s="66">
        <v>40.143521402529764</v>
      </c>
      <c r="J599" s="66">
        <v>41.651276641021511</v>
      </c>
    </row>
    <row r="600" spans="2:10">
      <c r="B600" s="143" t="s">
        <v>153</v>
      </c>
      <c r="C600" s="1" t="s">
        <v>62</v>
      </c>
      <c r="D600" s="1" t="s">
        <v>66</v>
      </c>
      <c r="E600" s="148" t="s">
        <v>139</v>
      </c>
      <c r="F600" s="67">
        <v>6.9325493261316851</v>
      </c>
      <c r="G600" s="67">
        <v>8.4751707623365817</v>
      </c>
      <c r="H600" s="67">
        <v>8.4751707623365817</v>
      </c>
      <c r="I600" s="67">
        <v>8.4892435761921341</v>
      </c>
      <c r="J600" s="67">
        <v>8.4892435761921341</v>
      </c>
    </row>
    <row r="601" spans="2:10">
      <c r="B601" s="143" t="s">
        <v>153</v>
      </c>
      <c r="C601" s="1" t="s">
        <v>67</v>
      </c>
      <c r="D601" s="1" t="s">
        <v>66</v>
      </c>
      <c r="E601" s="1">
        <v>12</v>
      </c>
      <c r="F601" s="67">
        <v>80.281478506761715</v>
      </c>
      <c r="G601" s="67">
        <v>60.333092500434262</v>
      </c>
      <c r="H601" s="67">
        <v>37.43096907639007</v>
      </c>
      <c r="I601" s="67">
        <v>34.526956827661664</v>
      </c>
      <c r="J601" s="67">
        <v>36.892694311134434</v>
      </c>
    </row>
    <row r="602" spans="2:10">
      <c r="B602" s="143" t="s">
        <v>153</v>
      </c>
      <c r="C602" s="1" t="s">
        <v>67</v>
      </c>
      <c r="D602" s="1" t="s">
        <v>66</v>
      </c>
      <c r="E602" s="148" t="s">
        <v>139</v>
      </c>
      <c r="F602" s="67">
        <v>3.7384496908142562</v>
      </c>
      <c r="G602" s="67">
        <v>3.8179571553404559</v>
      </c>
      <c r="H602" s="67">
        <v>3.8179571553404559</v>
      </c>
      <c r="I602" s="67">
        <v>3.8579827423557536</v>
      </c>
      <c r="J602" s="67">
        <v>3.8579827423557536</v>
      </c>
    </row>
    <row r="603" spans="2:10">
      <c r="B603" s="143" t="s">
        <v>153</v>
      </c>
      <c r="C603" s="1" t="s">
        <v>62</v>
      </c>
      <c r="D603" s="1" t="s">
        <v>63</v>
      </c>
      <c r="E603" s="1">
        <v>3.1</v>
      </c>
      <c r="F603" s="67">
        <v>21.985675583831512</v>
      </c>
      <c r="G603" s="67">
        <v>17.265702773064511</v>
      </c>
      <c r="H603" s="67">
        <v>11.073265532063015</v>
      </c>
      <c r="I603" s="67">
        <v>10.204457250202674</v>
      </c>
      <c r="J603" s="67">
        <v>10.587727659409687</v>
      </c>
    </row>
    <row r="604" spans="2:10">
      <c r="B604" s="143" t="s">
        <v>153</v>
      </c>
      <c r="C604" s="1" t="s">
        <v>62</v>
      </c>
      <c r="D604" s="1" t="s">
        <v>63</v>
      </c>
      <c r="E604" s="148" t="s">
        <v>139</v>
      </c>
      <c r="F604" s="67">
        <v>1.762249567597078</v>
      </c>
      <c r="G604" s="67">
        <v>2.1543829417760341</v>
      </c>
      <c r="H604" s="67">
        <v>2.1543829417760341</v>
      </c>
      <c r="I604" s="67">
        <v>2.157960241981939</v>
      </c>
      <c r="J604" s="67">
        <v>2.157960241981939</v>
      </c>
    </row>
    <row r="605" spans="2:10">
      <c r="B605" s="143" t="s">
        <v>153</v>
      </c>
      <c r="C605" s="1" t="s">
        <v>67</v>
      </c>
      <c r="D605" s="1" t="s">
        <v>63</v>
      </c>
      <c r="E605" s="1">
        <v>12</v>
      </c>
      <c r="F605" s="67">
        <v>19.364179026280564</v>
      </c>
      <c r="G605" s="67">
        <v>14.552557154128072</v>
      </c>
      <c r="H605" s="67">
        <v>9.0284832791331926</v>
      </c>
      <c r="I605" s="67">
        <v>8.3280251644492171</v>
      </c>
      <c r="J605" s="67">
        <v>8.8986494854162341</v>
      </c>
    </row>
    <row r="606" spans="2:10">
      <c r="B606" s="151" t="s">
        <v>153</v>
      </c>
      <c r="C606" s="152" t="s">
        <v>67</v>
      </c>
      <c r="D606" s="152" t="s">
        <v>63</v>
      </c>
      <c r="E606" s="153" t="s">
        <v>139</v>
      </c>
      <c r="F606" s="68">
        <v>0.90172740263588003</v>
      </c>
      <c r="G606" s="68">
        <v>0.92090488672869364</v>
      </c>
      <c r="H606" s="68">
        <v>0.92090488672869364</v>
      </c>
      <c r="I606" s="68">
        <v>0.93055920111119372</v>
      </c>
      <c r="J606" s="68">
        <v>0.93055920111119372</v>
      </c>
    </row>
    <row r="607" spans="2:10">
      <c r="B607" s="146" t="s">
        <v>154</v>
      </c>
      <c r="C607" s="147" t="s">
        <v>62</v>
      </c>
      <c r="D607" s="147" t="s">
        <v>66</v>
      </c>
      <c r="E607" s="147">
        <v>3.1</v>
      </c>
      <c r="F607" s="66">
        <v>89.213656676203613</v>
      </c>
      <c r="G607" s="66">
        <v>70.148971043302865</v>
      </c>
      <c r="H607" s="66">
        <v>45.287696353888997</v>
      </c>
      <c r="I607" s="66">
        <v>41.810892063250506</v>
      </c>
      <c r="J607" s="66">
        <v>43.361672168066349</v>
      </c>
    </row>
    <row r="608" spans="2:10">
      <c r="B608" s="143" t="s">
        <v>154</v>
      </c>
      <c r="C608" s="1" t="s">
        <v>62</v>
      </c>
      <c r="D608" s="1" t="s">
        <v>66</v>
      </c>
      <c r="E608" s="148" t="s">
        <v>139</v>
      </c>
      <c r="F608" s="67">
        <v>6.6413388941316844</v>
      </c>
      <c r="G608" s="67">
        <v>8.4964048563365804</v>
      </c>
      <c r="H608" s="67">
        <v>8.4964048563365804</v>
      </c>
      <c r="I608" s="67">
        <v>8.5104776701921327</v>
      </c>
      <c r="J608" s="67">
        <v>8.5104776701921327</v>
      </c>
    </row>
    <row r="609" spans="2:10">
      <c r="B609" s="143" t="s">
        <v>154</v>
      </c>
      <c r="C609" s="1" t="s">
        <v>67</v>
      </c>
      <c r="D609" s="1" t="s">
        <v>66</v>
      </c>
      <c r="E609" s="1">
        <v>12</v>
      </c>
      <c r="F609" s="67">
        <v>80.584891718840908</v>
      </c>
      <c r="G609" s="67">
        <v>60.69974530134342</v>
      </c>
      <c r="H609" s="67">
        <v>37.797621877299235</v>
      </c>
      <c r="I609" s="67">
        <v>34.893609626990134</v>
      </c>
      <c r="J609" s="67">
        <v>37.259347110462905</v>
      </c>
    </row>
    <row r="610" spans="2:10">
      <c r="B610" s="143" t="s">
        <v>154</v>
      </c>
      <c r="C610" s="1" t="s">
        <v>67</v>
      </c>
      <c r="D610" s="1" t="s">
        <v>66</v>
      </c>
      <c r="E610" s="148" t="s">
        <v>139</v>
      </c>
      <c r="F610" s="67">
        <v>3.7384496908142562</v>
      </c>
      <c r="G610" s="67">
        <v>3.8179571553404559</v>
      </c>
      <c r="H610" s="67">
        <v>3.8179571553404559</v>
      </c>
      <c r="I610" s="67">
        <v>3.8579827423557536</v>
      </c>
      <c r="J610" s="67">
        <v>3.8579827423557536</v>
      </c>
    </row>
    <row r="611" spans="2:10">
      <c r="B611" s="143" t="s">
        <v>154</v>
      </c>
      <c r="C611" s="1" t="s">
        <v>62</v>
      </c>
      <c r="D611" s="1" t="s">
        <v>63</v>
      </c>
      <c r="E611" s="1">
        <v>3.1</v>
      </c>
      <c r="F611" s="67">
        <v>22.678053989284752</v>
      </c>
      <c r="G611" s="67">
        <v>17.831823197054632</v>
      </c>
      <c r="H611" s="67">
        <v>11.512103205133787</v>
      </c>
      <c r="I611" s="67">
        <v>10.628301796797301</v>
      </c>
      <c r="J611" s="67">
        <v>11.022509099275275</v>
      </c>
    </row>
    <row r="612" spans="2:10">
      <c r="B612" s="143" t="s">
        <v>154</v>
      </c>
      <c r="C612" s="1" t="s">
        <v>62</v>
      </c>
      <c r="D612" s="1" t="s">
        <v>63</v>
      </c>
      <c r="E612" s="148" t="s">
        <v>139</v>
      </c>
      <c r="F612" s="67">
        <v>1.688224063597078</v>
      </c>
      <c r="G612" s="67">
        <v>2.1597806347760335</v>
      </c>
      <c r="H612" s="67">
        <v>2.1597806347760335</v>
      </c>
      <c r="I612" s="67">
        <v>2.163357934981939</v>
      </c>
      <c r="J612" s="67">
        <v>2.163357934981939</v>
      </c>
    </row>
    <row r="613" spans="2:10">
      <c r="B613" s="143" t="s">
        <v>154</v>
      </c>
      <c r="C613" s="1" t="s">
        <v>67</v>
      </c>
      <c r="D613" s="1" t="s">
        <v>63</v>
      </c>
      <c r="E613" s="1">
        <v>12</v>
      </c>
      <c r="F613" s="67">
        <v>19.437363375484413</v>
      </c>
      <c r="G613" s="67">
        <v>14.640995117769888</v>
      </c>
      <c r="H613" s="67">
        <v>9.1169212427750086</v>
      </c>
      <c r="I613" s="67">
        <v>8.4164631277097648</v>
      </c>
      <c r="J613" s="67">
        <v>8.9870874486767818</v>
      </c>
    </row>
    <row r="614" spans="2:10">
      <c r="B614" s="151" t="s">
        <v>154</v>
      </c>
      <c r="C614" s="152" t="s">
        <v>67</v>
      </c>
      <c r="D614" s="152" t="s">
        <v>63</v>
      </c>
      <c r="E614" s="153" t="s">
        <v>139</v>
      </c>
      <c r="F614" s="68">
        <v>0.90172740263588003</v>
      </c>
      <c r="G614" s="68">
        <v>0.92090488672869364</v>
      </c>
      <c r="H614" s="68">
        <v>0.92090488672869364</v>
      </c>
      <c r="I614" s="68">
        <v>0.93055920111119372</v>
      </c>
      <c r="J614" s="68">
        <v>0.93055920111119372</v>
      </c>
    </row>
    <row r="615" spans="2:10">
      <c r="B615" s="146" t="s">
        <v>124</v>
      </c>
      <c r="C615" s="147" t="s">
        <v>62</v>
      </c>
      <c r="D615" s="147" t="s">
        <v>66</v>
      </c>
      <c r="E615" s="147">
        <v>3.1</v>
      </c>
      <c r="F615" s="66">
        <v>86.605192544315528</v>
      </c>
      <c r="G615" s="66">
        <v>66.728644821318881</v>
      </c>
      <c r="H615" s="66">
        <v>42.071185115343276</v>
      </c>
      <c r="I615" s="66">
        <v>38.655730774998247</v>
      </c>
      <c r="J615" s="66">
        <v>40.196007234951288</v>
      </c>
    </row>
    <row r="616" spans="2:10">
      <c r="B616" s="143" t="s">
        <v>124</v>
      </c>
      <c r="C616" s="1" t="s">
        <v>62</v>
      </c>
      <c r="D616" s="1" t="s">
        <v>66</v>
      </c>
      <c r="E616" s="148" t="s">
        <v>139</v>
      </c>
      <c r="F616" s="67">
        <v>4.4648442591316844</v>
      </c>
      <c r="G616" s="67">
        <v>5.1641688193365818</v>
      </c>
      <c r="H616" s="67">
        <v>5.1641688193365818</v>
      </c>
      <c r="I616" s="67">
        <v>5.1782416331921333</v>
      </c>
      <c r="J616" s="67">
        <v>5.1782416331921333</v>
      </c>
    </row>
    <row r="617" spans="2:10">
      <c r="B617" s="143" t="s">
        <v>124</v>
      </c>
      <c r="C617" s="1" t="s">
        <v>67</v>
      </c>
      <c r="D617" s="1" t="s">
        <v>66</v>
      </c>
      <c r="E617" s="1">
        <v>12</v>
      </c>
      <c r="F617" s="67">
        <v>81.342713976666474</v>
      </c>
      <c r="G617" s="67">
        <v>60.552141464551838</v>
      </c>
      <c r="H617" s="67">
        <v>37.650018040507653</v>
      </c>
      <c r="I617" s="67">
        <v>34.74600578373019</v>
      </c>
      <c r="J617" s="67">
        <v>37.111743267202954</v>
      </c>
    </row>
    <row r="618" spans="2:10">
      <c r="B618" s="143" t="s">
        <v>124</v>
      </c>
      <c r="C618" s="1" t="s">
        <v>67</v>
      </c>
      <c r="D618" s="1" t="s">
        <v>66</v>
      </c>
      <c r="E618" s="148" t="s">
        <v>139</v>
      </c>
      <c r="F618" s="67">
        <v>3.7384496908142562</v>
      </c>
      <c r="G618" s="67">
        <v>3.8179571553404559</v>
      </c>
      <c r="H618" s="67">
        <v>3.8179571553404559</v>
      </c>
      <c r="I618" s="67">
        <v>3.8579827423557536</v>
      </c>
      <c r="J618" s="67">
        <v>3.8579827423557536</v>
      </c>
    </row>
    <row r="619" spans="2:10">
      <c r="B619" s="143" t="s">
        <v>124</v>
      </c>
      <c r="C619" s="1" t="s">
        <v>62</v>
      </c>
      <c r="D619" s="1" t="s">
        <v>63</v>
      </c>
      <c r="E619" s="1">
        <v>3.1</v>
      </c>
      <c r="F619" s="67">
        <v>22.014984089271906</v>
      </c>
      <c r="G619" s="67">
        <v>16.962378477344934</v>
      </c>
      <c r="H619" s="67">
        <v>10.69446812276486</v>
      </c>
      <c r="I619" s="67">
        <v>9.8262618322256934</v>
      </c>
      <c r="J619" s="67">
        <v>10.217799114953806</v>
      </c>
    </row>
    <row r="620" spans="2:10">
      <c r="B620" s="143" t="s">
        <v>124</v>
      </c>
      <c r="C620" s="1" t="s">
        <v>62</v>
      </c>
      <c r="D620" s="1" t="s">
        <v>63</v>
      </c>
      <c r="E620" s="148" t="s">
        <v>139</v>
      </c>
      <c r="F620" s="67">
        <v>1.1349605310970781</v>
      </c>
      <c r="G620" s="67">
        <v>1.3127283832760337</v>
      </c>
      <c r="H620" s="67">
        <v>1.3127283832760337</v>
      </c>
      <c r="I620" s="67">
        <v>1.3163056834819391</v>
      </c>
      <c r="J620" s="67">
        <v>1.3163056834819391</v>
      </c>
    </row>
    <row r="621" spans="2:10">
      <c r="B621" s="143" t="s">
        <v>124</v>
      </c>
      <c r="C621" s="1" t="s">
        <v>67</v>
      </c>
      <c r="D621" s="1" t="s">
        <v>63</v>
      </c>
      <c r="E621" s="1">
        <v>12</v>
      </c>
      <c r="F621" s="67">
        <v>19.62015280766208</v>
      </c>
      <c r="G621" s="67">
        <v>14.605392545747533</v>
      </c>
      <c r="H621" s="67">
        <v>9.0813186707526548</v>
      </c>
      <c r="I621" s="67">
        <v>8.3808605541272172</v>
      </c>
      <c r="J621" s="67">
        <v>8.9514848750942342</v>
      </c>
    </row>
    <row r="622" spans="2:10">
      <c r="B622" s="151" t="s">
        <v>124</v>
      </c>
      <c r="C622" s="152" t="s">
        <v>67</v>
      </c>
      <c r="D622" s="152" t="s">
        <v>63</v>
      </c>
      <c r="E622" s="153" t="s">
        <v>139</v>
      </c>
      <c r="F622" s="68">
        <v>0.90172740263588003</v>
      </c>
      <c r="G622" s="68">
        <v>0.92090488672869364</v>
      </c>
      <c r="H622" s="68">
        <v>0.92090488672869364</v>
      </c>
      <c r="I622" s="68">
        <v>0.93055920111119372</v>
      </c>
      <c r="J622" s="68">
        <v>0.93055920111119372</v>
      </c>
    </row>
    <row r="623" spans="2:10">
      <c r="B623" s="146" t="s">
        <v>126</v>
      </c>
      <c r="C623" s="147" t="s">
        <v>62</v>
      </c>
      <c r="D623" s="147" t="s">
        <v>66</v>
      </c>
      <c r="E623" s="147">
        <v>3.1</v>
      </c>
      <c r="F623" s="66">
        <v>87.148435297389852</v>
      </c>
      <c r="G623" s="66">
        <v>67.397169925097273</v>
      </c>
      <c r="H623" s="66">
        <v>42.9967013605118</v>
      </c>
      <c r="I623" s="66">
        <v>39.543734023017777</v>
      </c>
      <c r="J623" s="66">
        <v>41.065931325636441</v>
      </c>
    </row>
    <row r="624" spans="2:10">
      <c r="B624" s="143" t="s">
        <v>126</v>
      </c>
      <c r="C624" s="1" t="s">
        <v>62</v>
      </c>
      <c r="D624" s="1" t="s">
        <v>66</v>
      </c>
      <c r="E624" s="148" t="s">
        <v>139</v>
      </c>
      <c r="F624" s="67">
        <v>5.8071423441316847</v>
      </c>
      <c r="G624" s="67">
        <v>6.4366977383365818</v>
      </c>
      <c r="H624" s="67">
        <v>6.4366977383365818</v>
      </c>
      <c r="I624" s="67">
        <v>6.4507705521921341</v>
      </c>
      <c r="J624" s="67">
        <v>6.4507705521921341</v>
      </c>
    </row>
    <row r="625" spans="2:10">
      <c r="B625" s="143" t="s">
        <v>126</v>
      </c>
      <c r="C625" s="1" t="s">
        <v>67</v>
      </c>
      <c r="D625" s="1" t="s">
        <v>66</v>
      </c>
      <c r="E625" s="1">
        <v>12</v>
      </c>
      <c r="F625" s="67">
        <v>80.366130957624762</v>
      </c>
      <c r="G625" s="67">
        <v>60.675094677214389</v>
      </c>
      <c r="H625" s="67">
        <v>37.772971253170205</v>
      </c>
      <c r="I625" s="67">
        <v>34.868959002188625</v>
      </c>
      <c r="J625" s="67">
        <v>37.234696485661388</v>
      </c>
    </row>
    <row r="626" spans="2:10">
      <c r="B626" s="143" t="s">
        <v>126</v>
      </c>
      <c r="C626" s="1" t="s">
        <v>67</v>
      </c>
      <c r="D626" s="1" t="s">
        <v>66</v>
      </c>
      <c r="E626" s="148" t="s">
        <v>139</v>
      </c>
      <c r="F626" s="67">
        <v>3.7384496908142562</v>
      </c>
      <c r="G626" s="67">
        <v>3.8179571553404559</v>
      </c>
      <c r="H626" s="67">
        <v>3.8179571553404559</v>
      </c>
      <c r="I626" s="67">
        <v>3.8579827423557536</v>
      </c>
      <c r="J626" s="67">
        <v>3.8579827423557536</v>
      </c>
    </row>
    <row r="627" spans="2:10">
      <c r="B627" s="143" t="s">
        <v>126</v>
      </c>
      <c r="C627" s="1" t="s">
        <v>62</v>
      </c>
      <c r="D627" s="1" t="s">
        <v>63</v>
      </c>
      <c r="E627" s="1">
        <v>3.1</v>
      </c>
      <c r="F627" s="67">
        <v>22.153076046742285</v>
      </c>
      <c r="G627" s="67">
        <v>17.132317127564193</v>
      </c>
      <c r="H627" s="67">
        <v>10.929733755380617</v>
      </c>
      <c r="I627" s="67">
        <v>10.051991685159953</v>
      </c>
      <c r="J627" s="67">
        <v>10.43893325775371</v>
      </c>
    </row>
    <row r="628" spans="2:10">
      <c r="B628" s="143" t="s">
        <v>126</v>
      </c>
      <c r="C628" s="1" t="s">
        <v>62</v>
      </c>
      <c r="D628" s="1" t="s">
        <v>63</v>
      </c>
      <c r="E628" s="148" t="s">
        <v>139</v>
      </c>
      <c r="F628" s="67">
        <v>1.4761718385970781</v>
      </c>
      <c r="G628" s="67">
        <v>1.6362044137760339</v>
      </c>
      <c r="H628" s="67">
        <v>1.6362044137760339</v>
      </c>
      <c r="I628" s="67">
        <v>1.6397817139819395</v>
      </c>
      <c r="J628" s="67">
        <v>1.6397817139819395</v>
      </c>
    </row>
    <row r="629" spans="2:10">
      <c r="B629" s="143" t="s">
        <v>126</v>
      </c>
      <c r="C629" s="1" t="s">
        <v>67</v>
      </c>
      <c r="D629" s="1" t="s">
        <v>63</v>
      </c>
      <c r="E629" s="1">
        <v>12</v>
      </c>
      <c r="F629" s="67">
        <v>19.384597499432964</v>
      </c>
      <c r="G629" s="67">
        <v>14.635049299286937</v>
      </c>
      <c r="H629" s="67">
        <v>9.1109754242920591</v>
      </c>
      <c r="I629" s="67">
        <v>8.410517309064609</v>
      </c>
      <c r="J629" s="67">
        <v>8.981141630031626</v>
      </c>
    </row>
    <row r="630" spans="2:10">
      <c r="B630" s="151" t="s">
        <v>126</v>
      </c>
      <c r="C630" s="152" t="s">
        <v>67</v>
      </c>
      <c r="D630" s="152" t="s">
        <v>63</v>
      </c>
      <c r="E630" s="153" t="s">
        <v>139</v>
      </c>
      <c r="F630" s="68">
        <v>0.90172740263588003</v>
      </c>
      <c r="G630" s="68">
        <v>0.92090488672869364</v>
      </c>
      <c r="H630" s="68">
        <v>0.92090488672869364</v>
      </c>
      <c r="I630" s="68">
        <v>0.93055920111119372</v>
      </c>
      <c r="J630" s="68">
        <v>0.93055920111119372</v>
      </c>
    </row>
    <row r="631" spans="2:10">
      <c r="B631" s="146" t="s">
        <v>128</v>
      </c>
      <c r="C631" s="147" t="s">
        <v>62</v>
      </c>
      <c r="D631" s="147" t="s">
        <v>66</v>
      </c>
      <c r="E631" s="147">
        <v>3.1</v>
      </c>
      <c r="F631" s="66">
        <v>86.302969009553962</v>
      </c>
      <c r="G631" s="66">
        <v>66.665762139504309</v>
      </c>
      <c r="H631" s="66">
        <v>42.281550280289522</v>
      </c>
      <c r="I631" s="66">
        <v>38.84101194143998</v>
      </c>
      <c r="J631" s="66">
        <v>40.361639677935727</v>
      </c>
    </row>
    <row r="632" spans="2:10">
      <c r="B632" s="143" t="s">
        <v>128</v>
      </c>
      <c r="C632" s="1" t="s">
        <v>62</v>
      </c>
      <c r="D632" s="1" t="s">
        <v>66</v>
      </c>
      <c r="E632" s="148" t="s">
        <v>139</v>
      </c>
      <c r="F632" s="67">
        <v>5.2793234361316852</v>
      </c>
      <c r="G632" s="67">
        <v>5.9361798083365809</v>
      </c>
      <c r="H632" s="67">
        <v>5.9361798083365809</v>
      </c>
      <c r="I632" s="67">
        <v>5.9502526221921332</v>
      </c>
      <c r="J632" s="67">
        <v>5.9502526221921332</v>
      </c>
    </row>
    <row r="633" spans="2:10">
      <c r="B633" s="143" t="s">
        <v>128</v>
      </c>
      <c r="C633" s="1" t="s">
        <v>67</v>
      </c>
      <c r="D633" s="1" t="s">
        <v>66</v>
      </c>
      <c r="E633" s="1">
        <v>12</v>
      </c>
      <c r="F633" s="67">
        <v>80.430850486862127</v>
      </c>
      <c r="G633" s="67">
        <v>60.039036934150531</v>
      </c>
      <c r="H633" s="67">
        <v>37.136913510106339</v>
      </c>
      <c r="I633" s="67">
        <v>34.232901260185486</v>
      </c>
      <c r="J633" s="67">
        <v>36.598638743658249</v>
      </c>
    </row>
    <row r="634" spans="2:10">
      <c r="B634" s="143" t="s">
        <v>128</v>
      </c>
      <c r="C634" s="1" t="s">
        <v>67</v>
      </c>
      <c r="D634" s="1" t="s">
        <v>66</v>
      </c>
      <c r="E634" s="148" t="s">
        <v>139</v>
      </c>
      <c r="F634" s="67">
        <v>3.7384496908142562</v>
      </c>
      <c r="G634" s="67">
        <v>3.8179571553404559</v>
      </c>
      <c r="H634" s="67">
        <v>3.8179571553404559</v>
      </c>
      <c r="I634" s="67">
        <v>3.8579827423557536</v>
      </c>
      <c r="J634" s="67">
        <v>3.8579827423557536</v>
      </c>
    </row>
    <row r="635" spans="2:10">
      <c r="B635" s="143" t="s">
        <v>128</v>
      </c>
      <c r="C635" s="1" t="s">
        <v>62</v>
      </c>
      <c r="D635" s="1" t="s">
        <v>63</v>
      </c>
      <c r="E635" s="1">
        <v>3.1</v>
      </c>
      <c r="F635" s="67">
        <v>21.938159061652751</v>
      </c>
      <c r="G635" s="67">
        <v>16.946393740183471</v>
      </c>
      <c r="H635" s="67">
        <v>10.74794281202046</v>
      </c>
      <c r="I635" s="67">
        <v>9.8733601852392194</v>
      </c>
      <c r="J635" s="67">
        <v>10.259902775136812</v>
      </c>
    </row>
    <row r="636" spans="2:10">
      <c r="B636" s="143" t="s">
        <v>128</v>
      </c>
      <c r="C636" s="1" t="s">
        <v>62</v>
      </c>
      <c r="D636" s="1" t="s">
        <v>63</v>
      </c>
      <c r="E636" s="148" t="s">
        <v>139</v>
      </c>
      <c r="F636" s="67">
        <v>1.342000612597078</v>
      </c>
      <c r="G636" s="67">
        <v>1.5089730787760336</v>
      </c>
      <c r="H636" s="67">
        <v>1.5089730787760336</v>
      </c>
      <c r="I636" s="67">
        <v>1.5125503789819392</v>
      </c>
      <c r="J636" s="67">
        <v>1.5125503789819392</v>
      </c>
    </row>
    <row r="637" spans="2:10">
      <c r="B637" s="143" t="s">
        <v>128</v>
      </c>
      <c r="C637" s="1" t="s">
        <v>67</v>
      </c>
      <c r="D637" s="1" t="s">
        <v>63</v>
      </c>
      <c r="E637" s="1">
        <v>12</v>
      </c>
      <c r="F637" s="67">
        <v>19.400208080776995</v>
      </c>
      <c r="G637" s="67">
        <v>14.48162990247422</v>
      </c>
      <c r="H637" s="67">
        <v>8.95755602747934</v>
      </c>
      <c r="I637" s="67">
        <v>8.2570979125077404</v>
      </c>
      <c r="J637" s="67">
        <v>8.8277222334747574</v>
      </c>
    </row>
    <row r="638" spans="2:10">
      <c r="B638" s="151" t="s">
        <v>128</v>
      </c>
      <c r="C638" s="152" t="s">
        <v>67</v>
      </c>
      <c r="D638" s="152" t="s">
        <v>63</v>
      </c>
      <c r="E638" s="153" t="s">
        <v>139</v>
      </c>
      <c r="F638" s="68">
        <v>0.90172740263588003</v>
      </c>
      <c r="G638" s="68">
        <v>0.92090488672869364</v>
      </c>
      <c r="H638" s="68">
        <v>0.92090488672869364</v>
      </c>
      <c r="I638" s="68">
        <v>0.93055920111119372</v>
      </c>
      <c r="J638" s="68">
        <v>0.93055920111119372</v>
      </c>
    </row>
    <row r="639" spans="2:10">
      <c r="B639" s="146" t="s">
        <v>155</v>
      </c>
      <c r="C639" s="147" t="s">
        <v>62</v>
      </c>
      <c r="D639" s="147" t="s">
        <v>66</v>
      </c>
      <c r="E639" s="147">
        <v>3.1</v>
      </c>
      <c r="F639" s="66">
        <v>84.497762597505996</v>
      </c>
      <c r="G639" s="66">
        <v>65.719664579113157</v>
      </c>
      <c r="H639" s="66">
        <v>41.741300886216337</v>
      </c>
      <c r="I639" s="66">
        <v>38.38155505240988</v>
      </c>
      <c r="J639" s="66">
        <v>39.871451655625599</v>
      </c>
    </row>
    <row r="640" spans="2:10">
      <c r="B640" s="143" t="s">
        <v>155</v>
      </c>
      <c r="C640" s="1" t="s">
        <v>62</v>
      </c>
      <c r="D640" s="1" t="s">
        <v>66</v>
      </c>
      <c r="E640" s="148" t="s">
        <v>139</v>
      </c>
      <c r="F640" s="67">
        <v>6.2424412711316846</v>
      </c>
      <c r="G640" s="67">
        <v>6.8735133863365814</v>
      </c>
      <c r="H640" s="67">
        <v>6.8735133863365814</v>
      </c>
      <c r="I640" s="67">
        <v>6.8875862001921346</v>
      </c>
      <c r="J640" s="67">
        <v>6.8875862001921346</v>
      </c>
    </row>
    <row r="641" spans="2:10">
      <c r="B641" s="143" t="s">
        <v>155</v>
      </c>
      <c r="C641" s="1" t="s">
        <v>67</v>
      </c>
      <c r="D641" s="1" t="s">
        <v>66</v>
      </c>
      <c r="E641" s="1">
        <v>12</v>
      </c>
      <c r="F641" s="67">
        <v>80.101485270453409</v>
      </c>
      <c r="G641" s="67">
        <v>59.948995093093103</v>
      </c>
      <c r="H641" s="67">
        <v>37.046871669048905</v>
      </c>
      <c r="I641" s="67">
        <v>34.142859417464166</v>
      </c>
      <c r="J641" s="67">
        <v>36.508596900936929</v>
      </c>
    </row>
    <row r="642" spans="2:10">
      <c r="B642" s="143" t="s">
        <v>155</v>
      </c>
      <c r="C642" s="1" t="s">
        <v>67</v>
      </c>
      <c r="D642" s="1" t="s">
        <v>66</v>
      </c>
      <c r="E642" s="148" t="s">
        <v>139</v>
      </c>
      <c r="F642" s="67">
        <v>3.7384496908142562</v>
      </c>
      <c r="G642" s="67">
        <v>3.8179571553404559</v>
      </c>
      <c r="H642" s="67">
        <v>3.8179571553404559</v>
      </c>
      <c r="I642" s="67">
        <v>3.8579827423557536</v>
      </c>
      <c r="J642" s="67">
        <v>3.8579827423557536</v>
      </c>
    </row>
    <row r="643" spans="2:10">
      <c r="B643" s="143" t="s">
        <v>155</v>
      </c>
      <c r="C643" s="1" t="s">
        <v>62</v>
      </c>
      <c r="D643" s="1" t="s">
        <v>63</v>
      </c>
      <c r="E643" s="1">
        <v>3.1</v>
      </c>
      <c r="F643" s="67">
        <v>21.479276755967074</v>
      </c>
      <c r="G643" s="67">
        <v>16.705896350511917</v>
      </c>
      <c r="H643" s="67">
        <v>10.610611764477621</v>
      </c>
      <c r="I643" s="67">
        <v>9.7565665403716988</v>
      </c>
      <c r="J643" s="67">
        <v>10.135297296009364</v>
      </c>
    </row>
    <row r="644" spans="2:10">
      <c r="B644" s="143" t="s">
        <v>155</v>
      </c>
      <c r="C644" s="1" t="s">
        <v>62</v>
      </c>
      <c r="D644" s="1" t="s">
        <v>63</v>
      </c>
      <c r="E644" s="148" t="s">
        <v>139</v>
      </c>
      <c r="F644" s="67">
        <v>1.5868245450970779</v>
      </c>
      <c r="G644" s="67">
        <v>1.7472426697760337</v>
      </c>
      <c r="H644" s="67">
        <v>1.7472426697760337</v>
      </c>
      <c r="I644" s="67">
        <v>1.7508199699819393</v>
      </c>
      <c r="J644" s="67">
        <v>1.7508199699819393</v>
      </c>
    </row>
    <row r="645" spans="2:10">
      <c r="B645" s="143" t="s">
        <v>155</v>
      </c>
      <c r="C645" s="1" t="s">
        <v>67</v>
      </c>
      <c r="D645" s="1" t="s">
        <v>63</v>
      </c>
      <c r="E645" s="1">
        <v>12</v>
      </c>
      <c r="F645" s="67">
        <v>19.320764015543059</v>
      </c>
      <c r="G645" s="67">
        <v>14.459911489179861</v>
      </c>
      <c r="H645" s="67">
        <v>8.9358376141849813</v>
      </c>
      <c r="I645" s="67">
        <v>8.2353794988120459</v>
      </c>
      <c r="J645" s="67">
        <v>8.8060038197790647</v>
      </c>
    </row>
    <row r="646" spans="2:10">
      <c r="B646" s="151" t="s">
        <v>155</v>
      </c>
      <c r="C646" s="152" t="s">
        <v>67</v>
      </c>
      <c r="D646" s="152" t="s">
        <v>63</v>
      </c>
      <c r="E646" s="153" t="s">
        <v>139</v>
      </c>
      <c r="F646" s="68">
        <v>0.90172740263588003</v>
      </c>
      <c r="G646" s="68">
        <v>0.92090488672869364</v>
      </c>
      <c r="H646" s="68">
        <v>0.92090488672869364</v>
      </c>
      <c r="I646" s="68">
        <v>0.93055920111119372</v>
      </c>
      <c r="J646" s="68">
        <v>0.93055920111119372</v>
      </c>
    </row>
    <row r="647" spans="2:10">
      <c r="B647" s="146" t="s">
        <v>132</v>
      </c>
      <c r="C647" s="147" t="s">
        <v>62</v>
      </c>
      <c r="D647" s="147" t="s">
        <v>66</v>
      </c>
      <c r="E647" s="147">
        <v>3.1</v>
      </c>
      <c r="F647" s="66">
        <v>86.179010593973359</v>
      </c>
      <c r="G647" s="66">
        <v>66.71933829560858</v>
      </c>
      <c r="H647" s="66">
        <v>42.404468531752499</v>
      </c>
      <c r="I647" s="66">
        <v>39.011053555753939</v>
      </c>
      <c r="J647" s="66">
        <v>40.517193797258585</v>
      </c>
    </row>
    <row r="648" spans="2:10">
      <c r="B648" s="143" t="s">
        <v>132</v>
      </c>
      <c r="C648" s="1" t="s">
        <v>62</v>
      </c>
      <c r="D648" s="1" t="s">
        <v>66</v>
      </c>
      <c r="E648" s="148" t="s">
        <v>139</v>
      </c>
      <c r="F648" s="67">
        <v>6.7186916651316846</v>
      </c>
      <c r="G648" s="67">
        <v>7.3891985263365818</v>
      </c>
      <c r="H648" s="67">
        <v>7.3891985263365818</v>
      </c>
      <c r="I648" s="67">
        <v>7.4032713401921333</v>
      </c>
      <c r="J648" s="67">
        <v>7.4032713401921333</v>
      </c>
    </row>
    <row r="649" spans="2:10">
      <c r="B649" s="143" t="s">
        <v>132</v>
      </c>
      <c r="C649" s="1" t="s">
        <v>67</v>
      </c>
      <c r="D649" s="1" t="s">
        <v>66</v>
      </c>
      <c r="E649" s="1">
        <v>12</v>
      </c>
      <c r="F649" s="67">
        <v>80.542882963417398</v>
      </c>
      <c r="G649" s="67">
        <v>60.189048314149289</v>
      </c>
      <c r="H649" s="67">
        <v>37.286924890105091</v>
      </c>
      <c r="I649" s="67">
        <v>34.382912638560214</v>
      </c>
      <c r="J649" s="67">
        <v>36.748650122032984</v>
      </c>
    </row>
    <row r="650" spans="2:10">
      <c r="B650" s="143" t="s">
        <v>132</v>
      </c>
      <c r="C650" s="1" t="s">
        <v>67</v>
      </c>
      <c r="D650" s="1" t="s">
        <v>66</v>
      </c>
      <c r="E650" s="148" t="s">
        <v>139</v>
      </c>
      <c r="F650" s="67">
        <v>3.7384496908142562</v>
      </c>
      <c r="G650" s="67">
        <v>3.8179571553404559</v>
      </c>
      <c r="H650" s="67">
        <v>3.8179571553404559</v>
      </c>
      <c r="I650" s="67">
        <v>3.8579827423557536</v>
      </c>
      <c r="J650" s="67">
        <v>3.8579827423557536</v>
      </c>
    </row>
    <row r="651" spans="2:10">
      <c r="B651" s="143" t="s">
        <v>132</v>
      </c>
      <c r="C651" s="1" t="s">
        <v>62</v>
      </c>
      <c r="D651" s="1" t="s">
        <v>63</v>
      </c>
      <c r="E651" s="1">
        <v>3.1</v>
      </c>
      <c r="F651" s="67">
        <v>21.906648912358392</v>
      </c>
      <c r="G651" s="67">
        <v>16.960012764511561</v>
      </c>
      <c r="H651" s="67">
        <v>10.779188552266968</v>
      </c>
      <c r="I651" s="67">
        <v>9.9165846539305207</v>
      </c>
      <c r="J651" s="67">
        <v>10.299444531944996</v>
      </c>
    </row>
    <row r="652" spans="2:10">
      <c r="B652" s="143" t="s">
        <v>132</v>
      </c>
      <c r="C652" s="1" t="s">
        <v>62</v>
      </c>
      <c r="D652" s="1" t="s">
        <v>63</v>
      </c>
      <c r="E652" s="148" t="s">
        <v>139</v>
      </c>
      <c r="F652" s="67">
        <v>1.707887088097078</v>
      </c>
      <c r="G652" s="67">
        <v>1.8783294997760338</v>
      </c>
      <c r="H652" s="67">
        <v>1.8783294997760338</v>
      </c>
      <c r="I652" s="67">
        <v>1.881906799981939</v>
      </c>
      <c r="J652" s="67">
        <v>1.881906799981939</v>
      </c>
    </row>
    <row r="653" spans="2:10">
      <c r="B653" s="143" t="s">
        <v>132</v>
      </c>
      <c r="C653" s="1" t="s">
        <v>67</v>
      </c>
      <c r="D653" s="1" t="s">
        <v>63</v>
      </c>
      <c r="E653" s="1">
        <v>12</v>
      </c>
      <c r="F653" s="67">
        <v>19.427230713806743</v>
      </c>
      <c r="G653" s="67">
        <v>14.517813182507242</v>
      </c>
      <c r="H653" s="67">
        <v>8.9937393075123619</v>
      </c>
      <c r="I653" s="67">
        <v>8.2932811921490437</v>
      </c>
      <c r="J653" s="67">
        <v>8.8639055131160607</v>
      </c>
    </row>
    <row r="654" spans="2:10">
      <c r="B654" s="151" t="s">
        <v>132</v>
      </c>
      <c r="C654" s="152" t="s">
        <v>67</v>
      </c>
      <c r="D654" s="152" t="s">
        <v>63</v>
      </c>
      <c r="E654" s="153" t="s">
        <v>139</v>
      </c>
      <c r="F654" s="68">
        <v>0.90172740263588003</v>
      </c>
      <c r="G654" s="68">
        <v>0.92090488672869364</v>
      </c>
      <c r="H654" s="68">
        <v>0.92090488672869364</v>
      </c>
      <c r="I654" s="68">
        <v>0.93055920111119372</v>
      </c>
      <c r="J654" s="68">
        <v>0.93055920111119372</v>
      </c>
    </row>
    <row r="655" spans="2:10">
      <c r="B655" s="146" t="s">
        <v>140</v>
      </c>
      <c r="C655" s="147" t="s">
        <v>62</v>
      </c>
      <c r="D655" s="147" t="s">
        <v>66</v>
      </c>
      <c r="E655" s="147">
        <v>3.1</v>
      </c>
      <c r="F655" s="66">
        <v>86.530541890541386</v>
      </c>
      <c r="G655" s="66">
        <v>67.313269495186148</v>
      </c>
      <c r="H655" s="66">
        <v>43.425303438865072</v>
      </c>
      <c r="I655" s="66">
        <v>40.028539457045262</v>
      </c>
      <c r="J655" s="66">
        <v>41.497583481828698</v>
      </c>
    </row>
    <row r="656" spans="2:10">
      <c r="B656" s="143" t="s">
        <v>140</v>
      </c>
      <c r="C656" s="1" t="s">
        <v>62</v>
      </c>
      <c r="D656" s="1" t="s">
        <v>66</v>
      </c>
      <c r="E656" s="148" t="s">
        <v>139</v>
      </c>
      <c r="F656" s="67">
        <v>7.2116259901316848</v>
      </c>
      <c r="G656" s="67">
        <v>7.9974036473365819</v>
      </c>
      <c r="H656" s="67">
        <v>7.9974036473365819</v>
      </c>
      <c r="I656" s="67">
        <v>8.0114764611921334</v>
      </c>
      <c r="J656" s="67">
        <v>8.0114764611921334</v>
      </c>
    </row>
    <row r="657" spans="2:10">
      <c r="B657" s="143" t="s">
        <v>140</v>
      </c>
      <c r="C657" s="1" t="s">
        <v>67</v>
      </c>
      <c r="D657" s="1" t="s">
        <v>66</v>
      </c>
      <c r="E657" s="1">
        <v>12</v>
      </c>
      <c r="F657" s="67">
        <v>80.961709140548209</v>
      </c>
      <c r="G657" s="67">
        <v>61.470966410269831</v>
      </c>
      <c r="H657" s="67">
        <v>38.568842986225647</v>
      </c>
      <c r="I657" s="67">
        <v>35.664830729760169</v>
      </c>
      <c r="J657" s="67">
        <v>38.030568213232932</v>
      </c>
    </row>
    <row r="658" spans="2:10">
      <c r="B658" s="143" t="s">
        <v>140</v>
      </c>
      <c r="C658" s="1" t="s">
        <v>67</v>
      </c>
      <c r="D658" s="1" t="s">
        <v>66</v>
      </c>
      <c r="E658" s="148" t="s">
        <v>139</v>
      </c>
      <c r="F658" s="67">
        <v>3.7384496908142562</v>
      </c>
      <c r="G658" s="67">
        <v>3.8179571553404559</v>
      </c>
      <c r="H658" s="67">
        <v>3.8179571553404559</v>
      </c>
      <c r="I658" s="67">
        <v>3.8579827423557536</v>
      </c>
      <c r="J658" s="67">
        <v>3.8579827423557536</v>
      </c>
    </row>
    <row r="659" spans="2:10">
      <c r="B659" s="143" t="s">
        <v>140</v>
      </c>
      <c r="C659" s="1" t="s">
        <v>62</v>
      </c>
      <c r="D659" s="1" t="s">
        <v>63</v>
      </c>
      <c r="E659" s="1">
        <v>3.1</v>
      </c>
      <c r="F659" s="67">
        <v>21.996007941228008</v>
      </c>
      <c r="G659" s="67">
        <v>17.110989692391858</v>
      </c>
      <c r="H659" s="67">
        <v>11.03868412727371</v>
      </c>
      <c r="I659" s="67">
        <v>10.175228913817419</v>
      </c>
      <c r="J659" s="67">
        <v>10.548658957466344</v>
      </c>
    </row>
    <row r="660" spans="2:10">
      <c r="B660" s="143" t="s">
        <v>140</v>
      </c>
      <c r="C660" s="1" t="s">
        <v>62</v>
      </c>
      <c r="D660" s="1" t="s">
        <v>63</v>
      </c>
      <c r="E660" s="148" t="s">
        <v>139</v>
      </c>
      <c r="F660" s="67">
        <v>1.8331906755970782</v>
      </c>
      <c r="G660" s="67">
        <v>2.032934849276034</v>
      </c>
      <c r="H660" s="67">
        <v>2.032934849276034</v>
      </c>
      <c r="I660" s="67">
        <v>2.0365121494819394</v>
      </c>
      <c r="J660" s="67">
        <v>2.0365121494819394</v>
      </c>
    </row>
    <row r="661" spans="2:10">
      <c r="B661" s="143" t="s">
        <v>140</v>
      </c>
      <c r="C661" s="1" t="s">
        <v>67</v>
      </c>
      <c r="D661" s="1" t="s">
        <v>63</v>
      </c>
      <c r="E661" s="1">
        <v>12</v>
      </c>
      <c r="F661" s="67">
        <v>19.528253081925818</v>
      </c>
      <c r="G661" s="67">
        <v>14.827016400634525</v>
      </c>
      <c r="H661" s="67">
        <v>9.3029425256396472</v>
      </c>
      <c r="I661" s="67">
        <v>8.6024844090894614</v>
      </c>
      <c r="J661" s="67">
        <v>9.1731087300564784</v>
      </c>
    </row>
    <row r="662" spans="2:10" ht="13.5" thickBot="1">
      <c r="B662" s="151" t="s">
        <v>140</v>
      </c>
      <c r="C662" s="152" t="s">
        <v>67</v>
      </c>
      <c r="D662" s="152" t="s">
        <v>63</v>
      </c>
      <c r="E662" s="153" t="s">
        <v>139</v>
      </c>
      <c r="F662" s="68">
        <v>0.90172740263588003</v>
      </c>
      <c r="G662" s="68">
        <v>0.92090488672869364</v>
      </c>
      <c r="H662" s="68">
        <v>0.92090488672869364</v>
      </c>
      <c r="I662" s="68">
        <v>0.93055920111119372</v>
      </c>
      <c r="J662" s="68">
        <v>0.93055920111119372</v>
      </c>
    </row>
    <row r="663" spans="2:10">
      <c r="B663" s="146" t="s">
        <v>136</v>
      </c>
      <c r="C663" s="147" t="s">
        <v>62</v>
      </c>
      <c r="D663" s="147" t="s">
        <v>66</v>
      </c>
      <c r="E663" s="147">
        <v>3.1</v>
      </c>
      <c r="F663" s="66">
        <v>86.352810188250061</v>
      </c>
      <c r="G663" s="66">
        <v>67.269123784398644</v>
      </c>
      <c r="H663" s="66">
        <v>43.12352502231434</v>
      </c>
      <c r="I663" s="66">
        <v>39.708824780942912</v>
      </c>
      <c r="J663" s="165">
        <v>41.200825349249271</v>
      </c>
    </row>
    <row r="664" spans="2:10">
      <c r="B664" s="143" t="s">
        <v>136</v>
      </c>
      <c r="C664" s="1" t="s">
        <v>62</v>
      </c>
      <c r="D664" s="1" t="s">
        <v>66</v>
      </c>
      <c r="E664" s="148" t="s">
        <v>139</v>
      </c>
      <c r="F664" s="67">
        <v>6.7217251071316841</v>
      </c>
      <c r="G664" s="67">
        <v>7.3694811533365812</v>
      </c>
      <c r="H664" s="67">
        <v>7.3694811533365812</v>
      </c>
      <c r="I664" s="67">
        <v>7.3835539671921344</v>
      </c>
      <c r="J664" s="166">
        <v>7.3835539671921344</v>
      </c>
    </row>
    <row r="665" spans="2:10">
      <c r="B665" s="143" t="s">
        <v>136</v>
      </c>
      <c r="C665" s="1" t="s">
        <v>67</v>
      </c>
      <c r="D665" s="1" t="s">
        <v>66</v>
      </c>
      <c r="E665" s="1">
        <v>12</v>
      </c>
      <c r="F665" s="67">
        <v>80.817362807100082</v>
      </c>
      <c r="G665" s="67">
        <v>61.246953803682842</v>
      </c>
      <c r="H665" s="67">
        <v>38.344830379638651</v>
      </c>
      <c r="I665" s="67">
        <v>35.440818124837058</v>
      </c>
      <c r="J665" s="166">
        <v>37.806555608309822</v>
      </c>
    </row>
    <row r="666" spans="2:10">
      <c r="B666" s="143" t="s">
        <v>136</v>
      </c>
      <c r="C666" s="1" t="s">
        <v>67</v>
      </c>
      <c r="D666" s="1" t="s">
        <v>66</v>
      </c>
      <c r="E666" s="148" t="s">
        <v>139</v>
      </c>
      <c r="F666" s="67">
        <v>3.7384496908142562</v>
      </c>
      <c r="G666" s="67">
        <v>3.8179571553404559</v>
      </c>
      <c r="H666" s="67">
        <v>3.8179571553404559</v>
      </c>
      <c r="I666" s="67">
        <v>3.8579827423557536</v>
      </c>
      <c r="J666" s="166">
        <v>3.8579827423557536</v>
      </c>
    </row>
    <row r="667" spans="2:10">
      <c r="B667" s="143" t="s">
        <v>136</v>
      </c>
      <c r="C667" s="1" t="s">
        <v>62</v>
      </c>
      <c r="D667" s="1" t="s">
        <v>63</v>
      </c>
      <c r="E667" s="1">
        <v>3.1</v>
      </c>
      <c r="F667" s="67">
        <v>21.950828657132536</v>
      </c>
      <c r="G667" s="67">
        <v>17.099767881181183</v>
      </c>
      <c r="H667" s="67">
        <v>10.96197224841667</v>
      </c>
      <c r="I667" s="67">
        <v>10.093957649350243</v>
      </c>
      <c r="J667" s="166">
        <v>10.473223231557011</v>
      </c>
    </row>
    <row r="668" spans="2:10">
      <c r="B668" s="143" t="s">
        <v>136</v>
      </c>
      <c r="C668" s="1" t="s">
        <v>62</v>
      </c>
      <c r="D668" s="1" t="s">
        <v>63</v>
      </c>
      <c r="E668" s="148" t="s">
        <v>139</v>
      </c>
      <c r="F668" s="67">
        <v>1.7086581870970778</v>
      </c>
      <c r="G668" s="67">
        <v>1.8733173562760337</v>
      </c>
      <c r="H668" s="67">
        <v>1.8733173562760337</v>
      </c>
      <c r="I668" s="67">
        <v>1.8768946564819393</v>
      </c>
      <c r="J668" s="166">
        <v>1.8768946564819393</v>
      </c>
    </row>
    <row r="669" spans="2:10">
      <c r="B669" s="143" t="s">
        <v>136</v>
      </c>
      <c r="C669" s="1" t="s">
        <v>67</v>
      </c>
      <c r="D669" s="1" t="s">
        <v>63</v>
      </c>
      <c r="E669" s="1">
        <v>12</v>
      </c>
      <c r="F669" s="67">
        <v>19.493436231331305</v>
      </c>
      <c r="G669" s="67">
        <v>14.77298376074326</v>
      </c>
      <c r="H669" s="67">
        <v>9.2489098857483807</v>
      </c>
      <c r="I669" s="67">
        <v>8.548451769599529</v>
      </c>
      <c r="J669" s="166">
        <v>9.119076090566546</v>
      </c>
    </row>
    <row r="670" spans="2:10" ht="13.5" thickBot="1">
      <c r="B670" s="151" t="s">
        <v>136</v>
      </c>
      <c r="C670" s="152" t="s">
        <v>67</v>
      </c>
      <c r="D670" s="152" t="s">
        <v>63</v>
      </c>
      <c r="E670" s="153" t="s">
        <v>139</v>
      </c>
      <c r="F670" s="68">
        <v>0.90172740263588003</v>
      </c>
      <c r="G670" s="68">
        <v>0.92090488672869364</v>
      </c>
      <c r="H670" s="68">
        <v>0.92090488672869364</v>
      </c>
      <c r="I670" s="68">
        <v>0.93055920111119372</v>
      </c>
      <c r="J670" s="167">
        <v>0.93055920111119372</v>
      </c>
    </row>
    <row r="671" spans="2:10">
      <c r="E671" s="155"/>
      <c r="F671" s="114"/>
      <c r="G671" s="114"/>
      <c r="H671" s="114"/>
      <c r="I671" s="114"/>
      <c r="J671" s="114"/>
    </row>
    <row r="672" spans="2:10" s="144" customFormat="1">
      <c r="B672" s="3" t="s">
        <v>156</v>
      </c>
    </row>
    <row r="674" spans="2:16" ht="38.25">
      <c r="B674" s="146"/>
      <c r="C674" s="147"/>
      <c r="D674" s="147"/>
      <c r="E674" s="147"/>
      <c r="F674" s="157" t="s">
        <v>147</v>
      </c>
      <c r="G674" s="157" t="s">
        <v>148</v>
      </c>
      <c r="H674" s="157" t="s">
        <v>149</v>
      </c>
      <c r="I674" s="157" t="s">
        <v>150</v>
      </c>
      <c r="J674" s="158" t="s">
        <v>145</v>
      </c>
    </row>
    <row r="675" spans="2:16" ht="13.5" thickBot="1">
      <c r="B675" s="149"/>
      <c r="C675" s="21" t="s">
        <v>58</v>
      </c>
      <c r="D675" s="21" t="s">
        <v>59</v>
      </c>
      <c r="E675" s="64" t="s">
        <v>60</v>
      </c>
      <c r="F675" s="21" t="s">
        <v>46</v>
      </c>
      <c r="G675" s="21" t="s">
        <v>48</v>
      </c>
      <c r="H675" s="21" t="s">
        <v>50</v>
      </c>
      <c r="I675" s="21" t="s">
        <v>52</v>
      </c>
      <c r="J675" s="65" t="s">
        <v>54</v>
      </c>
    </row>
    <row r="676" spans="2:16">
      <c r="B676" s="146" t="s">
        <v>96</v>
      </c>
      <c r="C676" s="147" t="s">
        <v>62</v>
      </c>
      <c r="D676" s="147" t="s">
        <v>66</v>
      </c>
      <c r="E676" s="183" t="s">
        <v>157</v>
      </c>
      <c r="F676" s="66">
        <f>(('Regional Cap levels'!F559-'Regional Cap levels'!F560)*1.05)/INDEX('TDCV Values'!$C$5:$C$6,MATCH($C676,'TDCV Values'!$B$5:$B$6,0))</f>
        <v>2.6716024392547007E-2</v>
      </c>
      <c r="G676" s="66">
        <f>(('Regional Cap levels'!G559-'Regional Cap levels'!G560)*1.05)/INDEX('TDCV Values'!$C$5:$C$6,MATCH($C676,'TDCV Values'!$B$5:$B$6,0))</f>
        <v>2.0063126420895097E-2</v>
      </c>
      <c r="H676" s="66">
        <f>(('Regional Cap levels'!H559-'Regional Cap levels'!H560)*1.05)/INDEX('TDCV Values'!$C$5:$C$6,MATCH($C676,'TDCV Values'!$B$5:$B$6,0))</f>
        <v>1.199543553563138E-2</v>
      </c>
      <c r="I676" s="66">
        <f>(('Regional Cap levels'!I559-'Regional Cap levels'!I560)*1.05)/INDEX('TDCV Values'!$C$5:$C$6,MATCH($C676,'TDCV Values'!$B$5:$B$6,0))</f>
        <v>1.0853334986862827E-2</v>
      </c>
      <c r="J676" s="66">
        <f>(('Regional Cap levels'!J559-'Regional Cap levels'!J560)*1.05)/INDEX('TDCV Values'!$C$5:$C$6,MATCH($C676,'TDCV Values'!$B$5:$B$6,0))</f>
        <v>1.1346473172681108E-2</v>
      </c>
    </row>
    <row r="677" spans="2:16">
      <c r="B677" s="143" t="s">
        <v>96</v>
      </c>
      <c r="C677" s="1" t="s">
        <v>62</v>
      </c>
      <c r="D677" s="1" t="s">
        <v>66</v>
      </c>
      <c r="E677" s="14" t="s">
        <v>68</v>
      </c>
      <c r="F677" s="67">
        <f>(('Regional Cap levels'!F560*1.05)/365)</f>
        <v>1.694108915626923E-2</v>
      </c>
      <c r="G677" s="67">
        <f>(('Regional Cap levels'!G560*1.05)/365)</f>
        <v>2.0222527210420303E-2</v>
      </c>
      <c r="H677" s="67">
        <f>(('Regional Cap levels'!H560*1.05)/365)</f>
        <v>2.0222527210420303E-2</v>
      </c>
      <c r="I677" s="67">
        <f>('Regional Cap levels'!I560*1.05)/365</f>
        <v>2.026301064753902E-2</v>
      </c>
      <c r="J677" s="67">
        <f>('Regional Cap levels'!J560*1.05)/365</f>
        <v>2.026301064753902E-2</v>
      </c>
      <c r="L677" s="137"/>
      <c r="P677" s="114"/>
    </row>
    <row r="678" spans="2:16">
      <c r="B678" s="143" t="s">
        <v>96</v>
      </c>
      <c r="C678" s="1" t="s">
        <v>67</v>
      </c>
      <c r="D678" s="1" t="s">
        <v>66</v>
      </c>
      <c r="E678" s="14" t="s">
        <v>157</v>
      </c>
      <c r="F678" s="67">
        <f>(('Regional Cap levels'!F561-'Regional Cap levels'!F562)*1.05)/INDEX('TDCV Values'!$C$5:$C$6,MATCH($C678,'TDCV Values'!$B$5:$B$6,0))</f>
        <v>6.7176588730199814E-3</v>
      </c>
      <c r="G678" s="67">
        <f>(('Regional Cap levels'!G561-'Regional Cap levels'!G562)*1.05)/INDEX('TDCV Values'!$C$5:$C$6,MATCH($C678,'TDCV Values'!$B$5:$B$6,0))</f>
        <v>4.9648516283079475E-3</v>
      </c>
      <c r="H678" s="67">
        <f>(('Regional Cap levels'!H561-'Regional Cap levels'!H562)*1.05)/INDEX('TDCV Values'!$C$5:$C$6,MATCH($C678,'TDCV Values'!$B$5:$B$6,0))</f>
        <v>2.9609158287040812E-3</v>
      </c>
      <c r="I678" s="67">
        <f>(('Regional Cap levels'!I561-'Regional Cap levels'!I562)*1.05)/INDEX('TDCV Values'!$C$5:$C$6,MATCH($C678,'TDCV Values'!$B$5:$B$6,0))</f>
        <v>2.7033125174572951E-3</v>
      </c>
      <c r="J678" s="67">
        <f>(('Regional Cap levels'!J561-'Regional Cap levels'!J562)*1.05)/INDEX('TDCV Values'!$C$5:$C$6,MATCH($C678,'TDCV Values'!$B$5:$B$6,0))</f>
        <v>2.9103145472611615E-3</v>
      </c>
      <c r="L678" s="137"/>
      <c r="P678" s="114"/>
    </row>
    <row r="679" spans="2:16">
      <c r="B679" s="143" t="s">
        <v>96</v>
      </c>
      <c r="C679" s="1" t="s">
        <v>67</v>
      </c>
      <c r="D679" s="1" t="s">
        <v>66</v>
      </c>
      <c r="E679" s="14" t="s">
        <v>68</v>
      </c>
      <c r="F679" s="67">
        <f>(('Regional Cap levels'!F562*1.05)/365)</f>
        <v>1.0754444316041011E-2</v>
      </c>
      <c r="G679" s="67">
        <f>(('Regional Cap levels'!G562*1.05)/365)</f>
        <v>1.0983164419472545E-2</v>
      </c>
      <c r="H679" s="67">
        <f>(('Regional Cap levels'!H562*1.05)/365)</f>
        <v>1.0983164419472545E-2</v>
      </c>
      <c r="I679" s="67">
        <f>(('Regional Cap levels'!I562*1.05)/365)</f>
        <v>1.1098306519105592E-2</v>
      </c>
      <c r="J679" s="67">
        <f>(('Regional Cap levels'!J562*1.05)/365)</f>
        <v>1.1098306519105592E-2</v>
      </c>
      <c r="L679" s="137"/>
      <c r="P679" s="114"/>
    </row>
    <row r="680" spans="2:16">
      <c r="B680" s="143" t="s">
        <v>96</v>
      </c>
      <c r="C680" s="1" t="s">
        <v>62</v>
      </c>
      <c r="D680" s="1" t="s">
        <v>63</v>
      </c>
      <c r="E680" s="14" t="s">
        <v>157</v>
      </c>
      <c r="F680" s="67">
        <f>(('Regional Cap levels'!F563-'Regional Cap levels'!F564)*1.05)/INDEX('TDCV Values'!$C$5:$C$6,MATCH($C680,'TDCV Values'!$B$5:$B$6,0))</f>
        <v>6.7911961702477285E-3</v>
      </c>
      <c r="G680" s="67">
        <f>(('Regional Cap levels'!G563-'Regional Cap levels'!G564)*1.05)/INDEX('TDCV Values'!$C$5:$C$6,MATCH($C680,'TDCV Values'!$B$5:$B$6,0))</f>
        <v>5.1000337965999643E-3</v>
      </c>
      <c r="H680" s="67">
        <f>(('Regional Cap levels'!H563-'Regional Cap levels'!H564)*1.05)/INDEX('TDCV Values'!$C$5:$C$6,MATCH($C680,'TDCV Values'!$B$5:$B$6,0))</f>
        <v>3.0492319767741792E-3</v>
      </c>
      <c r="I680" s="67">
        <f>(('Regional Cap levels'!I563-'Regional Cap levels'!I564)*1.05)/INDEX('TDCV Values'!$C$5:$C$6,MATCH($C680,'TDCV Values'!$B$5:$B$6,0))</f>
        <v>2.7589107538680282E-3</v>
      </c>
      <c r="J680" s="67">
        <f>(('Regional Cap levels'!J563-'Regional Cap levels'!J564)*1.05)/INDEX('TDCV Values'!$C$5:$C$6,MATCH($C680,'TDCV Values'!$B$5:$B$6,0))</f>
        <v>2.8842661626565565E-3</v>
      </c>
      <c r="L680" s="137"/>
      <c r="P680" s="114"/>
    </row>
    <row r="681" spans="2:16">
      <c r="B681" s="143" t="s">
        <v>96</v>
      </c>
      <c r="C681" s="1" t="s">
        <v>62</v>
      </c>
      <c r="D681" s="1" t="s">
        <v>63</v>
      </c>
      <c r="E681" s="14" t="s">
        <v>68</v>
      </c>
      <c r="F681" s="67">
        <f>(('Regional Cap levels'!F564*1.05)/365)</f>
        <v>4.3064139374710472E-3</v>
      </c>
      <c r="G681" s="67">
        <f>(('Regional Cap levels'!G564*1.05)/365)</f>
        <v>5.1405533744927007E-3</v>
      </c>
      <c r="H681" s="67">
        <f>(('Regional Cap levels'!H564*1.05)/365)</f>
        <v>5.1405533744927007E-3</v>
      </c>
      <c r="I681" s="67">
        <f>(('Regional Cap levels'!I564*1.05)/365)</f>
        <v>5.1508442380987299E-3</v>
      </c>
      <c r="J681" s="67">
        <f>(('Regional Cap levels'!J564*1.05)/365)</f>
        <v>5.1508442380987299E-3</v>
      </c>
      <c r="L681" s="137"/>
      <c r="P681" s="114"/>
    </row>
    <row r="682" spans="2:16">
      <c r="B682" s="143" t="s">
        <v>96</v>
      </c>
      <c r="C682" s="1" t="s">
        <v>67</v>
      </c>
      <c r="D682" s="1" t="s">
        <v>63</v>
      </c>
      <c r="E682" s="14" t="s">
        <v>157</v>
      </c>
      <c r="F682" s="67">
        <f>(('Regional Cap levels'!F565-'Regional Cap levels'!F566)*1.05)/INDEX('TDCV Values'!$C$5:$C$6,MATCH($C682,'TDCV Values'!$B$5:$B$6,0))</f>
        <v>1.6203232859455232E-3</v>
      </c>
      <c r="G682" s="67">
        <f>(('Regional Cap levels'!G565-'Regional Cap levels'!G566)*1.05)/INDEX('TDCV Values'!$C$5:$C$6,MATCH($C682,'TDCV Values'!$B$5:$B$6,0))</f>
        <v>1.1975399252441301E-3</v>
      </c>
      <c r="H682" s="67">
        <f>(('Regional Cap levels'!H565-'Regional Cap levels'!H566)*1.05)/INDEX('TDCV Values'!$C$5:$C$6,MATCH($C682,'TDCV Values'!$B$5:$B$6,0))</f>
        <v>7.1418346118207827E-4</v>
      </c>
      <c r="I682" s="67">
        <f>(('Regional Cap levels'!I565-'Regional Cap levels'!I566)*1.05)/INDEX('TDCV Values'!$C$5:$C$6,MATCH($C682,'TDCV Values'!$B$5:$B$6,0))</f>
        <v>6.520486234894053E-4</v>
      </c>
      <c r="J682" s="67">
        <f>(('Regional Cap levels'!J565-'Regional Cap levels'!J566)*1.05)/INDEX('TDCV Values'!$C$5:$C$6,MATCH($C682,'TDCV Values'!$B$5:$B$6,0))</f>
        <v>7.0197825157401923E-4</v>
      </c>
      <c r="L682" s="137"/>
      <c r="P682" s="114"/>
    </row>
    <row r="683" spans="2:16" ht="13.5" thickBot="1">
      <c r="B683" s="151" t="s">
        <v>96</v>
      </c>
      <c r="C683" s="152" t="s">
        <v>67</v>
      </c>
      <c r="D683" s="152" t="s">
        <v>63</v>
      </c>
      <c r="E683" s="184" t="s">
        <v>68</v>
      </c>
      <c r="F683" s="68">
        <f>(('Regional Cap levels'!F566*1.05)/365)</f>
        <v>2.5940103363497921E-3</v>
      </c>
      <c r="G683" s="68">
        <f>(('Regional Cap levels'!G566*1.05)/365)</f>
        <v>2.6491784412743242E-3</v>
      </c>
      <c r="H683" s="68">
        <f>(('Regional Cap levels'!H566*1.05)/365)</f>
        <v>2.6491784412743242E-3</v>
      </c>
      <c r="I683" s="68">
        <f>(('Regional Cap levels'!I566*1.05)/365)</f>
        <v>2.6769511264842561E-3</v>
      </c>
      <c r="J683" s="68">
        <f>(('Regional Cap levels'!J566*1.05)/365)</f>
        <v>2.6769511264842561E-3</v>
      </c>
      <c r="L683" s="137"/>
      <c r="P683" s="114"/>
    </row>
    <row r="684" spans="2:16">
      <c r="B684" s="146" t="s">
        <v>110</v>
      </c>
      <c r="C684" s="147" t="s">
        <v>62</v>
      </c>
      <c r="D684" s="147" t="s">
        <v>66</v>
      </c>
      <c r="E684" s="183" t="s">
        <v>157</v>
      </c>
      <c r="F684" s="66">
        <f>(('Regional Cap levels'!F567-'Regional Cap levels'!F568)*1.05)/INDEX('TDCV Values'!$C$5:$C$6,MATCH($C684,'TDCV Values'!$B$5:$B$6,0))</f>
        <v>2.6129398627147297E-2</v>
      </c>
      <c r="G684" s="66">
        <f>(('Regional Cap levels'!G567-'Regional Cap levels'!G568)*1.05)/INDEX('TDCV Values'!$C$5:$C$6,MATCH($C684,'TDCV Values'!$B$5:$B$6,0))</f>
        <v>1.9742076681235482E-2</v>
      </c>
      <c r="H684" s="66">
        <f>(('Regional Cap levels'!H567-'Regional Cap levels'!H568)*1.05)/INDEX('TDCV Values'!$C$5:$C$6,MATCH($C684,'TDCV Values'!$B$5:$B$6,0))</f>
        <v>1.1732624585590519E-2</v>
      </c>
      <c r="I684" s="66">
        <f>(('Regional Cap levels'!I567-'Regional Cap levels'!I568)*1.05)/INDEX('TDCV Values'!$C$5:$C$6,MATCH($C684,'TDCV Values'!$B$5:$B$6,0))</f>
        <v>1.0596981669255981E-2</v>
      </c>
      <c r="J684" s="66">
        <f>(('Regional Cap levels'!J567-'Regional Cap levels'!J568)*1.05)/INDEX('TDCV Values'!$C$5:$C$6,MATCH($C684,'TDCV Values'!$B$5:$B$6,0))</f>
        <v>1.108986057883371E-2</v>
      </c>
      <c r="L684" s="137"/>
      <c r="P684" s="114"/>
    </row>
    <row r="685" spans="2:16">
      <c r="B685" s="143" t="s">
        <v>110</v>
      </c>
      <c r="C685" s="1" t="s">
        <v>62</v>
      </c>
      <c r="D685" s="1" t="s">
        <v>66</v>
      </c>
      <c r="E685" s="14" t="s">
        <v>68</v>
      </c>
      <c r="F685" s="67">
        <f>(('Regional Cap levels'!F568*1.05)/365)</f>
        <v>1.964625455626923E-2</v>
      </c>
      <c r="G685" s="67">
        <f>(('Regional Cap levels'!G568*1.05)/365)</f>
        <v>2.2500101950420306E-2</v>
      </c>
      <c r="H685" s="67">
        <f>(('Regional Cap levels'!H568*1.05)/365)</f>
        <v>2.2500101950420306E-2</v>
      </c>
      <c r="I685" s="67">
        <f>('Regional Cap levels'!I568*1.05)/365</f>
        <v>2.254058538753902E-2</v>
      </c>
      <c r="J685" s="67">
        <f>('Regional Cap levels'!J568*1.05)/365</f>
        <v>2.254058538753902E-2</v>
      </c>
      <c r="P685" s="164"/>
    </row>
    <row r="686" spans="2:16">
      <c r="B686" s="143" t="s">
        <v>110</v>
      </c>
      <c r="C686" s="1" t="s">
        <v>67</v>
      </c>
      <c r="D686" s="1" t="s">
        <v>66</v>
      </c>
      <c r="E686" s="14" t="s">
        <v>157</v>
      </c>
      <c r="F686" s="67">
        <f>(('Regional Cap levels'!F569-'Regional Cap levels'!F570)*1.05)/INDEX('TDCV Values'!$C$5:$C$6,MATCH($C686,'TDCV Values'!$B$5:$B$6,0))</f>
        <v>6.6669676344956212E-3</v>
      </c>
      <c r="G686" s="67">
        <f>(('Regional Cap levels'!G569-'Regional Cap levels'!G570)*1.05)/INDEX('TDCV Values'!$C$5:$C$6,MATCH($C686,'TDCV Values'!$B$5:$B$6,0))</f>
        <v>4.931845994791172E-3</v>
      </c>
      <c r="H686" s="67">
        <f>(('Regional Cap levels'!H569-'Regional Cap levels'!H570)*1.05)/INDEX('TDCV Values'!$C$5:$C$6,MATCH($C686,'TDCV Values'!$B$5:$B$6,0))</f>
        <v>2.9279101951873048E-3</v>
      </c>
      <c r="I686" s="67">
        <f>(('Regional Cap levels'!I569-'Regional Cap levels'!I570)*1.05)/INDEX('TDCV Values'!$C$5:$C$6,MATCH($C686,'TDCV Values'!$B$5:$B$6,0))</f>
        <v>2.6703068843000957E-3</v>
      </c>
      <c r="J686" s="67">
        <f>(('Regional Cap levels'!J569-'Regional Cap levels'!J570)*1.05)/INDEX('TDCV Values'!$C$5:$C$6,MATCH($C686,'TDCV Values'!$B$5:$B$6,0))</f>
        <v>2.877308914103963E-3</v>
      </c>
      <c r="P686" s="114"/>
    </row>
    <row r="687" spans="2:16">
      <c r="B687" s="143" t="s">
        <v>110</v>
      </c>
      <c r="C687" s="1" t="s">
        <v>67</v>
      </c>
      <c r="D687" s="1" t="s">
        <v>66</v>
      </c>
      <c r="E687" s="14" t="s">
        <v>68</v>
      </c>
      <c r="F687" s="67">
        <f>(('Regional Cap levels'!F570*1.05)/365)</f>
        <v>1.0754444316041011E-2</v>
      </c>
      <c r="G687" s="67">
        <f>(('Regional Cap levels'!G570*1.05)/365)</f>
        <v>1.0983164419472545E-2</v>
      </c>
      <c r="H687" s="67">
        <f>(('Regional Cap levels'!H570*1.05)/365)</f>
        <v>1.0983164419472545E-2</v>
      </c>
      <c r="I687" s="67">
        <f>(('Regional Cap levels'!I570*1.05)/365)</f>
        <v>1.1098306519105592E-2</v>
      </c>
      <c r="J687" s="67">
        <f>(('Regional Cap levels'!J570*1.05)/365)</f>
        <v>1.1098306519105592E-2</v>
      </c>
      <c r="P687" s="164"/>
    </row>
    <row r="688" spans="2:16">
      <c r="B688" s="143" t="s">
        <v>110</v>
      </c>
      <c r="C688" s="1" t="s">
        <v>62</v>
      </c>
      <c r="D688" s="1" t="s">
        <v>63</v>
      </c>
      <c r="E688" s="14" t="s">
        <v>157</v>
      </c>
      <c r="F688" s="67">
        <f>(('Regional Cap levels'!F571-'Regional Cap levels'!F572)*1.05)/INDEX('TDCV Values'!$C$5:$C$6,MATCH($C688,'TDCV Values'!$B$5:$B$6,0))</f>
        <v>6.6420762790238477E-3</v>
      </c>
      <c r="G688" s="67">
        <f>(('Regional Cap levels'!G571-'Regional Cap levels'!G572)*1.05)/INDEX('TDCV Values'!$C$5:$C$6,MATCH($C688,'TDCV Values'!$B$5:$B$6,0))</f>
        <v>5.0184231598375695E-3</v>
      </c>
      <c r="H688" s="67">
        <f>(('Regional Cap levels'!H571-'Regional Cap levels'!H572)*1.05)/INDEX('TDCV Values'!$C$5:$C$6,MATCH($C688,'TDCV Values'!$B$5:$B$6,0))</f>
        <v>2.9824256027721186E-3</v>
      </c>
      <c r="I688" s="67">
        <f>(('Regional Cap levels'!I571-'Regional Cap levels'!I572)*1.05)/INDEX('TDCV Values'!$C$5:$C$6,MATCH($C688,'TDCV Values'!$B$5:$B$6,0))</f>
        <v>2.6937459058658836E-3</v>
      </c>
      <c r="J688" s="67">
        <f>(('Regional Cap levels'!J571-'Regional Cap levels'!J572)*1.05)/INDEX('TDCV Values'!$C$5:$C$6,MATCH($C688,'TDCV Values'!$B$5:$B$6,0))</f>
        <v>2.819035406801282E-3</v>
      </c>
      <c r="P688" s="114"/>
    </row>
    <row r="689" spans="2:10">
      <c r="B689" s="143" t="s">
        <v>110</v>
      </c>
      <c r="C689" s="1" t="s">
        <v>62</v>
      </c>
      <c r="D689" s="1" t="s">
        <v>63</v>
      </c>
      <c r="E689" s="14" t="s">
        <v>68</v>
      </c>
      <c r="F689" s="67">
        <f>(('Regional Cap levels'!F572*1.05)/365)</f>
        <v>4.994065237471047E-3</v>
      </c>
      <c r="G689" s="67">
        <f>(('Regional Cap levels'!G572*1.05)/365)</f>
        <v>5.7195114044926998E-3</v>
      </c>
      <c r="H689" s="67">
        <f>(('Regional Cap levels'!H572*1.05)/365)</f>
        <v>5.7195114044926998E-3</v>
      </c>
      <c r="I689" s="67">
        <f>(('Regional Cap levels'!I572*1.05)/365)</f>
        <v>5.7298022680987307E-3</v>
      </c>
      <c r="J689" s="67">
        <f>(('Regional Cap levels'!J572*1.05)/365)</f>
        <v>5.7298022680987307E-3</v>
      </c>
    </row>
    <row r="690" spans="2:10">
      <c r="B690" s="143" t="s">
        <v>110</v>
      </c>
      <c r="C690" s="1" t="s">
        <v>67</v>
      </c>
      <c r="D690" s="1" t="s">
        <v>63</v>
      </c>
      <c r="E690" s="14" t="s">
        <v>157</v>
      </c>
      <c r="F690" s="67">
        <f>(('Regional Cap levels'!F573-'Regional Cap levels'!F574)*1.05)/INDEX('TDCV Values'!$C$5:$C$6,MATCH($C690,'TDCV Values'!$B$5:$B$6,0))</f>
        <v>1.6080963783684922E-3</v>
      </c>
      <c r="G690" s="67">
        <f>(('Regional Cap levels'!G573-'Regional Cap levels'!G574)*1.05)/INDEX('TDCV Values'!$C$5:$C$6,MATCH($C690,'TDCV Values'!$B$5:$B$6,0))</f>
        <v>1.1895788486897063E-3</v>
      </c>
      <c r="H690" s="67">
        <f>(('Regional Cap levels'!H573-'Regional Cap levels'!H574)*1.05)/INDEX('TDCV Values'!$C$5:$C$6,MATCH($C690,'TDCV Values'!$B$5:$B$6,0))</f>
        <v>7.0622238462765433E-4</v>
      </c>
      <c r="I690" s="67">
        <f>(('Regional Cap levels'!I573-'Regional Cap levels'!I574)*1.05)/INDEX('TDCV Values'!$C$5:$C$6,MATCH($C690,'TDCV Values'!$B$5:$B$6,0))</f>
        <v>6.4408754702171287E-4</v>
      </c>
      <c r="J690" s="67">
        <f>(('Regional Cap levels'!J573-'Regional Cap levels'!J574)*1.05)/INDEX('TDCV Values'!$C$5:$C$6,MATCH($C690,'TDCV Values'!$B$5:$B$6,0))</f>
        <v>6.9401717510632691E-4</v>
      </c>
    </row>
    <row r="691" spans="2:10">
      <c r="B691" s="151" t="s">
        <v>110</v>
      </c>
      <c r="C691" s="152" t="s">
        <v>67</v>
      </c>
      <c r="D691" s="152" t="s">
        <v>63</v>
      </c>
      <c r="E691" s="184" t="s">
        <v>68</v>
      </c>
      <c r="F691" s="68">
        <f>(('Regional Cap levels'!F574*1.05)/365)</f>
        <v>2.5940103363497921E-3</v>
      </c>
      <c r="G691" s="68">
        <f>(('Regional Cap levels'!G574*1.05)/365)</f>
        <v>2.6491784412743242E-3</v>
      </c>
      <c r="H691" s="68">
        <f>(('Regional Cap levels'!H574*1.05)/365)</f>
        <v>2.6491784412743242E-3</v>
      </c>
      <c r="I691" s="68">
        <f>(('Regional Cap levels'!I574*1.05)/365)</f>
        <v>2.6769511264842561E-3</v>
      </c>
      <c r="J691" s="68">
        <f>(('Regional Cap levels'!J574*1.05)/365)</f>
        <v>2.6769511264842561E-3</v>
      </c>
    </row>
    <row r="692" spans="2:10">
      <c r="B692" s="146" t="s">
        <v>114</v>
      </c>
      <c r="C692" s="147" t="s">
        <v>62</v>
      </c>
      <c r="D692" s="147" t="s">
        <v>66</v>
      </c>
      <c r="E692" s="183" t="s">
        <v>157</v>
      </c>
      <c r="F692" s="66">
        <f>(('Regional Cap levels'!F575-'Regional Cap levels'!F576)*1.05)/INDEX('TDCV Values'!$C$5:$C$6,MATCH($C692,'TDCV Values'!$B$5:$B$6,0))</f>
        <v>2.6582550123436174E-2</v>
      </c>
      <c r="G692" s="66">
        <f>(('Regional Cap levels'!G575-'Regional Cap levels'!G576)*1.05)/INDEX('TDCV Values'!$C$5:$C$6,MATCH($C692,'TDCV Values'!$B$5:$B$6,0))</f>
        <v>1.9915514157329464E-2</v>
      </c>
      <c r="H692" s="66">
        <f>(('Regional Cap levels'!H575-'Regional Cap levels'!H576)*1.05)/INDEX('TDCV Values'!$C$5:$C$6,MATCH($C692,'TDCV Values'!$B$5:$B$6,0))</f>
        <v>1.1720387807629233E-2</v>
      </c>
      <c r="I692" s="66">
        <f>(('Regional Cap levels'!I575-'Regional Cap levels'!I576)*1.05)/INDEX('TDCV Values'!$C$5:$C$6,MATCH($C692,'TDCV Values'!$B$5:$B$6,0))</f>
        <v>1.0571536108448078E-2</v>
      </c>
      <c r="J692" s="66">
        <f>(('Regional Cap levels'!J575-'Regional Cap levels'!J576)*1.05)/INDEX('TDCV Values'!$C$5:$C$6,MATCH($C692,'TDCV Values'!$B$5:$B$6,0))</f>
        <v>1.1080307678120052E-2</v>
      </c>
    </row>
    <row r="693" spans="2:10">
      <c r="B693" s="143" t="s">
        <v>114</v>
      </c>
      <c r="C693" s="1" t="s">
        <v>62</v>
      </c>
      <c r="D693" s="1" t="s">
        <v>66</v>
      </c>
      <c r="E693" s="14" t="s">
        <v>68</v>
      </c>
      <c r="F693" s="67">
        <f>(('Regional Cap levels'!F576*1.05)/365)</f>
        <v>1.9489180436269234E-2</v>
      </c>
      <c r="G693" s="67">
        <f>(('Regional Cap levels'!G576*1.05)/365)</f>
        <v>2.1919800340420303E-2</v>
      </c>
      <c r="H693" s="67">
        <f>(('Regional Cap levels'!H576*1.05)/365)</f>
        <v>2.1919800340420303E-2</v>
      </c>
      <c r="I693" s="67">
        <f>('Regional Cap levels'!I576*1.05)/365</f>
        <v>2.1960283777539013E-2</v>
      </c>
      <c r="J693" s="67">
        <f>('Regional Cap levels'!J576*1.05)/365</f>
        <v>2.1960283777539013E-2</v>
      </c>
    </row>
    <row r="694" spans="2:10">
      <c r="B694" s="143" t="s">
        <v>114</v>
      </c>
      <c r="C694" s="1" t="s">
        <v>67</v>
      </c>
      <c r="D694" s="1" t="s">
        <v>66</v>
      </c>
      <c r="E694" s="14" t="s">
        <v>157</v>
      </c>
      <c r="F694" s="67">
        <f>(('Regional Cap levels'!F577-'Regional Cap levels'!F578)*1.05)/INDEX('TDCV Values'!$C$5:$C$6,MATCH($C694,'TDCV Values'!$B$5:$B$6,0))</f>
        <v>6.6843154765820634E-3</v>
      </c>
      <c r="G694" s="67">
        <f>(('Regional Cap levels'!G577-'Regional Cap levels'!G578)*1.05)/INDEX('TDCV Values'!$C$5:$C$6,MATCH($C694,'TDCV Values'!$B$5:$B$6,0))</f>
        <v>4.935505102302843E-3</v>
      </c>
      <c r="H694" s="67">
        <f>(('Regional Cap levels'!H577-'Regional Cap levels'!H578)*1.05)/INDEX('TDCV Values'!$C$5:$C$6,MATCH($C694,'TDCV Values'!$B$5:$B$6,0))</f>
        <v>2.9315693026989767E-3</v>
      </c>
      <c r="I694" s="67">
        <f>(('Regional Cap levels'!I577-'Regional Cap levels'!I578)*1.05)/INDEX('TDCV Values'!$C$5:$C$6,MATCH($C694,'TDCV Values'!$B$5:$B$6,0))</f>
        <v>2.6739659914914692E-3</v>
      </c>
      <c r="J694" s="67">
        <f>(('Regional Cap levels'!J577-'Regional Cap levels'!J578)*1.05)/INDEX('TDCV Values'!$C$5:$C$6,MATCH($C694,'TDCV Values'!$B$5:$B$6,0))</f>
        <v>2.8809680212953364E-3</v>
      </c>
    </row>
    <row r="695" spans="2:10">
      <c r="B695" s="143" t="s">
        <v>114</v>
      </c>
      <c r="C695" s="1" t="s">
        <v>67</v>
      </c>
      <c r="D695" s="1" t="s">
        <v>66</v>
      </c>
      <c r="E695" s="14" t="s">
        <v>68</v>
      </c>
      <c r="F695" s="67">
        <f>(('Regional Cap levels'!F578*1.05)/365)</f>
        <v>1.0754444316041011E-2</v>
      </c>
      <c r="G695" s="67">
        <f>(('Regional Cap levels'!G578*1.05)/365)</f>
        <v>1.0983164419472545E-2</v>
      </c>
      <c r="H695" s="67">
        <f>(('Regional Cap levels'!H578*1.05)/365)</f>
        <v>1.0983164419472545E-2</v>
      </c>
      <c r="I695" s="67">
        <f>(('Regional Cap levels'!I578*1.05)/365)</f>
        <v>1.1098306519105592E-2</v>
      </c>
      <c r="J695" s="67">
        <f>(('Regional Cap levels'!J578*1.05)/365)</f>
        <v>1.1098306519105592E-2</v>
      </c>
    </row>
    <row r="696" spans="2:10">
      <c r="B696" s="143" t="s">
        <v>114</v>
      </c>
      <c r="C696" s="1" t="s">
        <v>62</v>
      </c>
      <c r="D696" s="1" t="s">
        <v>63</v>
      </c>
      <c r="E696" s="14" t="s">
        <v>157</v>
      </c>
      <c r="F696" s="67">
        <f>(('Regional Cap levels'!F579-'Regional Cap levels'!F580)*1.05)/INDEX('TDCV Values'!$C$5:$C$6,MATCH($C696,'TDCV Values'!$B$5:$B$6,0))</f>
        <v>6.7572670971231714E-3</v>
      </c>
      <c r="G696" s="67">
        <f>(('Regional Cap levels'!G579-'Regional Cap levels'!G580)*1.05)/INDEX('TDCV Values'!$C$5:$C$6,MATCH($C696,'TDCV Values'!$B$5:$B$6,0))</f>
        <v>5.0625108544032132E-3</v>
      </c>
      <c r="H696" s="67">
        <f>(('Regional Cap levels'!H579-'Regional Cap levels'!H580)*1.05)/INDEX('TDCV Values'!$C$5:$C$6,MATCH($C696,'TDCV Values'!$B$5:$B$6,0))</f>
        <v>2.9793150217063964E-3</v>
      </c>
      <c r="I696" s="67">
        <f>(('Regional Cap levels'!I579-'Regional Cap levels'!I580)*1.05)/INDEX('TDCV Values'!$C$5:$C$6,MATCH($C696,'TDCV Values'!$B$5:$B$6,0))</f>
        <v>2.6872776607194753E-3</v>
      </c>
      <c r="J696" s="67">
        <f>(('Regional Cap levels'!J579-'Regional Cap levels'!J580)*1.05)/INDEX('TDCV Values'!$C$5:$C$6,MATCH($C696,'TDCV Values'!$B$5:$B$6,0))</f>
        <v>2.8166070656009561E-3</v>
      </c>
    </row>
    <row r="697" spans="2:10">
      <c r="B697" s="143" t="s">
        <v>114</v>
      </c>
      <c r="C697" s="1" t="s">
        <v>62</v>
      </c>
      <c r="D697" s="1" t="s">
        <v>63</v>
      </c>
      <c r="E697" s="14" t="s">
        <v>68</v>
      </c>
      <c r="F697" s="67">
        <f>(('Regional Cap levels'!F580*1.05)/365)</f>
        <v>4.9541370974710468E-3</v>
      </c>
      <c r="G697" s="67">
        <f>(('Regional Cap levels'!G580*1.05)/365)</f>
        <v>5.5719991094926999E-3</v>
      </c>
      <c r="H697" s="67">
        <f>(('Regional Cap levels'!H580*1.05)/365)</f>
        <v>5.5719991094926999E-3</v>
      </c>
      <c r="I697" s="67">
        <f>(('Regional Cap levels'!I580*1.05)/365)</f>
        <v>5.582289973098729E-3</v>
      </c>
      <c r="J697" s="67">
        <f>(('Regional Cap levels'!J580*1.05)/365)</f>
        <v>5.582289973098729E-3</v>
      </c>
    </row>
    <row r="698" spans="2:10">
      <c r="B698" s="143" t="s">
        <v>114</v>
      </c>
      <c r="C698" s="1" t="s">
        <v>67</v>
      </c>
      <c r="D698" s="1" t="s">
        <v>63</v>
      </c>
      <c r="E698" s="14" t="s">
        <v>157</v>
      </c>
      <c r="F698" s="67">
        <f>(('Regional Cap levels'!F581-'Regional Cap levels'!F582)*1.05)/INDEX('TDCV Values'!$C$5:$C$6,MATCH($C698,'TDCV Values'!$B$5:$B$6,0))</f>
        <v>1.6122807397695241E-3</v>
      </c>
      <c r="G698" s="67">
        <f>(('Regional Cap levels'!G581-'Regional Cap levels'!G582)*1.05)/INDEX('TDCV Values'!$C$5:$C$6,MATCH($C698,'TDCV Values'!$B$5:$B$6,0))</f>
        <v>1.1904614384756736E-3</v>
      </c>
      <c r="H698" s="67">
        <f>(('Regional Cap levels'!H581-'Regional Cap levels'!H582)*1.05)/INDEX('TDCV Values'!$C$5:$C$6,MATCH($C698,'TDCV Values'!$B$5:$B$6,0))</f>
        <v>7.0710497441362169E-4</v>
      </c>
      <c r="I698" s="67">
        <f>(('Regional Cap levels'!I581-'Regional Cap levels'!I582)*1.05)/INDEX('TDCV Values'!$C$5:$C$6,MATCH($C698,'TDCV Values'!$B$5:$B$6,0))</f>
        <v>6.4497013673042302E-4</v>
      </c>
      <c r="J698" s="67">
        <f>(('Regional Cap levels'!J581-'Regional Cap levels'!J582)*1.05)/INDEX('TDCV Values'!$C$5:$C$6,MATCH($C698,'TDCV Values'!$B$5:$B$6,0))</f>
        <v>6.9489976481503706E-4</v>
      </c>
    </row>
    <row r="699" spans="2:10">
      <c r="B699" s="151" t="s">
        <v>114</v>
      </c>
      <c r="C699" s="152" t="s">
        <v>67</v>
      </c>
      <c r="D699" s="152" t="s">
        <v>63</v>
      </c>
      <c r="E699" s="184" t="s">
        <v>68</v>
      </c>
      <c r="F699" s="68">
        <f>(('Regional Cap levels'!F582*1.05)/365)</f>
        <v>2.5940103363497921E-3</v>
      </c>
      <c r="G699" s="68">
        <f>(('Regional Cap levels'!G582*1.05)/365)</f>
        <v>2.6491784412743242E-3</v>
      </c>
      <c r="H699" s="68">
        <f>(('Regional Cap levels'!H582*1.05)/365)</f>
        <v>2.6491784412743242E-3</v>
      </c>
      <c r="I699" s="68">
        <f>(('Regional Cap levels'!I582*1.05)/365)</f>
        <v>2.6769511264842561E-3</v>
      </c>
      <c r="J699" s="68">
        <f>(('Regional Cap levels'!J582*1.05)/365)</f>
        <v>2.6769511264842561E-3</v>
      </c>
    </row>
    <row r="700" spans="2:10">
      <c r="B700" s="146" t="s">
        <v>152</v>
      </c>
      <c r="C700" s="147" t="s">
        <v>62</v>
      </c>
      <c r="D700" s="147" t="s">
        <v>66</v>
      </c>
      <c r="E700" s="183" t="s">
        <v>157</v>
      </c>
      <c r="F700" s="66">
        <f>(('Regional Cap levels'!F583-'Regional Cap levels'!F584)*1.05)/INDEX('TDCV Values'!$C$5:$C$6,MATCH($C700,'TDCV Values'!$B$5:$B$6,0))</f>
        <v>2.6491388760646398E-2</v>
      </c>
      <c r="G700" s="66">
        <f>(('Regional Cap levels'!G583-'Regional Cap levels'!G584)*1.05)/INDEX('TDCV Values'!$C$5:$C$6,MATCH($C700,'TDCV Values'!$B$5:$B$6,0))</f>
        <v>2.0000439146707641E-2</v>
      </c>
      <c r="H700" s="66">
        <f>(('Regional Cap levels'!H583-'Regional Cap levels'!H584)*1.05)/INDEX('TDCV Values'!$C$5:$C$6,MATCH($C700,'TDCV Values'!$B$5:$B$6,0))</f>
        <v>1.2009705075787526E-2</v>
      </c>
      <c r="I700" s="66">
        <f>(('Regional Cap levels'!I583-'Regional Cap levels'!I584)*1.05)/INDEX('TDCV Values'!$C$5:$C$6,MATCH($C700,'TDCV Values'!$B$5:$B$6,0))</f>
        <v>1.0877704797395893E-2</v>
      </c>
      <c r="J700" s="66">
        <f>(('Regional Cap levels'!J583-'Regional Cap levels'!J584)*1.05)/INDEX('TDCV Values'!$C$5:$C$6,MATCH($C700,'TDCV Values'!$B$5:$B$6,0))</f>
        <v>1.1364720031347074E-2</v>
      </c>
    </row>
    <row r="701" spans="2:10">
      <c r="B701" s="143" t="s">
        <v>152</v>
      </c>
      <c r="C701" s="1" t="s">
        <v>62</v>
      </c>
      <c r="D701" s="1" t="s">
        <v>66</v>
      </c>
      <c r="E701" s="14" t="s">
        <v>68</v>
      </c>
      <c r="F701" s="67">
        <f>(('Regional Cap levels'!F584*1.05)/365)</f>
        <v>2.0108750576269235E-2</v>
      </c>
      <c r="G701" s="67">
        <f>(('Regional Cap levels'!G584*1.05)/365)</f>
        <v>2.3289835720420302E-2</v>
      </c>
      <c r="H701" s="67">
        <f>(('Regional Cap levels'!H584*1.05)/365)</f>
        <v>2.3289835720420302E-2</v>
      </c>
      <c r="I701" s="67">
        <f>('Regional Cap levels'!I584*1.05)/365</f>
        <v>2.3330319157539015E-2</v>
      </c>
      <c r="J701" s="67">
        <f>('Regional Cap levels'!J584*1.05)/365</f>
        <v>2.3330319157539015E-2</v>
      </c>
    </row>
    <row r="702" spans="2:10">
      <c r="B702" s="143" t="s">
        <v>152</v>
      </c>
      <c r="C702" s="1" t="s">
        <v>67</v>
      </c>
      <c r="D702" s="1" t="s">
        <v>66</v>
      </c>
      <c r="E702" s="14" t="s">
        <v>157</v>
      </c>
      <c r="F702" s="67">
        <f>(('Regional Cap levels'!F585-'Regional Cap levels'!F586)*1.05)/INDEX('TDCV Values'!$C$5:$C$6,MATCH($C702,'TDCV Values'!$B$5:$B$6,0))</f>
        <v>6.6975920927339781E-3</v>
      </c>
      <c r="G702" s="67">
        <f>(('Regional Cap levels'!G585-'Regional Cap levels'!G586)*1.05)/INDEX('TDCV Values'!$C$5:$C$6,MATCH($C702,'TDCV Values'!$B$5:$B$6,0))</f>
        <v>4.9451134458820848E-3</v>
      </c>
      <c r="H702" s="67">
        <f>(('Regional Cap levels'!H585-'Regional Cap levels'!H586)*1.05)/INDEX('TDCV Values'!$C$5:$C$6,MATCH($C702,'TDCV Values'!$B$5:$B$6,0))</f>
        <v>2.9411776462782181E-3</v>
      </c>
      <c r="I702" s="67">
        <f>(('Regional Cap levels'!I585-'Regional Cap levels'!I586)*1.05)/INDEX('TDCV Values'!$C$5:$C$6,MATCH($C702,'TDCV Values'!$B$5:$B$6,0))</f>
        <v>2.6835743353910094E-3</v>
      </c>
      <c r="J702" s="67">
        <f>(('Regional Cap levels'!J585-'Regional Cap levels'!J586)*1.05)/INDEX('TDCV Values'!$C$5:$C$6,MATCH($C702,'TDCV Values'!$B$5:$B$6,0))</f>
        <v>2.8905763651948758E-3</v>
      </c>
    </row>
    <row r="703" spans="2:10">
      <c r="B703" s="143" t="s">
        <v>152</v>
      </c>
      <c r="C703" s="1" t="s">
        <v>67</v>
      </c>
      <c r="D703" s="1" t="s">
        <v>66</v>
      </c>
      <c r="E703" s="14" t="s">
        <v>68</v>
      </c>
      <c r="F703" s="67">
        <f>(('Regional Cap levels'!F586*1.05)/365)</f>
        <v>1.0754444316041011E-2</v>
      </c>
      <c r="G703" s="67">
        <f>(('Regional Cap levels'!G586*1.05)/365)</f>
        <v>1.0983164419472545E-2</v>
      </c>
      <c r="H703" s="67">
        <f>(('Regional Cap levels'!H586*1.05)/365)</f>
        <v>1.0983164419472545E-2</v>
      </c>
      <c r="I703" s="67">
        <f>(('Regional Cap levels'!I586*1.05)/365)</f>
        <v>1.1098306519105592E-2</v>
      </c>
      <c r="J703" s="67">
        <f>(('Regional Cap levels'!J586*1.05)/365)</f>
        <v>1.1098306519105592E-2</v>
      </c>
    </row>
    <row r="704" spans="2:10">
      <c r="B704" s="143" t="s">
        <v>152</v>
      </c>
      <c r="C704" s="1" t="s">
        <v>62</v>
      </c>
      <c r="D704" s="1" t="s">
        <v>63</v>
      </c>
      <c r="E704" s="14" t="s">
        <v>157</v>
      </c>
      <c r="F704" s="67">
        <f>(('Regional Cap levels'!F587-'Regional Cap levels'!F588)*1.05)/INDEX('TDCV Values'!$C$5:$C$6,MATCH($C704,'TDCV Values'!$B$5:$B$6,0))</f>
        <v>6.7340939374959776E-3</v>
      </c>
      <c r="G704" s="67">
        <f>(('Regional Cap levels'!G587-'Regional Cap levels'!G588)*1.05)/INDEX('TDCV Values'!$C$5:$C$6,MATCH($C704,'TDCV Values'!$B$5:$B$6,0))</f>
        <v>5.0840987319312895E-3</v>
      </c>
      <c r="H704" s="67">
        <f>(('Regional Cap levels'!H587-'Regional Cap levels'!H588)*1.05)/INDEX('TDCV Values'!$C$5:$C$6,MATCH($C704,'TDCV Values'!$B$5:$B$6,0))</f>
        <v>3.0528592846788189E-3</v>
      </c>
      <c r="I704" s="67">
        <f>(('Regional Cap levels'!I587-'Regional Cap levels'!I588)*1.05)/INDEX('TDCV Values'!$C$5:$C$6,MATCH($C704,'TDCV Values'!$B$5:$B$6,0))</f>
        <v>2.7651055439883716E-3</v>
      </c>
      <c r="J704" s="67">
        <f>(('Regional Cap levels'!J587-'Regional Cap levels'!J588)*1.05)/INDEX('TDCV Values'!$C$5:$C$6,MATCH($C704,'TDCV Values'!$B$5:$B$6,0))</f>
        <v>2.888904502361244E-3</v>
      </c>
    </row>
    <row r="705" spans="2:10">
      <c r="B705" s="143" t="s">
        <v>152</v>
      </c>
      <c r="C705" s="1" t="s">
        <v>62</v>
      </c>
      <c r="D705" s="1" t="s">
        <v>63</v>
      </c>
      <c r="E705" s="14" t="s">
        <v>68</v>
      </c>
      <c r="F705" s="67">
        <f>(('Regional Cap levels'!F588*1.05)/365)</f>
        <v>5.1116314274710474E-3</v>
      </c>
      <c r="G705" s="67">
        <f>(('Regional Cap levels'!G588*1.05)/365)</f>
        <v>5.9202612194926996E-3</v>
      </c>
      <c r="H705" s="67">
        <f>(('Regional Cap levels'!H588*1.05)/365)</f>
        <v>5.9202612194926996E-3</v>
      </c>
      <c r="I705" s="67">
        <f>(('Regional Cap levels'!I588*1.05)/365)</f>
        <v>5.9305520830987297E-3</v>
      </c>
      <c r="J705" s="67">
        <f>(('Regional Cap levels'!J588*1.05)/365)</f>
        <v>5.9305520830987297E-3</v>
      </c>
    </row>
    <row r="706" spans="2:10">
      <c r="B706" s="143" t="s">
        <v>152</v>
      </c>
      <c r="C706" s="1" t="s">
        <v>67</v>
      </c>
      <c r="D706" s="1" t="s">
        <v>63</v>
      </c>
      <c r="E706" s="14" t="s">
        <v>157</v>
      </c>
      <c r="F706" s="67">
        <f>(('Regional Cap levels'!F589-'Regional Cap levels'!F590)*1.05)/INDEX('TDCV Values'!$C$5:$C$6,MATCH($C706,'TDCV Values'!$B$5:$B$6,0))</f>
        <v>1.6154831069507321E-3</v>
      </c>
      <c r="G706" s="67">
        <f>(('Regional Cap levels'!G589-'Regional Cap levels'!G590)*1.05)/INDEX('TDCV Values'!$C$5:$C$6,MATCH($C706,'TDCV Values'!$B$5:$B$6,0))</f>
        <v>1.1927790052255033E-3</v>
      </c>
      <c r="H706" s="67">
        <f>(('Regional Cap levels'!H589-'Regional Cap levels'!H590)*1.05)/INDEX('TDCV Values'!$C$5:$C$6,MATCH($C706,'TDCV Values'!$B$5:$B$6,0))</f>
        <v>7.0942254116345142E-4</v>
      </c>
      <c r="I706" s="67">
        <f>(('Regional Cap levels'!I589-'Regional Cap levels'!I590)*1.05)/INDEX('TDCV Values'!$C$5:$C$6,MATCH($C706,'TDCV Values'!$B$5:$B$6,0))</f>
        <v>6.4728770355750986E-4</v>
      </c>
      <c r="J706" s="67">
        <f>(('Regional Cap levels'!J589-'Regional Cap levels'!J590)*1.05)/INDEX('TDCV Values'!$C$5:$C$6,MATCH($C706,'TDCV Values'!$B$5:$B$6,0))</f>
        <v>6.9721733164212389E-4</v>
      </c>
    </row>
    <row r="707" spans="2:10">
      <c r="B707" s="151" t="s">
        <v>152</v>
      </c>
      <c r="C707" s="152" t="s">
        <v>67</v>
      </c>
      <c r="D707" s="152" t="s">
        <v>63</v>
      </c>
      <c r="E707" s="184" t="s">
        <v>68</v>
      </c>
      <c r="F707" s="68">
        <f>(('Regional Cap levels'!F590*1.05)/365)</f>
        <v>2.5940103363497921E-3</v>
      </c>
      <c r="G707" s="68">
        <f>(('Regional Cap levels'!G590*1.05)/365)</f>
        <v>2.6491784412743242E-3</v>
      </c>
      <c r="H707" s="68">
        <f>(('Regional Cap levels'!H590*1.05)/365)</f>
        <v>2.6491784412743242E-3</v>
      </c>
      <c r="I707" s="68">
        <f>(('Regional Cap levels'!I590*1.05)/365)</f>
        <v>2.6769511264842561E-3</v>
      </c>
      <c r="J707" s="68">
        <f>(('Regional Cap levels'!J590*1.05)/365)</f>
        <v>2.6769511264842561E-3</v>
      </c>
    </row>
    <row r="708" spans="2:10">
      <c r="B708" s="146" t="s">
        <v>120</v>
      </c>
      <c r="C708" s="147" t="s">
        <v>62</v>
      </c>
      <c r="D708" s="147" t="s">
        <v>66</v>
      </c>
      <c r="E708" s="183" t="s">
        <v>157</v>
      </c>
      <c r="F708" s="66">
        <f>(('Regional Cap levels'!F591-'Regional Cap levels'!F592)*1.05)/INDEX('TDCV Values'!$C$5:$C$6,MATCH($C708,'TDCV Values'!$B$5:$B$6,0))</f>
        <v>2.7097137535342895E-2</v>
      </c>
      <c r="G708" s="66">
        <f>(('Regional Cap levels'!G591-'Regional Cap levels'!G592)*1.05)/INDEX('TDCV Values'!$C$5:$C$6,MATCH($C708,'TDCV Values'!$B$5:$B$6,0))</f>
        <v>2.0381952880704664E-2</v>
      </c>
      <c r="H708" s="66">
        <f>(('Regional Cap levels'!H591-'Regional Cap levels'!H592)*1.05)/INDEX('TDCV Values'!$C$5:$C$6,MATCH($C708,'TDCV Values'!$B$5:$B$6,0))</f>
        <v>1.2138444874361633E-2</v>
      </c>
      <c r="I708" s="66">
        <f>(('Regional Cap levels'!I591-'Regional Cap levels'!I592)*1.05)/INDEX('TDCV Values'!$C$5:$C$6,MATCH($C708,'TDCV Values'!$B$5:$B$6,0))</f>
        <v>1.0971727167198023E-2</v>
      </c>
      <c r="J708" s="66">
        <f>(('Regional Cap levels'!J591-'Regional Cap levels'!J592)*1.05)/INDEX('TDCV Values'!$C$5:$C$6,MATCH($C708,'TDCV Values'!$B$5:$B$6,0))</f>
        <v>1.148525484806414E-2</v>
      </c>
    </row>
    <row r="709" spans="2:10">
      <c r="B709" s="143" t="s">
        <v>120</v>
      </c>
      <c r="C709" s="1" t="s">
        <v>62</v>
      </c>
      <c r="D709" s="1" t="s">
        <v>66</v>
      </c>
      <c r="E709" s="14" t="s">
        <v>68</v>
      </c>
      <c r="F709" s="67">
        <f>(('Regional Cap levels'!F592*1.05)/365)</f>
        <v>1.7407948346269232E-2</v>
      </c>
      <c r="G709" s="67">
        <f>(('Regional Cap levels'!G592*1.05)/365)</f>
        <v>1.9485151480420303E-2</v>
      </c>
      <c r="H709" s="67">
        <f>(('Regional Cap levels'!H592*1.05)/365)</f>
        <v>1.9485151480420303E-2</v>
      </c>
      <c r="I709" s="67">
        <f>('Regional Cap levels'!I592*1.05)/365</f>
        <v>1.9525634917539014E-2</v>
      </c>
      <c r="J709" s="67">
        <f>('Regional Cap levels'!J592*1.05)/365</f>
        <v>1.9525634917539014E-2</v>
      </c>
    </row>
    <row r="710" spans="2:10">
      <c r="B710" s="143" t="s">
        <v>120</v>
      </c>
      <c r="C710" s="1" t="s">
        <v>67</v>
      </c>
      <c r="D710" s="1" t="s">
        <v>66</v>
      </c>
      <c r="E710" s="14" t="s">
        <v>157</v>
      </c>
      <c r="F710" s="67">
        <f>(('Regional Cap levels'!F593-'Regional Cap levels'!F594)*1.05)/INDEX('TDCV Values'!$C$5:$C$6,MATCH($C710,'TDCV Values'!$B$5:$B$6,0))</f>
        <v>6.7695054678910604E-3</v>
      </c>
      <c r="G710" s="67">
        <f>(('Regional Cap levels'!G593-'Regional Cap levels'!G594)*1.05)/INDEX('TDCV Values'!$C$5:$C$6,MATCH($C710,'TDCV Values'!$B$5:$B$6,0))</f>
        <v>5.002451358604337E-3</v>
      </c>
      <c r="H710" s="67">
        <f>(('Regional Cap levels'!H593-'Regional Cap levels'!H594)*1.05)/INDEX('TDCV Values'!$C$5:$C$6,MATCH($C710,'TDCV Values'!$B$5:$B$6,0))</f>
        <v>2.9985155590004707E-3</v>
      </c>
      <c r="I710" s="67">
        <f>(('Regional Cap levels'!I593-'Regional Cap levels'!I594)*1.05)/INDEX('TDCV Values'!$C$5:$C$6,MATCH($C710,'TDCV Values'!$B$5:$B$6,0))</f>
        <v>2.740912248132674E-3</v>
      </c>
      <c r="J710" s="67">
        <f>(('Regional Cap levels'!J593-'Regional Cap levels'!J594)*1.05)/INDEX('TDCV Values'!$C$5:$C$6,MATCH($C710,'TDCV Values'!$B$5:$B$6,0))</f>
        <v>2.9479142779365408E-3</v>
      </c>
    </row>
    <row r="711" spans="2:10">
      <c r="B711" s="143" t="s">
        <v>120</v>
      </c>
      <c r="C711" s="1" t="s">
        <v>67</v>
      </c>
      <c r="D711" s="1" t="s">
        <v>66</v>
      </c>
      <c r="E711" s="14" t="s">
        <v>68</v>
      </c>
      <c r="F711" s="67">
        <f>(('Regional Cap levels'!F594*1.05)/365)</f>
        <v>1.0754444316041011E-2</v>
      </c>
      <c r="G711" s="67">
        <f>(('Regional Cap levels'!G594*1.05)/365)</f>
        <v>1.0983164419472545E-2</v>
      </c>
      <c r="H711" s="67">
        <f>(('Regional Cap levels'!H594*1.05)/365)</f>
        <v>1.0983164419472545E-2</v>
      </c>
      <c r="I711" s="67">
        <f>(('Regional Cap levels'!I594*1.05)/365)</f>
        <v>1.1098306519105592E-2</v>
      </c>
      <c r="J711" s="67">
        <f>(('Regional Cap levels'!J594*1.05)/365)</f>
        <v>1.1098306519105592E-2</v>
      </c>
    </row>
    <row r="712" spans="2:10">
      <c r="B712" s="143" t="s">
        <v>120</v>
      </c>
      <c r="C712" s="1" t="s">
        <v>62</v>
      </c>
      <c r="D712" s="1" t="s">
        <v>63</v>
      </c>
      <c r="E712" s="14" t="s">
        <v>157</v>
      </c>
      <c r="F712" s="67">
        <f>(('Regional Cap levels'!F595-'Regional Cap levels'!F596)*1.05)/INDEX('TDCV Values'!$C$5:$C$6,MATCH($C712,'TDCV Values'!$B$5:$B$6,0))</f>
        <v>6.8880748853498344E-3</v>
      </c>
      <c r="G712" s="67">
        <f>(('Regional Cap levels'!G595-'Regional Cap levels'!G596)*1.05)/INDEX('TDCV Values'!$C$5:$C$6,MATCH($C712,'TDCV Values'!$B$5:$B$6,0))</f>
        <v>5.1810792770583666E-3</v>
      </c>
      <c r="H712" s="67">
        <f>(('Regional Cap levels'!H595-'Regional Cap levels'!H596)*1.05)/INDEX('TDCV Values'!$C$5:$C$6,MATCH($C712,'TDCV Values'!$B$5:$B$6,0))</f>
        <v>3.0855848584464053E-3</v>
      </c>
      <c r="I712" s="67">
        <f>(('Regional Cap levels'!I595-'Regional Cap levels'!I596)*1.05)/INDEX('TDCV Values'!$C$5:$C$6,MATCH($C712,'TDCV Values'!$B$5:$B$6,0))</f>
        <v>2.7890059697529175E-3</v>
      </c>
      <c r="J712" s="67">
        <f>(('Regional Cap levels'!J595-'Regional Cap levels'!J596)*1.05)/INDEX('TDCV Values'!$C$5:$C$6,MATCH($C712,'TDCV Values'!$B$5:$B$6,0))</f>
        <v>2.9195443750325242E-3</v>
      </c>
    </row>
    <row r="713" spans="2:10">
      <c r="B713" s="143" t="s">
        <v>120</v>
      </c>
      <c r="C713" s="1" t="s">
        <v>62</v>
      </c>
      <c r="D713" s="1" t="s">
        <v>63</v>
      </c>
      <c r="E713" s="14" t="s">
        <v>68</v>
      </c>
      <c r="F713" s="67">
        <f>(('Regional Cap levels'!F596*1.05)/365)</f>
        <v>4.425089242471046E-3</v>
      </c>
      <c r="G713" s="67">
        <f>(('Regional Cap levels'!G596*1.05)/365)</f>
        <v>4.9531129394926997E-3</v>
      </c>
      <c r="H713" s="67">
        <f>(('Regional Cap levels'!H596*1.05)/365)</f>
        <v>4.9531129394926997E-3</v>
      </c>
      <c r="I713" s="67">
        <f>(('Regional Cap levels'!I596*1.05)/365)</f>
        <v>4.9634038030987289E-3</v>
      </c>
      <c r="J713" s="67">
        <f>(('Regional Cap levels'!J596*1.05)/365)</f>
        <v>4.9634038030987289E-3</v>
      </c>
    </row>
    <row r="714" spans="2:10">
      <c r="B714" s="143" t="s">
        <v>120</v>
      </c>
      <c r="C714" s="1" t="s">
        <v>67</v>
      </c>
      <c r="D714" s="1" t="s">
        <v>63</v>
      </c>
      <c r="E714" s="14" t="s">
        <v>157</v>
      </c>
      <c r="F714" s="67">
        <f>(('Regional Cap levels'!F597-'Regional Cap levels'!F598)*1.05)/INDEX('TDCV Values'!$C$5:$C$6,MATCH($C714,'TDCV Values'!$B$5:$B$6,0))</f>
        <v>1.6328288695952068E-3</v>
      </c>
      <c r="G714" s="67">
        <f>(('Regional Cap levels'!G597-'Regional Cap levels'!G598)*1.05)/INDEX('TDCV Values'!$C$5:$C$6,MATCH($C714,'TDCV Values'!$B$5:$B$6,0))</f>
        <v>1.206609114331596E-3</v>
      </c>
      <c r="H714" s="67">
        <f>(('Regional Cap levels'!H597-'Regional Cap levels'!H598)*1.05)/INDEX('TDCV Values'!$C$5:$C$6,MATCH($C714,'TDCV Values'!$B$5:$B$6,0))</f>
        <v>7.2325265026954412E-4</v>
      </c>
      <c r="I714" s="67">
        <f>(('Regional Cap levels'!I597-'Regional Cap levels'!I598)*1.05)/INDEX('TDCV Values'!$C$5:$C$6,MATCH($C714,'TDCV Values'!$B$5:$B$6,0))</f>
        <v>6.6111781266828479E-4</v>
      </c>
      <c r="J714" s="67">
        <f>(('Regional Cap levels'!J597-'Regional Cap levels'!J598)*1.05)/INDEX('TDCV Values'!$C$5:$C$6,MATCH($C714,'TDCV Values'!$B$5:$B$6,0))</f>
        <v>7.1104744075289883E-4</v>
      </c>
    </row>
    <row r="715" spans="2:10">
      <c r="B715" s="151" t="s">
        <v>120</v>
      </c>
      <c r="C715" s="152" t="s">
        <v>67</v>
      </c>
      <c r="D715" s="152" t="s">
        <v>63</v>
      </c>
      <c r="E715" s="184" t="s">
        <v>68</v>
      </c>
      <c r="F715" s="68">
        <f>(('Regional Cap levels'!F598*1.05)/365)</f>
        <v>2.5940103363497921E-3</v>
      </c>
      <c r="G715" s="68">
        <f>(('Regional Cap levels'!G598*1.05)/365)</f>
        <v>2.6491784412743242E-3</v>
      </c>
      <c r="H715" s="68">
        <f>(('Regional Cap levels'!H598*1.05)/365)</f>
        <v>2.6491784412743242E-3</v>
      </c>
      <c r="I715" s="68">
        <f>(('Regional Cap levels'!I598*1.05)/365)</f>
        <v>2.6769511264842561E-3</v>
      </c>
      <c r="J715" s="68">
        <f>(('Regional Cap levels'!J598*1.05)/365)</f>
        <v>2.6769511264842561E-3</v>
      </c>
    </row>
    <row r="716" spans="2:10">
      <c r="B716" s="146" t="s">
        <v>153</v>
      </c>
      <c r="C716" s="147" t="s">
        <v>62</v>
      </c>
      <c r="D716" s="147" t="s">
        <v>66</v>
      </c>
      <c r="E716" s="183" t="s">
        <v>157</v>
      </c>
      <c r="F716" s="66">
        <f>(('Regional Cap levels'!F599-'Regional Cap levels'!F600)*1.05)/INDEX('TDCV Values'!$C$5:$C$6,MATCH($C716,'TDCV Values'!$B$5:$B$6,0))</f>
        <v>2.6946842964105874E-2</v>
      </c>
      <c r="G716" s="66">
        <f>(('Regional Cap levels'!G599-'Regional Cap levels'!G600)*1.05)/INDEX('TDCV Values'!$C$5:$C$6,MATCH($C716,'TDCV Values'!$B$5:$B$6,0))</f>
        <v>2.0135181949251631E-2</v>
      </c>
      <c r="H716" s="66">
        <f>(('Regional Cap levels'!H599-'Regional Cap levels'!H600)*1.05)/INDEX('TDCV Values'!$C$5:$C$6,MATCH($C716,'TDCV Values'!$B$5:$B$6,0))</f>
        <v>1.188402639507424E-2</v>
      </c>
      <c r="I716" s="66">
        <f>(('Regional Cap levels'!I599-'Regional Cap levels'!I600)*1.05)/INDEX('TDCV Values'!$C$5:$C$6,MATCH($C716,'TDCV Values'!$B$5:$B$6,0))</f>
        <v>1.0721610231501455E-2</v>
      </c>
      <c r="J716" s="66">
        <f>(('Regional Cap levels'!J599-'Regional Cap levels'!J600)*1.05)/INDEX('TDCV Values'!$C$5:$C$6,MATCH($C716,'TDCV Values'!$B$5:$B$6,0))</f>
        <v>1.1232301521958338E-2</v>
      </c>
    </row>
    <row r="717" spans="2:10">
      <c r="B717" s="143" t="s">
        <v>153</v>
      </c>
      <c r="C717" s="1" t="s">
        <v>62</v>
      </c>
      <c r="D717" s="1" t="s">
        <v>66</v>
      </c>
      <c r="E717" s="14" t="s">
        <v>68</v>
      </c>
      <c r="F717" s="67">
        <f>(('Regional Cap levels'!F600*1.05)/365)</f>
        <v>1.9942950116269231E-2</v>
      </c>
      <c r="G717" s="67">
        <f>(('Regional Cap levels'!G600*1.05)/365)</f>
        <v>2.4380628220420301E-2</v>
      </c>
      <c r="H717" s="67">
        <f>(('Regional Cap levels'!H600*1.05)/365)</f>
        <v>2.4380628220420301E-2</v>
      </c>
      <c r="I717" s="67">
        <f>('Regional Cap levels'!I600*1.05)/365</f>
        <v>2.4421111657539019E-2</v>
      </c>
      <c r="J717" s="67">
        <f>('Regional Cap levels'!J600*1.05)/365</f>
        <v>2.4421111657539019E-2</v>
      </c>
    </row>
    <row r="718" spans="2:10">
      <c r="B718" s="143" t="s">
        <v>153</v>
      </c>
      <c r="C718" s="1" t="s">
        <v>67</v>
      </c>
      <c r="D718" s="1" t="s">
        <v>66</v>
      </c>
      <c r="E718" s="14" t="s">
        <v>157</v>
      </c>
      <c r="F718" s="67">
        <f>(('Regional Cap levels'!F601-'Regional Cap levels'!F602)*1.05)/INDEX('TDCV Values'!$C$5:$C$6,MATCH($C718,'TDCV Values'!$B$5:$B$6,0))</f>
        <v>6.6975150213954039E-3</v>
      </c>
      <c r="G718" s="67">
        <f>(('Regional Cap levels'!G601-'Regional Cap levels'!G602)*1.05)/INDEX('TDCV Values'!$C$5:$C$6,MATCH($C718,'TDCV Values'!$B$5:$B$6,0))</f>
        <v>4.9450743426957084E-3</v>
      </c>
      <c r="H718" s="67">
        <f>(('Regional Cap levels'!H601-'Regional Cap levels'!H602)*1.05)/INDEX('TDCV Values'!$C$5:$C$6,MATCH($C718,'TDCV Values'!$B$5:$B$6,0))</f>
        <v>2.9411385430918409E-3</v>
      </c>
      <c r="I718" s="67">
        <f>(('Regional Cap levels'!I601-'Regional Cap levels'!I602)*1.05)/INDEX('TDCV Values'!$C$5:$C$6,MATCH($C718,'TDCV Values'!$B$5:$B$6,0))</f>
        <v>2.6835352324642674E-3</v>
      </c>
      <c r="J718" s="67">
        <f>(('Regional Cap levels'!J601-'Regional Cap levels'!J602)*1.05)/INDEX('TDCV Values'!$C$5:$C$6,MATCH($C718,'TDCV Values'!$B$5:$B$6,0))</f>
        <v>2.890537262268135E-3</v>
      </c>
    </row>
    <row r="719" spans="2:10">
      <c r="B719" s="143" t="s">
        <v>153</v>
      </c>
      <c r="C719" s="1" t="s">
        <v>67</v>
      </c>
      <c r="D719" s="1" t="s">
        <v>66</v>
      </c>
      <c r="E719" s="14" t="s">
        <v>68</v>
      </c>
      <c r="F719" s="67">
        <f>(('Regional Cap levels'!F602*1.05)/365)</f>
        <v>1.0754444316041011E-2</v>
      </c>
      <c r="G719" s="67">
        <f>(('Regional Cap levels'!G602*1.05)/365)</f>
        <v>1.0983164419472545E-2</v>
      </c>
      <c r="H719" s="67">
        <f>(('Regional Cap levels'!H602*1.05)/365)</f>
        <v>1.0983164419472545E-2</v>
      </c>
      <c r="I719" s="67">
        <f>(('Regional Cap levels'!I602*1.05)/365)</f>
        <v>1.1098306519105592E-2</v>
      </c>
      <c r="J719" s="67">
        <f>(('Regional Cap levels'!J602*1.05)/365)</f>
        <v>1.1098306519105592E-2</v>
      </c>
    </row>
    <row r="720" spans="2:10">
      <c r="B720" s="143" t="s">
        <v>153</v>
      </c>
      <c r="C720" s="1" t="s">
        <v>62</v>
      </c>
      <c r="D720" s="1" t="s">
        <v>63</v>
      </c>
      <c r="E720" s="14" t="s">
        <v>157</v>
      </c>
      <c r="F720" s="67">
        <f>(('Regional Cap levels'!F603-'Regional Cap levels'!F604)*1.05)/INDEX('TDCV Values'!$C$5:$C$6,MATCH($C720,'TDCV Values'!$B$5:$B$6,0))</f>
        <v>6.8498701022729532E-3</v>
      </c>
      <c r="G720" s="67">
        <f>(('Regional Cap levels'!G603-'Regional Cap levels'!G604)*1.05)/INDEX('TDCV Values'!$C$5:$C$6,MATCH($C720,'TDCV Values'!$B$5:$B$6,0))</f>
        <v>5.1183502654364192E-3</v>
      </c>
      <c r="H720" s="67">
        <f>(('Regional Cap levels'!H603-'Regional Cap levels'!H604)*1.05)/INDEX('TDCV Values'!$C$5:$C$6,MATCH($C720,'TDCV Values'!$B$5:$B$6,0))</f>
        <v>3.0209118450972034E-3</v>
      </c>
      <c r="I720" s="67">
        <f>(('Regional Cap levels'!I603-'Regional Cap levels'!I604)*1.05)/INDEX('TDCV Values'!$C$5:$C$6,MATCH($C720,'TDCV Values'!$B$5:$B$6,0))</f>
        <v>2.7254264060102493E-3</v>
      </c>
      <c r="J720" s="67">
        <f>(('Regional Cap levels'!J603-'Regional Cap levels'!J604)*1.05)/INDEX('TDCV Values'!$C$5:$C$6,MATCH($C720,'TDCV Values'!$B$5:$B$6,0))</f>
        <v>2.85524380267714E-3</v>
      </c>
    </row>
    <row r="721" spans="2:10">
      <c r="B721" s="143" t="s">
        <v>153</v>
      </c>
      <c r="C721" s="1" t="s">
        <v>62</v>
      </c>
      <c r="D721" s="1" t="s">
        <v>63</v>
      </c>
      <c r="E721" s="14" t="s">
        <v>68</v>
      </c>
      <c r="F721" s="67">
        <f>(('Regional Cap levels'!F604*1.05)/365)</f>
        <v>5.0694850574710465E-3</v>
      </c>
      <c r="G721" s="67">
        <f>(('Regional Cap levels'!G604*1.05)/365)</f>
        <v>6.1975399694927016E-3</v>
      </c>
      <c r="H721" s="67">
        <f>(('Regional Cap levels'!H604*1.05)/365)</f>
        <v>6.1975399694927016E-3</v>
      </c>
      <c r="I721" s="67">
        <f>(('Regional Cap levels'!I604*1.05)/365)</f>
        <v>6.2078308330987281E-3</v>
      </c>
      <c r="J721" s="67">
        <f>(('Regional Cap levels'!J604*1.05)/365)</f>
        <v>6.2078308330987281E-3</v>
      </c>
    </row>
    <row r="722" spans="2:10">
      <c r="B722" s="143" t="s">
        <v>153</v>
      </c>
      <c r="C722" s="1" t="s">
        <v>67</v>
      </c>
      <c r="D722" s="1" t="s">
        <v>63</v>
      </c>
      <c r="E722" s="14" t="s">
        <v>157</v>
      </c>
      <c r="F722" s="67">
        <f>(('Regional Cap levels'!F605-'Regional Cap levels'!F606)*1.05)/INDEX('TDCV Values'!$C$5:$C$6,MATCH($C722,'TDCV Values'!$B$5:$B$6,0))</f>
        <v>1.6154645170689097E-3</v>
      </c>
      <c r="G722" s="67">
        <f>(('Regional Cap levels'!G605-'Regional Cap levels'!G606)*1.05)/INDEX('TDCV Values'!$C$5:$C$6,MATCH($C722,'TDCV Values'!$B$5:$B$6,0))</f>
        <v>1.1927695733974456E-3</v>
      </c>
      <c r="H722" s="67">
        <f>(('Regional Cap levels'!H605-'Regional Cap levels'!H606)*1.05)/INDEX('TDCV Values'!$C$5:$C$6,MATCH($C722,'TDCV Values'!$B$5:$B$6,0))</f>
        <v>7.094131093353937E-4</v>
      </c>
      <c r="I722" s="67">
        <f>(('Regional Cap levels'!I605-'Regional Cap levels'!I606)*1.05)/INDEX('TDCV Values'!$C$5:$C$6,MATCH($C722,'TDCV Values'!$B$5:$B$6,0))</f>
        <v>6.4727827179207706E-4</v>
      </c>
      <c r="J722" s="67">
        <f>(('Regional Cap levels'!J605-'Regional Cap levels'!J606)*1.05)/INDEX('TDCV Values'!$C$5:$C$6,MATCH($C722,'TDCV Values'!$B$5:$B$6,0))</f>
        <v>6.972078998766911E-4</v>
      </c>
    </row>
    <row r="723" spans="2:10">
      <c r="B723" s="151" t="s">
        <v>153</v>
      </c>
      <c r="C723" s="152" t="s">
        <v>67</v>
      </c>
      <c r="D723" s="152" t="s">
        <v>63</v>
      </c>
      <c r="E723" s="184" t="s">
        <v>68</v>
      </c>
      <c r="F723" s="68">
        <f>(('Regional Cap levels'!F606*1.05)/365)</f>
        <v>2.5940103363497921E-3</v>
      </c>
      <c r="G723" s="68">
        <f>(('Regional Cap levels'!G606*1.05)/365)</f>
        <v>2.6491784412743242E-3</v>
      </c>
      <c r="H723" s="68">
        <f>(('Regional Cap levels'!H606*1.05)/365)</f>
        <v>2.6491784412743242E-3</v>
      </c>
      <c r="I723" s="68">
        <f>(('Regional Cap levels'!I606*1.05)/365)</f>
        <v>2.6769511264842561E-3</v>
      </c>
      <c r="J723" s="68">
        <f>(('Regional Cap levels'!J606*1.05)/365)</f>
        <v>2.6769511264842561E-3</v>
      </c>
    </row>
    <row r="724" spans="2:10">
      <c r="B724" s="146" t="s">
        <v>154</v>
      </c>
      <c r="C724" s="147" t="s">
        <v>62</v>
      </c>
      <c r="D724" s="147" t="s">
        <v>66</v>
      </c>
      <c r="E724" s="183" t="s">
        <v>157</v>
      </c>
      <c r="F724" s="66">
        <f>(('Regional Cap levels'!F607-'Regional Cap levels'!F608)*1.05)/INDEX('TDCV Values'!$C$5:$C$6,MATCH($C724,'TDCV Values'!$B$5:$B$6,0))</f>
        <v>2.7968043119734044E-2</v>
      </c>
      <c r="G724" s="66">
        <f>(('Regional Cap levels'!G607-'Regional Cap levels'!G608)*1.05)/INDEX('TDCV Values'!$C$5:$C$6,MATCH($C724,'TDCV Values'!$B$5:$B$6,0))</f>
        <v>2.0882320805262776E-2</v>
      </c>
      <c r="H724" s="66">
        <f>(('Regional Cap levels'!H607-'Regional Cap levels'!H608)*1.05)/INDEX('TDCV Values'!$C$5:$C$6,MATCH($C724,'TDCV Values'!$B$5:$B$6,0))</f>
        <v>1.2461566474977431E-2</v>
      </c>
      <c r="I724" s="66">
        <f>(('Regional Cap levels'!I607-'Regional Cap levels'!I608)*1.05)/INDEX('TDCV Values'!$C$5:$C$6,MATCH($C724,'TDCV Values'!$B$5:$B$6,0))</f>
        <v>1.1279172617003645E-2</v>
      </c>
      <c r="J724" s="66">
        <f>(('Regional Cap levels'!J607-'Regional Cap levels'!J608)*1.05)/INDEX('TDCV Values'!$C$5:$C$6,MATCH($C724,'TDCV Values'!$B$5:$B$6,0))</f>
        <v>1.1804436846054171E-2</v>
      </c>
    </row>
    <row r="725" spans="2:10">
      <c r="B725" s="143" t="s">
        <v>154</v>
      </c>
      <c r="C725" s="1" t="s">
        <v>62</v>
      </c>
      <c r="D725" s="1" t="s">
        <v>66</v>
      </c>
      <c r="E725" s="14" t="s">
        <v>68</v>
      </c>
      <c r="F725" s="67">
        <f>(('Regional Cap levels'!F608*1.05)/365)</f>
        <v>1.9105221476269231E-2</v>
      </c>
      <c r="G725" s="67">
        <f>(('Regional Cap levels'!G608*1.05)/365)</f>
        <v>2.4441712600420305E-2</v>
      </c>
      <c r="H725" s="67">
        <f>(('Regional Cap levels'!H608*1.05)/365)</f>
        <v>2.4441712600420305E-2</v>
      </c>
      <c r="I725" s="67">
        <f>('Regional Cap levels'!I608*1.05)/365</f>
        <v>2.4482196037539011E-2</v>
      </c>
      <c r="J725" s="67">
        <f>('Regional Cap levels'!J608*1.05)/365</f>
        <v>2.4482196037539011E-2</v>
      </c>
    </row>
    <row r="726" spans="2:10">
      <c r="B726" s="143" t="s">
        <v>154</v>
      </c>
      <c r="C726" s="1" t="s">
        <v>67</v>
      </c>
      <c r="D726" s="1" t="s">
        <v>66</v>
      </c>
      <c r="E726" s="14" t="s">
        <v>157</v>
      </c>
      <c r="F726" s="67">
        <f>(('Regional Cap levels'!F609-'Regional Cap levels'!F610)*1.05)/INDEX('TDCV Values'!$C$5:$C$6,MATCH($C726,'TDCV Values'!$B$5:$B$6,0))</f>
        <v>6.7240636774523327E-3</v>
      </c>
      <c r="G726" s="67">
        <f>(('Regional Cap levels'!G609-'Regional Cap levels'!G610)*1.05)/INDEX('TDCV Values'!$C$5:$C$6,MATCH($C726,'TDCV Values'!$B$5:$B$6,0))</f>
        <v>4.9771564627752599E-3</v>
      </c>
      <c r="H726" s="67">
        <f>(('Regional Cap levels'!H609-'Regional Cap levels'!H610)*1.05)/INDEX('TDCV Values'!$C$5:$C$6,MATCH($C726,'TDCV Values'!$B$5:$B$6,0))</f>
        <v>2.9732206631713927E-3</v>
      </c>
      <c r="I726" s="67">
        <f>(('Regional Cap levels'!I609-'Regional Cap levels'!I610)*1.05)/INDEX('TDCV Values'!$C$5:$C$6,MATCH($C726,'TDCV Values'!$B$5:$B$6,0))</f>
        <v>2.7156173524055085E-3</v>
      </c>
      <c r="J726" s="67">
        <f>(('Regional Cap levels'!J609-'Regional Cap levels'!J610)*1.05)/INDEX('TDCV Values'!$C$5:$C$6,MATCH($C726,'TDCV Values'!$B$5:$B$6,0))</f>
        <v>2.9226193822093761E-3</v>
      </c>
    </row>
    <row r="727" spans="2:10">
      <c r="B727" s="143" t="s">
        <v>154</v>
      </c>
      <c r="C727" s="1" t="s">
        <v>67</v>
      </c>
      <c r="D727" s="1" t="s">
        <v>66</v>
      </c>
      <c r="E727" s="14" t="s">
        <v>68</v>
      </c>
      <c r="F727" s="67">
        <f>(('Regional Cap levels'!F610*1.05)/365)</f>
        <v>1.0754444316041011E-2</v>
      </c>
      <c r="G727" s="67">
        <f>(('Regional Cap levels'!G610*1.05)/365)</f>
        <v>1.0983164419472545E-2</v>
      </c>
      <c r="H727" s="67">
        <f>(('Regional Cap levels'!H610*1.05)/365)</f>
        <v>1.0983164419472545E-2</v>
      </c>
      <c r="I727" s="67">
        <f>(('Regional Cap levels'!I610*1.05)/365)</f>
        <v>1.1098306519105592E-2</v>
      </c>
      <c r="J727" s="67">
        <f>(('Regional Cap levels'!J610*1.05)/365)</f>
        <v>1.1098306519105592E-2</v>
      </c>
    </row>
    <row r="728" spans="2:10">
      <c r="B728" s="143" t="s">
        <v>154</v>
      </c>
      <c r="C728" s="1" t="s">
        <v>62</v>
      </c>
      <c r="D728" s="1" t="s">
        <v>63</v>
      </c>
      <c r="E728" s="14" t="s">
        <v>157</v>
      </c>
      <c r="F728" s="67">
        <f>(('Regional Cap levels'!F611-'Regional Cap levels'!F612)*1.05)/INDEX('TDCV Values'!$C$5:$C$6,MATCH($C728,'TDCV Values'!$B$5:$B$6,0))</f>
        <v>7.1094585232167927E-3</v>
      </c>
      <c r="G728" s="67">
        <f>(('Regional Cap levels'!G611-'Regional Cap levels'!G612)*1.05)/INDEX('TDCV Values'!$C$5:$C$6,MATCH($C728,'TDCV Values'!$B$5:$B$6,0))</f>
        <v>5.3082724807717837E-3</v>
      </c>
      <c r="H728" s="67">
        <f>(('Regional Cap levels'!H611-'Regional Cap levels'!H612)*1.05)/INDEX('TDCV Values'!$C$5:$C$6,MATCH($C728,'TDCV Values'!$B$5:$B$6,0))</f>
        <v>3.1677221609276258E-3</v>
      </c>
      <c r="I728" s="67">
        <f>(('Regional Cap levels'!I611-'Regional Cap levels'!I612)*1.05)/INDEX('TDCV Values'!$C$5:$C$6,MATCH($C728,'TDCV Values'!$B$5:$B$6,0))</f>
        <v>2.8671584048084293E-3</v>
      </c>
      <c r="J728" s="67">
        <f>(('Regional Cap levels'!J611-'Regional Cap levels'!J612)*1.05)/INDEX('TDCV Values'!$C$5:$C$6,MATCH($C728,'TDCV Values'!$B$5:$B$6,0))</f>
        <v>3.0006802330670981E-3</v>
      </c>
    </row>
    <row r="729" spans="2:10">
      <c r="B729" s="143" t="s">
        <v>154</v>
      </c>
      <c r="C729" s="1" t="s">
        <v>62</v>
      </c>
      <c r="D729" s="1" t="s">
        <v>63</v>
      </c>
      <c r="E729" s="14" t="s">
        <v>68</v>
      </c>
      <c r="F729" s="67">
        <f>(('Regional Cap levels'!F612*1.05)/365)</f>
        <v>4.8565349774710468E-3</v>
      </c>
      <c r="G729" s="67">
        <f>(('Regional Cap levels'!G612*1.05)/365)</f>
        <v>6.2130675794926996E-3</v>
      </c>
      <c r="H729" s="67">
        <f>(('Regional Cap levels'!H612*1.05)/365)</f>
        <v>6.2130675794926996E-3</v>
      </c>
      <c r="I729" s="67">
        <f>(('Regional Cap levels'!I612*1.05)/365)</f>
        <v>6.2233584430987287E-3</v>
      </c>
      <c r="J729" s="67">
        <f>(('Regional Cap levels'!J612*1.05)/365)</f>
        <v>6.2233584430987287E-3</v>
      </c>
    </row>
    <row r="730" spans="2:10">
      <c r="B730" s="143" t="s">
        <v>154</v>
      </c>
      <c r="C730" s="1" t="s">
        <v>67</v>
      </c>
      <c r="D730" s="1" t="s">
        <v>63</v>
      </c>
      <c r="E730" s="14" t="s">
        <v>157</v>
      </c>
      <c r="F730" s="67">
        <f>(('Regional Cap levels'!F613-'Regional Cap levels'!F614)*1.05)/INDEX('TDCV Values'!$C$5:$C$6,MATCH($C730,'TDCV Values'!$B$5:$B$6,0))</f>
        <v>1.6218681476242466E-3</v>
      </c>
      <c r="G730" s="67">
        <f>(('Regional Cap levels'!G613-'Regional Cap levels'!G614)*1.05)/INDEX('TDCV Values'!$C$5:$C$6,MATCH($C730,'TDCV Values'!$B$5:$B$6,0))</f>
        <v>1.2005078952161046E-3</v>
      </c>
      <c r="H730" s="67">
        <f>(('Regional Cap levels'!H613-'Regional Cap levels'!H614)*1.05)/INDEX('TDCV Values'!$C$5:$C$6,MATCH($C730,'TDCV Values'!$B$5:$B$6,0))</f>
        <v>7.1715143115405253E-4</v>
      </c>
      <c r="I730" s="67">
        <f>(('Regional Cap levels'!I613-'Regional Cap levels'!I614)*1.05)/INDEX('TDCV Values'!$C$5:$C$6,MATCH($C730,'TDCV Values'!$B$5:$B$6,0))</f>
        <v>6.5501659357737499E-4</v>
      </c>
      <c r="J730" s="67">
        <f>(('Regional Cap levels'!J613-'Regional Cap levels'!J614)*1.05)/INDEX('TDCV Values'!$C$5:$C$6,MATCH($C730,'TDCV Values'!$B$5:$B$6,0))</f>
        <v>7.0494622166198903E-4</v>
      </c>
    </row>
    <row r="731" spans="2:10">
      <c r="B731" s="151" t="s">
        <v>154</v>
      </c>
      <c r="C731" s="152" t="s">
        <v>67</v>
      </c>
      <c r="D731" s="152" t="s">
        <v>63</v>
      </c>
      <c r="E731" s="184" t="s">
        <v>68</v>
      </c>
      <c r="F731" s="68">
        <f>(('Regional Cap levels'!F614*1.05)/365)</f>
        <v>2.5940103363497921E-3</v>
      </c>
      <c r="G731" s="68">
        <f>(('Regional Cap levels'!G614*1.05)/365)</f>
        <v>2.6491784412743242E-3</v>
      </c>
      <c r="H731" s="68">
        <f>(('Regional Cap levels'!H614*1.05)/365)</f>
        <v>2.6491784412743242E-3</v>
      </c>
      <c r="I731" s="68">
        <f>(('Regional Cap levels'!I614*1.05)/365)</f>
        <v>2.6769511264842561E-3</v>
      </c>
      <c r="J731" s="68">
        <f>(('Regional Cap levels'!J614*1.05)/365)</f>
        <v>2.6769511264842561E-3</v>
      </c>
    </row>
    <row r="732" spans="2:10">
      <c r="B732" s="146" t="s">
        <v>124</v>
      </c>
      <c r="C732" s="147" t="s">
        <v>62</v>
      </c>
      <c r="D732" s="147" t="s">
        <v>66</v>
      </c>
      <c r="E732" s="183" t="s">
        <v>157</v>
      </c>
      <c r="F732" s="66">
        <f>(('Regional Cap levels'!F615-'Regional Cap levels'!F616)*1.05)/INDEX('TDCV Values'!$C$5:$C$6,MATCH($C732,'TDCV Values'!$B$5:$B$6,0))</f>
        <v>2.7821730870788076E-2</v>
      </c>
      <c r="G732" s="66">
        <f>(('Regional Cap levels'!G615-'Regional Cap levels'!G616)*1.05)/INDEX('TDCV Values'!$C$5:$C$6,MATCH($C732,'TDCV Values'!$B$5:$B$6,0))</f>
        <v>2.085248380712304E-2</v>
      </c>
      <c r="H732" s="66">
        <f>(('Regional Cap levels'!H615-'Regional Cap levels'!H616)*1.05)/INDEX('TDCV Values'!$C$5:$C$6,MATCH($C732,'TDCV Values'!$B$5:$B$6,0))</f>
        <v>1.25007635841313E-2</v>
      </c>
      <c r="I732" s="66">
        <f>(('Regional Cap levels'!I615-'Regional Cap levels'!I616)*1.05)/INDEX('TDCV Values'!$C$5:$C$6,MATCH($C732,'TDCV Values'!$B$5:$B$6,0))</f>
        <v>1.1339149548031105E-2</v>
      </c>
      <c r="J732" s="66">
        <f>(('Regional Cap levels'!J615-'Regional Cap levels'!J616)*1.05)/INDEX('TDCV Values'!$C$5:$C$6,MATCH($C732,'TDCV Values'!$B$5:$B$6,0))</f>
        <v>1.1860856090918422E-2</v>
      </c>
    </row>
    <row r="733" spans="2:10">
      <c r="B733" s="143" t="s">
        <v>124</v>
      </c>
      <c r="C733" s="1" t="s">
        <v>62</v>
      </c>
      <c r="D733" s="1" t="s">
        <v>66</v>
      </c>
      <c r="E733" s="14" t="s">
        <v>68</v>
      </c>
      <c r="F733" s="67">
        <f>(('Regional Cap levels'!F616*1.05)/365)</f>
        <v>1.2844072526269231E-2</v>
      </c>
      <c r="G733" s="67">
        <f>(('Regional Cap levels'!G616*1.05)/365)</f>
        <v>1.4855828110420303E-2</v>
      </c>
      <c r="H733" s="67">
        <f>(('Regional Cap levels'!H616*1.05)/365)</f>
        <v>1.4855828110420303E-2</v>
      </c>
      <c r="I733" s="67">
        <f>('Regional Cap levels'!I616*1.05)/365</f>
        <v>1.4896311547539013E-2</v>
      </c>
      <c r="J733" s="67">
        <f>('Regional Cap levels'!J616*1.05)/365</f>
        <v>1.4896311547539013E-2</v>
      </c>
    </row>
    <row r="734" spans="2:10">
      <c r="B734" s="143" t="s">
        <v>124</v>
      </c>
      <c r="C734" s="1" t="s">
        <v>67</v>
      </c>
      <c r="D734" s="1" t="s">
        <v>66</v>
      </c>
      <c r="E734" s="14" t="s">
        <v>157</v>
      </c>
      <c r="F734" s="67">
        <f>(('Regional Cap levels'!F617-'Regional Cap levels'!F618)*1.05)/INDEX('TDCV Values'!$C$5:$C$6,MATCH($C734,'TDCV Values'!$B$5:$B$6,0))</f>
        <v>6.7903731250120699E-3</v>
      </c>
      <c r="G734" s="67">
        <f>(('Regional Cap levels'!G617-'Regional Cap levels'!G618)*1.05)/INDEX('TDCV Values'!$C$5:$C$6,MATCH($C734,'TDCV Values'!$B$5:$B$6,0))</f>
        <v>4.9642411270559962E-3</v>
      </c>
      <c r="H734" s="67">
        <f>(('Regional Cap levels'!H617-'Regional Cap levels'!H618)*1.05)/INDEX('TDCV Values'!$C$5:$C$6,MATCH($C734,'TDCV Values'!$B$5:$B$6,0))</f>
        <v>2.96030532745213E-3</v>
      </c>
      <c r="I734" s="67">
        <f>(('Regional Cap levels'!I617-'Regional Cap levels'!I618)*1.05)/INDEX('TDCV Values'!$C$5:$C$6,MATCH($C734,'TDCV Values'!$B$5:$B$6,0))</f>
        <v>2.7027020161202635E-3</v>
      </c>
      <c r="J734" s="67">
        <f>(('Regional Cap levels'!J617-'Regional Cap levels'!J618)*1.05)/INDEX('TDCV Values'!$C$5:$C$6,MATCH($C734,'TDCV Values'!$B$5:$B$6,0))</f>
        <v>2.9097040459241303E-3</v>
      </c>
    </row>
    <row r="735" spans="2:10">
      <c r="B735" s="143" t="s">
        <v>124</v>
      </c>
      <c r="C735" s="1" t="s">
        <v>67</v>
      </c>
      <c r="D735" s="1" t="s">
        <v>66</v>
      </c>
      <c r="E735" s="14" t="s">
        <v>68</v>
      </c>
      <c r="F735" s="67">
        <f>(('Regional Cap levels'!F618*1.05)/365)</f>
        <v>1.0754444316041011E-2</v>
      </c>
      <c r="G735" s="67">
        <f>(('Regional Cap levels'!G618*1.05)/365)</f>
        <v>1.0983164419472545E-2</v>
      </c>
      <c r="H735" s="67">
        <f>(('Regional Cap levels'!H618*1.05)/365)</f>
        <v>1.0983164419472545E-2</v>
      </c>
      <c r="I735" s="67">
        <f>(('Regional Cap levels'!I618*1.05)/365)</f>
        <v>1.1098306519105592E-2</v>
      </c>
      <c r="J735" s="67">
        <f>(('Regional Cap levels'!J618*1.05)/365)</f>
        <v>1.1098306519105592E-2</v>
      </c>
    </row>
    <row r="736" spans="2:10">
      <c r="B736" s="143" t="s">
        <v>124</v>
      </c>
      <c r="C736" s="1" t="s">
        <v>62</v>
      </c>
      <c r="D736" s="1" t="s">
        <v>63</v>
      </c>
      <c r="E736" s="14" t="s">
        <v>157</v>
      </c>
      <c r="F736" s="67">
        <f>(('Regional Cap levels'!F619-'Regional Cap levels'!F620)*1.05)/INDEX('TDCV Values'!$C$5:$C$6,MATCH($C736,'TDCV Values'!$B$5:$B$6,0))</f>
        <v>7.0722660438979259E-3</v>
      </c>
      <c r="G736" s="67">
        <f>(('Regional Cap levels'!G619-'Regional Cap levels'!G620)*1.05)/INDEX('TDCV Values'!$C$5:$C$6,MATCH($C736,'TDCV Values'!$B$5:$B$6,0))</f>
        <v>5.3006879350878545E-3</v>
      </c>
      <c r="H736" s="67">
        <f>(('Regional Cap levels'!H619-'Regional Cap levels'!H620)*1.05)/INDEX('TDCV Values'!$C$5:$C$6,MATCH($C736,'TDCV Values'!$B$5:$B$6,0))</f>
        <v>3.1776860407946033E-3</v>
      </c>
      <c r="I736" s="67">
        <f>(('Regional Cap levels'!I619-'Regional Cap levels'!I620)*1.05)/INDEX('TDCV Values'!$C$5:$C$6,MATCH($C736,'TDCV Values'!$B$5:$B$6,0))</f>
        <v>2.8824045019938522E-3</v>
      </c>
      <c r="J736" s="67">
        <f>(('Regional Cap levels'!J619-'Regional Cap levels'!J620)*1.05)/INDEX('TDCV Values'!$C$5:$C$6,MATCH($C736,'TDCV Values'!$B$5:$B$6,0))</f>
        <v>3.0150219687243417E-3</v>
      </c>
    </row>
    <row r="737" spans="2:10">
      <c r="B737" s="143" t="s">
        <v>124</v>
      </c>
      <c r="C737" s="1" t="s">
        <v>62</v>
      </c>
      <c r="D737" s="1" t="s">
        <v>63</v>
      </c>
      <c r="E737" s="14" t="s">
        <v>68</v>
      </c>
      <c r="F737" s="67">
        <f>(('Regional Cap levels'!F620*1.05)/365)</f>
        <v>3.2649549524710465E-3</v>
      </c>
      <c r="G737" s="67">
        <f>(('Regional Cap levels'!G620*1.05)/365)</f>
        <v>3.7763419244926997E-3</v>
      </c>
      <c r="H737" s="67">
        <f>(('Regional Cap levels'!H620*1.05)/365)</f>
        <v>3.7763419244926997E-3</v>
      </c>
      <c r="I737" s="67">
        <f>(('Regional Cap levels'!I620*1.05)/365)</f>
        <v>3.7866327880987294E-3</v>
      </c>
      <c r="J737" s="67">
        <f>(('Regional Cap levels'!J620*1.05)/365)</f>
        <v>3.7866327880987294E-3</v>
      </c>
    </row>
    <row r="738" spans="2:10">
      <c r="B738" s="143" t="s">
        <v>124</v>
      </c>
      <c r="C738" s="1" t="s">
        <v>67</v>
      </c>
      <c r="D738" s="1" t="s">
        <v>63</v>
      </c>
      <c r="E738" s="14" t="s">
        <v>157</v>
      </c>
      <c r="F738" s="67">
        <f>(('Regional Cap levels'!F621-'Regional Cap levels'!F622)*1.05)/INDEX('TDCV Values'!$C$5:$C$6,MATCH($C738,'TDCV Values'!$B$5:$B$6,0))</f>
        <v>1.6378622229397924E-3</v>
      </c>
      <c r="G738" s="67">
        <f>(('Regional Cap levels'!G621-'Regional Cap levels'!G622)*1.05)/INDEX('TDCV Values'!$C$5:$C$6,MATCH($C738,'TDCV Values'!$B$5:$B$6,0))</f>
        <v>1.1973926701641484E-3</v>
      </c>
      <c r="H738" s="67">
        <f>(('Regional Cap levels'!H621-'Regional Cap levels'!H622)*1.05)/INDEX('TDCV Values'!$C$5:$C$6,MATCH($C738,'TDCV Values'!$B$5:$B$6,0))</f>
        <v>7.1403620610209658E-4</v>
      </c>
      <c r="I738" s="67">
        <f>(('Regional Cap levels'!I621-'Regional Cap levels'!I622)*1.05)/INDEX('TDCV Values'!$C$5:$C$6,MATCH($C738,'TDCV Values'!$B$5:$B$6,0))</f>
        <v>6.5190136838890204E-4</v>
      </c>
      <c r="J738" s="67">
        <f>(('Regional Cap levels'!J621-'Regional Cap levels'!J622)*1.05)/INDEX('TDCV Values'!$C$5:$C$6,MATCH($C738,'TDCV Values'!$B$5:$B$6,0))</f>
        <v>7.0183099647351597E-4</v>
      </c>
    </row>
    <row r="739" spans="2:10">
      <c r="B739" s="151" t="s">
        <v>124</v>
      </c>
      <c r="C739" s="152" t="s">
        <v>67</v>
      </c>
      <c r="D739" s="152" t="s">
        <v>63</v>
      </c>
      <c r="E739" s="184" t="s">
        <v>68</v>
      </c>
      <c r="F739" s="68">
        <f>(('Regional Cap levels'!F622*1.05)/365)</f>
        <v>2.5940103363497921E-3</v>
      </c>
      <c r="G739" s="68">
        <f>(('Regional Cap levels'!G622*1.05)/365)</f>
        <v>2.6491784412743242E-3</v>
      </c>
      <c r="H739" s="68">
        <f>(('Regional Cap levels'!H622*1.05)/365)</f>
        <v>2.6491784412743242E-3</v>
      </c>
      <c r="I739" s="68">
        <f>(('Regional Cap levels'!I622*1.05)/365)</f>
        <v>2.6769511264842561E-3</v>
      </c>
      <c r="J739" s="68">
        <f>(('Regional Cap levels'!J622*1.05)/365)</f>
        <v>2.6769511264842561E-3</v>
      </c>
    </row>
    <row r="740" spans="2:10">
      <c r="B740" s="146" t="s">
        <v>126</v>
      </c>
      <c r="C740" s="147" t="s">
        <v>62</v>
      </c>
      <c r="D740" s="147" t="s">
        <v>66</v>
      </c>
      <c r="E740" s="183" t="s">
        <v>157</v>
      </c>
      <c r="F740" s="66">
        <f>(('Regional Cap levels'!F623-'Regional Cap levels'!F624)*1.05)/INDEX('TDCV Values'!$C$5:$C$6,MATCH($C740,'TDCV Values'!$B$5:$B$6,0))</f>
        <v>2.7551083097071317E-2</v>
      </c>
      <c r="G740" s="66">
        <f>(('Regional Cap levels'!G623-'Regional Cap levels'!G624)*1.05)/INDEX('TDCV Values'!$C$5:$C$6,MATCH($C740,'TDCV Values'!$B$5:$B$6,0))</f>
        <v>2.0647901869709266E-2</v>
      </c>
      <c r="H740" s="66">
        <f>(('Regional Cap levels'!H623-'Regional Cap levels'!H624)*1.05)/INDEX('TDCV Values'!$C$5:$C$6,MATCH($C740,'TDCV Values'!$B$5:$B$6,0))</f>
        <v>1.2383227033317413E-2</v>
      </c>
      <c r="I740" s="66">
        <f>(('Regional Cap levels'!I623-'Regional Cap levels'!I624)*1.05)/INDEX('TDCV Values'!$C$5:$C$6,MATCH($C740,'TDCV Values'!$B$5:$B$6,0))</f>
        <v>1.1208906982053847E-2</v>
      </c>
      <c r="J740" s="66">
        <f>(('Regional Cap levels'!J623-'Regional Cap levels'!J624)*1.05)/INDEX('TDCV Values'!$C$5:$C$6,MATCH($C740,'TDCV Values'!$B$5:$B$6,0))</f>
        <v>1.1724489939392426E-2</v>
      </c>
    </row>
    <row r="741" spans="2:10">
      <c r="B741" s="143" t="s">
        <v>126</v>
      </c>
      <c r="C741" s="1" t="s">
        <v>62</v>
      </c>
      <c r="D741" s="1" t="s">
        <v>66</v>
      </c>
      <c r="E741" s="14" t="s">
        <v>68</v>
      </c>
      <c r="F741" s="67">
        <f>(('Regional Cap levels'!F624*1.05)/365)</f>
        <v>1.6705477976269228E-2</v>
      </c>
      <c r="G741" s="67">
        <f>(('Regional Cap levels'!G624*1.05)/365)</f>
        <v>1.8516527740420306E-2</v>
      </c>
      <c r="H741" s="67">
        <f>(('Regional Cap levels'!H624*1.05)/365)</f>
        <v>1.8516527740420306E-2</v>
      </c>
      <c r="I741" s="67">
        <f>('Regional Cap levels'!I624*1.05)/365</f>
        <v>1.8557011177539016E-2</v>
      </c>
      <c r="J741" s="67">
        <f>('Regional Cap levels'!J624*1.05)/365</f>
        <v>1.8557011177539016E-2</v>
      </c>
    </row>
    <row r="742" spans="2:10">
      <c r="B742" s="143" t="s">
        <v>126</v>
      </c>
      <c r="C742" s="1" t="s">
        <v>67</v>
      </c>
      <c r="D742" s="1" t="s">
        <v>66</v>
      </c>
      <c r="E742" s="14" t="s">
        <v>157</v>
      </c>
      <c r="F742" s="67">
        <f>(('Regional Cap levels'!F625-'Regional Cap levels'!F626)*1.05)/INDEX('TDCV Values'!$C$5:$C$6,MATCH($C742,'TDCV Values'!$B$5:$B$6,0))</f>
        <v>6.7049221108459196E-3</v>
      </c>
      <c r="G742" s="67">
        <f>(('Regional Cap levels'!G625-'Regional Cap levels'!G626)*1.05)/INDEX('TDCV Values'!$C$5:$C$6,MATCH($C742,'TDCV Values'!$B$5:$B$6,0))</f>
        <v>4.9749995331639695E-3</v>
      </c>
      <c r="H742" s="67">
        <f>(('Regional Cap levels'!H625-'Regional Cap levels'!H626)*1.05)/INDEX('TDCV Values'!$C$5:$C$6,MATCH($C742,'TDCV Values'!$B$5:$B$6,0))</f>
        <v>2.9710637335601032E-3</v>
      </c>
      <c r="I742" s="67">
        <f>(('Regional Cap levels'!I625-'Regional Cap levels'!I626)*1.05)/INDEX('TDCV Values'!$C$5:$C$6,MATCH($C742,'TDCV Values'!$B$5:$B$6,0))</f>
        <v>2.7134604227353762E-3</v>
      </c>
      <c r="J742" s="67">
        <f>(('Regional Cap levels'!J625-'Regional Cap levels'!J626)*1.05)/INDEX('TDCV Values'!$C$5:$C$6,MATCH($C742,'TDCV Values'!$B$5:$B$6,0))</f>
        <v>2.9204624525392435E-3</v>
      </c>
    </row>
    <row r="743" spans="2:10">
      <c r="B743" s="143" t="s">
        <v>126</v>
      </c>
      <c r="C743" s="1" t="s">
        <v>67</v>
      </c>
      <c r="D743" s="1" t="s">
        <v>66</v>
      </c>
      <c r="E743" s="14" t="s">
        <v>68</v>
      </c>
      <c r="F743" s="67">
        <f>(('Regional Cap levels'!F626*1.05)/365)</f>
        <v>1.0754444316041011E-2</v>
      </c>
      <c r="G743" s="67">
        <f>(('Regional Cap levels'!G626*1.05)/365)</f>
        <v>1.0983164419472545E-2</v>
      </c>
      <c r="H743" s="67">
        <f>(('Regional Cap levels'!H626*1.05)/365)</f>
        <v>1.0983164419472545E-2</v>
      </c>
      <c r="I743" s="67">
        <f>(('Regional Cap levels'!I626*1.05)/365)</f>
        <v>1.1098306519105592E-2</v>
      </c>
      <c r="J743" s="67">
        <f>(('Regional Cap levels'!J626*1.05)/365)</f>
        <v>1.1098306519105592E-2</v>
      </c>
    </row>
    <row r="744" spans="2:10">
      <c r="B744" s="143" t="s">
        <v>126</v>
      </c>
      <c r="C744" s="1" t="s">
        <v>62</v>
      </c>
      <c r="D744" s="1" t="s">
        <v>63</v>
      </c>
      <c r="E744" s="14" t="s">
        <v>157</v>
      </c>
      <c r="F744" s="67">
        <f>(('Regional Cap levels'!F627-'Regional Cap levels'!F628)*1.05)/INDEX('TDCV Values'!$C$5:$C$6,MATCH($C744,'TDCV Values'!$B$5:$B$6,0))</f>
        <v>7.003467554371764E-3</v>
      </c>
      <c r="G744" s="67">
        <f>(('Regional Cap levels'!G627-'Regional Cap levels'!G628)*1.05)/INDEX('TDCV Values'!$C$5:$C$6,MATCH($C744,'TDCV Values'!$B$5:$B$6,0))</f>
        <v>5.2486833385411514E-3</v>
      </c>
      <c r="H744" s="67">
        <f>(('Regional Cap levels'!H627-'Regional Cap levels'!H628)*1.05)/INDEX('TDCV Values'!$C$5:$C$6,MATCH($C744,'TDCV Values'!$B$5:$B$6,0))</f>
        <v>3.147808325382198E-3</v>
      </c>
      <c r="I744" s="67">
        <f>(('Regional Cap levels'!I627-'Regional Cap levels'!I628)*1.05)/INDEX('TDCV Values'!$C$5:$C$6,MATCH($C744,'TDCV Values'!$B$5:$B$6,0))</f>
        <v>2.8492969257215852E-3</v>
      </c>
      <c r="J744" s="67">
        <f>(('Regional Cap levels'!J627-'Regional Cap levels'!J628)*1.05)/INDEX('TDCV Values'!$C$5:$C$6,MATCH($C744,'TDCV Values'!$B$5:$B$6,0))</f>
        <v>2.9803577809549547E-3</v>
      </c>
    </row>
    <row r="745" spans="2:10">
      <c r="B745" s="143" t="s">
        <v>126</v>
      </c>
      <c r="C745" s="1" t="s">
        <v>62</v>
      </c>
      <c r="D745" s="1" t="s">
        <v>63</v>
      </c>
      <c r="E745" s="14" t="s">
        <v>68</v>
      </c>
      <c r="F745" s="67">
        <f>(('Regional Cap levels'!F628*1.05)/365)</f>
        <v>4.2465217274710466E-3</v>
      </c>
      <c r="G745" s="67">
        <f>(('Regional Cap levels'!G628*1.05)/365)</f>
        <v>4.7068894094927007E-3</v>
      </c>
      <c r="H745" s="67">
        <f>(('Regional Cap levels'!H628*1.05)/365)</f>
        <v>4.7068894094927007E-3</v>
      </c>
      <c r="I745" s="67">
        <f>(('Regional Cap levels'!I628*1.05)/365)</f>
        <v>4.7171802730987299E-3</v>
      </c>
      <c r="J745" s="67">
        <f>(('Regional Cap levels'!J628*1.05)/365)</f>
        <v>4.7171802730987299E-3</v>
      </c>
    </row>
    <row r="746" spans="2:10">
      <c r="B746" s="143" t="s">
        <v>126</v>
      </c>
      <c r="C746" s="1" t="s">
        <v>67</v>
      </c>
      <c r="D746" s="1" t="s">
        <v>63</v>
      </c>
      <c r="E746" s="14" t="s">
        <v>157</v>
      </c>
      <c r="F746" s="67">
        <f>(('Regional Cap levels'!F629-'Regional Cap levels'!F630)*1.05)/INDEX('TDCV Values'!$C$5:$C$6,MATCH($C746,'TDCV Values'!$B$5:$B$6,0))</f>
        <v>1.6172511334697447E-3</v>
      </c>
      <c r="G746" s="67">
        <f>(('Regional Cap levels'!G629-'Regional Cap levels'!G630)*1.05)/INDEX('TDCV Values'!$C$5:$C$6,MATCH($C746,'TDCV Values'!$B$5:$B$6,0))</f>
        <v>1.1999876360988464E-3</v>
      </c>
      <c r="H746" s="67">
        <f>(('Regional Cap levels'!H629-'Regional Cap levels'!H630)*1.05)/INDEX('TDCV Values'!$C$5:$C$6,MATCH($C746,'TDCV Values'!$B$5:$B$6,0))</f>
        <v>7.1663117203679444E-4</v>
      </c>
      <c r="I746" s="67">
        <f>(('Regional Cap levels'!I629-'Regional Cap levels'!I630)*1.05)/INDEX('TDCV Values'!$C$5:$C$6,MATCH($C746,'TDCV Values'!$B$5:$B$6,0))</f>
        <v>6.5449633444592383E-4</v>
      </c>
      <c r="J746" s="67">
        <f>(('Regional Cap levels'!J629-'Regional Cap levels'!J630)*1.05)/INDEX('TDCV Values'!$C$5:$C$6,MATCH($C746,'TDCV Values'!$B$5:$B$6,0))</f>
        <v>7.0442596253053786E-4</v>
      </c>
    </row>
    <row r="747" spans="2:10">
      <c r="B747" s="151" t="s">
        <v>126</v>
      </c>
      <c r="C747" s="152" t="s">
        <v>67</v>
      </c>
      <c r="D747" s="152" t="s">
        <v>63</v>
      </c>
      <c r="E747" s="184" t="s">
        <v>68</v>
      </c>
      <c r="F747" s="68">
        <f>(('Regional Cap levels'!F630*1.05)/365)</f>
        <v>2.5940103363497921E-3</v>
      </c>
      <c r="G747" s="68">
        <f>(('Regional Cap levels'!G630*1.05)/365)</f>
        <v>2.6491784412743242E-3</v>
      </c>
      <c r="H747" s="68">
        <f>(('Regional Cap levels'!H630*1.05)/365)</f>
        <v>2.6491784412743242E-3</v>
      </c>
      <c r="I747" s="68">
        <f>(('Regional Cap levels'!I630*1.05)/365)</f>
        <v>2.6769511264842561E-3</v>
      </c>
      <c r="J747" s="68">
        <f>(('Regional Cap levels'!J630*1.05)/365)</f>
        <v>2.6769511264842561E-3</v>
      </c>
    </row>
    <row r="748" spans="2:10">
      <c r="B748" s="146" t="s">
        <v>128</v>
      </c>
      <c r="C748" s="147" t="s">
        <v>62</v>
      </c>
      <c r="D748" s="147" t="s">
        <v>66</v>
      </c>
      <c r="E748" s="183" t="s">
        <v>157</v>
      </c>
      <c r="F748" s="66">
        <f>(('Regional Cap levels'!F631-'Regional Cap levels'!F632)*1.05)/INDEX('TDCV Values'!$C$5:$C$6,MATCH($C748,'TDCV Values'!$B$5:$B$6,0))</f>
        <v>2.7443492855513996E-2</v>
      </c>
      <c r="G748" s="66">
        <f>(('Regional Cap levels'!G631-'Regional Cap levels'!G632)*1.05)/INDEX('TDCV Values'!$C$5:$C$6,MATCH($C748,'TDCV Values'!$B$5:$B$6,0))</f>
        <v>2.0569697241201973E-2</v>
      </c>
      <c r="H748" s="66">
        <f>(('Regional Cap levels'!H631-'Regional Cap levels'!H632)*1.05)/INDEX('TDCV Values'!$C$5:$C$6,MATCH($C748,'TDCV Values'!$B$5:$B$6,0))</f>
        <v>1.2310528708242124E-2</v>
      </c>
      <c r="I748" s="66">
        <f>(('Regional Cap levels'!I631-'Regional Cap levels'!I632)*1.05)/INDEX('TDCV Values'!$C$5:$C$6,MATCH($C748,'TDCV Values'!$B$5:$B$6,0))</f>
        <v>1.1140418479100078E-2</v>
      </c>
      <c r="J748" s="66">
        <f>(('Regional Cap levels'!J631-'Regional Cap levels'!J632)*1.05)/INDEX('TDCV Values'!$C$5:$C$6,MATCH($C748,'TDCV Values'!$B$5:$B$6,0))</f>
        <v>1.1655469809203477E-2</v>
      </c>
    </row>
    <row r="749" spans="2:10">
      <c r="B749" s="143" t="s">
        <v>128</v>
      </c>
      <c r="C749" s="1" t="s">
        <v>62</v>
      </c>
      <c r="D749" s="1" t="s">
        <v>66</v>
      </c>
      <c r="E749" s="14" t="s">
        <v>68</v>
      </c>
      <c r="F749" s="67">
        <f>(('Regional Cap levels'!F632*1.05)/365)</f>
        <v>1.5187094816269233E-2</v>
      </c>
      <c r="G749" s="67">
        <f>(('Regional Cap levels'!G632*1.05)/365)</f>
        <v>1.70766816404203E-2</v>
      </c>
      <c r="H749" s="67">
        <f>(('Regional Cap levels'!H632*1.05)/365)</f>
        <v>1.70766816404203E-2</v>
      </c>
      <c r="I749" s="67">
        <f>('Regional Cap levels'!I632*1.05)/365</f>
        <v>1.7117165077539014E-2</v>
      </c>
      <c r="J749" s="67">
        <f>('Regional Cap levels'!J632*1.05)/365</f>
        <v>1.7117165077539014E-2</v>
      </c>
    </row>
    <row r="750" spans="2:10">
      <c r="B750" s="143" t="s">
        <v>128</v>
      </c>
      <c r="C750" s="1" t="s">
        <v>67</v>
      </c>
      <c r="D750" s="1" t="s">
        <v>66</v>
      </c>
      <c r="E750" s="14" t="s">
        <v>157</v>
      </c>
      <c r="F750" s="67">
        <f>(('Regional Cap levels'!F633-'Regional Cap levels'!F634)*1.05)/INDEX('TDCV Values'!$C$5:$C$6,MATCH($C750,'TDCV Values'!$B$5:$B$6,0))</f>
        <v>6.7105850696541902E-3</v>
      </c>
      <c r="G750" s="67">
        <f>(('Regional Cap levels'!G633-'Regional Cap levels'!G634)*1.05)/INDEX('TDCV Values'!$C$5:$C$6,MATCH($C750,'TDCV Values'!$B$5:$B$6,0))</f>
        <v>4.9193444806458816E-3</v>
      </c>
      <c r="H750" s="67">
        <f>(('Regional Cap levels'!H633-'Regional Cap levels'!H634)*1.05)/INDEX('TDCV Values'!$C$5:$C$6,MATCH($C750,'TDCV Values'!$B$5:$B$6,0))</f>
        <v>2.9154086810420144E-3</v>
      </c>
      <c r="I750" s="67">
        <f>(('Regional Cap levels'!I633-'Regional Cap levels'!I634)*1.05)/INDEX('TDCV Values'!$C$5:$C$6,MATCH($C750,'TDCV Values'!$B$5:$B$6,0))</f>
        <v>2.6578053703101017E-3</v>
      </c>
      <c r="J750" s="67">
        <f>(('Regional Cap levels'!J633-'Regional Cap levels'!J634)*1.05)/INDEX('TDCV Values'!$C$5:$C$6,MATCH($C750,'TDCV Values'!$B$5:$B$6,0))</f>
        <v>2.8648074001139689E-3</v>
      </c>
    </row>
    <row r="751" spans="2:10">
      <c r="B751" s="143" t="s">
        <v>128</v>
      </c>
      <c r="C751" s="1" t="s">
        <v>67</v>
      </c>
      <c r="D751" s="1" t="s">
        <v>66</v>
      </c>
      <c r="E751" s="14" t="s">
        <v>68</v>
      </c>
      <c r="F751" s="67">
        <f>(('Regional Cap levels'!F634*1.05)/365)</f>
        <v>1.0754444316041011E-2</v>
      </c>
      <c r="G751" s="67">
        <f>(('Regional Cap levels'!G634*1.05)/365)</f>
        <v>1.0983164419472545E-2</v>
      </c>
      <c r="H751" s="67">
        <f>(('Regional Cap levels'!H634*1.05)/365)</f>
        <v>1.0983164419472545E-2</v>
      </c>
      <c r="I751" s="67">
        <f>(('Regional Cap levels'!I634*1.05)/365)</f>
        <v>1.1098306519105592E-2</v>
      </c>
      <c r="J751" s="67">
        <f>(('Regional Cap levels'!J634*1.05)/365)</f>
        <v>1.1098306519105592E-2</v>
      </c>
    </row>
    <row r="752" spans="2:10">
      <c r="B752" s="143" t="s">
        <v>128</v>
      </c>
      <c r="C752" s="1" t="s">
        <v>62</v>
      </c>
      <c r="D752" s="1" t="s">
        <v>63</v>
      </c>
      <c r="E752" s="14" t="s">
        <v>157</v>
      </c>
      <c r="F752" s="67">
        <f>(('Regional Cap levels'!F635-'Regional Cap levels'!F636)*1.05)/INDEX('TDCV Values'!$C$5:$C$6,MATCH($C752,'TDCV Values'!$B$5:$B$6,0))</f>
        <v>6.9761181843575673E-3</v>
      </c>
      <c r="G752" s="67">
        <f>(('Regional Cap levels'!G635-'Regional Cap levels'!G636)*1.05)/INDEX('TDCV Values'!$C$5:$C$6,MATCH($C752,'TDCV Values'!$B$5:$B$6,0))</f>
        <v>5.2288037724121965E-3</v>
      </c>
      <c r="H752" s="67">
        <f>(('Regional Cap levels'!H635-'Regional Cap levels'!H636)*1.05)/INDEX('TDCV Values'!$C$5:$C$6,MATCH($C752,'TDCV Values'!$B$5:$B$6,0))</f>
        <v>3.1293284580344023E-3</v>
      </c>
      <c r="I752" s="67">
        <f>(('Regional Cap levels'!I635-'Regional Cap levels'!I636)*1.05)/INDEX('TDCV Values'!$C$5:$C$6,MATCH($C752,'TDCV Values'!$B$5:$B$6,0))</f>
        <v>2.8318871924419816E-3</v>
      </c>
      <c r="J752" s="67">
        <f>(('Regional Cap levels'!J635-'Regional Cap levels'!J636)*1.05)/INDEX('TDCV Values'!$C$5:$C$6,MATCH($C752,'TDCV Values'!$B$5:$B$6,0))</f>
        <v>2.9628129083750384E-3</v>
      </c>
    </row>
    <row r="753" spans="2:10">
      <c r="B753" s="143" t="s">
        <v>128</v>
      </c>
      <c r="C753" s="1" t="s">
        <v>62</v>
      </c>
      <c r="D753" s="1" t="s">
        <v>63</v>
      </c>
      <c r="E753" s="14" t="s">
        <v>68</v>
      </c>
      <c r="F753" s="67">
        <f>(('Regional Cap levels'!F636*1.05)/365)</f>
        <v>3.8605497074710466E-3</v>
      </c>
      <c r="G753" s="67">
        <f>(('Regional Cap levels'!G636*1.05)/365)</f>
        <v>4.3408814594926995E-3</v>
      </c>
      <c r="H753" s="67">
        <f>(('Regional Cap levels'!H636*1.05)/365)</f>
        <v>4.3408814594926995E-3</v>
      </c>
      <c r="I753" s="67">
        <f>(('Regional Cap levels'!I636*1.05)/365)</f>
        <v>4.3511723230987296E-3</v>
      </c>
      <c r="J753" s="67">
        <f>(('Regional Cap levels'!J636*1.05)/365)</f>
        <v>4.3511723230987296E-3</v>
      </c>
    </row>
    <row r="754" spans="2:10">
      <c r="B754" s="143" t="s">
        <v>128</v>
      </c>
      <c r="C754" s="1" t="s">
        <v>67</v>
      </c>
      <c r="D754" s="1" t="s">
        <v>63</v>
      </c>
      <c r="E754" s="14" t="s">
        <v>157</v>
      </c>
      <c r="F754" s="67">
        <f>(('Regional Cap levels'!F637-'Regional Cap levels'!F638)*1.05)/INDEX('TDCV Values'!$C$5:$C$6,MATCH($C754,'TDCV Values'!$B$5:$B$6,0))</f>
        <v>1.6186170593373477E-3</v>
      </c>
      <c r="G754" s="67">
        <f>(('Regional Cap levels'!G637-'Regional Cap levels'!G638)*1.05)/INDEX('TDCV Values'!$C$5:$C$6,MATCH($C754,'TDCV Values'!$B$5:$B$6,0))</f>
        <v>1.1865634388777337E-3</v>
      </c>
      <c r="H754" s="67">
        <f>(('Regional Cap levels'!H637-'Regional Cap levels'!H638)*1.05)/INDEX('TDCV Values'!$C$5:$C$6,MATCH($C754,'TDCV Values'!$B$5:$B$6,0))</f>
        <v>7.0320697481568157E-4</v>
      </c>
      <c r="I754" s="67">
        <f>(('Regional Cap levels'!I637-'Regional Cap levels'!I638)*1.05)/INDEX('TDCV Values'!$C$5:$C$6,MATCH($C754,'TDCV Values'!$B$5:$B$6,0))</f>
        <v>6.4107213724719789E-4</v>
      </c>
      <c r="J754" s="67">
        <f>(('Regional Cap levels'!J637-'Regional Cap levels'!J638)*1.05)/INDEX('TDCV Values'!$C$5:$C$6,MATCH($C754,'TDCV Values'!$B$5:$B$6,0))</f>
        <v>6.9100176533181182E-4</v>
      </c>
    </row>
    <row r="755" spans="2:10">
      <c r="B755" s="151" t="s">
        <v>128</v>
      </c>
      <c r="C755" s="152" t="s">
        <v>67</v>
      </c>
      <c r="D755" s="152" t="s">
        <v>63</v>
      </c>
      <c r="E755" s="184" t="s">
        <v>68</v>
      </c>
      <c r="F755" s="68">
        <f>(('Regional Cap levels'!F638*1.05)/365)</f>
        <v>2.5940103363497921E-3</v>
      </c>
      <c r="G755" s="68">
        <f>(('Regional Cap levels'!G638*1.05)/365)</f>
        <v>2.6491784412743242E-3</v>
      </c>
      <c r="H755" s="68">
        <f>(('Regional Cap levels'!H638*1.05)/365)</f>
        <v>2.6491784412743242E-3</v>
      </c>
      <c r="I755" s="68">
        <f>(('Regional Cap levels'!I638*1.05)/365)</f>
        <v>2.6769511264842561E-3</v>
      </c>
      <c r="J755" s="68">
        <f>(('Regional Cap levels'!J638*1.05)/365)</f>
        <v>2.6769511264842561E-3</v>
      </c>
    </row>
    <row r="756" spans="2:10">
      <c r="B756" s="146" t="s">
        <v>155</v>
      </c>
      <c r="C756" s="147" t="s">
        <v>62</v>
      </c>
      <c r="D756" s="147" t="s">
        <v>66</v>
      </c>
      <c r="E756" s="183" t="s">
        <v>157</v>
      </c>
      <c r="F756" s="66">
        <f>(('Regional Cap levels'!F639-'Regional Cap levels'!F640)*1.05)/INDEX('TDCV Values'!$C$5:$C$6,MATCH($C756,'TDCV Values'!$B$5:$B$6,0))</f>
        <v>2.6505834642804205E-2</v>
      </c>
      <c r="G756" s="66">
        <f>(('Regional Cap levels'!G639-'Regional Cap levels'!G640)*1.05)/INDEX('TDCV Values'!$C$5:$C$6,MATCH($C756,'TDCV Values'!$B$5:$B$6,0))</f>
        <v>1.9931760887875939E-2</v>
      </c>
      <c r="H756" s="66">
        <f>(('Regional Cap levels'!H639-'Regional Cap levels'!H640)*1.05)/INDEX('TDCV Values'!$C$5:$C$6,MATCH($C756,'TDCV Values'!$B$5:$B$6,0))</f>
        <v>1.1810057056410885E-2</v>
      </c>
      <c r="I756" s="66">
        <f>(('Regional Cap levels'!I639-'Regional Cap levels'!I640)*1.05)/INDEX('TDCV Values'!$C$5:$C$6,MATCH($C756,'TDCV Values'!$B$5:$B$6,0))</f>
        <v>1.0667312030589883E-2</v>
      </c>
      <c r="J756" s="66">
        <f>(('Regional Cap levels'!J639-'Regional Cap levels'!J640)*1.05)/INDEX('TDCV Values'!$C$5:$C$6,MATCH($C756,'TDCV Values'!$B$5:$B$6,0))</f>
        <v>1.1171954428453272E-2</v>
      </c>
    </row>
    <row r="757" spans="2:10">
      <c r="B757" s="143" t="s">
        <v>155</v>
      </c>
      <c r="C757" s="1" t="s">
        <v>62</v>
      </c>
      <c r="D757" s="1" t="s">
        <v>66</v>
      </c>
      <c r="E757" s="14" t="s">
        <v>68</v>
      </c>
      <c r="F757" s="67">
        <f>(('Regional Cap levels'!F640*1.05)/365)</f>
        <v>1.7957707766269228E-2</v>
      </c>
      <c r="G757" s="67">
        <f>(('Regional Cap levels'!G640*1.05)/365)</f>
        <v>1.9773120700420303E-2</v>
      </c>
      <c r="H757" s="67">
        <f>(('Regional Cap levels'!H640*1.05)/365)</f>
        <v>1.9773120700420303E-2</v>
      </c>
      <c r="I757" s="67">
        <f>('Regional Cap levels'!I640*1.05)/365</f>
        <v>1.981360413753902E-2</v>
      </c>
      <c r="J757" s="67">
        <f>('Regional Cap levels'!J640*1.05)/365</f>
        <v>1.981360413753902E-2</v>
      </c>
    </row>
    <row r="758" spans="2:10">
      <c r="B758" s="143" t="s">
        <v>155</v>
      </c>
      <c r="C758" s="1" t="s">
        <v>67</v>
      </c>
      <c r="D758" s="1" t="s">
        <v>66</v>
      </c>
      <c r="E758" s="14" t="s">
        <v>157</v>
      </c>
      <c r="F758" s="67">
        <f>(('Regional Cap levels'!F641-'Regional Cap levels'!F642)*1.05)/INDEX('TDCV Values'!$C$5:$C$6,MATCH($C758,'TDCV Values'!$B$5:$B$6,0))</f>
        <v>6.6817656132184267E-3</v>
      </c>
      <c r="G758" s="67">
        <f>(('Regional Cap levels'!G641-'Regional Cap levels'!G642)*1.05)/INDEX('TDCV Values'!$C$5:$C$6,MATCH($C758,'TDCV Values'!$B$5:$B$6,0))</f>
        <v>4.9114658195533569E-3</v>
      </c>
      <c r="H758" s="67">
        <f>(('Regional Cap levels'!H641-'Regional Cap levels'!H642)*1.05)/INDEX('TDCV Values'!$C$5:$C$6,MATCH($C758,'TDCV Values'!$B$5:$B$6,0))</f>
        <v>2.9075300199494893E-3</v>
      </c>
      <c r="I758" s="67">
        <f>(('Regional Cap levels'!I641-'Regional Cap levels'!I642)*1.05)/INDEX('TDCV Values'!$C$5:$C$6,MATCH($C758,'TDCV Values'!$B$5:$B$6,0))</f>
        <v>2.6499267090719864E-3</v>
      </c>
      <c r="J758" s="67">
        <f>(('Regional Cap levels'!J641-'Regional Cap levels'!J642)*1.05)/INDEX('TDCV Values'!$C$5:$C$6,MATCH($C758,'TDCV Values'!$B$5:$B$6,0))</f>
        <v>2.8569287388758536E-3</v>
      </c>
    </row>
    <row r="759" spans="2:10">
      <c r="B759" s="143" t="s">
        <v>155</v>
      </c>
      <c r="C759" s="1" t="s">
        <v>67</v>
      </c>
      <c r="D759" s="1" t="s">
        <v>66</v>
      </c>
      <c r="E759" s="14" t="s">
        <v>68</v>
      </c>
      <c r="F759" s="67">
        <f>(('Regional Cap levels'!F642*1.05)/365)</f>
        <v>1.0754444316041011E-2</v>
      </c>
      <c r="G759" s="67">
        <f>(('Regional Cap levels'!G642*1.05)/365)</f>
        <v>1.0983164419472545E-2</v>
      </c>
      <c r="H759" s="67">
        <f>(('Regional Cap levels'!H642*1.05)/365)</f>
        <v>1.0983164419472545E-2</v>
      </c>
      <c r="I759" s="67">
        <f>(('Regional Cap levels'!I642*1.05)/365)</f>
        <v>1.1098306519105592E-2</v>
      </c>
      <c r="J759" s="67">
        <f>(('Regional Cap levels'!J642*1.05)/365)</f>
        <v>1.1098306519105592E-2</v>
      </c>
    </row>
    <row r="760" spans="2:10">
      <c r="B760" s="143" t="s">
        <v>155</v>
      </c>
      <c r="C760" s="1" t="s">
        <v>62</v>
      </c>
      <c r="D760" s="1" t="s">
        <v>63</v>
      </c>
      <c r="E760" s="14" t="s">
        <v>157</v>
      </c>
      <c r="F760" s="67">
        <f>(('Regional Cap levels'!F643-'Regional Cap levels'!F644)*1.05)/INDEX('TDCV Values'!$C$5:$C$6,MATCH($C760,'TDCV Values'!$B$5:$B$6,0))</f>
        <v>6.737766071423709E-3</v>
      </c>
      <c r="G760" s="67">
        <f>(('Regional Cap levels'!G643-'Regional Cap levels'!G644)*1.05)/INDEX('TDCV Values'!$C$5:$C$6,MATCH($C760,'TDCV Values'!$B$5:$B$6,0))</f>
        <v>5.0666407628298963E-3</v>
      </c>
      <c r="H760" s="67">
        <f>(('Regional Cap levels'!H643-'Regional Cap levels'!H644)*1.05)/INDEX('TDCV Values'!$C$5:$C$6,MATCH($C760,'TDCV Values'!$B$5:$B$6,0))</f>
        <v>3.0021088869150538E-3</v>
      </c>
      <c r="I760" s="67">
        <f>(('Regional Cap levels'!I643-'Regional Cap levels'!I644)*1.05)/INDEX('TDCV Values'!$C$5:$C$6,MATCH($C760,'TDCV Values'!$B$5:$B$6,0))</f>
        <v>2.7116238383578213E-3</v>
      </c>
      <c r="J760" s="67">
        <f>(('Regional Cap levels'!J643-'Regional Cap levels'!J644)*1.05)/INDEX('TDCV Values'!$C$5:$C$6,MATCH($C760,'TDCV Values'!$B$5:$B$6,0))</f>
        <v>2.8399036104286434E-3</v>
      </c>
    </row>
    <row r="761" spans="2:10">
      <c r="B761" s="143" t="s">
        <v>155</v>
      </c>
      <c r="C761" s="1" t="s">
        <v>62</v>
      </c>
      <c r="D761" s="1" t="s">
        <v>63</v>
      </c>
      <c r="E761" s="14" t="s">
        <v>68</v>
      </c>
      <c r="F761" s="67">
        <f>(('Regional Cap levels'!F644*1.05)/365)</f>
        <v>4.564837732471046E-3</v>
      </c>
      <c r="G761" s="67">
        <f>(('Regional Cap levels'!G644*1.05)/365)</f>
        <v>5.0263145294927002E-3</v>
      </c>
      <c r="H761" s="67">
        <f>(('Regional Cap levels'!H644*1.05)/365)</f>
        <v>5.0263145294927002E-3</v>
      </c>
      <c r="I761" s="67">
        <f>(('Regional Cap levels'!I644*1.05)/365)</f>
        <v>5.0366053930987302E-3</v>
      </c>
      <c r="J761" s="67">
        <f>(('Regional Cap levels'!J644*1.05)/365)</f>
        <v>5.0366053930987302E-3</v>
      </c>
    </row>
    <row r="762" spans="2:10">
      <c r="B762" s="143" t="s">
        <v>155</v>
      </c>
      <c r="C762" s="1" t="s">
        <v>67</v>
      </c>
      <c r="D762" s="1" t="s">
        <v>63</v>
      </c>
      <c r="E762" s="14" t="s">
        <v>157</v>
      </c>
      <c r="F762" s="67">
        <f>(('Regional Cap levels'!F645-'Regional Cap levels'!F646)*1.05)/INDEX('TDCV Values'!$C$5:$C$6,MATCH($C762,'TDCV Values'!$B$5:$B$6,0))</f>
        <v>1.6116657036293783E-3</v>
      </c>
      <c r="G762" s="67">
        <f>(('Regional Cap levels'!G645-'Regional Cap levels'!G646)*1.05)/INDEX('TDCV Values'!$C$5:$C$6,MATCH($C762,'TDCV Values'!$B$5:$B$6,0))</f>
        <v>1.1846630777144771E-3</v>
      </c>
      <c r="H762" s="67">
        <f>(('Regional Cap levels'!H645-'Regional Cap levels'!H646)*1.05)/INDEX('TDCV Values'!$C$5:$C$6,MATCH($C762,'TDCV Values'!$B$5:$B$6,0))</f>
        <v>7.0130661365242527E-4</v>
      </c>
      <c r="I762" s="67">
        <f>(('Regional Cap levels'!I645-'Regional Cap levels'!I646)*1.05)/INDEX('TDCV Values'!$C$5:$C$6,MATCH($C762,'TDCV Values'!$B$5:$B$6,0))</f>
        <v>6.391717760488245E-4</v>
      </c>
      <c r="J762" s="67">
        <f>(('Regional Cap levels'!J645-'Regional Cap levels'!J646)*1.05)/INDEX('TDCV Values'!$C$5:$C$6,MATCH($C762,'TDCV Values'!$B$5:$B$6,0))</f>
        <v>6.8910140413343864E-4</v>
      </c>
    </row>
    <row r="763" spans="2:10">
      <c r="B763" s="151" t="s">
        <v>155</v>
      </c>
      <c r="C763" s="152" t="s">
        <v>67</v>
      </c>
      <c r="D763" s="152" t="s">
        <v>63</v>
      </c>
      <c r="E763" s="184" t="s">
        <v>68</v>
      </c>
      <c r="F763" s="68">
        <f>(('Regional Cap levels'!F646*1.05)/365)</f>
        <v>2.5940103363497921E-3</v>
      </c>
      <c r="G763" s="68">
        <f>(('Regional Cap levels'!G646*1.05)/365)</f>
        <v>2.6491784412743242E-3</v>
      </c>
      <c r="H763" s="68">
        <f>(('Regional Cap levels'!H646*1.05)/365)</f>
        <v>2.6491784412743242E-3</v>
      </c>
      <c r="I763" s="68">
        <f>(('Regional Cap levels'!I646*1.05)/365)</f>
        <v>2.6769511264842561E-3</v>
      </c>
      <c r="J763" s="68">
        <f>(('Regional Cap levels'!J646*1.05)/365)</f>
        <v>2.6769511264842561E-3</v>
      </c>
    </row>
    <row r="764" spans="2:10">
      <c r="B764" s="146" t="s">
        <v>132</v>
      </c>
      <c r="C764" s="147" t="s">
        <v>62</v>
      </c>
      <c r="D764" s="147" t="s">
        <v>66</v>
      </c>
      <c r="E764" s="183" t="s">
        <v>157</v>
      </c>
      <c r="F764" s="66">
        <f>(('Regional Cap levels'!F647-'Regional Cap levels'!F648)*1.05)/INDEX('TDCV Values'!$C$5:$C$6,MATCH($C764,'TDCV Values'!$B$5:$B$6,0))</f>
        <v>2.6913978992027021E-2</v>
      </c>
      <c r="G764" s="66">
        <f>(('Regional Cap levels'!G647-'Regional Cap levels'!G648)*1.05)/INDEX('TDCV Values'!$C$5:$C$6,MATCH($C764,'TDCV Values'!$B$5:$B$6,0))</f>
        <v>2.0095692502495353E-2</v>
      </c>
      <c r="H764" s="66">
        <f>(('Regional Cap levels'!H647-'Regional Cap levels'!H648)*1.05)/INDEX('TDCV Values'!$C$5:$C$6,MATCH($C764,'TDCV Values'!$B$5:$B$6,0))</f>
        <v>1.1860010808286036E-2</v>
      </c>
      <c r="I764" s="66">
        <f>(('Regional Cap levels'!I647-'Regional Cap levels'!I648)*1.05)/INDEX('TDCV Values'!$C$5:$C$6,MATCH($C764,'TDCV Values'!$B$5:$B$6,0))</f>
        <v>1.0705861718174161E-2</v>
      </c>
      <c r="J764" s="66">
        <f>(('Regional Cap levels'!J647-'Regional Cap levels'!J648)*1.05)/INDEX('TDCV Values'!$C$5:$C$6,MATCH($C764,'TDCV Values'!$B$5:$B$6,0))</f>
        <v>1.1216005993522507E-2</v>
      </c>
    </row>
    <row r="765" spans="2:10">
      <c r="B765" s="143" t="s">
        <v>132</v>
      </c>
      <c r="C765" s="1" t="s">
        <v>62</v>
      </c>
      <c r="D765" s="1" t="s">
        <v>66</v>
      </c>
      <c r="E765" s="14" t="s">
        <v>68</v>
      </c>
      <c r="F765" s="67">
        <f>(('Regional Cap levels'!F648*1.05)/365)</f>
        <v>1.9327743146269231E-2</v>
      </c>
      <c r="G765" s="67">
        <f>(('Regional Cap levels'!G648*1.05)/365)</f>
        <v>2.1256598500420304E-2</v>
      </c>
      <c r="H765" s="67">
        <f>(('Regional Cap levels'!H648*1.05)/365)</f>
        <v>2.1256598500420304E-2</v>
      </c>
      <c r="I765" s="67">
        <f>('Regional Cap levels'!I648*1.05)/365</f>
        <v>2.1297081937539014E-2</v>
      </c>
      <c r="J765" s="67">
        <f>('Regional Cap levels'!J648*1.05)/365</f>
        <v>2.1297081937539014E-2</v>
      </c>
    </row>
    <row r="766" spans="2:10">
      <c r="B766" s="143" t="s">
        <v>132</v>
      </c>
      <c r="C766" s="1" t="s">
        <v>67</v>
      </c>
      <c r="D766" s="1" t="s">
        <v>66</v>
      </c>
      <c r="E766" s="14" t="s">
        <v>157</v>
      </c>
      <c r="F766" s="67">
        <f>(('Regional Cap levels'!F649-'Regional Cap levels'!F650)*1.05)/INDEX('TDCV Values'!$C$5:$C$6,MATCH($C766,'TDCV Values'!$B$5:$B$6,0))</f>
        <v>6.7203879113527758E-3</v>
      </c>
      <c r="G766" s="67">
        <f>(('Regional Cap levels'!G649-'Regional Cap levels'!G650)*1.05)/INDEX('TDCV Values'!$C$5:$C$6,MATCH($C766,'TDCV Values'!$B$5:$B$6,0))</f>
        <v>4.9324704763957731E-3</v>
      </c>
      <c r="H766" s="67">
        <f>(('Regional Cap levels'!H649-'Regional Cap levels'!H650)*1.05)/INDEX('TDCV Values'!$C$5:$C$6,MATCH($C766,'TDCV Values'!$B$5:$B$6,0))</f>
        <v>2.9285346767919059E-3</v>
      </c>
      <c r="I766" s="67">
        <f>(('Regional Cap levels'!I649-'Regional Cap levels'!I650)*1.05)/INDEX('TDCV Values'!$C$5:$C$6,MATCH($C766,'TDCV Values'!$B$5:$B$6,0))</f>
        <v>2.6709313659178903E-3</v>
      </c>
      <c r="J766" s="67">
        <f>(('Regional Cap levels'!J649-'Regional Cap levels'!J650)*1.05)/INDEX('TDCV Values'!$C$5:$C$6,MATCH($C766,'TDCV Values'!$B$5:$B$6,0))</f>
        <v>2.8779333957217579E-3</v>
      </c>
    </row>
    <row r="767" spans="2:10">
      <c r="B767" s="143" t="s">
        <v>132</v>
      </c>
      <c r="C767" s="1" t="s">
        <v>67</v>
      </c>
      <c r="D767" s="1" t="s">
        <v>66</v>
      </c>
      <c r="E767" s="14" t="s">
        <v>68</v>
      </c>
      <c r="F767" s="67">
        <f>(('Regional Cap levels'!F650*1.05)/365)</f>
        <v>1.0754444316041011E-2</v>
      </c>
      <c r="G767" s="67">
        <f>(('Regional Cap levels'!G650*1.05)/365)</f>
        <v>1.0983164419472545E-2</v>
      </c>
      <c r="H767" s="67">
        <f>(('Regional Cap levels'!H650*1.05)/365)</f>
        <v>1.0983164419472545E-2</v>
      </c>
      <c r="I767" s="67">
        <f>(('Regional Cap levels'!I650*1.05)/365)</f>
        <v>1.1098306519105592E-2</v>
      </c>
      <c r="J767" s="67">
        <f>(('Regional Cap levels'!J650*1.05)/365)</f>
        <v>1.1098306519105592E-2</v>
      </c>
    </row>
    <row r="768" spans="2:10">
      <c r="B768" s="143" t="s">
        <v>132</v>
      </c>
      <c r="C768" s="1" t="s">
        <v>62</v>
      </c>
      <c r="D768" s="1" t="s">
        <v>63</v>
      </c>
      <c r="E768" s="14" t="s">
        <v>157</v>
      </c>
      <c r="F768" s="67">
        <f>(('Regional Cap levels'!F651-'Regional Cap levels'!F652)*1.05)/INDEX('TDCV Values'!$C$5:$C$6,MATCH($C768,'TDCV Values'!$B$5:$B$6,0))</f>
        <v>6.8415161017659288E-3</v>
      </c>
      <c r="G768" s="67">
        <f>(('Regional Cap levels'!G651-'Regional Cap levels'!G652)*1.05)/INDEX('TDCV Values'!$C$5:$C$6,MATCH($C768,'TDCV Values'!$B$5:$B$6,0))</f>
        <v>5.1083120735394534E-3</v>
      </c>
      <c r="H768" s="67">
        <f>(('Regional Cap levels'!H651-'Regional Cap levels'!H652)*1.05)/INDEX('TDCV Values'!$C$5:$C$6,MATCH($C768,'TDCV Values'!$B$5:$B$6,0))</f>
        <v>3.0148070984243485E-3</v>
      </c>
      <c r="I768" s="67">
        <f>(('Regional Cap levels'!I651-'Regional Cap levels'!I652)*1.05)/INDEX('TDCV Values'!$C$5:$C$6,MATCH($C768,'TDCV Values'!$B$5:$B$6,0))</f>
        <v>2.7214231440793584E-3</v>
      </c>
      <c r="J768" s="67">
        <f>(('Regional Cap levels'!J651-'Regional Cap levels'!J652)*1.05)/INDEX('TDCV Values'!$C$5:$C$6,MATCH($C768,'TDCV Values'!$B$5:$B$6,0))</f>
        <v>2.8511014898584546E-3</v>
      </c>
    </row>
    <row r="769" spans="2:10">
      <c r="B769" s="143" t="s">
        <v>132</v>
      </c>
      <c r="C769" s="1" t="s">
        <v>62</v>
      </c>
      <c r="D769" s="1" t="s">
        <v>63</v>
      </c>
      <c r="E769" s="14" t="s">
        <v>68</v>
      </c>
      <c r="F769" s="67">
        <f>(('Regional Cap levels'!F652*1.05)/365)</f>
        <v>4.9130998424710467E-3</v>
      </c>
      <c r="G769" s="67">
        <f>(('Regional Cap levels'!G652*1.05)/365)</f>
        <v>5.4034136294927003E-3</v>
      </c>
      <c r="H769" s="67">
        <f>(('Regional Cap levels'!H652*1.05)/365)</f>
        <v>5.4034136294927003E-3</v>
      </c>
      <c r="I769" s="67">
        <f>(('Regional Cap levels'!I652*1.05)/365)</f>
        <v>5.4137044930987295E-3</v>
      </c>
      <c r="J769" s="67">
        <f>(('Regional Cap levels'!J652*1.05)/365)</f>
        <v>5.4137044930987295E-3</v>
      </c>
    </row>
    <row r="770" spans="2:10">
      <c r="B770" s="143" t="s">
        <v>132</v>
      </c>
      <c r="C770" s="1" t="s">
        <v>67</v>
      </c>
      <c r="D770" s="1" t="s">
        <v>63</v>
      </c>
      <c r="E770" s="14" t="s">
        <v>157</v>
      </c>
      <c r="F770" s="67">
        <f>(('Regional Cap levels'!F653-'Regional Cap levels'!F654)*1.05)/INDEX('TDCV Values'!$C$5:$C$6,MATCH($C770,'TDCV Values'!$B$5:$B$6,0))</f>
        <v>1.6209815397274505E-3</v>
      </c>
      <c r="G770" s="67">
        <f>(('Regional Cap levels'!G653-'Regional Cap levels'!G654)*1.05)/INDEX('TDCV Values'!$C$5:$C$6,MATCH($C770,'TDCV Values'!$B$5:$B$6,0))</f>
        <v>1.1897294758806229E-3</v>
      </c>
      <c r="H770" s="67">
        <f>(('Regional Cap levels'!H653-'Regional Cap levels'!H654)*1.05)/INDEX('TDCV Values'!$C$5:$C$6,MATCH($C770,'TDCV Values'!$B$5:$B$6,0))</f>
        <v>7.0637301181857102E-4</v>
      </c>
      <c r="I770" s="67">
        <f>(('Regional Cap levels'!I653-'Regional Cap levels'!I654)*1.05)/INDEX('TDCV Values'!$C$5:$C$6,MATCH($C770,'TDCV Values'!$B$5:$B$6,0))</f>
        <v>6.4423817421581191E-4</v>
      </c>
      <c r="J770" s="67">
        <f>(('Regional Cap levels'!J653-'Regional Cap levels'!J654)*1.05)/INDEX('TDCV Values'!$C$5:$C$6,MATCH($C770,'TDCV Values'!$B$5:$B$6,0))</f>
        <v>6.9416780230042584E-4</v>
      </c>
    </row>
    <row r="771" spans="2:10">
      <c r="B771" s="151" t="s">
        <v>132</v>
      </c>
      <c r="C771" s="152" t="s">
        <v>67</v>
      </c>
      <c r="D771" s="152" t="s">
        <v>63</v>
      </c>
      <c r="E771" s="184" t="s">
        <v>68</v>
      </c>
      <c r="F771" s="68">
        <f>(('Regional Cap levels'!F654*1.05)/365)</f>
        <v>2.5940103363497921E-3</v>
      </c>
      <c r="G771" s="68">
        <f>(('Regional Cap levels'!G654*1.05)/365)</f>
        <v>2.6491784412743242E-3</v>
      </c>
      <c r="H771" s="68">
        <f>(('Regional Cap levels'!H654*1.05)/365)</f>
        <v>2.6491784412743242E-3</v>
      </c>
      <c r="I771" s="68">
        <f>(('Regional Cap levels'!I654*1.05)/365)</f>
        <v>2.6769511264842561E-3</v>
      </c>
      <c r="J771" s="68">
        <f>(('Regional Cap levels'!J654*1.05)/365)</f>
        <v>2.6769511264842561E-3</v>
      </c>
    </row>
    <row r="772" spans="2:10">
      <c r="B772" s="146" t="s">
        <v>140</v>
      </c>
      <c r="C772" s="147" t="s">
        <v>62</v>
      </c>
      <c r="D772" s="147" t="s">
        <v>66</v>
      </c>
      <c r="E772" s="183" t="s">
        <v>157</v>
      </c>
      <c r="F772" s="66">
        <f>(('Regional Cap levels'!F655-'Regional Cap levels'!F656)*1.05)/INDEX('TDCV Values'!$C$5:$C$6,MATCH($C772,'TDCV Values'!$B$5:$B$6,0))</f>
        <v>2.6866084417880708E-2</v>
      </c>
      <c r="G772" s="66">
        <f>(('Regional Cap levels'!G655-'Regional Cap levels'!G656)*1.05)/INDEX('TDCV Values'!$C$5:$C$6,MATCH($C772,'TDCV Values'!$B$5:$B$6,0))</f>
        <v>2.0090857787174853E-2</v>
      </c>
      <c r="H772" s="66">
        <f>(('Regional Cap levels'!H655-'Regional Cap levels'!H656)*1.05)/INDEX('TDCV Values'!$C$5:$C$6,MATCH($C772,'TDCV Values'!$B$5:$B$6,0))</f>
        <v>1.1999772510033844E-2</v>
      </c>
      <c r="I772" s="66">
        <f>(('Regional Cap levels'!I655-'Regional Cap levels'!I656)*1.05)/INDEX('TDCV Values'!$C$5:$C$6,MATCH($C772,'TDCV Values'!$B$5:$B$6,0))</f>
        <v>1.0844489079240576E-2</v>
      </c>
      <c r="J772" s="66">
        <f>(('Regional Cap levels'!J655-'Regional Cap levels'!J656)*1.05)/INDEX('TDCV Values'!$C$5:$C$6,MATCH($C772,'TDCV Values'!$B$5:$B$6,0))</f>
        <v>1.1342068506989806E-2</v>
      </c>
    </row>
    <row r="773" spans="2:10">
      <c r="B773" s="143" t="s">
        <v>140</v>
      </c>
      <c r="C773" s="1" t="s">
        <v>62</v>
      </c>
      <c r="D773" s="1" t="s">
        <v>66</v>
      </c>
      <c r="E773" s="14" t="s">
        <v>68</v>
      </c>
      <c r="F773" s="67">
        <f>(('Regional Cap levels'!F656*1.05)/365)</f>
        <v>2.0745773396269231E-2</v>
      </c>
      <c r="G773" s="67">
        <f>(('Regional Cap levels'!G656*1.05)/365)</f>
        <v>2.3006229670420306E-2</v>
      </c>
      <c r="H773" s="67">
        <f>(('Regional Cap levels'!H656*1.05)/365)</f>
        <v>2.3006229670420306E-2</v>
      </c>
      <c r="I773" s="67">
        <f>('Regional Cap levels'!I656*1.05)/365</f>
        <v>2.3046713107539016E-2</v>
      </c>
      <c r="J773" s="67">
        <f>('Regional Cap levels'!J656*1.05)/365</f>
        <v>2.3046713107539016E-2</v>
      </c>
    </row>
    <row r="774" spans="2:10">
      <c r="B774" s="143" t="s">
        <v>140</v>
      </c>
      <c r="C774" s="1" t="s">
        <v>67</v>
      </c>
      <c r="D774" s="1" t="s">
        <v>66</v>
      </c>
      <c r="E774" s="14" t="s">
        <v>157</v>
      </c>
      <c r="F774" s="67">
        <f>(('Regional Cap levels'!F657-'Regional Cap levels'!F658)*1.05)/INDEX('TDCV Values'!$C$5:$C$6,MATCH($C774,'TDCV Values'!$B$5:$B$6,0))</f>
        <v>6.7570352018517209E-3</v>
      </c>
      <c r="G774" s="67">
        <f>(('Regional Cap levels'!G657-'Regional Cap levels'!G658)*1.05)/INDEX('TDCV Values'!$C$5:$C$6,MATCH($C774,'TDCV Values'!$B$5:$B$6,0))</f>
        <v>5.0446383098063201E-3</v>
      </c>
      <c r="H774" s="67">
        <f>(('Regional Cap levels'!H657-'Regional Cap levels'!H658)*1.05)/INDEX('TDCV Values'!$C$5:$C$6,MATCH($C774,'TDCV Values'!$B$5:$B$6,0))</f>
        <v>3.0407025102024542E-3</v>
      </c>
      <c r="I774" s="67">
        <f>(('Regional Cap levels'!I657-'Regional Cap levels'!I658)*1.05)/INDEX('TDCV Values'!$C$5:$C$6,MATCH($C774,'TDCV Values'!$B$5:$B$6,0))</f>
        <v>2.7830991988978867E-3</v>
      </c>
      <c r="J774" s="67">
        <f>(('Regional Cap levels'!J657-'Regional Cap levels'!J658)*1.05)/INDEX('TDCV Values'!$C$5:$C$6,MATCH($C774,'TDCV Values'!$B$5:$B$6,0))</f>
        <v>2.9901012287017535E-3</v>
      </c>
    </row>
    <row r="775" spans="2:10">
      <c r="B775" s="143" t="s">
        <v>140</v>
      </c>
      <c r="C775" s="1" t="s">
        <v>67</v>
      </c>
      <c r="D775" s="1" t="s">
        <v>66</v>
      </c>
      <c r="E775" s="14" t="s">
        <v>68</v>
      </c>
      <c r="F775" s="67">
        <f>(('Regional Cap levels'!F658*1.05)/365)</f>
        <v>1.0754444316041011E-2</v>
      </c>
      <c r="G775" s="67">
        <f>(('Regional Cap levels'!G658*1.05)/365)</f>
        <v>1.0983164419472545E-2</v>
      </c>
      <c r="H775" s="67">
        <f>(('Regional Cap levels'!H658*1.05)/365)</f>
        <v>1.0983164419472545E-2</v>
      </c>
      <c r="I775" s="67">
        <f>(('Regional Cap levels'!I658*1.05)/365)</f>
        <v>1.1098306519105592E-2</v>
      </c>
      <c r="J775" s="67">
        <f>(('Regional Cap levels'!J658*1.05)/365)</f>
        <v>1.1098306519105592E-2</v>
      </c>
    </row>
    <row r="776" spans="2:10">
      <c r="B776" s="143" t="s">
        <v>140</v>
      </c>
      <c r="C776" s="1" t="s">
        <v>62</v>
      </c>
      <c r="D776" s="1" t="s">
        <v>63</v>
      </c>
      <c r="E776" s="14" t="s">
        <v>157</v>
      </c>
      <c r="F776" s="67">
        <f>(('Regional Cap levels'!F659-'Regional Cap levels'!F660)*1.05)/INDEX('TDCV Values'!$C$5:$C$6,MATCH($C776,'TDCV Values'!$B$5:$B$6,0))</f>
        <v>6.8293413319072509E-3</v>
      </c>
      <c r="G776" s="67">
        <f>(('Regional Cap levels'!G659-'Regional Cap levels'!G660)*1.05)/INDEX('TDCV Values'!$C$5:$C$6,MATCH($C776,'TDCV Values'!$B$5:$B$6,0))</f>
        <v>5.1070830920231019E-3</v>
      </c>
      <c r="H776" s="67">
        <f>(('Regional Cap levels'!H659-'Regional Cap levels'!H660)*1.05)/INDEX('TDCV Values'!$C$5:$C$6,MATCH($C776,'TDCV Values'!$B$5:$B$6,0))</f>
        <v>3.0503344328701811E-3</v>
      </c>
      <c r="I776" s="67">
        <f>(('Regional Cap levels'!I659-'Regional Cap levels'!I660)*1.05)/INDEX('TDCV Values'!$C$5:$C$6,MATCH($C776,'TDCV Values'!$B$5:$B$6,0))</f>
        <v>2.756662129855566E-3</v>
      </c>
      <c r="J776" s="67">
        <f>(('Regional Cap levels'!J659-'Regional Cap levels'!J660)*1.05)/INDEX('TDCV Values'!$C$5:$C$6,MATCH($C776,'TDCV Values'!$B$5:$B$6,0))</f>
        <v>2.8831464994785888E-3</v>
      </c>
    </row>
    <row r="777" spans="2:10">
      <c r="B777" s="143" t="s">
        <v>140</v>
      </c>
      <c r="C777" s="1" t="s">
        <v>62</v>
      </c>
      <c r="D777" s="1" t="s">
        <v>63</v>
      </c>
      <c r="E777" s="14" t="s">
        <v>68</v>
      </c>
      <c r="F777" s="67">
        <f>(('Regional Cap levels'!F660*1.05)/365)</f>
        <v>5.2735622174710471E-3</v>
      </c>
      <c r="G777" s="67">
        <f>(('Regional Cap levels'!G660*1.05)/365)</f>
        <v>5.8481687444927001E-3</v>
      </c>
      <c r="H777" s="67">
        <f>(('Regional Cap levels'!H660*1.05)/365)</f>
        <v>5.8481687444927001E-3</v>
      </c>
      <c r="I777" s="67">
        <f>(('Regional Cap levels'!I660*1.05)/365)</f>
        <v>5.8584596080987301E-3</v>
      </c>
      <c r="J777" s="67">
        <f>(('Regional Cap levels'!J660*1.05)/365)</f>
        <v>5.8584596080987301E-3</v>
      </c>
    </row>
    <row r="778" spans="2:10">
      <c r="B778" s="143" t="s">
        <v>140</v>
      </c>
      <c r="C778" s="1" t="s">
        <v>67</v>
      </c>
      <c r="D778" s="1" t="s">
        <v>63</v>
      </c>
      <c r="E778" s="14" t="s">
        <v>157</v>
      </c>
      <c r="F778" s="67">
        <f>(('Regional Cap levels'!F661-'Regional Cap levels'!F662)*1.05)/INDEX('TDCV Values'!$C$5:$C$6,MATCH($C778,'TDCV Values'!$B$5:$B$6,0))</f>
        <v>1.6298209969378696E-3</v>
      </c>
      <c r="G778" s="67">
        <f>(('Regional Cap levels'!G661-'Regional Cap levels'!G662)*1.05)/INDEX('TDCV Values'!$C$5:$C$6,MATCH($C778,'TDCV Values'!$B$5:$B$6,0))</f>
        <v>1.2167847574667602E-3</v>
      </c>
      <c r="H778" s="67">
        <f>(('Regional Cap levels'!H661-'Regional Cap levels'!H662)*1.05)/INDEX('TDCV Values'!$C$5:$C$6,MATCH($C778,'TDCV Values'!$B$5:$B$6,0))</f>
        <v>7.3342829340470835E-4</v>
      </c>
      <c r="I778" s="67">
        <f>(('Regional Cap levels'!I661-'Regional Cap levels'!I662)*1.05)/INDEX('TDCV Values'!$C$5:$C$6,MATCH($C778,'TDCV Values'!$B$5:$B$6,0))</f>
        <v>6.7129345569809839E-4</v>
      </c>
      <c r="J778" s="67">
        <f>(('Regional Cap levels'!J661-'Regional Cap levels'!J662)*1.05)/INDEX('TDCV Values'!$C$5:$C$6,MATCH($C778,'TDCV Values'!$B$5:$B$6,0))</f>
        <v>7.2122308378271232E-4</v>
      </c>
    </row>
    <row r="779" spans="2:10" ht="13.5" thickBot="1">
      <c r="B779" s="151" t="s">
        <v>140</v>
      </c>
      <c r="C779" s="152" t="s">
        <v>67</v>
      </c>
      <c r="D779" s="152" t="s">
        <v>63</v>
      </c>
      <c r="E779" s="184" t="s">
        <v>68</v>
      </c>
      <c r="F779" s="68">
        <f>(('Regional Cap levels'!F662*1.05)/365)</f>
        <v>2.5940103363497921E-3</v>
      </c>
      <c r="G779" s="68">
        <f>(('Regional Cap levels'!G662*1.05)/365)</f>
        <v>2.6491784412743242E-3</v>
      </c>
      <c r="H779" s="68">
        <f>(('Regional Cap levels'!H662*1.05)/365)</f>
        <v>2.6491784412743242E-3</v>
      </c>
      <c r="I779" s="68">
        <f>(('Regional Cap levels'!I662*1.05)/365)</f>
        <v>2.6769511264842561E-3</v>
      </c>
      <c r="J779" s="68">
        <f>(('Regional Cap levels'!J662*1.05)/365)</f>
        <v>2.6769511264842561E-3</v>
      </c>
    </row>
    <row r="780" spans="2:10">
      <c r="B780" s="154" t="s">
        <v>136</v>
      </c>
      <c r="C780" s="22" t="s">
        <v>62</v>
      </c>
      <c r="D780" s="22" t="s">
        <v>66</v>
      </c>
      <c r="E780" s="183" t="s">
        <v>157</v>
      </c>
      <c r="F780" s="66">
        <f>(('Regional Cap levels'!F663-'Regional Cap levels'!F664)*1.05)/INDEX('TDCV Values'!$C$5:$C$6,MATCH($C780,'TDCV Values'!$B$5:$B$6,0))</f>
        <v>2.6971819140378803E-2</v>
      </c>
      <c r="G780" s="66">
        <f>(('Regional Cap levels'!G663-'Regional Cap levels'!G664)*1.05)/INDEX('TDCV Values'!$C$5:$C$6,MATCH($C780,'TDCV Values'!$B$5:$B$6,0))</f>
        <v>2.0288588633101668E-2</v>
      </c>
      <c r="H780" s="66">
        <f>(('Regional Cap levels'!H663-'Regional Cap levels'!H664)*1.05)/INDEX('TDCV Values'!$C$5:$C$6,MATCH($C780,'TDCV Values'!$B$5:$B$6,0))</f>
        <v>1.2110240665298918E-2</v>
      </c>
      <c r="I780" s="66">
        <f>(('Regional Cap levels'!I663-'Regional Cap levels'!I664)*1.05)/INDEX('TDCV Values'!$C$5:$C$6,MATCH($C780,'TDCV Values'!$B$5:$B$6,0))</f>
        <v>1.0948882049818812E-2</v>
      </c>
      <c r="J780" s="66">
        <f>(('Regional Cap levels'!J663-'Regional Cap levels'!J664)*1.05)/INDEX('TDCV Values'!$C$5:$C$6,MATCH($C780,'TDCV Values'!$B$5:$B$6,0))</f>
        <v>1.1454237081019353E-2</v>
      </c>
    </row>
    <row r="781" spans="2:10">
      <c r="B781" s="143" t="s">
        <v>136</v>
      </c>
      <c r="C781" s="1" t="s">
        <v>62</v>
      </c>
      <c r="D781" s="1" t="s">
        <v>66</v>
      </c>
      <c r="E781" s="14" t="s">
        <v>68</v>
      </c>
      <c r="F781" s="67">
        <f>(('Regional Cap levels'!F664*1.05)/365)</f>
        <v>1.9336469486269228E-2</v>
      </c>
      <c r="G781" s="67">
        <f>(('Regional Cap levels'!G664*1.05)/365)</f>
        <v>2.1199877290420305E-2</v>
      </c>
      <c r="H781" s="67">
        <f>(('Regional Cap levels'!H664*1.05)/365)</f>
        <v>2.1199877290420305E-2</v>
      </c>
      <c r="I781" s="67">
        <f>('Regional Cap levels'!I664*1.05)/365</f>
        <v>2.1240360727539018E-2</v>
      </c>
      <c r="J781" s="67">
        <f>('Regional Cap levels'!J664*1.05)/365</f>
        <v>2.1240360727539018E-2</v>
      </c>
    </row>
    <row r="782" spans="2:10">
      <c r="B782" s="143" t="s">
        <v>136</v>
      </c>
      <c r="C782" s="1" t="s">
        <v>67</v>
      </c>
      <c r="D782" s="1" t="s">
        <v>66</v>
      </c>
      <c r="E782" s="14" t="s">
        <v>157</v>
      </c>
      <c r="F782" s="67">
        <f>(('Regional Cap levels'!F665-'Regional Cap levels'!F666)*1.05)/INDEX('TDCV Values'!$C$5:$C$6,MATCH($C782,'TDCV Values'!$B$5:$B$6,0))</f>
        <v>6.7444048976750114E-3</v>
      </c>
      <c r="G782" s="67">
        <f>(('Regional Cap levels'!G665-'Regional Cap levels'!G666)*1.05)/INDEX('TDCV Values'!$C$5:$C$6,MATCH($C782,'TDCV Values'!$B$5:$B$6,0))</f>
        <v>5.0250372067299591E-3</v>
      </c>
      <c r="H782" s="67">
        <f>(('Regional Cap levels'!H665-'Regional Cap levels'!H666)*1.05)/INDEX('TDCV Values'!$C$5:$C$6,MATCH($C782,'TDCV Values'!$B$5:$B$6,0))</f>
        <v>3.0211014071260919E-3</v>
      </c>
      <c r="I782" s="67">
        <f>(('Regional Cap levels'!I665-'Regional Cap levels'!I666)*1.05)/INDEX('TDCV Values'!$C$5:$C$6,MATCH($C782,'TDCV Values'!$B$5:$B$6,0))</f>
        <v>2.7634980959671141E-3</v>
      </c>
      <c r="J782" s="67">
        <f>(('Regional Cap levels'!J665-'Regional Cap levels'!J666)*1.05)/INDEX('TDCV Values'!$C$5:$C$6,MATCH($C782,'TDCV Values'!$B$5:$B$6,0))</f>
        <v>2.9705001257709814E-3</v>
      </c>
    </row>
    <row r="783" spans="2:10">
      <c r="B783" s="143" t="s">
        <v>136</v>
      </c>
      <c r="C783" s="1" t="s">
        <v>67</v>
      </c>
      <c r="D783" s="1" t="s">
        <v>66</v>
      </c>
      <c r="E783" s="14" t="s">
        <v>68</v>
      </c>
      <c r="F783" s="67">
        <f>(('Regional Cap levels'!F666*1.05)/365)</f>
        <v>1.0754444316041011E-2</v>
      </c>
      <c r="G783" s="67">
        <f>(('Regional Cap levels'!G666*1.05)/365)</f>
        <v>1.0983164419472545E-2</v>
      </c>
      <c r="H783" s="67">
        <f>(('Regional Cap levels'!H666*1.05)/365)</f>
        <v>1.0983164419472545E-2</v>
      </c>
      <c r="I783" s="67">
        <f>(('Regional Cap levels'!I666*1.05)/365)</f>
        <v>1.1098306519105592E-2</v>
      </c>
      <c r="J783" s="67">
        <f>(('Regional Cap levels'!J666*1.05)/365)</f>
        <v>1.1098306519105592E-2</v>
      </c>
    </row>
    <row r="784" spans="2:10">
      <c r="B784" s="143" t="s">
        <v>136</v>
      </c>
      <c r="C784" s="1" t="s">
        <v>62</v>
      </c>
      <c r="D784" s="1" t="s">
        <v>63</v>
      </c>
      <c r="E784" s="14" t="s">
        <v>157</v>
      </c>
      <c r="F784" s="67">
        <f>(('Regional Cap levels'!F667-'Regional Cap levels'!F668)*1.05)/INDEX('TDCV Values'!$C$5:$C$6,MATCH($C784,'TDCV Values'!$B$5:$B$6,0))</f>
        <v>6.8562190301732998E-3</v>
      </c>
      <c r="G784" s="67">
        <f>(('Regional Cap levels'!G667-'Regional Cap levels'!G668)*1.05)/INDEX('TDCV Values'!$C$5:$C$6,MATCH($C784,'TDCV Values'!$B$5:$B$6,0))</f>
        <v>5.1573461455323901E-3</v>
      </c>
      <c r="H784" s="67">
        <f>(('Regional Cap levels'!H667-'Regional Cap levels'!H668)*1.05)/INDEX('TDCV Values'!$C$5:$C$6,MATCH($C784,'TDCV Values'!$B$5:$B$6,0))</f>
        <v>3.0784153666927961E-3</v>
      </c>
      <c r="I784" s="67">
        <f>(('Regional Cap levels'!I667-'Regional Cap levels'!I668)*1.05)/INDEX('TDCV Values'!$C$5:$C$6,MATCH($C784,'TDCV Values'!$B$5:$B$6,0))</f>
        <v>2.7831987556489416E-3</v>
      </c>
      <c r="J784" s="67">
        <f>(('Regional Cap levels'!J667-'Regional Cap levels'!J668)*1.05)/INDEX('TDCV Values'!$C$5:$C$6,MATCH($C784,'TDCV Values'!$B$5:$B$6,0))</f>
        <v>2.9116596786544595E-3</v>
      </c>
    </row>
    <row r="785" spans="2:10">
      <c r="B785" s="143" t="s">
        <v>136</v>
      </c>
      <c r="C785" s="1" t="s">
        <v>62</v>
      </c>
      <c r="D785" s="1" t="s">
        <v>63</v>
      </c>
      <c r="E785" s="14" t="s">
        <v>68</v>
      </c>
      <c r="F785" s="67">
        <f>(('Regional Cap levels'!F668*1.05)/365)</f>
        <v>4.9153180724710466E-3</v>
      </c>
      <c r="G785" s="67">
        <f>(('Regional Cap levels'!G668*1.05)/365)</f>
        <v>5.3889951344926997E-3</v>
      </c>
      <c r="H785" s="67">
        <f>(('Regional Cap levels'!H668*1.05)/365)</f>
        <v>5.3889951344926997E-3</v>
      </c>
      <c r="I785" s="67">
        <f>(('Regional Cap levels'!I668*1.05)/365)</f>
        <v>5.3992859980987297E-3</v>
      </c>
      <c r="J785" s="67">
        <f>(('Regional Cap levels'!J668*1.05)/365)</f>
        <v>5.3992859980987297E-3</v>
      </c>
    </row>
    <row r="786" spans="2:10">
      <c r="B786" s="143" t="s">
        <v>136</v>
      </c>
      <c r="C786" s="1" t="s">
        <v>67</v>
      </c>
      <c r="D786" s="1" t="s">
        <v>63</v>
      </c>
      <c r="E786" s="14" t="s">
        <v>157</v>
      </c>
      <c r="F786" s="67">
        <f>(('Regional Cap levels'!F669-'Regional Cap levels'!F670)*1.05)/INDEX('TDCV Values'!$C$5:$C$6,MATCH($C786,'TDCV Values'!$B$5:$B$6,0))</f>
        <v>1.6267745225108496E-3</v>
      </c>
      <c r="G786" s="67">
        <f>(('Regional Cap levels'!G669-'Regional Cap levels'!G670)*1.05)/INDEX('TDCV Values'!$C$5:$C$6,MATCH($C786,'TDCV Values'!$B$5:$B$6,0))</f>
        <v>1.2120569014762745E-3</v>
      </c>
      <c r="H786" s="67">
        <f>(('Regional Cap levels'!H669-'Regional Cap levels'!H670)*1.05)/INDEX('TDCV Values'!$C$5:$C$6,MATCH($C786,'TDCV Values'!$B$5:$B$6,0))</f>
        <v>7.2870043741422267E-4</v>
      </c>
      <c r="I786" s="67">
        <f>(('Regional Cap levels'!I669-'Regional Cap levels'!I670)*1.05)/INDEX('TDCV Values'!$C$5:$C$6,MATCH($C786,'TDCV Values'!$B$5:$B$6,0))</f>
        <v>6.6656559974272937E-4</v>
      </c>
      <c r="J786" s="67">
        <f>(('Regional Cap levels'!J669-'Regional Cap levels'!J670)*1.05)/INDEX('TDCV Values'!$C$5:$C$6,MATCH($C786,'TDCV Values'!$B$5:$B$6,0))</f>
        <v>7.164952278273433E-4</v>
      </c>
    </row>
    <row r="787" spans="2:10" ht="13.5" thickBot="1">
      <c r="B787" s="151" t="s">
        <v>136</v>
      </c>
      <c r="C787" s="152" t="s">
        <v>67</v>
      </c>
      <c r="D787" s="152" t="s">
        <v>63</v>
      </c>
      <c r="E787" s="184" t="s">
        <v>68</v>
      </c>
      <c r="F787" s="68">
        <f>(('Regional Cap levels'!F670*1.05)/365)</f>
        <v>2.5940103363497921E-3</v>
      </c>
      <c r="G787" s="68">
        <f>(('Regional Cap levels'!G670*1.05)/365)</f>
        <v>2.6491784412743242E-3</v>
      </c>
      <c r="H787" s="68">
        <f>(('Regional Cap levels'!H670*1.05)/365)</f>
        <v>2.6491784412743242E-3</v>
      </c>
      <c r="I787" s="68">
        <f>(('Regional Cap levels'!I670*1.05)/365)</f>
        <v>2.6769511264842561E-3</v>
      </c>
      <c r="J787" s="68">
        <f>(('Regional Cap levels'!J670*1.05)/365)</f>
        <v>2.6769511264842561E-3</v>
      </c>
    </row>
  </sheetData>
  <conditionalFormatting sqref="N200 N203 N206 N209 N212 N215 N218 N221 N224 N227 N230 N233 N236 N239">
    <cfRule type="top10" dxfId="5" priority="5" bottom="1" rank="1"/>
    <cfRule type="top10" dxfId="4" priority="6" rank="1"/>
  </conditionalFormatting>
  <conditionalFormatting sqref="N201 N204 N207 N210 N213 N216 N219 N222 N225 N228 N231 N234 N237 N240">
    <cfRule type="top10" dxfId="3" priority="3" bottom="1" rank="1"/>
    <cfRule type="top10" dxfId="2" priority="4" rank="1"/>
  </conditionalFormatting>
  <conditionalFormatting sqref="N202 N205 N208 N211 N214 N217 N220 N223 N226 N229 N232 N235 N238 N241">
    <cfRule type="top10" dxfId="1" priority="1" bottom="1" rank="1"/>
    <cfRule type="top10" dxfId="0" priority="2" rank="1"/>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AC34D-252E-4A7A-A7E5-34FE81A227EB}">
  <sheetPr>
    <tabColor theme="7" tint="0.79998168889431442"/>
  </sheetPr>
  <dimension ref="B2:I25"/>
  <sheetViews>
    <sheetView workbookViewId="0">
      <selection activeCell="C20" sqref="C20"/>
    </sheetView>
  </sheetViews>
  <sheetFormatPr defaultRowHeight="12.75"/>
  <cols>
    <col min="1" max="1" width="3.625" customWidth="1"/>
    <col min="2" max="2" width="24.625" bestFit="1" customWidth="1"/>
    <col min="3" max="9" width="15.625" customWidth="1"/>
    <col min="12" max="12" width="11" bestFit="1" customWidth="1"/>
  </cols>
  <sheetData>
    <row r="2" spans="2:9" s="144" customFormat="1">
      <c r="B2" s="3" t="s">
        <v>158</v>
      </c>
    </row>
    <row r="4" spans="2:9">
      <c r="B4" s="214" t="s">
        <v>159</v>
      </c>
      <c r="C4" s="173" t="s">
        <v>62</v>
      </c>
      <c r="D4" s="173" t="s">
        <v>62</v>
      </c>
      <c r="E4" s="173" t="s">
        <v>62</v>
      </c>
      <c r="F4" s="173" t="s">
        <v>67</v>
      </c>
      <c r="G4" s="173" t="s">
        <v>67</v>
      </c>
      <c r="H4" s="173" t="s">
        <v>67</v>
      </c>
      <c r="I4" s="174" t="s">
        <v>160</v>
      </c>
    </row>
    <row r="5" spans="2:9">
      <c r="B5" s="215"/>
      <c r="C5" s="175" t="s">
        <v>63</v>
      </c>
      <c r="D5" s="175" t="s">
        <v>65</v>
      </c>
      <c r="E5" s="175" t="s">
        <v>66</v>
      </c>
      <c r="F5" s="175" t="s">
        <v>63</v>
      </c>
      <c r="G5" s="175" t="s">
        <v>65</v>
      </c>
      <c r="H5" s="175" t="s">
        <v>66</v>
      </c>
      <c r="I5" s="176"/>
    </row>
    <row r="6" spans="2:9">
      <c r="B6" s="169" t="s">
        <v>128</v>
      </c>
      <c r="C6" s="172">
        <v>2130501</v>
      </c>
      <c r="D6" s="172">
        <v>290329</v>
      </c>
      <c r="E6" s="172">
        <v>542163</v>
      </c>
      <c r="F6" s="172">
        <v>2072364</v>
      </c>
      <c r="G6" s="172">
        <v>295510</v>
      </c>
      <c r="H6" s="172">
        <v>507537</v>
      </c>
      <c r="I6" s="170">
        <f>SUM(C6:H6)</f>
        <v>5838404</v>
      </c>
    </row>
    <row r="7" spans="2:9">
      <c r="B7" s="169" t="s">
        <v>155</v>
      </c>
      <c r="C7" s="172">
        <v>1492200</v>
      </c>
      <c r="D7" s="172">
        <v>264455</v>
      </c>
      <c r="E7" s="172">
        <v>361709</v>
      </c>
      <c r="F7" s="172">
        <v>1674804</v>
      </c>
      <c r="G7" s="172">
        <v>260372</v>
      </c>
      <c r="H7" s="172">
        <v>381816</v>
      </c>
      <c r="I7" s="170">
        <f t="shared" ref="I7:I20" si="0">SUM(C7:H7)</f>
        <v>4435356</v>
      </c>
    </row>
    <row r="8" spans="2:9">
      <c r="B8" s="169" t="s">
        <v>124</v>
      </c>
      <c r="C8" s="172">
        <v>1183377</v>
      </c>
      <c r="D8" s="172">
        <v>368479</v>
      </c>
      <c r="E8" s="172">
        <v>544078</v>
      </c>
      <c r="F8" s="172">
        <v>998513</v>
      </c>
      <c r="G8" s="172">
        <v>300782</v>
      </c>
      <c r="H8" s="172">
        <v>429701</v>
      </c>
      <c r="I8" s="170">
        <f t="shared" si="0"/>
        <v>3824930</v>
      </c>
    </row>
    <row r="9" spans="2:9">
      <c r="B9" s="169" t="s">
        <v>161</v>
      </c>
      <c r="C9" s="172">
        <v>893852</v>
      </c>
      <c r="D9" s="172">
        <v>263253</v>
      </c>
      <c r="E9" s="172">
        <v>221672</v>
      </c>
      <c r="F9" s="172">
        <v>808683</v>
      </c>
      <c r="G9" s="172">
        <v>220889</v>
      </c>
      <c r="H9" s="172">
        <v>197727</v>
      </c>
      <c r="I9" s="170">
        <f t="shared" si="0"/>
        <v>2606076</v>
      </c>
    </row>
    <row r="10" spans="2:9">
      <c r="B10" s="169" t="s">
        <v>132</v>
      </c>
      <c r="C10" s="172">
        <v>1500712</v>
      </c>
      <c r="D10" s="172">
        <v>320527</v>
      </c>
      <c r="E10" s="172">
        <v>378822</v>
      </c>
      <c r="F10" s="172">
        <v>1413888</v>
      </c>
      <c r="G10" s="172">
        <v>289321</v>
      </c>
      <c r="H10" s="172">
        <v>351875</v>
      </c>
      <c r="I10" s="170">
        <f t="shared" si="0"/>
        <v>4255145</v>
      </c>
    </row>
    <row r="11" spans="2:9">
      <c r="B11" s="169" t="s">
        <v>110</v>
      </c>
      <c r="C11" s="172">
        <v>1025451</v>
      </c>
      <c r="D11" s="172">
        <v>221881</v>
      </c>
      <c r="E11" s="172">
        <v>241407</v>
      </c>
      <c r="F11" s="172">
        <v>946308</v>
      </c>
      <c r="G11" s="172">
        <v>212641</v>
      </c>
      <c r="H11" s="172">
        <v>217902</v>
      </c>
      <c r="I11" s="170">
        <f t="shared" si="0"/>
        <v>2865590</v>
      </c>
    </row>
    <row r="12" spans="2:9">
      <c r="B12" s="169" t="s">
        <v>152</v>
      </c>
      <c r="C12" s="172">
        <v>410982</v>
      </c>
      <c r="D12" s="172">
        <v>94428</v>
      </c>
      <c r="E12" s="172">
        <v>104750</v>
      </c>
      <c r="F12" s="172">
        <v>285617</v>
      </c>
      <c r="G12" s="172">
        <v>63480</v>
      </c>
      <c r="H12" s="172">
        <v>75169</v>
      </c>
      <c r="I12" s="170">
        <f t="shared" si="0"/>
        <v>1034426</v>
      </c>
    </row>
    <row r="13" spans="2:9">
      <c r="B13" s="169" t="s">
        <v>96</v>
      </c>
      <c r="C13" s="172">
        <v>1459271</v>
      </c>
      <c r="D13" s="172">
        <v>334590</v>
      </c>
      <c r="E13" s="172">
        <v>382973</v>
      </c>
      <c r="F13" s="172">
        <v>1376908</v>
      </c>
      <c r="G13" s="172">
        <v>316992</v>
      </c>
      <c r="H13" s="172">
        <v>342858</v>
      </c>
      <c r="I13" s="170">
        <f t="shared" si="0"/>
        <v>4213592</v>
      </c>
    </row>
    <row r="14" spans="2:9">
      <c r="B14" s="169" t="s">
        <v>126</v>
      </c>
      <c r="C14" s="172">
        <v>1388931</v>
      </c>
      <c r="D14" s="172">
        <v>181966</v>
      </c>
      <c r="E14" s="172">
        <v>328043</v>
      </c>
      <c r="F14" s="172">
        <v>1414806</v>
      </c>
      <c r="G14" s="172">
        <v>188206</v>
      </c>
      <c r="H14" s="172">
        <v>313473</v>
      </c>
      <c r="I14" s="170">
        <f t="shared" si="0"/>
        <v>3815425</v>
      </c>
    </row>
    <row r="15" spans="2:9">
      <c r="B15" s="169" t="s">
        <v>153</v>
      </c>
      <c r="C15" s="172">
        <v>1182188</v>
      </c>
      <c r="D15" s="172">
        <v>316438</v>
      </c>
      <c r="E15" s="172">
        <v>320251</v>
      </c>
      <c r="F15" s="172">
        <v>1125927</v>
      </c>
      <c r="G15" s="172">
        <v>266495</v>
      </c>
      <c r="H15" s="172">
        <v>315408</v>
      </c>
      <c r="I15" s="170">
        <f t="shared" si="0"/>
        <v>3526707</v>
      </c>
    </row>
    <row r="16" spans="2:9">
      <c r="B16" s="169" t="s">
        <v>136</v>
      </c>
      <c r="C16" s="172">
        <v>681705</v>
      </c>
      <c r="D16" s="172">
        <v>171067</v>
      </c>
      <c r="E16" s="172">
        <v>170365</v>
      </c>
      <c r="F16" s="172">
        <v>601294</v>
      </c>
      <c r="G16" s="172">
        <v>150705</v>
      </c>
      <c r="H16" s="172">
        <v>147127</v>
      </c>
      <c r="I16" s="170">
        <f t="shared" si="0"/>
        <v>1922263</v>
      </c>
    </row>
    <row r="17" spans="2:9">
      <c r="B17" s="169" t="s">
        <v>140</v>
      </c>
      <c r="C17" s="172">
        <v>1000062</v>
      </c>
      <c r="D17" s="172">
        <v>150163</v>
      </c>
      <c r="E17" s="172">
        <v>225273</v>
      </c>
      <c r="F17" s="172">
        <v>824177</v>
      </c>
      <c r="G17" s="172">
        <v>115588</v>
      </c>
      <c r="H17" s="172">
        <v>174972</v>
      </c>
      <c r="I17" s="170">
        <f t="shared" si="0"/>
        <v>2490235</v>
      </c>
    </row>
    <row r="18" spans="2:9">
      <c r="B18" s="169" t="s">
        <v>120</v>
      </c>
      <c r="C18" s="172">
        <v>2026245</v>
      </c>
      <c r="D18" s="172">
        <v>259215</v>
      </c>
      <c r="E18" s="172">
        <v>437279</v>
      </c>
      <c r="F18" s="172">
        <v>1834476</v>
      </c>
      <c r="G18" s="172">
        <v>206856</v>
      </c>
      <c r="H18" s="172">
        <v>382221</v>
      </c>
      <c r="I18" s="170">
        <f t="shared" si="0"/>
        <v>5146292</v>
      </c>
    </row>
    <row r="19" spans="2:9">
      <c r="B19" s="169" t="s">
        <v>114</v>
      </c>
      <c r="C19" s="172">
        <v>1417079</v>
      </c>
      <c r="D19" s="172">
        <v>314581</v>
      </c>
      <c r="E19" s="172">
        <v>370191</v>
      </c>
      <c r="F19" s="172">
        <v>1343009</v>
      </c>
      <c r="G19" s="172">
        <v>296694</v>
      </c>
      <c r="H19" s="172">
        <v>335603</v>
      </c>
      <c r="I19" s="170">
        <f t="shared" si="0"/>
        <v>4077157</v>
      </c>
    </row>
    <row r="20" spans="2:9">
      <c r="B20" s="168" t="s">
        <v>162</v>
      </c>
      <c r="C20" s="177">
        <f>SUM(C6:C19)</f>
        <v>17792556</v>
      </c>
      <c r="D20" s="177">
        <f t="shared" ref="D20:H20" si="1">SUM(D6:D19)</f>
        <v>3551372</v>
      </c>
      <c r="E20" s="177">
        <f t="shared" si="1"/>
        <v>4628976</v>
      </c>
      <c r="F20" s="177">
        <f t="shared" si="1"/>
        <v>16720774</v>
      </c>
      <c r="G20" s="177">
        <f t="shared" si="1"/>
        <v>3184531</v>
      </c>
      <c r="H20" s="177">
        <f t="shared" si="1"/>
        <v>4173389</v>
      </c>
      <c r="I20" s="171">
        <f t="shared" si="0"/>
        <v>50051598</v>
      </c>
    </row>
    <row r="25" spans="2:9">
      <c r="B25" s="96"/>
    </row>
  </sheetData>
  <mergeCells count="1">
    <mergeCell ref="B4:B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EC7A-9E3B-4E95-BB24-8EE7DB16D7AC}">
  <sheetPr>
    <tabColor theme="7" tint="0.79998168889431442"/>
    <pageSetUpPr autoPageBreaks="0"/>
  </sheetPr>
  <dimension ref="A1:F27"/>
  <sheetViews>
    <sheetView zoomScale="96" zoomScaleNormal="96" workbookViewId="0">
      <selection activeCell="C5" sqref="C5"/>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96</v>
      </c>
      <c r="C5" s="32" cm="1">
        <f t="array" ref="C5">INDEX('Customer Numbers - All'!$C$6:$H$19,MATCH($B$5,'Customer Numbers - All'!$B$6:$B$19,0),MATCH(C$4&amp;$B3,'Customer Numbers - All'!$C$5:$H$5&amp;'Customer Numbers - All'!$C$4:$H$4,0))</f>
        <v>1459271</v>
      </c>
      <c r="D5" s="32" cm="1">
        <f t="array" ref="D5">INDEX('Customer Numbers - All'!$C$6:$H$19,MATCH($B$5,'Customer Numbers - All'!$B$6:$B$19,0),MATCH(D$4&amp;$B3,'Customer Numbers - All'!$C$5:$H$5&amp;'Customer Numbers - All'!$C$4:$H$4,0))</f>
        <v>334590</v>
      </c>
      <c r="E5" s="32" cm="1">
        <f t="array" ref="E5">INDEX('Customer Numbers - All'!$C$6:$H$19,MATCH($B$5,'Customer Numbers - All'!$B$6:$B$19,0),MATCH(E$4&amp;$B3,'Customer Numbers - All'!$C$5:$H$5&amp;'Customer Numbers - All'!$C$4:$H$4,0))</f>
        <v>382973</v>
      </c>
    </row>
    <row r="6" spans="1:6">
      <c r="B6" s="2" t="s">
        <v>162</v>
      </c>
      <c r="C6" s="29">
        <f>SUM(C5:C5)</f>
        <v>1459271</v>
      </c>
      <c r="D6" s="29">
        <f>SUM(D5:D5)</f>
        <v>334590</v>
      </c>
      <c r="E6" s="29">
        <f>SUM(E5:E5)</f>
        <v>382973</v>
      </c>
    </row>
    <row r="7" spans="1:6">
      <c r="B7" s="4"/>
      <c r="C7" s="61"/>
      <c r="D7" s="61"/>
      <c r="E7" s="61"/>
    </row>
    <row r="8" spans="1:6">
      <c r="B8" s="4" t="s">
        <v>67</v>
      </c>
      <c r="C8" s="62"/>
      <c r="D8" s="62"/>
      <c r="E8" s="62"/>
    </row>
    <row r="9" spans="1:6">
      <c r="B9" s="2" t="s">
        <v>95</v>
      </c>
      <c r="C9" s="29" t="s">
        <v>63</v>
      </c>
      <c r="D9" s="29" t="s">
        <v>65</v>
      </c>
      <c r="E9" s="29" t="s">
        <v>66</v>
      </c>
    </row>
    <row r="10" spans="1:6">
      <c r="B10" s="1" t="s">
        <v>96</v>
      </c>
      <c r="C10" s="32" cm="1">
        <f t="array" ref="C10">INDEX('Customer Numbers - All'!$C$6:$H$19,MATCH($B$10,'Customer Numbers - All'!$B$6:$B$19,0),MATCH(C$9&amp;$B8,'Customer Numbers - All'!$C$5:$H$5&amp;'Customer Numbers - All'!$C$4:$H$4,0))</f>
        <v>1376908</v>
      </c>
      <c r="D10" s="32" cm="1">
        <f t="array" ref="D10">INDEX('Customer Numbers - All'!$C$6:$H$19,MATCH($B$10,'Customer Numbers - All'!$B$6:$B$19,0),MATCH(D$9&amp;$B8,'Customer Numbers - All'!$C$5:$H$5&amp;'Customer Numbers - All'!$C$4:$H$4,0))</f>
        <v>316992</v>
      </c>
      <c r="E10" s="32" cm="1">
        <f t="array" ref="E10">INDEX('Customer Numbers - All'!$C$6:$H$19,MATCH($B$10,'Customer Numbers - All'!$B$6:$B$19,0),MATCH(E$9&amp;$B8,'Customer Numbers - All'!$C$5:$H$5&amp;'Customer Numbers - All'!$C$4:$H$4,0))</f>
        <v>342858</v>
      </c>
      <c r="F10" s="5"/>
    </row>
    <row r="11" spans="1:6">
      <c r="B11" s="2" t="s">
        <v>162</v>
      </c>
      <c r="C11" s="29">
        <f>SUM(C10:C10)</f>
        <v>1376908</v>
      </c>
      <c r="D11" s="29">
        <f>SUM(D10:D10)</f>
        <v>316992</v>
      </c>
      <c r="E11" s="29">
        <f>SUM(E10:E10)</f>
        <v>342858</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0.67036393220613055</v>
      </c>
      <c r="E16" s="7"/>
    </row>
    <row r="17" spans="2:5">
      <c r="B17" s="217"/>
      <c r="C17" s="11" t="s">
        <v>169</v>
      </c>
      <c r="D17" s="12">
        <f>D6/SUM(C6:E6)</f>
        <v>0.15370487598043764</v>
      </c>
    </row>
    <row r="18" spans="2:5">
      <c r="B18" s="217"/>
      <c r="C18" s="11" t="s">
        <v>170</v>
      </c>
      <c r="D18" s="12">
        <f>E6/SUM(C6:E6)</f>
        <v>0.17593119181343181</v>
      </c>
    </row>
    <row r="19" spans="2:5">
      <c r="B19" s="217"/>
      <c r="C19" s="11" t="s">
        <v>171</v>
      </c>
      <c r="D19" s="12">
        <f>D6/(C6+D6)</f>
        <v>0.18651946834230745</v>
      </c>
    </row>
    <row r="20" spans="2:5">
      <c r="B20" s="217"/>
      <c r="C20" s="11" t="s">
        <v>172</v>
      </c>
      <c r="D20" s="12">
        <f>E6/(C6+E6)</f>
        <v>0.20788397193857058</v>
      </c>
    </row>
    <row r="21" spans="2:5">
      <c r="B21" s="217"/>
      <c r="C21" s="112" t="s">
        <v>173</v>
      </c>
      <c r="D21" s="113">
        <f>C5/(C5+E5)</f>
        <v>0.79211602806142944</v>
      </c>
    </row>
    <row r="22" spans="2:5">
      <c r="B22" s="218" t="s">
        <v>67</v>
      </c>
      <c r="C22" s="109" t="s">
        <v>168</v>
      </c>
      <c r="D22" s="110">
        <f>C11/SUM(C11:E11)</f>
        <v>0.67602925826239546</v>
      </c>
      <c r="E22" s="7"/>
    </row>
    <row r="23" spans="2:5">
      <c r="B23" s="218"/>
      <c r="C23" s="109" t="s">
        <v>169</v>
      </c>
      <c r="D23" s="110">
        <f>D11/SUM(C11:E11)</f>
        <v>0.15563557378932596</v>
      </c>
    </row>
    <row r="24" spans="2:5">
      <c r="B24" s="218"/>
      <c r="C24" s="109" t="s">
        <v>170</v>
      </c>
      <c r="D24" s="110">
        <f>E11/SUM(C11:E11)</f>
        <v>0.16833516794827857</v>
      </c>
    </row>
    <row r="25" spans="2:5">
      <c r="B25" s="218"/>
      <c r="C25" s="109" t="s">
        <v>171</v>
      </c>
      <c r="D25" s="110">
        <f>D11/(C11+D11)</f>
        <v>0.18713737528779739</v>
      </c>
    </row>
    <row r="26" spans="2:5">
      <c r="B26" s="218"/>
      <c r="C26" s="109" t="s">
        <v>172</v>
      </c>
      <c r="D26" s="110">
        <f>E11/(C11+E11)</f>
        <v>0.1993631691753413</v>
      </c>
    </row>
    <row r="27" spans="2:5">
      <c r="B27" s="218"/>
      <c r="C27" s="109" t="s">
        <v>173</v>
      </c>
      <c r="D27" s="111">
        <f>C10/(C10+E10)</f>
        <v>0.80063683082465875</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F59EE-2160-4603-A621-5C0748673372}">
  <sheetPr>
    <tabColor theme="7" tint="0.79998168889431442"/>
    <pageSetUpPr autoPageBreaks="0"/>
  </sheetPr>
  <dimension ref="A1:F27"/>
  <sheetViews>
    <sheetView zoomScale="96" zoomScaleNormal="96" workbookViewId="0">
      <selection activeCell="F23" sqref="F23"/>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110</v>
      </c>
      <c r="C5" s="32" cm="1">
        <f t="array" ref="C5">INDEX('Customer Numbers - All'!$C$6:$H$19,MATCH($B$5,'Customer Numbers - All'!$B$6:$B$19,0),MATCH(C$4&amp;$B3,'Customer Numbers - All'!$C$5:$H$5&amp;'Customer Numbers - All'!$C$4:$H$4,0))</f>
        <v>1025451</v>
      </c>
      <c r="D5" s="32" cm="1">
        <f t="array" ref="D5">INDEX('Customer Numbers - All'!$C$6:$H$19,MATCH($B$5,'Customer Numbers - All'!$B$6:$B$19,0),MATCH(D$4&amp;$B3,'Customer Numbers - All'!$C$5:$H$5&amp;'Customer Numbers - All'!$C$4:$H$4,0))</f>
        <v>221881</v>
      </c>
      <c r="E5" s="32" cm="1">
        <f t="array" ref="E5">INDEX('Customer Numbers - All'!$C$6:$H$19,MATCH($B$5,'Customer Numbers - All'!$B$6:$B$19,0),MATCH(E$4&amp;$B3,'Customer Numbers - All'!$C$5:$H$5&amp;'Customer Numbers - All'!$C$4:$H$4,0))</f>
        <v>241407</v>
      </c>
    </row>
    <row r="6" spans="1:6">
      <c r="B6" s="2" t="s">
        <v>162</v>
      </c>
      <c r="C6" s="29">
        <f>SUM(C5:C5)</f>
        <v>1025451</v>
      </c>
      <c r="D6" s="29">
        <f>SUM(D5:D5)</f>
        <v>221881</v>
      </c>
      <c r="E6" s="29">
        <f>SUM(E5:E5)</f>
        <v>241407</v>
      </c>
    </row>
    <row r="7" spans="1:6">
      <c r="B7" s="4"/>
      <c r="C7" s="30"/>
      <c r="D7" s="30"/>
      <c r="E7" s="30"/>
    </row>
    <row r="8" spans="1:6">
      <c r="B8" s="4" t="s">
        <v>67</v>
      </c>
      <c r="C8" s="31"/>
      <c r="D8" s="31"/>
      <c r="E8" s="31"/>
    </row>
    <row r="9" spans="1:6">
      <c r="B9" s="2" t="s">
        <v>95</v>
      </c>
      <c r="C9" s="29" t="s">
        <v>63</v>
      </c>
      <c r="D9" s="29" t="s">
        <v>65</v>
      </c>
      <c r="E9" s="29" t="s">
        <v>66</v>
      </c>
    </row>
    <row r="10" spans="1:6">
      <c r="B10" s="1" t="s">
        <v>110</v>
      </c>
      <c r="C10" s="32" cm="1">
        <f t="array" ref="C10">INDEX('Customer Numbers - All'!$C$6:$H$19,MATCH($B$10,'Customer Numbers - All'!$B$6:$B$19,0),MATCH(C$9&amp;$B8,'Customer Numbers - All'!$C$5:$H$5&amp;'Customer Numbers - All'!$C$4:$H$4,0))</f>
        <v>946308</v>
      </c>
      <c r="D10" s="32" cm="1">
        <f t="array" ref="D10">INDEX('Customer Numbers - All'!$C$6:$H$19,MATCH($B$10,'Customer Numbers - All'!$B$6:$B$19,0),MATCH(D$9&amp;$B8,'Customer Numbers - All'!$C$5:$H$5&amp;'Customer Numbers - All'!$C$4:$H$4,0))</f>
        <v>212641</v>
      </c>
      <c r="E10" s="32" cm="1">
        <f t="array" ref="E10">INDEX('Customer Numbers - All'!$C$6:$H$19,MATCH($B$10,'Customer Numbers - All'!$B$6:$B$19,0),MATCH(E$9&amp;$B8,'Customer Numbers - All'!$C$5:$H$5&amp;'Customer Numbers - All'!$C$4:$H$4,0))</f>
        <v>217902</v>
      </c>
      <c r="F10" s="5"/>
    </row>
    <row r="11" spans="1:6">
      <c r="B11" s="2" t="s">
        <v>162</v>
      </c>
      <c r="C11" s="29">
        <f>SUM(C10:C10)</f>
        <v>946308</v>
      </c>
      <c r="D11" s="29">
        <f>SUM(D10:D10)</f>
        <v>212641</v>
      </c>
      <c r="E11" s="29">
        <f>SUM(E10:E10)</f>
        <v>217902</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0.68880508940788143</v>
      </c>
      <c r="E16" s="7"/>
    </row>
    <row r="17" spans="2:5">
      <c r="B17" s="217"/>
      <c r="C17" s="11" t="s">
        <v>169</v>
      </c>
      <c r="D17" s="12">
        <f>D6/SUM(C6:E6)</f>
        <v>0.14903955629563007</v>
      </c>
    </row>
    <row r="18" spans="2:5">
      <c r="B18" s="217"/>
      <c r="C18" s="11" t="s">
        <v>170</v>
      </c>
      <c r="D18" s="12">
        <f>E6/SUM(C6:E6)</f>
        <v>0.1621553542964885</v>
      </c>
    </row>
    <row r="19" spans="2:5">
      <c r="B19" s="217"/>
      <c r="C19" s="11" t="s">
        <v>171</v>
      </c>
      <c r="D19" s="12">
        <f>D6/(C6+D6)</f>
        <v>0.17788447662691248</v>
      </c>
    </row>
    <row r="20" spans="2:5">
      <c r="B20" s="217"/>
      <c r="C20" s="11" t="s">
        <v>172</v>
      </c>
      <c r="D20" s="12">
        <f>E6/(C6+E6)</f>
        <v>0.19055568974581208</v>
      </c>
    </row>
    <row r="21" spans="2:5">
      <c r="B21" s="217"/>
      <c r="C21" s="112" t="s">
        <v>173</v>
      </c>
      <c r="D21" s="113">
        <f>C5/(C5+E5)</f>
        <v>0.80944431025418795</v>
      </c>
      <c r="E21" s="7"/>
    </row>
    <row r="22" spans="2:5">
      <c r="B22" s="218" t="s">
        <v>67</v>
      </c>
      <c r="C22" s="109" t="s">
        <v>168</v>
      </c>
      <c r="D22" s="110">
        <f>C11/SUM(C11:E11)</f>
        <v>0.68729877089096791</v>
      </c>
    </row>
    <row r="23" spans="2:5">
      <c r="B23" s="218"/>
      <c r="C23" s="109" t="s">
        <v>169</v>
      </c>
      <c r="D23" s="110">
        <f>D11/SUM(C11:E11)</f>
        <v>0.15444009555137048</v>
      </c>
    </row>
    <row r="24" spans="2:5">
      <c r="B24" s="218"/>
      <c r="C24" s="109" t="s">
        <v>170</v>
      </c>
      <c r="D24" s="110">
        <f>E11/SUM(C11:E11)</f>
        <v>0.15826113355766164</v>
      </c>
    </row>
    <row r="25" spans="2:5">
      <c r="B25" s="218"/>
      <c r="C25" s="109" t="s">
        <v>171</v>
      </c>
      <c r="D25" s="110">
        <f>D11/(C11+D11)</f>
        <v>0.18347744378743155</v>
      </c>
    </row>
    <row r="26" spans="2:5">
      <c r="B26" s="218"/>
      <c r="C26" s="109" t="s">
        <v>172</v>
      </c>
      <c r="D26" s="110">
        <f>E11/(C11+E11)</f>
        <v>0.18716726363800346</v>
      </c>
    </row>
    <row r="27" spans="2:5">
      <c r="B27" s="218"/>
      <c r="C27" s="109" t="s">
        <v>173</v>
      </c>
      <c r="D27" s="111">
        <f>C10/(C10+E10)</f>
        <v>0.8128327363619966</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D4996-E7D6-4B6A-A6BB-A7126ACDCE9B}">
  <sheetPr>
    <tabColor theme="7" tint="0.79998168889431442"/>
    <pageSetUpPr autoPageBreaks="0"/>
  </sheetPr>
  <dimension ref="A1:F27"/>
  <sheetViews>
    <sheetView zoomScale="96" zoomScaleNormal="96" workbookViewId="0">
      <selection activeCell="D16" sqref="D16"/>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114</v>
      </c>
      <c r="C5" s="32" cm="1">
        <f t="array" ref="C5">INDEX('Customer Numbers - All'!$C$6:$H$19,MATCH($B$5,'Customer Numbers - All'!$B$6:$B$19,0),MATCH(C$4&amp;$B3,'Customer Numbers - All'!$C$5:$H$5&amp;'Customer Numbers - All'!$C$4:$H$4,0))</f>
        <v>1417079</v>
      </c>
      <c r="D5" s="32" cm="1">
        <f t="array" ref="D5">INDEX('Customer Numbers - All'!$C$6:$H$19,MATCH($B$5,'Customer Numbers - All'!$B$6:$B$19,0),MATCH(D$4&amp;$B3,'Customer Numbers - All'!$C$5:$H$5&amp;'Customer Numbers - All'!$C$4:$H$4,0))</f>
        <v>314581</v>
      </c>
      <c r="E5" s="32" cm="1">
        <f t="array" ref="E5">INDEX('Customer Numbers - All'!$C$6:$H$19,MATCH($B$5,'Customer Numbers - All'!$B$6:$B$19,0),MATCH(E$4&amp;$B3,'Customer Numbers - All'!$C$5:$H$5&amp;'Customer Numbers - All'!$C$4:$H$4,0))</f>
        <v>370191</v>
      </c>
    </row>
    <row r="6" spans="1:6">
      <c r="B6" s="2" t="s">
        <v>162</v>
      </c>
      <c r="C6" s="29">
        <f>SUM(C5:C5)</f>
        <v>1417079</v>
      </c>
      <c r="D6" s="29">
        <f>SUM(D5:D5)</f>
        <v>314581</v>
      </c>
      <c r="E6" s="29">
        <f>SUM(E5:E5)</f>
        <v>370191</v>
      </c>
    </row>
    <row r="7" spans="1:6">
      <c r="B7" s="4"/>
      <c r="C7" s="30"/>
      <c r="D7" s="30"/>
      <c r="E7" s="30"/>
    </row>
    <row r="8" spans="1:6">
      <c r="B8" s="4" t="s">
        <v>67</v>
      </c>
      <c r="C8" s="31"/>
      <c r="D8" s="31"/>
      <c r="E8" s="31"/>
    </row>
    <row r="9" spans="1:6">
      <c r="B9" s="2" t="s">
        <v>95</v>
      </c>
      <c r="C9" s="29" t="s">
        <v>63</v>
      </c>
      <c r="D9" s="29" t="s">
        <v>65</v>
      </c>
      <c r="E9" s="29" t="s">
        <v>66</v>
      </c>
    </row>
    <row r="10" spans="1:6">
      <c r="B10" s="1" t="s">
        <v>114</v>
      </c>
      <c r="C10" s="32" cm="1">
        <f t="array" ref="C10">INDEX('Customer Numbers - All'!$C$6:$H$19,MATCH($B$10,'Customer Numbers - All'!$B$6:$B$19,0),MATCH(C$9&amp;$B8,'Customer Numbers - All'!$C$5:$H$5&amp;'Customer Numbers - All'!$C$4:$H$4,0))</f>
        <v>1343009</v>
      </c>
      <c r="D10" s="32" cm="1">
        <f t="array" ref="D10">INDEX('Customer Numbers - All'!$C$6:$H$19,MATCH($B$10,'Customer Numbers - All'!$B$6:$B$19,0),MATCH(D$9&amp;$B8,'Customer Numbers - All'!$C$5:$H$5&amp;'Customer Numbers - All'!$C$4:$H$4,0))</f>
        <v>296694</v>
      </c>
      <c r="E10" s="32" cm="1">
        <f t="array" ref="E10">INDEX('Customer Numbers - All'!$C$6:$H$19,MATCH($B$10,'Customer Numbers - All'!$B$6:$B$19,0),MATCH(E$9&amp;$B8,'Customer Numbers - All'!$C$5:$H$5&amp;'Customer Numbers - All'!$C$4:$H$4,0))</f>
        <v>335603</v>
      </c>
      <c r="F10" s="5"/>
    </row>
    <row r="11" spans="1:6">
      <c r="B11" s="2" t="s">
        <v>162</v>
      </c>
      <c r="C11" s="29">
        <f>SUM(C10:C10)</f>
        <v>1343009</v>
      </c>
      <c r="D11" s="29">
        <f>SUM(D10:D10)</f>
        <v>296694</v>
      </c>
      <c r="E11" s="29">
        <f>SUM(E10:E10)</f>
        <v>335603</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0.67420526003032566</v>
      </c>
      <c r="E16" s="7"/>
    </row>
    <row r="17" spans="2:5">
      <c r="B17" s="217"/>
      <c r="C17" s="11" t="s">
        <v>169</v>
      </c>
      <c r="D17" s="12">
        <f>D6/SUM(C6:E6)</f>
        <v>0.14966855405069152</v>
      </c>
    </row>
    <row r="18" spans="2:5">
      <c r="B18" s="217"/>
      <c r="C18" s="11" t="s">
        <v>170</v>
      </c>
      <c r="D18" s="12">
        <f>E6/SUM(C6:E6)</f>
        <v>0.17612618591898285</v>
      </c>
    </row>
    <row r="19" spans="2:5">
      <c r="B19" s="217"/>
      <c r="C19" s="11" t="s">
        <v>171</v>
      </c>
      <c r="D19" s="12">
        <f>D6/(C6+D6)</f>
        <v>0.18166441449245233</v>
      </c>
    </row>
    <row r="20" spans="2:5">
      <c r="B20" s="217"/>
      <c r="C20" s="11" t="s">
        <v>172</v>
      </c>
      <c r="D20" s="12">
        <f>E6/(C6+E6)</f>
        <v>0.20712651138328289</v>
      </c>
    </row>
    <row r="21" spans="2:5">
      <c r="B21" s="217"/>
      <c r="C21" s="112" t="s">
        <v>173</v>
      </c>
      <c r="D21" s="113">
        <f>C5/(C5+E5)</f>
        <v>0.79287348861671714</v>
      </c>
      <c r="E21" s="7"/>
    </row>
    <row r="22" spans="2:5">
      <c r="B22" s="218" t="s">
        <v>67</v>
      </c>
      <c r="C22" s="109" t="s">
        <v>168</v>
      </c>
      <c r="D22" s="110">
        <f>C11/SUM(C11:E11)</f>
        <v>0.67989921561520084</v>
      </c>
    </row>
    <row r="23" spans="2:5">
      <c r="B23" s="218"/>
      <c r="C23" s="109" t="s">
        <v>169</v>
      </c>
      <c r="D23" s="110">
        <f>D11/SUM(C11:E11)</f>
        <v>0.1502015383945576</v>
      </c>
    </row>
    <row r="24" spans="2:5">
      <c r="B24" s="218"/>
      <c r="C24" s="109" t="s">
        <v>170</v>
      </c>
      <c r="D24" s="110">
        <f>E11/SUM(C11:E11)</f>
        <v>0.1698992459902415</v>
      </c>
    </row>
    <row r="25" spans="2:5">
      <c r="B25" s="218"/>
      <c r="C25" s="109" t="s">
        <v>171</v>
      </c>
      <c r="D25" s="110">
        <f>D11/(C11+D11)</f>
        <v>0.18094374408048286</v>
      </c>
    </row>
    <row r="26" spans="2:5">
      <c r="B26" s="218"/>
      <c r="C26" s="109" t="s">
        <v>172</v>
      </c>
      <c r="D26" s="110">
        <f>E11/(C11+E11)</f>
        <v>0.19992886980433835</v>
      </c>
    </row>
    <row r="27" spans="2:5">
      <c r="B27" s="218"/>
      <c r="C27" s="109" t="s">
        <v>173</v>
      </c>
      <c r="D27" s="111">
        <f>C10/(C10+E10)</f>
        <v>0.80007113019566167</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601C-E540-41CC-A496-6823E0BCC17E}">
  <sheetPr>
    <tabColor theme="7" tint="0.79998168889431442"/>
    <pageSetUpPr autoPageBreaks="0"/>
  </sheetPr>
  <dimension ref="A1:F27"/>
  <sheetViews>
    <sheetView zoomScale="96" zoomScaleNormal="96" workbookViewId="0">
      <selection activeCell="B15" sqref="B15:D27"/>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152</v>
      </c>
      <c r="C5" s="32" cm="1">
        <f t="array" ref="C5">INDEX('Customer Numbers - All'!$C$6:$H$19,MATCH($B$5,'Customer Numbers - All'!$B$6:$B$19,0),MATCH(C$4&amp;$B3,'Customer Numbers - All'!$C$5:$H$5&amp;'Customer Numbers - All'!$C$4:$H$4,0))</f>
        <v>410982</v>
      </c>
      <c r="D5" s="32" cm="1">
        <f t="array" ref="D5">INDEX('Customer Numbers - All'!$C$6:$H$19,MATCH($B$5,'Customer Numbers - All'!$B$6:$B$19,0),MATCH(D$4&amp;$B3,'Customer Numbers - All'!$C$5:$H$5&amp;'Customer Numbers - All'!$C$4:$H$4,0))</f>
        <v>94428</v>
      </c>
      <c r="E5" s="32" cm="1">
        <f t="array" ref="E5">INDEX('Customer Numbers - All'!$C$6:$H$19,MATCH($B$5,'Customer Numbers - All'!$B$6:$B$19,0),MATCH(E$4&amp;$B3,'Customer Numbers - All'!$C$5:$H$5&amp;'Customer Numbers - All'!$C$4:$H$4,0))</f>
        <v>104750</v>
      </c>
    </row>
    <row r="6" spans="1:6">
      <c r="B6" s="2" t="s">
        <v>162</v>
      </c>
      <c r="C6" s="29">
        <f>SUM(C5:C5)</f>
        <v>410982</v>
      </c>
      <c r="D6" s="29">
        <f>SUM(D5:D5)</f>
        <v>94428</v>
      </c>
      <c r="E6" s="29">
        <f>SUM(E5:E5)</f>
        <v>104750</v>
      </c>
    </row>
    <row r="7" spans="1:6">
      <c r="B7" s="4"/>
      <c r="C7" s="30"/>
      <c r="D7" s="30"/>
      <c r="E7" s="30"/>
    </row>
    <row r="8" spans="1:6">
      <c r="B8" s="4" t="s">
        <v>67</v>
      </c>
      <c r="C8" s="31"/>
      <c r="D8" s="31"/>
      <c r="E8" s="31"/>
    </row>
    <row r="9" spans="1:6">
      <c r="B9" s="2" t="s">
        <v>95</v>
      </c>
      <c r="C9" s="29" t="s">
        <v>63</v>
      </c>
      <c r="D9" s="29" t="s">
        <v>65</v>
      </c>
      <c r="E9" s="29" t="s">
        <v>66</v>
      </c>
    </row>
    <row r="10" spans="1:6">
      <c r="B10" s="1" t="s">
        <v>152</v>
      </c>
      <c r="C10" s="32" cm="1">
        <f t="array" ref="C10">INDEX('Customer Numbers - All'!$C$6:$H$19,MATCH($B$10,'Customer Numbers - All'!$B$6:$B$19,0),MATCH(C$9&amp;$B8,'Customer Numbers - All'!$C$5:$H$5&amp;'Customer Numbers - All'!$C$4:$H$4,0))</f>
        <v>285617</v>
      </c>
      <c r="D10" s="32" cm="1">
        <f t="array" ref="D10">INDEX('Customer Numbers - All'!$C$6:$H$19,MATCH($B$10,'Customer Numbers - All'!$B$6:$B$19,0),MATCH(D$9&amp;$B8,'Customer Numbers - All'!$C$5:$H$5&amp;'Customer Numbers - All'!$C$4:$H$4,0))</f>
        <v>63480</v>
      </c>
      <c r="E10" s="32" cm="1">
        <f t="array" ref="E10">INDEX('Customer Numbers - All'!$C$6:$H$19,MATCH($B$10,'Customer Numbers - All'!$B$6:$B$19,0),MATCH(E$9&amp;$B8,'Customer Numbers - All'!$C$5:$H$5&amp;'Customer Numbers - All'!$C$4:$H$4,0))</f>
        <v>75169</v>
      </c>
      <c r="F10" s="5"/>
    </row>
    <row r="11" spans="1:6">
      <c r="B11" s="2" t="s">
        <v>162</v>
      </c>
      <c r="C11" s="29">
        <f>SUM(C10:C10)</f>
        <v>285617</v>
      </c>
      <c r="D11" s="29">
        <f>SUM(D10:D10)</f>
        <v>63480</v>
      </c>
      <c r="E11" s="29">
        <f>SUM(E10:E10)</f>
        <v>75169</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0.67356431100039338</v>
      </c>
      <c r="E16" s="7"/>
    </row>
    <row r="17" spans="2:5">
      <c r="B17" s="217"/>
      <c r="C17" s="11" t="s">
        <v>169</v>
      </c>
      <c r="D17" s="12">
        <f>D6/SUM(C6:E6)</f>
        <v>0.15475940736855906</v>
      </c>
    </row>
    <row r="18" spans="2:5">
      <c r="B18" s="217"/>
      <c r="C18" s="11" t="s">
        <v>170</v>
      </c>
      <c r="D18" s="12">
        <f>E6/SUM(C6:E6)</f>
        <v>0.17167628163104759</v>
      </c>
    </row>
    <row r="19" spans="2:5">
      <c r="B19" s="217"/>
      <c r="C19" s="11" t="s">
        <v>171</v>
      </c>
      <c r="D19" s="12">
        <f>D6/(C6+D6)</f>
        <v>0.18683445123760906</v>
      </c>
    </row>
    <row r="20" spans="2:5">
      <c r="B20" s="217"/>
      <c r="C20" s="11" t="s">
        <v>172</v>
      </c>
      <c r="D20" s="12">
        <f>E6/(C6+E6)</f>
        <v>0.20310936688047279</v>
      </c>
    </row>
    <row r="21" spans="2:5">
      <c r="B21" s="217"/>
      <c r="C21" s="112" t="s">
        <v>173</v>
      </c>
      <c r="D21" s="113">
        <f>C5/(C5+E5)</f>
        <v>0.79689063311952724</v>
      </c>
      <c r="E21" s="7"/>
    </row>
    <row r="22" spans="2:5">
      <c r="B22" s="218" t="s">
        <v>67</v>
      </c>
      <c r="C22" s="109" t="s">
        <v>168</v>
      </c>
      <c r="D22" s="110">
        <f>C11/SUM(C11:E11)</f>
        <v>0.67320266059500411</v>
      </c>
    </row>
    <row r="23" spans="2:5">
      <c r="B23" s="218"/>
      <c r="C23" s="109" t="s">
        <v>169</v>
      </c>
      <c r="D23" s="110">
        <f>D11/SUM(C11:E11)</f>
        <v>0.14962311380124732</v>
      </c>
    </row>
    <row r="24" spans="2:5">
      <c r="B24" s="218"/>
      <c r="C24" s="109" t="s">
        <v>170</v>
      </c>
      <c r="D24" s="110">
        <f>E11/SUM(C11:E11)</f>
        <v>0.1771742256037486</v>
      </c>
    </row>
    <row r="25" spans="2:5">
      <c r="B25" s="218"/>
      <c r="C25" s="109" t="s">
        <v>171</v>
      </c>
      <c r="D25" s="110">
        <f>D11/(C11+D11)</f>
        <v>0.18184057726076133</v>
      </c>
    </row>
    <row r="26" spans="2:5">
      <c r="B26" s="218"/>
      <c r="C26" s="109" t="s">
        <v>172</v>
      </c>
      <c r="D26" s="110">
        <f>E11/(C11+E11)</f>
        <v>0.20834788489575537</v>
      </c>
    </row>
    <row r="27" spans="2:5">
      <c r="B27" s="218"/>
      <c r="C27" s="109" t="s">
        <v>173</v>
      </c>
      <c r="D27" s="111">
        <f>C10/(C10+E10)</f>
        <v>0.7916521151042446</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EA340-9D28-4D81-AF53-A06D1822A16C}">
  <sheetPr>
    <tabColor theme="7" tint="0.79998168889431442"/>
    <pageSetUpPr autoPageBreaks="0"/>
  </sheetPr>
  <dimension ref="A1:F27"/>
  <sheetViews>
    <sheetView zoomScale="96" zoomScaleNormal="96" workbookViewId="0">
      <selection activeCell="C21" sqref="C21"/>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120</v>
      </c>
      <c r="C5" s="32" cm="1">
        <f t="array" ref="C5">INDEX('Customer Numbers - All'!$C$6:$H$19,MATCH($B$5,'Customer Numbers - All'!$B$6:$B$19,0),MATCH(C$4&amp;$B3,'Customer Numbers - All'!$C$5:$H$5&amp;'Customer Numbers - All'!$C$4:$H$4,0))</f>
        <v>2026245</v>
      </c>
      <c r="D5" s="32" cm="1">
        <f t="array" ref="D5">INDEX('Customer Numbers - All'!$C$6:$H$19,MATCH($B$5,'Customer Numbers - All'!$B$6:$B$19,0),MATCH(D$4&amp;$B3,'Customer Numbers - All'!$C$5:$H$5&amp;'Customer Numbers - All'!$C$4:$H$4,0))</f>
        <v>259215</v>
      </c>
      <c r="E5" s="32" cm="1">
        <f t="array" ref="E5">INDEX('Customer Numbers - All'!$C$6:$H$19,MATCH($B$5,'Customer Numbers - All'!$B$6:$B$19,0),MATCH(E$4&amp;$B3,'Customer Numbers - All'!$C$5:$H$5&amp;'Customer Numbers - All'!$C$4:$H$4,0))</f>
        <v>437279</v>
      </c>
    </row>
    <row r="6" spans="1:6">
      <c r="B6" s="2" t="s">
        <v>162</v>
      </c>
      <c r="C6" s="29">
        <f>SUM(C5:C5)</f>
        <v>2026245</v>
      </c>
      <c r="D6" s="29">
        <f>SUM(D5:D5)</f>
        <v>259215</v>
      </c>
      <c r="E6" s="29">
        <f>SUM(E5:E5)</f>
        <v>437279</v>
      </c>
    </row>
    <row r="7" spans="1:6">
      <c r="B7" s="4"/>
      <c r="C7" s="30"/>
      <c r="D7" s="30"/>
      <c r="E7" s="30"/>
    </row>
    <row r="8" spans="1:6">
      <c r="B8" s="4" t="s">
        <v>67</v>
      </c>
      <c r="C8" s="31"/>
      <c r="D8" s="31"/>
      <c r="E8" s="31"/>
    </row>
    <row r="9" spans="1:6">
      <c r="B9" s="2" t="s">
        <v>95</v>
      </c>
      <c r="C9" s="29" t="s">
        <v>63</v>
      </c>
      <c r="D9" s="29" t="s">
        <v>65</v>
      </c>
      <c r="E9" s="29" t="s">
        <v>66</v>
      </c>
    </row>
    <row r="10" spans="1:6">
      <c r="B10" s="1" t="s">
        <v>120</v>
      </c>
      <c r="C10" s="32" cm="1">
        <f t="array" ref="C10">INDEX('Customer Numbers - All'!$C$6:$H$19,MATCH($B$10,'Customer Numbers - All'!$B$6:$B$19,0),MATCH(C$9&amp;$B8,'Customer Numbers - All'!$C$5:$H$5&amp;'Customer Numbers - All'!$C$4:$H$4,0))</f>
        <v>1834476</v>
      </c>
      <c r="D10" s="32" cm="1">
        <f t="array" ref="D10">INDEX('Customer Numbers - All'!$C$6:$H$19,MATCH($B$10,'Customer Numbers - All'!$B$6:$B$19,0),MATCH(D$9&amp;$B8,'Customer Numbers - All'!$C$5:$H$5&amp;'Customer Numbers - All'!$C$4:$H$4,0))</f>
        <v>206856</v>
      </c>
      <c r="E10" s="32" cm="1">
        <f t="array" ref="E10">INDEX('Customer Numbers - All'!$C$6:$H$19,MATCH($B$10,'Customer Numbers - All'!$B$6:$B$19,0),MATCH(E$9&amp;$B8,'Customer Numbers - All'!$C$5:$H$5&amp;'Customer Numbers - All'!$C$4:$H$4,0))</f>
        <v>382221</v>
      </c>
      <c r="F10" s="5"/>
    </row>
    <row r="11" spans="1:6">
      <c r="B11" s="2" t="s">
        <v>162</v>
      </c>
      <c r="C11" s="29">
        <f>SUM(C10:C10)</f>
        <v>1834476</v>
      </c>
      <c r="D11" s="29">
        <f>SUM(D10:D10)</f>
        <v>206856</v>
      </c>
      <c r="E11" s="29">
        <f>SUM(E10:E10)</f>
        <v>382221</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0.74419362267187561</v>
      </c>
      <c r="E16" s="7"/>
    </row>
    <row r="17" spans="2:5">
      <c r="B17" s="217"/>
      <c r="C17" s="11" t="s">
        <v>169</v>
      </c>
      <c r="D17" s="12">
        <f>D6/SUM(C6:E6)</f>
        <v>9.5203763563088489E-2</v>
      </c>
    </row>
    <row r="18" spans="2:5">
      <c r="B18" s="217"/>
      <c r="C18" s="11" t="s">
        <v>170</v>
      </c>
      <c r="D18" s="12">
        <f>E6/SUM(C6:E6)</f>
        <v>0.16060261376503587</v>
      </c>
    </row>
    <row r="19" spans="2:5">
      <c r="B19" s="217"/>
      <c r="C19" s="11" t="s">
        <v>171</v>
      </c>
      <c r="D19" s="12">
        <f>D6/(C6+D6)</f>
        <v>0.11341918038381769</v>
      </c>
    </row>
    <row r="20" spans="2:5">
      <c r="B20" s="217"/>
      <c r="C20" s="11" t="s">
        <v>172</v>
      </c>
      <c r="D20" s="12">
        <f>E6/(C6+E6)</f>
        <v>0.17750141666977873</v>
      </c>
    </row>
    <row r="21" spans="2:5">
      <c r="B21" s="217"/>
      <c r="C21" s="112" t="s">
        <v>173</v>
      </c>
      <c r="D21" s="113">
        <f>C5/(C5+E5)</f>
        <v>0.8224985833302213</v>
      </c>
      <c r="E21" s="7"/>
    </row>
    <row r="22" spans="2:5">
      <c r="B22" s="218" t="s">
        <v>67</v>
      </c>
      <c r="C22" s="109" t="s">
        <v>168</v>
      </c>
      <c r="D22" s="110">
        <f>C11/SUM(C11:E11)</f>
        <v>0.75693661331111806</v>
      </c>
    </row>
    <row r="23" spans="2:5">
      <c r="B23" s="218"/>
      <c r="C23" s="109" t="s">
        <v>169</v>
      </c>
      <c r="D23" s="110">
        <f>D11/SUM(C11:E11)</f>
        <v>8.5352373148018634E-2</v>
      </c>
    </row>
    <row r="24" spans="2:5">
      <c r="B24" s="218"/>
      <c r="C24" s="109" t="s">
        <v>170</v>
      </c>
      <c r="D24" s="110">
        <f>E11/SUM(C11:E11)</f>
        <v>0.15771101354086337</v>
      </c>
    </row>
    <row r="25" spans="2:5">
      <c r="B25" s="218"/>
      <c r="C25" s="109" t="s">
        <v>171</v>
      </c>
      <c r="D25" s="110">
        <f>D11/(C11+D11)</f>
        <v>0.10133383496658065</v>
      </c>
    </row>
    <row r="26" spans="2:5">
      <c r="B26" s="218"/>
      <c r="C26" s="109" t="s">
        <v>172</v>
      </c>
      <c r="D26" s="110">
        <f>E11/(C11+E11)</f>
        <v>0.17242816677245471</v>
      </c>
    </row>
    <row r="27" spans="2:5">
      <c r="B27" s="218"/>
      <c r="C27" s="109" t="s">
        <v>173</v>
      </c>
      <c r="D27" s="111">
        <f>C10/(C10+E10)</f>
        <v>0.82757183322754535</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5C43-FF3A-4B30-82D4-3E665839ED1D}">
  <sheetPr>
    <tabColor theme="7" tint="0.79998168889431442"/>
    <pageSetUpPr autoPageBreaks="0"/>
  </sheetPr>
  <dimension ref="A1:F27"/>
  <sheetViews>
    <sheetView zoomScale="96" zoomScaleNormal="96" workbookViewId="0">
      <selection activeCell="B15" sqref="B15:D27"/>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153</v>
      </c>
      <c r="C5" s="32" cm="1">
        <f t="array" ref="C5">INDEX('Customer Numbers - All'!$C$6:$H$19,MATCH($B$5,'Customer Numbers - All'!$B$6:$B$19,0),MATCH(C$4&amp;$B3,'Customer Numbers - All'!$C$5:$H$5&amp;'Customer Numbers - All'!$C$4:$H$4,0))</f>
        <v>1182188</v>
      </c>
      <c r="D5" s="32" cm="1">
        <f t="array" ref="D5">INDEX('Customer Numbers - All'!$C$6:$H$19,MATCH($B$5,'Customer Numbers - All'!$B$6:$B$19,0),MATCH(D$4&amp;$B3,'Customer Numbers - All'!$C$5:$H$5&amp;'Customer Numbers - All'!$C$4:$H$4,0))</f>
        <v>316438</v>
      </c>
      <c r="E5" s="32" cm="1">
        <f t="array" ref="E5">INDEX('Customer Numbers - All'!$C$6:$H$19,MATCH($B$5,'Customer Numbers - All'!$B$6:$B$19,0),MATCH(E$4&amp;$B3,'Customer Numbers - All'!$C$5:$H$5&amp;'Customer Numbers - All'!$C$4:$H$4,0))</f>
        <v>320251</v>
      </c>
    </row>
    <row r="6" spans="1:6">
      <c r="B6" s="2" t="s">
        <v>162</v>
      </c>
      <c r="C6" s="29">
        <f>SUM(C5:C5)</f>
        <v>1182188</v>
      </c>
      <c r="D6" s="29">
        <f>SUM(D5:D5)</f>
        <v>316438</v>
      </c>
      <c r="E6" s="29">
        <f>SUM(E5:E5)</f>
        <v>320251</v>
      </c>
    </row>
    <row r="7" spans="1:6">
      <c r="B7" s="4"/>
      <c r="C7" s="30"/>
      <c r="D7" s="30"/>
      <c r="E7" s="30"/>
    </row>
    <row r="8" spans="1:6">
      <c r="B8" s="4" t="s">
        <v>67</v>
      </c>
      <c r="C8" s="31"/>
      <c r="D8" s="31"/>
      <c r="E8" s="31"/>
    </row>
    <row r="9" spans="1:6">
      <c r="B9" s="2" t="s">
        <v>95</v>
      </c>
      <c r="C9" s="29" t="s">
        <v>63</v>
      </c>
      <c r="D9" s="29" t="s">
        <v>65</v>
      </c>
      <c r="E9" s="29" t="s">
        <v>66</v>
      </c>
    </row>
    <row r="10" spans="1:6">
      <c r="B10" s="1" t="s">
        <v>153</v>
      </c>
      <c r="C10" s="32" cm="1">
        <f t="array" ref="C10">INDEX('Customer Numbers - All'!$C$6:$H$19,MATCH($B$10,'Customer Numbers - All'!$B$6:$B$19,0),MATCH(C$9&amp;$B8,'Customer Numbers - All'!$C$5:$H$5&amp;'Customer Numbers - All'!$C$4:$H$4,0))</f>
        <v>1125927</v>
      </c>
      <c r="D10" s="32" cm="1">
        <f t="array" ref="D10">INDEX('Customer Numbers - All'!$C$6:$H$19,MATCH($B$10,'Customer Numbers - All'!$B$6:$B$19,0),MATCH(D$9&amp;$B8,'Customer Numbers - All'!$C$5:$H$5&amp;'Customer Numbers - All'!$C$4:$H$4,0))</f>
        <v>266495</v>
      </c>
      <c r="E10" s="32" cm="1">
        <f t="array" ref="E10">INDEX('Customer Numbers - All'!$C$6:$H$19,MATCH($B$10,'Customer Numbers - All'!$B$6:$B$19,0),MATCH(E$9&amp;$B8,'Customer Numbers - All'!$C$5:$H$5&amp;'Customer Numbers - All'!$C$4:$H$4,0))</f>
        <v>315408</v>
      </c>
      <c r="F10" s="5"/>
    </row>
    <row r="11" spans="1:6">
      <c r="B11" s="2" t="s">
        <v>162</v>
      </c>
      <c r="C11" s="29">
        <f>SUM(C10:C10)</f>
        <v>1125927</v>
      </c>
      <c r="D11" s="29">
        <f>SUM(D10:D10)</f>
        <v>266495</v>
      </c>
      <c r="E11" s="29">
        <f>SUM(E10:E10)</f>
        <v>315408</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0.64995488974790494</v>
      </c>
      <c r="E16" s="7"/>
    </row>
    <row r="17" spans="2:5">
      <c r="B17" s="217"/>
      <c r="C17" s="11" t="s">
        <v>169</v>
      </c>
      <c r="D17" s="12">
        <f>D6/SUM(C6:E6)</f>
        <v>0.17397438089546463</v>
      </c>
    </row>
    <row r="18" spans="2:5">
      <c r="B18" s="217"/>
      <c r="C18" s="11" t="s">
        <v>170</v>
      </c>
      <c r="D18" s="12">
        <f>E6/SUM(C6:E6)</f>
        <v>0.17607072935663048</v>
      </c>
    </row>
    <row r="19" spans="2:5">
      <c r="B19" s="217"/>
      <c r="C19" s="11" t="s">
        <v>171</v>
      </c>
      <c r="D19" s="12">
        <f>D6/(C6+D6)</f>
        <v>0.21115208197375462</v>
      </c>
    </row>
    <row r="20" spans="2:5">
      <c r="B20" s="217"/>
      <c r="C20" s="11" t="s">
        <v>172</v>
      </c>
      <c r="D20" s="12">
        <f>E6/(C6+E6)</f>
        <v>0.21315407813561815</v>
      </c>
    </row>
    <row r="21" spans="2:5">
      <c r="B21" s="217"/>
      <c r="C21" s="112" t="s">
        <v>173</v>
      </c>
      <c r="D21" s="113">
        <f>C5/(C5+E5)</f>
        <v>0.78684592186438185</v>
      </c>
      <c r="E21" s="7"/>
    </row>
    <row r="22" spans="2:5">
      <c r="B22" s="218" t="s">
        <v>67</v>
      </c>
      <c r="C22" s="109" t="s">
        <v>168</v>
      </c>
      <c r="D22" s="110">
        <f>C11/SUM(C11:E11)</f>
        <v>0.65927346398646236</v>
      </c>
    </row>
    <row r="23" spans="2:5">
      <c r="B23" s="218"/>
      <c r="C23" s="109" t="s">
        <v>169</v>
      </c>
      <c r="D23" s="110">
        <f>D11/SUM(C11:E11)</f>
        <v>0.15604304878120187</v>
      </c>
    </row>
    <row r="24" spans="2:5">
      <c r="B24" s="218"/>
      <c r="C24" s="109" t="s">
        <v>170</v>
      </c>
      <c r="D24" s="110">
        <f>E11/SUM(C11:E11)</f>
        <v>0.18468348723233577</v>
      </c>
    </row>
    <row r="25" spans="2:5">
      <c r="B25" s="218"/>
      <c r="C25" s="109" t="s">
        <v>171</v>
      </c>
      <c r="D25" s="110">
        <f>D11/(C11+D11)</f>
        <v>0.19138953564364827</v>
      </c>
    </row>
    <row r="26" spans="2:5">
      <c r="B26" s="218"/>
      <c r="C26" s="109" t="s">
        <v>172</v>
      </c>
      <c r="D26" s="110">
        <f>E11/(C11+E11)</f>
        <v>0.21883045926172612</v>
      </c>
    </row>
    <row r="27" spans="2:5">
      <c r="B27" s="218"/>
      <c r="C27" s="109" t="s">
        <v>173</v>
      </c>
      <c r="D27" s="111">
        <f>C10/(C10+E10)</f>
        <v>0.78116954073827394</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7F3D-F1FA-4030-89D4-CBBF1A212ABD}">
  <sheetPr>
    <tabColor theme="7" tint="0.79998168889431442"/>
    <pageSetUpPr autoPageBreaks="0"/>
  </sheetPr>
  <dimension ref="A1:F27"/>
  <sheetViews>
    <sheetView zoomScale="96" zoomScaleNormal="96" workbookViewId="0">
      <selection activeCell="B15" sqref="B15:D27"/>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161</v>
      </c>
      <c r="C5" s="32" cm="1">
        <f t="array" ref="C5">INDEX('Customer Numbers - All'!$C$6:$H$19,MATCH($B$5,'Customer Numbers - All'!$B$6:$B$19,0),MATCH(C$4&amp;$B3,'Customer Numbers - All'!$C$5:$H$5&amp;'Customer Numbers - All'!$C$4:$H$4,0))</f>
        <v>893852</v>
      </c>
      <c r="D5" s="32" cm="1">
        <f t="array" ref="D5">INDEX('Customer Numbers - All'!$C$6:$H$19,MATCH($B$5,'Customer Numbers - All'!$B$6:$B$19,0),MATCH(D$4&amp;$B3,'Customer Numbers - All'!$C$5:$H$5&amp;'Customer Numbers - All'!$C$4:$H$4,0))</f>
        <v>263253</v>
      </c>
      <c r="E5" s="32" cm="1">
        <f t="array" ref="E5">INDEX('Customer Numbers - All'!$C$6:$H$19,MATCH($B$5,'Customer Numbers - All'!$B$6:$B$19,0),MATCH(E$4&amp;$B3,'Customer Numbers - All'!$C$5:$H$5&amp;'Customer Numbers - All'!$C$4:$H$4,0))</f>
        <v>221672</v>
      </c>
    </row>
    <row r="6" spans="1:6">
      <c r="B6" s="2" t="s">
        <v>162</v>
      </c>
      <c r="C6" s="29">
        <f>SUM(C5:C5)</f>
        <v>893852</v>
      </c>
      <c r="D6" s="29">
        <f>SUM(D5:D5)</f>
        <v>263253</v>
      </c>
      <c r="E6" s="29">
        <f>SUM(E5:E5)</f>
        <v>221672</v>
      </c>
    </row>
    <row r="7" spans="1:6">
      <c r="B7" s="4"/>
      <c r="C7" s="30"/>
      <c r="D7" s="30"/>
      <c r="E7" s="30"/>
    </row>
    <row r="8" spans="1:6">
      <c r="B8" s="4" t="s">
        <v>67</v>
      </c>
      <c r="C8" s="31"/>
      <c r="D8" s="31"/>
      <c r="E8" s="31"/>
    </row>
    <row r="9" spans="1:6">
      <c r="B9" s="2" t="s">
        <v>95</v>
      </c>
      <c r="C9" s="29" t="s">
        <v>63</v>
      </c>
      <c r="D9" s="29" t="s">
        <v>65</v>
      </c>
      <c r="E9" s="29" t="s">
        <v>66</v>
      </c>
    </row>
    <row r="10" spans="1:6">
      <c r="B10" s="1" t="s">
        <v>161</v>
      </c>
      <c r="C10" s="32" cm="1">
        <f t="array" ref="C10">INDEX('Customer Numbers - All'!$C$6:$H$19,MATCH($B$10,'Customer Numbers - All'!$B$6:$B$19,0),MATCH(C$9&amp;$B8,'Customer Numbers - All'!$C$5:$H$5&amp;'Customer Numbers - All'!$C$4:$H$4,0))</f>
        <v>808683</v>
      </c>
      <c r="D10" s="32" cm="1">
        <f t="array" ref="D10">INDEX('Customer Numbers - All'!$C$6:$H$19,MATCH($B$10,'Customer Numbers - All'!$B$6:$B$19,0),MATCH(D$9&amp;$B8,'Customer Numbers - All'!$C$5:$H$5&amp;'Customer Numbers - All'!$C$4:$H$4,0))</f>
        <v>220889</v>
      </c>
      <c r="E10" s="32" cm="1">
        <f t="array" ref="E10">INDEX('Customer Numbers - All'!$C$6:$H$19,MATCH($B$10,'Customer Numbers - All'!$B$6:$B$19,0),MATCH(E$9&amp;$B8,'Customer Numbers - All'!$C$5:$H$5&amp;'Customer Numbers - All'!$C$4:$H$4,0))</f>
        <v>197727</v>
      </c>
      <c r="F10" s="5"/>
    </row>
    <row r="11" spans="1:6">
      <c r="B11" s="2" t="s">
        <v>162</v>
      </c>
      <c r="C11" s="29">
        <f>SUM(C10:C10)</f>
        <v>808683</v>
      </c>
      <c r="D11" s="29">
        <f>SUM(D10:D10)</f>
        <v>220889</v>
      </c>
      <c r="E11" s="29">
        <f>SUM(E10:E10)</f>
        <v>197727</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0.64829337884226379</v>
      </c>
      <c r="E16" s="7"/>
    </row>
    <row r="17" spans="2:5">
      <c r="B17" s="217"/>
      <c r="C17" s="11" t="s">
        <v>169</v>
      </c>
      <c r="D17" s="12">
        <f>D6/SUM(C6:E6)</f>
        <v>0.19093225372921074</v>
      </c>
    </row>
    <row r="18" spans="2:5">
      <c r="B18" s="217"/>
      <c r="C18" s="11" t="s">
        <v>170</v>
      </c>
      <c r="D18" s="12">
        <f>E6/SUM(C6:E6)</f>
        <v>0.16077436742852544</v>
      </c>
    </row>
    <row r="19" spans="2:5">
      <c r="B19" s="217"/>
      <c r="C19" s="11" t="s">
        <v>171</v>
      </c>
      <c r="D19" s="12">
        <f>D6/(C6+D6)</f>
        <v>0.22751003582215962</v>
      </c>
    </row>
    <row r="20" spans="2:5">
      <c r="B20" s="217"/>
      <c r="C20" s="11" t="s">
        <v>172</v>
      </c>
      <c r="D20" s="12">
        <f>E6/(C6+E6)</f>
        <v>0.19871558119771515</v>
      </c>
    </row>
    <row r="21" spans="2:5">
      <c r="B21" s="217"/>
      <c r="C21" s="112" t="s">
        <v>173</v>
      </c>
      <c r="D21" s="113">
        <f>C5/(C5+E5)</f>
        <v>0.80128441880228485</v>
      </c>
      <c r="E21" s="7"/>
    </row>
    <row r="22" spans="2:5">
      <c r="B22" s="218" t="s">
        <v>67</v>
      </c>
      <c r="C22" s="109" t="s">
        <v>168</v>
      </c>
      <c r="D22" s="110">
        <f>C11/SUM(C11:E11)</f>
        <v>0.65891278327449143</v>
      </c>
    </row>
    <row r="23" spans="2:5">
      <c r="B23" s="218"/>
      <c r="C23" s="109" t="s">
        <v>169</v>
      </c>
      <c r="D23" s="110">
        <f>D11/SUM(C11:E11)</f>
        <v>0.17997977672922411</v>
      </c>
    </row>
    <row r="24" spans="2:5">
      <c r="B24" s="218"/>
      <c r="C24" s="109" t="s">
        <v>170</v>
      </c>
      <c r="D24" s="110">
        <f>E11/SUM(C11:E11)</f>
        <v>0.16110743999628452</v>
      </c>
    </row>
    <row r="25" spans="2:5">
      <c r="B25" s="218"/>
      <c r="C25" s="109" t="s">
        <v>171</v>
      </c>
      <c r="D25" s="110">
        <f>D11/(C11+D11)</f>
        <v>0.2145444903319049</v>
      </c>
    </row>
    <row r="26" spans="2:5">
      <c r="B26" s="218"/>
      <c r="C26" s="109" t="s">
        <v>172</v>
      </c>
      <c r="D26" s="110">
        <f>E11/(C11+E11)</f>
        <v>0.19646764241213818</v>
      </c>
    </row>
    <row r="27" spans="2:5">
      <c r="B27" s="218"/>
      <c r="C27" s="109" t="s">
        <v>173</v>
      </c>
      <c r="D27" s="111">
        <f>C10/(C10+E10)</f>
        <v>0.80353235758786179</v>
      </c>
    </row>
  </sheetData>
  <mergeCells count="2">
    <mergeCell ref="B16:B21"/>
    <mergeCell ref="B22:B27"/>
  </mergeCells>
  <phoneticPr fontId="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F55D-BA70-41AE-852B-0F0B24B268AE}">
  <sheetPr>
    <tabColor theme="7" tint="0.79998168889431442"/>
    <pageSetUpPr autoPageBreaks="0"/>
  </sheetPr>
  <dimension ref="A1:F27"/>
  <sheetViews>
    <sheetView zoomScale="96" zoomScaleNormal="96" workbookViewId="0">
      <selection activeCell="B15" sqref="B15:D27"/>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124</v>
      </c>
      <c r="C5" s="32" cm="1">
        <f t="array" ref="C5">INDEX('Customer Numbers - All'!$C$6:$H$19,MATCH($B$5,'Customer Numbers - All'!$B$6:$B$19,0),MATCH(C$4&amp;$B3,'Customer Numbers - All'!$C$5:$H$5&amp;'Customer Numbers - All'!$C$4:$H$4,0))</f>
        <v>1183377</v>
      </c>
      <c r="D5" s="32" cm="1">
        <f t="array" ref="D5">INDEX('Customer Numbers - All'!$C$6:$H$19,MATCH($B$5,'Customer Numbers - All'!$B$6:$B$19,0),MATCH(D$4&amp;$B3,'Customer Numbers - All'!$C$5:$H$5&amp;'Customer Numbers - All'!$C$4:$H$4,0))</f>
        <v>368479</v>
      </c>
      <c r="E5" s="32" cm="1">
        <f t="array" ref="E5">INDEX('Customer Numbers - All'!$C$6:$H$19,MATCH($B$5,'Customer Numbers - All'!$B$6:$B$19,0),MATCH(E$4&amp;$B3,'Customer Numbers - All'!$C$5:$H$5&amp;'Customer Numbers - All'!$C$4:$H$4,0))</f>
        <v>544078</v>
      </c>
    </row>
    <row r="6" spans="1:6">
      <c r="B6" s="2" t="s">
        <v>162</v>
      </c>
      <c r="C6" s="29">
        <f>SUM(C5:C5)</f>
        <v>1183377</v>
      </c>
      <c r="D6" s="29">
        <f>SUM(D5:D5)</f>
        <v>368479</v>
      </c>
      <c r="E6" s="29">
        <f>SUM(E5:E5)</f>
        <v>544078</v>
      </c>
    </row>
    <row r="7" spans="1:6">
      <c r="B7" s="4"/>
      <c r="C7" s="30"/>
      <c r="D7" s="30"/>
      <c r="E7" s="30"/>
    </row>
    <row r="8" spans="1:6">
      <c r="B8" s="4" t="s">
        <v>67</v>
      </c>
      <c r="C8" s="31"/>
      <c r="D8" s="31"/>
      <c r="E8" s="31"/>
    </row>
    <row r="9" spans="1:6">
      <c r="B9" s="2" t="s">
        <v>95</v>
      </c>
      <c r="C9" s="29" t="s">
        <v>63</v>
      </c>
      <c r="D9" s="29" t="s">
        <v>65</v>
      </c>
      <c r="E9" s="29" t="s">
        <v>66</v>
      </c>
    </row>
    <row r="10" spans="1:6">
      <c r="B10" s="1" t="s">
        <v>124</v>
      </c>
      <c r="C10" s="32" cm="1">
        <f t="array" ref="C10">INDEX('Customer Numbers - All'!$C$6:$H$19,MATCH($B$10,'Customer Numbers - All'!$B$6:$B$19,0),MATCH(C$9&amp;$B8,'Customer Numbers - All'!$C$5:$H$5&amp;'Customer Numbers - All'!$C$4:$H$4,0))</f>
        <v>998513</v>
      </c>
      <c r="D10" s="32" cm="1">
        <f t="array" ref="D10">INDEX('Customer Numbers - All'!$C$6:$H$19,MATCH($B$10,'Customer Numbers - All'!$B$6:$B$19,0),MATCH(D$9&amp;$B8,'Customer Numbers - All'!$C$5:$H$5&amp;'Customer Numbers - All'!$C$4:$H$4,0))</f>
        <v>300782</v>
      </c>
      <c r="E10" s="32" cm="1">
        <f t="array" ref="E10">INDEX('Customer Numbers - All'!$C$6:$H$19,MATCH($B$10,'Customer Numbers - All'!$B$6:$B$19,0),MATCH(E$9&amp;$B8,'Customer Numbers - All'!$C$5:$H$5&amp;'Customer Numbers - All'!$C$4:$H$4,0))</f>
        <v>429701</v>
      </c>
      <c r="F10" s="5"/>
    </row>
    <row r="11" spans="1:6">
      <c r="B11" s="2" t="s">
        <v>162</v>
      </c>
      <c r="C11" s="29">
        <f>SUM(C10:C10)</f>
        <v>998513</v>
      </c>
      <c r="D11" s="29">
        <f>SUM(D10:D10)</f>
        <v>300782</v>
      </c>
      <c r="E11" s="29">
        <f>SUM(E10:E10)</f>
        <v>429701</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0.56460604198414643</v>
      </c>
      <c r="E16" s="7"/>
    </row>
    <row r="17" spans="2:5">
      <c r="B17" s="217"/>
      <c r="C17" s="11" t="s">
        <v>169</v>
      </c>
      <c r="D17" s="12">
        <f>D6/SUM(C6:E6)</f>
        <v>0.17580658551271175</v>
      </c>
    </row>
    <row r="18" spans="2:5">
      <c r="B18" s="217"/>
      <c r="C18" s="11" t="s">
        <v>170</v>
      </c>
      <c r="D18" s="12">
        <f>E6/SUM(C6:E6)</f>
        <v>0.25958737250314179</v>
      </c>
    </row>
    <row r="19" spans="2:5">
      <c r="B19" s="217"/>
      <c r="C19" s="11" t="s">
        <v>171</v>
      </c>
      <c r="D19" s="12">
        <f>D6/(C6+D6)</f>
        <v>0.23744406697528636</v>
      </c>
    </row>
    <row r="20" spans="2:5">
      <c r="B20" s="217"/>
      <c r="C20" s="11" t="s">
        <v>172</v>
      </c>
      <c r="D20" s="12">
        <f>E6/(C6+E6)</f>
        <v>0.31495928982231086</v>
      </c>
    </row>
    <row r="21" spans="2:5">
      <c r="B21" s="217"/>
      <c r="C21" s="112" t="s">
        <v>173</v>
      </c>
      <c r="D21" s="113">
        <f>C5/(C5+E5)</f>
        <v>0.68504071017768919</v>
      </c>
      <c r="E21" s="7"/>
    </row>
    <row r="22" spans="2:5">
      <c r="B22" s="218" t="s">
        <v>67</v>
      </c>
      <c r="C22" s="109" t="s">
        <v>168</v>
      </c>
      <c r="D22" s="110">
        <f>C11/SUM(C11:E11)</f>
        <v>0.57751030077571031</v>
      </c>
    </row>
    <row r="23" spans="2:5">
      <c r="B23" s="218"/>
      <c r="C23" s="109" t="s">
        <v>169</v>
      </c>
      <c r="D23" s="110">
        <f>D11/SUM(C11:E11)</f>
        <v>0.17396338684415696</v>
      </c>
    </row>
    <row r="24" spans="2:5">
      <c r="B24" s="218"/>
      <c r="C24" s="109" t="s">
        <v>170</v>
      </c>
      <c r="D24" s="110">
        <f>E11/SUM(C11:E11)</f>
        <v>0.24852631238013276</v>
      </c>
    </row>
    <row r="25" spans="2:5">
      <c r="B25" s="218"/>
      <c r="C25" s="109" t="s">
        <v>171</v>
      </c>
      <c r="D25" s="110">
        <f>D11/(C11+D11)</f>
        <v>0.23149631146121549</v>
      </c>
    </row>
    <row r="26" spans="2:5">
      <c r="B26" s="218"/>
      <c r="C26" s="109" t="s">
        <v>172</v>
      </c>
      <c r="D26" s="110">
        <f>E11/(C11+E11)</f>
        <v>0.3008659766673622</v>
      </c>
    </row>
    <row r="27" spans="2:5">
      <c r="B27" s="218"/>
      <c r="C27" s="109" t="s">
        <v>173</v>
      </c>
      <c r="D27" s="111">
        <f>C10/(C10+E10)</f>
        <v>0.69913402333263786</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22134-2155-4152-B993-20B306599304}">
  <sheetPr>
    <tabColor theme="7" tint="0.79998168889431442"/>
    <pageSetUpPr autoPageBreaks="0"/>
  </sheetPr>
  <dimension ref="A1:F27"/>
  <sheetViews>
    <sheetView zoomScale="96" zoomScaleNormal="96" workbookViewId="0">
      <selection activeCell="B15" sqref="B15:D27"/>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126</v>
      </c>
      <c r="C5" s="32" cm="1">
        <f t="array" ref="C5">INDEX('Customer Numbers - All'!$C$6:$H$19,MATCH($B$5,'Customer Numbers - All'!$B$6:$B$19,0),MATCH(C$4&amp;$B3,'Customer Numbers - All'!$C$5:$H$5&amp;'Customer Numbers - All'!$C$4:$H$4,0))</f>
        <v>1388931</v>
      </c>
      <c r="D5" s="32" cm="1">
        <f t="array" ref="D5">INDEX('Customer Numbers - All'!$C$6:$H$19,MATCH($B$5,'Customer Numbers - All'!$B$6:$B$19,0),MATCH(D$4&amp;$B3,'Customer Numbers - All'!$C$5:$H$5&amp;'Customer Numbers - All'!$C$4:$H$4,0))</f>
        <v>181966</v>
      </c>
      <c r="E5" s="32" cm="1">
        <f t="array" ref="E5">INDEX('Customer Numbers - All'!$C$6:$H$19,MATCH($B$5,'Customer Numbers - All'!$B$6:$B$19,0),MATCH(E$4&amp;$B3,'Customer Numbers - All'!$C$5:$H$5&amp;'Customer Numbers - All'!$C$4:$H$4,0))</f>
        <v>328043</v>
      </c>
    </row>
    <row r="6" spans="1:6">
      <c r="B6" s="2" t="s">
        <v>162</v>
      </c>
      <c r="C6" s="29">
        <f>SUM(C5:C5)</f>
        <v>1388931</v>
      </c>
      <c r="D6" s="29">
        <f>SUM(D5:D5)</f>
        <v>181966</v>
      </c>
      <c r="E6" s="29">
        <f>SUM(E5:E5)</f>
        <v>328043</v>
      </c>
    </row>
    <row r="7" spans="1:6">
      <c r="B7" s="4"/>
      <c r="C7" s="30"/>
      <c r="D7" s="30"/>
      <c r="E7" s="30"/>
    </row>
    <row r="8" spans="1:6">
      <c r="B8" s="4" t="s">
        <v>67</v>
      </c>
      <c r="C8" s="31"/>
      <c r="D8" s="31"/>
      <c r="E8" s="31"/>
    </row>
    <row r="9" spans="1:6">
      <c r="B9" s="2" t="s">
        <v>95</v>
      </c>
      <c r="C9" s="29" t="s">
        <v>63</v>
      </c>
      <c r="D9" s="29" t="s">
        <v>65</v>
      </c>
      <c r="E9" s="29" t="s">
        <v>66</v>
      </c>
    </row>
    <row r="10" spans="1:6">
      <c r="B10" s="1" t="s">
        <v>126</v>
      </c>
      <c r="C10" s="32" cm="1">
        <f t="array" ref="C10">INDEX('Customer Numbers - All'!$C$6:$H$19,MATCH($B$10,'Customer Numbers - All'!$B$6:$B$19,0),MATCH(C$9&amp;$B8,'Customer Numbers - All'!$C$5:$H$5&amp;'Customer Numbers - All'!$C$4:$H$4,0))</f>
        <v>1414806</v>
      </c>
      <c r="D10" s="32" cm="1">
        <f t="array" ref="D10">INDEX('Customer Numbers - All'!$C$6:$H$19,MATCH($B$10,'Customer Numbers - All'!$B$6:$B$19,0),MATCH(D$9&amp;$B8,'Customer Numbers - All'!$C$5:$H$5&amp;'Customer Numbers - All'!$C$4:$H$4,0))</f>
        <v>188206</v>
      </c>
      <c r="E10" s="32" cm="1">
        <f t="array" ref="E10">INDEX('Customer Numbers - All'!$C$6:$H$19,MATCH($B$10,'Customer Numbers - All'!$B$6:$B$19,0),MATCH(E$9&amp;$B8,'Customer Numbers - All'!$C$5:$H$5&amp;'Customer Numbers - All'!$C$4:$H$4,0))</f>
        <v>313473</v>
      </c>
      <c r="F10" s="5"/>
    </row>
    <row r="11" spans="1:6">
      <c r="B11" s="2" t="s">
        <v>162</v>
      </c>
      <c r="C11" s="29">
        <f>SUM(C10:C10)</f>
        <v>1414806</v>
      </c>
      <c r="D11" s="29">
        <f>SUM(D10:D10)</f>
        <v>188206</v>
      </c>
      <c r="E11" s="29">
        <f>SUM(E10:E10)</f>
        <v>313473</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0.73142437359790202</v>
      </c>
      <c r="E16" s="7"/>
    </row>
    <row r="17" spans="2:5">
      <c r="B17" s="217"/>
      <c r="C17" s="11" t="s">
        <v>169</v>
      </c>
      <c r="D17" s="12">
        <f>D6/SUM(C6:E6)</f>
        <v>9.5825039232413867E-2</v>
      </c>
    </row>
    <row r="18" spans="2:5">
      <c r="B18" s="217"/>
      <c r="C18" s="11" t="s">
        <v>170</v>
      </c>
      <c r="D18" s="12">
        <f>E6/SUM(C6:E6)</f>
        <v>0.17275058716968414</v>
      </c>
    </row>
    <row r="19" spans="2:5">
      <c r="B19" s="217"/>
      <c r="C19" s="11" t="s">
        <v>171</v>
      </c>
      <c r="D19" s="12">
        <f>D6/(C6+D6)</f>
        <v>0.11583572952268673</v>
      </c>
    </row>
    <row r="20" spans="2:5">
      <c r="B20" s="217"/>
      <c r="C20" s="11" t="s">
        <v>172</v>
      </c>
      <c r="D20" s="12">
        <f>E6/(C6+E6)</f>
        <v>0.19105880461789171</v>
      </c>
    </row>
    <row r="21" spans="2:5">
      <c r="B21" s="217"/>
      <c r="C21" s="112" t="s">
        <v>173</v>
      </c>
      <c r="D21" s="113">
        <f>C5/(C5+E5)</f>
        <v>0.80894119538210829</v>
      </c>
      <c r="E21" s="7"/>
    </row>
    <row r="22" spans="2:5">
      <c r="B22" s="218" t="s">
        <v>67</v>
      </c>
      <c r="C22" s="109" t="s">
        <v>168</v>
      </c>
      <c r="D22" s="110">
        <f>C11/SUM(C11:E11)</f>
        <v>0.73822962350344512</v>
      </c>
    </row>
    <row r="23" spans="2:5">
      <c r="B23" s="218"/>
      <c r="C23" s="109" t="s">
        <v>169</v>
      </c>
      <c r="D23" s="110">
        <f>D11/SUM(C11:E11)</f>
        <v>9.8203742789533963E-2</v>
      </c>
    </row>
    <row r="24" spans="2:5">
      <c r="B24" s="218"/>
      <c r="C24" s="109" t="s">
        <v>170</v>
      </c>
      <c r="D24" s="110">
        <f>E11/SUM(C11:E11)</f>
        <v>0.16356663370702093</v>
      </c>
    </row>
    <row r="25" spans="2:5">
      <c r="B25" s="218"/>
      <c r="C25" s="109" t="s">
        <v>171</v>
      </c>
      <c r="D25" s="110">
        <f>D11/(C11+D11)</f>
        <v>0.11740772994837219</v>
      </c>
    </row>
    <row r="26" spans="2:5">
      <c r="B26" s="218"/>
      <c r="C26" s="109" t="s">
        <v>172</v>
      </c>
      <c r="D26" s="110">
        <f>E11/(C11+E11)</f>
        <v>0.18137870100834413</v>
      </c>
    </row>
    <row r="27" spans="2:5">
      <c r="B27" s="218"/>
      <c r="C27" s="109" t="s">
        <v>173</v>
      </c>
      <c r="D27" s="111">
        <f>C10/(C10+E10)</f>
        <v>0.81862129899165581</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BF4F-77B3-4E1D-9BDD-1F1D64148AA7}">
  <sheetPr>
    <tabColor theme="7" tint="0.79998168889431442"/>
    <pageSetUpPr autoPageBreaks="0"/>
  </sheetPr>
  <dimension ref="A1:F27"/>
  <sheetViews>
    <sheetView zoomScale="96" zoomScaleNormal="96" workbookViewId="0">
      <selection activeCell="B15" sqref="B15:D27"/>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128</v>
      </c>
      <c r="C5" s="32" cm="1">
        <f t="array" ref="C5">INDEX('Customer Numbers - All'!$C$6:$H$19,MATCH($B$5,'Customer Numbers - All'!$B$6:$B$19,0),MATCH(C$4&amp;$B3,'Customer Numbers - All'!$C$5:$H$5&amp;'Customer Numbers - All'!$C$4:$H$4,0))</f>
        <v>2130501</v>
      </c>
      <c r="D5" s="32" cm="1">
        <f t="array" ref="D5">INDEX('Customer Numbers - All'!$C$6:$H$19,MATCH($B$5,'Customer Numbers - All'!$B$6:$B$19,0),MATCH(D$4&amp;$B3,'Customer Numbers - All'!$C$5:$H$5&amp;'Customer Numbers - All'!$C$4:$H$4,0))</f>
        <v>290329</v>
      </c>
      <c r="E5" s="32" cm="1">
        <f t="array" ref="E5">INDEX('Customer Numbers - All'!$C$6:$H$19,MATCH($B$5,'Customer Numbers - All'!$B$6:$B$19,0),MATCH(E$4&amp;$B3,'Customer Numbers - All'!$C$5:$H$5&amp;'Customer Numbers - All'!$C$4:$H$4,0))</f>
        <v>542163</v>
      </c>
    </row>
    <row r="6" spans="1:6">
      <c r="B6" s="2" t="s">
        <v>162</v>
      </c>
      <c r="C6" s="29">
        <f>SUM(C5:C5)</f>
        <v>2130501</v>
      </c>
      <c r="D6" s="29">
        <f>SUM(D5:D5)</f>
        <v>290329</v>
      </c>
      <c r="E6" s="29">
        <f>SUM(E5:E5)</f>
        <v>542163</v>
      </c>
    </row>
    <row r="7" spans="1:6">
      <c r="B7" s="4"/>
      <c r="C7" s="30"/>
      <c r="D7" s="30"/>
      <c r="E7" s="30"/>
    </row>
    <row r="8" spans="1:6">
      <c r="B8" s="4" t="s">
        <v>67</v>
      </c>
      <c r="C8" s="31"/>
      <c r="D8" s="31"/>
      <c r="E8" s="31"/>
    </row>
    <row r="9" spans="1:6">
      <c r="B9" s="2" t="s">
        <v>95</v>
      </c>
      <c r="C9" s="29" t="s">
        <v>63</v>
      </c>
      <c r="D9" s="29" t="s">
        <v>65</v>
      </c>
      <c r="E9" s="29" t="s">
        <v>66</v>
      </c>
    </row>
    <row r="10" spans="1:6">
      <c r="B10" s="1" t="s">
        <v>128</v>
      </c>
      <c r="C10" s="32" cm="1">
        <f t="array" ref="C10">INDEX('Customer Numbers - All'!$C$6:$H$19,MATCH($B$10,'Customer Numbers - All'!$B$6:$B$19,0),MATCH(C$9&amp;$B8,'Customer Numbers - All'!$C$5:$H$5&amp;'Customer Numbers - All'!$C$4:$H$4,0))</f>
        <v>2072364</v>
      </c>
      <c r="D10" s="32" cm="1">
        <f t="array" ref="D10">INDEX('Customer Numbers - All'!$C$6:$H$19,MATCH($B$10,'Customer Numbers - All'!$B$6:$B$19,0),MATCH(D$9&amp;$B8,'Customer Numbers - All'!$C$5:$H$5&amp;'Customer Numbers - All'!$C$4:$H$4,0))</f>
        <v>295510</v>
      </c>
      <c r="E10" s="32" cm="1">
        <f t="array" ref="E10">INDEX('Customer Numbers - All'!$C$6:$H$19,MATCH($B$10,'Customer Numbers - All'!$B$6:$B$19,0),MATCH(E$9&amp;$B8,'Customer Numbers - All'!$C$5:$H$5&amp;'Customer Numbers - All'!$C$4:$H$4,0))</f>
        <v>507537</v>
      </c>
      <c r="F10" s="5"/>
    </row>
    <row r="11" spans="1:6">
      <c r="B11" s="2" t="s">
        <v>162</v>
      </c>
      <c r="C11" s="29">
        <f>SUM(C10:C10)</f>
        <v>2072364</v>
      </c>
      <c r="D11" s="29">
        <f>SUM(D10:D10)</f>
        <v>295510</v>
      </c>
      <c r="E11" s="29">
        <f>SUM(E10:E10)</f>
        <v>507537</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0.71903679826445754</v>
      </c>
      <c r="E16" s="7"/>
    </row>
    <row r="17" spans="2:5">
      <c r="B17" s="217"/>
      <c r="C17" s="11" t="s">
        <v>169</v>
      </c>
      <c r="D17" s="12">
        <f>D6/SUM(C6:E6)</f>
        <v>9.7985044176614661E-2</v>
      </c>
    </row>
    <row r="18" spans="2:5">
      <c r="B18" s="217"/>
      <c r="C18" s="11" t="s">
        <v>170</v>
      </c>
      <c r="D18" s="12">
        <f>E6/SUM(C6:E6)</f>
        <v>0.18297815755892774</v>
      </c>
    </row>
    <row r="19" spans="2:5">
      <c r="B19" s="217"/>
      <c r="C19" s="11" t="s">
        <v>171</v>
      </c>
      <c r="D19" s="12">
        <f>D6/(C6+D6)</f>
        <v>0.11992952830227649</v>
      </c>
    </row>
    <row r="20" spans="2:5">
      <c r="B20" s="217"/>
      <c r="C20" s="11" t="s">
        <v>172</v>
      </c>
      <c r="D20" s="12">
        <f>E6/(C6+E6)</f>
        <v>0.20285490432018391</v>
      </c>
    </row>
    <row r="21" spans="2:5">
      <c r="B21" s="217"/>
      <c r="C21" s="112" t="s">
        <v>173</v>
      </c>
      <c r="D21" s="113">
        <f>C5/(C5+E5)</f>
        <v>0.79714509567981606</v>
      </c>
      <c r="E21" s="7"/>
    </row>
    <row r="22" spans="2:5">
      <c r="B22" s="218" t="s">
        <v>67</v>
      </c>
      <c r="C22" s="109" t="s">
        <v>168</v>
      </c>
      <c r="D22" s="110">
        <f>C11/SUM(C11:E11)</f>
        <v>0.72071922935538602</v>
      </c>
    </row>
    <row r="23" spans="2:5">
      <c r="B23" s="218"/>
      <c r="C23" s="109" t="s">
        <v>169</v>
      </c>
      <c r="D23" s="110">
        <f>D11/SUM(C11:E11)</f>
        <v>0.10277139511534177</v>
      </c>
    </row>
    <row r="24" spans="2:5">
      <c r="B24" s="218"/>
      <c r="C24" s="109" t="s">
        <v>170</v>
      </c>
      <c r="D24" s="110">
        <f>E11/SUM(C11:E11)</f>
        <v>0.17650937552927215</v>
      </c>
    </row>
    <row r="25" spans="2:5">
      <c r="B25" s="218"/>
      <c r="C25" s="109" t="s">
        <v>171</v>
      </c>
      <c r="D25" s="110">
        <f>D11/(C11+D11)</f>
        <v>0.12479971484969217</v>
      </c>
    </row>
    <row r="26" spans="2:5">
      <c r="B26" s="218"/>
      <c r="C26" s="109" t="s">
        <v>172</v>
      </c>
      <c r="D26" s="110">
        <f>E11/(C11+E11)</f>
        <v>0.196727316280741</v>
      </c>
    </row>
    <row r="27" spans="2:5">
      <c r="B27" s="218"/>
      <c r="C27" s="109" t="s">
        <v>173</v>
      </c>
      <c r="D27" s="111">
        <f>C10/(C10+E10)</f>
        <v>0.80327268371925897</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324B-4F60-4781-B943-789BE05D6153}">
  <sheetPr>
    <tabColor theme="7" tint="0.79998168889431442"/>
    <pageSetUpPr autoPageBreaks="0"/>
  </sheetPr>
  <dimension ref="A1:F27"/>
  <sheetViews>
    <sheetView zoomScaleNormal="100" workbookViewId="0">
      <selection activeCell="B15" sqref="B15:D27"/>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155</v>
      </c>
      <c r="C5" s="32" cm="1">
        <f t="array" ref="C5">INDEX('Customer Numbers - All'!$C$6:$H$19,MATCH($B$5,'Customer Numbers - All'!$B$6:$B$19,0),MATCH(C$4&amp;$B3,'Customer Numbers - All'!$C$5:$H$5&amp;'Customer Numbers - All'!$C$4:$H$4,0))</f>
        <v>1492200</v>
      </c>
      <c r="D5" s="32" cm="1">
        <f t="array" ref="D5">INDEX('Customer Numbers - All'!$C$6:$H$19,MATCH($B$5,'Customer Numbers - All'!$B$6:$B$19,0),MATCH(D$4&amp;$B3,'Customer Numbers - All'!$C$5:$H$5&amp;'Customer Numbers - All'!$C$4:$H$4,0))</f>
        <v>264455</v>
      </c>
      <c r="E5" s="32" cm="1">
        <f t="array" ref="E5">INDEX('Customer Numbers - All'!$C$6:$H$19,MATCH($B$5,'Customer Numbers - All'!$B$6:$B$19,0),MATCH(E$4&amp;$B3,'Customer Numbers - All'!$C$5:$H$5&amp;'Customer Numbers - All'!$C$4:$H$4,0))</f>
        <v>361709</v>
      </c>
    </row>
    <row r="6" spans="1:6">
      <c r="B6" s="2" t="s">
        <v>162</v>
      </c>
      <c r="C6" s="29">
        <f>SUM(C5:C5)</f>
        <v>1492200</v>
      </c>
      <c r="D6" s="29">
        <f>SUM(D5:D5)</f>
        <v>264455</v>
      </c>
      <c r="E6" s="29">
        <f>SUM(E5:E5)</f>
        <v>361709</v>
      </c>
    </row>
    <row r="7" spans="1:6">
      <c r="B7" s="4"/>
      <c r="C7" s="30"/>
      <c r="D7" s="30"/>
      <c r="E7" s="30"/>
    </row>
    <row r="8" spans="1:6">
      <c r="B8" s="4" t="s">
        <v>67</v>
      </c>
      <c r="C8" s="31"/>
      <c r="D8" s="31"/>
      <c r="E8" s="31"/>
    </row>
    <row r="9" spans="1:6">
      <c r="B9" s="2" t="s">
        <v>95</v>
      </c>
      <c r="C9" s="29" t="s">
        <v>63</v>
      </c>
      <c r="D9" s="29" t="s">
        <v>65</v>
      </c>
      <c r="E9" s="29" t="s">
        <v>66</v>
      </c>
    </row>
    <row r="10" spans="1:6">
      <c r="B10" s="1" t="s">
        <v>155</v>
      </c>
      <c r="C10" s="32" cm="1">
        <f t="array" ref="C10">INDEX('Customer Numbers - All'!$C$6:$H$19,MATCH($B$10,'Customer Numbers - All'!$B$6:$B$19,0),MATCH(C$9&amp;$B8,'Customer Numbers - All'!$C$5:$H$5&amp;'Customer Numbers - All'!$C$4:$H$4,0))</f>
        <v>1674804</v>
      </c>
      <c r="D10" s="32" cm="1">
        <f t="array" ref="D10">INDEX('Customer Numbers - All'!$C$6:$H$19,MATCH($B$10,'Customer Numbers - All'!$B$6:$B$19,0),MATCH(D$9&amp;$B8,'Customer Numbers - All'!$C$5:$H$5&amp;'Customer Numbers - All'!$C$4:$H$4,0))</f>
        <v>260372</v>
      </c>
      <c r="E10" s="32" cm="1">
        <f t="array" ref="E10">INDEX('Customer Numbers - All'!$C$6:$H$19,MATCH($B$10,'Customer Numbers - All'!$B$6:$B$19,0),MATCH(E$9&amp;$B8,'Customer Numbers - All'!$C$5:$H$5&amp;'Customer Numbers - All'!$C$4:$H$4,0))</f>
        <v>381816</v>
      </c>
      <c r="F10" s="5"/>
    </row>
    <row r="11" spans="1:6">
      <c r="B11" s="2" t="s">
        <v>162</v>
      </c>
      <c r="C11" s="29">
        <f>SUM(C10:C10)</f>
        <v>1674804</v>
      </c>
      <c r="D11" s="29">
        <f>SUM(D10:D10)</f>
        <v>260372</v>
      </c>
      <c r="E11" s="29">
        <f>SUM(E10:E10)</f>
        <v>381816</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0.70441151756733023</v>
      </c>
      <c r="E16" s="7"/>
    </row>
    <row r="17" spans="2:5">
      <c r="B17" s="217"/>
      <c r="C17" s="11" t="s">
        <v>169</v>
      </c>
      <c r="D17" s="12">
        <f>D6/SUM(C6:E6)</f>
        <v>0.12483926275182169</v>
      </c>
    </row>
    <row r="18" spans="2:5">
      <c r="B18" s="217"/>
      <c r="C18" s="11" t="s">
        <v>170</v>
      </c>
      <c r="D18" s="12">
        <f>E6/SUM(C6:E6)</f>
        <v>0.17074921968084805</v>
      </c>
    </row>
    <row r="19" spans="2:5">
      <c r="B19" s="217"/>
      <c r="C19" s="11" t="s">
        <v>171</v>
      </c>
      <c r="D19" s="12">
        <f>D6/(C6+D6)</f>
        <v>0.1505446430858649</v>
      </c>
    </row>
    <row r="20" spans="2:5">
      <c r="B20" s="217"/>
      <c r="C20" s="11" t="s">
        <v>172</v>
      </c>
      <c r="D20" s="12">
        <f>E6/(C6+E6)</f>
        <v>0.19510612441063721</v>
      </c>
    </row>
    <row r="21" spans="2:5">
      <c r="B21" s="217"/>
      <c r="C21" s="112" t="s">
        <v>173</v>
      </c>
      <c r="D21" s="113">
        <f>C5/(C5+E5)</f>
        <v>0.80489387558936276</v>
      </c>
      <c r="E21" s="7"/>
    </row>
    <row r="22" spans="2:5">
      <c r="B22" s="218" t="s">
        <v>67</v>
      </c>
      <c r="C22" s="109" t="s">
        <v>168</v>
      </c>
      <c r="D22" s="110">
        <f>C11/SUM(C11:E11)</f>
        <v>0.72283546943623456</v>
      </c>
    </row>
    <row r="23" spans="2:5">
      <c r="B23" s="218"/>
      <c r="C23" s="109" t="s">
        <v>169</v>
      </c>
      <c r="D23" s="110">
        <f>D11/SUM(C11:E11)</f>
        <v>0.1123750103582576</v>
      </c>
    </row>
    <row r="24" spans="2:5">
      <c r="B24" s="218"/>
      <c r="C24" s="109" t="s">
        <v>170</v>
      </c>
      <c r="D24" s="110">
        <f>E11/SUM(C11:E11)</f>
        <v>0.16478952020550783</v>
      </c>
    </row>
    <row r="25" spans="2:5">
      <c r="B25" s="218"/>
      <c r="C25" s="109" t="s">
        <v>171</v>
      </c>
      <c r="D25" s="110">
        <f>D11/(C11+D11)</f>
        <v>0.13454693526583628</v>
      </c>
    </row>
    <row r="26" spans="2:5">
      <c r="B26" s="218"/>
      <c r="C26" s="109" t="s">
        <v>172</v>
      </c>
      <c r="D26" s="110">
        <f>E11/(C11+E11)</f>
        <v>0.18565218659742685</v>
      </c>
    </row>
    <row r="27" spans="2:5">
      <c r="B27" s="218"/>
      <c r="C27" s="109" t="s">
        <v>173</v>
      </c>
      <c r="D27" s="111">
        <f>C10/(C10+E10)</f>
        <v>0.81434781340257312</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E60D-A2F9-4AF0-A06F-DC3B75CB6D16}">
  <sheetPr>
    <tabColor theme="7" tint="0.79998168889431442"/>
    <pageSetUpPr autoPageBreaks="0"/>
  </sheetPr>
  <dimension ref="A1:F27"/>
  <sheetViews>
    <sheetView zoomScale="96" zoomScaleNormal="96" workbookViewId="0">
      <selection activeCell="B15" sqref="B15:D27"/>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132</v>
      </c>
      <c r="C5" s="32" cm="1">
        <f t="array" ref="C5">INDEX('Customer Numbers - All'!$C$6:$H$19,MATCH($B$5,'Customer Numbers - All'!$B$6:$B$19,0),MATCH(C$4&amp;$B3,'Customer Numbers - All'!$C$5:$H$5&amp;'Customer Numbers - All'!$C$4:$H$4,0))</f>
        <v>1500712</v>
      </c>
      <c r="D5" s="32" cm="1">
        <f t="array" ref="D5">INDEX('Customer Numbers - All'!$C$6:$H$19,MATCH($B$5,'Customer Numbers - All'!$B$6:$B$19,0),MATCH(D$4&amp;$B3,'Customer Numbers - All'!$C$5:$H$5&amp;'Customer Numbers - All'!$C$4:$H$4,0))</f>
        <v>320527</v>
      </c>
      <c r="E5" s="32" cm="1">
        <f t="array" ref="E5">INDEX('Customer Numbers - All'!$C$6:$H$19,MATCH($B$5,'Customer Numbers - All'!$B$6:$B$19,0),MATCH(E$4&amp;$B3,'Customer Numbers - All'!$C$5:$H$5&amp;'Customer Numbers - All'!$C$4:$H$4,0))</f>
        <v>378822</v>
      </c>
    </row>
    <row r="6" spans="1:6">
      <c r="B6" s="2" t="s">
        <v>162</v>
      </c>
      <c r="C6" s="29">
        <f>SUM(C5:C5)</f>
        <v>1500712</v>
      </c>
      <c r="D6" s="29">
        <f>SUM(D5:D5)</f>
        <v>320527</v>
      </c>
      <c r="E6" s="29">
        <f>SUM(E5:E5)</f>
        <v>378822</v>
      </c>
    </row>
    <row r="7" spans="1:6">
      <c r="B7" s="4"/>
      <c r="C7" s="30"/>
      <c r="D7" s="30"/>
      <c r="E7" s="30"/>
    </row>
    <row r="8" spans="1:6">
      <c r="B8" s="4" t="s">
        <v>67</v>
      </c>
      <c r="C8" s="31"/>
      <c r="D8" s="31"/>
      <c r="E8" s="31"/>
    </row>
    <row r="9" spans="1:6">
      <c r="B9" s="2" t="s">
        <v>95</v>
      </c>
      <c r="C9" s="29" t="s">
        <v>63</v>
      </c>
      <c r="D9" s="29" t="s">
        <v>65</v>
      </c>
      <c r="E9" s="29" t="s">
        <v>66</v>
      </c>
    </row>
    <row r="10" spans="1:6">
      <c r="B10" s="1" t="s">
        <v>132</v>
      </c>
      <c r="C10" s="32" cm="1">
        <f t="array" ref="C10">INDEX('Customer Numbers - All'!$C$6:$H$19,MATCH($B$10,'Customer Numbers - All'!$B$6:$B$19,0),MATCH(C$9&amp;$B8,'Customer Numbers - All'!$C$5:$H$5&amp;'Customer Numbers - All'!$C$4:$H$4,0))</f>
        <v>1413888</v>
      </c>
      <c r="D10" s="32" cm="1">
        <f t="array" ref="D10">INDEX('Customer Numbers - All'!$C$6:$H$19,MATCH($B$10,'Customer Numbers - All'!$B$6:$B$19,0),MATCH(D$9&amp;$B8,'Customer Numbers - All'!$C$5:$H$5&amp;'Customer Numbers - All'!$C$4:$H$4,0))</f>
        <v>289321</v>
      </c>
      <c r="E10" s="32" cm="1">
        <f t="array" ref="E10">INDEX('Customer Numbers - All'!$C$6:$H$19,MATCH($B$10,'Customer Numbers - All'!$B$6:$B$19,0),MATCH(E$9&amp;$B8,'Customer Numbers - All'!$C$5:$H$5&amp;'Customer Numbers - All'!$C$4:$H$4,0))</f>
        <v>351875</v>
      </c>
      <c r="F10" s="5"/>
    </row>
    <row r="11" spans="1:6">
      <c r="B11" s="2" t="s">
        <v>162</v>
      </c>
      <c r="C11" s="29">
        <f>SUM(C10:C10)</f>
        <v>1413888</v>
      </c>
      <c r="D11" s="29">
        <f>SUM(D10:D10)</f>
        <v>289321</v>
      </c>
      <c r="E11" s="29">
        <f>SUM(E10:E10)</f>
        <v>351875</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0.68212290477400395</v>
      </c>
      <c r="E16" s="7"/>
    </row>
    <row r="17" spans="2:5">
      <c r="B17" s="217"/>
      <c r="C17" s="11" t="s">
        <v>169</v>
      </c>
      <c r="D17" s="12">
        <f>D6/SUM(C6:E6)</f>
        <v>0.14569005132130428</v>
      </c>
    </row>
    <row r="18" spans="2:5">
      <c r="B18" s="217"/>
      <c r="C18" s="11" t="s">
        <v>170</v>
      </c>
      <c r="D18" s="12">
        <f>E6/SUM(C6:E6)</f>
        <v>0.17218704390469172</v>
      </c>
    </row>
    <row r="19" spans="2:5">
      <c r="B19" s="217"/>
      <c r="C19" s="11" t="s">
        <v>171</v>
      </c>
      <c r="D19" s="12">
        <f>D6/(C6+D6)</f>
        <v>0.17599392501478389</v>
      </c>
    </row>
    <row r="20" spans="2:5">
      <c r="B20" s="217"/>
      <c r="C20" s="11" t="s">
        <v>172</v>
      </c>
      <c r="D20" s="12">
        <f>E6/(C6+E6)</f>
        <v>0.2015510227535123</v>
      </c>
    </row>
    <row r="21" spans="2:5">
      <c r="B21" s="217"/>
      <c r="C21" s="112" t="s">
        <v>173</v>
      </c>
      <c r="D21" s="113">
        <f>C5/(C5+E5)</f>
        <v>0.79844897724648767</v>
      </c>
      <c r="E21" s="7"/>
    </row>
    <row r="22" spans="2:5">
      <c r="B22" s="218" t="s">
        <v>67</v>
      </c>
      <c r="C22" s="109" t="s">
        <v>168</v>
      </c>
      <c r="D22" s="110">
        <f>C11/SUM(C11:E11)</f>
        <v>0.6879952352312606</v>
      </c>
    </row>
    <row r="23" spans="2:5">
      <c r="B23" s="218"/>
      <c r="C23" s="109" t="s">
        <v>169</v>
      </c>
      <c r="D23" s="110">
        <f>D11/SUM(C11:E11)</f>
        <v>0.14078305315013886</v>
      </c>
    </row>
    <row r="24" spans="2:5">
      <c r="B24" s="218"/>
      <c r="C24" s="109" t="s">
        <v>170</v>
      </c>
      <c r="D24" s="110">
        <f>E11/SUM(C11:E11)</f>
        <v>0.1712217116186005</v>
      </c>
    </row>
    <row r="25" spans="2:5">
      <c r="B25" s="218"/>
      <c r="C25" s="109" t="s">
        <v>171</v>
      </c>
      <c r="D25" s="110">
        <f>D11/(C11+D11)</f>
        <v>0.16986817237344332</v>
      </c>
    </row>
    <row r="26" spans="2:5">
      <c r="B26" s="218"/>
      <c r="C26" s="109" t="s">
        <v>172</v>
      </c>
      <c r="D26" s="110">
        <f>E11/(C11+E11)</f>
        <v>0.19927646009119004</v>
      </c>
    </row>
    <row r="27" spans="2:5">
      <c r="B27" s="218"/>
      <c r="C27" s="109" t="s">
        <v>173</v>
      </c>
      <c r="D27" s="111">
        <f>C10/(C10+E10)</f>
        <v>0.80072353990880996</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0E4D-F602-4FC8-9F5C-0D4D8316058A}">
  <sheetPr>
    <tabColor theme="7" tint="0.79998168889431442"/>
    <pageSetUpPr autoPageBreaks="0"/>
  </sheetPr>
  <dimension ref="A1:F27"/>
  <sheetViews>
    <sheetView zoomScale="80" zoomScaleNormal="80" workbookViewId="0">
      <selection activeCell="B15" sqref="B15:D27"/>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140</v>
      </c>
      <c r="C5" s="32" cm="1">
        <f t="array" ref="C5">INDEX('Customer Numbers - All'!$C$6:$H$19,MATCH($B$5,'Customer Numbers - All'!$B$6:$B$19,0),MATCH(C$4&amp;$B3,'Customer Numbers - All'!$C$5:$H$5&amp;'Customer Numbers - All'!$C$4:$H$4,0))</f>
        <v>1000062</v>
      </c>
      <c r="D5" s="32" cm="1">
        <f t="array" ref="D5">INDEX('Customer Numbers - All'!$C$6:$H$19,MATCH($B$5,'Customer Numbers - All'!$B$6:$B$19,0),MATCH(D$4&amp;$B3,'Customer Numbers - All'!$C$5:$H$5&amp;'Customer Numbers - All'!$C$4:$H$4,0))</f>
        <v>150163</v>
      </c>
      <c r="E5" s="32" cm="1">
        <f t="array" ref="E5">INDEX('Customer Numbers - All'!$C$6:$H$19,MATCH($B$5,'Customer Numbers - All'!$B$6:$B$19,0),MATCH(E$4&amp;$B3,'Customer Numbers - All'!$C$5:$H$5&amp;'Customer Numbers - All'!$C$4:$H$4,0))</f>
        <v>225273</v>
      </c>
    </row>
    <row r="6" spans="1:6">
      <c r="B6" s="2" t="s">
        <v>162</v>
      </c>
      <c r="C6" s="29">
        <f>SUM(C5:C5)</f>
        <v>1000062</v>
      </c>
      <c r="D6" s="29">
        <f>SUM(D5:D5)</f>
        <v>150163</v>
      </c>
      <c r="E6" s="29">
        <f>SUM(E5:E5)</f>
        <v>225273</v>
      </c>
    </row>
    <row r="7" spans="1:6">
      <c r="B7" s="4"/>
      <c r="C7" s="30"/>
      <c r="D7" s="30"/>
      <c r="E7" s="30"/>
    </row>
    <row r="8" spans="1:6">
      <c r="B8" s="4" t="s">
        <v>67</v>
      </c>
      <c r="C8" s="31"/>
      <c r="D8" s="31"/>
      <c r="E8" s="31"/>
    </row>
    <row r="9" spans="1:6">
      <c r="B9" s="2" t="s">
        <v>95</v>
      </c>
      <c r="C9" s="29" t="s">
        <v>63</v>
      </c>
      <c r="D9" s="29" t="s">
        <v>65</v>
      </c>
      <c r="E9" s="29" t="s">
        <v>66</v>
      </c>
    </row>
    <row r="10" spans="1:6">
      <c r="B10" s="1" t="s">
        <v>140</v>
      </c>
      <c r="C10" s="32" cm="1">
        <f t="array" ref="C10">INDEX('Customer Numbers - All'!$C$6:$H$19,MATCH($B$10,'Customer Numbers - All'!$B$6:$B$19,0),MATCH(C$9&amp;$B8,'Customer Numbers - All'!$C$5:$H$5&amp;'Customer Numbers - All'!$C$4:$H$4,0))</f>
        <v>824177</v>
      </c>
      <c r="D10" s="32" cm="1">
        <f t="array" ref="D10">INDEX('Customer Numbers - All'!$C$6:$H$19,MATCH($B$10,'Customer Numbers - All'!$B$6:$B$19,0),MATCH(D$9&amp;$B8,'Customer Numbers - All'!$C$5:$H$5&amp;'Customer Numbers - All'!$C$4:$H$4,0))</f>
        <v>115588</v>
      </c>
      <c r="E10" s="32" cm="1">
        <f t="array" ref="E10">INDEX('Customer Numbers - All'!$C$6:$H$19,MATCH($B$10,'Customer Numbers - All'!$B$6:$B$19,0),MATCH(E$9&amp;$B8,'Customer Numbers - All'!$C$5:$H$5&amp;'Customer Numbers - All'!$C$4:$H$4,0))</f>
        <v>174972</v>
      </c>
      <c r="F10" s="5"/>
    </row>
    <row r="11" spans="1:6">
      <c r="B11" s="2" t="s">
        <v>162</v>
      </c>
      <c r="C11" s="29">
        <f>SUM(C10:C10)</f>
        <v>824177</v>
      </c>
      <c r="D11" s="29">
        <f>SUM(D10:D10)</f>
        <v>115588</v>
      </c>
      <c r="E11" s="29">
        <f>SUM(E10:E10)</f>
        <v>174972</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0.72705449226389274</v>
      </c>
      <c r="E16" s="7"/>
    </row>
    <row r="17" spans="2:5">
      <c r="B17" s="217"/>
      <c r="C17" s="11" t="s">
        <v>169</v>
      </c>
      <c r="D17" s="12">
        <f>D6/SUM(C6:E6)</f>
        <v>0.10916991518708133</v>
      </c>
    </row>
    <row r="18" spans="2:5">
      <c r="B18" s="217"/>
      <c r="C18" s="11" t="s">
        <v>170</v>
      </c>
      <c r="D18" s="12">
        <f>E6/SUM(C6:E6)</f>
        <v>0.16377559254902588</v>
      </c>
    </row>
    <row r="19" spans="2:5">
      <c r="B19" s="217"/>
      <c r="C19" s="11" t="s">
        <v>171</v>
      </c>
      <c r="D19" s="12">
        <f>D6/(C6+D6)</f>
        <v>0.13055097915625205</v>
      </c>
    </row>
    <row r="20" spans="2:5">
      <c r="B20" s="217"/>
      <c r="C20" s="11" t="s">
        <v>172</v>
      </c>
      <c r="D20" s="12">
        <f>E6/(C6+E6)</f>
        <v>0.18384605026380541</v>
      </c>
    </row>
    <row r="21" spans="2:5">
      <c r="B21" s="217"/>
      <c r="C21" s="112" t="s">
        <v>173</v>
      </c>
      <c r="D21" s="113">
        <f>C5/(C5+E5)</f>
        <v>0.81615394973619459</v>
      </c>
      <c r="E21" s="7"/>
    </row>
    <row r="22" spans="2:5">
      <c r="B22" s="218" t="s">
        <v>67</v>
      </c>
      <c r="C22" s="109" t="s">
        <v>168</v>
      </c>
      <c r="D22" s="110">
        <f>C11/SUM(C11:E11)</f>
        <v>0.73934659027196548</v>
      </c>
    </row>
    <row r="23" spans="2:5">
      <c r="B23" s="218"/>
      <c r="C23" s="109" t="s">
        <v>169</v>
      </c>
      <c r="D23" s="110">
        <f>D11/SUM(C11:E11)</f>
        <v>0.10369082572840051</v>
      </c>
    </row>
    <row r="24" spans="2:5">
      <c r="B24" s="218"/>
      <c r="C24" s="109" t="s">
        <v>170</v>
      </c>
      <c r="D24" s="110">
        <f>E11/SUM(C11:E11)</f>
        <v>0.156962583999634</v>
      </c>
    </row>
    <row r="25" spans="2:5">
      <c r="B25" s="218"/>
      <c r="C25" s="109" t="s">
        <v>171</v>
      </c>
      <c r="D25" s="110">
        <f>D11/(C11+D11)</f>
        <v>0.12299670662346437</v>
      </c>
    </row>
    <row r="26" spans="2:5">
      <c r="B26" s="218"/>
      <c r="C26" s="109" t="s">
        <v>172</v>
      </c>
      <c r="D26" s="110">
        <f>E11/(C11+E11)</f>
        <v>0.1751210279948236</v>
      </c>
    </row>
    <row r="27" spans="2:5">
      <c r="B27" s="218"/>
      <c r="C27" s="109" t="s">
        <v>173</v>
      </c>
      <c r="D27" s="111">
        <f>C10/(C10+E10)</f>
        <v>0.82487897200517646</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B3A2-FC63-43BD-8A5D-50DDA1742FF2}">
  <sheetPr>
    <tabColor theme="7" tint="0.79998168889431442"/>
    <pageSetUpPr autoPageBreaks="0"/>
  </sheetPr>
  <dimension ref="A1:F27"/>
  <sheetViews>
    <sheetView zoomScale="96" zoomScaleNormal="96" workbookViewId="0">
      <selection activeCell="D23" sqref="D23"/>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163</v>
      </c>
    </row>
    <row r="3" spans="1:6">
      <c r="B3" s="4" t="s">
        <v>62</v>
      </c>
    </row>
    <row r="4" spans="1:6">
      <c r="B4" s="2" t="s">
        <v>95</v>
      </c>
      <c r="C4" s="13" t="s">
        <v>63</v>
      </c>
      <c r="D4" s="13" t="s">
        <v>65</v>
      </c>
      <c r="E4" s="13" t="s">
        <v>66</v>
      </c>
    </row>
    <row r="5" spans="1:6">
      <c r="B5" s="1" t="s">
        <v>136</v>
      </c>
      <c r="C5" s="32" cm="1">
        <f t="array" ref="C5">INDEX('Customer Numbers - All'!$C$6:$H$19,MATCH($B$5,'Customer Numbers - All'!$B$6:$B$19,0),MATCH(C$4&amp;$B3,'Customer Numbers - All'!$C$5:$H$5&amp;'Customer Numbers - All'!$C$4:$H$4,0))</f>
        <v>681705</v>
      </c>
      <c r="D5" s="32" cm="1">
        <f t="array" ref="D5">INDEX('Customer Numbers - All'!$C$6:$H$19,MATCH($B$5,'Customer Numbers - All'!$B$6:$B$19,0),MATCH(D$4&amp;$B3,'Customer Numbers - All'!$C$5:$H$5&amp;'Customer Numbers - All'!$C$4:$H$4,0))</f>
        <v>171067</v>
      </c>
      <c r="E5" s="32" cm="1">
        <f t="array" ref="E5">INDEX('Customer Numbers - All'!$C$6:$H$19,MATCH($B$5,'Customer Numbers - All'!$B$6:$B$19,0),MATCH(E$4&amp;$B3,'Customer Numbers - All'!$C$5:$H$5&amp;'Customer Numbers - All'!$C$4:$H$4,0))</f>
        <v>170365</v>
      </c>
    </row>
    <row r="6" spans="1:6">
      <c r="B6" s="2" t="s">
        <v>162</v>
      </c>
      <c r="C6" s="29">
        <f>SUM(C5:C5)</f>
        <v>681705</v>
      </c>
      <c r="D6" s="29">
        <f>SUM(D5:D5)</f>
        <v>171067</v>
      </c>
      <c r="E6" s="29">
        <f>SUM(E5:E5)</f>
        <v>170365</v>
      </c>
    </row>
    <row r="7" spans="1:6">
      <c r="B7" s="4"/>
      <c r="C7" s="30"/>
      <c r="D7" s="30"/>
      <c r="E7" s="30"/>
    </row>
    <row r="8" spans="1:6">
      <c r="B8" s="4" t="s">
        <v>67</v>
      </c>
      <c r="C8" s="31"/>
      <c r="D8" s="31"/>
      <c r="E8" s="31"/>
    </row>
    <row r="9" spans="1:6">
      <c r="B9" s="2" t="s">
        <v>95</v>
      </c>
      <c r="C9" s="29" t="s">
        <v>63</v>
      </c>
      <c r="D9" s="29" t="s">
        <v>65</v>
      </c>
      <c r="E9" s="29" t="s">
        <v>66</v>
      </c>
    </row>
    <row r="10" spans="1:6">
      <c r="B10" s="1" t="s">
        <v>136</v>
      </c>
      <c r="C10" s="32" cm="1">
        <f t="array" ref="C10">INDEX('Customer Numbers - All'!$C$6:$H$19,MATCH($B$10,'Customer Numbers - All'!$B$6:$B$19,0),MATCH(C$9&amp;$B8,'Customer Numbers - All'!$C$5:$H$5&amp;'Customer Numbers - All'!$C$4:$H$4,0))</f>
        <v>601294</v>
      </c>
      <c r="D10" s="32" cm="1">
        <f t="array" ref="D10">INDEX('Customer Numbers - All'!$C$6:$H$19,MATCH($B$10,'Customer Numbers - All'!$B$6:$B$19,0),MATCH(D$9&amp;$B8,'Customer Numbers - All'!$C$5:$H$5&amp;'Customer Numbers - All'!$C$4:$H$4,0))</f>
        <v>150705</v>
      </c>
      <c r="E10" s="32" cm="1">
        <f t="array" ref="E10">INDEX('Customer Numbers - All'!$C$6:$H$19,MATCH($B$10,'Customer Numbers - All'!$B$6:$B$19,0),MATCH(E$9&amp;$B8,'Customer Numbers - All'!$C$5:$H$5&amp;'Customer Numbers - All'!$C$4:$H$4,0))</f>
        <v>147127</v>
      </c>
      <c r="F10" s="5"/>
    </row>
    <row r="11" spans="1:6">
      <c r="B11" s="2" t="s">
        <v>162</v>
      </c>
      <c r="C11" s="29">
        <f>SUM(C10:C10)</f>
        <v>601294</v>
      </c>
      <c r="D11" s="29">
        <f>SUM(D10:D10)</f>
        <v>150705</v>
      </c>
      <c r="E11" s="29">
        <f>SUM(E10:E10)</f>
        <v>147127</v>
      </c>
    </row>
    <row r="12" spans="1:6">
      <c r="B12" s="4"/>
      <c r="C12" s="15"/>
      <c r="D12" s="15"/>
      <c r="E12" s="15"/>
    </row>
    <row r="13" spans="1:6" s="34" customFormat="1">
      <c r="A13" s="33" t="s">
        <v>164</v>
      </c>
    </row>
    <row r="15" spans="1:6">
      <c r="B15" s="2" t="s">
        <v>165</v>
      </c>
      <c r="C15" s="13" t="s">
        <v>166</v>
      </c>
      <c r="D15" s="13" t="s">
        <v>167</v>
      </c>
    </row>
    <row r="16" spans="1:6">
      <c r="B16" s="216" t="s">
        <v>62</v>
      </c>
      <c r="C16" s="11" t="s">
        <v>168</v>
      </c>
      <c r="D16" s="12">
        <f>C6/SUM(C6:E6)</f>
        <v>0.66628906979221747</v>
      </c>
      <c r="E16" s="7"/>
    </row>
    <row r="17" spans="2:5">
      <c r="B17" s="217"/>
      <c r="C17" s="11" t="s">
        <v>169</v>
      </c>
      <c r="D17" s="12">
        <f>D6/SUM(C6:E6)</f>
        <v>0.16719852766540552</v>
      </c>
    </row>
    <row r="18" spans="2:5">
      <c r="B18" s="217"/>
      <c r="C18" s="11" t="s">
        <v>170</v>
      </c>
      <c r="D18" s="12">
        <f>E6/SUM(C6:E6)</f>
        <v>0.16651240254237704</v>
      </c>
    </row>
    <row r="19" spans="2:5">
      <c r="B19" s="217"/>
      <c r="C19" s="11" t="s">
        <v>171</v>
      </c>
      <c r="D19" s="12">
        <f>D6/(C6+D6)</f>
        <v>0.20060109853513014</v>
      </c>
    </row>
    <row r="20" spans="2:5">
      <c r="B20" s="217"/>
      <c r="C20" s="11" t="s">
        <v>172</v>
      </c>
      <c r="D20" s="12">
        <f>E6/(C6+E6)</f>
        <v>0.19994249298766534</v>
      </c>
    </row>
    <row r="21" spans="2:5">
      <c r="B21" s="217"/>
      <c r="C21" s="112" t="s">
        <v>173</v>
      </c>
      <c r="D21" s="113">
        <f>C5/(C5+E5)</f>
        <v>0.80005750701233469</v>
      </c>
      <c r="E21" s="7"/>
    </row>
    <row r="22" spans="2:5">
      <c r="B22" s="218" t="s">
        <v>67</v>
      </c>
      <c r="C22" s="109" t="s">
        <v>168</v>
      </c>
      <c r="D22" s="110">
        <f>C11/SUM(C11:E11)</f>
        <v>0.66875387876671344</v>
      </c>
    </row>
    <row r="23" spans="2:5">
      <c r="B23" s="218"/>
      <c r="C23" s="109" t="s">
        <v>169</v>
      </c>
      <c r="D23" s="110">
        <f>D11/SUM(C11:E11)</f>
        <v>0.167612770623917</v>
      </c>
    </row>
    <row r="24" spans="2:5">
      <c r="B24" s="218"/>
      <c r="C24" s="109" t="s">
        <v>170</v>
      </c>
      <c r="D24" s="110">
        <f>E11/SUM(C11:E11)</f>
        <v>0.16363335060936954</v>
      </c>
    </row>
    <row r="25" spans="2:5">
      <c r="B25" s="218"/>
      <c r="C25" s="109" t="s">
        <v>171</v>
      </c>
      <c r="D25" s="110">
        <f>D11/(C11+D11)</f>
        <v>0.20040585160352606</v>
      </c>
    </row>
    <row r="26" spans="2:5">
      <c r="B26" s="218"/>
      <c r="C26" s="109" t="s">
        <v>172</v>
      </c>
      <c r="D26" s="110">
        <f>E11/(C11+E11)</f>
        <v>0.19658320651077402</v>
      </c>
    </row>
    <row r="27" spans="2:5">
      <c r="B27" s="218"/>
      <c r="C27" s="109" t="s">
        <v>173</v>
      </c>
      <c r="D27" s="111">
        <f>C10/(C10+E10)</f>
        <v>0.80341679348922601</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75222-6B4E-4DC7-BD07-A12C688F7ADD}">
  <sheetPr>
    <tabColor theme="7" tint="0.79998168889431442"/>
    <pageSetUpPr autoPageBreaks="0"/>
  </sheetPr>
  <dimension ref="A2:H148"/>
  <sheetViews>
    <sheetView workbookViewId="0">
      <selection activeCell="D11" sqref="D11:H16"/>
    </sheetView>
  </sheetViews>
  <sheetFormatPr defaultRowHeight="12.75"/>
  <sheetData>
    <row r="2" spans="1:8">
      <c r="A2" s="4" t="s">
        <v>174</v>
      </c>
    </row>
    <row r="3" spans="1:8">
      <c r="A3" s="4"/>
    </row>
    <row r="4" spans="1:8">
      <c r="C4" t="s">
        <v>175</v>
      </c>
    </row>
    <row r="5" spans="1:8">
      <c r="B5" t="s">
        <v>62</v>
      </c>
      <c r="C5">
        <v>3100</v>
      </c>
    </row>
    <row r="6" spans="1:8">
      <c r="B6" t="s">
        <v>67</v>
      </c>
      <c r="C6">
        <v>12000</v>
      </c>
    </row>
    <row r="8" spans="1:8">
      <c r="A8" s="4" t="s">
        <v>176</v>
      </c>
    </row>
    <row r="9" spans="1:8">
      <c r="A9" s="4"/>
    </row>
    <row r="10" spans="1:8">
      <c r="D10" s="123" t="s">
        <v>46</v>
      </c>
      <c r="E10" s="123" t="s">
        <v>48</v>
      </c>
      <c r="F10" s="123" t="s">
        <v>50</v>
      </c>
      <c r="G10" s="123" t="s">
        <v>52</v>
      </c>
      <c r="H10" s="123" t="s">
        <v>54</v>
      </c>
    </row>
    <row r="11" spans="1:8">
      <c r="B11" s="122" t="s">
        <v>62</v>
      </c>
      <c r="C11" s="123" t="s">
        <v>63</v>
      </c>
      <c r="D11" s="123">
        <v>2900</v>
      </c>
      <c r="E11" s="123">
        <v>2900</v>
      </c>
      <c r="F11" s="123">
        <v>2900</v>
      </c>
      <c r="G11" s="123">
        <v>2700</v>
      </c>
      <c r="H11" s="123">
        <v>2700</v>
      </c>
    </row>
    <row r="12" spans="1:8">
      <c r="B12" s="122" t="s">
        <v>62</v>
      </c>
      <c r="C12" s="123" t="s">
        <v>65</v>
      </c>
      <c r="D12" s="123">
        <v>2900</v>
      </c>
      <c r="E12" s="123">
        <v>2900</v>
      </c>
      <c r="F12" s="123">
        <v>2900</v>
      </c>
      <c r="G12" s="123">
        <v>2700</v>
      </c>
      <c r="H12" s="123">
        <v>2700</v>
      </c>
    </row>
    <row r="13" spans="1:8">
      <c r="B13" s="122" t="s">
        <v>62</v>
      </c>
      <c r="C13" s="123" t="s">
        <v>66</v>
      </c>
      <c r="D13" s="123">
        <v>2900</v>
      </c>
      <c r="E13" s="123">
        <v>2900</v>
      </c>
      <c r="F13" s="123">
        <v>2900</v>
      </c>
      <c r="G13" s="123">
        <v>2700</v>
      </c>
      <c r="H13" s="123">
        <v>2700</v>
      </c>
    </row>
    <row r="14" spans="1:8">
      <c r="B14" s="122" t="s">
        <v>67</v>
      </c>
      <c r="C14" s="123" t="s">
        <v>63</v>
      </c>
      <c r="D14" s="123">
        <v>12000</v>
      </c>
      <c r="E14" s="123">
        <v>12000</v>
      </c>
      <c r="F14" s="123">
        <v>12000</v>
      </c>
      <c r="G14" s="123">
        <v>11500</v>
      </c>
      <c r="H14" s="123">
        <v>11500</v>
      </c>
    </row>
    <row r="15" spans="1:8">
      <c r="B15" s="122" t="s">
        <v>67</v>
      </c>
      <c r="C15" s="123" t="s">
        <v>65</v>
      </c>
      <c r="D15" s="123">
        <v>12000</v>
      </c>
      <c r="E15" s="123">
        <v>12000</v>
      </c>
      <c r="F15" s="123">
        <v>12000</v>
      </c>
      <c r="G15" s="123">
        <v>11500</v>
      </c>
      <c r="H15" s="123">
        <v>11500</v>
      </c>
    </row>
    <row r="16" spans="1:8">
      <c r="B16" s="122" t="s">
        <v>67</v>
      </c>
      <c r="C16" s="123" t="s">
        <v>66</v>
      </c>
      <c r="D16" s="123">
        <v>12000</v>
      </c>
      <c r="E16" s="123">
        <v>12000</v>
      </c>
      <c r="F16" s="123">
        <v>12000</v>
      </c>
      <c r="G16" s="123">
        <v>11500</v>
      </c>
      <c r="H16" s="123">
        <v>11500</v>
      </c>
    </row>
    <row r="148" spans="1:1">
      <c r="A148" t="s">
        <v>177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63B5-9DF5-4E34-8345-C1CCB15AB209}">
  <sheetPr>
    <tabColor theme="0" tint="-0.249977111117893"/>
    <pageSetUpPr autoPageBreaks="0"/>
  </sheetPr>
  <dimension ref="B2:E13"/>
  <sheetViews>
    <sheetView showGridLines="0" workbookViewId="0">
      <selection activeCell="E22" sqref="E22"/>
    </sheetView>
  </sheetViews>
  <sheetFormatPr defaultRowHeight="12.75"/>
  <cols>
    <col min="1" max="1" width="3.625" customWidth="1"/>
    <col min="2" max="2" width="8.75" bestFit="1" customWidth="1"/>
    <col min="3" max="6" width="42.25" customWidth="1"/>
  </cols>
  <sheetData>
    <row r="2" spans="2:5" ht="15.75">
      <c r="B2" s="60" t="s">
        <v>178</v>
      </c>
      <c r="C2" s="222" t="s">
        <v>179</v>
      </c>
      <c r="D2" s="223"/>
      <c r="E2" s="224"/>
    </row>
    <row r="3" spans="2:5" ht="30" customHeight="1">
      <c r="B3" s="59">
        <v>1</v>
      </c>
      <c r="C3" s="219" t="s">
        <v>180</v>
      </c>
      <c r="D3" s="220"/>
      <c r="E3" s="221"/>
    </row>
    <row r="4" spans="2:5" ht="30.75" customHeight="1">
      <c r="B4" s="59">
        <v>2</v>
      </c>
      <c r="C4" s="219" t="s">
        <v>181</v>
      </c>
      <c r="D4" s="220"/>
      <c r="E4" s="221"/>
    </row>
    <row r="5" spans="2:5" ht="28.5" customHeight="1">
      <c r="B5" s="59">
        <v>3</v>
      </c>
      <c r="C5" s="219" t="s">
        <v>182</v>
      </c>
      <c r="D5" s="220"/>
      <c r="E5" s="221"/>
    </row>
    <row r="6" spans="2:5">
      <c r="B6" s="59">
        <v>4</v>
      </c>
      <c r="C6" s="219" t="s">
        <v>183</v>
      </c>
      <c r="D6" s="220"/>
      <c r="E6" s="221"/>
    </row>
    <row r="8" spans="2:5" ht="15.75">
      <c r="B8" s="60" t="s">
        <v>178</v>
      </c>
      <c r="C8" s="222" t="s">
        <v>184</v>
      </c>
      <c r="D8" s="223"/>
      <c r="E8" s="224"/>
    </row>
    <row r="9" spans="2:5" ht="15" customHeight="1">
      <c r="B9" s="59">
        <v>1</v>
      </c>
      <c r="C9" s="219" t="s">
        <v>185</v>
      </c>
      <c r="D9" s="220"/>
      <c r="E9" s="221"/>
    </row>
    <row r="10" spans="2:5" ht="15" customHeight="1">
      <c r="B10" s="59">
        <v>2</v>
      </c>
      <c r="C10" s="219" t="s">
        <v>186</v>
      </c>
      <c r="D10" s="220"/>
      <c r="E10" s="221"/>
    </row>
    <row r="11" spans="2:5" ht="15" customHeight="1">
      <c r="B11" s="59">
        <v>3</v>
      </c>
      <c r="C11" s="219" t="s">
        <v>187</v>
      </c>
      <c r="D11" s="220"/>
      <c r="E11" s="221"/>
    </row>
    <row r="12" spans="2:5" ht="15" customHeight="1">
      <c r="B12" s="59">
        <v>4</v>
      </c>
      <c r="C12" s="219" t="s">
        <v>188</v>
      </c>
      <c r="D12" s="220"/>
      <c r="E12" s="221"/>
    </row>
    <row r="13" spans="2:5" ht="15" customHeight="1">
      <c r="B13" s="59">
        <v>5</v>
      </c>
      <c r="C13" s="219" t="s">
        <v>189</v>
      </c>
      <c r="D13" s="220"/>
      <c r="E13" s="221"/>
    </row>
  </sheetData>
  <mergeCells count="11">
    <mergeCell ref="C11:E11"/>
    <mergeCell ref="C12:E12"/>
    <mergeCell ref="C13:E13"/>
    <mergeCell ref="C6:E6"/>
    <mergeCell ref="C2:E2"/>
    <mergeCell ref="C3:E3"/>
    <mergeCell ref="C4:E4"/>
    <mergeCell ref="C5:E5"/>
    <mergeCell ref="C8:E8"/>
    <mergeCell ref="C9:E9"/>
    <mergeCell ref="C10:E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59dbf90-294d-4102-adfb-7c2574d48c90" xsi:nil="true"/>
    <lcf76f155ced4ddcb4097134ff3c332f xmlns="2d8e67d0-7f42-4e9b-a40f-4332ed482083">
      <Terms xmlns="http://schemas.microsoft.com/office/infopath/2007/PartnerControls"/>
    </lcf76f155ced4ddcb4097134ff3c332f>
    <SharedWithUsers xmlns="659dbf90-294d-4102-adfb-7c2574d48c90">
      <UserInfo>
        <DisplayName>Sabreena Juneja</DisplayName>
        <AccountId>15</AccountId>
        <AccountType/>
      </UserInfo>
      <UserInfo>
        <DisplayName>Jonathan Kiddle</DisplayName>
        <AccountId>296</AccountId>
        <AccountType/>
      </UserInfo>
      <UserInfo>
        <DisplayName>Ross McKenzie</DisplayName>
        <AccountId>13</AccountId>
        <AccountType/>
      </UserInfo>
      <UserInfo>
        <DisplayName>Nikki Duggan</DisplayName>
        <AccountId>111</AccountId>
        <AccountType/>
      </UserInfo>
      <UserInfo>
        <DisplayName>Beth Farnsworth</DisplayName>
        <AccountId>136</AccountId>
        <AccountType/>
      </UserInfo>
      <UserInfo>
        <DisplayName>Dale Winch</DisplayName>
        <AccountId>105</AccountId>
        <AccountType/>
      </UserInfo>
      <UserInfo>
        <DisplayName>Arin Bhatti</DisplayName>
        <AccountId>263</AccountId>
        <AccountType/>
      </UserInfo>
      <UserInfo>
        <DisplayName>Rishi Vashani</DisplayName>
        <AccountId>162</AccountId>
        <AccountType/>
      </UserInfo>
      <UserInfo>
        <DisplayName>Dan Norton</DisplayName>
        <AccountId>29</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30C77FE88CF934CAAE9B34489BB08F6" ma:contentTypeVersion="15" ma:contentTypeDescription="Create a new document." ma:contentTypeScope="" ma:versionID="46696ab0ed49ea2ee53b88e8ed5b1b33">
  <xsd:schema xmlns:xsd="http://www.w3.org/2001/XMLSchema" xmlns:xs="http://www.w3.org/2001/XMLSchema" xmlns:p="http://schemas.microsoft.com/office/2006/metadata/properties" xmlns:ns1="http://schemas.microsoft.com/sharepoint/v3" xmlns:ns2="2d8e67d0-7f42-4e9b-a40f-4332ed482083" xmlns:ns3="659dbf90-294d-4102-adfb-7c2574d48c90" targetNamespace="http://schemas.microsoft.com/office/2006/metadata/properties" ma:root="true" ma:fieldsID="23ae870053c05133ff22cd978e51d941" ns1:_="" ns2:_="" ns3:_="">
    <xsd:import namespace="http://schemas.microsoft.com/sharepoint/v3"/>
    <xsd:import namespace="2d8e67d0-7f42-4e9b-a40f-4332ed482083"/>
    <xsd:import namespace="659dbf90-294d-4102-adfb-7c2574d48c90"/>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e67d0-7f42-4e9b-a40f-4332ed482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9dbf90-294d-4102-adfb-7c2574d48c9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df66149-f390-4770-b255-53fa87d2c762}" ma:internalName="TaxCatchAll" ma:showField="CatchAllData" ma:web="659dbf90-294d-4102-adfb-7c2574d48c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FF459D4C-56A7-4F35-9A63-43D2AEB38E38}"/>
</file>

<file path=customXml/itemProps2.xml><?xml version="1.0" encoding="utf-8"?>
<ds:datastoreItem xmlns:ds="http://schemas.openxmlformats.org/officeDocument/2006/customXml" ds:itemID="{98804EE7-A7D6-4245-9F9C-D4CB73293583}"/>
</file>

<file path=customXml/itemProps3.xml><?xml version="1.0" encoding="utf-8"?>
<ds:datastoreItem xmlns:ds="http://schemas.openxmlformats.org/officeDocument/2006/customXml" ds:itemID="{4D164DFD-80B5-4A31-BEE7-4222C0BCAB03}"/>
</file>

<file path=customXml/itemProps4.xml><?xml version="1.0" encoding="utf-8"?>
<ds:datastoreItem xmlns:ds="http://schemas.openxmlformats.org/officeDocument/2006/customXml" ds:itemID="{8B6A2ECA-492C-4576-981F-5E14271E47A5}"/>
</file>

<file path=customXml/itemProps5.xml><?xml version="1.0" encoding="utf-8"?>
<ds:datastoreItem xmlns:ds="http://schemas.openxmlformats.org/officeDocument/2006/customXml" ds:itemID="{CF74AF12-80DD-4447-AE8C-4FD1A1FD40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Rishi Vashani</dc:creator>
  <cp:keywords/>
  <dc:description/>
  <cp:lastModifiedBy>Mathew Toogood</cp:lastModifiedBy>
  <cp:revision/>
  <dcterms:created xsi:type="dcterms:W3CDTF">2023-02-14T14:36:21Z</dcterms:created>
  <dcterms:modified xsi:type="dcterms:W3CDTF">2023-11-22T14:31:55Z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57bc0ab9-e0ff-491b-b5f4-4fb26bed2bc2</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i6mOniwPPdYStM77dhuM+hHAAFspZDe5</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0x010100230C77FE88CF934CAAE9B34489BB08F6</vt:lpwstr>
  </property>
  <property fmtid="{D5CDD505-2E9C-101B-9397-08002B2CF9AE}" pid="15" name="MSIP_Label_38144ccb-b10a-4c0f-b070-7a3b00ac7463_Enabled">
    <vt:lpwstr>true</vt:lpwstr>
  </property>
  <property fmtid="{D5CDD505-2E9C-101B-9397-08002B2CF9AE}" pid="16" name="MSIP_Label_38144ccb-b10a-4c0f-b070-7a3b00ac7463_SetDate">
    <vt:lpwstr>2023-02-17T12:04:50Z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9b44b52d-1e43-49bc-a65e-9eed4e21146d</vt:lpwstr>
  </property>
  <property fmtid="{D5CDD505-2E9C-101B-9397-08002B2CF9AE}" pid="21" name="MSIP_Label_38144ccb-b10a-4c0f-b070-7a3b00ac7463_ContentBits">
    <vt:lpwstr>2</vt:lpwstr>
  </property>
  <property fmtid="{D5CDD505-2E9C-101B-9397-08002B2CF9AE}" pid="22" name="MediaServiceImageTags">
    <vt:lpwstr/>
  </property>
</Properties>
</file>