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fgemcloud.sharepoint.com/teams/GreenTariffPolicyandCapDerogations/Shared Documents/04. Levelisation/08 Publication/Statutory Consultation/Final Documents to Publish/"/>
    </mc:Choice>
  </mc:AlternateContent>
  <xr:revisionPtr revIDLastSave="1" documentId="8_{1C052972-6C70-4276-932E-61C4C8E08A24}" xr6:coauthVersionLast="47" xr6:coauthVersionMax="47" xr10:uidLastSave="{DF8F08E3-7729-4AC6-B69D-90B30E54E613}"/>
  <bookViews>
    <workbookView xWindow="-120" yWindow="-120" windowWidth="22920" windowHeight="13800" firstSheet="4" activeTab="8" xr2:uid="{7490CE19-F9EC-40B8-BC5F-1440E00786B1}"/>
  </bookViews>
  <sheets>
    <sheet name="Front sheet" sheetId="8" r:id="rId1"/>
    <sheet name="Notes" sheetId="9" r:id="rId2"/>
    <sheet name="1. Outputs=&gt;" sheetId="10" r:id="rId3"/>
    <sheet name="1a levelised DTC" sheetId="3" r:id="rId4"/>
    <sheet name="2. Calculations=&gt;" sheetId="6" r:id="rId5"/>
    <sheet name="Nil levelisation allowance" sheetId="16" r:id="rId6"/>
    <sheet name="3. Inputs=&gt;" sheetId="7" r:id="rId7"/>
    <sheet name="3a DTC" sheetId="15" r:id="rId8"/>
    <sheet name="3b Customer accounts" sheetId="4" r:id="rId9"/>
  </sheets>
  <definedNames>
    <definedName name="__123Graph_A" localSheetId="5" hidden="1">#REF!</definedName>
    <definedName name="__123Graph_A" hidden="1">#REF!</definedName>
    <definedName name="__123Graph_AALLTAX" localSheetId="5" hidden="1">#REF!</definedName>
    <definedName name="__123Graph_AALLTAX" hidden="1">#REF!</definedName>
    <definedName name="__123Graph_ACHGSPD1" localSheetId="5" hidden="1">#REF!</definedName>
    <definedName name="__123Graph_ACHGSPD1" hidden="1">#REF!</definedName>
    <definedName name="__123Graph_ACHGSPD2" localSheetId="5" hidden="1">#REF!</definedName>
    <definedName name="__123Graph_ACHGSPD2" hidden="1">#REF!</definedName>
    <definedName name="__123Graph_AEFF" localSheetId="5" hidden="1">#REF!</definedName>
    <definedName name="__123Graph_AEFF" hidden="1">#REF!</definedName>
    <definedName name="__123Graph_AGR14PBF1" localSheetId="5" hidden="1">#REF!</definedName>
    <definedName name="__123Graph_AGR14PBF1" hidden="1">#REF!</definedName>
    <definedName name="__123Graph_AHOMEVAT" localSheetId="5" hidden="1">#REF!</definedName>
    <definedName name="__123Graph_AHOMEVAT" hidden="1">#REF!</definedName>
    <definedName name="__123Graph_AIMPORT" localSheetId="5" hidden="1">#REF!</definedName>
    <definedName name="__123Graph_AIMPORT" hidden="1">#REF!</definedName>
    <definedName name="__123Graph_ALBFFIN" localSheetId="5" hidden="1">#REF!</definedName>
    <definedName name="__123Graph_ALBFFIN" hidden="1">#REF!</definedName>
    <definedName name="__123Graph_ALBFFIN2" localSheetId="5" hidden="1">#REF!</definedName>
    <definedName name="__123Graph_ALBFFIN2" hidden="1">#REF!</definedName>
    <definedName name="__123Graph_ALBFHIC2" localSheetId="5" hidden="1">#REF!</definedName>
    <definedName name="__123Graph_ALBFHIC2" hidden="1">#REF!</definedName>
    <definedName name="__123Graph_ALCB" localSheetId="5" hidden="1">#REF!</definedName>
    <definedName name="__123Graph_ALCB" hidden="1">#REF!</definedName>
    <definedName name="__123Graph_ANACFIN" localSheetId="5" hidden="1">#REF!</definedName>
    <definedName name="__123Graph_ANACFIN" hidden="1">#REF!</definedName>
    <definedName name="__123Graph_ANACHIC" localSheetId="5" hidden="1">#REF!</definedName>
    <definedName name="__123Graph_ANACHIC" hidden="1">#REF!</definedName>
    <definedName name="__123Graph_APIC" localSheetId="5" hidden="1">#REF!</definedName>
    <definedName name="__123Graph_APIC" hidden="1">#REF!</definedName>
    <definedName name="__123Graph_ATOBREV" localSheetId="5" hidden="1">#REF!</definedName>
    <definedName name="__123Graph_ATOBREV" hidden="1">#REF!</definedName>
    <definedName name="__123Graph_ATOTAL" localSheetId="5" hidden="1">#REF!</definedName>
    <definedName name="__123Graph_ATOTAL" hidden="1">#REF!</definedName>
    <definedName name="__123Graph_B" localSheetId="5" hidden="1">#REF!</definedName>
    <definedName name="__123Graph_B" hidden="1">#REF!</definedName>
    <definedName name="__123Graph_BCHGSPD1" localSheetId="5" hidden="1">#REF!</definedName>
    <definedName name="__123Graph_BCHGSPD1" hidden="1">#REF!</definedName>
    <definedName name="__123Graph_BCHGSPD2" localSheetId="5" hidden="1">#REF!</definedName>
    <definedName name="__123Graph_BCHGSPD2" hidden="1">#REF!</definedName>
    <definedName name="__123Graph_BEFF" localSheetId="5" hidden="1">#REF!</definedName>
    <definedName name="__123Graph_BEFF" hidden="1">#REF!</definedName>
    <definedName name="__123Graph_BHOMEVAT" localSheetId="5" hidden="1">#REF!</definedName>
    <definedName name="__123Graph_BHOMEVAT" hidden="1">#REF!</definedName>
    <definedName name="__123Graph_BIMPORT" localSheetId="5" hidden="1">#REF!</definedName>
    <definedName name="__123Graph_BIMPORT" hidden="1">#REF!</definedName>
    <definedName name="__123Graph_BLBF" localSheetId="5" hidden="1">#REF!</definedName>
    <definedName name="__123Graph_BLBF" hidden="1">#REF!</definedName>
    <definedName name="__123Graph_BLBFFIN" localSheetId="5" hidden="1">#REF!</definedName>
    <definedName name="__123Graph_BLBFFIN" hidden="1">#REF!</definedName>
    <definedName name="__123Graph_BLCB" localSheetId="5" hidden="1">#REF!</definedName>
    <definedName name="__123Graph_BLCB" hidden="1">#REF!</definedName>
    <definedName name="__123Graph_BPIC" localSheetId="5" hidden="1">#REF!</definedName>
    <definedName name="__123Graph_BPIC" hidden="1">#REF!</definedName>
    <definedName name="__123Graph_BTOTAL" localSheetId="5" hidden="1">#REF!</definedName>
    <definedName name="__123Graph_BTOTAL" hidden="1">#REF!</definedName>
    <definedName name="__123Graph_CACT13BUD" localSheetId="5" hidden="1">#REF!</definedName>
    <definedName name="__123Graph_CACT13BUD" hidden="1">#REF!</definedName>
    <definedName name="__123Graph_CEFF" localSheetId="5" hidden="1">#REF!</definedName>
    <definedName name="__123Graph_CEFF" hidden="1">#REF!</definedName>
    <definedName name="__123Graph_CGR14PBF1" localSheetId="5" hidden="1">#REF!</definedName>
    <definedName name="__123Graph_CGR14PBF1" hidden="1">#REF!</definedName>
    <definedName name="__123Graph_CLBF" localSheetId="5" hidden="1">#REF!</definedName>
    <definedName name="__123Graph_CLBF" hidden="1">#REF!</definedName>
    <definedName name="__123Graph_CPIC" localSheetId="5" hidden="1">#REF!</definedName>
    <definedName name="__123Graph_CPIC" hidden="1">#REF!</definedName>
    <definedName name="__123Graph_DACT13BUD" localSheetId="5" hidden="1">#REF!</definedName>
    <definedName name="__123Graph_DACT13BUD" hidden="1">#REF!</definedName>
    <definedName name="__123Graph_DEFF" localSheetId="5" hidden="1">#REF!</definedName>
    <definedName name="__123Graph_DEFF" hidden="1">#REF!</definedName>
    <definedName name="__123Graph_DGR14PBF1" localSheetId="5" hidden="1">#REF!</definedName>
    <definedName name="__123Graph_DGR14PBF1" hidden="1">#REF!</definedName>
    <definedName name="__123Graph_DLBF" localSheetId="5" hidden="1">#REF!</definedName>
    <definedName name="__123Graph_DLBF" hidden="1">#REF!</definedName>
    <definedName name="__123Graph_DPIC" localSheetId="5" hidden="1">#REF!</definedName>
    <definedName name="__123Graph_DPIC" hidden="1">#REF!</definedName>
    <definedName name="__123Graph_EACT13BUD" localSheetId="5" hidden="1">#REF!</definedName>
    <definedName name="__123Graph_EACT13BUD" hidden="1">#REF!</definedName>
    <definedName name="__123Graph_EEFF" localSheetId="5" hidden="1">#REF!</definedName>
    <definedName name="__123Graph_EEFF" hidden="1">#REF!</definedName>
    <definedName name="__123Graph_EEFFHIC" localSheetId="5" hidden="1">#REF!</definedName>
    <definedName name="__123Graph_EEFFHIC" hidden="1">#REF!</definedName>
    <definedName name="__123Graph_EGR14PBF1" localSheetId="5" hidden="1">#REF!</definedName>
    <definedName name="__123Graph_EGR14PBF1" hidden="1">#REF!</definedName>
    <definedName name="__123Graph_ELBF" localSheetId="5" hidden="1">#REF!</definedName>
    <definedName name="__123Graph_ELBF" hidden="1">#REF!</definedName>
    <definedName name="__123Graph_EPIC" localSheetId="5" hidden="1">#REF!</definedName>
    <definedName name="__123Graph_EPIC" hidden="1">#REF!</definedName>
    <definedName name="__123Graph_FACT13BUD" localSheetId="5" hidden="1">#REF!</definedName>
    <definedName name="__123Graph_FACT13BUD" hidden="1">#REF!</definedName>
    <definedName name="__123Graph_FEFF" localSheetId="5" hidden="1">#REF!</definedName>
    <definedName name="__123Graph_FEFF" hidden="1">#REF!</definedName>
    <definedName name="__123Graph_FEFFHIC" localSheetId="5" hidden="1">#REF!</definedName>
    <definedName name="__123Graph_FEFFHIC" hidden="1">#REF!</definedName>
    <definedName name="__123Graph_FGR14PBF1" localSheetId="5" hidden="1">#REF!</definedName>
    <definedName name="__123Graph_FGR14PBF1" hidden="1">#REF!</definedName>
    <definedName name="__123Graph_FLBF" localSheetId="5" hidden="1">#REF!</definedName>
    <definedName name="__123Graph_FLBF" hidden="1">#REF!</definedName>
    <definedName name="__123Graph_FPIC" localSheetId="5" hidden="1">#REF!</definedName>
    <definedName name="__123Graph_FPIC" hidden="1">#REF!</definedName>
    <definedName name="__123Graph_LBL_ARESID" localSheetId="5" hidden="1">#REF!</definedName>
    <definedName name="__123Graph_LBL_ARESID" hidden="1">#REF!</definedName>
    <definedName name="__123Graph_LBL_BRESID" localSheetId="5" hidden="1">#REF!</definedName>
    <definedName name="__123Graph_LBL_BRESID" hidden="1">#REF!</definedName>
    <definedName name="__123Graph_X" localSheetId="5" hidden="1">#REF!</definedName>
    <definedName name="__123Graph_X" hidden="1">#REF!</definedName>
    <definedName name="__123Graph_XACTHIC" localSheetId="5" hidden="1">#REF!</definedName>
    <definedName name="__123Graph_XACTHIC" hidden="1">#REF!</definedName>
    <definedName name="__123Graph_XALLTAX" localSheetId="5" hidden="1">#REF!</definedName>
    <definedName name="__123Graph_XALLTAX" hidden="1">#REF!</definedName>
    <definedName name="__123Graph_XCHGSPD1" localSheetId="5" hidden="1">#REF!</definedName>
    <definedName name="__123Graph_XCHGSPD1" hidden="1">#REF!</definedName>
    <definedName name="__123Graph_XCHGSPD2" localSheetId="5" hidden="1">#REF!</definedName>
    <definedName name="__123Graph_XCHGSPD2" hidden="1">#REF!</definedName>
    <definedName name="__123Graph_XEFF" localSheetId="5" hidden="1">#REF!</definedName>
    <definedName name="__123Graph_XEFF" hidden="1">#REF!</definedName>
    <definedName name="__123Graph_XGR14PBF1" localSheetId="5" hidden="1">#REF!</definedName>
    <definedName name="__123Graph_XGR14PBF1" hidden="1">#REF!</definedName>
    <definedName name="__123Graph_XHOMEVAT" localSheetId="5" hidden="1">#REF!</definedName>
    <definedName name="__123Graph_XHOMEVAT" hidden="1">#REF!</definedName>
    <definedName name="__123Graph_XIMPORT" localSheetId="5" hidden="1">#REF!</definedName>
    <definedName name="__123Graph_XIMPORT" hidden="1">#REF!</definedName>
    <definedName name="__123Graph_XLBF" localSheetId="5" hidden="1">#REF!</definedName>
    <definedName name="__123Graph_XLBF" hidden="1">#REF!</definedName>
    <definedName name="__123Graph_XLBFFIN2" localSheetId="5" hidden="1">#REF!</definedName>
    <definedName name="__123Graph_XLBFFIN2" hidden="1">#REF!</definedName>
    <definedName name="__123Graph_XLBFHIC" localSheetId="5" hidden="1">#REF!</definedName>
    <definedName name="__123Graph_XLBFHIC" hidden="1">#REF!</definedName>
    <definedName name="__123Graph_XLBFHIC2" localSheetId="5" hidden="1">#REF!</definedName>
    <definedName name="__123Graph_XLBFHIC2" hidden="1">#REF!</definedName>
    <definedName name="__123Graph_XLCB" localSheetId="5" hidden="1">#REF!</definedName>
    <definedName name="__123Graph_XLCB" hidden="1">#REF!</definedName>
    <definedName name="__123Graph_XNACFIN" localSheetId="5" hidden="1">#REF!</definedName>
    <definedName name="__123Graph_XNACFIN" hidden="1">#REF!</definedName>
    <definedName name="__123Graph_XNACHIC" localSheetId="5" hidden="1">#REF!</definedName>
    <definedName name="__123Graph_XNACHIC" hidden="1">#REF!</definedName>
    <definedName name="__123Graph_XPIC" localSheetId="5" hidden="1">#REF!</definedName>
    <definedName name="__123Graph_XPIC" hidden="1">#REF!</definedName>
    <definedName name="__123Graph_XSTAG2ALL" localSheetId="5" hidden="1">#REF!</definedName>
    <definedName name="__123Graph_XSTAG2ALL" hidden="1">#REF!</definedName>
    <definedName name="__123Graph_XSTAG2EC" localSheetId="5" hidden="1">#REF!</definedName>
    <definedName name="__123Graph_XSTAG2EC" hidden="1">#REF!</definedName>
    <definedName name="__123Graph_XTOBREV" localSheetId="5" hidden="1">#REF!</definedName>
    <definedName name="__123Graph_XTOBREV" hidden="1">#REF!</definedName>
    <definedName name="__123Graph_XTOTAL" localSheetId="5" hidden="1">#REF!</definedName>
    <definedName name="__123Graph_XTOTAL" hidden="1">#REF!</definedName>
    <definedName name="_1__123Graph_ACHART_15" localSheetId="5" hidden="1">#REF!</definedName>
    <definedName name="_1__123Graph_ACHART_15" hidden="1">#REF!</definedName>
    <definedName name="_10__123Graph_XCHART_15" localSheetId="5" hidden="1">#REF!</definedName>
    <definedName name="_10__123Graph_XCHART_15" hidden="1">#REF!</definedName>
    <definedName name="_2__123Graph_BCHART_10" localSheetId="5" hidden="1">#REF!</definedName>
    <definedName name="_2__123Graph_BCHART_10" hidden="1">#REF!</definedName>
    <definedName name="_3__123Graph_BCHART_13" localSheetId="5" hidden="1">#REF!</definedName>
    <definedName name="_3__123Graph_BCHART_13" hidden="1">#REF!</definedName>
    <definedName name="_4__123Graph_BCHART_15" localSheetId="5" hidden="1">#REF!</definedName>
    <definedName name="_4__123Graph_BCHART_15" hidden="1">#REF!</definedName>
    <definedName name="_5__123Graph_CCHART_10" localSheetId="5" hidden="1">#REF!</definedName>
    <definedName name="_5__123Graph_CCHART_10" hidden="1">#REF!</definedName>
    <definedName name="_6__123Graph_CCHART_13" localSheetId="5" hidden="1">#REF!</definedName>
    <definedName name="_6__123Graph_CCHART_13" hidden="1">#REF!</definedName>
    <definedName name="_7__123Graph_CCHART_15" localSheetId="5" hidden="1">#REF!</definedName>
    <definedName name="_7__123Graph_CCHART_15" hidden="1">#REF!</definedName>
    <definedName name="_8__123Graph_XCHART_10" localSheetId="5" hidden="1">#REF!</definedName>
    <definedName name="_8__123Graph_XCHART_10" hidden="1">#REF!</definedName>
    <definedName name="_9__123Graph_XCHART_13" localSheetId="5" hidden="1">#REF!</definedName>
    <definedName name="_9__123Graph_XCHART_13" hidden="1">#REF!</definedName>
    <definedName name="_ECOcalculations" localSheetId="5" hidden="1">#REF!</definedName>
    <definedName name="_ECOcalculations" hidden="1">#REF!</definedName>
    <definedName name="_Fill" localSheetId="5" hidden="1">#REF!</definedName>
    <definedName name="_Fill"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localSheetId="5" hidden="1">#REF!</definedName>
    <definedName name="BLPH1" hidden="1">#REF!</definedName>
    <definedName name="BLPH2" localSheetId="5" hidden="1">#REF!</definedName>
    <definedName name="BLPH2" hidden="1">#REF!</definedName>
    <definedName name="BLPH3" localSheetId="5" hidden="1">#REF!</definedName>
    <definedName name="BLPH3" hidden="1">#REF!</definedName>
    <definedName name="BLPH4" localSheetId="5" hidden="1">#REF!</definedName>
    <definedName name="BLPH4" hidden="1">#REF!</definedName>
    <definedName name="BLPH5" localSheetId="5" hidden="1">#REF!</definedName>
    <definedName name="BLPH5" hidden="1">#REF!</definedName>
    <definedName name="Chart2" localSheetId="5" hidden="1">#REF!</definedName>
    <definedName name="Chart2" hidden="1">#REF!</definedName>
    <definedName name="dddd" localSheetId="5" hidden="1">#REF!</definedName>
    <definedName name="dddd" hidden="1">#REF!</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5" hidden="1">#REF!</definedName>
    <definedName name="fyu" hidden="1">#REF!</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h01" localSheetId="5" hidden="1">#REF!</definedName>
    <definedName name="Grah01" hidden="1">#REF!</definedName>
    <definedName name="Graph01" localSheetId="5" hidden="1">#REF!</definedName>
    <definedName name="Graph01" hidden="1">#REF!</definedName>
    <definedName name="Graph12" localSheetId="5" hidden="1">#REF!</definedName>
    <definedName name="Graph12" hidden="1">#REF!</definedName>
    <definedName name="graphc" localSheetId="5" hidden="1">#REF!</definedName>
    <definedName name="graphc" hidden="1">#REF!</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5" hidden="1">#REF!</definedName>
    <definedName name="Pop" hidden="1">#REF!</definedName>
    <definedName name="Population" hidden="1">#REF!</definedName>
    <definedName name="Profiles" hidden="1">#REF!</definedName>
    <definedName name="Projections" hidden="1">#REF!</definedName>
    <definedName name="Results" localSheetId="5" hidden="1">#REF!</definedName>
    <definedName name="Results" hidden="1">#REF!</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es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3" hidden="1">{#N/A,#N/A,FALSE,"CGBR95C"}</definedName>
    <definedName name="wrn.table1." localSheetId="4" hidden="1">{#N/A,#N/A,FALSE,"CGBR95C"}</definedName>
    <definedName name="wrn.table1." localSheetId="6" hidden="1">{#N/A,#N/A,FALSE,"CGBR95C"}</definedName>
    <definedName name="wrn.table1." localSheetId="8" hidden="1">{#N/A,#N/A,FALSE,"CGBR95C"}</definedName>
    <definedName name="wrn.table1." localSheetId="5" hidden="1">{#N/A,#N/A,FALSE,"CGBR95C"}</definedName>
    <definedName name="wrn.table1." hidden="1">{#N/A,#N/A,FALSE,"CGBR95C"}</definedName>
    <definedName name="wrn.table2." localSheetId="3" hidden="1">{#N/A,#N/A,FALSE,"CGBR95C"}</definedName>
    <definedName name="wrn.table2." localSheetId="4" hidden="1">{#N/A,#N/A,FALSE,"CGBR95C"}</definedName>
    <definedName name="wrn.table2." localSheetId="6" hidden="1">{#N/A,#N/A,FALSE,"CGBR95C"}</definedName>
    <definedName name="wrn.table2." localSheetId="8" hidden="1">{#N/A,#N/A,FALSE,"CGBR95C"}</definedName>
    <definedName name="wrn.table2." localSheetId="5" hidden="1">{#N/A,#N/A,FALSE,"CGBR95C"}</definedName>
    <definedName name="wrn.table2." hidden="1">{#N/A,#N/A,FALSE,"CGBR95C"}</definedName>
    <definedName name="wrn.tablea." localSheetId="3" hidden="1">{#N/A,#N/A,FALSE,"CGBR95C"}</definedName>
    <definedName name="wrn.tablea." localSheetId="4" hidden="1">{#N/A,#N/A,FALSE,"CGBR95C"}</definedName>
    <definedName name="wrn.tablea." localSheetId="6" hidden="1">{#N/A,#N/A,FALSE,"CGBR95C"}</definedName>
    <definedName name="wrn.tablea." localSheetId="8" hidden="1">{#N/A,#N/A,FALSE,"CGBR95C"}</definedName>
    <definedName name="wrn.tablea." localSheetId="5" hidden="1">{#N/A,#N/A,FALSE,"CGBR95C"}</definedName>
    <definedName name="wrn.tablea." hidden="1">{#N/A,#N/A,FALSE,"CGBR95C"}</definedName>
    <definedName name="wrn.tableb." localSheetId="3" hidden="1">{#N/A,#N/A,FALSE,"CGBR95C"}</definedName>
    <definedName name="wrn.tableb." localSheetId="4" hidden="1">{#N/A,#N/A,FALSE,"CGBR95C"}</definedName>
    <definedName name="wrn.tableb." localSheetId="6" hidden="1">{#N/A,#N/A,FALSE,"CGBR95C"}</definedName>
    <definedName name="wrn.tableb." localSheetId="8" hidden="1">{#N/A,#N/A,FALSE,"CGBR95C"}</definedName>
    <definedName name="wrn.tableb." localSheetId="5" hidden="1">{#N/A,#N/A,FALSE,"CGBR95C"}</definedName>
    <definedName name="wrn.tableb." hidden="1">{#N/A,#N/A,FALSE,"CGBR95C"}</definedName>
    <definedName name="wrn.tableq." localSheetId="3" hidden="1">{#N/A,#N/A,FALSE,"CGBR95C"}</definedName>
    <definedName name="wrn.tableq." localSheetId="4" hidden="1">{#N/A,#N/A,FALSE,"CGBR95C"}</definedName>
    <definedName name="wrn.tableq." localSheetId="6" hidden="1">{#N/A,#N/A,FALSE,"CGBR95C"}</definedName>
    <definedName name="wrn.tableq." localSheetId="8" hidden="1">{#N/A,#N/A,FALSE,"CGBR95C"}</definedName>
    <definedName name="wrn.tableq." localSheetId="5" hidden="1">{#N/A,#N/A,FALSE,"CGBR95C"}</definedName>
    <definedName name="wrn.tableq." hidden="1">{#N/A,#N/A,FALSE,"CGBR95C"}</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6" l="1"/>
  <c r="H50" i="16" s="1"/>
  <c r="E49" i="16"/>
  <c r="E50" i="16" s="1"/>
  <c r="C49" i="16"/>
  <c r="C50" i="16" s="1"/>
  <c r="G49" i="16" l="1"/>
  <c r="G50" i="16" s="1"/>
  <c r="D49" i="16"/>
  <c r="D50" i="16" s="1"/>
  <c r="F49" i="16"/>
  <c r="F50" i="16" s="1"/>
  <c r="AC137" i="4" l="1"/>
  <c r="AC136" i="4"/>
  <c r="AC135" i="4"/>
  <c r="AC134" i="4"/>
  <c r="AC133" i="4"/>
  <c r="AC132" i="4"/>
  <c r="AC131" i="4"/>
  <c r="AC130" i="4"/>
  <c r="AC129" i="4"/>
  <c r="AC128" i="4"/>
  <c r="AC127" i="4"/>
  <c r="AC126" i="4"/>
  <c r="AC125" i="4"/>
  <c r="AC96" i="4"/>
  <c r="AC95" i="4"/>
  <c r="AC94" i="4"/>
  <c r="AC93" i="4"/>
  <c r="AC92" i="4"/>
  <c r="AC91" i="4"/>
  <c r="AC90" i="4"/>
  <c r="AC89" i="4"/>
  <c r="AC88" i="4"/>
  <c r="AC87" i="4"/>
  <c r="AC86" i="4"/>
  <c r="AC85" i="4"/>
  <c r="AC84" i="4"/>
  <c r="AC83" i="4"/>
  <c r="AC54" i="4"/>
  <c r="AC53" i="4"/>
  <c r="AC52" i="4"/>
  <c r="AC51" i="4"/>
  <c r="AC50" i="4"/>
  <c r="AC49" i="4"/>
  <c r="AC48" i="4"/>
  <c r="AC47" i="4"/>
  <c r="AC46" i="4"/>
  <c r="AC45" i="4"/>
  <c r="AC44" i="4"/>
  <c r="AC43" i="4"/>
  <c r="AC42" i="4"/>
  <c r="AC41" i="4"/>
  <c r="AA137" i="4"/>
  <c r="AA136" i="4"/>
  <c r="AA135" i="4"/>
  <c r="AA134" i="4"/>
  <c r="AA133" i="4"/>
  <c r="AA132" i="4"/>
  <c r="AA131" i="4"/>
  <c r="AA130" i="4"/>
  <c r="AA129" i="4"/>
  <c r="AA128" i="4"/>
  <c r="AA127" i="4"/>
  <c r="AA126" i="4"/>
  <c r="AA125" i="4"/>
  <c r="AA96" i="4"/>
  <c r="AA95" i="4"/>
  <c r="AA94" i="4"/>
  <c r="AA93" i="4"/>
  <c r="AA92" i="4"/>
  <c r="AA91" i="4"/>
  <c r="AA90" i="4"/>
  <c r="AA89" i="4"/>
  <c r="AA88" i="4"/>
  <c r="AA87" i="4"/>
  <c r="AA86" i="4"/>
  <c r="AA85" i="4"/>
  <c r="AA84" i="4"/>
  <c r="AA83" i="4"/>
  <c r="AA54" i="4"/>
  <c r="AA53" i="4"/>
  <c r="AA52" i="4"/>
  <c r="AA51" i="4"/>
  <c r="AA50" i="4"/>
  <c r="AA49" i="4"/>
  <c r="AA48" i="4"/>
  <c r="AA47" i="4"/>
  <c r="AA46" i="4"/>
  <c r="AA45" i="4"/>
  <c r="AA44" i="4"/>
  <c r="AA43" i="4"/>
  <c r="AA42" i="4"/>
  <c r="AA41" i="4"/>
  <c r="C35" i="3"/>
  <c r="D35" i="3"/>
  <c r="E35" i="3"/>
  <c r="F35" i="3"/>
  <c r="G35" i="3"/>
  <c r="H35" i="3"/>
  <c r="C36" i="3"/>
  <c r="D36" i="3"/>
  <c r="E36" i="3"/>
  <c r="F36" i="3"/>
  <c r="G36" i="3"/>
  <c r="H36" i="3"/>
  <c r="C37" i="3"/>
  <c r="D37" i="3"/>
  <c r="E37" i="3"/>
  <c r="F37" i="3"/>
  <c r="G37" i="3"/>
  <c r="H37" i="3"/>
  <c r="C38" i="3"/>
  <c r="D38" i="3"/>
  <c r="E38" i="3"/>
  <c r="F38" i="3"/>
  <c r="G38" i="3"/>
  <c r="H38" i="3"/>
  <c r="C39" i="3"/>
  <c r="D39" i="3"/>
  <c r="E39" i="3"/>
  <c r="F39" i="3"/>
  <c r="G39" i="3"/>
  <c r="H39" i="3"/>
  <c r="C40" i="3"/>
  <c r="D40" i="3"/>
  <c r="E40" i="3"/>
  <c r="F40" i="3"/>
  <c r="G40" i="3"/>
  <c r="H40" i="3"/>
  <c r="C41" i="3"/>
  <c r="D41" i="3"/>
  <c r="E41" i="3"/>
  <c r="F41" i="3"/>
  <c r="G41" i="3"/>
  <c r="H41" i="3"/>
  <c r="C42" i="3"/>
  <c r="D42" i="3"/>
  <c r="E42" i="3"/>
  <c r="F42" i="3"/>
  <c r="G42" i="3"/>
  <c r="H42" i="3"/>
  <c r="C43" i="3"/>
  <c r="D43" i="3"/>
  <c r="E43" i="3"/>
  <c r="F43" i="3"/>
  <c r="G43" i="3"/>
  <c r="H43" i="3"/>
  <c r="C44" i="3"/>
  <c r="D44" i="3"/>
  <c r="E44" i="3"/>
  <c r="F44" i="3"/>
  <c r="G44" i="3"/>
  <c r="H44" i="3"/>
  <c r="C45" i="3"/>
  <c r="D45" i="3"/>
  <c r="E45" i="3"/>
  <c r="F45" i="3"/>
  <c r="G45" i="3"/>
  <c r="H45" i="3"/>
  <c r="C46" i="3"/>
  <c r="D46" i="3"/>
  <c r="E46" i="3"/>
  <c r="F46" i="3"/>
  <c r="G46" i="3"/>
  <c r="H46" i="3"/>
  <c r="C47" i="3"/>
  <c r="D47" i="3"/>
  <c r="E47" i="3"/>
  <c r="F47" i="3"/>
  <c r="G47" i="3"/>
  <c r="H47" i="3"/>
  <c r="C48" i="3"/>
  <c r="D48" i="3"/>
  <c r="E48" i="3"/>
  <c r="F48" i="3"/>
  <c r="G48" i="3"/>
  <c r="H48" i="3"/>
  <c r="C49" i="3"/>
  <c r="C50" i="3" s="1"/>
  <c r="E49" i="3"/>
  <c r="E50" i="3" s="1"/>
  <c r="G49" i="3"/>
  <c r="G50" i="3" s="1"/>
  <c r="C6" i="16"/>
  <c r="G69" i="16"/>
  <c r="G68" i="16"/>
  <c r="G67" i="16"/>
  <c r="G66" i="16"/>
  <c r="G65" i="16"/>
  <c r="G64" i="16"/>
  <c r="G63" i="16"/>
  <c r="G62" i="16"/>
  <c r="G61" i="16"/>
  <c r="G60" i="16"/>
  <c r="G59" i="16"/>
  <c r="G58" i="16"/>
  <c r="G57" i="16"/>
  <c r="G56" i="16"/>
  <c r="E69" i="16"/>
  <c r="E68" i="16"/>
  <c r="E67" i="16"/>
  <c r="E66" i="16"/>
  <c r="E65" i="16"/>
  <c r="E64" i="16"/>
  <c r="E63" i="16"/>
  <c r="E62" i="16"/>
  <c r="E61" i="16"/>
  <c r="E60" i="16"/>
  <c r="E59" i="16"/>
  <c r="E58" i="16"/>
  <c r="E57" i="16"/>
  <c r="E56" i="16"/>
  <c r="C57" i="16"/>
  <c r="C58" i="16"/>
  <c r="C59" i="16"/>
  <c r="C60" i="16"/>
  <c r="C61" i="16"/>
  <c r="C62" i="16"/>
  <c r="C63" i="16"/>
  <c r="C64" i="16"/>
  <c r="C65" i="16"/>
  <c r="C66" i="16"/>
  <c r="C67" i="16"/>
  <c r="C68" i="16"/>
  <c r="C69" i="16"/>
  <c r="C56" i="16"/>
  <c r="G27" i="16"/>
  <c r="G26" i="16"/>
  <c r="G25" i="16"/>
  <c r="G24" i="16"/>
  <c r="G23" i="16"/>
  <c r="G22" i="16"/>
  <c r="G21" i="16"/>
  <c r="G20" i="16"/>
  <c r="G19" i="16"/>
  <c r="G18" i="16"/>
  <c r="G17" i="16"/>
  <c r="G16" i="16"/>
  <c r="G15" i="16"/>
  <c r="G14" i="16"/>
  <c r="E27" i="16"/>
  <c r="E26" i="16"/>
  <c r="E25" i="16"/>
  <c r="E24" i="16"/>
  <c r="E23" i="16"/>
  <c r="E22" i="16"/>
  <c r="E21" i="16"/>
  <c r="E20" i="16"/>
  <c r="E19" i="16"/>
  <c r="E18" i="16"/>
  <c r="E17" i="16"/>
  <c r="E16" i="16"/>
  <c r="E15" i="16"/>
  <c r="E14" i="16"/>
  <c r="C15" i="16"/>
  <c r="C16" i="16"/>
  <c r="C17" i="16"/>
  <c r="C18" i="16"/>
  <c r="C19" i="16"/>
  <c r="C20" i="16"/>
  <c r="C21" i="16"/>
  <c r="C22" i="16"/>
  <c r="C23" i="16"/>
  <c r="C24" i="16"/>
  <c r="C25" i="16"/>
  <c r="C26" i="16"/>
  <c r="C27" i="16"/>
  <c r="C14" i="16"/>
  <c r="C48" i="15"/>
  <c r="C49" i="15" s="1"/>
  <c r="D48" i="15"/>
  <c r="D49" i="15" s="1"/>
  <c r="E48" i="15"/>
  <c r="E49" i="15" s="1"/>
  <c r="F48" i="15"/>
  <c r="F49" i="15" s="1"/>
  <c r="G48" i="15"/>
  <c r="G49" i="15" s="1"/>
  <c r="H48" i="15"/>
  <c r="H49" i="15" s="1"/>
  <c r="BG138" i="4"/>
  <c r="BF138" i="4"/>
  <c r="BE138" i="4"/>
  <c r="BD138" i="4"/>
  <c r="BC138" i="4"/>
  <c r="BB138" i="4"/>
  <c r="BA138" i="4"/>
  <c r="AZ138" i="4"/>
  <c r="AY138" i="4"/>
  <c r="AX138" i="4"/>
  <c r="AW138" i="4"/>
  <c r="AV138" i="4"/>
  <c r="AU138" i="4"/>
  <c r="AT138" i="4"/>
  <c r="AS138" i="4"/>
  <c r="AR138" i="4"/>
  <c r="AQ138" i="4"/>
  <c r="AP138" i="4"/>
  <c r="AO138" i="4"/>
  <c r="AN138" i="4"/>
  <c r="AM138" i="4"/>
  <c r="AL138" i="4"/>
  <c r="AK138" i="4"/>
  <c r="AJ138" i="4"/>
  <c r="AI138" i="4"/>
  <c r="AH138" i="4"/>
  <c r="AG138" i="4"/>
  <c r="AF138" i="4"/>
  <c r="AE138" i="4"/>
  <c r="AD138" i="4"/>
  <c r="AC138" i="4"/>
  <c r="AB138" i="4"/>
  <c r="AA138" i="4"/>
  <c r="Y138" i="4"/>
  <c r="X138" i="4"/>
  <c r="W138" i="4"/>
  <c r="V138" i="4"/>
  <c r="U138" i="4"/>
  <c r="T138" i="4"/>
  <c r="S138" i="4"/>
  <c r="R138" i="4"/>
  <c r="P138" i="4"/>
  <c r="O138" i="4"/>
  <c r="N138" i="4"/>
  <c r="M138" i="4"/>
  <c r="L138" i="4"/>
  <c r="K138" i="4"/>
  <c r="J138" i="4"/>
  <c r="I138" i="4"/>
  <c r="A138" i="4"/>
  <c r="BG137" i="4"/>
  <c r="BF137" i="4"/>
  <c r="BE137" i="4"/>
  <c r="BD137" i="4"/>
  <c r="BC137" i="4"/>
  <c r="BB137" i="4"/>
  <c r="BA137" i="4"/>
  <c r="AZ137" i="4"/>
  <c r="AY137" i="4"/>
  <c r="AX137" i="4"/>
  <c r="AW137" i="4"/>
  <c r="AV137" i="4"/>
  <c r="AU137" i="4"/>
  <c r="AT137" i="4"/>
  <c r="AS137" i="4"/>
  <c r="AR137" i="4"/>
  <c r="AQ137" i="4"/>
  <c r="AP137" i="4"/>
  <c r="AO137" i="4"/>
  <c r="AN137" i="4"/>
  <c r="AM137" i="4"/>
  <c r="AL137" i="4"/>
  <c r="AK137" i="4"/>
  <c r="AJ137" i="4"/>
  <c r="AI137" i="4"/>
  <c r="AH137" i="4"/>
  <c r="AG137" i="4"/>
  <c r="AF137" i="4"/>
  <c r="AE137" i="4"/>
  <c r="AD137" i="4"/>
  <c r="AB137" i="4"/>
  <c r="Y137" i="4"/>
  <c r="X137" i="4"/>
  <c r="W137" i="4"/>
  <c r="V137" i="4"/>
  <c r="U137" i="4"/>
  <c r="T137" i="4"/>
  <c r="S137" i="4"/>
  <c r="R137" i="4"/>
  <c r="P137" i="4"/>
  <c r="O137" i="4"/>
  <c r="N137" i="4"/>
  <c r="M137" i="4"/>
  <c r="L137" i="4"/>
  <c r="K137" i="4"/>
  <c r="J137" i="4"/>
  <c r="I137" i="4"/>
  <c r="A137" i="4"/>
  <c r="BG136" i="4"/>
  <c r="BF136" i="4"/>
  <c r="BE136" i="4"/>
  <c r="BD136" i="4"/>
  <c r="BC136" i="4"/>
  <c r="BB136"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B136" i="4"/>
  <c r="Y136" i="4"/>
  <c r="X136" i="4"/>
  <c r="W136" i="4"/>
  <c r="V136" i="4"/>
  <c r="U136" i="4"/>
  <c r="T136" i="4"/>
  <c r="S136" i="4"/>
  <c r="R136" i="4"/>
  <c r="P136" i="4"/>
  <c r="O136" i="4"/>
  <c r="N136" i="4"/>
  <c r="M136" i="4"/>
  <c r="L136" i="4"/>
  <c r="K136" i="4"/>
  <c r="J136" i="4"/>
  <c r="I136" i="4"/>
  <c r="A136" i="4"/>
  <c r="BG135" i="4"/>
  <c r="BF135" i="4"/>
  <c r="BE135" i="4"/>
  <c r="BD135" i="4"/>
  <c r="BC135" i="4"/>
  <c r="BB135" i="4"/>
  <c r="BA135" i="4"/>
  <c r="AZ135" i="4"/>
  <c r="AY135" i="4"/>
  <c r="AX135" i="4"/>
  <c r="AW135" i="4"/>
  <c r="AV135" i="4"/>
  <c r="AU135" i="4"/>
  <c r="AT135" i="4"/>
  <c r="AS135" i="4"/>
  <c r="AR135" i="4"/>
  <c r="AQ135" i="4"/>
  <c r="AP135" i="4"/>
  <c r="AO135" i="4"/>
  <c r="AN135" i="4"/>
  <c r="AM135" i="4"/>
  <c r="AL135" i="4"/>
  <c r="AK135" i="4"/>
  <c r="AJ135" i="4"/>
  <c r="AI135" i="4"/>
  <c r="AH135" i="4"/>
  <c r="AG135" i="4"/>
  <c r="AF135" i="4"/>
  <c r="AE135" i="4"/>
  <c r="AD135" i="4"/>
  <c r="AB135" i="4"/>
  <c r="Y135" i="4"/>
  <c r="X135" i="4"/>
  <c r="W135" i="4"/>
  <c r="V135" i="4"/>
  <c r="U135" i="4"/>
  <c r="T135" i="4"/>
  <c r="S135" i="4"/>
  <c r="R135" i="4"/>
  <c r="P135" i="4"/>
  <c r="O135" i="4"/>
  <c r="N135" i="4"/>
  <c r="M135" i="4"/>
  <c r="L135" i="4"/>
  <c r="K135" i="4"/>
  <c r="J135" i="4"/>
  <c r="I135" i="4"/>
  <c r="A135" i="4"/>
  <c r="BG134" i="4"/>
  <c r="BF134" i="4"/>
  <c r="BE134" i="4"/>
  <c r="BD134" i="4"/>
  <c r="BC134" i="4"/>
  <c r="BB134"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B134" i="4"/>
  <c r="Y134" i="4"/>
  <c r="X134" i="4"/>
  <c r="W134" i="4"/>
  <c r="V134" i="4"/>
  <c r="U134" i="4"/>
  <c r="T134" i="4"/>
  <c r="S134" i="4"/>
  <c r="R134" i="4"/>
  <c r="P134" i="4"/>
  <c r="O134" i="4"/>
  <c r="N134" i="4"/>
  <c r="M134" i="4"/>
  <c r="L134" i="4"/>
  <c r="K134" i="4"/>
  <c r="J134" i="4"/>
  <c r="I134" i="4"/>
  <c r="A134" i="4"/>
  <c r="BG133" i="4"/>
  <c r="BF133" i="4"/>
  <c r="BE133" i="4"/>
  <c r="BD133" i="4"/>
  <c r="BC133" i="4"/>
  <c r="BB133" i="4"/>
  <c r="BA133" i="4"/>
  <c r="AZ133" i="4"/>
  <c r="AY133" i="4"/>
  <c r="AX133" i="4"/>
  <c r="AW133" i="4"/>
  <c r="AV133" i="4"/>
  <c r="AU133" i="4"/>
  <c r="AT133" i="4"/>
  <c r="AS133" i="4"/>
  <c r="AR133" i="4"/>
  <c r="AQ133" i="4"/>
  <c r="AP133" i="4"/>
  <c r="AO133" i="4"/>
  <c r="AN133" i="4"/>
  <c r="AM133" i="4"/>
  <c r="AL133" i="4"/>
  <c r="AK133" i="4"/>
  <c r="AJ133" i="4"/>
  <c r="AI133" i="4"/>
  <c r="AH133" i="4"/>
  <c r="AG133" i="4"/>
  <c r="AF133" i="4"/>
  <c r="AE133" i="4"/>
  <c r="AD133" i="4"/>
  <c r="AB133" i="4"/>
  <c r="Y133" i="4"/>
  <c r="X133" i="4"/>
  <c r="W133" i="4"/>
  <c r="V133" i="4"/>
  <c r="U133" i="4"/>
  <c r="T133" i="4"/>
  <c r="S133" i="4"/>
  <c r="R133" i="4"/>
  <c r="P133" i="4"/>
  <c r="O133" i="4"/>
  <c r="N133" i="4"/>
  <c r="M133" i="4"/>
  <c r="L133" i="4"/>
  <c r="K133" i="4"/>
  <c r="J133" i="4"/>
  <c r="I133" i="4"/>
  <c r="A133" i="4"/>
  <c r="BG132" i="4"/>
  <c r="BF132" i="4"/>
  <c r="BE132" i="4"/>
  <c r="BD132" i="4"/>
  <c r="BC132" i="4"/>
  <c r="BB132"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B132" i="4"/>
  <c r="Y132" i="4"/>
  <c r="X132" i="4"/>
  <c r="W132" i="4"/>
  <c r="V132" i="4"/>
  <c r="U132" i="4"/>
  <c r="T132" i="4"/>
  <c r="S132" i="4"/>
  <c r="R132" i="4"/>
  <c r="P132" i="4"/>
  <c r="O132" i="4"/>
  <c r="N132" i="4"/>
  <c r="M132" i="4"/>
  <c r="L132" i="4"/>
  <c r="K132" i="4"/>
  <c r="J132" i="4"/>
  <c r="I132" i="4"/>
  <c r="A132" i="4"/>
  <c r="BG131" i="4"/>
  <c r="BF131" i="4"/>
  <c r="BE131" i="4"/>
  <c r="BD131" i="4"/>
  <c r="BC131" i="4"/>
  <c r="BB131" i="4"/>
  <c r="BA131" i="4"/>
  <c r="AZ131" i="4"/>
  <c r="AY131" i="4"/>
  <c r="AX131" i="4"/>
  <c r="AW131" i="4"/>
  <c r="AV131" i="4"/>
  <c r="AU131" i="4"/>
  <c r="AT131" i="4"/>
  <c r="AS131" i="4"/>
  <c r="AR131" i="4"/>
  <c r="AQ131" i="4"/>
  <c r="AP131" i="4"/>
  <c r="AO131" i="4"/>
  <c r="AN131" i="4"/>
  <c r="AM131" i="4"/>
  <c r="AL131" i="4"/>
  <c r="AK131" i="4"/>
  <c r="AJ131" i="4"/>
  <c r="AI131" i="4"/>
  <c r="AH131" i="4"/>
  <c r="AG131" i="4"/>
  <c r="AF131" i="4"/>
  <c r="AE131" i="4"/>
  <c r="AD131" i="4"/>
  <c r="AB131" i="4"/>
  <c r="Y131" i="4"/>
  <c r="X131" i="4"/>
  <c r="W131" i="4"/>
  <c r="V131" i="4"/>
  <c r="U131" i="4"/>
  <c r="T131" i="4"/>
  <c r="S131" i="4"/>
  <c r="R131" i="4"/>
  <c r="P131" i="4"/>
  <c r="O131" i="4"/>
  <c r="N131" i="4"/>
  <c r="M131" i="4"/>
  <c r="L131" i="4"/>
  <c r="K131" i="4"/>
  <c r="J131" i="4"/>
  <c r="I131" i="4"/>
  <c r="A131" i="4"/>
  <c r="BG130" i="4"/>
  <c r="BF130" i="4"/>
  <c r="BE130" i="4"/>
  <c r="BD130" i="4"/>
  <c r="BC130" i="4"/>
  <c r="BB130"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B130" i="4"/>
  <c r="Y130" i="4"/>
  <c r="X130" i="4"/>
  <c r="W130" i="4"/>
  <c r="V130" i="4"/>
  <c r="U130" i="4"/>
  <c r="T130" i="4"/>
  <c r="S130" i="4"/>
  <c r="R130" i="4"/>
  <c r="P130" i="4"/>
  <c r="O130" i="4"/>
  <c r="N130" i="4"/>
  <c r="M130" i="4"/>
  <c r="L130" i="4"/>
  <c r="K130" i="4"/>
  <c r="J130" i="4"/>
  <c r="I130" i="4"/>
  <c r="A130" i="4"/>
  <c r="BG129" i="4"/>
  <c r="BF129" i="4"/>
  <c r="BE129" i="4"/>
  <c r="BD129" i="4"/>
  <c r="BC129" i="4"/>
  <c r="BB129" i="4"/>
  <c r="BA129" i="4"/>
  <c r="AZ129" i="4"/>
  <c r="AY129" i="4"/>
  <c r="AX129" i="4"/>
  <c r="AW129" i="4"/>
  <c r="AV129" i="4"/>
  <c r="AU129" i="4"/>
  <c r="AT129" i="4"/>
  <c r="AS129" i="4"/>
  <c r="AR129" i="4"/>
  <c r="AQ129" i="4"/>
  <c r="AP129" i="4"/>
  <c r="AO129" i="4"/>
  <c r="AN129" i="4"/>
  <c r="AM129" i="4"/>
  <c r="AL129" i="4"/>
  <c r="AK129" i="4"/>
  <c r="AJ129" i="4"/>
  <c r="AI129" i="4"/>
  <c r="AH129" i="4"/>
  <c r="AG129" i="4"/>
  <c r="AF129" i="4"/>
  <c r="AE129" i="4"/>
  <c r="AD129" i="4"/>
  <c r="AB129" i="4"/>
  <c r="Y129" i="4"/>
  <c r="X129" i="4"/>
  <c r="W129" i="4"/>
  <c r="V129" i="4"/>
  <c r="U129" i="4"/>
  <c r="T129" i="4"/>
  <c r="S129" i="4"/>
  <c r="R129" i="4"/>
  <c r="P129" i="4"/>
  <c r="O129" i="4"/>
  <c r="N129" i="4"/>
  <c r="M129" i="4"/>
  <c r="L129" i="4"/>
  <c r="K129" i="4"/>
  <c r="J129" i="4"/>
  <c r="I129" i="4"/>
  <c r="A129" i="4"/>
  <c r="BG128" i="4"/>
  <c r="BF128" i="4"/>
  <c r="BE128" i="4"/>
  <c r="BD128" i="4"/>
  <c r="BC128" i="4"/>
  <c r="BB128"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B128" i="4"/>
  <c r="Y128" i="4"/>
  <c r="X128" i="4"/>
  <c r="W128" i="4"/>
  <c r="V128" i="4"/>
  <c r="U128" i="4"/>
  <c r="T128" i="4"/>
  <c r="S128" i="4"/>
  <c r="R128" i="4"/>
  <c r="P128" i="4"/>
  <c r="O128" i="4"/>
  <c r="N128" i="4"/>
  <c r="M128" i="4"/>
  <c r="L128" i="4"/>
  <c r="K128" i="4"/>
  <c r="J128" i="4"/>
  <c r="I128" i="4"/>
  <c r="A128" i="4"/>
  <c r="BG127" i="4"/>
  <c r="BF127" i="4"/>
  <c r="BE127" i="4"/>
  <c r="BD127" i="4"/>
  <c r="BC127" i="4"/>
  <c r="BB127" i="4"/>
  <c r="BA127" i="4"/>
  <c r="AZ127" i="4"/>
  <c r="AY127" i="4"/>
  <c r="AX127" i="4"/>
  <c r="AW127" i="4"/>
  <c r="AV127" i="4"/>
  <c r="AU127" i="4"/>
  <c r="AT127" i="4"/>
  <c r="AS127" i="4"/>
  <c r="AR127" i="4"/>
  <c r="AQ127" i="4"/>
  <c r="AP127" i="4"/>
  <c r="AO127" i="4"/>
  <c r="AN127" i="4"/>
  <c r="AM127" i="4"/>
  <c r="AL127" i="4"/>
  <c r="AK127" i="4"/>
  <c r="AJ127" i="4"/>
  <c r="AI127" i="4"/>
  <c r="AH127" i="4"/>
  <c r="AG127" i="4"/>
  <c r="AF127" i="4"/>
  <c r="AE127" i="4"/>
  <c r="AD127" i="4"/>
  <c r="AB127" i="4"/>
  <c r="Y127" i="4"/>
  <c r="X127" i="4"/>
  <c r="W127" i="4"/>
  <c r="V127" i="4"/>
  <c r="U127" i="4"/>
  <c r="T127" i="4"/>
  <c r="S127" i="4"/>
  <c r="R127" i="4"/>
  <c r="P127" i="4"/>
  <c r="O127" i="4"/>
  <c r="N127" i="4"/>
  <c r="M127" i="4"/>
  <c r="L127" i="4"/>
  <c r="K127" i="4"/>
  <c r="J127" i="4"/>
  <c r="I127" i="4"/>
  <c r="A127" i="4"/>
  <c r="BG126" i="4"/>
  <c r="BF126"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B126" i="4"/>
  <c r="Y126" i="4"/>
  <c r="X126" i="4"/>
  <c r="W126" i="4"/>
  <c r="V126" i="4"/>
  <c r="U126" i="4"/>
  <c r="T126" i="4"/>
  <c r="S126" i="4"/>
  <c r="R126" i="4"/>
  <c r="P126" i="4"/>
  <c r="O126" i="4"/>
  <c r="N126" i="4"/>
  <c r="M126" i="4"/>
  <c r="L126" i="4"/>
  <c r="K126" i="4"/>
  <c r="J126" i="4"/>
  <c r="I126" i="4"/>
  <c r="A126" i="4"/>
  <c r="BG125" i="4"/>
  <c r="BF125" i="4"/>
  <c r="BE125" i="4"/>
  <c r="BD125" i="4"/>
  <c r="BC125" i="4"/>
  <c r="BB125" i="4"/>
  <c r="BA125" i="4"/>
  <c r="AZ125" i="4"/>
  <c r="AY125" i="4"/>
  <c r="AX125" i="4"/>
  <c r="AW125" i="4"/>
  <c r="AV125" i="4"/>
  <c r="AU125" i="4"/>
  <c r="AT125" i="4"/>
  <c r="AS125" i="4"/>
  <c r="AR125" i="4"/>
  <c r="AQ125" i="4"/>
  <c r="AP125" i="4"/>
  <c r="AO125" i="4"/>
  <c r="AN125" i="4"/>
  <c r="AM125" i="4"/>
  <c r="AL125" i="4"/>
  <c r="AK125" i="4"/>
  <c r="AJ125" i="4"/>
  <c r="AI125" i="4"/>
  <c r="AH125" i="4"/>
  <c r="AG125" i="4"/>
  <c r="AF125" i="4"/>
  <c r="AE125" i="4"/>
  <c r="AD125" i="4"/>
  <c r="AB125" i="4"/>
  <c r="Y125" i="4"/>
  <c r="X125" i="4"/>
  <c r="W125" i="4"/>
  <c r="V125" i="4"/>
  <c r="U125" i="4"/>
  <c r="T125" i="4"/>
  <c r="S125" i="4"/>
  <c r="R125" i="4"/>
  <c r="P125" i="4"/>
  <c r="O125" i="4"/>
  <c r="N125" i="4"/>
  <c r="M125" i="4"/>
  <c r="L125" i="4"/>
  <c r="K125" i="4"/>
  <c r="J125" i="4"/>
  <c r="I125"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BG96" i="4"/>
  <c r="BF96" i="4"/>
  <c r="BE96" i="4"/>
  <c r="BD96" i="4"/>
  <c r="BC96" i="4"/>
  <c r="BB96" i="4"/>
  <c r="BA96" i="4"/>
  <c r="AZ96" i="4"/>
  <c r="AY96" i="4"/>
  <c r="AX96" i="4"/>
  <c r="AW96" i="4"/>
  <c r="AV96" i="4"/>
  <c r="AU96" i="4"/>
  <c r="AT96" i="4"/>
  <c r="AS96" i="4"/>
  <c r="AR96" i="4"/>
  <c r="AQ96" i="4"/>
  <c r="AP96" i="4"/>
  <c r="AO96" i="4"/>
  <c r="AN96" i="4"/>
  <c r="AM96" i="4"/>
  <c r="AL96" i="4"/>
  <c r="AK96" i="4"/>
  <c r="AJ96" i="4"/>
  <c r="AI96" i="4"/>
  <c r="AH96" i="4"/>
  <c r="AG96" i="4"/>
  <c r="AF96" i="4"/>
  <c r="AE96" i="4"/>
  <c r="AD96" i="4"/>
  <c r="AB96" i="4"/>
  <c r="Y96" i="4"/>
  <c r="X96" i="4"/>
  <c r="W96" i="4"/>
  <c r="V96" i="4"/>
  <c r="U96" i="4"/>
  <c r="T96" i="4"/>
  <c r="S96" i="4"/>
  <c r="R96" i="4"/>
  <c r="P96" i="4"/>
  <c r="O96" i="4"/>
  <c r="N96" i="4"/>
  <c r="M96" i="4"/>
  <c r="L96" i="4"/>
  <c r="K96" i="4"/>
  <c r="J96" i="4"/>
  <c r="I96" i="4"/>
  <c r="A96" i="4"/>
  <c r="BG95" i="4"/>
  <c r="BF95" i="4"/>
  <c r="BE95" i="4"/>
  <c r="BD95" i="4"/>
  <c r="BC95" i="4"/>
  <c r="BB95" i="4"/>
  <c r="BA95" i="4"/>
  <c r="AZ95" i="4"/>
  <c r="AY95" i="4"/>
  <c r="AX95" i="4"/>
  <c r="AW95" i="4"/>
  <c r="AV95" i="4"/>
  <c r="AU95" i="4"/>
  <c r="AT95" i="4"/>
  <c r="AS95" i="4"/>
  <c r="AR95" i="4"/>
  <c r="AQ95" i="4"/>
  <c r="AP95" i="4"/>
  <c r="AO95" i="4"/>
  <c r="AN95" i="4"/>
  <c r="AM95" i="4"/>
  <c r="AL95" i="4"/>
  <c r="AK95" i="4"/>
  <c r="AJ95" i="4"/>
  <c r="AI95" i="4"/>
  <c r="AH95" i="4"/>
  <c r="AG95" i="4"/>
  <c r="AF95" i="4"/>
  <c r="AE95" i="4"/>
  <c r="AD95" i="4"/>
  <c r="AB95" i="4"/>
  <c r="Y95" i="4"/>
  <c r="X95" i="4"/>
  <c r="W95" i="4"/>
  <c r="V95" i="4"/>
  <c r="U95" i="4"/>
  <c r="T95" i="4"/>
  <c r="S95" i="4"/>
  <c r="R95" i="4"/>
  <c r="P95" i="4"/>
  <c r="O95" i="4"/>
  <c r="N95" i="4"/>
  <c r="M95" i="4"/>
  <c r="L95" i="4"/>
  <c r="K95" i="4"/>
  <c r="J95" i="4"/>
  <c r="I95" i="4"/>
  <c r="A95" i="4"/>
  <c r="BG94" i="4"/>
  <c r="BF94" i="4"/>
  <c r="BE94" i="4"/>
  <c r="BD94" i="4"/>
  <c r="BC94" i="4"/>
  <c r="BB94" i="4"/>
  <c r="BA94" i="4"/>
  <c r="AZ94" i="4"/>
  <c r="AY94" i="4"/>
  <c r="AX94" i="4"/>
  <c r="AW94" i="4"/>
  <c r="AV94" i="4"/>
  <c r="AU94" i="4"/>
  <c r="AT94" i="4"/>
  <c r="AS94" i="4"/>
  <c r="AR94" i="4"/>
  <c r="AQ94" i="4"/>
  <c r="AP94" i="4"/>
  <c r="AO94" i="4"/>
  <c r="AN94" i="4"/>
  <c r="AM94" i="4"/>
  <c r="AL94" i="4"/>
  <c r="AK94" i="4"/>
  <c r="AJ94" i="4"/>
  <c r="AI94" i="4"/>
  <c r="AH94" i="4"/>
  <c r="AG94" i="4"/>
  <c r="AF94" i="4"/>
  <c r="AE94" i="4"/>
  <c r="AD94" i="4"/>
  <c r="AB94" i="4"/>
  <c r="Y94" i="4"/>
  <c r="X94" i="4"/>
  <c r="W94" i="4"/>
  <c r="V94" i="4"/>
  <c r="U94" i="4"/>
  <c r="T94" i="4"/>
  <c r="S94" i="4"/>
  <c r="R94" i="4"/>
  <c r="P94" i="4"/>
  <c r="O94" i="4"/>
  <c r="N94" i="4"/>
  <c r="M94" i="4"/>
  <c r="L94" i="4"/>
  <c r="K94" i="4"/>
  <c r="J94" i="4"/>
  <c r="I94" i="4"/>
  <c r="A94" i="4"/>
  <c r="BG93" i="4"/>
  <c r="BF93" i="4"/>
  <c r="BE93" i="4"/>
  <c r="BD93" i="4"/>
  <c r="BC93" i="4"/>
  <c r="BB93" i="4"/>
  <c r="BA93" i="4"/>
  <c r="AZ93" i="4"/>
  <c r="AY93" i="4"/>
  <c r="AX93" i="4"/>
  <c r="AW93" i="4"/>
  <c r="AV93" i="4"/>
  <c r="AU93" i="4"/>
  <c r="AT93" i="4"/>
  <c r="AS93" i="4"/>
  <c r="AR93" i="4"/>
  <c r="AQ93" i="4"/>
  <c r="AP93" i="4"/>
  <c r="AO93" i="4"/>
  <c r="AN93" i="4"/>
  <c r="AM93" i="4"/>
  <c r="AL93" i="4"/>
  <c r="AK93" i="4"/>
  <c r="AJ93" i="4"/>
  <c r="AI93" i="4"/>
  <c r="AH93" i="4"/>
  <c r="AG93" i="4"/>
  <c r="AF93" i="4"/>
  <c r="AE93" i="4"/>
  <c r="AD93" i="4"/>
  <c r="AB93" i="4"/>
  <c r="Y93" i="4"/>
  <c r="X93" i="4"/>
  <c r="W93" i="4"/>
  <c r="V93" i="4"/>
  <c r="U93" i="4"/>
  <c r="T93" i="4"/>
  <c r="S93" i="4"/>
  <c r="R93" i="4"/>
  <c r="P93" i="4"/>
  <c r="O93" i="4"/>
  <c r="N93" i="4"/>
  <c r="M93" i="4"/>
  <c r="L93" i="4"/>
  <c r="K93" i="4"/>
  <c r="J93" i="4"/>
  <c r="I93" i="4"/>
  <c r="A93" i="4"/>
  <c r="BG92" i="4"/>
  <c r="BF92" i="4"/>
  <c r="BE92" i="4"/>
  <c r="BD92" i="4"/>
  <c r="BC92" i="4"/>
  <c r="BB92" i="4"/>
  <c r="BA92" i="4"/>
  <c r="AZ92" i="4"/>
  <c r="AY92" i="4"/>
  <c r="AX92" i="4"/>
  <c r="AW92" i="4"/>
  <c r="AV92" i="4"/>
  <c r="AU92" i="4"/>
  <c r="AT92" i="4"/>
  <c r="AS92" i="4"/>
  <c r="AR92" i="4"/>
  <c r="AQ92" i="4"/>
  <c r="AP92" i="4"/>
  <c r="AO92" i="4"/>
  <c r="AN92" i="4"/>
  <c r="AM92" i="4"/>
  <c r="AL92" i="4"/>
  <c r="AK92" i="4"/>
  <c r="AJ92" i="4"/>
  <c r="AI92" i="4"/>
  <c r="AH92" i="4"/>
  <c r="AG92" i="4"/>
  <c r="AF92" i="4"/>
  <c r="AE92" i="4"/>
  <c r="AD92" i="4"/>
  <c r="AB92" i="4"/>
  <c r="Y92" i="4"/>
  <c r="X92" i="4"/>
  <c r="W92" i="4"/>
  <c r="V92" i="4"/>
  <c r="U92" i="4"/>
  <c r="T92" i="4"/>
  <c r="S92" i="4"/>
  <c r="R92" i="4"/>
  <c r="P92" i="4"/>
  <c r="O92" i="4"/>
  <c r="N92" i="4"/>
  <c r="M92" i="4"/>
  <c r="L92" i="4"/>
  <c r="K92" i="4"/>
  <c r="J92" i="4"/>
  <c r="I92" i="4"/>
  <c r="A92" i="4"/>
  <c r="BG91" i="4"/>
  <c r="BF91" i="4"/>
  <c r="BE91" i="4"/>
  <c r="BD91" i="4"/>
  <c r="BC91" i="4"/>
  <c r="BB91" i="4"/>
  <c r="BA91" i="4"/>
  <c r="AZ91" i="4"/>
  <c r="AY91" i="4"/>
  <c r="AX91" i="4"/>
  <c r="AW91" i="4"/>
  <c r="AV91" i="4"/>
  <c r="AU91" i="4"/>
  <c r="AT91" i="4"/>
  <c r="AS91" i="4"/>
  <c r="AR91" i="4"/>
  <c r="AQ91" i="4"/>
  <c r="AP91" i="4"/>
  <c r="AO91" i="4"/>
  <c r="AN91" i="4"/>
  <c r="AM91" i="4"/>
  <c r="AL91" i="4"/>
  <c r="AK91" i="4"/>
  <c r="AJ91" i="4"/>
  <c r="AI91" i="4"/>
  <c r="AH91" i="4"/>
  <c r="AG91" i="4"/>
  <c r="AF91" i="4"/>
  <c r="AE91" i="4"/>
  <c r="AD91" i="4"/>
  <c r="AB91" i="4"/>
  <c r="Y91" i="4"/>
  <c r="X91" i="4"/>
  <c r="W91" i="4"/>
  <c r="V91" i="4"/>
  <c r="U91" i="4"/>
  <c r="T91" i="4"/>
  <c r="S91" i="4"/>
  <c r="R91" i="4"/>
  <c r="P91" i="4"/>
  <c r="O91" i="4"/>
  <c r="N91" i="4"/>
  <c r="M91" i="4"/>
  <c r="L91" i="4"/>
  <c r="K91" i="4"/>
  <c r="J91" i="4"/>
  <c r="I91" i="4"/>
  <c r="A91" i="4"/>
  <c r="BG90" i="4"/>
  <c r="BF90" i="4"/>
  <c r="BE90" i="4"/>
  <c r="BD90" i="4"/>
  <c r="BC90" i="4"/>
  <c r="BB90" i="4"/>
  <c r="BA90" i="4"/>
  <c r="AZ90" i="4"/>
  <c r="AY90" i="4"/>
  <c r="AX90" i="4"/>
  <c r="AW90" i="4"/>
  <c r="AV90" i="4"/>
  <c r="AU90" i="4"/>
  <c r="AT90" i="4"/>
  <c r="AS90" i="4"/>
  <c r="AR90" i="4"/>
  <c r="AQ90" i="4"/>
  <c r="AP90" i="4"/>
  <c r="AO90" i="4"/>
  <c r="AN90" i="4"/>
  <c r="AM90" i="4"/>
  <c r="AL90" i="4"/>
  <c r="AK90" i="4"/>
  <c r="AJ90" i="4"/>
  <c r="AI90" i="4"/>
  <c r="AH90" i="4"/>
  <c r="AG90" i="4"/>
  <c r="AF90" i="4"/>
  <c r="AE90" i="4"/>
  <c r="AD90" i="4"/>
  <c r="AB90" i="4"/>
  <c r="Y90" i="4"/>
  <c r="X90" i="4"/>
  <c r="W90" i="4"/>
  <c r="V90" i="4"/>
  <c r="U90" i="4"/>
  <c r="T90" i="4"/>
  <c r="S90" i="4"/>
  <c r="R90" i="4"/>
  <c r="P90" i="4"/>
  <c r="O90" i="4"/>
  <c r="N90" i="4"/>
  <c r="M90" i="4"/>
  <c r="L90" i="4"/>
  <c r="K90" i="4"/>
  <c r="J90" i="4"/>
  <c r="I90" i="4"/>
  <c r="A90" i="4"/>
  <c r="BG89" i="4"/>
  <c r="BF89" i="4"/>
  <c r="BE89" i="4"/>
  <c r="BD89" i="4"/>
  <c r="BC89" i="4"/>
  <c r="BB89" i="4"/>
  <c r="BA89" i="4"/>
  <c r="AZ89" i="4"/>
  <c r="AY89" i="4"/>
  <c r="AX89" i="4"/>
  <c r="AW89" i="4"/>
  <c r="AV89" i="4"/>
  <c r="AU89" i="4"/>
  <c r="AT89" i="4"/>
  <c r="AS89" i="4"/>
  <c r="AR89" i="4"/>
  <c r="AQ89" i="4"/>
  <c r="AP89" i="4"/>
  <c r="AO89" i="4"/>
  <c r="AN89" i="4"/>
  <c r="AM89" i="4"/>
  <c r="AL89" i="4"/>
  <c r="AK89" i="4"/>
  <c r="AJ89" i="4"/>
  <c r="AI89" i="4"/>
  <c r="AH89" i="4"/>
  <c r="AG89" i="4"/>
  <c r="AF89" i="4"/>
  <c r="AE89" i="4"/>
  <c r="AD89" i="4"/>
  <c r="AB89" i="4"/>
  <c r="Y89" i="4"/>
  <c r="X89" i="4"/>
  <c r="W89" i="4"/>
  <c r="V89" i="4"/>
  <c r="U89" i="4"/>
  <c r="T89" i="4"/>
  <c r="S89" i="4"/>
  <c r="R89" i="4"/>
  <c r="P89" i="4"/>
  <c r="O89" i="4"/>
  <c r="N89" i="4"/>
  <c r="M89" i="4"/>
  <c r="L89" i="4"/>
  <c r="K89" i="4"/>
  <c r="J89" i="4"/>
  <c r="I89" i="4"/>
  <c r="A89" i="4"/>
  <c r="BG88" i="4"/>
  <c r="BF88" i="4"/>
  <c r="BE88" i="4"/>
  <c r="BD88" i="4"/>
  <c r="BC88" i="4"/>
  <c r="BB88" i="4"/>
  <c r="BA88" i="4"/>
  <c r="AZ88" i="4"/>
  <c r="AY88" i="4"/>
  <c r="AX88" i="4"/>
  <c r="AW88" i="4"/>
  <c r="AV88" i="4"/>
  <c r="AU88" i="4"/>
  <c r="AT88" i="4"/>
  <c r="AS88" i="4"/>
  <c r="AR88" i="4"/>
  <c r="AQ88" i="4"/>
  <c r="AP88" i="4"/>
  <c r="AO88" i="4"/>
  <c r="AN88" i="4"/>
  <c r="AM88" i="4"/>
  <c r="AL88" i="4"/>
  <c r="AK88" i="4"/>
  <c r="AJ88" i="4"/>
  <c r="AI88" i="4"/>
  <c r="AH88" i="4"/>
  <c r="AG88" i="4"/>
  <c r="AF88" i="4"/>
  <c r="AE88" i="4"/>
  <c r="AD88" i="4"/>
  <c r="AB88" i="4"/>
  <c r="Y88" i="4"/>
  <c r="X88" i="4"/>
  <c r="W88" i="4"/>
  <c r="V88" i="4"/>
  <c r="U88" i="4"/>
  <c r="T88" i="4"/>
  <c r="S88" i="4"/>
  <c r="R88" i="4"/>
  <c r="P88" i="4"/>
  <c r="O88" i="4"/>
  <c r="N88" i="4"/>
  <c r="M88" i="4"/>
  <c r="L88" i="4"/>
  <c r="K88" i="4"/>
  <c r="J88" i="4"/>
  <c r="I88" i="4"/>
  <c r="A88" i="4"/>
  <c r="BG87" i="4"/>
  <c r="BF87" i="4"/>
  <c r="BE87" i="4"/>
  <c r="BD87" i="4"/>
  <c r="BC87" i="4"/>
  <c r="BB87" i="4"/>
  <c r="BA87" i="4"/>
  <c r="AZ87" i="4"/>
  <c r="AY87" i="4"/>
  <c r="AX87" i="4"/>
  <c r="AW87" i="4"/>
  <c r="AV87" i="4"/>
  <c r="AU87" i="4"/>
  <c r="AT87" i="4"/>
  <c r="AS87" i="4"/>
  <c r="AR87" i="4"/>
  <c r="AQ87" i="4"/>
  <c r="AP87" i="4"/>
  <c r="AO87" i="4"/>
  <c r="AN87" i="4"/>
  <c r="AM87" i="4"/>
  <c r="AL87" i="4"/>
  <c r="AK87" i="4"/>
  <c r="AJ87" i="4"/>
  <c r="AI87" i="4"/>
  <c r="AH87" i="4"/>
  <c r="AG87" i="4"/>
  <c r="AF87" i="4"/>
  <c r="AE87" i="4"/>
  <c r="AD87" i="4"/>
  <c r="AB87" i="4"/>
  <c r="Y87" i="4"/>
  <c r="X87" i="4"/>
  <c r="W87" i="4"/>
  <c r="V87" i="4"/>
  <c r="U87" i="4"/>
  <c r="T87" i="4"/>
  <c r="S87" i="4"/>
  <c r="R87" i="4"/>
  <c r="P87" i="4"/>
  <c r="O87" i="4"/>
  <c r="N87" i="4"/>
  <c r="M87" i="4"/>
  <c r="L87" i="4"/>
  <c r="K87" i="4"/>
  <c r="J87" i="4"/>
  <c r="I87" i="4"/>
  <c r="A87" i="4"/>
  <c r="BG86" i="4"/>
  <c r="BF86" i="4"/>
  <c r="BE86" i="4"/>
  <c r="BD86" i="4"/>
  <c r="BC86" i="4"/>
  <c r="BB86" i="4"/>
  <c r="BA86" i="4"/>
  <c r="AZ86" i="4"/>
  <c r="AY86" i="4"/>
  <c r="AX86" i="4"/>
  <c r="AW86" i="4"/>
  <c r="AV86" i="4"/>
  <c r="AU86" i="4"/>
  <c r="AT86" i="4"/>
  <c r="AS86" i="4"/>
  <c r="AR86" i="4"/>
  <c r="AQ86" i="4"/>
  <c r="AP86" i="4"/>
  <c r="AO86" i="4"/>
  <c r="AN86" i="4"/>
  <c r="AM86" i="4"/>
  <c r="AL86" i="4"/>
  <c r="AK86" i="4"/>
  <c r="AJ86" i="4"/>
  <c r="AI86" i="4"/>
  <c r="AH86" i="4"/>
  <c r="AG86" i="4"/>
  <c r="AF86" i="4"/>
  <c r="AE86" i="4"/>
  <c r="AD86" i="4"/>
  <c r="AB86" i="4"/>
  <c r="Y86" i="4"/>
  <c r="X86" i="4"/>
  <c r="W86" i="4"/>
  <c r="V86" i="4"/>
  <c r="U86" i="4"/>
  <c r="T86" i="4"/>
  <c r="S86" i="4"/>
  <c r="R86" i="4"/>
  <c r="P86" i="4"/>
  <c r="O86" i="4"/>
  <c r="N86" i="4"/>
  <c r="M86" i="4"/>
  <c r="L86" i="4"/>
  <c r="K86" i="4"/>
  <c r="J86" i="4"/>
  <c r="I86" i="4"/>
  <c r="A86" i="4"/>
  <c r="BG85" i="4"/>
  <c r="BF85" i="4"/>
  <c r="BE85" i="4"/>
  <c r="BD85" i="4"/>
  <c r="BC85" i="4"/>
  <c r="BB85" i="4"/>
  <c r="BA85" i="4"/>
  <c r="AZ85" i="4"/>
  <c r="AY85" i="4"/>
  <c r="AX85" i="4"/>
  <c r="AW85" i="4"/>
  <c r="AV85" i="4"/>
  <c r="AU85" i="4"/>
  <c r="AT85" i="4"/>
  <c r="AS85" i="4"/>
  <c r="AR85" i="4"/>
  <c r="AQ85" i="4"/>
  <c r="AP85" i="4"/>
  <c r="AO85" i="4"/>
  <c r="AN85" i="4"/>
  <c r="AM85" i="4"/>
  <c r="AL85" i="4"/>
  <c r="AK85" i="4"/>
  <c r="AJ85" i="4"/>
  <c r="AI85" i="4"/>
  <c r="AH85" i="4"/>
  <c r="AG85" i="4"/>
  <c r="AF85" i="4"/>
  <c r="AE85" i="4"/>
  <c r="AD85" i="4"/>
  <c r="AB85" i="4"/>
  <c r="Y85" i="4"/>
  <c r="X85" i="4"/>
  <c r="W85" i="4"/>
  <c r="V85" i="4"/>
  <c r="U85" i="4"/>
  <c r="T85" i="4"/>
  <c r="S85" i="4"/>
  <c r="R85" i="4"/>
  <c r="P85" i="4"/>
  <c r="O85" i="4"/>
  <c r="N85" i="4"/>
  <c r="M85" i="4"/>
  <c r="L85" i="4"/>
  <c r="K85" i="4"/>
  <c r="J85" i="4"/>
  <c r="I85" i="4"/>
  <c r="A85" i="4"/>
  <c r="BG84" i="4"/>
  <c r="BF84" i="4"/>
  <c r="BE84" i="4"/>
  <c r="BD84" i="4"/>
  <c r="BC84" i="4"/>
  <c r="BB84" i="4"/>
  <c r="BA84" i="4"/>
  <c r="AZ84" i="4"/>
  <c r="AY84" i="4"/>
  <c r="AX84" i="4"/>
  <c r="AW84" i="4"/>
  <c r="AV84" i="4"/>
  <c r="AU84" i="4"/>
  <c r="AT84" i="4"/>
  <c r="AS84" i="4"/>
  <c r="AR84" i="4"/>
  <c r="AQ84" i="4"/>
  <c r="AP84" i="4"/>
  <c r="AO84" i="4"/>
  <c r="AN84" i="4"/>
  <c r="AM84" i="4"/>
  <c r="AL84" i="4"/>
  <c r="AK84" i="4"/>
  <c r="AJ84" i="4"/>
  <c r="AI84" i="4"/>
  <c r="AH84" i="4"/>
  <c r="AG84" i="4"/>
  <c r="AF84" i="4"/>
  <c r="AE84" i="4"/>
  <c r="AD84" i="4"/>
  <c r="AB84" i="4"/>
  <c r="Y84" i="4"/>
  <c r="X84" i="4"/>
  <c r="W84" i="4"/>
  <c r="V84" i="4"/>
  <c r="U84" i="4"/>
  <c r="T84" i="4"/>
  <c r="S84" i="4"/>
  <c r="R84" i="4"/>
  <c r="P84" i="4"/>
  <c r="O84" i="4"/>
  <c r="N84" i="4"/>
  <c r="M84" i="4"/>
  <c r="L84" i="4"/>
  <c r="K84" i="4"/>
  <c r="J84" i="4"/>
  <c r="I84" i="4"/>
  <c r="A84" i="4"/>
  <c r="BG83" i="4"/>
  <c r="BF83" i="4"/>
  <c r="BE83" i="4"/>
  <c r="BD83" i="4"/>
  <c r="BC83" i="4"/>
  <c r="BB83" i="4"/>
  <c r="BA83" i="4"/>
  <c r="AZ83" i="4"/>
  <c r="AY83" i="4"/>
  <c r="AX83" i="4"/>
  <c r="AW83" i="4"/>
  <c r="AV83" i="4"/>
  <c r="AU83" i="4"/>
  <c r="AT83" i="4"/>
  <c r="AS83" i="4"/>
  <c r="AR83" i="4"/>
  <c r="AQ83" i="4"/>
  <c r="AP83" i="4"/>
  <c r="AO83" i="4"/>
  <c r="AN83" i="4"/>
  <c r="AM83" i="4"/>
  <c r="AL83" i="4"/>
  <c r="AK83" i="4"/>
  <c r="AJ83" i="4"/>
  <c r="AI83" i="4"/>
  <c r="AH83" i="4"/>
  <c r="AG83" i="4"/>
  <c r="AF83" i="4"/>
  <c r="AE83" i="4"/>
  <c r="AD83" i="4"/>
  <c r="AB83" i="4"/>
  <c r="Y83" i="4"/>
  <c r="X83" i="4"/>
  <c r="W83" i="4"/>
  <c r="V83" i="4"/>
  <c r="U83" i="4"/>
  <c r="T83" i="4"/>
  <c r="S83" i="4"/>
  <c r="R83" i="4"/>
  <c r="P83" i="4"/>
  <c r="O83" i="4"/>
  <c r="N83" i="4"/>
  <c r="M83" i="4"/>
  <c r="L83" i="4"/>
  <c r="K83" i="4"/>
  <c r="J83" i="4"/>
  <c r="I83"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BG54" i="4"/>
  <c r="BF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B54" i="4"/>
  <c r="Y54" i="4"/>
  <c r="X54" i="4"/>
  <c r="W54" i="4"/>
  <c r="V54" i="4"/>
  <c r="U54" i="4"/>
  <c r="T54" i="4"/>
  <c r="S54" i="4"/>
  <c r="R54" i="4"/>
  <c r="P54" i="4"/>
  <c r="O54" i="4"/>
  <c r="N54" i="4"/>
  <c r="M54" i="4"/>
  <c r="L54" i="4"/>
  <c r="K54" i="4"/>
  <c r="J54" i="4"/>
  <c r="I54" i="4"/>
  <c r="A54" i="4"/>
  <c r="BG53" i="4"/>
  <c r="BF53" i="4"/>
  <c r="BE53" i="4"/>
  <c r="BD53" i="4"/>
  <c r="BC53" i="4"/>
  <c r="BB53" i="4"/>
  <c r="BA53" i="4"/>
  <c r="AZ53" i="4"/>
  <c r="AY53" i="4"/>
  <c r="AX53" i="4"/>
  <c r="AW53" i="4"/>
  <c r="AV53" i="4"/>
  <c r="AU53" i="4"/>
  <c r="AT53" i="4"/>
  <c r="AS53" i="4"/>
  <c r="AR53" i="4"/>
  <c r="AQ53" i="4"/>
  <c r="AP53" i="4"/>
  <c r="AO53" i="4"/>
  <c r="AN53" i="4"/>
  <c r="AM53" i="4"/>
  <c r="AL53" i="4"/>
  <c r="AK53" i="4"/>
  <c r="AJ53" i="4"/>
  <c r="AI53" i="4"/>
  <c r="AH53" i="4"/>
  <c r="AG53" i="4"/>
  <c r="AF53" i="4"/>
  <c r="AE53" i="4"/>
  <c r="AD53" i="4"/>
  <c r="AB53" i="4"/>
  <c r="Y53" i="4"/>
  <c r="X53" i="4"/>
  <c r="W53" i="4"/>
  <c r="V53" i="4"/>
  <c r="U53" i="4"/>
  <c r="T53" i="4"/>
  <c r="S53" i="4"/>
  <c r="R53" i="4"/>
  <c r="P53" i="4"/>
  <c r="O53" i="4"/>
  <c r="N53" i="4"/>
  <c r="M53" i="4"/>
  <c r="L53" i="4"/>
  <c r="K53" i="4"/>
  <c r="J53" i="4"/>
  <c r="I53" i="4"/>
  <c r="A53" i="4"/>
  <c r="BG52" i="4"/>
  <c r="BF52" i="4"/>
  <c r="BE52" i="4"/>
  <c r="BD52" i="4"/>
  <c r="BC52" i="4"/>
  <c r="BB52" i="4"/>
  <c r="BA52" i="4"/>
  <c r="AZ52" i="4"/>
  <c r="AY52" i="4"/>
  <c r="AX52" i="4"/>
  <c r="AW52" i="4"/>
  <c r="AV52" i="4"/>
  <c r="AU52" i="4"/>
  <c r="AT52" i="4"/>
  <c r="AS52" i="4"/>
  <c r="AR52" i="4"/>
  <c r="AQ52" i="4"/>
  <c r="AP52" i="4"/>
  <c r="AO52" i="4"/>
  <c r="AN52" i="4"/>
  <c r="AM52" i="4"/>
  <c r="AL52" i="4"/>
  <c r="AK52" i="4"/>
  <c r="AJ52" i="4"/>
  <c r="AI52" i="4"/>
  <c r="AH52" i="4"/>
  <c r="AG52" i="4"/>
  <c r="AF52" i="4"/>
  <c r="AE52" i="4"/>
  <c r="AD52" i="4"/>
  <c r="AB52" i="4"/>
  <c r="Y52" i="4"/>
  <c r="X52" i="4"/>
  <c r="W52" i="4"/>
  <c r="V52" i="4"/>
  <c r="U52" i="4"/>
  <c r="T52" i="4"/>
  <c r="S52" i="4"/>
  <c r="R52" i="4"/>
  <c r="P52" i="4"/>
  <c r="O52" i="4"/>
  <c r="N52" i="4"/>
  <c r="M52" i="4"/>
  <c r="L52" i="4"/>
  <c r="K52" i="4"/>
  <c r="J52" i="4"/>
  <c r="I52" i="4"/>
  <c r="A52" i="4"/>
  <c r="BG51" i="4"/>
  <c r="BF51" i="4"/>
  <c r="BE51" i="4"/>
  <c r="BD51" i="4"/>
  <c r="BC51" i="4"/>
  <c r="BB51" i="4"/>
  <c r="BA51" i="4"/>
  <c r="AZ51" i="4"/>
  <c r="AY51" i="4"/>
  <c r="AX51" i="4"/>
  <c r="AW51" i="4"/>
  <c r="AV51" i="4"/>
  <c r="AU51" i="4"/>
  <c r="AT51" i="4"/>
  <c r="AS51" i="4"/>
  <c r="AR51" i="4"/>
  <c r="AQ51" i="4"/>
  <c r="AP51" i="4"/>
  <c r="AO51" i="4"/>
  <c r="AN51" i="4"/>
  <c r="AM51" i="4"/>
  <c r="AL51" i="4"/>
  <c r="AK51" i="4"/>
  <c r="AJ51" i="4"/>
  <c r="AI51" i="4"/>
  <c r="AH51" i="4"/>
  <c r="AG51" i="4"/>
  <c r="AF51" i="4"/>
  <c r="AE51" i="4"/>
  <c r="AD51" i="4"/>
  <c r="AB51" i="4"/>
  <c r="Y51" i="4"/>
  <c r="X51" i="4"/>
  <c r="W51" i="4"/>
  <c r="V51" i="4"/>
  <c r="U51" i="4"/>
  <c r="T51" i="4"/>
  <c r="S51" i="4"/>
  <c r="R51" i="4"/>
  <c r="P51" i="4"/>
  <c r="O51" i="4"/>
  <c r="N51" i="4"/>
  <c r="M51" i="4"/>
  <c r="L51" i="4"/>
  <c r="K51" i="4"/>
  <c r="J51" i="4"/>
  <c r="I51" i="4"/>
  <c r="A51" i="4"/>
  <c r="BG50" i="4"/>
  <c r="BF50" i="4"/>
  <c r="BE50" i="4"/>
  <c r="BD50" i="4"/>
  <c r="BC50" i="4"/>
  <c r="BB50" i="4"/>
  <c r="BA50" i="4"/>
  <c r="AZ50" i="4"/>
  <c r="AY50" i="4"/>
  <c r="AX50" i="4"/>
  <c r="AW50" i="4"/>
  <c r="AV50" i="4"/>
  <c r="AU50" i="4"/>
  <c r="AT50" i="4"/>
  <c r="AS50" i="4"/>
  <c r="AR50" i="4"/>
  <c r="AQ50" i="4"/>
  <c r="AP50" i="4"/>
  <c r="AO50" i="4"/>
  <c r="AN50" i="4"/>
  <c r="AM50" i="4"/>
  <c r="AL50" i="4"/>
  <c r="AK50" i="4"/>
  <c r="AJ50" i="4"/>
  <c r="AI50" i="4"/>
  <c r="AH50" i="4"/>
  <c r="AG50" i="4"/>
  <c r="AF50" i="4"/>
  <c r="AE50" i="4"/>
  <c r="AD50" i="4"/>
  <c r="AB50" i="4"/>
  <c r="Y50" i="4"/>
  <c r="X50" i="4"/>
  <c r="W50" i="4"/>
  <c r="V50" i="4"/>
  <c r="U50" i="4"/>
  <c r="T50" i="4"/>
  <c r="S50" i="4"/>
  <c r="R50" i="4"/>
  <c r="P50" i="4"/>
  <c r="O50" i="4"/>
  <c r="N50" i="4"/>
  <c r="M50" i="4"/>
  <c r="L50" i="4"/>
  <c r="K50" i="4"/>
  <c r="J50" i="4"/>
  <c r="I50" i="4"/>
  <c r="A50" i="4"/>
  <c r="BG49" i="4"/>
  <c r="BF49" i="4"/>
  <c r="BE49" i="4"/>
  <c r="BD49" i="4"/>
  <c r="BC49" i="4"/>
  <c r="BB49" i="4"/>
  <c r="BA49" i="4"/>
  <c r="AZ49" i="4"/>
  <c r="AY49" i="4"/>
  <c r="AX49" i="4"/>
  <c r="AW49" i="4"/>
  <c r="AV49" i="4"/>
  <c r="AU49" i="4"/>
  <c r="AT49" i="4"/>
  <c r="AS49" i="4"/>
  <c r="AR49" i="4"/>
  <c r="AQ49" i="4"/>
  <c r="AP49" i="4"/>
  <c r="AO49" i="4"/>
  <c r="AN49" i="4"/>
  <c r="AM49" i="4"/>
  <c r="AL49" i="4"/>
  <c r="AK49" i="4"/>
  <c r="AJ49" i="4"/>
  <c r="AI49" i="4"/>
  <c r="AH49" i="4"/>
  <c r="AG49" i="4"/>
  <c r="AF49" i="4"/>
  <c r="AE49" i="4"/>
  <c r="AD49" i="4"/>
  <c r="AB49" i="4"/>
  <c r="Y49" i="4"/>
  <c r="X49" i="4"/>
  <c r="W49" i="4"/>
  <c r="V49" i="4"/>
  <c r="U49" i="4"/>
  <c r="T49" i="4"/>
  <c r="S49" i="4"/>
  <c r="R49" i="4"/>
  <c r="P49" i="4"/>
  <c r="O49" i="4"/>
  <c r="N49" i="4"/>
  <c r="M49" i="4"/>
  <c r="L49" i="4"/>
  <c r="K49" i="4"/>
  <c r="J49" i="4"/>
  <c r="I49" i="4"/>
  <c r="A49" i="4"/>
  <c r="BG48" i="4"/>
  <c r="BF48"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B48" i="4"/>
  <c r="Y48" i="4"/>
  <c r="X48" i="4"/>
  <c r="W48" i="4"/>
  <c r="V48" i="4"/>
  <c r="U48" i="4"/>
  <c r="T48" i="4"/>
  <c r="S48" i="4"/>
  <c r="R48" i="4"/>
  <c r="P48" i="4"/>
  <c r="O48" i="4"/>
  <c r="N48" i="4"/>
  <c r="M48" i="4"/>
  <c r="L48" i="4"/>
  <c r="K48" i="4"/>
  <c r="J48" i="4"/>
  <c r="I48" i="4"/>
  <c r="A48" i="4"/>
  <c r="BG47" i="4"/>
  <c r="BF47" i="4"/>
  <c r="BE47" i="4"/>
  <c r="BD47" i="4"/>
  <c r="BC47" i="4"/>
  <c r="BB47" i="4"/>
  <c r="BA47" i="4"/>
  <c r="AZ47" i="4"/>
  <c r="AY47" i="4"/>
  <c r="AX47" i="4"/>
  <c r="AW47" i="4"/>
  <c r="AV47" i="4"/>
  <c r="AU47" i="4"/>
  <c r="AT47" i="4"/>
  <c r="AS47" i="4"/>
  <c r="AR47" i="4"/>
  <c r="AQ47" i="4"/>
  <c r="AP47" i="4"/>
  <c r="AO47" i="4"/>
  <c r="AN47" i="4"/>
  <c r="AM47" i="4"/>
  <c r="AL47" i="4"/>
  <c r="AK47" i="4"/>
  <c r="AJ47" i="4"/>
  <c r="AI47" i="4"/>
  <c r="AH47" i="4"/>
  <c r="AG47" i="4"/>
  <c r="AF47" i="4"/>
  <c r="AE47" i="4"/>
  <c r="AD47" i="4"/>
  <c r="AB47" i="4"/>
  <c r="Y47" i="4"/>
  <c r="X47" i="4"/>
  <c r="W47" i="4"/>
  <c r="V47" i="4"/>
  <c r="U47" i="4"/>
  <c r="T47" i="4"/>
  <c r="S47" i="4"/>
  <c r="R47" i="4"/>
  <c r="P47" i="4"/>
  <c r="O47" i="4"/>
  <c r="N47" i="4"/>
  <c r="M47" i="4"/>
  <c r="L47" i="4"/>
  <c r="K47" i="4"/>
  <c r="J47" i="4"/>
  <c r="I47" i="4"/>
  <c r="A47" i="4"/>
  <c r="BG46" i="4"/>
  <c r="BF46" i="4"/>
  <c r="BE46" i="4"/>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B46" i="4"/>
  <c r="Y46" i="4"/>
  <c r="X46" i="4"/>
  <c r="W46" i="4"/>
  <c r="V46" i="4"/>
  <c r="U46" i="4"/>
  <c r="T46" i="4"/>
  <c r="S46" i="4"/>
  <c r="R46" i="4"/>
  <c r="P46" i="4"/>
  <c r="O46" i="4"/>
  <c r="N46" i="4"/>
  <c r="M46" i="4"/>
  <c r="L46" i="4"/>
  <c r="K46" i="4"/>
  <c r="J46" i="4"/>
  <c r="I46" i="4"/>
  <c r="A46" i="4"/>
  <c r="BG45" i="4"/>
  <c r="BF45" i="4"/>
  <c r="BE45" i="4"/>
  <c r="BD45" i="4"/>
  <c r="BC45" i="4"/>
  <c r="BB45" i="4"/>
  <c r="BA45" i="4"/>
  <c r="AZ45" i="4"/>
  <c r="AY45" i="4"/>
  <c r="AX45" i="4"/>
  <c r="AW45" i="4"/>
  <c r="AV45" i="4"/>
  <c r="AU45" i="4"/>
  <c r="AT45" i="4"/>
  <c r="AS45" i="4"/>
  <c r="AR45" i="4"/>
  <c r="AQ45" i="4"/>
  <c r="AP45" i="4"/>
  <c r="AO45" i="4"/>
  <c r="AN45" i="4"/>
  <c r="AM45" i="4"/>
  <c r="AL45" i="4"/>
  <c r="AK45" i="4"/>
  <c r="AJ45" i="4"/>
  <c r="AI45" i="4"/>
  <c r="AH45" i="4"/>
  <c r="AG45" i="4"/>
  <c r="AF45" i="4"/>
  <c r="AE45" i="4"/>
  <c r="AD45" i="4"/>
  <c r="AB45" i="4"/>
  <c r="Y45" i="4"/>
  <c r="X45" i="4"/>
  <c r="W45" i="4"/>
  <c r="V45" i="4"/>
  <c r="U45" i="4"/>
  <c r="T45" i="4"/>
  <c r="S45" i="4"/>
  <c r="R45" i="4"/>
  <c r="P45" i="4"/>
  <c r="O45" i="4"/>
  <c r="N45" i="4"/>
  <c r="M45" i="4"/>
  <c r="L45" i="4"/>
  <c r="K45" i="4"/>
  <c r="J45" i="4"/>
  <c r="I45" i="4"/>
  <c r="A45" i="4"/>
  <c r="BG44" i="4"/>
  <c r="BF44"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 r="AE44" i="4"/>
  <c r="AD44" i="4"/>
  <c r="AB44" i="4"/>
  <c r="Y44" i="4"/>
  <c r="X44" i="4"/>
  <c r="W44" i="4"/>
  <c r="V44" i="4"/>
  <c r="U44" i="4"/>
  <c r="T44" i="4"/>
  <c r="S44" i="4"/>
  <c r="R44" i="4"/>
  <c r="P44" i="4"/>
  <c r="O44" i="4"/>
  <c r="N44" i="4"/>
  <c r="M44" i="4"/>
  <c r="L44" i="4"/>
  <c r="K44" i="4"/>
  <c r="J44" i="4"/>
  <c r="I44" i="4"/>
  <c r="A44" i="4"/>
  <c r="BG43" i="4"/>
  <c r="BF43" i="4"/>
  <c r="BE43" i="4"/>
  <c r="BD43" i="4"/>
  <c r="BC43" i="4"/>
  <c r="BB43" i="4"/>
  <c r="BA43" i="4"/>
  <c r="AZ43" i="4"/>
  <c r="AY43" i="4"/>
  <c r="AX43" i="4"/>
  <c r="AW43" i="4"/>
  <c r="AV43" i="4"/>
  <c r="AU43" i="4"/>
  <c r="AT43" i="4"/>
  <c r="AS43" i="4"/>
  <c r="AR43" i="4"/>
  <c r="AQ43" i="4"/>
  <c r="AP43" i="4"/>
  <c r="AO43" i="4"/>
  <c r="AN43" i="4"/>
  <c r="AM43" i="4"/>
  <c r="AL43" i="4"/>
  <c r="AK43" i="4"/>
  <c r="AJ43" i="4"/>
  <c r="AI43" i="4"/>
  <c r="AH43" i="4"/>
  <c r="AG43" i="4"/>
  <c r="AF43" i="4"/>
  <c r="AE43" i="4"/>
  <c r="AD43" i="4"/>
  <c r="AB43" i="4"/>
  <c r="Y43" i="4"/>
  <c r="X43" i="4"/>
  <c r="W43" i="4"/>
  <c r="V43" i="4"/>
  <c r="U43" i="4"/>
  <c r="T43" i="4"/>
  <c r="S43" i="4"/>
  <c r="R43" i="4"/>
  <c r="P43" i="4"/>
  <c r="O43" i="4"/>
  <c r="N43" i="4"/>
  <c r="M43" i="4"/>
  <c r="L43" i="4"/>
  <c r="K43" i="4"/>
  <c r="J43" i="4"/>
  <c r="I43" i="4"/>
  <c r="A43" i="4"/>
  <c r="BG42" i="4"/>
  <c r="BF42" i="4"/>
  <c r="BE42" i="4"/>
  <c r="BD42" i="4"/>
  <c r="BC42" i="4"/>
  <c r="BB42" i="4"/>
  <c r="BA42" i="4"/>
  <c r="AZ42" i="4"/>
  <c r="AY42" i="4"/>
  <c r="AX42" i="4"/>
  <c r="AW42" i="4"/>
  <c r="AV42" i="4"/>
  <c r="AU42" i="4"/>
  <c r="AT42" i="4"/>
  <c r="AS42" i="4"/>
  <c r="AR42" i="4"/>
  <c r="AQ42" i="4"/>
  <c r="AP42" i="4"/>
  <c r="AO42" i="4"/>
  <c r="AN42" i="4"/>
  <c r="AM42" i="4"/>
  <c r="AL42" i="4"/>
  <c r="AK42" i="4"/>
  <c r="AJ42" i="4"/>
  <c r="AI42" i="4"/>
  <c r="AH42" i="4"/>
  <c r="AG42" i="4"/>
  <c r="AF42" i="4"/>
  <c r="AE42" i="4"/>
  <c r="AD42" i="4"/>
  <c r="AB42" i="4"/>
  <c r="Y42" i="4"/>
  <c r="X42" i="4"/>
  <c r="W42" i="4"/>
  <c r="V42" i="4"/>
  <c r="U42" i="4"/>
  <c r="T42" i="4"/>
  <c r="S42" i="4"/>
  <c r="R42" i="4"/>
  <c r="P42" i="4"/>
  <c r="O42" i="4"/>
  <c r="N42" i="4"/>
  <c r="M42" i="4"/>
  <c r="L42" i="4"/>
  <c r="K42" i="4"/>
  <c r="J42" i="4"/>
  <c r="I42" i="4"/>
  <c r="A42" i="4"/>
  <c r="BG41" i="4"/>
  <c r="BF41" i="4"/>
  <c r="BE41" i="4"/>
  <c r="BD41" i="4"/>
  <c r="BC41" i="4"/>
  <c r="BB41" i="4"/>
  <c r="BA41" i="4"/>
  <c r="AZ41" i="4"/>
  <c r="AY41" i="4"/>
  <c r="AX41" i="4"/>
  <c r="AW41" i="4"/>
  <c r="AV41" i="4"/>
  <c r="AU41" i="4"/>
  <c r="AT41" i="4"/>
  <c r="AS41" i="4"/>
  <c r="AR41" i="4"/>
  <c r="AQ41" i="4"/>
  <c r="AP41" i="4"/>
  <c r="AO41" i="4"/>
  <c r="AN41" i="4"/>
  <c r="AM41" i="4"/>
  <c r="AL41" i="4"/>
  <c r="AK41" i="4"/>
  <c r="AJ41" i="4"/>
  <c r="AI41" i="4"/>
  <c r="AH41" i="4"/>
  <c r="AG41" i="4"/>
  <c r="AF41" i="4"/>
  <c r="AE41" i="4"/>
  <c r="AD41" i="4"/>
  <c r="AB41" i="4"/>
  <c r="Y41" i="4"/>
  <c r="X41" i="4"/>
  <c r="W41" i="4"/>
  <c r="V41" i="4"/>
  <c r="U41" i="4"/>
  <c r="T41" i="4"/>
  <c r="S41" i="4"/>
  <c r="R41" i="4"/>
  <c r="P41" i="4"/>
  <c r="O41" i="4"/>
  <c r="N41" i="4"/>
  <c r="M41" i="4"/>
  <c r="L41" i="4"/>
  <c r="K41" i="4"/>
  <c r="J41" i="4"/>
  <c r="I41"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F77" i="3"/>
  <c r="F49" i="3" l="1"/>
  <c r="F50" i="3" s="1"/>
  <c r="H49" i="3"/>
  <c r="H50" i="3" s="1"/>
  <c r="D49" i="3"/>
  <c r="D50" i="3" s="1"/>
  <c r="D60" i="16"/>
  <c r="C60" i="3" s="1"/>
  <c r="D60" i="3" s="1"/>
  <c r="F18" i="16"/>
  <c r="E18" i="3" s="1"/>
  <c r="F18" i="3" s="1"/>
  <c r="D56" i="16"/>
  <c r="C56" i="3" s="1"/>
  <c r="D56" i="3" s="1"/>
  <c r="H60" i="16"/>
  <c r="G60" i="3" s="1"/>
  <c r="H60" i="3" s="1"/>
  <c r="H68" i="16"/>
  <c r="G68" i="3" s="1"/>
  <c r="H68" i="3" s="1"/>
  <c r="F20" i="16"/>
  <c r="E20" i="3" s="1"/>
  <c r="F20" i="3" s="1"/>
  <c r="D18" i="16"/>
  <c r="C18" i="3" s="1"/>
  <c r="D18" i="3" s="1"/>
  <c r="D62" i="16"/>
  <c r="C62" i="3" s="1"/>
  <c r="D62" i="3" s="1"/>
  <c r="H67" i="16"/>
  <c r="G67" i="3" s="1"/>
  <c r="H67" i="3" s="1"/>
  <c r="D16" i="16"/>
  <c r="C16" i="3" s="1"/>
  <c r="D16" i="3" s="1"/>
  <c r="D68" i="16"/>
  <c r="C68" i="3" s="1"/>
  <c r="D68" i="3" s="1"/>
  <c r="H62" i="16"/>
  <c r="G62" i="3" s="1"/>
  <c r="H62" i="3" s="1"/>
  <c r="F26" i="16"/>
  <c r="E26" i="3" s="1"/>
  <c r="F26" i="3" s="1"/>
  <c r="F58" i="16"/>
  <c r="E58" i="3" s="1"/>
  <c r="F58" i="3" s="1"/>
  <c r="H14" i="16"/>
  <c r="G14" i="3" s="1"/>
  <c r="H14" i="3" s="1"/>
  <c r="F60" i="16"/>
  <c r="E60" i="3" s="1"/>
  <c r="F60" i="3" s="1"/>
  <c r="D26" i="16"/>
  <c r="C26" i="3" s="1"/>
  <c r="D26" i="3" s="1"/>
  <c r="H20" i="16"/>
  <c r="G20" i="3" s="1"/>
  <c r="H20" i="3" s="1"/>
  <c r="F66" i="16"/>
  <c r="E66" i="3" s="1"/>
  <c r="F66" i="3" s="1"/>
  <c r="D24" i="16"/>
  <c r="C24" i="3" s="1"/>
  <c r="D24" i="3" s="1"/>
  <c r="H22" i="16"/>
  <c r="G22" i="3" s="1"/>
  <c r="H22" i="3" s="1"/>
  <c r="F68" i="16"/>
  <c r="E68" i="3" s="1"/>
  <c r="F68" i="3" s="1"/>
  <c r="F77" i="16"/>
  <c r="D25" i="16"/>
  <c r="C25" i="3" s="1"/>
  <c r="D25" i="3" s="1"/>
  <c r="D17" i="16"/>
  <c r="C17" i="3" s="1"/>
  <c r="D17" i="3" s="1"/>
  <c r="F19" i="16"/>
  <c r="E19" i="3" s="1"/>
  <c r="F19" i="3" s="1"/>
  <c r="F27" i="16"/>
  <c r="E27" i="3" s="1"/>
  <c r="F27" i="3" s="1"/>
  <c r="H21" i="16"/>
  <c r="G21" i="3" s="1"/>
  <c r="H21" i="3" s="1"/>
  <c r="D69" i="16"/>
  <c r="C69" i="3" s="1"/>
  <c r="D69" i="3" s="1"/>
  <c r="D61" i="16"/>
  <c r="C61" i="3" s="1"/>
  <c r="D61" i="3" s="1"/>
  <c r="F59" i="16"/>
  <c r="E59" i="3" s="1"/>
  <c r="F59" i="3" s="1"/>
  <c r="F67" i="16"/>
  <c r="E67" i="3" s="1"/>
  <c r="F67" i="3" s="1"/>
  <c r="H61" i="16"/>
  <c r="G61" i="3" s="1"/>
  <c r="H61" i="3" s="1"/>
  <c r="H69" i="16"/>
  <c r="G69" i="3" s="1"/>
  <c r="H69" i="3" s="1"/>
  <c r="D23" i="16"/>
  <c r="C23" i="3" s="1"/>
  <c r="D23" i="3" s="1"/>
  <c r="D15" i="16"/>
  <c r="C15" i="3" s="1"/>
  <c r="D15" i="3" s="1"/>
  <c r="F21" i="16"/>
  <c r="E21" i="3" s="1"/>
  <c r="F21" i="3" s="1"/>
  <c r="H15" i="16"/>
  <c r="G15" i="3" s="1"/>
  <c r="H15" i="3" s="1"/>
  <c r="H23" i="16"/>
  <c r="G23" i="3" s="1"/>
  <c r="H23" i="3" s="1"/>
  <c r="D67" i="16"/>
  <c r="C67" i="3" s="1"/>
  <c r="D67" i="3" s="1"/>
  <c r="D59" i="16"/>
  <c r="C59" i="3" s="1"/>
  <c r="D59" i="3" s="1"/>
  <c r="F61" i="16"/>
  <c r="E61" i="3" s="1"/>
  <c r="F61" i="3" s="1"/>
  <c r="F69" i="16"/>
  <c r="E69" i="3" s="1"/>
  <c r="F69" i="3" s="1"/>
  <c r="H63" i="16"/>
  <c r="G63" i="3" s="1"/>
  <c r="H63" i="3" s="1"/>
  <c r="D22" i="16"/>
  <c r="C22" i="3" s="1"/>
  <c r="D22" i="3" s="1"/>
  <c r="F14" i="16"/>
  <c r="E14" i="3" s="1"/>
  <c r="F14" i="3" s="1"/>
  <c r="F22" i="16"/>
  <c r="E22" i="3" s="1"/>
  <c r="F22" i="3" s="1"/>
  <c r="H16" i="16"/>
  <c r="G16" i="3" s="1"/>
  <c r="H16" i="3" s="1"/>
  <c r="H24" i="16"/>
  <c r="G24" i="3" s="1"/>
  <c r="H24" i="3" s="1"/>
  <c r="D66" i="16"/>
  <c r="C66" i="3" s="1"/>
  <c r="D66" i="3" s="1"/>
  <c r="D58" i="16"/>
  <c r="C58" i="3" s="1"/>
  <c r="D58" i="3" s="1"/>
  <c r="F62" i="16"/>
  <c r="E62" i="3" s="1"/>
  <c r="F62" i="3" s="1"/>
  <c r="H56" i="16"/>
  <c r="G56" i="3" s="1"/>
  <c r="H56" i="3" s="1"/>
  <c r="H64" i="16"/>
  <c r="G64" i="3" s="1"/>
  <c r="H64" i="3" s="1"/>
  <c r="D21" i="16"/>
  <c r="C21" i="3" s="1"/>
  <c r="D21" i="3" s="1"/>
  <c r="F15" i="16"/>
  <c r="E15" i="3" s="1"/>
  <c r="F15" i="3" s="1"/>
  <c r="F23" i="16"/>
  <c r="E23" i="3" s="1"/>
  <c r="F23" i="3" s="1"/>
  <c r="H17" i="16"/>
  <c r="G17" i="3" s="1"/>
  <c r="H17" i="3" s="1"/>
  <c r="H25" i="16"/>
  <c r="G25" i="3" s="1"/>
  <c r="H25" i="3" s="1"/>
  <c r="D65" i="16"/>
  <c r="C65" i="3" s="1"/>
  <c r="D65" i="3" s="1"/>
  <c r="D57" i="16"/>
  <c r="C57" i="3" s="1"/>
  <c r="D57" i="3" s="1"/>
  <c r="F63" i="16"/>
  <c r="E63" i="3" s="1"/>
  <c r="F63" i="3" s="1"/>
  <c r="H57" i="16"/>
  <c r="G57" i="3" s="1"/>
  <c r="H57" i="3" s="1"/>
  <c r="H65" i="16"/>
  <c r="G65" i="3" s="1"/>
  <c r="H65" i="3" s="1"/>
  <c r="D14" i="16"/>
  <c r="C14" i="3" s="1"/>
  <c r="D14" i="3" s="1"/>
  <c r="D20" i="16"/>
  <c r="C20" i="3" s="1"/>
  <c r="D20" i="3" s="1"/>
  <c r="F16" i="16"/>
  <c r="E16" i="3" s="1"/>
  <c r="F16" i="3" s="1"/>
  <c r="F24" i="16"/>
  <c r="E24" i="3" s="1"/>
  <c r="F24" i="3" s="1"/>
  <c r="H18" i="16"/>
  <c r="G18" i="3" s="1"/>
  <c r="H18" i="3" s="1"/>
  <c r="H26" i="16"/>
  <c r="G26" i="3" s="1"/>
  <c r="H26" i="3" s="1"/>
  <c r="D64" i="16"/>
  <c r="C64" i="3" s="1"/>
  <c r="D64" i="3" s="1"/>
  <c r="F56" i="16"/>
  <c r="E56" i="3" s="1"/>
  <c r="F56" i="3" s="1"/>
  <c r="F64" i="16"/>
  <c r="E64" i="3" s="1"/>
  <c r="F64" i="3" s="1"/>
  <c r="H58" i="16"/>
  <c r="G58" i="3" s="1"/>
  <c r="H58" i="3" s="1"/>
  <c r="H66" i="16"/>
  <c r="G66" i="3" s="1"/>
  <c r="H66" i="3" s="1"/>
  <c r="D27" i="16"/>
  <c r="C27" i="3" s="1"/>
  <c r="D27" i="3" s="1"/>
  <c r="D19" i="16"/>
  <c r="C19" i="3" s="1"/>
  <c r="D19" i="3" s="1"/>
  <c r="F17" i="16"/>
  <c r="E17" i="3" s="1"/>
  <c r="F17" i="3" s="1"/>
  <c r="F25" i="16"/>
  <c r="E25" i="3" s="1"/>
  <c r="F25" i="3" s="1"/>
  <c r="H19" i="16"/>
  <c r="G19" i="3" s="1"/>
  <c r="H19" i="3" s="1"/>
  <c r="H27" i="16"/>
  <c r="G27" i="3" s="1"/>
  <c r="H27" i="3" s="1"/>
  <c r="D63" i="16"/>
  <c r="C63" i="3" s="1"/>
  <c r="D63" i="3" s="1"/>
  <c r="F57" i="16"/>
  <c r="E57" i="3" s="1"/>
  <c r="F57" i="3" s="1"/>
  <c r="F65" i="16"/>
  <c r="E65" i="3" s="1"/>
  <c r="F65" i="3" s="1"/>
  <c r="H59" i="16"/>
  <c r="G59" i="3" s="1"/>
  <c r="H59" i="3" s="1"/>
  <c r="D27" i="15"/>
  <c r="D28" i="15" s="1"/>
  <c r="D69" i="15"/>
  <c r="D70" i="15" s="1"/>
  <c r="E69" i="15"/>
  <c r="E70" i="15" s="1"/>
  <c r="F27" i="15"/>
  <c r="F28" i="15" s="1"/>
  <c r="F69" i="15"/>
  <c r="F70" i="15" s="1"/>
  <c r="G27" i="15"/>
  <c r="G28" i="15" s="1"/>
  <c r="G69" i="15"/>
  <c r="G70" i="15" s="1"/>
  <c r="E27" i="15"/>
  <c r="E28" i="15" s="1"/>
  <c r="H27" i="15"/>
  <c r="H28" i="15" s="1"/>
  <c r="H69" i="15"/>
  <c r="H70" i="15" s="1"/>
  <c r="C27" i="15"/>
  <c r="C28" i="15" s="1"/>
  <c r="C69" i="15"/>
  <c r="C70" i="15" s="1"/>
  <c r="D70" i="16" l="1"/>
  <c r="D71" i="16" s="1"/>
  <c r="E28" i="16"/>
  <c r="E29" i="16" s="1"/>
  <c r="F28" i="16"/>
  <c r="F29" i="16" s="1"/>
  <c r="D28" i="16"/>
  <c r="D29" i="16" s="1"/>
  <c r="C28" i="16"/>
  <c r="C29" i="16" s="1"/>
  <c r="F70" i="16"/>
  <c r="F71" i="16" s="1"/>
  <c r="E70" i="16"/>
  <c r="E71" i="16" s="1"/>
  <c r="C70" i="16"/>
  <c r="C71" i="16" s="1"/>
  <c r="H70" i="16"/>
  <c r="H71" i="16" s="1"/>
  <c r="G70" i="16"/>
  <c r="G71" i="16" s="1"/>
  <c r="H28" i="16"/>
  <c r="H29" i="16" s="1"/>
  <c r="G28" i="16"/>
  <c r="G29" i="16" s="1"/>
  <c r="C28" i="3"/>
  <c r="C29" i="3" s="1"/>
  <c r="C70" i="3"/>
  <c r="C71" i="3" s="1"/>
  <c r="E28" i="3"/>
  <c r="E29" i="3" s="1"/>
  <c r="G70" i="3"/>
  <c r="G71" i="3" s="1"/>
  <c r="F70" i="3"/>
  <c r="F71" i="3" s="1"/>
  <c r="G28" i="3"/>
  <c r="G29" i="3" s="1"/>
  <c r="E70" i="3"/>
  <c r="E71" i="3" s="1"/>
  <c r="D70" i="3" l="1"/>
  <c r="D71" i="3" s="1"/>
  <c r="H70" i="3"/>
  <c r="H71" i="3" s="1"/>
  <c r="D28" i="3"/>
  <c r="D29" i="3" s="1"/>
  <c r="H28" i="3" l="1"/>
  <c r="H29" i="3" s="1"/>
  <c r="F28" i="3" l="1"/>
  <c r="F29" i="3" s="1"/>
</calcChain>
</file>

<file path=xl/sharedStrings.xml><?xml version="1.0" encoding="utf-8"?>
<sst xmlns="http://schemas.openxmlformats.org/spreadsheetml/2006/main" count="746" uniqueCount="241">
  <si>
    <t>Annex 9 - Levelisation Allowance methodology and levelised cap levels</t>
  </si>
  <si>
    <t>The data used in this model or any subsidiary models’ is not intended for use as an index by reference to which the amount payable under a financial instrument or a financial contract, or the value of a financial instrument, is determined, or as an index that is used to measure the performance of an investment fund with the purpose of tracking the return of such index or of defining the asset allocation of a portfolio or of computing the performance fees. Such outputs may not be used as a benchmark with the meaning of the EU Benchmark Regulation, UK Benchmark Regulation or otherwise.</t>
  </si>
  <si>
    <t>Version Control</t>
  </si>
  <si>
    <t>Date Published</t>
  </si>
  <si>
    <t>Changes</t>
  </si>
  <si>
    <t>v1.0</t>
  </si>
  <si>
    <t>23/11/2023</t>
  </si>
  <si>
    <t>DRAFT. Published alongside statutory consultation</t>
  </si>
  <si>
    <t>Description</t>
  </si>
  <si>
    <t>This file sets out the inputs and calculations used to calculate the levelised level of the default tariff cap in each 28AD Charge Restriction Period - for each fuel, Charge Restriction Region, Benchmark Annual Consumption Level, Benchmark Metering Arrangement and Payment Method.</t>
  </si>
  <si>
    <t>The inputs used are the outputs of the default tariff cap overview model, alongside data on customer account numbers.</t>
  </si>
  <si>
    <t>&lt;= Denotes an input</t>
  </si>
  <si>
    <t>&lt;= Denotes a calculation or output</t>
  </si>
  <si>
    <t>The first diagram below ('model context') describes how the different workbooks feeding into this file fit together.</t>
  </si>
  <si>
    <t>The second diagram below ('model map') provides an overview of the structure of this file.</t>
  </si>
  <si>
    <t>Model context</t>
  </si>
  <si>
    <r>
      <t xml:space="preserve">Annex 9 - Levelisation allowance methodology and levelised cap levels.
</t>
    </r>
    <r>
      <rPr>
        <sz val="11"/>
        <rFont val="Calibri"/>
        <family val="2"/>
      </rPr>
      <t>This model. It caclulates the Levelisation Allowance and sets out the relevant maximum charges (levelised default tariff cap levels) for each Charge Restriction Region and Charge Restriction Period</t>
    </r>
  </si>
  <si>
    <r>
      <t xml:space="preserve">Default Tariff Cap - Overivew model
</t>
    </r>
    <r>
      <rPr>
        <sz val="10"/>
        <rFont val="Verdana"/>
        <family val="2"/>
      </rPr>
      <t>Contains the pre levelised DTC levels at benchmark consumption</t>
    </r>
  </si>
  <si>
    <r>
      <t xml:space="preserve">Customer Accounts
</t>
    </r>
    <r>
      <rPr>
        <sz val="11"/>
        <rFont val="Calibri"/>
        <family val="2"/>
        <scheme val="minor"/>
      </rPr>
      <t>Contains data on customer accounts by fuel, metering arrangement, payment type and region</t>
    </r>
  </si>
  <si>
    <t>Model map</t>
  </si>
  <si>
    <t>List of tabs</t>
  </si>
  <si>
    <t>Tab name</t>
  </si>
  <si>
    <t>Tab type</t>
  </si>
  <si>
    <t>Front sheet</t>
  </si>
  <si>
    <t>n/a</t>
  </si>
  <si>
    <t>Version control</t>
  </si>
  <si>
    <t>Notes</t>
  </si>
  <si>
    <t>This tab</t>
  </si>
  <si>
    <t>1 Outputs=&gt;</t>
  </si>
  <si>
    <t>1a levelised DTC</t>
  </si>
  <si>
    <t>Outputs</t>
  </si>
  <si>
    <t>Levelised Level of the default tariff cap for each Charge Restriction Region, each fuel and Benchmark Metering Arrangement, each Benchmark Annual Consumption Level and each Payment Method for a selected 28AD Charge Restriction Period</t>
  </si>
  <si>
    <t>2 Calculations=&gt;</t>
  </si>
  <si>
    <t>Nil levelisation allowance</t>
  </si>
  <si>
    <t>Calculations</t>
  </si>
  <si>
    <t>Calculation of levelisation allowance</t>
  </si>
  <si>
    <t>3 Inputs=&gt;</t>
  </si>
  <si>
    <t>3a DTC</t>
  </si>
  <si>
    <t>Inputs</t>
  </si>
  <si>
    <t>Default tariff cap overview model outputs</t>
  </si>
  <si>
    <t>3b Customer accounts</t>
  </si>
  <si>
    <t>Numbers of customer accounts by payment method, metering arrangement and region</t>
  </si>
  <si>
    <t>Levelised Default tariff cap - (levelised for nil consumption PPM and other payment type only)</t>
  </si>
  <si>
    <t>Levelised Level of the default tariff cap for the chosen 28AD Charge Restriction Period, broken down by fuel and Benchmark Metering Arrangment, Benchmark Annual Consumption Level, Payment Method and Charge Restriction Region.
All units are pounds per customer, excluding VAT except where specified.
Dual fuel values are provided for information only.</t>
  </si>
  <si>
    <t>The levelised levels of the default tariff cap should be considered the relevant Benchmark Maximum Charges</t>
  </si>
  <si>
    <t>28AD Charge Restriction Period:</t>
  </si>
  <si>
    <t>October 2023 - December 2023</t>
  </si>
  <si>
    <t>Other Payment Method - Levelised</t>
  </si>
  <si>
    <t>ElecSingle_Other_Nil</t>
  </si>
  <si>
    <t>ElecSingle_Other_3100kWh</t>
  </si>
  <si>
    <t>ElecMulti_Other_Nil</t>
  </si>
  <si>
    <t>ElecMulti_Other_4200kWh</t>
  </si>
  <si>
    <t>Gas_Other_Nil</t>
  </si>
  <si>
    <t>Gas_Other_12000kWh</t>
  </si>
  <si>
    <t>Charge Restriction Region</t>
  </si>
  <si>
    <t>Electricity: Single-Rate Metering Arrangement</t>
  </si>
  <si>
    <t>Electricity: Multi-Register Metering Arrangement</t>
  </si>
  <si>
    <t>Gas</t>
  </si>
  <si>
    <t>Nil kWh</t>
  </si>
  <si>
    <t>m (3,100 kWh)</t>
  </si>
  <si>
    <t>m (4,200 kWh)</t>
  </si>
  <si>
    <t>m (12,000 kWh)</t>
  </si>
  <si>
    <t>North West</t>
  </si>
  <si>
    <t>Northern</t>
  </si>
  <si>
    <t>Yorkshire</t>
  </si>
  <si>
    <t>Northern Scotland</t>
  </si>
  <si>
    <t>Southern</t>
  </si>
  <si>
    <t>Southern Scotland</t>
  </si>
  <si>
    <t>N Wales and Mersey</t>
  </si>
  <si>
    <t>London</t>
  </si>
  <si>
    <t>South East</t>
  </si>
  <si>
    <t>Eastern</t>
  </si>
  <si>
    <t>East Midlands</t>
  </si>
  <si>
    <t>Midlands</t>
  </si>
  <si>
    <t>Southern Western</t>
  </si>
  <si>
    <t>South Wales</t>
  </si>
  <si>
    <t>GB average</t>
  </si>
  <si>
    <t>GB average, inc VAT (at 5%)</t>
  </si>
  <si>
    <t>Standard Credit - Unchanged</t>
  </si>
  <si>
    <t>ElecSingle_SC_Nil</t>
  </si>
  <si>
    <t>ElecSingle_SC_3100kWh</t>
  </si>
  <si>
    <t>ElecMulti_SC_Nil</t>
  </si>
  <si>
    <t>ElecMulti_SC_4200kWh</t>
  </si>
  <si>
    <t>Gas_SC_Nil</t>
  </si>
  <si>
    <t>Gas_SC_12000kWh</t>
  </si>
  <si>
    <t>PPM - Levelised</t>
  </si>
  <si>
    <t>ElecSingle_PPM_Nil</t>
  </si>
  <si>
    <t>ElecSingle_PPM_3100kWh</t>
  </si>
  <si>
    <t>ElecMulti_PPM_Nil</t>
  </si>
  <si>
    <t>ElecMulti_PPM_4200kWh</t>
  </si>
  <si>
    <t>Gas_PPM_Nil</t>
  </si>
  <si>
    <t>Gas_PPM_12000kWh</t>
  </si>
  <si>
    <t>Lookups - Charge Restriction Periods to columns</t>
  </si>
  <si>
    <t>28AD Charge Restriction Period</t>
  </si>
  <si>
    <t>Column reference</t>
  </si>
  <si>
    <t>April 2015 – September 2015</t>
  </si>
  <si>
    <t>Column reference, current charging period:</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</si>
  <si>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</si>
  <si>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</si>
  <si>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</si>
  <si>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</si>
  <si>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</si>
  <si>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</si>
  <si>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</si>
  <si>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</si>
  <si>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</si>
  <si>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</si>
  <si>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</si>
  <si>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</si>
  <si>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</si>
  <si>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</si>
  <si>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</si>
  <si>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</si>
  <si>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January 2023 - March 2023</t>
  </si>
  <si>
    <t>April 2023 - June 2023</t>
  </si>
  <si>
    <t>July 2023 - September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</si>
  <si>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</si>
  <si>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</si>
  <si>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</si>
  <si>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</si>
  <si>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</si>
  <si>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</si>
  <si>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</si>
  <si>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</si>
  <si>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</si>
  <si>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</si>
  <si>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</si>
  <si>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</si>
  <si>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</si>
  <si>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</si>
  <si>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</si>
  <si>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</si>
  <si>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</si>
  <si>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</si>
  <si>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</si>
  <si>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</si>
  <si>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</si>
  <si>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</si>
  <si>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</si>
  <si>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</si>
  <si>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</si>
  <si>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</si>
  <si>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</si>
  <si>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</si>
  <si>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Nil Consumption differential and levelisation allowance</t>
  </si>
  <si>
    <r>
      <t>This table calculates the payment differential between PPM and Other payment type nil consumption levels and the resulting 28AD levelisation allowance (</t>
    </r>
    <r>
      <rPr>
        <i/>
        <sz val="9"/>
        <rFont val="Verdana"/>
        <family val="2"/>
      </rPr>
      <t>L</t>
    </r>
    <r>
      <rPr>
        <sz val="9"/>
        <rFont val="Verdana"/>
        <family val="2"/>
      </rPr>
      <t>) for each fuel, metering arrangement, payment method and region.
Nil consumption is levelised across Other and PPM payment types where PPM is greater than Other. 
The levelisation allowance (</t>
    </r>
    <r>
      <rPr>
        <i/>
        <sz val="9"/>
        <rFont val="Verdana"/>
        <family val="2"/>
      </rPr>
      <t>L</t>
    </r>
    <r>
      <rPr>
        <sz val="9"/>
        <rFont val="Verdana"/>
        <family val="2"/>
      </rPr>
      <t>) is derived by weighting the Nil kWh differential by the number of customer accounts for each payment type and metering arrangement for a given region.</t>
    </r>
  </si>
  <si>
    <t>linked to 1a</t>
  </si>
  <si>
    <t>Other Payment Method</t>
  </si>
  <si>
    <t>ElecSingle_PPM</t>
  </si>
  <si>
    <t>ElecMulti_PPM</t>
  </si>
  <si>
    <t>Gas_PPM</t>
  </si>
  <si>
    <t>ElecSingle_Other+PPM</t>
  </si>
  <si>
    <t>ElecMulti_Other+PPM</t>
  </si>
  <si>
    <t>Gas_Other+PPM</t>
  </si>
  <si>
    <t>Nil kWh differential</t>
  </si>
  <si>
    <r>
      <t>Levelisation allowance (</t>
    </r>
    <r>
      <rPr>
        <b/>
        <i/>
        <sz val="10"/>
        <rFont val="Verdana"/>
        <family val="2"/>
      </rPr>
      <t>L</t>
    </r>
    <r>
      <rPr>
        <b/>
        <sz val="10"/>
        <rFont val="Verdana"/>
        <family val="2"/>
      </rPr>
      <t>)</t>
    </r>
  </si>
  <si>
    <t>Standard Credit</t>
  </si>
  <si>
    <t>ElecSingle_Other</t>
  </si>
  <si>
    <t>ElecMulti_Other</t>
  </si>
  <si>
    <t>Gas_Other</t>
  </si>
  <si>
    <t>PPM</t>
  </si>
  <si>
    <t>Default tariff cap</t>
  </si>
  <si>
    <t>Level of the default tariff cap for the chosen 28AD Charge Restriction Period, broken down by fuel and Benchmark Metering Arrangment, Benchmark Annual Consumption Level, Payment Method and Charge Restriction Region.
All units are pounds per customer, excluding VAT except where specified.
Dual fuel values are provided for information only.</t>
  </si>
  <si>
    <t xml:space="preserve">Customer accounts by fuel, benchmark metering arrangement, payment method, charge restriction region </t>
  </si>
  <si>
    <t>This tab shows the number of customer accounts for each fuel, metering arrangement, payment type and region
This data is is derived from supplier derived information submitted to us through quarterly requests for information (RFI's)</t>
  </si>
  <si>
    <t>Fuel</t>
  </si>
  <si>
    <t>Benchmark Metering Arrangement</t>
  </si>
  <si>
    <t>Payment method</t>
  </si>
  <si>
    <t>Unit</t>
  </si>
  <si>
    <t>Historical examples</t>
  </si>
  <si>
    <t>Historical values that were used to update the level of default tariff cap</t>
  </si>
  <si>
    <t>Values used to update the level of the default tariff cap</t>
  </si>
  <si>
    <t xml:space="preserve">These are for historical periods, for illustration only. </t>
  </si>
  <si>
    <t>These were the values used to update the level of the price cap up until summer 2022, using the six monthly update approach</t>
  </si>
  <si>
    <t>These are the values used to update the level of the price cap from winter 2022, using the quarterly approach</t>
  </si>
  <si>
    <t>Update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</si>
  <si>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</si>
  <si>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</si>
  <si>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</si>
  <si>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</si>
  <si>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</si>
  <si>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</si>
  <si>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</si>
  <si>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</si>
  <si>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</si>
  <si>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</si>
  <si>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</si>
  <si>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</si>
  <si>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</si>
  <si>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</si>
  <si>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</si>
  <si>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</si>
  <si>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</si>
  <si>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</si>
  <si>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</si>
  <si>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</si>
  <si>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</si>
  <si>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</si>
  <si>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</si>
  <si>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</si>
  <si>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</si>
  <si>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</si>
  <si>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</si>
  <si>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</si>
  <si>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</si>
  <si>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</si>
  <si>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</si>
  <si>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</si>
  <si>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</si>
  <si>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</si>
  <si>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</si>
  <si>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</si>
  <si>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</si>
  <si>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</si>
  <si>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</si>
  <si>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</si>
  <si>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</si>
  <si>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</si>
  <si>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</si>
  <si>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</si>
  <si>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</si>
  <si>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</si>
  <si>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</si>
  <si>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</si>
  <si>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</si>
  <si>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</si>
  <si>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2015/2016</t>
  </si>
  <si>
    <t>2016/2017</t>
  </si>
  <si>
    <t>2017/2018</t>
  </si>
  <si>
    <t>2018/2019</t>
  </si>
  <si>
    <t>2019/2020</t>
  </si>
  <si>
    <t>2020/2021</t>
  </si>
  <si>
    <t>2021/2022</t>
  </si>
  <si>
    <t>2022/2023</t>
  </si>
  <si>
    <t>2022-23 Winter</t>
  </si>
  <si>
    <t>2023-24 Summer</t>
  </si>
  <si>
    <t>Electricity</t>
  </si>
  <si>
    <t>Single-Rate Metering Arrangement</t>
  </si>
  <si>
    <t>Number of customers</t>
  </si>
  <si>
    <t>Other + PPM</t>
  </si>
  <si>
    <t>Multi-Rate Metering Arrangement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</si>
</sst>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164" formatCode="_(* #,##0.00_);_(* \(#,##0.00\);_(* &quot;-&quot;??_);_(@_)"/>
    <numFmt numFmtId="165" formatCode="&quot;£&quot;#,##0.00_);[Red]\(&quot;£&quot;#,##0.00\)"/>
    <numFmt numFmtId="166" formatCode="&quot;£&quot;#,##0.00;[Red]&quot;£&quot;#,##0.00"/>
    <numFmt numFmtId="167" formatCode="_-[$€-2]* #,##0.00_-;\-[$€-2]* #,##0.00_-;_-[$€-2]* &quot;-&quot;??_-"/>
    <numFmt numFmtId="16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249977111117893"/>
      <name val="Verdana"/>
      <family val="2"/>
    </font>
    <font>
      <sz val="11"/>
      <color theme="1"/>
      <name val="Verdana"/>
      <family val="2"/>
    </font>
    <font>
      <b/>
      <sz val="14"/>
      <color theme="1"/>
      <name val="Verdana"/>
      <family val="2"/>
    </font>
    <font>
      <sz val="9"/>
      <color theme="1"/>
      <name val="Verdana"/>
      <family val="2"/>
    </font>
    <font>
      <sz val="10"/>
      <color theme="1"/>
      <name val="Verdana"/>
      <family val="2"/>
    </font>
    <font>
      <sz val="9"/>
      <name val="Verdana"/>
      <family val="2"/>
    </font>
    <font>
      <sz val="10"/>
      <name val="Verdana"/>
      <family val="2"/>
    </font>
    <font>
      <sz val="10"/>
      <color theme="0"/>
      <name val="Verdana"/>
      <family val="2"/>
    </font>
    <font>
      <b/>
      <sz val="9"/>
      <color theme="1"/>
      <name val="Verdana"/>
      <family val="2"/>
    </font>
    <font>
      <b/>
      <sz val="9"/>
      <name val="Verdana"/>
      <family val="2"/>
    </font>
    <font>
      <b/>
      <sz val="10"/>
      <color theme="1"/>
      <name val="Verdana"/>
      <family val="2"/>
    </font>
    <font>
      <i/>
      <sz val="10"/>
      <color theme="1"/>
      <name val="Verdana"/>
      <family val="2"/>
    </font>
    <font>
      <b/>
      <u/>
      <sz val="10"/>
      <color theme="1"/>
      <name val="Verdana"/>
      <family val="2"/>
    </font>
    <font>
      <sz val="10"/>
      <color theme="0" tint="-0.249977111117893"/>
      <name val="Verdana"/>
      <family val="2"/>
    </font>
    <font>
      <b/>
      <sz val="10"/>
      <color rgb="FF000000"/>
      <name val="Verdana"/>
      <family val="2"/>
    </font>
    <font>
      <b/>
      <sz val="10"/>
      <name val="Arial"/>
      <family val="2"/>
    </font>
    <font>
      <sz val="10"/>
      <color rgb="FF000000"/>
      <name val="Verdana"/>
      <family val="2"/>
    </font>
    <font>
      <b/>
      <sz val="10"/>
      <color rgb="FF00B0F0"/>
      <name val="Verdana"/>
      <family val="2"/>
    </font>
    <font>
      <sz val="10"/>
      <color rgb="FFFF0000"/>
      <name val="Verdana"/>
      <family val="2"/>
    </font>
    <font>
      <b/>
      <sz val="10"/>
      <name val="Verdana"/>
      <family val="2"/>
    </font>
    <font>
      <sz val="10"/>
      <color theme="0" tint="-0.34998626667073579"/>
      <name val="Verdana"/>
      <family val="2"/>
    </font>
    <font>
      <b/>
      <sz val="10"/>
      <color theme="0"/>
      <name val="Verdana"/>
      <family val="2"/>
    </font>
    <font>
      <b/>
      <u/>
      <sz val="9"/>
      <name val="Verdana"/>
      <family val="2"/>
    </font>
    <font>
      <i/>
      <sz val="9"/>
      <name val="Verdana"/>
      <family val="2"/>
    </font>
    <font>
      <sz val="9"/>
      <color rgb="FF000000"/>
      <name val="Verdana"/>
      <family val="2"/>
    </font>
    <font>
      <sz val="10"/>
      <name val="Arial"/>
      <family val="2"/>
    </font>
    <font>
      <b/>
      <sz val="11"/>
      <color rgb="FF242424"/>
      <name val="Calibri"/>
      <family val="2"/>
      <scheme val="minor"/>
    </font>
    <font>
      <b/>
      <sz val="14"/>
      <name val="Verdana"/>
      <family val="2"/>
    </font>
    <font>
      <b/>
      <u/>
      <sz val="10"/>
      <name val="Verdana"/>
      <family val="2"/>
    </font>
    <font>
      <b/>
      <i/>
      <sz val="10"/>
      <name val="Verdana"/>
      <family val="2"/>
    </font>
    <font>
      <sz val="11"/>
      <name val="Calibri"/>
      <family val="2"/>
    </font>
    <font>
      <sz val="11"/>
      <name val="Calibri"/>
      <family val="2"/>
      <scheme val="minor"/>
    </font>
    <font>
      <i/>
      <sz val="10"/>
      <name val="Verdana"/>
      <family val="2"/>
    </font>
  </fonts>
  <fills count="1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3"/>
        <bgColor indexed="64"/>
      </patternFill>
    </fill>
    <fill>
      <patternFill patternType="solid">
        <fgColor rgb="FFD9E1F2"/>
        <bgColor indexed="64"/>
      </patternFill>
    </fill>
    <fill>
      <patternFill patternType="solid">
        <fgColor rgb="FFFFF2CC"/>
        <bgColor rgb="FF000000"/>
      </patternFill>
    </fill>
    <fill>
      <patternFill patternType="solid">
        <fgColor theme="9" tint="0.79998168889431442"/>
        <bgColor rgb="FF000000"/>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FF"/>
        <bgColor indexed="64"/>
      </patternFill>
    </fill>
    <fill>
      <patternFill patternType="solid">
        <fgColor theme="8"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xf numFmtId="164" fontId="7" fillId="0" borderId="0" applyFont="0" applyFill="0" applyBorder="0" applyAlignment="0" applyProtection="0"/>
    <xf numFmtId="0" fontId="7" fillId="0" borderId="0"/>
    <xf numFmtId="0" fontId="1" fillId="0" borderId="0"/>
    <xf numFmtId="0" fontId="18" fillId="0" borderId="0"/>
    <xf numFmtId="0" fontId="7" fillId="0" borderId="0"/>
    <xf numFmtId="0" fontId="1" fillId="0" borderId="0"/>
    <xf numFmtId="167" fontId="28" fillId="0" borderId="0"/>
    <xf numFmtId="0" fontId="7" fillId="0" borderId="0"/>
  </cellStyleXfs>
  <cellXfs count="204">
    <xf numFmtId="0" fontId="0" fillId="0" borderId="0" xfId="0"/>
    <xf numFmtId="0" fontId="3" fillId="2" borderId="0" xfId="1" applyFont="1" applyFill="1"/>
    <xf numFmtId="0" fontId="4" fillId="2" borderId="0" xfId="1" applyFont="1" applyFill="1"/>
    <xf numFmtId="0" fontId="5" fillId="2" borderId="0" xfId="1" applyFont="1" applyFill="1"/>
    <xf numFmtId="0" fontId="4" fillId="2" borderId="0" xfId="1" applyFont="1" applyFill="1" applyAlignment="1">
      <alignment wrapText="1"/>
    </xf>
    <xf numFmtId="0" fontId="6" fillId="3" borderId="0" xfId="3" applyFont="1" applyFill="1"/>
    <xf numFmtId="0" fontId="7" fillId="3" borderId="0" xfId="3" applyFill="1"/>
    <xf numFmtId="0" fontId="7" fillId="0" borderId="0" xfId="3"/>
    <xf numFmtId="0" fontId="3" fillId="2" borderId="0" xfId="1" applyFont="1" applyFill="1" applyAlignment="1">
      <alignment vertical="center"/>
    </xf>
    <xf numFmtId="0" fontId="6" fillId="2" borderId="0" xfId="1" applyFont="1" applyFill="1" applyAlignment="1">
      <alignment horizontal="left" vertical="center" wrapText="1"/>
    </xf>
    <xf numFmtId="0" fontId="4" fillId="2" borderId="0" xfId="1" applyFont="1" applyFill="1" applyAlignment="1">
      <alignment horizontal="left" vertical="center" wrapText="1"/>
    </xf>
    <xf numFmtId="0" fontId="4" fillId="2" borderId="0" xfId="1" applyFont="1" applyFill="1" applyAlignment="1">
      <alignment vertical="center"/>
    </xf>
    <xf numFmtId="0" fontId="4" fillId="2" borderId="0" xfId="1" applyFont="1" applyFill="1" applyAlignment="1">
      <alignment vertical="center" wrapText="1"/>
    </xf>
    <xf numFmtId="0" fontId="7" fillId="3" borderId="0" xfId="4" applyFont="1" applyFill="1"/>
    <xf numFmtId="0" fontId="13" fillId="3" borderId="0" xfId="4" applyFont="1" applyFill="1" applyAlignment="1">
      <alignment horizontal="left" vertical="center"/>
    </xf>
    <xf numFmtId="0" fontId="7" fillId="7" borderId="1" xfId="4" applyFont="1" applyFill="1" applyBorder="1" applyAlignment="1">
      <alignment horizontal="center" vertical="center" wrapText="1"/>
    </xf>
    <xf numFmtId="0" fontId="14" fillId="3" borderId="0" xfId="4" applyFont="1" applyFill="1"/>
    <xf numFmtId="0" fontId="15" fillId="0" borderId="0" xfId="4" applyFont="1"/>
    <xf numFmtId="0" fontId="15" fillId="3" borderId="0" xfId="4" applyFont="1" applyFill="1"/>
    <xf numFmtId="0" fontId="16" fillId="3" borderId="0" xfId="4" applyFont="1" applyFill="1" applyAlignment="1">
      <alignment horizontal="center"/>
    </xf>
    <xf numFmtId="0" fontId="13" fillId="3" borderId="1" xfId="4" applyFont="1" applyFill="1" applyBorder="1" applyAlignment="1">
      <alignment vertical="center" wrapText="1"/>
    </xf>
    <xf numFmtId="0" fontId="17"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7" fillId="3" borderId="0" xfId="4" applyFont="1" applyFill="1" applyAlignment="1">
      <alignment vertical="center" wrapText="1"/>
    </xf>
    <xf numFmtId="0" fontId="17" fillId="3" borderId="0" xfId="4" applyFont="1" applyFill="1" applyAlignment="1">
      <alignment horizontal="center" vertical="center" wrapText="1"/>
    </xf>
    <xf numFmtId="0" fontId="9" fillId="3" borderId="1" xfId="5" applyFont="1" applyFill="1" applyBorder="1" applyAlignment="1">
      <alignment horizontal="left"/>
    </xf>
    <xf numFmtId="165" fontId="19" fillId="3" borderId="0" xfId="4" applyNumberFormat="1" applyFont="1" applyFill="1" applyAlignment="1">
      <alignment horizontal="right" vertical="center" wrapText="1"/>
    </xf>
    <xf numFmtId="0" fontId="9" fillId="3" borderId="0" xfId="5" applyFont="1" applyFill="1" applyAlignment="1">
      <alignment horizontal="center"/>
    </xf>
    <xf numFmtId="0" fontId="13" fillId="0" borderId="1" xfId="4" applyFont="1" applyBorder="1" applyAlignment="1">
      <alignment vertical="center" wrapText="1"/>
    </xf>
    <xf numFmtId="0" fontId="20" fillId="3" borderId="0" xfId="4" applyFont="1" applyFill="1" applyAlignment="1">
      <alignment horizontal="right"/>
    </xf>
    <xf numFmtId="166" fontId="7" fillId="0" borderId="0" xfId="4" applyNumberFormat="1" applyFont="1" applyAlignment="1">
      <alignment horizontal="left"/>
    </xf>
    <xf numFmtId="165" fontId="7" fillId="0" borderId="0" xfId="4" applyNumberFormat="1" applyFont="1" applyAlignment="1">
      <alignment horizontal="left"/>
    </xf>
    <xf numFmtId="0" fontId="21" fillId="3" borderId="0" xfId="4" applyFont="1" applyFill="1"/>
    <xf numFmtId="165" fontId="14" fillId="3" borderId="0" xfId="4" applyNumberFormat="1" applyFont="1" applyFill="1"/>
    <xf numFmtId="0" fontId="13" fillId="3" borderId="0" xfId="4" applyFont="1" applyFill="1" applyAlignment="1">
      <alignment vertical="center" wrapText="1"/>
    </xf>
    <xf numFmtId="165" fontId="13" fillId="3" borderId="0" xfId="4" applyNumberFormat="1" applyFont="1" applyFill="1" applyAlignment="1">
      <alignment horizontal="center" vertical="center" wrapText="1"/>
    </xf>
    <xf numFmtId="0" fontId="17"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9" fillId="0" borderId="1" xfId="5" applyFont="1" applyBorder="1" applyAlignment="1">
      <alignment horizontal="left"/>
    </xf>
    <xf numFmtId="165" fontId="7" fillId="3" borderId="0" xfId="4" applyNumberFormat="1" applyFont="1" applyFill="1"/>
    <xf numFmtId="0" fontId="7" fillId="3" borderId="0" xfId="4" applyFont="1" applyFill="1" applyAlignment="1">
      <alignment horizontal="left" vertical="center"/>
    </xf>
    <xf numFmtId="0" fontId="7" fillId="3" borderId="0" xfId="4" applyFont="1" applyFill="1" applyAlignment="1">
      <alignment horizontal="left" wrapText="1"/>
    </xf>
    <xf numFmtId="0" fontId="23" fillId="3" borderId="0" xfId="4" applyFont="1" applyFill="1" applyAlignment="1">
      <alignment horizontal="left"/>
    </xf>
    <xf numFmtId="0" fontId="7" fillId="3" borderId="0" xfId="1" applyFont="1" applyFill="1" applyAlignment="1">
      <alignment horizontal="center" vertical="center" wrapText="1"/>
    </xf>
    <xf numFmtId="0" fontId="6" fillId="2" borderId="0" xfId="3" applyFont="1" applyFill="1"/>
    <xf numFmtId="0" fontId="5" fillId="2" borderId="0" xfId="3" applyFont="1" applyFill="1"/>
    <xf numFmtId="0" fontId="11" fillId="2" borderId="0" xfId="3" applyFont="1" applyFill="1"/>
    <xf numFmtId="0" fontId="6" fillId="2" borderId="0" xfId="3" applyFont="1" applyFill="1" applyAlignment="1">
      <alignment vertical="top" wrapText="1"/>
    </xf>
    <xf numFmtId="0" fontId="6" fillId="2" borderId="0" xfId="3" applyFont="1" applyFill="1" applyAlignment="1">
      <alignment horizontal="left" wrapText="1"/>
    </xf>
    <xf numFmtId="0" fontId="6" fillId="2" borderId="0" xfId="3" applyFont="1" applyFill="1" applyAlignment="1">
      <alignment wrapText="1"/>
    </xf>
    <xf numFmtId="0" fontId="6" fillId="3" borderId="0" xfId="3" applyFont="1" applyFill="1" applyAlignment="1">
      <alignment horizontal="left" vertical="top" wrapText="1"/>
    </xf>
    <xf numFmtId="0" fontId="6" fillId="3" borderId="0" xfId="3" applyFont="1" applyFill="1" applyAlignment="1">
      <alignment horizontal="left" wrapText="1"/>
    </xf>
    <xf numFmtId="0" fontId="6" fillId="3" borderId="0" xfId="3" applyFont="1" applyFill="1" applyAlignment="1">
      <alignment wrapText="1"/>
    </xf>
    <xf numFmtId="0" fontId="24" fillId="8" borderId="0" xfId="6" applyFont="1" applyFill="1"/>
    <xf numFmtId="0" fontId="10" fillId="8" borderId="0" xfId="6" applyFont="1" applyFill="1"/>
    <xf numFmtId="0" fontId="6" fillId="0" borderId="0" xfId="3" applyFont="1"/>
    <xf numFmtId="0" fontId="6" fillId="5" borderId="1" xfId="3" applyFont="1" applyFill="1" applyBorder="1" applyAlignment="1">
      <alignment horizontal="center" vertical="center" wrapText="1"/>
    </xf>
    <xf numFmtId="0" fontId="11" fillId="6" borderId="1" xfId="3" applyFont="1" applyFill="1" applyBorder="1" applyAlignment="1">
      <alignment horizontal="right" vertical="center" wrapText="1"/>
    </xf>
    <xf numFmtId="0" fontId="12" fillId="5" borderId="1" xfId="1" applyFont="1" applyFill="1" applyBorder="1"/>
    <xf numFmtId="0" fontId="12" fillId="5" borderId="1" xfId="3" applyFont="1" applyFill="1" applyBorder="1"/>
    <xf numFmtId="0" fontId="12" fillId="5" borderId="8" xfId="1" applyFont="1" applyFill="1" applyBorder="1"/>
    <xf numFmtId="0" fontId="12" fillId="5" borderId="9" xfId="3" applyFont="1" applyFill="1" applyBorder="1"/>
    <xf numFmtId="0" fontId="12" fillId="5" borderId="8" xfId="3" applyFont="1" applyFill="1" applyBorder="1"/>
    <xf numFmtId="0" fontId="12" fillId="5" borderId="6" xfId="3" applyFont="1" applyFill="1" applyBorder="1"/>
    <xf numFmtId="0" fontId="12" fillId="5" borderId="10" xfId="3" applyFont="1" applyFill="1" applyBorder="1"/>
    <xf numFmtId="0" fontId="26" fillId="5" borderId="1" xfId="1" applyFont="1" applyFill="1" applyBorder="1" applyAlignment="1">
      <alignment vertical="top"/>
    </xf>
    <xf numFmtId="0" fontId="26" fillId="5" borderId="1" xfId="3" applyFont="1" applyFill="1" applyBorder="1" applyAlignment="1">
      <alignment vertical="top" wrapText="1"/>
    </xf>
    <xf numFmtId="0" fontId="26" fillId="5" borderId="0" xfId="1" applyFont="1" applyFill="1" applyAlignment="1">
      <alignment vertical="top"/>
    </xf>
    <xf numFmtId="0" fontId="26" fillId="5" borderId="0" xfId="3" applyFont="1" applyFill="1" applyAlignment="1">
      <alignment vertical="top" wrapText="1"/>
    </xf>
    <xf numFmtId="0" fontId="26" fillId="5" borderId="11" xfId="3" applyFont="1" applyFill="1" applyBorder="1" applyAlignment="1">
      <alignment vertical="top" wrapText="1"/>
    </xf>
    <xf numFmtId="0" fontId="26" fillId="5" borderId="12" xfId="3" applyFont="1" applyFill="1" applyBorder="1" applyAlignment="1">
      <alignment vertical="top" wrapText="1"/>
    </xf>
    <xf numFmtId="0" fontId="6" fillId="5" borderId="1" xfId="3" applyFont="1" applyFill="1" applyBorder="1" applyAlignment="1">
      <alignment horizontal="right" vertical="center" wrapText="1"/>
    </xf>
    <xf numFmtId="0" fontId="6" fillId="5" borderId="13" xfId="1" applyFont="1" applyFill="1" applyBorder="1" applyAlignment="1">
      <alignment horizontal="center" vertical="center" wrapText="1"/>
    </xf>
    <xf numFmtId="0" fontId="6" fillId="5" borderId="13" xfId="3" applyFont="1" applyFill="1" applyBorder="1" applyAlignment="1">
      <alignment horizontal="center" vertical="center" wrapText="1"/>
    </xf>
    <xf numFmtId="49" fontId="6" fillId="5" borderId="1" xfId="3" applyNumberFormat="1" applyFont="1" applyFill="1" applyBorder="1" applyAlignment="1">
      <alignment horizontal="center" vertical="center" wrapText="1"/>
    </xf>
    <xf numFmtId="49" fontId="6" fillId="5" borderId="1" xfId="1" applyNumberFormat="1" applyFont="1" applyFill="1" applyBorder="1" applyAlignment="1">
      <alignment horizontal="center" vertical="center" wrapText="1"/>
    </xf>
    <xf numFmtId="0" fontId="27" fillId="9" borderId="1" xfId="3" applyFont="1" applyFill="1" applyBorder="1" applyAlignment="1">
      <alignment horizontal="right" vertical="center" wrapText="1"/>
    </xf>
    <xf numFmtId="17" fontId="27" fillId="9" borderId="1" xfId="3" applyNumberFormat="1" applyFont="1" applyFill="1" applyBorder="1" applyAlignment="1">
      <alignment horizontal="center" vertical="center" wrapText="1"/>
    </xf>
    <xf numFmtId="0" fontId="27" fillId="9" borderId="1" xfId="3" applyFont="1" applyFill="1" applyBorder="1" applyAlignment="1">
      <alignment horizontal="center" vertical="center" wrapText="1"/>
    </xf>
    <xf numFmtId="0" fontId="6" fillId="5" borderId="5" xfId="3" applyFont="1" applyFill="1" applyBorder="1" applyAlignment="1">
      <alignment horizontal="center" vertical="center" wrapText="1"/>
    </xf>
    <xf numFmtId="0" fontId="9" fillId="3" borderId="14" xfId="5" applyFont="1" applyFill="1" applyBorder="1" applyAlignment="1">
      <alignment horizontal="left"/>
    </xf>
    <xf numFmtId="0" fontId="6" fillId="0" borderId="9" xfId="3" applyFont="1" applyBorder="1"/>
    <xf numFmtId="2" fontId="6" fillId="7" borderId="1" xfId="3" applyNumberFormat="1" applyFont="1" applyFill="1" applyBorder="1" applyAlignment="1">
      <alignment horizontal="center"/>
    </xf>
    <xf numFmtId="3" fontId="19" fillId="10" borderId="1" xfId="3" applyNumberFormat="1" applyFont="1" applyFill="1" applyBorder="1" applyAlignment="1">
      <alignment horizontal="center" vertical="center"/>
    </xf>
    <xf numFmtId="0" fontId="9" fillId="3" borderId="2" xfId="5" applyFont="1" applyFill="1" applyBorder="1" applyAlignment="1">
      <alignment horizontal="left"/>
    </xf>
    <xf numFmtId="0" fontId="6" fillId="3" borderId="5" xfId="3" applyFont="1" applyFill="1" applyBorder="1"/>
    <xf numFmtId="3" fontId="19" fillId="11" borderId="1" xfId="3" applyNumberFormat="1" applyFont="1" applyFill="1" applyBorder="1" applyAlignment="1">
      <alignment horizontal="center" vertical="center"/>
    </xf>
    <xf numFmtId="0" fontId="6" fillId="3" borderId="13" xfId="3" applyFont="1" applyFill="1" applyBorder="1"/>
    <xf numFmtId="0" fontId="6" fillId="2" borderId="0" xfId="1" applyFont="1" applyFill="1" applyAlignment="1">
      <alignment horizontal="left" vertical="center"/>
    </xf>
    <xf numFmtId="0" fontId="7" fillId="3" borderId="0" xfId="3" applyFill="1" applyAlignment="1">
      <alignment horizontal="center"/>
    </xf>
    <xf numFmtId="0" fontId="5" fillId="3" borderId="0" xfId="3" applyFont="1" applyFill="1" applyAlignment="1">
      <alignment horizontal="left"/>
    </xf>
    <xf numFmtId="0" fontId="1" fillId="3" borderId="0" xfId="3" applyFont="1" applyFill="1" applyAlignment="1">
      <alignment horizontal="center"/>
    </xf>
    <xf numFmtId="0" fontId="1" fillId="3" borderId="0" xfId="3" applyFont="1" applyFill="1"/>
    <xf numFmtId="0" fontId="2" fillId="3" borderId="1" xfId="9" applyFont="1" applyFill="1" applyBorder="1"/>
    <xf numFmtId="0" fontId="1" fillId="3" borderId="1" xfId="9" applyFont="1" applyFill="1" applyBorder="1" applyAlignment="1">
      <alignment vertical="center"/>
    </xf>
    <xf numFmtId="14" fontId="1" fillId="3" borderId="1" xfId="9" applyNumberFormat="1" applyFont="1" applyFill="1" applyBorder="1" applyAlignment="1">
      <alignment horizontal="left" vertical="center"/>
    </xf>
    <xf numFmtId="0" fontId="1" fillId="3" borderId="1" xfId="9" quotePrefix="1" applyFont="1" applyFill="1" applyBorder="1" applyAlignment="1">
      <alignment vertical="center" wrapText="1"/>
    </xf>
    <xf numFmtId="0" fontId="1" fillId="3" borderId="1" xfId="9" applyFont="1" applyFill="1" applyBorder="1"/>
    <xf numFmtId="14" fontId="1" fillId="3" borderId="1" xfId="9" applyNumberFormat="1" applyFont="1" applyFill="1" applyBorder="1" applyAlignment="1">
      <alignment horizontal="left"/>
    </xf>
    <xf numFmtId="0" fontId="1" fillId="3" borderId="1" xfId="9" quotePrefix="1" applyFont="1" applyFill="1" applyBorder="1" applyAlignment="1">
      <alignment wrapText="1"/>
    </xf>
    <xf numFmtId="0" fontId="1" fillId="3" borderId="1" xfId="3" applyFont="1" applyFill="1" applyBorder="1"/>
    <xf numFmtId="0" fontId="1" fillId="3" borderId="1" xfId="3" quotePrefix="1" applyFont="1" applyFill="1" applyBorder="1"/>
    <xf numFmtId="0" fontId="1" fillId="3" borderId="1" xfId="3" applyFont="1" applyFill="1" applyBorder="1" applyAlignment="1">
      <alignment horizontal="left" vertical="center"/>
    </xf>
    <xf numFmtId="14" fontId="1" fillId="3" borderId="1" xfId="3" applyNumberFormat="1" applyFont="1" applyFill="1" applyBorder="1" applyAlignment="1">
      <alignment horizontal="left" vertical="center"/>
    </xf>
    <xf numFmtId="0" fontId="1" fillId="3" borderId="1" xfId="3" quotePrefix="1" applyFont="1" applyFill="1" applyBorder="1" applyAlignment="1">
      <alignment wrapText="1"/>
    </xf>
    <xf numFmtId="0" fontId="7" fillId="3" borderId="0" xfId="1" applyFont="1" applyFill="1"/>
    <xf numFmtId="0" fontId="7" fillId="0" borderId="0" xfId="1" applyFont="1"/>
    <xf numFmtId="0" fontId="24" fillId="8" borderId="0" xfId="1" applyFont="1" applyFill="1"/>
    <xf numFmtId="0" fontId="7" fillId="3" borderId="0" xfId="1" applyFont="1" applyFill="1" applyAlignment="1">
      <alignment horizontal="left" wrapText="1"/>
    </xf>
    <xf numFmtId="0" fontId="7" fillId="7" borderId="0" xfId="1" applyFont="1" applyFill="1" applyAlignment="1">
      <alignment horizontal="left" wrapText="1"/>
    </xf>
    <xf numFmtId="0" fontId="7" fillId="3" borderId="0" xfId="1" applyFont="1" applyFill="1" applyAlignment="1">
      <alignment horizontal="left"/>
    </xf>
    <xf numFmtId="0" fontId="7" fillId="4" borderId="0" xfId="1" applyFont="1" applyFill="1" applyAlignment="1">
      <alignment horizontal="left" wrapText="1"/>
    </xf>
    <xf numFmtId="0" fontId="0" fillId="3" borderId="0" xfId="1" applyFont="1" applyFill="1"/>
    <xf numFmtId="0" fontId="7" fillId="3" borderId="0" xfId="1" applyFont="1" applyFill="1" applyAlignment="1">
      <alignment wrapText="1"/>
    </xf>
    <xf numFmtId="0" fontId="24" fillId="3" borderId="0" xfId="1" applyFont="1" applyFill="1"/>
    <xf numFmtId="0" fontId="13" fillId="3" borderId="0" xfId="1" applyFont="1" applyFill="1"/>
    <xf numFmtId="0" fontId="7" fillId="5" borderId="1" xfId="1" applyFont="1" applyFill="1" applyBorder="1"/>
    <xf numFmtId="0" fontId="7" fillId="14" borderId="1" xfId="1" applyFont="1" applyFill="1" applyBorder="1" applyAlignment="1">
      <alignment wrapText="1"/>
    </xf>
    <xf numFmtId="0" fontId="0" fillId="0" borderId="1" xfId="1" applyFont="1" applyBorder="1" applyAlignment="1">
      <alignment wrapText="1"/>
    </xf>
    <xf numFmtId="0" fontId="16" fillId="3" borderId="11" xfId="4" applyFont="1" applyFill="1" applyBorder="1" applyAlignment="1">
      <alignment horizontal="center"/>
    </xf>
    <xf numFmtId="0" fontId="7" fillId="0" borderId="6" xfId="3" applyBorder="1"/>
    <xf numFmtId="0" fontId="30" fillId="2" borderId="0" xfId="1" applyFont="1" applyFill="1"/>
    <xf numFmtId="0" fontId="8" fillId="2" borderId="0" xfId="1" applyFont="1" applyFill="1" applyAlignment="1">
      <alignment horizontal="left" vertical="center"/>
    </xf>
    <xf numFmtId="0" fontId="31" fillId="0" borderId="0" xfId="4" applyFont="1"/>
    <xf numFmtId="0" fontId="31" fillId="3" borderId="0" xfId="4" applyFont="1" applyFill="1"/>
    <xf numFmtId="0" fontId="22" fillId="3" borderId="1" xfId="4" applyFont="1" applyFill="1" applyBorder="1" applyAlignment="1">
      <alignment horizontal="center" vertical="center" wrapText="1"/>
    </xf>
    <xf numFmtId="7" fontId="7" fillId="7" borderId="1" xfId="4" applyNumberFormat="1" applyFont="1" applyFill="1" applyBorder="1" applyAlignment="1">
      <alignment horizontal="center" vertical="center" wrapText="1"/>
    </xf>
    <xf numFmtId="7" fontId="13" fillId="4" borderId="1" xfId="4" applyNumberFormat="1" applyFont="1" applyFill="1" applyBorder="1" applyAlignment="1">
      <alignment horizontal="center" vertical="center" wrapText="1"/>
    </xf>
    <xf numFmtId="7" fontId="22" fillId="4" borderId="1" xfId="4" applyNumberFormat="1" applyFont="1" applyFill="1" applyBorder="1" applyAlignment="1">
      <alignment horizontal="center" vertical="center" wrapText="1"/>
    </xf>
    <xf numFmtId="7" fontId="7" fillId="4" borderId="1" xfId="4" applyNumberFormat="1" applyFont="1" applyFill="1" applyBorder="1" applyAlignment="1">
      <alignment horizontal="center" vertical="center" wrapText="1"/>
    </xf>
    <xf numFmtId="7" fontId="9" fillId="4" borderId="1" xfId="4" applyNumberFormat="1" applyFont="1" applyFill="1" applyBorder="1" applyAlignment="1">
      <alignment horizontal="center" vertical="center" wrapText="1"/>
    </xf>
    <xf numFmtId="7" fontId="7" fillId="16" borderId="1" xfId="4" applyNumberFormat="1" applyFont="1" applyFill="1" applyBorder="1" applyAlignment="1">
      <alignment horizontal="center" vertical="center" wrapText="1"/>
    </xf>
    <xf numFmtId="0" fontId="22" fillId="3" borderId="0" xfId="1" applyFont="1" applyFill="1"/>
    <xf numFmtId="0" fontId="9" fillId="14" borderId="1" xfId="1" applyFont="1" applyFill="1" applyBorder="1" applyAlignment="1">
      <alignment vertical="center" wrapText="1"/>
    </xf>
    <xf numFmtId="0" fontId="34" fillId="0" borderId="1" xfId="1" applyFont="1" applyBorder="1" applyAlignment="1">
      <alignment vertical="center" wrapText="1"/>
    </xf>
    <xf numFmtId="0" fontId="34" fillId="0" borderId="1" xfId="1" applyFont="1" applyBorder="1" applyAlignment="1">
      <alignment wrapText="1"/>
    </xf>
    <xf numFmtId="0" fontId="9" fillId="0" borderId="1" xfId="1" applyFont="1" applyBorder="1" applyAlignment="1">
      <alignment wrapText="1"/>
    </xf>
    <xf numFmtId="0" fontId="34" fillId="0" borderId="9" xfId="1" applyFont="1" applyBorder="1" applyAlignment="1">
      <alignment horizontal="left" vertical="center" wrapText="1"/>
    </xf>
    <xf numFmtId="0" fontId="9" fillId="0" borderId="1" xfId="1" applyFont="1" applyBorder="1" applyAlignment="1">
      <alignment vertical="center" wrapText="1"/>
    </xf>
    <xf numFmtId="0" fontId="9" fillId="3" borderId="0" xfId="4" applyFont="1" applyFill="1" applyAlignment="1">
      <alignment horizontal="center"/>
    </xf>
    <xf numFmtId="0" fontId="32" fillId="3" borderId="0" xfId="1" applyFont="1" applyFill="1" applyAlignment="1">
      <alignment horizontal="left" vertical="center"/>
    </xf>
    <xf numFmtId="0" fontId="35" fillId="3" borderId="7" xfId="4" applyFont="1" applyFill="1" applyBorder="1" applyAlignment="1">
      <alignment horizontal="left"/>
    </xf>
    <xf numFmtId="0" fontId="35" fillId="3" borderId="7" xfId="4" applyFont="1" applyFill="1" applyBorder="1" applyAlignment="1">
      <alignment horizontal="left" wrapText="1"/>
    </xf>
    <xf numFmtId="0" fontId="9" fillId="3" borderId="7" xfId="1" applyFont="1" applyFill="1" applyBorder="1" applyAlignment="1">
      <alignment horizontal="left" vertical="center" wrapText="1"/>
    </xf>
    <xf numFmtId="0" fontId="35" fillId="3" borderId="0" xfId="4" applyFont="1" applyFill="1" applyAlignment="1">
      <alignment horizontal="left"/>
    </xf>
    <xf numFmtId="0" fontId="34" fillId="3" borderId="1" xfId="9" applyFont="1" applyFill="1" applyBorder="1" applyAlignment="1">
      <alignment vertical="center"/>
    </xf>
    <xf numFmtId="14" fontId="34" fillId="3" borderId="1" xfId="9" applyNumberFormat="1" applyFont="1" applyFill="1" applyBorder="1" applyAlignment="1">
      <alignment horizontal="left" vertical="center"/>
    </xf>
    <xf numFmtId="0" fontId="34" fillId="3" borderId="1" xfId="9" applyFont="1" applyFill="1" applyBorder="1" applyAlignment="1">
      <alignment horizontal="left" vertical="center"/>
    </xf>
    <xf numFmtId="0" fontId="30" fillId="3" borderId="0" xfId="3" applyFont="1" applyFill="1" applyAlignment="1">
      <alignment horizontal="left"/>
    </xf>
    <xf numFmtId="0" fontId="29" fillId="0" borderId="0" xfId="3" applyFont="1" applyAlignment="1">
      <alignment horizontal="left" vertical="top" wrapText="1"/>
    </xf>
    <xf numFmtId="0" fontId="22" fillId="12" borderId="9" xfId="1" applyFont="1" applyFill="1" applyBorder="1" applyAlignment="1">
      <alignment horizontal="left" vertical="center" wrapText="1"/>
    </xf>
    <xf numFmtId="0" fontId="22" fillId="12" borderId="5" xfId="1" applyFont="1" applyFill="1" applyBorder="1" applyAlignment="1">
      <alignment horizontal="left" vertical="center" wrapText="1"/>
    </xf>
    <xf numFmtId="0" fontId="22" fillId="12" borderId="13" xfId="1" applyFont="1" applyFill="1" applyBorder="1" applyAlignment="1">
      <alignment horizontal="left" vertical="center" wrapText="1"/>
    </xf>
    <xf numFmtId="0" fontId="9" fillId="15" borderId="2" xfId="1" applyFont="1" applyFill="1" applyBorder="1" applyAlignment="1">
      <alignment horizontal="left" wrapText="1"/>
    </xf>
    <xf numFmtId="0" fontId="10" fillId="15" borderId="3" xfId="1" applyFont="1" applyFill="1" applyBorder="1" applyAlignment="1">
      <alignment horizontal="left" wrapText="1"/>
    </xf>
    <xf numFmtId="0" fontId="10" fillId="15" borderId="4" xfId="1" applyFont="1" applyFill="1" applyBorder="1" applyAlignment="1">
      <alignment horizontal="left" wrapText="1"/>
    </xf>
    <xf numFmtId="0" fontId="34" fillId="3" borderId="0" xfId="1" applyFont="1" applyFill="1" applyAlignment="1">
      <alignment horizontal="left" wrapText="1"/>
    </xf>
    <xf numFmtId="0" fontId="9" fillId="3" borderId="0" xfId="1" applyFont="1" applyFill="1" applyAlignment="1">
      <alignment horizontal="left" wrapText="1"/>
    </xf>
    <xf numFmtId="0" fontId="34" fillId="0" borderId="0" xfId="1" applyFont="1" applyAlignment="1">
      <alignment horizontal="left" wrapText="1"/>
    </xf>
    <xf numFmtId="0" fontId="9" fillId="0" borderId="0" xfId="1" applyFont="1" applyAlignment="1">
      <alignment horizontal="left" wrapText="1"/>
    </xf>
    <xf numFmtId="0" fontId="7" fillId="0" borderId="0" xfId="1" applyFont="1" applyAlignment="1">
      <alignment horizontal="center"/>
    </xf>
    <xf numFmtId="0" fontId="22" fillId="13" borderId="9" xfId="1" applyFont="1" applyFill="1" applyBorder="1" applyAlignment="1">
      <alignment horizontal="center" vertical="center" wrapText="1"/>
    </xf>
    <xf numFmtId="0" fontId="22" fillId="13" borderId="5" xfId="1" applyFont="1" applyFill="1" applyBorder="1" applyAlignment="1">
      <alignment horizontal="center" vertical="center" wrapText="1"/>
    </xf>
    <xf numFmtId="0" fontId="22" fillId="13" borderId="13" xfId="1" applyFont="1" applyFill="1" applyBorder="1" applyAlignment="1">
      <alignment horizontal="center" vertical="center" wrapText="1"/>
    </xf>
    <xf numFmtId="0" fontId="9" fillId="15" borderId="3" xfId="1" applyFont="1" applyFill="1" applyBorder="1" applyAlignment="1">
      <alignment horizontal="left" wrapText="1"/>
    </xf>
    <xf numFmtId="0" fontId="9" fillId="15" borderId="4" xfId="1" applyFont="1" applyFill="1" applyBorder="1" applyAlignment="1">
      <alignment horizontal="left" wrapText="1"/>
    </xf>
    <xf numFmtId="0" fontId="8" fillId="2" borderId="0" xfId="1" applyFont="1" applyFill="1" applyAlignment="1">
      <alignment horizontal="left" wrapText="1"/>
    </xf>
    <xf numFmtId="0" fontId="13" fillId="3" borderId="1" xfId="4" applyFont="1" applyFill="1" applyBorder="1" applyAlignment="1">
      <alignment vertical="center" wrapText="1"/>
    </xf>
    <xf numFmtId="0" fontId="17"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3" fillId="3" borderId="9" xfId="4" applyFont="1" applyFill="1" applyBorder="1" applyAlignment="1">
      <alignment vertical="center" wrapText="1"/>
    </xf>
    <xf numFmtId="0" fontId="13" fillId="3" borderId="13" xfId="4" applyFont="1" applyFill="1" applyBorder="1" applyAlignment="1">
      <alignment vertical="center" wrapText="1"/>
    </xf>
    <xf numFmtId="0" fontId="17" fillId="3" borderId="2" xfId="4" applyFont="1" applyFill="1" applyBorder="1" applyAlignment="1">
      <alignment horizontal="center" vertical="center" wrapText="1"/>
    </xf>
    <xf numFmtId="0" fontId="17" fillId="3" borderId="4" xfId="4" applyFont="1" applyFill="1" applyBorder="1" applyAlignment="1">
      <alignment horizontal="center" vertical="center" wrapText="1"/>
    </xf>
    <xf numFmtId="0" fontId="13" fillId="3" borderId="2" xfId="4" applyFont="1" applyFill="1" applyBorder="1" applyAlignment="1">
      <alignment horizontal="center" vertical="center" wrapText="1"/>
    </xf>
    <xf numFmtId="0" fontId="13" fillId="3" borderId="4" xfId="4" applyFont="1" applyFill="1" applyBorder="1" applyAlignment="1">
      <alignment horizontal="center" vertical="center" wrapText="1"/>
    </xf>
    <xf numFmtId="0" fontId="13" fillId="0" borderId="1" xfId="4" applyFont="1" applyBorder="1" applyAlignment="1">
      <alignment vertical="center" wrapText="1"/>
    </xf>
    <xf numFmtId="0" fontId="17"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8" fillId="2" borderId="0" xfId="1" applyFont="1" applyFill="1" applyAlignment="1">
      <alignment horizontal="left" vertical="top" wrapText="1"/>
    </xf>
    <xf numFmtId="0" fontId="6" fillId="2" borderId="0" xfId="1" applyFont="1" applyFill="1" applyAlignment="1">
      <alignment horizontal="left" wrapText="1"/>
    </xf>
    <xf numFmtId="0" fontId="6" fillId="0" borderId="1" xfId="3" applyFont="1" applyBorder="1" applyAlignment="1">
      <alignment horizontal="left" vertical="center" wrapText="1"/>
    </xf>
    <xf numFmtId="0" fontId="6" fillId="0" borderId="1" xfId="3" applyFont="1" applyBorder="1" applyAlignment="1">
      <alignment horizontal="center" vertical="center" wrapText="1"/>
    </xf>
    <xf numFmtId="168" fontId="27" fillId="0" borderId="9" xfId="8" applyNumberFormat="1" applyFont="1" applyBorder="1" applyAlignment="1">
      <alignment horizontal="center" vertical="center" wrapText="1"/>
    </xf>
    <xf numFmtId="168" fontId="27" fillId="0" borderId="5" xfId="8" applyNumberFormat="1" applyFont="1" applyBorder="1" applyAlignment="1">
      <alignment horizontal="center" vertical="center" wrapText="1"/>
    </xf>
    <xf numFmtId="168" fontId="27" fillId="0" borderId="13" xfId="8" applyNumberFormat="1" applyFont="1" applyBorder="1" applyAlignment="1">
      <alignment horizontal="center" vertical="center" wrapText="1"/>
    </xf>
    <xf numFmtId="0" fontId="30" fillId="2" borderId="0" xfId="3" applyFont="1" applyFill="1" applyAlignment="1">
      <alignment horizontal="left"/>
    </xf>
    <xf numFmtId="0" fontId="8" fillId="2" borderId="0" xfId="3" applyFont="1" applyFill="1" applyAlignment="1">
      <alignment horizontal="left" vertical="top" wrapText="1"/>
    </xf>
    <xf numFmtId="0" fontId="6" fillId="5" borderId="1" xfId="3" applyFont="1" applyFill="1" applyBorder="1" applyAlignment="1">
      <alignment horizontal="left" vertical="center" wrapText="1"/>
    </xf>
    <xf numFmtId="0" fontId="6" fillId="5" borderId="1" xfId="3" applyFont="1" applyFill="1" applyBorder="1" applyAlignment="1">
      <alignment horizontal="center" vertical="center" wrapText="1"/>
    </xf>
    <xf numFmtId="0" fontId="8" fillId="5" borderId="1" xfId="7" applyFont="1" applyFill="1" applyBorder="1" applyAlignment="1">
      <alignment horizontal="left" vertical="center" wrapText="1"/>
    </xf>
    <xf numFmtId="0" fontId="6" fillId="5" borderId="1" xfId="3" applyFont="1" applyFill="1" applyBorder="1" applyAlignment="1">
      <alignment horizontal="center" vertical="center"/>
    </xf>
    <xf numFmtId="0" fontId="12" fillId="5" borderId="1" xfId="3" applyFont="1" applyFill="1" applyBorder="1" applyAlignment="1">
      <alignment horizontal="left"/>
    </xf>
    <xf numFmtId="0" fontId="25" fillId="5" borderId="1" xfId="3" applyFont="1" applyFill="1" applyBorder="1" applyAlignment="1">
      <alignment horizontal="left"/>
    </xf>
    <xf numFmtId="0" fontId="26" fillId="5" borderId="1" xfId="1" applyFont="1" applyFill="1" applyBorder="1" applyAlignment="1">
      <alignment horizontal="left" vertical="top" wrapText="1"/>
    </xf>
    <xf numFmtId="0" fontId="7" fillId="0" borderId="9" xfId="3" applyBorder="1" applyAlignment="1">
      <alignment horizontal="center" vertical="center"/>
    </xf>
    <xf numFmtId="0" fontId="7" fillId="0" borderId="5" xfId="3" applyBorder="1" applyAlignment="1">
      <alignment horizontal="center" vertical="center"/>
    </xf>
    <xf numFmtId="0" fontId="7" fillId="0" borderId="13" xfId="3" applyBorder="1" applyAlignment="1">
      <alignment horizontal="center" vertical="center"/>
    </xf>
    <xf numFmtId="0" fontId="6" fillId="0" borderId="9" xfId="3" applyFont="1" applyBorder="1" applyAlignment="1">
      <alignment horizontal="center" vertical="center"/>
    </xf>
    <xf numFmtId="0" fontId="6" fillId="0" borderId="5" xfId="3" applyFont="1" applyBorder="1" applyAlignment="1">
      <alignment horizontal="center" vertical="center"/>
    </xf>
    <xf numFmtId="0" fontId="6" fillId="0" borderId="13" xfId="3" applyFont="1" applyBorder="1" applyAlignment="1">
      <alignment horizontal="center" vertical="center"/>
    </xf>
    <xf numFmtId="0" fontId="6" fillId="0" borderId="12" xfId="3" applyFont="1" applyBorder="1" applyAlignment="1">
      <alignment horizontal="left" vertical="center" wrapText="1"/>
    </xf>
    <xf numFmtId="0" fontId="6" fillId="0" borderId="4" xfId="3" applyFont="1" applyBorder="1" applyAlignment="1">
      <alignment horizontal="left" vertical="center" wrapText="1"/>
    </xf>
    <xf numFmtId="0" fontId="6" fillId="0" borderId="13" xfId="3" applyFont="1" applyBorder="1" applyAlignment="1">
      <alignment horizontal="center" vertical="center" wrapText="1"/>
    </xf>
  </cellXfs>
  <cellStyles count="10">
    <cellStyle name="Comma 2" xfId="2" xr:uid="{9622F53E-EB2D-47B2-AF13-4C092BFA3F50}"/>
    <cellStyle name="Normal" xfId="0" builtinId="0"/>
    <cellStyle name="Normal 10 2" xfId="1" xr:uid="{FEA2B216-14F0-42DD-BA55-249ED00C9A05}"/>
    <cellStyle name="Normal 10 2 2" xfId="8" xr:uid="{5A95C2A7-72F3-44D4-ABBF-D430E3FD1542}"/>
    <cellStyle name="Normal 10 2 3" xfId="5" xr:uid="{2A742DA2-A281-4EDA-A714-21A0E93EDD3C}"/>
    <cellStyle name="Normal 10 2 4" xfId="7" xr:uid="{FF5BC49D-471D-4B8F-BA64-FE1D146D6A35}"/>
    <cellStyle name="Normal 2" xfId="3" xr:uid="{7A0E4554-FEF7-49FC-9A44-DCCB1407236A}"/>
    <cellStyle name="Normal 2 2" xfId="4" xr:uid="{963D527E-87DF-42CB-8AC0-64E8D6FAF840}"/>
    <cellStyle name="Normal 2 2 2" xfId="9" xr:uid="{48CF1C27-91FD-467B-992A-CB10F19FFD83}"/>
    <cellStyle name="Normal 58" xfId="6" xr:uid="{DF40D41E-5243-4B2C-9F81-86FC257486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460014</xdr:colOff>
      <xdr:row>1</xdr:row>
      <xdr:rowOff>2184</xdr:rowOff>
    </xdr:to>
    <xdr:pic>
      <xdr:nvPicPr>
        <xdr:cNvPr id="2" name="Picture 1" descr="Ofgem logo&#10;&#10;Strapline: making a positive difference for energy consumers">
          <a:extLst>
            <a:ext uri="{FF2B5EF4-FFF2-40B4-BE49-F238E27FC236}">
              <a16:creationId xmlns:a16="http://schemas.microsoft.com/office/drawing/2014/main" id="{5B576FE8-1117-4642-85F2-FC3AA8E0C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41263"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757238</xdr:colOff>
      <xdr:row>41</xdr:row>
      <xdr:rowOff>138113</xdr:rowOff>
    </xdr:from>
    <xdr:to>
      <xdr:col>3</xdr:col>
      <xdr:colOff>2628900</xdr:colOff>
      <xdr:row>44</xdr:row>
      <xdr:rowOff>9525</xdr:rowOff>
    </xdr:to>
    <xdr:sp macro="" textlink="">
      <xdr:nvSpPr>
        <xdr:cNvPr id="6" name="Left Arrow 26" descr="Left arrow">
          <a:extLst>
            <a:ext uri="{FF2B5EF4-FFF2-40B4-BE49-F238E27FC236}">
              <a16:creationId xmlns:a16="http://schemas.microsoft.com/office/drawing/2014/main" id="{C02DBC40-B9A9-4FA7-9B9F-FAE64725BBF2}"/>
            </a:ext>
          </a:extLst>
        </xdr:cNvPr>
        <xdr:cNvSpPr/>
      </xdr:nvSpPr>
      <xdr:spPr>
        <a:xfrm>
          <a:off x="3214688" y="11101388"/>
          <a:ext cx="3300412" cy="357187"/>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728663</xdr:colOff>
      <xdr:row>38</xdr:row>
      <xdr:rowOff>23813</xdr:rowOff>
    </xdr:from>
    <xdr:to>
      <xdr:col>3</xdr:col>
      <xdr:colOff>2600325</xdr:colOff>
      <xdr:row>40</xdr:row>
      <xdr:rowOff>57150</xdr:rowOff>
    </xdr:to>
    <xdr:sp macro="" textlink="">
      <xdr:nvSpPr>
        <xdr:cNvPr id="7" name="Left Arrow 6" descr="Left arrow">
          <a:extLst>
            <a:ext uri="{FF2B5EF4-FFF2-40B4-BE49-F238E27FC236}">
              <a16:creationId xmlns:a16="http://schemas.microsoft.com/office/drawing/2014/main" id="{00D145DB-0EE5-441E-BD90-AE71C09EA358}"/>
            </a:ext>
            <a:ext uri="{147F2762-F138-4A5C-976F-8EAC2B608ADB}">
              <a16:predDERef xmlns:a16="http://schemas.microsoft.com/office/drawing/2014/main" pred="{00000000-0008-0000-0100-00001B000000}"/>
            </a:ext>
          </a:extLst>
        </xdr:cNvPr>
        <xdr:cNvSpPr/>
      </xdr:nvSpPr>
      <xdr:spPr>
        <a:xfrm>
          <a:off x="3186113" y="6634163"/>
          <a:ext cx="3300412" cy="357187"/>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2</xdr:col>
      <xdr:colOff>281268</xdr:colOff>
      <xdr:row>20</xdr:row>
      <xdr:rowOff>107015</xdr:rowOff>
    </xdr:from>
    <xdr:to>
      <xdr:col>2</xdr:col>
      <xdr:colOff>1009650</xdr:colOff>
      <xdr:row>27</xdr:row>
      <xdr:rowOff>142875</xdr:rowOff>
    </xdr:to>
    <xdr:sp macro="" textlink="">
      <xdr:nvSpPr>
        <xdr:cNvPr id="8" name="Left Brace 7" descr="Left brace">
          <a:extLst>
            <a:ext uri="{FF2B5EF4-FFF2-40B4-BE49-F238E27FC236}">
              <a16:creationId xmlns:a16="http://schemas.microsoft.com/office/drawing/2014/main" id="{3F010798-2ADC-4C42-91B5-C888291890AA}"/>
            </a:ext>
          </a:extLst>
        </xdr:cNvPr>
        <xdr:cNvSpPr/>
      </xdr:nvSpPr>
      <xdr:spPr>
        <a:xfrm>
          <a:off x="2738718" y="3640790"/>
          <a:ext cx="728382" cy="116933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xdr:col>
      <xdr:colOff>9525</xdr:colOff>
      <xdr:row>37</xdr:row>
      <xdr:rowOff>28575</xdr:rowOff>
    </xdr:from>
    <xdr:to>
      <xdr:col>2</xdr:col>
      <xdr:colOff>704850</xdr:colOff>
      <xdr:row>48</xdr:row>
      <xdr:rowOff>104775</xdr:rowOff>
    </xdr:to>
    <xdr:sp macro="" textlink="">
      <xdr:nvSpPr>
        <xdr:cNvPr id="12" name="Rectangle 11">
          <a:extLst>
            <a:ext uri="{FF2B5EF4-FFF2-40B4-BE49-F238E27FC236}">
              <a16:creationId xmlns:a16="http://schemas.microsoft.com/office/drawing/2014/main" id="{5FEFAEA7-0BC6-4F97-9A9A-A345A81FE963}"/>
            </a:ext>
            <a:ext uri="{147F2762-F138-4A5C-976F-8EAC2B608ADB}">
              <a16:predDERef xmlns:a16="http://schemas.microsoft.com/office/drawing/2014/main" pred="{3F010798-2ADC-4C42-91B5-C888291890AA}"/>
            </a:ext>
          </a:extLst>
        </xdr:cNvPr>
        <xdr:cNvSpPr/>
      </xdr:nvSpPr>
      <xdr:spPr>
        <a:xfrm>
          <a:off x="695325" y="6553200"/>
          <a:ext cx="2466975" cy="1962150"/>
        </a:xfrm>
        <a:prstGeom prst="rect">
          <a:avLst/>
        </a:prstGeom>
        <a:solidFill>
          <a:schemeClr val="accent6"/>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There is a calculation tab for each combination of fuel, Benchmark Metering Arrangement,</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Benchmark Annual Consumption Level and Payment Method.</a:t>
          </a:r>
        </a:p>
        <a:p>
          <a:pPr algn="ctr"/>
          <a:endPar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There is 1 calculation tab in total.</a:t>
          </a:r>
        </a:p>
        <a:p>
          <a:pPr algn="ctr"/>
          <a:endPar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The tab calculates the differential between payment methods, and calculates the Levelisation allowance term (</a:t>
          </a:r>
          <a:r>
            <a:rPr lang="en-GB" sz="1000" i="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t>
          </a:r>
        </a:p>
        <a:p>
          <a:pPr algn="ctr"/>
          <a:endPar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1381118</xdr:colOff>
      <xdr:row>37</xdr:row>
      <xdr:rowOff>66675</xdr:rowOff>
    </xdr:from>
    <xdr:to>
      <xdr:col>3</xdr:col>
      <xdr:colOff>2233605</xdr:colOff>
      <xdr:row>41</xdr:row>
      <xdr:rowOff>38100</xdr:rowOff>
    </xdr:to>
    <xdr:sp macro="" textlink="">
      <xdr:nvSpPr>
        <xdr:cNvPr id="13" name="Rectangle 12">
          <a:extLst>
            <a:ext uri="{FF2B5EF4-FFF2-40B4-BE49-F238E27FC236}">
              <a16:creationId xmlns:a16="http://schemas.microsoft.com/office/drawing/2014/main" id="{35C3226B-CFD0-4B81-A9A1-F918B7A1D407}"/>
            </a:ext>
            <a:ext uri="{147F2762-F138-4A5C-976F-8EAC2B608ADB}">
              <a16:predDERef xmlns:a16="http://schemas.microsoft.com/office/drawing/2014/main" pred="{5FEFAEA7-0BC6-4F97-9A9A-A345A81FE963}"/>
            </a:ext>
          </a:extLst>
        </xdr:cNvPr>
        <xdr:cNvSpPr/>
      </xdr:nvSpPr>
      <xdr:spPr>
        <a:xfrm>
          <a:off x="3838568" y="6591300"/>
          <a:ext cx="2281237" cy="657225"/>
        </a:xfrm>
        <a:prstGeom prst="rect">
          <a:avLst/>
        </a:prstGeom>
        <a:solidFill>
          <a:schemeClr val="bg1">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Takes</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updated values directly from the output tab 1a of the DTC overview model</a:t>
          </a:r>
        </a:p>
      </xdr:txBody>
    </xdr:sp>
    <xdr:clientData/>
  </xdr:twoCellAnchor>
  <xdr:twoCellAnchor>
    <xdr:from>
      <xdr:col>3</xdr:col>
      <xdr:colOff>2743199</xdr:colOff>
      <xdr:row>37</xdr:row>
      <xdr:rowOff>85724</xdr:rowOff>
    </xdr:from>
    <xdr:to>
      <xdr:col>5</xdr:col>
      <xdr:colOff>95250</xdr:colOff>
      <xdr:row>41</xdr:row>
      <xdr:rowOff>14286</xdr:rowOff>
    </xdr:to>
    <xdr:sp macro="" textlink="">
      <xdr:nvSpPr>
        <xdr:cNvPr id="14" name="Rectangle 13">
          <a:extLst>
            <a:ext uri="{FF2B5EF4-FFF2-40B4-BE49-F238E27FC236}">
              <a16:creationId xmlns:a16="http://schemas.microsoft.com/office/drawing/2014/main" id="{AA37A5FD-48B2-4B84-AA7E-02E28ADE472D}"/>
            </a:ext>
            <a:ext uri="{147F2762-F138-4A5C-976F-8EAC2B608ADB}">
              <a16:predDERef xmlns:a16="http://schemas.microsoft.com/office/drawing/2014/main" pred="{35C3226B-CFD0-4B81-A9A1-F918B7A1D407}"/>
            </a:ext>
          </a:extLst>
        </xdr:cNvPr>
        <xdr:cNvSpPr/>
      </xdr:nvSpPr>
      <xdr:spPr>
        <a:xfrm>
          <a:off x="6629399" y="6610349"/>
          <a:ext cx="4038601" cy="614362"/>
        </a:xfrm>
        <a:prstGeom prst="rect">
          <a:avLst/>
        </a:prstGeom>
        <a:solidFill>
          <a:schemeClr val="accent4">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Arial" panose="020B0604020202020204" pitchFamily="34" charset="0"/>
            <a:buChar char="•"/>
          </a:pP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1a Default</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Tariff Cap</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1390643</xdr:colOff>
      <xdr:row>41</xdr:row>
      <xdr:rowOff>85725</xdr:rowOff>
    </xdr:from>
    <xdr:to>
      <xdr:col>3</xdr:col>
      <xdr:colOff>2243130</xdr:colOff>
      <xdr:row>44</xdr:row>
      <xdr:rowOff>114300</xdr:rowOff>
    </xdr:to>
    <xdr:sp macro="" textlink="">
      <xdr:nvSpPr>
        <xdr:cNvPr id="19" name="Rectangle 18">
          <a:extLst>
            <a:ext uri="{FF2B5EF4-FFF2-40B4-BE49-F238E27FC236}">
              <a16:creationId xmlns:a16="http://schemas.microsoft.com/office/drawing/2014/main" id="{7CC773D7-C4A3-4CC5-A951-D24F2DFFFF2A}"/>
            </a:ext>
          </a:extLst>
        </xdr:cNvPr>
        <xdr:cNvSpPr/>
      </xdr:nvSpPr>
      <xdr:spPr>
        <a:xfrm>
          <a:off x="3848093" y="7181850"/>
          <a:ext cx="2281237" cy="514350"/>
        </a:xfrm>
        <a:prstGeom prst="rect">
          <a:avLst/>
        </a:prstGeom>
        <a:solidFill>
          <a:schemeClr val="bg1">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Takes the latest customer</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account data from supplier RFI</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2733675</xdr:colOff>
      <xdr:row>41</xdr:row>
      <xdr:rowOff>85725</xdr:rowOff>
    </xdr:from>
    <xdr:to>
      <xdr:col>5</xdr:col>
      <xdr:colOff>104775</xdr:colOff>
      <xdr:row>44</xdr:row>
      <xdr:rowOff>95250</xdr:rowOff>
    </xdr:to>
    <xdr:sp macro="" textlink="">
      <xdr:nvSpPr>
        <xdr:cNvPr id="20" name="Rectangle 19">
          <a:extLst>
            <a:ext uri="{FF2B5EF4-FFF2-40B4-BE49-F238E27FC236}">
              <a16:creationId xmlns:a16="http://schemas.microsoft.com/office/drawing/2014/main" id="{2F3E94BB-4412-43E2-BB00-DA3AFB4DABC3}"/>
            </a:ext>
            <a:ext uri="{147F2762-F138-4A5C-976F-8EAC2B608ADB}">
              <a16:predDERef xmlns:a16="http://schemas.microsoft.com/office/drawing/2014/main" pred="{7CC773D7-C4A3-4CC5-A951-D24F2DFFFF2A}"/>
            </a:ext>
            <a:ext uri="{C183D7F6-B498-43B3-948B-1728B52AA6E4}">
              <adec:decorative xmlns:adec="http://schemas.microsoft.com/office/drawing/2017/decorative" val="1"/>
            </a:ext>
          </a:extLst>
        </xdr:cNvPr>
        <xdr:cNvSpPr/>
      </xdr:nvSpPr>
      <xdr:spPr>
        <a:xfrm>
          <a:off x="6619875" y="7296150"/>
          <a:ext cx="4057650" cy="523875"/>
        </a:xfrm>
        <a:prstGeom prst="rect">
          <a:avLst/>
        </a:prstGeom>
        <a:solidFill>
          <a:schemeClr val="accent4">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Arial" panose="020B0604020202020204" pitchFamily="34" charset="0"/>
            <a:buChar char="•"/>
          </a:pP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Tariff and Customer</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Account RFI</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14288</xdr:colOff>
      <xdr:row>54</xdr:row>
      <xdr:rowOff>138120</xdr:rowOff>
    </xdr:from>
    <xdr:to>
      <xdr:col>2</xdr:col>
      <xdr:colOff>709613</xdr:colOff>
      <xdr:row>61</xdr:row>
      <xdr:rowOff>104783</xdr:rowOff>
    </xdr:to>
    <xdr:sp macro="" textlink="">
      <xdr:nvSpPr>
        <xdr:cNvPr id="25" name="Rectangle 24">
          <a:extLst>
            <a:ext uri="{FF2B5EF4-FFF2-40B4-BE49-F238E27FC236}">
              <a16:creationId xmlns:a16="http://schemas.microsoft.com/office/drawing/2014/main" id="{CFD496F6-463F-45F1-BBAC-60AB9EFC0E8F}"/>
            </a:ext>
            <a:ext uri="{147F2762-F138-4A5C-976F-8EAC2B608ADB}">
              <a16:predDERef xmlns:a16="http://schemas.microsoft.com/office/drawing/2014/main" pred="{2F3E94BB-4412-43E2-BB00-DA3AFB4DABC3}"/>
            </a:ext>
          </a:extLst>
        </xdr:cNvPr>
        <xdr:cNvSpPr/>
      </xdr:nvSpPr>
      <xdr:spPr>
        <a:xfrm>
          <a:off x="700088" y="9577395"/>
          <a:ext cx="2466975" cy="1166813"/>
        </a:xfrm>
        <a:prstGeom prst="rect">
          <a:avLst/>
        </a:prstGeom>
        <a:solidFill>
          <a:schemeClr val="accent2"/>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Outputs</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summarised on sheet '1a Levelised DTC'</a:t>
          </a:r>
        </a:p>
        <a:p>
          <a:pPr algn="ctr"/>
          <a:endPar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This shows the levelised levels of the default tariff cap</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1081087</xdr:colOff>
      <xdr:row>49</xdr:row>
      <xdr:rowOff>61912</xdr:rowOff>
    </xdr:from>
    <xdr:to>
      <xdr:col>1</xdr:col>
      <xdr:colOff>1423987</xdr:colOff>
      <xdr:row>54</xdr:row>
      <xdr:rowOff>23812</xdr:rowOff>
    </xdr:to>
    <xdr:sp macro="" textlink="">
      <xdr:nvSpPr>
        <xdr:cNvPr id="26" name="Left Arrow 31" descr="Down arrow">
          <a:extLst>
            <a:ext uri="{FF2B5EF4-FFF2-40B4-BE49-F238E27FC236}">
              <a16:creationId xmlns:a16="http://schemas.microsoft.com/office/drawing/2014/main" id="{C053AB03-1C72-4EDD-BBED-7BBA52B3D48D}"/>
            </a:ext>
            <a:ext uri="{147F2762-F138-4A5C-976F-8EAC2B608ADB}">
              <a16:predDERef xmlns:a16="http://schemas.microsoft.com/office/drawing/2014/main" pred="{CFD496F6-463F-45F1-BBAC-60AB9EFC0E8F}"/>
            </a:ext>
          </a:extLst>
        </xdr:cNvPr>
        <xdr:cNvSpPr/>
      </xdr:nvSpPr>
      <xdr:spPr>
        <a:xfrm rot="16200000">
          <a:off x="1528762" y="8882062"/>
          <a:ext cx="819150" cy="342900"/>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11B2-14E3-4731-874A-76E57B0EBC47}">
  <sheetPr>
    <tabColor theme="0"/>
    <pageSetUpPr autoPageBreaks="0"/>
  </sheetPr>
  <dimension ref="A1:G46"/>
  <sheetViews>
    <sheetView zoomScale="80" zoomScaleNormal="80" workbookViewId="0">
      <selection activeCell="B10" sqref="B10"/>
    </sheetView>
  </sheetViews>
  <sheetFormatPr defaultColWidth="0" defaultRowHeight="15.75" customHeight="1" zeroHeight="1" x14ac:dyDescent="0.2"/>
  <cols>
    <col min="1" max="3" width="17.85546875" style="6" customWidth="1"/>
    <col min="4" max="4" width="156" style="6" customWidth="1"/>
    <col min="5" max="5" width="10.28515625" style="6" customWidth="1"/>
    <col min="6" max="7" width="0" style="7" hidden="1" customWidth="1"/>
    <col min="8" max="16384" width="10.28515625" style="7" hidden="1"/>
  </cols>
  <sheetData>
    <row r="1" spans="1:7" ht="56.85" customHeight="1" x14ac:dyDescent="0.2">
      <c r="A1" s="7"/>
      <c r="B1" s="7"/>
      <c r="F1" s="6"/>
      <c r="G1" s="6"/>
    </row>
    <row r="2" spans="1:7" s="89" customFormat="1" ht="12.75" x14ac:dyDescent="0.2"/>
    <row r="3" spans="1:7" s="89" customFormat="1" ht="18" x14ac:dyDescent="0.25">
      <c r="B3" s="148" t="s">
        <v>0</v>
      </c>
    </row>
    <row r="4" spans="1:7" s="89" customFormat="1" ht="18" x14ac:dyDescent="0.25">
      <c r="B4" s="90"/>
    </row>
    <row r="5" spans="1:7" s="89" customFormat="1" ht="13.5" customHeight="1" x14ac:dyDescent="0.2">
      <c r="B5" s="149" t="s">
        <v>1</v>
      </c>
      <c r="C5" s="149"/>
      <c r="D5" s="149"/>
    </row>
    <row r="6" spans="1:7" s="89" customFormat="1" ht="17.45" customHeight="1" x14ac:dyDescent="0.2">
      <c r="B6" s="149"/>
      <c r="C6" s="149"/>
      <c r="D6" s="149"/>
    </row>
    <row r="7" spans="1:7" s="89" customFormat="1" ht="17.45" customHeight="1" x14ac:dyDescent="0.2">
      <c r="B7" s="149"/>
      <c r="C7" s="149"/>
      <c r="D7" s="149"/>
    </row>
    <row r="8" spans="1:7" s="89" customFormat="1" ht="15" x14ac:dyDescent="0.25">
      <c r="A8" s="91"/>
      <c r="B8" s="91"/>
      <c r="C8" s="91"/>
      <c r="D8" s="91"/>
      <c r="E8" s="91"/>
      <c r="F8" s="91"/>
      <c r="G8" s="91"/>
    </row>
    <row r="9" spans="1:7" s="6" customFormat="1" ht="15" x14ac:dyDescent="0.25">
      <c r="A9" s="92"/>
      <c r="B9" s="93" t="s">
        <v>2</v>
      </c>
      <c r="C9" s="93" t="s">
        <v>3</v>
      </c>
      <c r="D9" s="93" t="s">
        <v>4</v>
      </c>
      <c r="E9" s="92"/>
      <c r="F9" s="92"/>
      <c r="G9" s="92"/>
    </row>
    <row r="10" spans="1:7" s="6" customFormat="1" ht="15" x14ac:dyDescent="0.25">
      <c r="A10" s="92"/>
      <c r="B10" s="145" t="s">
        <v>5</v>
      </c>
      <c r="C10" s="146" t="s">
        <v>6</v>
      </c>
      <c r="D10" s="147" t="s">
        <v>7</v>
      </c>
      <c r="E10" s="92"/>
      <c r="F10" s="92"/>
      <c r="G10" s="92"/>
    </row>
    <row r="11" spans="1:7" s="6" customFormat="1" ht="15" x14ac:dyDescent="0.25">
      <c r="A11" s="92"/>
      <c r="B11" s="94"/>
      <c r="C11" s="95"/>
      <c r="D11" s="96"/>
      <c r="E11" s="92"/>
      <c r="F11" s="92"/>
      <c r="G11" s="92"/>
    </row>
    <row r="12" spans="1:7" s="6" customFormat="1" ht="15" x14ac:dyDescent="0.25">
      <c r="A12" s="92"/>
      <c r="B12" s="97"/>
      <c r="C12" s="98"/>
      <c r="D12" s="99"/>
      <c r="E12" s="92"/>
      <c r="F12" s="92"/>
      <c r="G12" s="92"/>
    </row>
    <row r="13" spans="1:7" s="6" customFormat="1" ht="15" x14ac:dyDescent="0.25">
      <c r="A13" s="92"/>
      <c r="B13" s="100"/>
      <c r="C13" s="98"/>
      <c r="D13" s="101"/>
      <c r="E13" s="92"/>
      <c r="F13" s="92"/>
      <c r="G13" s="92"/>
    </row>
    <row r="14" spans="1:7" s="6" customFormat="1" ht="15" x14ac:dyDescent="0.25">
      <c r="A14" s="92"/>
      <c r="B14" s="100"/>
      <c r="C14" s="98"/>
      <c r="D14" s="101"/>
      <c r="E14" s="92"/>
      <c r="F14" s="92"/>
      <c r="G14" s="92"/>
    </row>
    <row r="15" spans="1:7" s="6" customFormat="1" ht="15" x14ac:dyDescent="0.25">
      <c r="A15" s="92"/>
      <c r="B15" s="102"/>
      <c r="C15" s="103"/>
      <c r="D15" s="104"/>
      <c r="E15" s="92"/>
      <c r="F15" s="92"/>
      <c r="G15" s="92"/>
    </row>
    <row r="16" spans="1:7" ht="15.75" customHeight="1" x14ac:dyDescent="0.2"/>
    <row r="17" spans="6:7" s="6" customFormat="1" ht="15.75" customHeight="1" x14ac:dyDescent="0.2">
      <c r="F17" s="7"/>
      <c r="G17" s="7"/>
    </row>
    <row r="18" spans="6:7" s="6" customFormat="1" ht="15.75" customHeight="1" x14ac:dyDescent="0.2">
      <c r="F18" s="7"/>
      <c r="G18" s="7"/>
    </row>
    <row r="19" spans="6:7" s="6" customFormat="1" ht="15.75" customHeight="1" x14ac:dyDescent="0.2">
      <c r="F19" s="7"/>
      <c r="G19" s="7"/>
    </row>
    <row r="20" spans="6:7" s="6" customFormat="1" ht="15.75" customHeight="1" x14ac:dyDescent="0.2">
      <c r="F20" s="7"/>
      <c r="G20" s="7"/>
    </row>
    <row r="21" spans="6:7" s="6" customFormat="1" ht="15.75" customHeight="1" x14ac:dyDescent="0.2">
      <c r="F21" s="7"/>
      <c r="G21" s="7"/>
    </row>
    <row r="22" spans="6:7" s="6" customFormat="1" ht="15.75" customHeight="1" x14ac:dyDescent="0.2">
      <c r="F22" s="7"/>
      <c r="G22" s="7"/>
    </row>
    <row r="23" spans="6:7" s="6" customFormat="1" ht="15.75" customHeight="1" x14ac:dyDescent="0.2">
      <c r="F23" s="7"/>
      <c r="G23" s="7"/>
    </row>
    <row r="24" spans="6:7" s="6" customFormat="1" ht="15.75" customHeight="1" x14ac:dyDescent="0.2">
      <c r="F24" s="7"/>
      <c r="G24" s="7"/>
    </row>
    <row r="25" spans="6:7" s="6" customFormat="1" ht="15.75" customHeight="1" x14ac:dyDescent="0.2">
      <c r="F25" s="7"/>
      <c r="G25" s="7"/>
    </row>
    <row r="26" spans="6:7" s="6" customFormat="1" ht="15.75" customHeight="1" x14ac:dyDescent="0.2">
      <c r="F26" s="7"/>
      <c r="G26" s="7"/>
    </row>
    <row r="27" spans="6:7" s="6" customFormat="1" ht="15.75" customHeight="1" x14ac:dyDescent="0.2">
      <c r="F27" s="7"/>
      <c r="G27" s="7"/>
    </row>
    <row r="28" spans="6:7" s="6" customFormat="1" ht="15.75" customHeight="1" x14ac:dyDescent="0.2">
      <c r="F28" s="7"/>
      <c r="G28" s="7"/>
    </row>
    <row r="29" spans="6:7" s="6" customFormat="1" ht="15.75" customHeight="1" x14ac:dyDescent="0.2">
      <c r="F29" s="7"/>
      <c r="G29" s="7"/>
    </row>
    <row r="30" spans="6:7" s="6" customFormat="1" ht="15.75" customHeight="1" x14ac:dyDescent="0.2">
      <c r="F30" s="7"/>
      <c r="G30" s="7"/>
    </row>
    <row r="31" spans="6:7" ht="15.75" customHeight="1" x14ac:dyDescent="0.2"/>
    <row r="32" spans="6: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sheetData>
  <mergeCells count="1">
    <mergeCell ref="B5:D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C6B6-9D35-4303-AC4B-9EF1405FFDC0}">
  <sheetPr>
    <tabColor theme="0"/>
    <pageSetUpPr autoPageBreaks="0"/>
  </sheetPr>
  <dimension ref="A1:M149"/>
  <sheetViews>
    <sheetView topLeftCell="A42" workbookViewId="0">
      <selection activeCell="A64" sqref="A63:XFD64"/>
    </sheetView>
  </sheetViews>
  <sheetFormatPr defaultColWidth="0" defaultRowHeight="12.75" customHeight="1" zeroHeight="1" x14ac:dyDescent="0.2"/>
  <cols>
    <col min="1" max="1" width="10.28515625" style="105" customWidth="1"/>
    <col min="2" max="2" width="26.5703125" style="106" customWidth="1"/>
    <col min="3" max="3" width="21.42578125" style="106" customWidth="1"/>
    <col min="4" max="4" width="90" style="106" customWidth="1"/>
    <col min="5" max="13" width="10.28515625" style="106" customWidth="1"/>
    <col min="14" max="16384" width="10.28515625" style="106" hidden="1"/>
  </cols>
  <sheetData>
    <row r="1" spans="1:13" x14ac:dyDescent="0.2">
      <c r="B1" s="105"/>
      <c r="C1" s="105"/>
      <c r="D1" s="105"/>
      <c r="E1" s="105"/>
      <c r="F1" s="105"/>
      <c r="G1" s="105"/>
      <c r="H1" s="105"/>
      <c r="I1" s="105"/>
      <c r="J1" s="105"/>
      <c r="K1" s="105"/>
      <c r="L1" s="105"/>
      <c r="M1" s="105"/>
    </row>
    <row r="2" spans="1:13" s="107" customFormat="1" x14ac:dyDescent="0.2">
      <c r="B2" s="107" t="s">
        <v>8</v>
      </c>
    </row>
    <row r="3" spans="1:13" x14ac:dyDescent="0.2">
      <c r="A3" s="106"/>
      <c r="B3" s="105"/>
      <c r="C3" s="105"/>
      <c r="D3" s="105"/>
      <c r="E3" s="105"/>
      <c r="F3" s="105"/>
      <c r="G3" s="105"/>
      <c r="H3" s="105"/>
      <c r="I3" s="105"/>
      <c r="J3" s="105"/>
      <c r="K3" s="105"/>
      <c r="L3" s="105"/>
      <c r="M3" s="105"/>
    </row>
    <row r="4" spans="1:13" ht="27" customHeight="1" x14ac:dyDescent="0.25">
      <c r="B4" s="156" t="s">
        <v>9</v>
      </c>
      <c r="C4" s="157"/>
      <c r="D4" s="157"/>
      <c r="E4" s="157"/>
      <c r="F4" s="157"/>
      <c r="G4" s="157"/>
      <c r="H4" s="157"/>
      <c r="I4" s="157"/>
      <c r="J4" s="105"/>
      <c r="K4" s="105"/>
      <c r="L4" s="105"/>
      <c r="M4" s="105"/>
    </row>
    <row r="5" spans="1:13" x14ac:dyDescent="0.2">
      <c r="B5" s="105"/>
      <c r="C5" s="105"/>
      <c r="D5" s="105"/>
      <c r="E5" s="105"/>
      <c r="F5" s="105"/>
      <c r="G5" s="105"/>
      <c r="H5" s="105"/>
      <c r="I5" s="105"/>
      <c r="J5" s="105"/>
      <c r="K5" s="105"/>
      <c r="L5" s="105"/>
      <c r="M5" s="105"/>
    </row>
    <row r="6" spans="1:13" x14ac:dyDescent="0.2">
      <c r="B6" s="105"/>
      <c r="C6" s="105"/>
      <c r="D6" s="105"/>
      <c r="E6" s="105"/>
      <c r="F6" s="105"/>
      <c r="G6" s="105"/>
      <c r="H6" s="105"/>
      <c r="I6" s="105"/>
      <c r="J6" s="105"/>
      <c r="K6" s="105"/>
      <c r="L6" s="105"/>
      <c r="M6" s="105"/>
    </row>
    <row r="7" spans="1:13" ht="13.5" x14ac:dyDescent="0.25">
      <c r="B7" s="158" t="s">
        <v>10</v>
      </c>
      <c r="C7" s="159"/>
      <c r="D7" s="159"/>
      <c r="E7" s="159"/>
      <c r="F7" s="159"/>
      <c r="G7" s="159"/>
      <c r="H7" s="159"/>
      <c r="I7" s="159"/>
      <c r="J7" s="105"/>
      <c r="K7" s="105"/>
      <c r="L7" s="105"/>
      <c r="M7" s="105"/>
    </row>
    <row r="8" spans="1:13" x14ac:dyDescent="0.2">
      <c r="B8" s="105"/>
      <c r="C8" s="105"/>
      <c r="D8" s="105"/>
      <c r="E8" s="105"/>
      <c r="F8" s="105"/>
      <c r="G8" s="105"/>
      <c r="H8" s="105"/>
      <c r="I8" s="105"/>
      <c r="J8" s="105"/>
      <c r="K8" s="105"/>
      <c r="L8" s="105"/>
      <c r="M8" s="105"/>
    </row>
    <row r="9" spans="1:13" ht="12.6" customHeight="1" x14ac:dyDescent="0.2">
      <c r="B9" s="105"/>
      <c r="C9" s="105"/>
      <c r="D9" s="105"/>
      <c r="E9" s="160"/>
      <c r="F9" s="160"/>
      <c r="G9" s="160"/>
      <c r="H9" s="160"/>
      <c r="I9" s="160"/>
      <c r="J9" s="105"/>
      <c r="K9" s="105"/>
      <c r="L9" s="105"/>
      <c r="M9" s="105"/>
    </row>
    <row r="10" spans="1:13" x14ac:dyDescent="0.2">
      <c r="B10" s="109"/>
      <c r="C10" s="110" t="s">
        <v>11</v>
      </c>
      <c r="D10" s="108"/>
      <c r="E10" s="160"/>
      <c r="F10" s="160"/>
      <c r="G10" s="160"/>
      <c r="H10" s="160"/>
      <c r="I10" s="160"/>
      <c r="J10" s="105"/>
      <c r="K10" s="105"/>
      <c r="L10" s="105"/>
      <c r="M10" s="105"/>
    </row>
    <row r="11" spans="1:13" x14ac:dyDescent="0.2">
      <c r="B11" s="111"/>
      <c r="C11" s="110" t="s">
        <v>12</v>
      </c>
      <c r="D11" s="108"/>
      <c r="E11" s="160"/>
      <c r="F11" s="160"/>
      <c r="G11" s="160"/>
      <c r="H11" s="160"/>
      <c r="I11" s="160"/>
      <c r="J11" s="105"/>
      <c r="K11" s="105"/>
      <c r="L11" s="105"/>
      <c r="M11" s="105"/>
    </row>
    <row r="12" spans="1:13" x14ac:dyDescent="0.2">
      <c r="B12" s="105"/>
      <c r="C12" s="105"/>
      <c r="D12" s="105"/>
      <c r="E12" s="160"/>
      <c r="F12" s="160"/>
      <c r="G12" s="160"/>
      <c r="H12" s="160"/>
      <c r="I12" s="160"/>
      <c r="J12" s="105"/>
      <c r="K12" s="105"/>
      <c r="L12" s="105"/>
      <c r="M12" s="105"/>
    </row>
    <row r="13" spans="1:13" x14ac:dyDescent="0.2">
      <c r="C13" s="105"/>
      <c r="D13" s="105"/>
      <c r="E13" s="160"/>
      <c r="F13" s="160"/>
      <c r="G13" s="160"/>
      <c r="H13" s="160"/>
      <c r="I13" s="160"/>
      <c r="J13" s="105"/>
      <c r="K13" s="105"/>
      <c r="L13" s="105"/>
      <c r="M13" s="105"/>
    </row>
    <row r="14" spans="1:13" ht="15" x14ac:dyDescent="0.25">
      <c r="B14" s="112" t="s">
        <v>13</v>
      </c>
      <c r="C14" s="113"/>
      <c r="D14" s="113"/>
      <c r="E14" s="160"/>
      <c r="F14" s="160"/>
      <c r="G14" s="160"/>
      <c r="H14" s="160"/>
      <c r="I14" s="160"/>
      <c r="J14" s="105"/>
      <c r="K14" s="105"/>
      <c r="L14" s="105"/>
      <c r="M14" s="105"/>
    </row>
    <row r="15" spans="1:13" ht="15" x14ac:dyDescent="0.25">
      <c r="B15" s="112"/>
      <c r="C15" s="113"/>
      <c r="D15" s="113"/>
      <c r="E15" s="160"/>
      <c r="F15" s="160"/>
      <c r="G15" s="160"/>
      <c r="H15" s="160"/>
      <c r="I15" s="160"/>
      <c r="J15" s="105"/>
      <c r="K15" s="105"/>
      <c r="L15" s="105"/>
      <c r="M15" s="105"/>
    </row>
    <row r="16" spans="1:13" ht="15" x14ac:dyDescent="0.25">
      <c r="B16" s="112" t="s">
        <v>14</v>
      </c>
      <c r="C16" s="113"/>
      <c r="D16" s="113"/>
      <c r="E16" s="160"/>
      <c r="F16" s="160"/>
      <c r="G16" s="160"/>
      <c r="H16" s="160"/>
      <c r="I16" s="160"/>
      <c r="J16" s="105"/>
      <c r="K16" s="105"/>
      <c r="L16" s="105"/>
      <c r="M16" s="105"/>
    </row>
    <row r="17" spans="1:13" ht="15" x14ac:dyDescent="0.25">
      <c r="B17" s="112"/>
      <c r="C17" s="113"/>
      <c r="D17" s="113"/>
      <c r="E17" s="160"/>
      <c r="F17" s="160"/>
      <c r="G17" s="160"/>
      <c r="H17" s="160"/>
      <c r="I17" s="160"/>
      <c r="J17" s="105"/>
      <c r="K17" s="105"/>
      <c r="L17" s="105"/>
      <c r="M17" s="105"/>
    </row>
    <row r="18" spans="1:13" s="107" customFormat="1" x14ac:dyDescent="0.2">
      <c r="B18" s="107" t="s">
        <v>15</v>
      </c>
    </row>
    <row r="19" spans="1:13" s="114" customFormat="1" x14ac:dyDescent="0.2"/>
    <row r="20" spans="1:13" s="114" customFormat="1" ht="12.75" customHeight="1" x14ac:dyDescent="0.2">
      <c r="D20" s="115"/>
    </row>
    <row r="21" spans="1:13" s="114" customFormat="1" ht="21.75" customHeight="1" x14ac:dyDescent="0.2">
      <c r="A21" s="132"/>
      <c r="B21" s="161" t="s">
        <v>16</v>
      </c>
      <c r="D21" s="150" t="s">
        <v>17</v>
      </c>
    </row>
    <row r="22" spans="1:13" s="114" customFormat="1" ht="12.75" customHeight="1" x14ac:dyDescent="0.2">
      <c r="B22" s="162"/>
      <c r="D22" s="151"/>
    </row>
    <row r="23" spans="1:13" s="114" customFormat="1" ht="12.75" customHeight="1" x14ac:dyDescent="0.2">
      <c r="B23" s="162"/>
      <c r="D23" s="152"/>
    </row>
    <row r="24" spans="1:13" s="114" customFormat="1" ht="12.75" customHeight="1" x14ac:dyDescent="0.2">
      <c r="B24" s="162"/>
      <c r="D24" s="115"/>
    </row>
    <row r="25" spans="1:13" s="114" customFormat="1" ht="12.75" customHeight="1" x14ac:dyDescent="0.2">
      <c r="B25" s="162"/>
      <c r="D25" s="132"/>
    </row>
    <row r="26" spans="1:13" s="114" customFormat="1" ht="12.75" customHeight="1" x14ac:dyDescent="0.2">
      <c r="B26" s="162"/>
      <c r="D26" s="150" t="s">
        <v>18</v>
      </c>
    </row>
    <row r="27" spans="1:13" s="114" customFormat="1" ht="12.75" customHeight="1" x14ac:dyDescent="0.2">
      <c r="B27" s="162"/>
      <c r="D27" s="151"/>
    </row>
    <row r="28" spans="1:13" s="114" customFormat="1" ht="12.75" customHeight="1" x14ac:dyDescent="0.2">
      <c r="B28" s="162"/>
      <c r="D28" s="152"/>
    </row>
    <row r="29" spans="1:13" s="114" customFormat="1" ht="12.75" customHeight="1" x14ac:dyDescent="0.2">
      <c r="B29" s="162"/>
    </row>
    <row r="30" spans="1:13" s="114" customFormat="1" ht="12.75" customHeight="1" x14ac:dyDescent="0.2">
      <c r="B30" s="162"/>
    </row>
    <row r="31" spans="1:13" s="114" customFormat="1" ht="12.75" customHeight="1" x14ac:dyDescent="0.2">
      <c r="B31" s="162"/>
    </row>
    <row r="32" spans="1:13" s="114" customFormat="1" ht="12.75" customHeight="1" x14ac:dyDescent="0.2">
      <c r="B32" s="163"/>
    </row>
    <row r="33" spans="2:13" s="114" customFormat="1" x14ac:dyDescent="0.2"/>
    <row r="34" spans="2:13" x14ac:dyDescent="0.2">
      <c r="B34" s="105"/>
      <c r="C34" s="105"/>
      <c r="D34" s="105"/>
      <c r="E34" s="105"/>
      <c r="F34" s="105"/>
      <c r="G34" s="105"/>
      <c r="H34" s="105"/>
      <c r="I34" s="105"/>
      <c r="J34" s="105"/>
      <c r="K34" s="105"/>
      <c r="L34" s="105"/>
      <c r="M34" s="105"/>
    </row>
    <row r="35" spans="2:13" s="107" customFormat="1" x14ac:dyDescent="0.2">
      <c r="B35" s="107" t="s">
        <v>19</v>
      </c>
    </row>
    <row r="36" spans="2:13" x14ac:dyDescent="0.2">
      <c r="B36" s="105"/>
      <c r="C36" s="105"/>
      <c r="D36" s="105"/>
      <c r="E36" s="105"/>
      <c r="F36" s="105"/>
      <c r="G36" s="105"/>
      <c r="H36" s="105"/>
      <c r="I36" s="105"/>
      <c r="J36" s="105"/>
      <c r="K36" s="105"/>
      <c r="L36" s="105"/>
      <c r="M36" s="105"/>
    </row>
    <row r="37" spans="2:13" x14ac:dyDescent="0.2">
      <c r="B37" s="105"/>
      <c r="C37" s="105"/>
      <c r="D37" s="105"/>
      <c r="E37" s="105"/>
      <c r="F37" s="105"/>
      <c r="G37" s="105"/>
      <c r="H37" s="105"/>
      <c r="I37" s="105"/>
      <c r="J37" s="105"/>
      <c r="K37" s="105"/>
      <c r="L37" s="105"/>
      <c r="M37" s="105"/>
    </row>
    <row r="38" spans="2:13" x14ac:dyDescent="0.2">
      <c r="B38" s="105"/>
      <c r="C38" s="105"/>
      <c r="D38" s="105"/>
      <c r="E38" s="105"/>
      <c r="F38" s="105"/>
      <c r="G38" s="105"/>
      <c r="H38" s="105"/>
      <c r="I38" s="105"/>
      <c r="J38" s="105"/>
      <c r="K38" s="105"/>
      <c r="L38" s="105"/>
      <c r="M38" s="105"/>
    </row>
    <row r="39" spans="2:13" x14ac:dyDescent="0.2">
      <c r="B39" s="105"/>
      <c r="C39" s="105"/>
      <c r="D39" s="105"/>
      <c r="E39" s="105"/>
      <c r="F39" s="105"/>
      <c r="G39" s="105"/>
      <c r="H39" s="105"/>
      <c r="I39" s="105"/>
      <c r="J39" s="105"/>
      <c r="K39" s="105"/>
      <c r="L39" s="105"/>
      <c r="M39" s="105"/>
    </row>
    <row r="40" spans="2:13" x14ac:dyDescent="0.2">
      <c r="B40" s="105"/>
      <c r="C40" s="105"/>
      <c r="D40" s="105"/>
      <c r="E40" s="105"/>
      <c r="F40" s="105"/>
      <c r="G40" s="105"/>
      <c r="H40" s="105"/>
      <c r="I40" s="105"/>
      <c r="J40" s="105"/>
      <c r="K40" s="105"/>
      <c r="L40" s="105"/>
      <c r="M40" s="105"/>
    </row>
    <row r="41" spans="2:13" x14ac:dyDescent="0.2">
      <c r="B41" s="105"/>
      <c r="C41" s="105"/>
      <c r="D41" s="105"/>
      <c r="E41" s="105"/>
      <c r="F41" s="105"/>
      <c r="G41" s="105"/>
      <c r="H41" s="105"/>
      <c r="I41" s="105"/>
      <c r="J41" s="105"/>
      <c r="K41" s="105"/>
      <c r="L41" s="105"/>
      <c r="M41" s="105"/>
    </row>
    <row r="42" spans="2:13" x14ac:dyDescent="0.2">
      <c r="B42" s="105"/>
      <c r="C42" s="105"/>
      <c r="D42" s="105"/>
      <c r="E42" s="105"/>
      <c r="F42" s="105"/>
      <c r="G42" s="105"/>
      <c r="H42" s="105"/>
      <c r="I42" s="105"/>
      <c r="J42" s="105"/>
      <c r="K42" s="105"/>
      <c r="L42" s="105"/>
      <c r="M42" s="105"/>
    </row>
    <row r="43" spans="2:13" x14ac:dyDescent="0.2">
      <c r="B43" s="105"/>
      <c r="C43" s="105"/>
      <c r="D43" s="105"/>
      <c r="E43" s="105"/>
      <c r="F43" s="105"/>
      <c r="G43" s="105"/>
      <c r="H43" s="105"/>
      <c r="I43" s="105"/>
      <c r="J43" s="105"/>
      <c r="K43" s="105"/>
      <c r="L43" s="105"/>
      <c r="M43" s="105"/>
    </row>
    <row r="44" spans="2:13" x14ac:dyDescent="0.2">
      <c r="B44" s="105"/>
      <c r="C44" s="105"/>
      <c r="D44" s="105"/>
      <c r="E44" s="105"/>
      <c r="F44" s="105"/>
      <c r="G44" s="105"/>
      <c r="H44" s="105"/>
      <c r="I44" s="105"/>
      <c r="J44" s="105"/>
      <c r="K44" s="105"/>
      <c r="L44" s="105"/>
      <c r="M44" s="105"/>
    </row>
    <row r="45" spans="2:13" x14ac:dyDescent="0.2">
      <c r="B45" s="105"/>
      <c r="C45" s="105"/>
      <c r="D45" s="105"/>
      <c r="E45" s="105"/>
      <c r="F45" s="105"/>
      <c r="G45" s="105"/>
      <c r="H45" s="105"/>
      <c r="I45" s="105"/>
      <c r="J45" s="105"/>
      <c r="K45" s="105"/>
      <c r="L45" s="105"/>
      <c r="M45" s="105"/>
    </row>
    <row r="46" spans="2:13" x14ac:dyDescent="0.2">
      <c r="B46" s="105"/>
      <c r="C46" s="105"/>
      <c r="D46" s="105"/>
      <c r="E46" s="105"/>
      <c r="F46" s="105"/>
      <c r="G46" s="105"/>
      <c r="H46" s="105"/>
      <c r="I46" s="105"/>
      <c r="J46" s="105"/>
      <c r="K46" s="105"/>
      <c r="L46" s="105"/>
      <c r="M46" s="105"/>
    </row>
    <row r="47" spans="2:13" x14ac:dyDescent="0.2">
      <c r="B47" s="105"/>
      <c r="C47" s="105"/>
      <c r="D47" s="105"/>
      <c r="E47" s="105"/>
      <c r="F47" s="105"/>
      <c r="G47" s="105"/>
      <c r="H47" s="105"/>
      <c r="I47" s="105"/>
      <c r="J47" s="105"/>
      <c r="K47" s="105"/>
      <c r="L47" s="105"/>
      <c r="M47" s="105"/>
    </row>
    <row r="48" spans="2:13" x14ac:dyDescent="0.2">
      <c r="B48" s="105"/>
      <c r="C48" s="105"/>
      <c r="D48" s="105"/>
      <c r="E48" s="105"/>
      <c r="F48" s="105"/>
      <c r="G48" s="105"/>
      <c r="H48" s="105"/>
      <c r="I48" s="105"/>
      <c r="J48" s="105"/>
      <c r="K48" s="105"/>
      <c r="L48" s="105"/>
      <c r="M48" s="105"/>
    </row>
    <row r="49" spans="2:13" x14ac:dyDescent="0.2">
      <c r="B49" s="105"/>
      <c r="C49" s="105"/>
      <c r="D49" s="105"/>
      <c r="E49" s="105"/>
      <c r="F49" s="105"/>
      <c r="G49" s="105"/>
      <c r="H49" s="105"/>
      <c r="I49" s="105"/>
      <c r="J49" s="105"/>
      <c r="K49" s="105"/>
      <c r="L49" s="105"/>
      <c r="M49" s="105"/>
    </row>
    <row r="50" spans="2:13" x14ac:dyDescent="0.2">
      <c r="B50" s="105"/>
      <c r="C50" s="105"/>
      <c r="D50" s="105"/>
      <c r="E50" s="105"/>
      <c r="F50" s="105"/>
      <c r="G50" s="105"/>
      <c r="H50" s="105"/>
      <c r="I50" s="105"/>
      <c r="J50" s="105"/>
      <c r="K50" s="105"/>
      <c r="L50" s="105"/>
      <c r="M50" s="105"/>
    </row>
    <row r="51" spans="2:13" x14ac:dyDescent="0.2">
      <c r="B51" s="105"/>
      <c r="C51" s="105"/>
      <c r="D51" s="105"/>
      <c r="E51" s="105"/>
      <c r="F51" s="105"/>
      <c r="G51" s="105"/>
      <c r="H51" s="105"/>
      <c r="I51" s="105"/>
      <c r="J51" s="105"/>
      <c r="K51" s="105"/>
      <c r="L51" s="105"/>
      <c r="M51" s="105"/>
    </row>
    <row r="52" spans="2:13" x14ac:dyDescent="0.2">
      <c r="B52" s="105"/>
      <c r="C52" s="105"/>
      <c r="D52" s="105"/>
      <c r="E52" s="105"/>
      <c r="F52" s="105"/>
      <c r="G52" s="105"/>
      <c r="H52" s="105"/>
      <c r="I52" s="105"/>
      <c r="J52" s="105"/>
      <c r="K52" s="105"/>
      <c r="L52" s="105"/>
      <c r="M52" s="105"/>
    </row>
    <row r="53" spans="2:13" x14ac:dyDescent="0.2">
      <c r="B53" s="105"/>
      <c r="C53" s="105"/>
      <c r="D53" s="105"/>
      <c r="E53" s="105"/>
      <c r="F53" s="105"/>
      <c r="G53" s="105"/>
      <c r="H53" s="105"/>
      <c r="I53" s="105"/>
      <c r="J53" s="105"/>
      <c r="K53" s="105"/>
      <c r="L53" s="105"/>
      <c r="M53" s="105"/>
    </row>
    <row r="54" spans="2:13" x14ac:dyDescent="0.2">
      <c r="B54" s="105"/>
      <c r="C54" s="105"/>
      <c r="D54" s="105"/>
      <c r="E54" s="105"/>
      <c r="F54" s="105"/>
      <c r="G54" s="105"/>
      <c r="H54" s="105"/>
      <c r="I54" s="105"/>
      <c r="J54" s="105"/>
      <c r="K54" s="105"/>
      <c r="L54" s="105"/>
      <c r="M54" s="105"/>
    </row>
    <row r="55" spans="2:13" x14ac:dyDescent="0.2">
      <c r="B55" s="105"/>
      <c r="C55" s="105"/>
      <c r="D55" s="105"/>
      <c r="E55" s="105"/>
      <c r="F55" s="105"/>
      <c r="G55" s="105"/>
      <c r="H55" s="105"/>
      <c r="I55" s="105"/>
      <c r="J55" s="105"/>
      <c r="K55" s="105"/>
      <c r="L55" s="105"/>
      <c r="M55" s="105"/>
    </row>
    <row r="56" spans="2:13" x14ac:dyDescent="0.2">
      <c r="B56" s="105"/>
      <c r="C56" s="105"/>
      <c r="D56" s="105"/>
      <c r="E56" s="105"/>
      <c r="F56" s="105"/>
      <c r="G56" s="105"/>
      <c r="H56" s="105"/>
      <c r="I56" s="105"/>
      <c r="J56" s="105"/>
      <c r="K56" s="105"/>
      <c r="L56" s="105"/>
      <c r="M56" s="105"/>
    </row>
    <row r="57" spans="2:13" x14ac:dyDescent="0.2">
      <c r="B57" s="105"/>
      <c r="C57" s="105"/>
      <c r="D57" s="105"/>
      <c r="E57" s="105"/>
      <c r="F57" s="105"/>
      <c r="G57" s="105"/>
      <c r="H57" s="105"/>
      <c r="I57" s="105"/>
      <c r="J57" s="105"/>
      <c r="K57" s="105"/>
      <c r="L57" s="105"/>
      <c r="M57" s="105"/>
    </row>
    <row r="58" spans="2:13" x14ac:dyDescent="0.2">
      <c r="B58" s="105"/>
      <c r="C58" s="105"/>
      <c r="D58" s="105"/>
      <c r="E58" s="105"/>
      <c r="F58" s="105"/>
      <c r="G58" s="105"/>
      <c r="H58" s="105"/>
      <c r="I58" s="105"/>
      <c r="J58" s="105"/>
      <c r="K58" s="105"/>
      <c r="L58" s="105"/>
      <c r="M58" s="105"/>
    </row>
    <row r="59" spans="2:13" x14ac:dyDescent="0.2">
      <c r="B59" s="105"/>
      <c r="C59" s="105"/>
      <c r="D59" s="105"/>
      <c r="E59" s="105"/>
      <c r="F59" s="105"/>
      <c r="G59" s="105"/>
      <c r="H59" s="105"/>
      <c r="I59" s="105"/>
      <c r="J59" s="105"/>
      <c r="K59" s="105"/>
      <c r="L59" s="105"/>
      <c r="M59" s="105"/>
    </row>
    <row r="60" spans="2:13" x14ac:dyDescent="0.2">
      <c r="B60" s="105"/>
      <c r="C60" s="105"/>
      <c r="D60" s="105"/>
      <c r="E60" s="105"/>
      <c r="F60" s="105"/>
      <c r="G60" s="105"/>
      <c r="H60" s="105"/>
      <c r="I60" s="105"/>
      <c r="J60" s="105"/>
      <c r="K60" s="105"/>
      <c r="L60" s="105"/>
      <c r="M60" s="105"/>
    </row>
    <row r="61" spans="2:13" x14ac:dyDescent="0.2">
      <c r="B61" s="105"/>
      <c r="C61" s="105"/>
      <c r="D61" s="105"/>
      <c r="E61" s="105"/>
      <c r="F61" s="105"/>
      <c r="G61" s="105"/>
      <c r="H61" s="105"/>
      <c r="I61" s="105"/>
      <c r="J61" s="105"/>
      <c r="K61" s="105"/>
      <c r="L61" s="105"/>
      <c r="M61" s="105"/>
    </row>
    <row r="62" spans="2:13" x14ac:dyDescent="0.2">
      <c r="B62" s="105"/>
      <c r="C62" s="105"/>
      <c r="D62" s="105"/>
      <c r="E62" s="105"/>
      <c r="F62" s="105"/>
      <c r="G62" s="105"/>
      <c r="H62" s="105"/>
      <c r="I62" s="105"/>
      <c r="J62" s="105"/>
      <c r="K62" s="105"/>
      <c r="L62" s="105"/>
      <c r="M62" s="105"/>
    </row>
    <row r="63" spans="2:13" x14ac:dyDescent="0.2">
      <c r="B63" s="105"/>
      <c r="C63" s="105"/>
      <c r="D63" s="105"/>
      <c r="E63" s="105"/>
      <c r="F63" s="105"/>
      <c r="G63" s="105"/>
      <c r="H63" s="105"/>
      <c r="I63" s="105"/>
      <c r="J63" s="105"/>
      <c r="K63" s="105"/>
      <c r="L63" s="105"/>
      <c r="M63" s="105"/>
    </row>
    <row r="64" spans="2:13" s="107" customFormat="1" x14ac:dyDescent="0.2">
      <c r="B64" s="107" t="s">
        <v>20</v>
      </c>
    </row>
    <row r="65" spans="2:13" x14ac:dyDescent="0.2">
      <c r="B65" s="105"/>
      <c r="C65" s="105"/>
      <c r="D65" s="105"/>
      <c r="E65" s="105"/>
      <c r="F65" s="105"/>
      <c r="G65" s="105"/>
      <c r="H65" s="105"/>
      <c r="I65" s="105"/>
      <c r="J65" s="105"/>
      <c r="K65" s="105"/>
      <c r="L65" s="105"/>
      <c r="M65" s="105"/>
    </row>
    <row r="66" spans="2:13" x14ac:dyDescent="0.2">
      <c r="B66" s="116" t="s">
        <v>21</v>
      </c>
      <c r="C66" s="116" t="s">
        <v>22</v>
      </c>
      <c r="D66" s="116" t="s">
        <v>8</v>
      </c>
      <c r="E66" s="105"/>
      <c r="F66" s="105"/>
      <c r="G66" s="105"/>
      <c r="H66" s="105"/>
      <c r="I66" s="105"/>
      <c r="J66" s="105"/>
      <c r="K66" s="105"/>
      <c r="L66" s="105"/>
      <c r="M66" s="105"/>
    </row>
    <row r="67" spans="2:13" ht="15" x14ac:dyDescent="0.25">
      <c r="B67" s="117" t="s">
        <v>23</v>
      </c>
      <c r="C67" s="117" t="s">
        <v>24</v>
      </c>
      <c r="D67" s="118" t="s">
        <v>25</v>
      </c>
      <c r="E67" s="105"/>
      <c r="F67" s="105"/>
      <c r="G67" s="105"/>
      <c r="H67" s="105"/>
      <c r="I67" s="105"/>
      <c r="J67" s="105"/>
      <c r="K67" s="105"/>
      <c r="L67" s="105"/>
      <c r="M67" s="105"/>
    </row>
    <row r="68" spans="2:13" ht="15" x14ac:dyDescent="0.25">
      <c r="B68" s="117" t="s">
        <v>26</v>
      </c>
      <c r="C68" s="117" t="s">
        <v>24</v>
      </c>
      <c r="D68" s="118" t="s">
        <v>27</v>
      </c>
      <c r="E68" s="105"/>
      <c r="F68" s="105"/>
      <c r="G68" s="105"/>
      <c r="H68" s="105"/>
      <c r="I68" s="105"/>
      <c r="J68" s="105"/>
      <c r="K68" s="105"/>
      <c r="L68" s="105"/>
      <c r="M68" s="105"/>
    </row>
    <row r="69" spans="2:13" x14ac:dyDescent="0.2">
      <c r="B69" s="153" t="s">
        <v>28</v>
      </c>
      <c r="C69" s="164"/>
      <c r="D69" s="165"/>
      <c r="E69" s="105"/>
      <c r="F69" s="105"/>
      <c r="G69" s="105"/>
      <c r="H69" s="105"/>
      <c r="I69" s="105"/>
      <c r="J69" s="105"/>
      <c r="K69" s="105"/>
      <c r="L69" s="105"/>
      <c r="M69" s="105"/>
    </row>
    <row r="70" spans="2:13" ht="41.1" customHeight="1" x14ac:dyDescent="0.2">
      <c r="B70" s="133" t="s">
        <v>29</v>
      </c>
      <c r="C70" s="133" t="s">
        <v>30</v>
      </c>
      <c r="D70" s="134" t="s">
        <v>31</v>
      </c>
      <c r="E70" s="105"/>
      <c r="F70" s="105"/>
      <c r="G70" s="105"/>
      <c r="H70" s="105"/>
      <c r="I70" s="105"/>
      <c r="J70" s="105"/>
      <c r="K70" s="105"/>
      <c r="L70" s="105"/>
      <c r="M70" s="105"/>
    </row>
    <row r="71" spans="2:13" x14ac:dyDescent="0.2">
      <c r="B71" s="153" t="s">
        <v>32</v>
      </c>
      <c r="C71" s="154"/>
      <c r="D71" s="155"/>
      <c r="E71" s="105"/>
      <c r="F71" s="105"/>
      <c r="G71" s="105"/>
      <c r="H71" s="105"/>
      <c r="I71" s="105"/>
      <c r="J71" s="105"/>
      <c r="K71" s="105"/>
      <c r="L71" s="105"/>
      <c r="M71" s="105"/>
    </row>
    <row r="72" spans="2:13" ht="15" customHeight="1" x14ac:dyDescent="0.25">
      <c r="B72" s="135" t="s">
        <v>33</v>
      </c>
      <c r="C72" s="136" t="s">
        <v>34</v>
      </c>
      <c r="D72" s="137" t="s">
        <v>35</v>
      </c>
      <c r="E72" s="105"/>
      <c r="F72" s="105"/>
      <c r="G72" s="105"/>
      <c r="H72" s="105"/>
      <c r="I72" s="105"/>
      <c r="J72" s="105"/>
      <c r="K72" s="105"/>
      <c r="L72" s="105"/>
      <c r="M72" s="105"/>
    </row>
    <row r="73" spans="2:13" x14ac:dyDescent="0.2">
      <c r="B73" s="153" t="s">
        <v>36</v>
      </c>
      <c r="C73" s="154"/>
      <c r="D73" s="155"/>
      <c r="E73" s="105"/>
      <c r="F73" s="105"/>
      <c r="G73" s="105"/>
      <c r="H73" s="105"/>
      <c r="I73" s="105"/>
      <c r="J73" s="105"/>
      <c r="K73" s="105"/>
      <c r="L73" s="105"/>
      <c r="M73" s="105"/>
    </row>
    <row r="74" spans="2:13" ht="15" x14ac:dyDescent="0.2">
      <c r="B74" s="138" t="s">
        <v>37</v>
      </c>
      <c r="C74" s="138" t="s">
        <v>38</v>
      </c>
      <c r="D74" s="134" t="s">
        <v>39</v>
      </c>
      <c r="E74" s="105"/>
      <c r="F74" s="105"/>
      <c r="G74" s="105"/>
      <c r="H74" s="105"/>
      <c r="I74" s="105"/>
      <c r="J74" s="105"/>
      <c r="K74" s="105"/>
      <c r="L74" s="105"/>
      <c r="M74" s="105"/>
    </row>
    <row r="75" spans="2:13" ht="15.75" customHeight="1" x14ac:dyDescent="0.2">
      <c r="B75" s="138" t="s">
        <v>40</v>
      </c>
      <c r="C75" s="138" t="s">
        <v>38</v>
      </c>
      <c r="D75" s="134" t="s">
        <v>41</v>
      </c>
      <c r="E75" s="105"/>
      <c r="F75" s="105"/>
      <c r="G75" s="105"/>
      <c r="H75" s="105"/>
      <c r="I75" s="105"/>
      <c r="J75" s="105"/>
      <c r="K75" s="105"/>
      <c r="L75" s="105"/>
      <c r="M75" s="105"/>
    </row>
    <row r="76" spans="2:13" x14ac:dyDescent="0.2">
      <c r="B76" s="105"/>
      <c r="C76" s="105"/>
      <c r="D76" s="105"/>
      <c r="E76" s="105"/>
      <c r="F76" s="105"/>
      <c r="G76" s="105"/>
      <c r="H76" s="105"/>
      <c r="I76" s="105"/>
      <c r="J76" s="105"/>
      <c r="K76" s="105"/>
      <c r="L76" s="105"/>
      <c r="M76" s="105"/>
    </row>
    <row r="77" spans="2:13" x14ac:dyDescent="0.2">
      <c r="B77" s="105"/>
      <c r="C77" s="105"/>
      <c r="D77" s="105"/>
      <c r="E77" s="105"/>
      <c r="F77" s="105"/>
      <c r="G77" s="105"/>
      <c r="H77" s="105"/>
      <c r="I77" s="105"/>
      <c r="J77" s="105"/>
      <c r="K77" s="105"/>
      <c r="L77" s="105"/>
      <c r="M77" s="105"/>
    </row>
    <row r="78" spans="2:13" x14ac:dyDescent="0.2">
      <c r="B78" s="105"/>
      <c r="C78" s="105"/>
      <c r="D78" s="105"/>
      <c r="E78" s="105"/>
      <c r="F78" s="105"/>
      <c r="G78" s="105"/>
      <c r="H78" s="105"/>
      <c r="I78" s="105"/>
      <c r="J78" s="105"/>
      <c r="K78" s="105"/>
      <c r="L78" s="105"/>
      <c r="M78" s="105"/>
    </row>
    <row r="79" spans="2:13" x14ac:dyDescent="0.2">
      <c r="B79" s="105"/>
      <c r="C79" s="105"/>
      <c r="D79" s="105"/>
      <c r="E79" s="105"/>
      <c r="F79" s="105"/>
      <c r="G79" s="105"/>
      <c r="H79" s="105"/>
      <c r="I79" s="105"/>
      <c r="J79" s="105"/>
      <c r="K79" s="105"/>
      <c r="L79" s="105"/>
      <c r="M79" s="105"/>
    </row>
    <row r="80" spans="2:13" x14ac:dyDescent="0.2">
      <c r="B80" s="105"/>
      <c r="C80" s="105"/>
      <c r="D80" s="105"/>
      <c r="E80" s="105"/>
      <c r="F80" s="105"/>
      <c r="G80" s="105"/>
      <c r="H80" s="105"/>
      <c r="I80" s="105"/>
      <c r="J80" s="105"/>
      <c r="K80" s="105"/>
      <c r="L80" s="105"/>
      <c r="M80" s="105"/>
    </row>
    <row r="81" spans="2:13" x14ac:dyDescent="0.2">
      <c r="B81" s="105"/>
      <c r="C81" s="105"/>
      <c r="D81" s="105"/>
      <c r="E81" s="105"/>
      <c r="F81" s="105"/>
      <c r="G81" s="105"/>
      <c r="H81" s="105"/>
      <c r="I81" s="105"/>
      <c r="J81" s="105"/>
      <c r="K81" s="105"/>
      <c r="L81" s="105"/>
      <c r="M81" s="105"/>
    </row>
    <row r="82" spans="2:13" x14ac:dyDescent="0.2"/>
    <row r="83" spans="2:13" ht="12.75" customHeight="1" x14ac:dyDescent="0.2"/>
    <row r="84" spans="2:13" ht="12.75" customHeight="1" x14ac:dyDescent="0.2"/>
    <row r="85" spans="2:13" ht="12.75" customHeight="1" x14ac:dyDescent="0.2"/>
    <row r="86" spans="2:13" ht="12.75" customHeight="1" x14ac:dyDescent="0.2"/>
    <row r="87" spans="2:13" ht="12.75" customHeight="1" x14ac:dyDescent="0.2"/>
    <row r="88" spans="2:13" ht="12.75" customHeight="1" x14ac:dyDescent="0.2"/>
    <row r="89" spans="2:13" ht="12.75" customHeight="1" x14ac:dyDescent="0.2"/>
    <row r="90" spans="2:13" ht="12.75" customHeight="1" x14ac:dyDescent="0.2"/>
    <row r="91" spans="2:13" ht="12.75" customHeight="1" x14ac:dyDescent="0.2"/>
    <row r="92" spans="2:13" ht="12.75" customHeight="1" x14ac:dyDescent="0.2"/>
    <row r="93" spans="2:13" ht="12.75" customHeight="1" x14ac:dyDescent="0.2"/>
    <row r="94" spans="2:13" ht="12.75" customHeight="1" x14ac:dyDescent="0.2"/>
    <row r="95" spans="2:13" ht="12.75" customHeight="1" x14ac:dyDescent="0.2"/>
    <row r="96" spans="2:1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sheetData>
  <mergeCells count="9">
    <mergeCell ref="D26:D28"/>
    <mergeCell ref="B73:D73"/>
    <mergeCell ref="B4:I4"/>
    <mergeCell ref="B7:I7"/>
    <mergeCell ref="E9:I17"/>
    <mergeCell ref="B21:B32"/>
    <mergeCell ref="D21:D23"/>
    <mergeCell ref="B69:D69"/>
    <mergeCell ref="B71:D71"/>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00C8-9BA5-4A81-9BCA-FD72DE822F7F}">
  <sheetPr>
    <tabColor theme="5"/>
    <pageSetUpPr autoPageBreaks="0"/>
  </sheetPr>
  <dimension ref="A1"/>
  <sheetViews>
    <sheetView workbookViewId="0"/>
  </sheetViews>
  <sheetFormatPr defaultColWidth="9.140625" defaultRowHeight="12.75" x14ac:dyDescent="0.2"/>
  <cols>
    <col min="1" max="16384" width="9.140625" style="7"/>
  </cols>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4B92E-9F1A-4B94-B41B-38BDABEA56D4}">
  <sheetPr>
    <tabColor theme="5" tint="0.79998168889431442"/>
    <pageSetUpPr autoPageBreaks="0"/>
  </sheetPr>
  <dimension ref="A1:O125"/>
  <sheetViews>
    <sheetView zoomScaleNormal="100" workbookViewId="0">
      <selection activeCell="F77" sqref="F77"/>
    </sheetView>
  </sheetViews>
  <sheetFormatPr defaultColWidth="0" defaultRowHeight="12.75" x14ac:dyDescent="0.2"/>
  <cols>
    <col min="1" max="1" width="9.5703125" style="13" customWidth="1"/>
    <col min="2" max="2" width="43" style="13" customWidth="1"/>
    <col min="3" max="8" width="28.140625" style="13" customWidth="1"/>
    <col min="9" max="9" width="21" style="13" customWidth="1"/>
    <col min="10" max="16384" width="9.28515625" style="13" hidden="1"/>
  </cols>
  <sheetData>
    <row r="1" spans="1:15" s="2" customFormat="1" ht="12.6" customHeight="1" x14ac:dyDescent="0.2">
      <c r="A1" s="1"/>
    </row>
    <row r="2" spans="1:15" s="2" customFormat="1" ht="18.600000000000001" customHeight="1" x14ac:dyDescent="0.25">
      <c r="A2" s="1"/>
      <c r="B2" s="121" t="s">
        <v>42</v>
      </c>
      <c r="C2" s="3"/>
      <c r="D2" s="3"/>
    </row>
    <row r="3" spans="1:15" s="2" customFormat="1" ht="35.450000000000003" customHeight="1" x14ac:dyDescent="0.2">
      <c r="A3" s="1"/>
      <c r="B3" s="166" t="s">
        <v>43</v>
      </c>
      <c r="C3" s="166"/>
      <c r="D3" s="166"/>
      <c r="E3" s="166"/>
      <c r="F3" s="166"/>
      <c r="G3" s="166"/>
      <c r="H3" s="166"/>
      <c r="I3" s="4"/>
      <c r="J3" s="4"/>
      <c r="K3" s="4"/>
      <c r="L3" s="4"/>
      <c r="M3" s="4"/>
      <c r="N3" s="4"/>
      <c r="O3" s="4"/>
    </row>
    <row r="4" spans="1:15" s="11" customFormat="1" ht="20.100000000000001" customHeight="1" x14ac:dyDescent="0.25">
      <c r="A4" s="8"/>
      <c r="B4" s="122" t="s">
        <v>44</v>
      </c>
      <c r="C4" s="9"/>
      <c r="D4" s="9"/>
      <c r="E4" s="9"/>
      <c r="F4" s="10"/>
      <c r="G4" s="10"/>
      <c r="I4" s="12"/>
      <c r="J4" s="12"/>
      <c r="K4" s="12"/>
      <c r="L4" s="12"/>
      <c r="M4" s="12"/>
      <c r="N4" s="12"/>
      <c r="O4" s="12"/>
    </row>
    <row r="6" spans="1:15" ht="29.25" customHeight="1" x14ac:dyDescent="0.2">
      <c r="B6" s="14" t="s">
        <v>45</v>
      </c>
      <c r="C6" s="15" t="s">
        <v>46</v>
      </c>
      <c r="D6" s="16"/>
    </row>
    <row r="9" spans="1:15" x14ac:dyDescent="0.2">
      <c r="B9" s="123" t="s">
        <v>47</v>
      </c>
      <c r="C9" s="16"/>
    </row>
    <row r="10" spans="1:15" x14ac:dyDescent="0.2">
      <c r="B10" s="18"/>
      <c r="C10" s="16"/>
    </row>
    <row r="11" spans="1:15" ht="13.5" customHeight="1" x14ac:dyDescent="0.2">
      <c r="B11" s="18"/>
      <c r="C11" s="139" t="s">
        <v>48</v>
      </c>
      <c r="D11" s="139" t="s">
        <v>49</v>
      </c>
      <c r="E11" s="139" t="s">
        <v>50</v>
      </c>
      <c r="F11" s="139" t="s">
        <v>51</v>
      </c>
      <c r="G11" s="139" t="s">
        <v>52</v>
      </c>
      <c r="H11" s="139" t="s">
        <v>53</v>
      </c>
    </row>
    <row r="12" spans="1:15" ht="30" customHeight="1" x14ac:dyDescent="0.2">
      <c r="B12" s="167" t="s">
        <v>54</v>
      </c>
      <c r="C12" s="168" t="s">
        <v>55</v>
      </c>
      <c r="D12" s="168"/>
      <c r="E12" s="168" t="s">
        <v>56</v>
      </c>
      <c r="F12" s="168"/>
      <c r="G12" s="169" t="s">
        <v>57</v>
      </c>
      <c r="H12" s="169"/>
      <c r="J12" s="23"/>
      <c r="K12" s="23"/>
      <c r="L12" s="23"/>
      <c r="M12" s="23"/>
    </row>
    <row r="13" spans="1:15" ht="25.5" customHeight="1" x14ac:dyDescent="0.2">
      <c r="A13" s="16"/>
      <c r="B13" s="167"/>
      <c r="C13" s="21" t="s">
        <v>58</v>
      </c>
      <c r="D13" s="21" t="s">
        <v>59</v>
      </c>
      <c r="E13" s="21" t="s">
        <v>58</v>
      </c>
      <c r="F13" s="21" t="s">
        <v>60</v>
      </c>
      <c r="G13" s="22" t="s">
        <v>58</v>
      </c>
      <c r="H13" s="22" t="s">
        <v>61</v>
      </c>
      <c r="J13" s="23"/>
      <c r="K13" s="24"/>
      <c r="L13" s="23"/>
      <c r="M13" s="24"/>
    </row>
    <row r="14" spans="1:15" ht="15" customHeight="1" x14ac:dyDescent="0.2">
      <c r="B14" s="25" t="s">
        <v>62</v>
      </c>
      <c r="C14" s="129">
        <f>'3a DTC'!C13+'Nil levelisation allowance'!D14</f>
        <v>184.61018307488774</v>
      </c>
      <c r="D14" s="129">
        <f>'3a DTC'!D13-'3a DTC'!C13+'1a levelised DTC'!C14</f>
        <v>1024.3001830748879</v>
      </c>
      <c r="E14" s="129">
        <f>'3a DTC'!E13+'Nil levelisation allowance'!F14</f>
        <v>184.36806598109408</v>
      </c>
      <c r="F14" s="129">
        <f>'3a DTC'!F13-'3a DTC'!E13+'1a levelised DTC'!E14</f>
        <v>1280.9180659810941</v>
      </c>
      <c r="G14" s="129">
        <f>'3a DTC'!G13+'Nil levelisation allowance'!H14</f>
        <v>110.04851206854352</v>
      </c>
      <c r="H14" s="129">
        <f>'3a DTC'!H13-'3a DTC'!G13+'1a levelised DTC'!G14</f>
        <v>958.3885120685436</v>
      </c>
      <c r="J14" s="26"/>
      <c r="K14" s="26"/>
      <c r="L14" s="26"/>
      <c r="M14" s="26"/>
    </row>
    <row r="15" spans="1:15" ht="15" customHeight="1" x14ac:dyDescent="0.2">
      <c r="B15" s="25" t="s">
        <v>63</v>
      </c>
      <c r="C15" s="129">
        <f>'3a DTC'!C14+'Nil levelisation allowance'!D15</f>
        <v>204.00780598889446</v>
      </c>
      <c r="D15" s="129">
        <f>'3a DTC'!D14-'3a DTC'!C14+'1a levelised DTC'!C15</f>
        <v>1024.9178059888945</v>
      </c>
      <c r="E15" s="129">
        <f>'3a DTC'!E14+'Nil levelisation allowance'!F15</f>
        <v>203.55926597190756</v>
      </c>
      <c r="F15" s="129">
        <f>'3a DTC'!F14-'3a DTC'!E14+'1a levelised DTC'!E15</f>
        <v>1279.3292659719075</v>
      </c>
      <c r="G15" s="129">
        <f>'3a DTC'!G14+'Nil levelisation allowance'!H15</f>
        <v>109.95169348244849</v>
      </c>
      <c r="H15" s="129">
        <f>'3a DTC'!H14-'3a DTC'!G14+'1a levelised DTC'!G15</f>
        <v>948.87169348244856</v>
      </c>
      <c r="J15" s="26"/>
      <c r="K15" s="26"/>
      <c r="L15" s="26"/>
      <c r="M15" s="26"/>
    </row>
    <row r="16" spans="1:15" ht="15" customHeight="1" x14ac:dyDescent="0.2">
      <c r="B16" s="25" t="s">
        <v>64</v>
      </c>
      <c r="C16" s="129">
        <f>'3a DTC'!C15+'Nil levelisation allowance'!D16</f>
        <v>199.13636336379037</v>
      </c>
      <c r="D16" s="129">
        <f>'3a DTC'!D15-'3a DTC'!C15+'1a levelised DTC'!C16</f>
        <v>1019.5563633637904</v>
      </c>
      <c r="E16" s="129">
        <f>'3a DTC'!E15+'Nil levelisation allowance'!F16</f>
        <v>199.56470497418826</v>
      </c>
      <c r="F16" s="129">
        <f>'3a DTC'!F15-'3a DTC'!E15+'1a levelised DTC'!E16</f>
        <v>1277.2347049741884</v>
      </c>
      <c r="G16" s="129">
        <f>'3a DTC'!G15+'Nil levelisation allowance'!H16</f>
        <v>109.82576581666628</v>
      </c>
      <c r="H16" s="129">
        <f>'3a DTC'!H15-'3a DTC'!G15+'1a levelised DTC'!G16</f>
        <v>949.7857658166663</v>
      </c>
      <c r="J16" s="26"/>
      <c r="K16" s="26"/>
      <c r="L16" s="26"/>
      <c r="M16" s="26"/>
    </row>
    <row r="17" spans="1:13" ht="15" customHeight="1" x14ac:dyDescent="0.2">
      <c r="B17" s="25" t="s">
        <v>65</v>
      </c>
      <c r="C17" s="129">
        <f>'3a DTC'!C16+'Nil levelisation allowance'!D17</f>
        <v>211.22972858257572</v>
      </c>
      <c r="D17" s="129">
        <f>'3a DTC'!D16-'3a DTC'!C16+'1a levelised DTC'!C17</f>
        <v>1051.969728582576</v>
      </c>
      <c r="E17" s="129">
        <f>'3a DTC'!E16+'Nil levelisation allowance'!F17</f>
        <v>215.08977173900638</v>
      </c>
      <c r="F17" s="129">
        <f>'3a DTC'!F16-'3a DTC'!E16+'1a levelised DTC'!E17</f>
        <v>1316.6697717390066</v>
      </c>
      <c r="G17" s="129">
        <f>'3a DTC'!G16+'Nil levelisation allowance'!H17</f>
        <v>109.92257951643828</v>
      </c>
      <c r="H17" s="129">
        <f>'3a DTC'!H16-'3a DTC'!G16+'1a levelised DTC'!G17</f>
        <v>952.62257951643835</v>
      </c>
      <c r="J17" s="26"/>
      <c r="K17" s="26"/>
      <c r="L17" s="26"/>
      <c r="M17" s="26"/>
    </row>
    <row r="18" spans="1:13" ht="15" customHeight="1" x14ac:dyDescent="0.2">
      <c r="B18" s="25" t="s">
        <v>66</v>
      </c>
      <c r="C18" s="129">
        <f>'3a DTC'!C17+'Nil levelisation allowance'!D18</f>
        <v>176.6482224782452</v>
      </c>
      <c r="D18" s="129">
        <f>'3a DTC'!D17-'3a DTC'!C17+'1a levelised DTC'!C18</f>
        <v>1026.6582224782451</v>
      </c>
      <c r="E18" s="129">
        <f>'3a DTC'!E17+'Nil levelisation allowance'!F18</f>
        <v>178.2924003781612</v>
      </c>
      <c r="F18" s="129">
        <f>'3a DTC'!F17-'3a DTC'!E17+'1a levelised DTC'!E18</f>
        <v>1289.5124003781611</v>
      </c>
      <c r="G18" s="129">
        <f>'3a DTC'!G17+'Nil levelisation allowance'!H18</f>
        <v>106.77360097676055</v>
      </c>
      <c r="H18" s="129">
        <f>'3a DTC'!H17-'3a DTC'!G17+'1a levelised DTC'!G18</f>
        <v>965.85360097676062</v>
      </c>
      <c r="J18" s="26"/>
      <c r="K18" s="26"/>
      <c r="L18" s="26"/>
      <c r="M18" s="26"/>
    </row>
    <row r="19" spans="1:13" ht="15" customHeight="1" x14ac:dyDescent="0.2">
      <c r="B19" s="25" t="s">
        <v>67</v>
      </c>
      <c r="C19" s="129">
        <f>'3a DTC'!C18+'Nil levelisation allowance'!D19</f>
        <v>221.31342723196542</v>
      </c>
      <c r="D19" s="129">
        <f>'3a DTC'!D18-'3a DTC'!C18+'1a levelised DTC'!C19</f>
        <v>1052.6134272319655</v>
      </c>
      <c r="E19" s="129">
        <f>'3a DTC'!E18+'Nil levelisation allowance'!F19</f>
        <v>225.70420467766829</v>
      </c>
      <c r="F19" s="129">
        <f>'3a DTC'!F18-'3a DTC'!E18+'1a levelised DTC'!E19</f>
        <v>1313.4442046776683</v>
      </c>
      <c r="G19" s="129">
        <f>'3a DTC'!G18+'Nil levelisation allowance'!H19</f>
        <v>110.22045546694035</v>
      </c>
      <c r="H19" s="129">
        <f>'3a DTC'!H18-'3a DTC'!G18+'1a levelised DTC'!G19</f>
        <v>952.91045546694045</v>
      </c>
      <c r="J19" s="26"/>
      <c r="K19" s="26"/>
      <c r="L19" s="26"/>
      <c r="M19" s="26"/>
    </row>
    <row r="20" spans="1:13" ht="15" customHeight="1" x14ac:dyDescent="0.2">
      <c r="B20" s="25" t="s">
        <v>68</v>
      </c>
      <c r="C20" s="129">
        <f>'3a DTC'!C19+'Nil levelisation allowance'!D20</f>
        <v>221.77665218138097</v>
      </c>
      <c r="D20" s="129">
        <f>'3a DTC'!D19-'3a DTC'!C19+'1a levelised DTC'!C20</f>
        <v>1094.736652181381</v>
      </c>
      <c r="E20" s="129">
        <f>'3a DTC'!E19+'Nil levelisation allowance'!F20</f>
        <v>222.01216328944503</v>
      </c>
      <c r="F20" s="129">
        <f>'3a DTC'!F19-'3a DTC'!E19+'1a levelised DTC'!E20</f>
        <v>1360.0421632894449</v>
      </c>
      <c r="G20" s="129">
        <f>'3a DTC'!G19+'Nil levelisation allowance'!H20</f>
        <v>111.08211423380335</v>
      </c>
      <c r="H20" s="129">
        <f>'3a DTC'!H19-'3a DTC'!G19+'1a levelised DTC'!G20</f>
        <v>962.94211423380341</v>
      </c>
      <c r="J20" s="26"/>
      <c r="K20" s="26"/>
      <c r="L20" s="26"/>
      <c r="M20" s="26"/>
    </row>
    <row r="21" spans="1:13" ht="15" customHeight="1" x14ac:dyDescent="0.2">
      <c r="B21" s="25" t="s">
        <v>69</v>
      </c>
      <c r="C21" s="129">
        <f>'3a DTC'!C20+'Nil levelisation allowance'!D21</f>
        <v>139.69051078674056</v>
      </c>
      <c r="D21" s="129">
        <f>'3a DTC'!D20-'3a DTC'!C20+'1a levelised DTC'!C21</f>
        <v>1017.3705107867405</v>
      </c>
      <c r="E21" s="129">
        <f>'3a DTC'!E20+'Nil levelisation allowance'!F21</f>
        <v>139.61401575653986</v>
      </c>
      <c r="F21" s="129">
        <f>'3a DTC'!F20-'3a DTC'!E20+'1a levelised DTC'!E21</f>
        <v>1281.6040157565399</v>
      </c>
      <c r="G21" s="129">
        <f>'3a DTC'!G20+'Nil levelisation allowance'!H21</f>
        <v>111.6721913750053</v>
      </c>
      <c r="H21" s="129">
        <f>'3a DTC'!H20-'3a DTC'!G20+'1a levelised DTC'!G21</f>
        <v>959.84219137500531</v>
      </c>
      <c r="J21" s="26"/>
      <c r="K21" s="26"/>
      <c r="L21" s="26"/>
      <c r="M21" s="26"/>
    </row>
    <row r="22" spans="1:13" ht="15" customHeight="1" x14ac:dyDescent="0.2">
      <c r="B22" s="25" t="s">
        <v>70</v>
      </c>
      <c r="C22" s="129">
        <f>'3a DTC'!C21+'Nil levelisation allowance'!D22</f>
        <v>168.49000156100294</v>
      </c>
      <c r="D22" s="129">
        <f>'3a DTC'!D21-'3a DTC'!C21+'1a levelised DTC'!C22</f>
        <v>1035.9500015610029</v>
      </c>
      <c r="E22" s="129">
        <f>'3a DTC'!E21+'Nil levelisation allowance'!F22</f>
        <v>170.06476205792183</v>
      </c>
      <c r="F22" s="129">
        <f>'3a DTC'!F21-'3a DTC'!E21+'1a levelised DTC'!E22</f>
        <v>1299.9447620579219</v>
      </c>
      <c r="G22" s="129">
        <f>'3a DTC'!G21+'Nil levelisation allowance'!H22</f>
        <v>107.38990210637273</v>
      </c>
      <c r="H22" s="129">
        <f>'3a DTC'!H21-'3a DTC'!G21+'1a levelised DTC'!G22</f>
        <v>958.6299021063727</v>
      </c>
      <c r="J22" s="26"/>
      <c r="K22" s="26"/>
      <c r="L22" s="26"/>
      <c r="M22" s="26"/>
    </row>
    <row r="23" spans="1:13" ht="15" customHeight="1" x14ac:dyDescent="0.2">
      <c r="B23" s="25" t="s">
        <v>71</v>
      </c>
      <c r="C23" s="129">
        <f>'3a DTC'!C22+'Nil levelisation allowance'!D23</f>
        <v>156.30629886893118</v>
      </c>
      <c r="D23" s="129">
        <f>'3a DTC'!D22-'3a DTC'!C22+'1a levelised DTC'!C23</f>
        <v>1018.8562988689312</v>
      </c>
      <c r="E23" s="129">
        <f>'3a DTC'!E22+'Nil levelisation allowance'!F23</f>
        <v>157.96707498030415</v>
      </c>
      <c r="F23" s="129">
        <f>'3a DTC'!F22-'3a DTC'!E22+'1a levelised DTC'!E23</f>
        <v>1282.7370749803042</v>
      </c>
      <c r="G23" s="129">
        <f>'3a DTC'!G22+'Nil levelisation allowance'!H23</f>
        <v>107.7006225559484</v>
      </c>
      <c r="H23" s="129">
        <f>'3a DTC'!H22-'3a DTC'!G22+'1a levelised DTC'!G23</f>
        <v>943.05062255594839</v>
      </c>
      <c r="J23" s="26"/>
      <c r="K23" s="26"/>
      <c r="L23" s="26"/>
      <c r="M23" s="26"/>
    </row>
    <row r="24" spans="1:13" ht="15" customHeight="1" x14ac:dyDescent="0.2">
      <c r="B24" s="25" t="s">
        <v>72</v>
      </c>
      <c r="C24" s="129">
        <f>'3a DTC'!C23+'Nil levelisation allowance'!D24</f>
        <v>179.76508601020316</v>
      </c>
      <c r="D24" s="129">
        <f>'3a DTC'!D23-'3a DTC'!C23+'1a levelised DTC'!C24</f>
        <v>1006.9450860102032</v>
      </c>
      <c r="E24" s="129">
        <f>'3a DTC'!E23+'Nil levelisation allowance'!F24</f>
        <v>179.05233594179643</v>
      </c>
      <c r="F24" s="129">
        <f>'3a DTC'!F23-'3a DTC'!E23+'1a levelised DTC'!E24</f>
        <v>1264.2023359417963</v>
      </c>
      <c r="G24" s="129">
        <f>'3a DTC'!G23+'Nil levelisation allowance'!H24</f>
        <v>108.10569921998308</v>
      </c>
      <c r="H24" s="129">
        <f>'3a DTC'!H23-'3a DTC'!G23+'1a levelised DTC'!G24</f>
        <v>941.2056992199831</v>
      </c>
      <c r="J24" s="26"/>
      <c r="K24" s="26"/>
      <c r="L24" s="26"/>
      <c r="M24" s="26"/>
    </row>
    <row r="25" spans="1:13" ht="15" customHeight="1" x14ac:dyDescent="0.2">
      <c r="B25" s="25" t="s">
        <v>73</v>
      </c>
      <c r="C25" s="129">
        <f>'3a DTC'!C24+'Nil levelisation allowance'!D25</f>
        <v>193.33187626380482</v>
      </c>
      <c r="D25" s="129">
        <f>'3a DTC'!D24-'3a DTC'!C24+'1a levelised DTC'!C25</f>
        <v>1023.6618762638047</v>
      </c>
      <c r="E25" s="129">
        <f>'3a DTC'!E24+'Nil levelisation allowance'!F25</f>
        <v>193.93299292482837</v>
      </c>
      <c r="F25" s="129">
        <f>'3a DTC'!F24-'3a DTC'!E24+'1a levelised DTC'!E25</f>
        <v>1283.3729929248282</v>
      </c>
      <c r="G25" s="129">
        <f>'3a DTC'!G24+'Nil levelisation allowance'!H25</f>
        <v>109.40130449841665</v>
      </c>
      <c r="H25" s="129">
        <f>'3a DTC'!H24-'3a DTC'!G24+'1a levelised DTC'!G25</f>
        <v>948.50130449841663</v>
      </c>
      <c r="J25" s="26"/>
      <c r="K25" s="26"/>
      <c r="L25" s="26"/>
      <c r="M25" s="26"/>
    </row>
    <row r="26" spans="1:13" ht="15" customHeight="1" x14ac:dyDescent="0.2">
      <c r="B26" s="25" t="s">
        <v>74</v>
      </c>
      <c r="C26" s="129">
        <f>'3a DTC'!C25+'Nil levelisation allowance'!D26</f>
        <v>207.52228275421243</v>
      </c>
      <c r="D26" s="129">
        <f>'3a DTC'!D25-'3a DTC'!C25+'1a levelised DTC'!C26</f>
        <v>1046.7422827542125</v>
      </c>
      <c r="E26" s="129">
        <f>'3a DTC'!E25+'Nil levelisation allowance'!F26</f>
        <v>210.06159990047274</v>
      </c>
      <c r="F26" s="129">
        <f>'3a DTC'!F25-'3a DTC'!E25+'1a levelised DTC'!E26</f>
        <v>1306.0915999004728</v>
      </c>
      <c r="G26" s="129">
        <f>'3a DTC'!G25+'Nil levelisation allowance'!H26</f>
        <v>107.60809289463215</v>
      </c>
      <c r="H26" s="129">
        <f>'3a DTC'!H25-'3a DTC'!G25+'1a levelised DTC'!G26</f>
        <v>978.73809289463213</v>
      </c>
      <c r="J26" s="26"/>
      <c r="K26" s="26"/>
      <c r="L26" s="26"/>
      <c r="M26" s="26"/>
    </row>
    <row r="27" spans="1:13" ht="15" customHeight="1" x14ac:dyDescent="0.2">
      <c r="B27" s="25" t="s">
        <v>75</v>
      </c>
      <c r="C27" s="129">
        <f>'3a DTC'!C26+'Nil levelisation allowance'!D27</f>
        <v>193.31510189879262</v>
      </c>
      <c r="D27" s="129">
        <f>'3a DTC'!D26-'3a DTC'!C26+'1a levelised DTC'!C27</f>
        <v>1040.8751018987925</v>
      </c>
      <c r="E27" s="129">
        <f>'3a DTC'!E26+'Nil levelisation allowance'!F27</f>
        <v>192.17562410138984</v>
      </c>
      <c r="F27" s="129">
        <f>'3a DTC'!F26-'3a DTC'!E26+'1a levelised DTC'!E27</f>
        <v>1299.7856241013897</v>
      </c>
      <c r="G27" s="129">
        <f>'3a DTC'!G26+'Nil levelisation allowance'!H27</f>
        <v>110.56609204183769</v>
      </c>
      <c r="H27" s="129">
        <f>'3a DTC'!H26-'3a DTC'!G26+'1a levelised DTC'!G27</f>
        <v>976.09609204183766</v>
      </c>
      <c r="J27" s="26"/>
      <c r="K27" s="26"/>
      <c r="L27" s="26"/>
      <c r="M27" s="26"/>
    </row>
    <row r="28" spans="1:13" ht="15" customHeight="1" x14ac:dyDescent="0.2">
      <c r="A28" s="27"/>
      <c r="B28" s="28" t="s">
        <v>76</v>
      </c>
      <c r="C28" s="127">
        <f>IFERROR(AVERAGE(C14:C27),"-")</f>
        <v>189.79596721753052</v>
      </c>
      <c r="D28" s="127">
        <f t="shared" ref="D28:H28" si="0">IFERROR(AVERAGE(D14:D27),"-")</f>
        <v>1034.6538243603877</v>
      </c>
      <c r="E28" s="127">
        <f t="shared" si="0"/>
        <v>190.81849876248029</v>
      </c>
      <c r="F28" s="127">
        <f t="shared" si="0"/>
        <v>1295.3492130481948</v>
      </c>
      <c r="G28" s="127">
        <f t="shared" si="0"/>
        <v>109.3049018752712</v>
      </c>
      <c r="H28" s="127">
        <f t="shared" si="0"/>
        <v>956.95990187527127</v>
      </c>
      <c r="J28" s="26"/>
      <c r="K28" s="26"/>
      <c r="L28" s="26"/>
      <c r="M28" s="26"/>
    </row>
    <row r="29" spans="1:13" ht="15" customHeight="1" x14ac:dyDescent="0.2">
      <c r="A29" s="27"/>
      <c r="B29" s="28" t="s">
        <v>77</v>
      </c>
      <c r="C29" s="127">
        <f>IFERROR(C28*1.05,"-")</f>
        <v>199.28576557840705</v>
      </c>
      <c r="D29" s="127">
        <f t="shared" ref="D29:H29" si="1">IFERROR(D28*1.05,"-")</f>
        <v>1086.3865155784072</v>
      </c>
      <c r="E29" s="127">
        <f t="shared" si="1"/>
        <v>200.35942370060431</v>
      </c>
      <c r="F29" s="127">
        <f t="shared" si="1"/>
        <v>1360.1166737006047</v>
      </c>
      <c r="G29" s="127">
        <f t="shared" si="1"/>
        <v>114.77014696903477</v>
      </c>
      <c r="H29" s="127">
        <f t="shared" si="1"/>
        <v>1004.8078969690349</v>
      </c>
      <c r="J29" s="26"/>
      <c r="K29" s="26"/>
      <c r="L29" s="26"/>
      <c r="M29" s="26"/>
    </row>
    <row r="30" spans="1:13" x14ac:dyDescent="0.2">
      <c r="C30" s="29"/>
      <c r="D30" s="30"/>
      <c r="E30" s="30"/>
      <c r="G30" s="29"/>
      <c r="H30" s="31"/>
    </row>
    <row r="31" spans="1:13" x14ac:dyDescent="0.2">
      <c r="B31" s="124" t="s">
        <v>78</v>
      </c>
      <c r="C31" s="16"/>
    </row>
    <row r="32" spans="1:13" ht="13.5" customHeight="1" x14ac:dyDescent="0.2">
      <c r="B32" s="18"/>
      <c r="C32" s="139" t="s">
        <v>79</v>
      </c>
      <c r="D32" s="139" t="s">
        <v>80</v>
      </c>
      <c r="E32" s="139" t="s">
        <v>81</v>
      </c>
      <c r="F32" s="139" t="s">
        <v>82</v>
      </c>
      <c r="G32" s="139" t="s">
        <v>83</v>
      </c>
      <c r="H32" s="139" t="s">
        <v>84</v>
      </c>
    </row>
    <row r="33" spans="1:13" ht="30" customHeight="1" x14ac:dyDescent="0.2">
      <c r="B33" s="170" t="s">
        <v>54</v>
      </c>
      <c r="C33" s="172" t="s">
        <v>55</v>
      </c>
      <c r="D33" s="173"/>
      <c r="E33" s="172" t="s">
        <v>56</v>
      </c>
      <c r="F33" s="173"/>
      <c r="G33" s="174" t="s">
        <v>57</v>
      </c>
      <c r="H33" s="175"/>
      <c r="J33" s="23"/>
      <c r="K33" s="23"/>
      <c r="L33" s="23"/>
      <c r="M33" s="23"/>
    </row>
    <row r="34" spans="1:13" ht="25.5" customHeight="1" x14ac:dyDescent="0.2">
      <c r="A34" s="16"/>
      <c r="B34" s="171"/>
      <c r="C34" s="21" t="s">
        <v>58</v>
      </c>
      <c r="D34" s="21" t="s">
        <v>59</v>
      </c>
      <c r="E34" s="21" t="s">
        <v>58</v>
      </c>
      <c r="F34" s="21" t="s">
        <v>60</v>
      </c>
      <c r="G34" s="22" t="s">
        <v>58</v>
      </c>
      <c r="H34" s="22" t="s">
        <v>61</v>
      </c>
      <c r="J34" s="23"/>
      <c r="K34" s="24"/>
      <c r="L34" s="23"/>
      <c r="M34" s="24"/>
    </row>
    <row r="35" spans="1:13" ht="15" customHeight="1" x14ac:dyDescent="0.2">
      <c r="B35" s="25" t="s">
        <v>62</v>
      </c>
      <c r="C35" s="129">
        <f>'3a DTC'!C34</f>
        <v>202.92</v>
      </c>
      <c r="D35" s="129">
        <f>'3a DTC'!D34</f>
        <v>1086.8499999999999</v>
      </c>
      <c r="E35" s="129">
        <f>'3a DTC'!E34</f>
        <v>202.84</v>
      </c>
      <c r="F35" s="129">
        <f>'3a DTC'!F34</f>
        <v>1356.96</v>
      </c>
      <c r="G35" s="129">
        <f>'3a DTC'!G34</f>
        <v>121.56</v>
      </c>
      <c r="H35" s="129">
        <f>'3a DTC'!H34</f>
        <v>1014.55</v>
      </c>
      <c r="J35" s="26"/>
      <c r="K35" s="26"/>
      <c r="L35" s="26"/>
      <c r="M35" s="26"/>
    </row>
    <row r="36" spans="1:13" ht="15" customHeight="1" x14ac:dyDescent="0.2">
      <c r="B36" s="25" t="s">
        <v>63</v>
      </c>
      <c r="C36" s="129">
        <f>'3a DTC'!C35</f>
        <v>223.57</v>
      </c>
      <c r="D36" s="129">
        <f>'3a DTC'!D35</f>
        <v>1087.73</v>
      </c>
      <c r="E36" s="129">
        <f>'3a DTC'!E35</f>
        <v>223.45</v>
      </c>
      <c r="F36" s="129">
        <f>'3a DTC'!F35</f>
        <v>1355.67</v>
      </c>
      <c r="G36" s="129">
        <f>'3a DTC'!G35</f>
        <v>121.57</v>
      </c>
      <c r="H36" s="129">
        <f>'3a DTC'!H35</f>
        <v>1004.63</v>
      </c>
      <c r="J36" s="26"/>
      <c r="K36" s="26"/>
      <c r="L36" s="26"/>
      <c r="M36" s="26"/>
    </row>
    <row r="37" spans="1:13" ht="15" customHeight="1" x14ac:dyDescent="0.2">
      <c r="B37" s="25" t="s">
        <v>64</v>
      </c>
      <c r="C37" s="129">
        <f>'3a DTC'!C36</f>
        <v>218.32</v>
      </c>
      <c r="D37" s="129">
        <f>'3a DTC'!D36</f>
        <v>1081.95</v>
      </c>
      <c r="E37" s="129">
        <f>'3a DTC'!E36</f>
        <v>218.21</v>
      </c>
      <c r="F37" s="129">
        <f>'3a DTC'!F36</f>
        <v>1352.42</v>
      </c>
      <c r="G37" s="129">
        <f>'3a DTC'!G36</f>
        <v>121.57</v>
      </c>
      <c r="H37" s="129">
        <f>'3a DTC'!H36</f>
        <v>1005.73</v>
      </c>
      <c r="I37" s="32"/>
      <c r="J37" s="26"/>
      <c r="K37" s="26"/>
      <c r="L37" s="26"/>
      <c r="M37" s="26"/>
    </row>
    <row r="38" spans="1:13" ht="15" customHeight="1" x14ac:dyDescent="0.2">
      <c r="B38" s="25" t="s">
        <v>65</v>
      </c>
      <c r="C38" s="129">
        <f>'3a DTC'!C37</f>
        <v>230.68</v>
      </c>
      <c r="D38" s="129">
        <f>'3a DTC'!D37</f>
        <v>1115.74</v>
      </c>
      <c r="E38" s="129">
        <f>'3a DTC'!E37</f>
        <v>230.56</v>
      </c>
      <c r="F38" s="129">
        <f>'3a DTC'!F37</f>
        <v>1389.99</v>
      </c>
      <c r="G38" s="129">
        <f>'3a DTC'!G37</f>
        <v>121.56</v>
      </c>
      <c r="H38" s="129">
        <f>'3a DTC'!H37</f>
        <v>1008.62</v>
      </c>
      <c r="J38" s="26"/>
      <c r="K38" s="26"/>
      <c r="L38" s="26"/>
      <c r="M38" s="26"/>
    </row>
    <row r="39" spans="1:13" ht="15" customHeight="1" x14ac:dyDescent="0.2">
      <c r="B39" s="25" t="s">
        <v>66</v>
      </c>
      <c r="C39" s="129">
        <f>'3a DTC'!C38</f>
        <v>196.22</v>
      </c>
      <c r="D39" s="129">
        <f>'3a DTC'!D38</f>
        <v>1091.02</v>
      </c>
      <c r="E39" s="129">
        <f>'3a DTC'!E38</f>
        <v>196.16</v>
      </c>
      <c r="F39" s="129">
        <f>'3a DTC'!F38</f>
        <v>1365.71</v>
      </c>
      <c r="G39" s="129">
        <f>'3a DTC'!G38</f>
        <v>121.54</v>
      </c>
      <c r="H39" s="129">
        <f>'3a DTC'!H38</f>
        <v>1025.8499999999999</v>
      </c>
      <c r="J39" s="26"/>
      <c r="K39" s="26"/>
      <c r="L39" s="26"/>
      <c r="M39" s="26"/>
    </row>
    <row r="40" spans="1:13" ht="15" customHeight="1" x14ac:dyDescent="0.2">
      <c r="B40" s="25" t="s">
        <v>67</v>
      </c>
      <c r="C40" s="129">
        <f>'3a DTC'!C39</f>
        <v>240.57</v>
      </c>
      <c r="D40" s="129">
        <f>'3a DTC'!D39</f>
        <v>1115.68</v>
      </c>
      <c r="E40" s="129">
        <f>'3a DTC'!E39</f>
        <v>240.43</v>
      </c>
      <c r="F40" s="129">
        <f>'3a DTC'!F39</f>
        <v>1385.26</v>
      </c>
      <c r="G40" s="129">
        <f>'3a DTC'!G39</f>
        <v>121.56</v>
      </c>
      <c r="H40" s="129">
        <f>'3a DTC'!H39</f>
        <v>1008.6</v>
      </c>
      <c r="J40" s="26"/>
      <c r="K40" s="26"/>
      <c r="L40" s="26"/>
      <c r="M40" s="26"/>
    </row>
    <row r="41" spans="1:13" ht="15" customHeight="1" x14ac:dyDescent="0.2">
      <c r="B41" s="25" t="s">
        <v>68</v>
      </c>
      <c r="C41" s="129">
        <f>'3a DTC'!C40</f>
        <v>241.04</v>
      </c>
      <c r="D41" s="129">
        <f>'3a DTC'!D40</f>
        <v>1160.04</v>
      </c>
      <c r="E41" s="129">
        <f>'3a DTC'!E40</f>
        <v>240.92</v>
      </c>
      <c r="F41" s="129">
        <f>'3a DTC'!F40</f>
        <v>1438.73</v>
      </c>
      <c r="G41" s="129">
        <f>'3a DTC'!G40</f>
        <v>121.55</v>
      </c>
      <c r="H41" s="129">
        <f>'3a DTC'!H40</f>
        <v>1018.25</v>
      </c>
      <c r="J41" s="26"/>
      <c r="K41" s="26"/>
      <c r="L41" s="26"/>
      <c r="M41" s="26"/>
    </row>
    <row r="42" spans="1:13" ht="15" customHeight="1" x14ac:dyDescent="0.2">
      <c r="B42" s="25" t="s">
        <v>69</v>
      </c>
      <c r="C42" s="129">
        <f>'3a DTC'!C41</f>
        <v>154.25</v>
      </c>
      <c r="D42" s="129">
        <f>'3a DTC'!D41</f>
        <v>1078.17</v>
      </c>
      <c r="E42" s="129">
        <f>'3a DTC'!E41</f>
        <v>154.27000000000001</v>
      </c>
      <c r="F42" s="129">
        <f>'3a DTC'!F41</f>
        <v>1356.22</v>
      </c>
      <c r="G42" s="129">
        <f>'3a DTC'!G41</f>
        <v>121.56</v>
      </c>
      <c r="H42" s="129">
        <f>'3a DTC'!H41</f>
        <v>1014.37</v>
      </c>
      <c r="J42" s="26"/>
      <c r="K42" s="26"/>
      <c r="L42" s="26"/>
      <c r="M42" s="26"/>
    </row>
    <row r="43" spans="1:13" ht="15" customHeight="1" x14ac:dyDescent="0.2">
      <c r="B43" s="25" t="s">
        <v>70</v>
      </c>
      <c r="C43" s="129">
        <f>'3a DTC'!C42</f>
        <v>187.42</v>
      </c>
      <c r="D43" s="129">
        <f>'3a DTC'!D42</f>
        <v>1100.5999999999999</v>
      </c>
      <c r="E43" s="129">
        <f>'3a DTC'!E42</f>
        <v>187.38</v>
      </c>
      <c r="F43" s="129">
        <f>'3a DTC'!F42</f>
        <v>1376.58</v>
      </c>
      <c r="G43" s="129">
        <f>'3a DTC'!G42</f>
        <v>121.55</v>
      </c>
      <c r="H43" s="129">
        <f>'3a DTC'!H42</f>
        <v>1017.6</v>
      </c>
      <c r="J43" s="26"/>
      <c r="K43" s="26"/>
      <c r="L43" s="26"/>
      <c r="M43" s="26"/>
    </row>
    <row r="44" spans="1:13" ht="15" customHeight="1" x14ac:dyDescent="0.2">
      <c r="B44" s="25" t="s">
        <v>71</v>
      </c>
      <c r="C44" s="129">
        <f>'3a DTC'!C43</f>
        <v>174.39</v>
      </c>
      <c r="D44" s="129">
        <f>'3a DTC'!D43</f>
        <v>1082.3900000000001</v>
      </c>
      <c r="E44" s="129">
        <f>'3a DTC'!E43</f>
        <v>174.37</v>
      </c>
      <c r="F44" s="129">
        <f>'3a DTC'!F43</f>
        <v>1358.18</v>
      </c>
      <c r="G44" s="129">
        <f>'3a DTC'!G43</f>
        <v>121.57</v>
      </c>
      <c r="H44" s="129">
        <f>'3a DTC'!H43</f>
        <v>1000.87</v>
      </c>
      <c r="J44" s="26"/>
      <c r="K44" s="26"/>
      <c r="L44" s="26"/>
      <c r="M44" s="26"/>
    </row>
    <row r="45" spans="1:13" ht="15" customHeight="1" x14ac:dyDescent="0.2">
      <c r="B45" s="25" t="s">
        <v>72</v>
      </c>
      <c r="C45" s="129">
        <f>'3a DTC'!C44</f>
        <v>198.87</v>
      </c>
      <c r="D45" s="129">
        <f>'3a DTC'!D44</f>
        <v>1069.6099999999999</v>
      </c>
      <c r="E45" s="129">
        <f>'3a DTC'!E44</f>
        <v>198.79</v>
      </c>
      <c r="F45" s="129">
        <f>'3a DTC'!F44</f>
        <v>1340.87</v>
      </c>
      <c r="G45" s="129">
        <f>'3a DTC'!G44</f>
        <v>121.58</v>
      </c>
      <c r="H45" s="129">
        <f>'3a DTC'!H44</f>
        <v>998.5</v>
      </c>
      <c r="J45" s="26"/>
      <c r="K45" s="26"/>
      <c r="L45" s="26"/>
      <c r="M45" s="26"/>
    </row>
    <row r="46" spans="1:13" ht="15" customHeight="1" x14ac:dyDescent="0.2">
      <c r="B46" s="25" t="s">
        <v>73</v>
      </c>
      <c r="C46" s="129">
        <f>'3a DTC'!C45</f>
        <v>212.3</v>
      </c>
      <c r="D46" s="129">
        <f>'3a DTC'!D45</f>
        <v>1086.3599999999999</v>
      </c>
      <c r="E46" s="129">
        <f>'3a DTC'!E45</f>
        <v>212.2</v>
      </c>
      <c r="F46" s="129">
        <f>'3a DTC'!F45</f>
        <v>1358.8</v>
      </c>
      <c r="G46" s="129">
        <f>'3a DTC'!G45</f>
        <v>121.57</v>
      </c>
      <c r="H46" s="129">
        <f>'3a DTC'!H45</f>
        <v>1004.82</v>
      </c>
      <c r="J46" s="26"/>
      <c r="K46" s="26"/>
      <c r="L46" s="26"/>
      <c r="M46" s="26"/>
    </row>
    <row r="47" spans="1:13" ht="15" customHeight="1" x14ac:dyDescent="0.2">
      <c r="B47" s="25" t="s">
        <v>74</v>
      </c>
      <c r="C47" s="129">
        <f>'3a DTC'!C46</f>
        <v>228.12</v>
      </c>
      <c r="D47" s="129">
        <f>'3a DTC'!D46</f>
        <v>1111.57</v>
      </c>
      <c r="E47" s="129">
        <f>'3a DTC'!E46</f>
        <v>228</v>
      </c>
      <c r="F47" s="129">
        <f>'3a DTC'!F46</f>
        <v>1381.57</v>
      </c>
      <c r="G47" s="129">
        <f>'3a DTC'!G46</f>
        <v>121.53</v>
      </c>
      <c r="H47" s="129">
        <f>'3a DTC'!H46</f>
        <v>1038.53</v>
      </c>
      <c r="J47" s="26"/>
      <c r="K47" s="26"/>
      <c r="L47" s="26"/>
      <c r="M47" s="26"/>
    </row>
    <row r="48" spans="1:13" ht="15" customHeight="1" x14ac:dyDescent="0.2">
      <c r="B48" s="25" t="s">
        <v>75</v>
      </c>
      <c r="C48" s="129">
        <f>'3a DTC'!C47</f>
        <v>211.75</v>
      </c>
      <c r="D48" s="129">
        <f>'3a DTC'!D47</f>
        <v>1103.98</v>
      </c>
      <c r="E48" s="129">
        <f>'3a DTC'!E47</f>
        <v>211.66</v>
      </c>
      <c r="F48" s="129">
        <f>'3a DTC'!F47</f>
        <v>1377.41</v>
      </c>
      <c r="G48" s="129">
        <f>'3a DTC'!G47</f>
        <v>121.53</v>
      </c>
      <c r="H48" s="129">
        <f>'3a DTC'!H47</f>
        <v>1032.6400000000001</v>
      </c>
      <c r="J48" s="26"/>
      <c r="K48" s="26"/>
      <c r="L48" s="26"/>
      <c r="M48" s="26"/>
    </row>
    <row r="49" spans="1:13" x14ac:dyDescent="0.2">
      <c r="B49" s="20" t="s">
        <v>76</v>
      </c>
      <c r="C49" s="127">
        <f>IFERROR(AVERAGE(C35:C48),"-")</f>
        <v>208.60142857142858</v>
      </c>
      <c r="D49" s="127">
        <f t="shared" ref="D49:H49" si="2">IFERROR(AVERAGE(D35:D48),"-")</f>
        <v>1097.9778571428571</v>
      </c>
      <c r="E49" s="127">
        <f t="shared" si="2"/>
        <v>208.51714285714283</v>
      </c>
      <c r="F49" s="128">
        <f>IFERROR(AVERAGE(F35:F48),"-")</f>
        <v>1371.0264285714286</v>
      </c>
      <c r="G49" s="127">
        <f t="shared" si="2"/>
        <v>121.55714285714282</v>
      </c>
      <c r="H49" s="128">
        <f t="shared" si="2"/>
        <v>1013.8257142857143</v>
      </c>
    </row>
    <row r="50" spans="1:13" ht="15" customHeight="1" x14ac:dyDescent="0.2">
      <c r="A50" s="33"/>
      <c r="B50" s="20" t="s">
        <v>77</v>
      </c>
      <c r="C50" s="127">
        <f>IFERROR(C49*1.05,"-")</f>
        <v>219.03150000000002</v>
      </c>
      <c r="D50" s="127">
        <f t="shared" ref="D50:H50" si="3">IFERROR(D49*1.05,"-")</f>
        <v>1152.8767500000001</v>
      </c>
      <c r="E50" s="127">
        <f t="shared" si="3"/>
        <v>218.94299999999998</v>
      </c>
      <c r="F50" s="127">
        <f t="shared" si="3"/>
        <v>1439.5777500000002</v>
      </c>
      <c r="G50" s="127">
        <f t="shared" si="3"/>
        <v>127.63499999999996</v>
      </c>
      <c r="H50" s="127">
        <f t="shared" si="3"/>
        <v>1064.5170000000001</v>
      </c>
      <c r="J50" s="26"/>
      <c r="K50" s="26"/>
      <c r="L50" s="26"/>
      <c r="M50" s="26"/>
    </row>
    <row r="51" spans="1:13" ht="15" customHeight="1" x14ac:dyDescent="0.2">
      <c r="A51" s="33"/>
      <c r="B51" s="34"/>
      <c r="C51" s="35"/>
      <c r="D51" s="35"/>
      <c r="E51" s="35"/>
      <c r="F51" s="35"/>
      <c r="G51" s="35"/>
      <c r="H51" s="35"/>
      <c r="J51" s="26"/>
      <c r="K51" s="26"/>
      <c r="L51" s="26"/>
      <c r="M51" s="26"/>
    </row>
    <row r="52" spans="1:13" x14ac:dyDescent="0.2">
      <c r="B52" s="124" t="s">
        <v>85</v>
      </c>
      <c r="C52" s="16"/>
    </row>
    <row r="53" spans="1:13" ht="13.5" customHeight="1" x14ac:dyDescent="0.2">
      <c r="B53" s="18"/>
      <c r="C53" s="139" t="s">
        <v>86</v>
      </c>
      <c r="D53" s="139" t="s">
        <v>87</v>
      </c>
      <c r="E53" s="139" t="s">
        <v>88</v>
      </c>
      <c r="F53" s="139" t="s">
        <v>89</v>
      </c>
      <c r="G53" s="139" t="s">
        <v>90</v>
      </c>
      <c r="H53" s="139" t="s">
        <v>91</v>
      </c>
    </row>
    <row r="54" spans="1:13" ht="30" customHeight="1" x14ac:dyDescent="0.2">
      <c r="B54" s="176" t="s">
        <v>54</v>
      </c>
      <c r="C54" s="177" t="s">
        <v>55</v>
      </c>
      <c r="D54" s="177"/>
      <c r="E54" s="177" t="s">
        <v>56</v>
      </c>
      <c r="F54" s="177"/>
      <c r="G54" s="178" t="s">
        <v>57</v>
      </c>
      <c r="H54" s="178"/>
      <c r="J54" s="23"/>
      <c r="K54" s="23"/>
      <c r="L54" s="23"/>
      <c r="M54" s="23"/>
    </row>
    <row r="55" spans="1:13" ht="25.5" customHeight="1" x14ac:dyDescent="0.2">
      <c r="A55" s="16"/>
      <c r="B55" s="176"/>
      <c r="C55" s="36" t="s">
        <v>58</v>
      </c>
      <c r="D55" s="36" t="s">
        <v>59</v>
      </c>
      <c r="E55" s="36" t="s">
        <v>58</v>
      </c>
      <c r="F55" s="36" t="s">
        <v>60</v>
      </c>
      <c r="G55" s="37" t="s">
        <v>58</v>
      </c>
      <c r="H55" s="37" t="s">
        <v>61</v>
      </c>
      <c r="J55" s="23"/>
      <c r="K55" s="24"/>
      <c r="L55" s="23"/>
      <c r="M55" s="24"/>
    </row>
    <row r="56" spans="1:13" ht="15" customHeight="1" x14ac:dyDescent="0.2">
      <c r="B56" s="38" t="s">
        <v>62</v>
      </c>
      <c r="C56" s="129">
        <f>'3a DTC'!C55+'Nil levelisation allowance'!D56</f>
        <v>184.61018307488774</v>
      </c>
      <c r="D56" s="129">
        <f>'3a DTC'!D55-'3a DTC'!C55+'1a levelised DTC'!C56</f>
        <v>1011.2801830748876</v>
      </c>
      <c r="E56" s="129">
        <f>'3a DTC'!E55+'Nil levelisation allowance'!F56</f>
        <v>184.36806598109411</v>
      </c>
      <c r="F56" s="129">
        <f>'3a DTC'!F55-'3a DTC'!E55+'1a levelised DTC'!E56</f>
        <v>1266.7680659810942</v>
      </c>
      <c r="G56" s="129">
        <f>'3a DTC'!G55+'Nil levelisation allowance'!H56</f>
        <v>110.04851206854352</v>
      </c>
      <c r="H56" s="129">
        <f>'3a DTC'!H55-'3a DTC'!G55+'1a levelised DTC'!G56</f>
        <v>935.57851206854343</v>
      </c>
      <c r="J56" s="26"/>
      <c r="K56" s="26"/>
      <c r="L56" s="26"/>
      <c r="M56" s="26"/>
    </row>
    <row r="57" spans="1:13" ht="15" customHeight="1" x14ac:dyDescent="0.2">
      <c r="B57" s="38" t="s">
        <v>63</v>
      </c>
      <c r="C57" s="129">
        <f>'3a DTC'!C56+'Nil levelisation allowance'!D57</f>
        <v>204.00780598889446</v>
      </c>
      <c r="D57" s="129">
        <f>'3a DTC'!D56-'3a DTC'!C56+'1a levelised DTC'!C57</f>
        <v>1011.9878059888944</v>
      </c>
      <c r="E57" s="129">
        <f>'3a DTC'!E56+'Nil levelisation allowance'!F57</f>
        <v>203.55926597190756</v>
      </c>
      <c r="F57" s="129">
        <f>'3a DTC'!F56-'3a DTC'!E56+'1a levelised DTC'!E57</f>
        <v>1265.2692659719075</v>
      </c>
      <c r="G57" s="129">
        <f>'3a DTC'!G56+'Nil levelisation allowance'!H57</f>
        <v>109.95169348244849</v>
      </c>
      <c r="H57" s="129">
        <f>'3a DTC'!H56-'3a DTC'!G56+'1a levelised DTC'!G57</f>
        <v>929.8216934824485</v>
      </c>
      <c r="J57" s="26"/>
      <c r="K57" s="26"/>
      <c r="L57" s="26"/>
      <c r="M57" s="26"/>
    </row>
    <row r="58" spans="1:13" ht="15" customHeight="1" x14ac:dyDescent="0.2">
      <c r="B58" s="38" t="s">
        <v>64</v>
      </c>
      <c r="C58" s="129">
        <f>'3a DTC'!C57+'Nil levelisation allowance'!D58</f>
        <v>199.13636336379037</v>
      </c>
      <c r="D58" s="129">
        <f>'3a DTC'!D57-'3a DTC'!C57+'1a levelised DTC'!C58</f>
        <v>1006.6263633637905</v>
      </c>
      <c r="E58" s="129">
        <f>'3a DTC'!E57+'Nil levelisation allowance'!F58</f>
        <v>199.56470497418826</v>
      </c>
      <c r="F58" s="129">
        <f>'3a DTC'!F57-'3a DTC'!E57+'1a levelised DTC'!E58</f>
        <v>1263.1647049741885</v>
      </c>
      <c r="G58" s="129">
        <f>'3a DTC'!G57+'Nil levelisation allowance'!H58</f>
        <v>109.82576581666628</v>
      </c>
      <c r="H58" s="129">
        <f>'3a DTC'!H57-'3a DTC'!G57+'1a levelised DTC'!G58</f>
        <v>930.73576581666623</v>
      </c>
      <c r="I58" s="32"/>
      <c r="J58" s="26"/>
      <c r="K58" s="26"/>
      <c r="L58" s="26"/>
      <c r="M58" s="26"/>
    </row>
    <row r="59" spans="1:13" ht="15" customHeight="1" x14ac:dyDescent="0.2">
      <c r="B59" s="38" t="s">
        <v>65</v>
      </c>
      <c r="C59" s="129">
        <f>'3a DTC'!C58+'Nil levelisation allowance'!D59</f>
        <v>211.22972858257572</v>
      </c>
      <c r="D59" s="129">
        <f>'3a DTC'!D58-'3a DTC'!C58+'1a levelised DTC'!C59</f>
        <v>1038.9397285825758</v>
      </c>
      <c r="E59" s="129">
        <f>'3a DTC'!E58+'Nil levelisation allowance'!F59</f>
        <v>215.08977173900638</v>
      </c>
      <c r="F59" s="129">
        <f>'3a DTC'!F58-'3a DTC'!E58+'1a levelised DTC'!E59</f>
        <v>1302.4997717390065</v>
      </c>
      <c r="G59" s="129">
        <f>'3a DTC'!G58+'Nil levelisation allowance'!H59</f>
        <v>109.92257951643828</v>
      </c>
      <c r="H59" s="129">
        <f>'3a DTC'!H58-'3a DTC'!G58+'1a levelised DTC'!G59</f>
        <v>931.91257951643831</v>
      </c>
      <c r="J59" s="26"/>
      <c r="K59" s="26"/>
      <c r="L59" s="26"/>
      <c r="M59" s="26"/>
    </row>
    <row r="60" spans="1:13" ht="15" customHeight="1" x14ac:dyDescent="0.2">
      <c r="B60" s="38" t="s">
        <v>66</v>
      </c>
      <c r="C60" s="129">
        <f>'3a DTC'!C59+'Nil levelisation allowance'!D60</f>
        <v>176.6482224782452</v>
      </c>
      <c r="D60" s="129">
        <f>'3a DTC'!D59-'3a DTC'!C59+'1a levelised DTC'!C60</f>
        <v>1013.5882224782453</v>
      </c>
      <c r="E60" s="129">
        <f>'3a DTC'!E59+'Nil levelisation allowance'!F60</f>
        <v>178.2924003781612</v>
      </c>
      <c r="F60" s="129">
        <f>'3a DTC'!F59-'3a DTC'!E59+'1a levelised DTC'!E60</f>
        <v>1275.2924003781611</v>
      </c>
      <c r="G60" s="129">
        <f>'3a DTC'!G59+'Nil levelisation allowance'!H60</f>
        <v>106.77360097676055</v>
      </c>
      <c r="H60" s="129">
        <f>'3a DTC'!H59-'3a DTC'!G59+'1a levelised DTC'!G60</f>
        <v>944.44360097676054</v>
      </c>
      <c r="J60" s="26"/>
      <c r="K60" s="26"/>
      <c r="L60" s="26"/>
      <c r="M60" s="26"/>
    </row>
    <row r="61" spans="1:13" ht="15" customHeight="1" x14ac:dyDescent="0.2">
      <c r="B61" s="38" t="s">
        <v>67</v>
      </c>
      <c r="C61" s="129">
        <f>'3a DTC'!C60+'Nil levelisation allowance'!D61</f>
        <v>221.31342723196542</v>
      </c>
      <c r="D61" s="129">
        <f>'3a DTC'!D60-'3a DTC'!C60+'1a levelised DTC'!C61</f>
        <v>1039.6434272319655</v>
      </c>
      <c r="E61" s="129">
        <f>'3a DTC'!E60+'Nil levelisation allowance'!F61</f>
        <v>225.70420467766829</v>
      </c>
      <c r="F61" s="129">
        <f>'3a DTC'!F60-'3a DTC'!E60+'1a levelised DTC'!E61</f>
        <v>1299.3342046776684</v>
      </c>
      <c r="G61" s="129">
        <f>'3a DTC'!G60+'Nil levelisation allowance'!H61</f>
        <v>110.22045546694035</v>
      </c>
      <c r="H61" s="129">
        <f>'3a DTC'!H60-'3a DTC'!G60+'1a levelised DTC'!G61</f>
        <v>932.20045546694041</v>
      </c>
      <c r="J61" s="26"/>
      <c r="K61" s="26"/>
      <c r="L61" s="26"/>
      <c r="M61" s="26"/>
    </row>
    <row r="62" spans="1:13" ht="15" customHeight="1" x14ac:dyDescent="0.2">
      <c r="B62" s="38" t="s">
        <v>68</v>
      </c>
      <c r="C62" s="129">
        <f>'3a DTC'!C61+'Nil levelisation allowance'!D62</f>
        <v>221.77665218138097</v>
      </c>
      <c r="D62" s="129">
        <f>'3a DTC'!D61-'3a DTC'!C61+'1a levelised DTC'!C62</f>
        <v>1081.556652181381</v>
      </c>
      <c r="E62" s="129">
        <f>'3a DTC'!E61+'Nil levelisation allowance'!F62</f>
        <v>222.01216328944503</v>
      </c>
      <c r="F62" s="129">
        <f>'3a DTC'!F61-'3a DTC'!E61+'1a levelised DTC'!E62</f>
        <v>1345.702163289445</v>
      </c>
      <c r="G62" s="129">
        <f>'3a DTC'!G61+'Nil levelisation allowance'!H62</f>
        <v>111.08211423380335</v>
      </c>
      <c r="H62" s="129">
        <f>'3a DTC'!H61-'3a DTC'!G61+'1a levelised DTC'!G62</f>
        <v>938.81211423380341</v>
      </c>
      <c r="J62" s="26"/>
      <c r="K62" s="26"/>
      <c r="L62" s="26"/>
      <c r="M62" s="26"/>
    </row>
    <row r="63" spans="1:13" ht="15" customHeight="1" x14ac:dyDescent="0.2">
      <c r="B63" s="38" t="s">
        <v>69</v>
      </c>
      <c r="C63" s="129">
        <f>'3a DTC'!C62+'Nil levelisation allowance'!D63</f>
        <v>139.69051078674056</v>
      </c>
      <c r="D63" s="129">
        <f>'3a DTC'!D62-'3a DTC'!C62+'1a levelised DTC'!C63</f>
        <v>1004.1505107867406</v>
      </c>
      <c r="E63" s="129">
        <f>'3a DTC'!E62+'Nil levelisation allowance'!F63</f>
        <v>139.61401575653986</v>
      </c>
      <c r="F63" s="129">
        <f>'3a DTC'!F62-'3a DTC'!E62+'1a levelised DTC'!E63</f>
        <v>1267.2340157565397</v>
      </c>
      <c r="G63" s="129">
        <f>'3a DTC'!G62+'Nil levelisation allowance'!H63</f>
        <v>111.6721913750053</v>
      </c>
      <c r="H63" s="129">
        <f>'3a DTC'!H62-'3a DTC'!G62+'1a levelised DTC'!G63</f>
        <v>938.93219137500523</v>
      </c>
      <c r="J63" s="26"/>
      <c r="K63" s="26"/>
      <c r="L63" s="26"/>
      <c r="M63" s="26"/>
    </row>
    <row r="64" spans="1:13" ht="15" customHeight="1" x14ac:dyDescent="0.2">
      <c r="B64" s="38" t="s">
        <v>70</v>
      </c>
      <c r="C64" s="129">
        <f>'3a DTC'!C63+'Nil levelisation allowance'!D64</f>
        <v>168.49000156100294</v>
      </c>
      <c r="D64" s="129">
        <f>'3a DTC'!D63-'3a DTC'!C63+'1a levelised DTC'!C64</f>
        <v>1022.7900015610029</v>
      </c>
      <c r="E64" s="129">
        <f>'3a DTC'!E63+'Nil levelisation allowance'!F64</f>
        <v>170.06476205792183</v>
      </c>
      <c r="F64" s="129">
        <f>'3a DTC'!F63-'3a DTC'!E63+'1a levelised DTC'!E64</f>
        <v>1285.6247620579218</v>
      </c>
      <c r="G64" s="129">
        <f>'3a DTC'!G63+'Nil levelisation allowance'!H64</f>
        <v>107.38990210637273</v>
      </c>
      <c r="H64" s="129">
        <f>'3a DTC'!H63-'3a DTC'!G63+'1a levelised DTC'!G64</f>
        <v>936.41990210637266</v>
      </c>
      <c r="J64" s="26"/>
      <c r="K64" s="26"/>
      <c r="L64" s="26"/>
      <c r="M64" s="26"/>
    </row>
    <row r="65" spans="1:13" ht="15" customHeight="1" x14ac:dyDescent="0.2">
      <c r="B65" s="38" t="s">
        <v>71</v>
      </c>
      <c r="C65" s="129">
        <f>'3a DTC'!C64+'Nil levelisation allowance'!D65</f>
        <v>156.30629886893118</v>
      </c>
      <c r="D65" s="129">
        <f>'3a DTC'!D64-'3a DTC'!C64+'1a levelised DTC'!C65</f>
        <v>1005.7162988689312</v>
      </c>
      <c r="E65" s="129">
        <f>'3a DTC'!E64+'Nil levelisation allowance'!F65</f>
        <v>157.96707498030415</v>
      </c>
      <c r="F65" s="129">
        <f>'3a DTC'!F64-'3a DTC'!E64+'1a levelised DTC'!E65</f>
        <v>1268.4370749803043</v>
      </c>
      <c r="G65" s="129">
        <f>'3a DTC'!G64+'Nil levelisation allowance'!H65</f>
        <v>107.7006225559484</v>
      </c>
      <c r="H65" s="129">
        <f>'3a DTC'!H64-'3a DTC'!G64+'1a levelised DTC'!G65</f>
        <v>926.4206225559484</v>
      </c>
      <c r="J65" s="26"/>
      <c r="K65" s="26"/>
      <c r="L65" s="26"/>
      <c r="M65" s="26"/>
    </row>
    <row r="66" spans="1:13" ht="15" customHeight="1" x14ac:dyDescent="0.2">
      <c r="B66" s="38" t="s">
        <v>72</v>
      </c>
      <c r="C66" s="129">
        <f>'3a DTC'!C65+'Nil levelisation allowance'!D66</f>
        <v>179.76508601020316</v>
      </c>
      <c r="D66" s="129">
        <f>'3a DTC'!D65-'3a DTC'!C65+'1a levelised DTC'!C66</f>
        <v>993.9750860102032</v>
      </c>
      <c r="E66" s="129">
        <f>'3a DTC'!E65+'Nil levelisation allowance'!F66</f>
        <v>179.05233594179643</v>
      </c>
      <c r="F66" s="129">
        <f>'3a DTC'!F65-'3a DTC'!E65+'1a levelised DTC'!E66</f>
        <v>1250.1023359417964</v>
      </c>
      <c r="G66" s="129">
        <f>'3a DTC'!G65+'Nil levelisation allowance'!H66</f>
        <v>108.10569921998308</v>
      </c>
      <c r="H66" s="129">
        <f>'3a DTC'!H65-'3a DTC'!G65+'1a levelised DTC'!G66</f>
        <v>920.96569921998309</v>
      </c>
      <c r="J66" s="26"/>
      <c r="K66" s="26"/>
      <c r="L66" s="26"/>
      <c r="M66" s="26"/>
    </row>
    <row r="67" spans="1:13" ht="15" customHeight="1" x14ac:dyDescent="0.2">
      <c r="B67" s="38" t="s">
        <v>73</v>
      </c>
      <c r="C67" s="129">
        <f>'3a DTC'!C66+'Nil levelisation allowance'!D67</f>
        <v>193.33187626380482</v>
      </c>
      <c r="D67" s="129">
        <f>'3a DTC'!D66-'3a DTC'!C66+'1a levelised DTC'!C67</f>
        <v>1010.6718762638047</v>
      </c>
      <c r="E67" s="129">
        <f>'3a DTC'!E66+'Nil levelisation allowance'!F67</f>
        <v>193.93299292482837</v>
      </c>
      <c r="F67" s="129">
        <f>'3a DTC'!F66-'3a DTC'!E66+'1a levelised DTC'!E67</f>
        <v>1269.2529929248283</v>
      </c>
      <c r="G67" s="129">
        <f>'3a DTC'!G66+'Nil levelisation allowance'!H67</f>
        <v>109.40130449841665</v>
      </c>
      <c r="H67" s="129">
        <f>'3a DTC'!H66-'3a DTC'!G66+'1a levelised DTC'!G67</f>
        <v>925.79130449841659</v>
      </c>
      <c r="J67" s="26"/>
      <c r="K67" s="26"/>
      <c r="L67" s="26"/>
      <c r="M67" s="26"/>
    </row>
    <row r="68" spans="1:13" ht="15" customHeight="1" x14ac:dyDescent="0.2">
      <c r="B68" s="38" t="s">
        <v>74</v>
      </c>
      <c r="C68" s="129">
        <f>'3a DTC'!C67+'Nil levelisation allowance'!D68</f>
        <v>207.52228275421243</v>
      </c>
      <c r="D68" s="129">
        <f>'3a DTC'!D67-'3a DTC'!C67+'1a levelised DTC'!C68</f>
        <v>1033.7222827542123</v>
      </c>
      <c r="E68" s="129">
        <f>'3a DTC'!E67+'Nil levelisation allowance'!F68</f>
        <v>210.06159990047274</v>
      </c>
      <c r="F68" s="129">
        <f>'3a DTC'!F67-'3a DTC'!E67+'1a levelised DTC'!E68</f>
        <v>1291.9415999004727</v>
      </c>
      <c r="G68" s="129">
        <f>'3a DTC'!G67+'Nil levelisation allowance'!H68</f>
        <v>107.60809289463215</v>
      </c>
      <c r="H68" s="129">
        <f>'3a DTC'!H67-'3a DTC'!G67+'1a levelised DTC'!G68</f>
        <v>963.85809289463214</v>
      </c>
      <c r="J68" s="26"/>
      <c r="K68" s="26"/>
      <c r="L68" s="26"/>
      <c r="M68" s="26"/>
    </row>
    <row r="69" spans="1:13" ht="15" customHeight="1" x14ac:dyDescent="0.2">
      <c r="B69" s="38" t="s">
        <v>75</v>
      </c>
      <c r="C69" s="129">
        <f>'3a DTC'!C68+'Nil levelisation allowance'!D69</f>
        <v>193.31510189879262</v>
      </c>
      <c r="D69" s="129">
        <f>'3a DTC'!D68-'3a DTC'!C68+'1a levelised DTC'!C69</f>
        <v>1027.8151018987926</v>
      </c>
      <c r="E69" s="129">
        <f>'3a DTC'!E68+'Nil levelisation allowance'!F69</f>
        <v>192.17562410138984</v>
      </c>
      <c r="F69" s="129">
        <f>'3a DTC'!F68-'3a DTC'!E68+'1a levelised DTC'!E69</f>
        <v>1285.5756241013898</v>
      </c>
      <c r="G69" s="129">
        <f>'3a DTC'!G68+'Nil levelisation allowance'!H69</f>
        <v>110.56609204183769</v>
      </c>
      <c r="H69" s="129">
        <f>'3a DTC'!H68-'3a DTC'!G68+'1a levelised DTC'!G69</f>
        <v>951.71609204183767</v>
      </c>
      <c r="J69" s="26"/>
      <c r="K69" s="26"/>
      <c r="L69" s="26"/>
      <c r="M69" s="26"/>
    </row>
    <row r="70" spans="1:13" x14ac:dyDescent="0.2">
      <c r="B70" s="28" t="s">
        <v>76</v>
      </c>
      <c r="C70" s="127">
        <f>IFERROR(AVERAGE(C56:C69),"-")</f>
        <v>189.79596721753052</v>
      </c>
      <c r="D70" s="127">
        <f t="shared" ref="D70:H70" si="4">IFERROR(AVERAGE(D56:D69),"-")</f>
        <v>1021.6045386461019</v>
      </c>
      <c r="E70" s="127">
        <f t="shared" si="4"/>
        <v>190.81849876248029</v>
      </c>
      <c r="F70" s="127">
        <f t="shared" si="4"/>
        <v>1281.1570701910518</v>
      </c>
      <c r="G70" s="127">
        <f t="shared" si="4"/>
        <v>109.3049018752712</v>
      </c>
      <c r="H70" s="127">
        <f t="shared" si="4"/>
        <v>936.25775901812824</v>
      </c>
    </row>
    <row r="71" spans="1:13" ht="15" customHeight="1" x14ac:dyDescent="0.2">
      <c r="A71" s="33"/>
      <c r="B71" s="28" t="s">
        <v>77</v>
      </c>
      <c r="C71" s="127">
        <f>IFERROR(C70*1.05,"-")</f>
        <v>199.28576557840705</v>
      </c>
      <c r="D71" s="127">
        <f t="shared" ref="D71:H71" si="5">IFERROR(D70*1.05,"-")</f>
        <v>1072.684765578407</v>
      </c>
      <c r="E71" s="127">
        <f t="shared" si="5"/>
        <v>200.35942370060431</v>
      </c>
      <c r="F71" s="127">
        <f t="shared" si="5"/>
        <v>1345.2149237006045</v>
      </c>
      <c r="G71" s="127">
        <f t="shared" si="5"/>
        <v>114.77014696903477</v>
      </c>
      <c r="H71" s="127">
        <f t="shared" si="5"/>
        <v>983.07064696903467</v>
      </c>
      <c r="J71" s="26"/>
      <c r="K71" s="26"/>
      <c r="L71" s="26"/>
      <c r="M71" s="26"/>
    </row>
    <row r="72" spans="1:13" x14ac:dyDescent="0.2">
      <c r="A72" s="39"/>
    </row>
    <row r="73" spans="1:13" x14ac:dyDescent="0.2">
      <c r="A73" s="39"/>
    </row>
    <row r="74" spans="1:13" ht="33.75" customHeight="1" x14ac:dyDescent="0.2">
      <c r="A74" s="39"/>
      <c r="B74" s="40"/>
      <c r="C74" s="41"/>
      <c r="D74" s="41"/>
      <c r="E74" s="41"/>
      <c r="F74" s="41"/>
      <c r="G74" s="41"/>
      <c r="H74" s="41"/>
      <c r="I74" s="41"/>
      <c r="J74" s="41"/>
      <c r="K74" s="41"/>
    </row>
    <row r="75" spans="1:13" ht="24.75" customHeight="1" x14ac:dyDescent="0.2">
      <c r="A75" s="39"/>
      <c r="B75" s="140" t="s">
        <v>92</v>
      </c>
      <c r="C75" s="41"/>
      <c r="D75" s="41"/>
      <c r="E75" s="41"/>
      <c r="F75" s="41"/>
      <c r="G75" s="41"/>
      <c r="H75" s="41"/>
      <c r="I75" s="41"/>
      <c r="J75" s="41"/>
      <c r="K75" s="41"/>
    </row>
    <row r="76" spans="1:13" ht="20.85" customHeight="1" x14ac:dyDescent="0.2">
      <c r="B76" s="141" t="s">
        <v>93</v>
      </c>
      <c r="C76" s="141" t="s">
        <v>94</v>
      </c>
      <c r="D76" s="42"/>
      <c r="E76" s="42"/>
      <c r="F76" s="42"/>
    </row>
    <row r="77" spans="1:13" ht="36.6" customHeight="1" x14ac:dyDescent="0.2">
      <c r="A77" s="39"/>
      <c r="B77" s="143" t="s">
        <v>95</v>
      </c>
      <c r="C77" s="141">
        <v>9</v>
      </c>
      <c r="D77" s="42"/>
      <c r="E77" s="142" t="s">
        <v>96</v>
      </c>
      <c r="F77" s="141">
        <f>VLOOKUP(C6,B77:C97,2,FALSE)</f>
        <v>31</v>
      </c>
      <c r="H77" s="43"/>
    </row>
    <row r="78" spans="1:13" ht="22.35" customHeight="1" x14ac:dyDescent="0.2">
      <c r="A78" s="39"/>
      <c r="B78" s="143" t="s">
        <v>97</v>
      </c>
      <c r="C78" s="141">
        <v>10</v>
      </c>
      <c r="D78" s="42"/>
      <c r="E78" s="42"/>
      <c r="F78" s="42"/>
      <c r="H78" s="43"/>
    </row>
    <row r="79" spans="1:13" ht="33" customHeight="1" x14ac:dyDescent="0.2">
      <c r="A79" s="39"/>
      <c r="B79" s="143" t="s">
        <v>98</v>
      </c>
      <c r="C79" s="141">
        <v>11</v>
      </c>
      <c r="D79" s="42"/>
      <c r="E79" s="42"/>
      <c r="F79" s="42"/>
      <c r="H79" s="43"/>
    </row>
    <row r="80" spans="1:13" ht="23.85" customHeight="1" x14ac:dyDescent="0.2">
      <c r="A80" s="39"/>
      <c r="B80" s="143" t="s">
        <v>99</v>
      </c>
      <c r="C80" s="141">
        <v>13</v>
      </c>
      <c r="D80" s="42"/>
      <c r="E80" s="42"/>
      <c r="F80" s="42"/>
      <c r="H80" s="43"/>
    </row>
    <row r="81" spans="1:8" ht="24" customHeight="1" x14ac:dyDescent="0.2">
      <c r="B81" s="143" t="s">
        <v>100</v>
      </c>
      <c r="C81" s="141">
        <v>14</v>
      </c>
      <c r="D81" s="42"/>
      <c r="E81" s="42"/>
      <c r="F81" s="42"/>
      <c r="H81" s="43"/>
    </row>
    <row r="82" spans="1:8" ht="38.85" customHeight="1" x14ac:dyDescent="0.2">
      <c r="B82" s="143" t="s">
        <v>101</v>
      </c>
      <c r="C82" s="141">
        <v>15</v>
      </c>
      <c r="D82" s="42"/>
      <c r="E82" s="42"/>
      <c r="F82" s="42"/>
      <c r="H82" s="43"/>
    </row>
    <row r="83" spans="1:8" ht="24.75" customHeight="1" x14ac:dyDescent="0.2">
      <c r="B83" s="143" t="s">
        <v>102</v>
      </c>
      <c r="C83" s="141">
        <v>16</v>
      </c>
      <c r="D83" s="42"/>
      <c r="E83" s="42"/>
      <c r="F83" s="42"/>
      <c r="H83" s="43"/>
    </row>
    <row r="84" spans="1:8" ht="31.5" customHeight="1" x14ac:dyDescent="0.2">
      <c r="A84" s="39"/>
      <c r="B84" s="143" t="s">
        <v>103</v>
      </c>
      <c r="C84" s="141">
        <v>17</v>
      </c>
      <c r="D84" s="42"/>
      <c r="E84" s="42"/>
      <c r="F84" s="42"/>
      <c r="H84" s="43"/>
    </row>
    <row r="85" spans="1:8" ht="30" customHeight="1" x14ac:dyDescent="0.2">
      <c r="A85" s="39"/>
      <c r="B85" s="143" t="s">
        <v>104</v>
      </c>
      <c r="C85" s="141">
        <v>18</v>
      </c>
      <c r="D85" s="42"/>
      <c r="E85" s="42"/>
      <c r="F85" s="42"/>
      <c r="H85" s="43"/>
    </row>
    <row r="86" spans="1:8" ht="27.75" customHeight="1" x14ac:dyDescent="0.2">
      <c r="B86" s="143" t="s">
        <v>105</v>
      </c>
      <c r="C86" s="141">
        <v>19</v>
      </c>
      <c r="D86" s="42"/>
      <c r="E86" s="42"/>
      <c r="F86" s="42"/>
      <c r="H86" s="43"/>
    </row>
    <row r="87" spans="1:8" ht="26.85" customHeight="1" x14ac:dyDescent="0.2">
      <c r="A87" s="39"/>
      <c r="B87" s="143" t="s">
        <v>106</v>
      </c>
      <c r="C87" s="141">
        <v>20</v>
      </c>
      <c r="D87" s="42"/>
      <c r="E87" s="42"/>
      <c r="F87" s="42"/>
      <c r="H87" s="43"/>
    </row>
    <row r="88" spans="1:8" ht="26.25" customHeight="1" x14ac:dyDescent="0.2">
      <c r="A88" s="39"/>
      <c r="B88" s="143" t="s">
        <v>107</v>
      </c>
      <c r="C88" s="141">
        <v>21</v>
      </c>
      <c r="D88" s="42"/>
      <c r="E88" s="42"/>
      <c r="F88" s="42"/>
      <c r="H88" s="43"/>
    </row>
    <row r="89" spans="1:8" ht="33" customHeight="1" x14ac:dyDescent="0.2">
      <c r="A89" s="39"/>
      <c r="B89" s="143" t="s">
        <v>108</v>
      </c>
      <c r="C89" s="141">
        <v>22</v>
      </c>
      <c r="D89" s="42"/>
      <c r="E89" s="42"/>
      <c r="F89" s="42"/>
      <c r="H89" s="43"/>
    </row>
    <row r="90" spans="1:8" ht="23.25" customHeight="1" x14ac:dyDescent="0.2">
      <c r="A90" s="39"/>
      <c r="B90" s="143" t="s">
        <v>109</v>
      </c>
      <c r="C90" s="141">
        <v>23</v>
      </c>
      <c r="D90" s="42"/>
      <c r="E90" s="42"/>
      <c r="F90" s="42"/>
      <c r="H90" s="43"/>
    </row>
    <row r="91" spans="1:8" ht="26.85" customHeight="1" x14ac:dyDescent="0.2">
      <c r="A91" s="39"/>
      <c r="B91" s="143" t="s">
        <v>110</v>
      </c>
      <c r="C91" s="141">
        <v>24</v>
      </c>
      <c r="D91" s="42"/>
      <c r="E91" s="42"/>
      <c r="F91" s="42"/>
      <c r="H91" s="43"/>
    </row>
    <row r="92" spans="1:8" ht="13.5" customHeight="1" x14ac:dyDescent="0.2">
      <c r="A92" s="39"/>
      <c r="B92" s="143" t="s">
        <v>111</v>
      </c>
      <c r="C92" s="141">
        <v>25</v>
      </c>
      <c r="D92" s="42"/>
      <c r="E92" s="42"/>
      <c r="F92" s="42"/>
      <c r="H92" s="43"/>
    </row>
    <row r="93" spans="1:8" ht="13.35" customHeight="1" x14ac:dyDescent="0.2">
      <c r="A93" s="39"/>
      <c r="B93" s="143" t="s">
        <v>112</v>
      </c>
      <c r="C93" s="141">
        <v>27</v>
      </c>
      <c r="D93" s="42"/>
      <c r="E93" s="42"/>
      <c r="F93" s="42"/>
      <c r="H93" s="43"/>
    </row>
    <row r="94" spans="1:8" ht="29.25" customHeight="1" x14ac:dyDescent="0.2">
      <c r="A94" s="39"/>
      <c r="B94" s="143" t="s">
        <v>113</v>
      </c>
      <c r="C94" s="141">
        <v>28</v>
      </c>
      <c r="D94" s="42"/>
      <c r="E94" s="42"/>
      <c r="F94" s="42"/>
      <c r="H94" s="43"/>
    </row>
    <row r="95" spans="1:8" x14ac:dyDescent="0.2">
      <c r="A95" s="39"/>
      <c r="B95" s="143" t="s">
        <v>114</v>
      </c>
      <c r="C95" s="141">
        <v>29</v>
      </c>
      <c r="D95" s="42"/>
      <c r="E95" s="42"/>
      <c r="F95" s="42"/>
      <c r="H95" s="43"/>
    </row>
    <row r="96" spans="1:8" x14ac:dyDescent="0.2">
      <c r="B96" s="143" t="s">
        <v>115</v>
      </c>
      <c r="C96" s="141">
        <v>30</v>
      </c>
      <c r="D96" s="42"/>
      <c r="E96" s="42"/>
      <c r="F96" s="42"/>
      <c r="H96" s="43"/>
    </row>
    <row r="97" spans="1:6" x14ac:dyDescent="0.2">
      <c r="A97" s="39"/>
      <c r="B97" s="143" t="s">
        <v>46</v>
      </c>
      <c r="C97" s="141">
        <v>31</v>
      </c>
      <c r="D97" s="42"/>
      <c r="E97" s="42"/>
      <c r="F97" s="42"/>
    </row>
    <row r="98" spans="1:6" x14ac:dyDescent="0.2">
      <c r="A98" s="39"/>
      <c r="B98" s="143" t="s">
        <v>116</v>
      </c>
      <c r="C98" s="141">
        <v>32</v>
      </c>
    </row>
    <row r="99" spans="1:6" x14ac:dyDescent="0.2">
      <c r="A99" s="39"/>
      <c r="B99" s="143" t="s">
        <v>117</v>
      </c>
      <c r="C99" s="141">
        <v>33</v>
      </c>
    </row>
    <row r="100" spans="1:6" x14ac:dyDescent="0.2">
      <c r="A100" s="39"/>
      <c r="B100" s="143" t="s">
        <v>118</v>
      </c>
      <c r="C100" s="141">
        <v>34</v>
      </c>
    </row>
    <row r="101" spans="1:6" x14ac:dyDescent="0.2">
      <c r="B101" s="143" t="s">
        <v>119</v>
      </c>
      <c r="C101" s="141">
        <v>35</v>
      </c>
    </row>
    <row r="102" spans="1:6" x14ac:dyDescent="0.2">
      <c r="A102" s="39"/>
      <c r="B102" s="143" t="s">
        <v>120</v>
      </c>
      <c r="C102" s="141">
        <v>36</v>
      </c>
    </row>
    <row r="103" spans="1:6" x14ac:dyDescent="0.2">
      <c r="A103" s="39"/>
      <c r="B103" s="143" t="s">
        <v>121</v>
      </c>
      <c r="C103" s="141">
        <v>37</v>
      </c>
    </row>
    <row r="104" spans="1:6" x14ac:dyDescent="0.2">
      <c r="A104" s="39"/>
      <c r="B104" s="143" t="s">
        <v>122</v>
      </c>
      <c r="C104" s="141">
        <v>38</v>
      </c>
    </row>
    <row r="105" spans="1:6" x14ac:dyDescent="0.2">
      <c r="A105" s="39"/>
      <c r="B105" s="143" t="s">
        <v>123</v>
      </c>
      <c r="C105" s="141">
        <v>39</v>
      </c>
    </row>
    <row r="106" spans="1:6" x14ac:dyDescent="0.2">
      <c r="B106" s="143" t="s">
        <v>124</v>
      </c>
      <c r="C106" s="141">
        <v>40</v>
      </c>
    </row>
    <row r="107" spans="1:6" x14ac:dyDescent="0.2">
      <c r="A107" s="39"/>
      <c r="B107" s="143" t="s">
        <v>125</v>
      </c>
      <c r="C107" s="141">
        <v>41</v>
      </c>
    </row>
    <row r="108" spans="1:6" x14ac:dyDescent="0.2">
      <c r="A108" s="39"/>
      <c r="B108" s="143" t="s">
        <v>126</v>
      </c>
      <c r="C108" s="141">
        <v>42</v>
      </c>
    </row>
    <row r="109" spans="1:6" x14ac:dyDescent="0.2">
      <c r="A109" s="39"/>
      <c r="B109" s="143" t="s">
        <v>127</v>
      </c>
      <c r="C109" s="141">
        <v>43</v>
      </c>
    </row>
    <row r="110" spans="1:6" x14ac:dyDescent="0.2">
      <c r="A110" s="39"/>
      <c r="B110" s="143" t="s">
        <v>128</v>
      </c>
      <c r="C110" s="141">
        <v>44</v>
      </c>
    </row>
    <row r="111" spans="1:6" x14ac:dyDescent="0.2">
      <c r="B111" s="143" t="s">
        <v>129</v>
      </c>
      <c r="C111" s="141">
        <v>45</v>
      </c>
    </row>
    <row r="112" spans="1:6" x14ac:dyDescent="0.2">
      <c r="A112" s="39"/>
      <c r="B112" s="143" t="s">
        <v>130</v>
      </c>
      <c r="C112" s="141">
        <v>46</v>
      </c>
    </row>
    <row r="113" spans="1:3" x14ac:dyDescent="0.2">
      <c r="A113" s="39"/>
      <c r="B113" s="143" t="s">
        <v>131</v>
      </c>
      <c r="C113" s="141">
        <v>47</v>
      </c>
    </row>
    <row r="114" spans="1:3" x14ac:dyDescent="0.2">
      <c r="A114" s="39"/>
      <c r="B114" s="143" t="s">
        <v>132</v>
      </c>
      <c r="C114" s="141">
        <v>48</v>
      </c>
    </row>
    <row r="115" spans="1:3" x14ac:dyDescent="0.2">
      <c r="A115" s="39"/>
      <c r="B115" s="143" t="s">
        <v>133</v>
      </c>
      <c r="C115" s="141">
        <v>49</v>
      </c>
    </row>
    <row r="116" spans="1:3" x14ac:dyDescent="0.2">
      <c r="B116" s="143" t="s">
        <v>134</v>
      </c>
      <c r="C116" s="141">
        <v>50</v>
      </c>
    </row>
    <row r="117" spans="1:3" x14ac:dyDescent="0.2">
      <c r="A117" s="39"/>
      <c r="B117" s="143" t="s">
        <v>135</v>
      </c>
      <c r="C117" s="141">
        <v>51</v>
      </c>
    </row>
    <row r="118" spans="1:3" x14ac:dyDescent="0.2">
      <c r="A118" s="39"/>
      <c r="B118" s="143" t="s">
        <v>136</v>
      </c>
      <c r="C118" s="141">
        <v>52</v>
      </c>
    </row>
    <row r="119" spans="1:3" x14ac:dyDescent="0.2">
      <c r="A119" s="39"/>
      <c r="B119" s="143" t="s">
        <v>137</v>
      </c>
      <c r="C119" s="141">
        <v>53</v>
      </c>
    </row>
    <row r="120" spans="1:3" x14ac:dyDescent="0.2">
      <c r="A120" s="39"/>
      <c r="B120" s="143" t="s">
        <v>138</v>
      </c>
      <c r="C120" s="141">
        <v>54</v>
      </c>
    </row>
    <row r="121" spans="1:3" x14ac:dyDescent="0.2">
      <c r="B121" s="143" t="s">
        <v>139</v>
      </c>
      <c r="C121" s="141">
        <v>55</v>
      </c>
    </row>
    <row r="122" spans="1:3" x14ac:dyDescent="0.2">
      <c r="B122" s="143" t="s">
        <v>140</v>
      </c>
      <c r="C122" s="141">
        <v>56</v>
      </c>
    </row>
    <row r="123" spans="1:3" x14ac:dyDescent="0.2">
      <c r="B123" s="143" t="s">
        <v>141</v>
      </c>
      <c r="C123" s="141">
        <v>57</v>
      </c>
    </row>
    <row r="124" spans="1:3" x14ac:dyDescent="0.2">
      <c r="B124" s="143" t="s">
        <v>142</v>
      </c>
      <c r="C124" s="141">
        <v>58</v>
      </c>
    </row>
    <row r="125" spans="1:3" x14ac:dyDescent="0.2">
      <c r="B125" s="143" t="s">
        <v>143</v>
      </c>
      <c r="C125" s="141">
        <v>59</v>
      </c>
    </row>
  </sheetData>
  <mergeCells count="13">
    <mergeCell ref="B33:B34"/>
    <mergeCell ref="C33:D33"/>
    <mergeCell ref="E33:F33"/>
    <mergeCell ref="G33:H33"/>
    <mergeCell ref="B54:B55"/>
    <mergeCell ref="C54:D54"/>
    <mergeCell ref="E54:F54"/>
    <mergeCell ref="G54:H54"/>
    <mergeCell ref="B3:H3"/>
    <mergeCell ref="B12:B13"/>
    <mergeCell ref="C12:D12"/>
    <mergeCell ref="E12:F12"/>
    <mergeCell ref="G12:H12"/>
  </mergeCells>
  <dataValidations count="1">
    <dataValidation type="list" allowBlank="1" showInputMessage="1" showErrorMessage="1" sqref="C6" xr:uid="{8581004D-C884-4812-9079-27636D2DB666}">
      <formula1>$B$77:$B$125</formula1>
    </dataValidation>
  </dataValidations>
  <pageMargins left="0.7" right="0.7" top="0.75" bottom="0.75" header="0.3" footer="0.3"/>
  <pageSetup scale="52"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9C69-C690-456C-96FD-C36E375578ED}">
  <sheetPr>
    <tabColor theme="9"/>
    <pageSetUpPr autoPageBreaks="0"/>
  </sheetPr>
  <dimension ref="A1"/>
  <sheetViews>
    <sheetView workbookViewId="0"/>
  </sheetViews>
  <sheetFormatPr defaultColWidth="9.140625" defaultRowHeight="12.75" x14ac:dyDescent="0.2"/>
  <cols>
    <col min="1" max="16384" width="9.140625" style="7"/>
  </cols>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8AAD0-6F41-459C-B40B-AE55CB64364A}">
  <sheetPr>
    <tabColor theme="9" tint="0.79998168889431442"/>
    <pageSetUpPr autoPageBreaks="0"/>
  </sheetPr>
  <dimension ref="A1:O125"/>
  <sheetViews>
    <sheetView topLeftCell="A18" zoomScale="90" zoomScaleNormal="90" workbookViewId="0">
      <selection activeCell="D18" sqref="D18"/>
    </sheetView>
  </sheetViews>
  <sheetFormatPr defaultColWidth="9.28515625" defaultRowHeight="12.75" x14ac:dyDescent="0.2"/>
  <cols>
    <col min="1" max="1" width="9.5703125" style="13" customWidth="1"/>
    <col min="2" max="2" width="38" style="13" customWidth="1"/>
    <col min="3" max="8" width="28.140625" style="13" customWidth="1"/>
    <col min="9" max="9" width="29.140625" style="13" customWidth="1"/>
    <col min="10" max="16384" width="9.28515625" style="13"/>
  </cols>
  <sheetData>
    <row r="1" spans="1:15" s="2" customFormat="1" ht="12.6" customHeight="1" x14ac:dyDescent="0.2">
      <c r="A1" s="1"/>
    </row>
    <row r="2" spans="1:15" s="2" customFormat="1" ht="18.600000000000001" customHeight="1" x14ac:dyDescent="0.25">
      <c r="A2" s="1"/>
      <c r="B2" s="121" t="s">
        <v>144</v>
      </c>
      <c r="C2" s="3"/>
      <c r="D2" s="3"/>
    </row>
    <row r="3" spans="1:15" s="2" customFormat="1" ht="38.25" customHeight="1" x14ac:dyDescent="0.2">
      <c r="A3" s="1"/>
      <c r="B3" s="179" t="s">
        <v>145</v>
      </c>
      <c r="C3" s="179"/>
      <c r="D3" s="179"/>
      <c r="E3" s="179"/>
      <c r="F3" s="179"/>
      <c r="G3" s="179"/>
      <c r="H3" s="179"/>
      <c r="I3" s="4"/>
      <c r="J3" s="4"/>
      <c r="K3" s="4"/>
      <c r="L3" s="4"/>
      <c r="M3" s="4"/>
      <c r="N3" s="4"/>
      <c r="O3" s="4"/>
    </row>
    <row r="4" spans="1:15" s="11" customFormat="1" ht="20.100000000000001" customHeight="1" x14ac:dyDescent="0.25">
      <c r="A4" s="8"/>
      <c r="B4" s="88"/>
      <c r="C4" s="9"/>
      <c r="D4" s="9"/>
      <c r="E4" s="9"/>
      <c r="F4" s="10"/>
      <c r="G4" s="10"/>
      <c r="I4" s="12"/>
      <c r="J4" s="12"/>
      <c r="K4" s="12"/>
      <c r="L4" s="12"/>
      <c r="M4" s="12"/>
      <c r="N4" s="12"/>
      <c r="O4" s="12"/>
    </row>
    <row r="6" spans="1:15" ht="28.5" customHeight="1" x14ac:dyDescent="0.2">
      <c r="B6" s="14" t="s">
        <v>45</v>
      </c>
      <c r="C6" s="15" t="str">
        <f>'1a levelised DTC'!C6</f>
        <v>October 2023 - December 2023</v>
      </c>
      <c r="D6" s="144" t="s">
        <v>146</v>
      </c>
    </row>
    <row r="9" spans="1:15" x14ac:dyDescent="0.2">
      <c r="B9" s="123" t="s">
        <v>147</v>
      </c>
      <c r="C9" s="16"/>
    </row>
    <row r="10" spans="1:15" x14ac:dyDescent="0.2">
      <c r="B10" s="18"/>
      <c r="C10" s="16"/>
      <c r="D10" s="139" t="s">
        <v>148</v>
      </c>
      <c r="F10" s="139" t="s">
        <v>149</v>
      </c>
      <c r="H10" s="139" t="s">
        <v>150</v>
      </c>
    </row>
    <row r="11" spans="1:15" ht="13.5" customHeight="1" x14ac:dyDescent="0.2">
      <c r="B11" s="18"/>
      <c r="C11" s="19"/>
      <c r="D11" s="139" t="s">
        <v>151</v>
      </c>
      <c r="E11" s="19"/>
      <c r="F11" s="139" t="s">
        <v>152</v>
      </c>
      <c r="G11" s="19"/>
      <c r="H11" s="139" t="s">
        <v>153</v>
      </c>
    </row>
    <row r="12" spans="1:15" ht="30" customHeight="1" x14ac:dyDescent="0.2">
      <c r="B12" s="167" t="s">
        <v>54</v>
      </c>
      <c r="C12" s="168" t="s">
        <v>55</v>
      </c>
      <c r="D12" s="168"/>
      <c r="E12" s="168" t="s">
        <v>56</v>
      </c>
      <c r="F12" s="168"/>
      <c r="G12" s="169" t="s">
        <v>57</v>
      </c>
      <c r="H12" s="169"/>
      <c r="J12" s="23"/>
      <c r="K12" s="23"/>
      <c r="L12" s="23"/>
      <c r="M12" s="23"/>
    </row>
    <row r="13" spans="1:15" ht="25.5" customHeight="1" x14ac:dyDescent="0.2">
      <c r="A13" s="16"/>
      <c r="B13" s="167"/>
      <c r="C13" s="21" t="s">
        <v>154</v>
      </c>
      <c r="D13" s="125" t="s">
        <v>155</v>
      </c>
      <c r="E13" s="21" t="s">
        <v>154</v>
      </c>
      <c r="F13" s="125" t="s">
        <v>155</v>
      </c>
      <c r="G13" s="21" t="s">
        <v>154</v>
      </c>
      <c r="H13" s="125" t="s">
        <v>155</v>
      </c>
      <c r="J13" s="23"/>
      <c r="K13" s="24"/>
      <c r="L13" s="23"/>
      <c r="M13" s="24"/>
    </row>
    <row r="14" spans="1:15" ht="15" customHeight="1" x14ac:dyDescent="0.2">
      <c r="B14" s="25" t="s">
        <v>62</v>
      </c>
      <c r="C14" s="129">
        <f>'3a DTC'!C55-'3a DTC'!C13</f>
        <v>24.049999999999983</v>
      </c>
      <c r="D14" s="129">
        <f>IF(C14&gt;0,(C14*(INDEX('3b Customer accounts'!$I$13:$BG$138,MATCH(D$10&amp;"_"&amp;$B14,'3b Customer accounts'!$A$13:$A$138,0),MATCH($C$6,'3b Customer accounts'!$I$10:$BG$10,0)))/(INDEX('3b Customer accounts'!$I$13:$BG$138,MATCH(D$11&amp;"_"&amp;$B14,'3b Customer accounts'!$A$13:$A$138,0),MATCH($C$6,'3b Customer accounts'!$I$10:$BG$10,0)))),0)</f>
        <v>4.5601830748877328</v>
      </c>
      <c r="E14" s="129">
        <f>'3a DTC'!E55-'3a DTC'!E13</f>
        <v>24.03</v>
      </c>
      <c r="F14" s="129">
        <f>IF(E14&gt;0,(E14*(INDEX('3b Customer accounts'!$I$13:$BG$138,MATCH(F$10&amp;"_"&amp;$B14,'3b Customer accounts'!$A$13:$A$138,0),MATCH($C$6,'3b Customer accounts'!$I$10:$BG$10,0)))/(INDEX('3b Customer accounts'!$I$13:$BG$138,MATCH(F$11&amp;"_"&amp;$B14,'3b Customer accounts'!$A$13:$A$138,0),MATCH($C$6,'3b Customer accounts'!$I$10:$BG$10,0)))),0)</f>
        <v>4.3380659810940871</v>
      </c>
      <c r="G14" s="129">
        <f>'3a DTC'!G55-'3a DTC'!G13</f>
        <v>37.600000000000009</v>
      </c>
      <c r="H14" s="130">
        <f>IF(G14&gt;0,(G14*(INDEX('3b Customer accounts'!$I$13:$BG$138,MATCH(H$10&amp;"_"&amp;$B14,'3b Customer accounts'!$A$13:$A$138,0),MATCH($C$6,'3b Customer accounts'!$I$10:$BG$10,0)))/(INDEX('3b Customer accounts'!$I$13:$BG$138,MATCH(H$11&amp;"_"&amp;$B14,'3b Customer accounts'!$A$13:$A$138,0),MATCH($C$6,'3b Customer accounts'!$I$10:$BG$10,0)))),0)</f>
        <v>7.1585120685435113</v>
      </c>
      <c r="J14" s="26"/>
      <c r="K14" s="26"/>
      <c r="L14" s="26"/>
      <c r="M14" s="26"/>
    </row>
    <row r="15" spans="1:15" ht="15" customHeight="1" x14ac:dyDescent="0.2">
      <c r="B15" s="25" t="s">
        <v>63</v>
      </c>
      <c r="C15" s="129">
        <f>'3a DTC'!C56-'3a DTC'!C14</f>
        <v>23.960000000000008</v>
      </c>
      <c r="D15" s="129">
        <f>IF(C15&gt;0,(C15*(INDEX('3b Customer accounts'!$I$13:$BG$138,MATCH(D$10&amp;"_"&amp;$B15,'3b Customer accounts'!$A$13:$A$138,0),MATCH($C$6,'3b Customer accounts'!$I$10:$BG$10,0)))/(INDEX('3b Customer accounts'!$I$13:$BG$138,MATCH(D$11&amp;"_"&amp;$B15,'3b Customer accounts'!$A$13:$A$138,0),MATCH($C$6,'3b Customer accounts'!$I$10:$BG$10,0)))),0)</f>
        <v>4.3478059888944625</v>
      </c>
      <c r="E15" s="129">
        <f>'3a DTC'!E56-'3a DTC'!E14</f>
        <v>23.939999999999998</v>
      </c>
      <c r="F15" s="129">
        <f>IF(E15&gt;0,(E15*(INDEX('3b Customer accounts'!$I$13:$BG$138,MATCH(F$10&amp;"_"&amp;$B15,'3b Customer accounts'!$A$13:$A$138,0),MATCH($C$6,'3b Customer accounts'!$I$10:$BG$10,0)))/(INDEX('3b Customer accounts'!$I$13:$BG$138,MATCH(F$11&amp;"_"&amp;$B15,'3b Customer accounts'!$A$13:$A$138,0),MATCH($C$6,'3b Customer accounts'!$I$10:$BG$10,0)))),0)</f>
        <v>3.9592659719075662</v>
      </c>
      <c r="G15" s="129">
        <f>'3a DTC'!G56-'3a DTC'!G14</f>
        <v>37.599999999999994</v>
      </c>
      <c r="H15" s="129">
        <f>IF(G15&gt;0,(G15*(INDEX('3b Customer accounts'!$I$13:$BG$138,MATCH(H$10&amp;"_"&amp;$B15,'3b Customer accounts'!$A$13:$A$138,0),MATCH($C$6,'3b Customer accounts'!$I$10:$BG$10,0)))/(INDEX('3b Customer accounts'!$I$13:$BG$138,MATCH(H$11&amp;"_"&amp;$B15,'3b Customer accounts'!$A$13:$A$138,0),MATCH($C$6,'3b Customer accounts'!$I$10:$BG$10,0)))),0)</f>
        <v>7.0516934824484805</v>
      </c>
      <c r="J15" s="26"/>
      <c r="K15" s="26"/>
      <c r="L15" s="26"/>
      <c r="M15" s="26"/>
    </row>
    <row r="16" spans="1:15" ht="15" customHeight="1" x14ac:dyDescent="0.2">
      <c r="B16" s="25" t="s">
        <v>64</v>
      </c>
      <c r="C16" s="129">
        <f>'3a DTC'!C57-'3a DTC'!C15</f>
        <v>23.990000000000009</v>
      </c>
      <c r="D16" s="129">
        <f>IF(C16&gt;0,(C16*(INDEX('3b Customer accounts'!$I$13:$BG$138,MATCH(D$10&amp;"_"&amp;$B16,'3b Customer accounts'!$A$13:$A$138,0),MATCH($C$6,'3b Customer accounts'!$I$10:$BG$10,0)))/(INDEX('3b Customer accounts'!$I$13:$BG$138,MATCH(D$11&amp;"_"&amp;$B16,'3b Customer accounts'!$A$13:$A$138,0),MATCH($C$6,'3b Customer accounts'!$I$10:$BG$10,0)))),0)</f>
        <v>4.4663633637903892</v>
      </c>
      <c r="E16" s="129">
        <f>'3a DTC'!E57-'3a DTC'!E15</f>
        <v>23.960000000000008</v>
      </c>
      <c r="F16" s="129">
        <f>IF(E16&gt;0,(E16*(INDEX('3b Customer accounts'!$I$13:$BG$138,MATCH(F$10&amp;"_"&amp;$B16,'3b Customer accounts'!$A$13:$A$138,0),MATCH($C$6,'3b Customer accounts'!$I$10:$BG$10,0)))/(INDEX('3b Customer accounts'!$I$13:$BG$138,MATCH(F$11&amp;"_"&amp;$B16,'3b Customer accounts'!$A$13:$A$138,0),MATCH($C$6,'3b Customer accounts'!$I$10:$BG$10,0)))),0)</f>
        <v>4.9447049741882587</v>
      </c>
      <c r="G16" s="129">
        <f>'3a DTC'!G57-'3a DTC'!G15</f>
        <v>37.599999999999994</v>
      </c>
      <c r="H16" s="129">
        <f>IF(G16&gt;0,(G16*(INDEX('3b Customer accounts'!$I$13:$BG$138,MATCH(H$10&amp;"_"&amp;$B16,'3b Customer accounts'!$A$13:$A$138,0),MATCH($C$6,'3b Customer accounts'!$I$10:$BG$10,0)))/(INDEX('3b Customer accounts'!$I$13:$BG$138,MATCH(H$11&amp;"_"&amp;$B16,'3b Customer accounts'!$A$13:$A$138,0),MATCH($C$6,'3b Customer accounts'!$I$10:$BG$10,0)))),0)</f>
        <v>6.9257658166662681</v>
      </c>
      <c r="J16" s="26"/>
      <c r="K16" s="26"/>
      <c r="L16" s="26"/>
      <c r="M16" s="26"/>
    </row>
    <row r="17" spans="1:13" ht="15" customHeight="1" x14ac:dyDescent="0.2">
      <c r="B17" s="25" t="s">
        <v>65</v>
      </c>
      <c r="C17" s="129">
        <f>'3a DTC'!C58-'3a DTC'!C16</f>
        <v>23.930000000000007</v>
      </c>
      <c r="D17" s="129">
        <f>IF(C17&gt;0,(C17*(INDEX('3b Customer accounts'!$I$13:$BG$138,MATCH(D$10&amp;"_"&amp;$B17,'3b Customer accounts'!$A$13:$A$138,0),MATCH($C$6,'3b Customer accounts'!$I$10:$BG$10,0)))/(INDEX('3b Customer accounts'!$I$13:$BG$138,MATCH(D$11&amp;"_"&amp;$B17,'3b Customer accounts'!$A$13:$A$138,0),MATCH($C$6,'3b Customer accounts'!$I$10:$BG$10,0)))),0)</f>
        <v>4.8297285825757177</v>
      </c>
      <c r="E17" s="129">
        <f>'3a DTC'!E58-'3a DTC'!E16</f>
        <v>23.890000000000015</v>
      </c>
      <c r="F17" s="129">
        <f>IF(E17&gt;0,(E17*(INDEX('3b Customer accounts'!$I$13:$BG$138,MATCH(F$10&amp;"_"&amp;$B17,'3b Customer accounts'!$A$13:$A$138,0),MATCH($C$6,'3b Customer accounts'!$I$10:$BG$10,0)))/(INDEX('3b Customer accounts'!$I$13:$BG$138,MATCH(F$11&amp;"_"&amp;$B17,'3b Customer accounts'!$A$13:$A$138,0),MATCH($C$6,'3b Customer accounts'!$I$10:$BG$10,0)))),0)</f>
        <v>8.739771739006386</v>
      </c>
      <c r="G17" s="129">
        <f>'3a DTC'!G58-'3a DTC'!G16</f>
        <v>37.599999999999994</v>
      </c>
      <c r="H17" s="129">
        <f>IF(G17&gt;0,(G17*(INDEX('3b Customer accounts'!$I$13:$BG$138,MATCH(H$10&amp;"_"&amp;$B17,'3b Customer accounts'!$A$13:$A$138,0),MATCH($C$6,'3b Customer accounts'!$I$10:$BG$10,0)))/(INDEX('3b Customer accounts'!$I$13:$BG$138,MATCH(H$11&amp;"_"&amp;$B17,'3b Customer accounts'!$A$13:$A$138,0),MATCH($C$6,'3b Customer accounts'!$I$10:$BG$10,0)))),0)</f>
        <v>7.0225795164382641</v>
      </c>
      <c r="J17" s="26"/>
      <c r="K17" s="26"/>
      <c r="L17" s="26"/>
      <c r="M17" s="26"/>
    </row>
    <row r="18" spans="1:13" ht="15" customHeight="1" x14ac:dyDescent="0.2">
      <c r="B18" s="25" t="s">
        <v>66</v>
      </c>
      <c r="C18" s="129">
        <f>'3a DTC'!C59-'3a DTC'!C17</f>
        <v>24.090000000000003</v>
      </c>
      <c r="D18" s="129">
        <f>IF(C18&gt;0,(C18*(INDEX('3b Customer accounts'!$I$13:$BG$138,MATCH(D$10&amp;"_"&amp;$B18,'3b Customer accounts'!$A$13:$A$138,0),MATCH($C$6,'3b Customer accounts'!$I$10:$BG$10,0)))/(INDEX('3b Customer accounts'!$I$13:$BG$138,MATCH(D$11&amp;"_"&amp;$B18,'3b Customer accounts'!$A$13:$A$138,0),MATCH($C$6,'3b Customer accounts'!$I$10:$BG$10,0)))),0)</f>
        <v>2.9582224782451987</v>
      </c>
      <c r="E18" s="129">
        <f>'3a DTC'!E59-'3a DTC'!E17</f>
        <v>24.060000000000002</v>
      </c>
      <c r="F18" s="129">
        <f>IF(E18&gt;0,(E18*(INDEX('3b Customer accounts'!$I$13:$BG$138,MATCH(F$10&amp;"_"&amp;$B18,'3b Customer accounts'!$A$13:$A$138,0),MATCH($C$6,'3b Customer accounts'!$I$10:$BG$10,0)))/(INDEX('3b Customer accounts'!$I$13:$BG$138,MATCH(F$11&amp;"_"&amp;$B18,'3b Customer accounts'!$A$13:$A$138,0),MATCH($C$6,'3b Customer accounts'!$I$10:$BG$10,0)))),0)</f>
        <v>4.6124003781611913</v>
      </c>
      <c r="G18" s="129">
        <f>'3a DTC'!G59-'3a DTC'!G17</f>
        <v>37.590000000000003</v>
      </c>
      <c r="H18" s="129">
        <f>IF(G18&gt;0,(G18*(INDEX('3b Customer accounts'!$I$13:$BG$138,MATCH(H$10&amp;"_"&amp;$B18,'3b Customer accounts'!$A$13:$A$138,0),MATCH($C$6,'3b Customer accounts'!$I$10:$BG$10,0)))/(INDEX('3b Customer accounts'!$I$13:$BG$138,MATCH(H$11&amp;"_"&amp;$B18,'3b Customer accounts'!$A$13:$A$138,0),MATCH($C$6,'3b Customer accounts'!$I$10:$BG$10,0)))),0)</f>
        <v>3.8936009767605495</v>
      </c>
      <c r="J18" s="26"/>
      <c r="K18" s="26"/>
      <c r="L18" s="26"/>
      <c r="M18" s="26"/>
    </row>
    <row r="19" spans="1:13" ht="15" customHeight="1" x14ac:dyDescent="0.2">
      <c r="B19" s="25" t="s">
        <v>67</v>
      </c>
      <c r="C19" s="129">
        <f>'3a DTC'!C60-'3a DTC'!C18</f>
        <v>23.869999999999976</v>
      </c>
      <c r="D19" s="129">
        <f>IF(C19&gt;0,(C19*(INDEX('3b Customer accounts'!$I$13:$BG$138,MATCH(D$10&amp;"_"&amp;$B19,'3b Customer accounts'!$A$13:$A$138,0),MATCH($C$6,'3b Customer accounts'!$I$10:$BG$10,0)))/(INDEX('3b Customer accounts'!$I$13:$BG$138,MATCH(D$11&amp;"_"&amp;$B19,'3b Customer accounts'!$A$13:$A$138,0),MATCH($C$6,'3b Customer accounts'!$I$10:$BG$10,0)))),0)</f>
        <v>5.5134272319654016</v>
      </c>
      <c r="E19" s="129">
        <f>'3a DTC'!E60-'3a DTC'!E18</f>
        <v>23.860000000000014</v>
      </c>
      <c r="F19" s="129">
        <f>IF(E19&gt;0,(E19*(INDEX('3b Customer accounts'!$I$13:$BG$138,MATCH(F$10&amp;"_"&amp;$B19,'3b Customer accounts'!$A$13:$A$138,0),MATCH($C$6,'3b Customer accounts'!$I$10:$BG$10,0)))/(INDEX('3b Customer accounts'!$I$13:$BG$138,MATCH(F$11&amp;"_"&amp;$B19,'3b Customer accounts'!$A$13:$A$138,0),MATCH($C$6,'3b Customer accounts'!$I$10:$BG$10,0)))),0)</f>
        <v>9.9842046776682949</v>
      </c>
      <c r="G19" s="129">
        <f>'3a DTC'!G60-'3a DTC'!G18</f>
        <v>37.599999999999994</v>
      </c>
      <c r="H19" s="129">
        <f>IF(G19&gt;0,(G19*(INDEX('3b Customer accounts'!$I$13:$BG$138,MATCH(H$10&amp;"_"&amp;$B19,'3b Customer accounts'!$A$13:$A$138,0),MATCH($C$6,'3b Customer accounts'!$I$10:$BG$10,0)))/(INDEX('3b Customer accounts'!$I$13:$BG$138,MATCH(H$11&amp;"_"&amp;$B19,'3b Customer accounts'!$A$13:$A$138,0),MATCH($C$6,'3b Customer accounts'!$I$10:$BG$10,0)))),0)</f>
        <v>7.3204554669403405</v>
      </c>
      <c r="J19" s="26"/>
      <c r="K19" s="26"/>
      <c r="L19" s="26"/>
      <c r="M19" s="26"/>
    </row>
    <row r="20" spans="1:13" ht="15" customHeight="1" x14ac:dyDescent="0.2">
      <c r="B20" s="25" t="s">
        <v>68</v>
      </c>
      <c r="C20" s="129">
        <f>'3a DTC'!C61-'3a DTC'!C19</f>
        <v>23.870000000000005</v>
      </c>
      <c r="D20" s="129">
        <f>IF(C20&gt;0,(C20*(INDEX('3b Customer accounts'!$I$13:$BG$138,MATCH(D$10&amp;"_"&amp;$B20,'3b Customer accounts'!$A$13:$A$138,0),MATCH($C$6,'3b Customer accounts'!$I$10:$BG$10,0)))/(INDEX('3b Customer accounts'!$I$13:$BG$138,MATCH(D$11&amp;"_"&amp;$B20,'3b Customer accounts'!$A$13:$A$138,0),MATCH($C$6,'3b Customer accounts'!$I$10:$BG$10,0)))),0)</f>
        <v>5.5366521813809699</v>
      </c>
      <c r="E20" s="129">
        <f>'3a DTC'!E61-'3a DTC'!E19</f>
        <v>23.840000000000003</v>
      </c>
      <c r="F20" s="129">
        <f>IF(E20&gt;0,(E20*(INDEX('3b Customer accounts'!$I$13:$BG$138,MATCH(F$10&amp;"_"&amp;$B20,'3b Customer accounts'!$A$13:$A$138,0),MATCH($C$6,'3b Customer accounts'!$I$10:$BG$10,0)))/(INDEX('3b Customer accounts'!$I$13:$BG$138,MATCH(F$11&amp;"_"&amp;$B20,'3b Customer accounts'!$A$13:$A$138,0),MATCH($C$6,'3b Customer accounts'!$I$10:$BG$10,0)))),0)</f>
        <v>5.8221632894450153</v>
      </c>
      <c r="G20" s="129">
        <f>'3a DTC'!G61-'3a DTC'!G19</f>
        <v>37.610000000000014</v>
      </c>
      <c r="H20" s="129">
        <f>IF(G20&gt;0,(G20*(INDEX('3b Customer accounts'!$I$13:$BG$138,MATCH(H$10&amp;"_"&amp;$B20,'3b Customer accounts'!$A$13:$A$138,0),MATCH($C$6,'3b Customer accounts'!$I$10:$BG$10,0)))/(INDEX('3b Customer accounts'!$I$13:$BG$138,MATCH(H$11&amp;"_"&amp;$B20,'3b Customer accounts'!$A$13:$A$138,0),MATCH($C$6,'3b Customer accounts'!$I$10:$BG$10,0)))),0)</f>
        <v>8.2021142338033624</v>
      </c>
      <c r="J20" s="26"/>
      <c r="K20" s="26"/>
      <c r="L20" s="26"/>
      <c r="M20" s="26"/>
    </row>
    <row r="21" spans="1:13" ht="15" customHeight="1" x14ac:dyDescent="0.2">
      <c r="B21" s="25" t="s">
        <v>69</v>
      </c>
      <c r="C21" s="129">
        <f>'3a DTC'!C62-'3a DTC'!C20</f>
        <v>24.289999999999992</v>
      </c>
      <c r="D21" s="129">
        <f>IF(C21&gt;0,(C21*(INDEX('3b Customer accounts'!$I$13:$BG$138,MATCH(D$10&amp;"_"&amp;$B21,'3b Customer accounts'!$A$13:$A$138,0),MATCH($C$6,'3b Customer accounts'!$I$10:$BG$10,0)))/(INDEX('3b Customer accounts'!$I$13:$BG$138,MATCH(D$11&amp;"_"&amp;$B21,'3b Customer accounts'!$A$13:$A$138,0),MATCH($C$6,'3b Customer accounts'!$I$10:$BG$10,0)))),0)</f>
        <v>5.8505107867405544</v>
      </c>
      <c r="E21" s="129">
        <f>'3a DTC'!E62-'3a DTC'!E20</f>
        <v>24.259999999999991</v>
      </c>
      <c r="F21" s="129">
        <f>IF(E21&gt;0,(E21*(INDEX('3b Customer accounts'!$I$13:$BG$138,MATCH(F$10&amp;"_"&amp;$B21,'3b Customer accounts'!$A$13:$A$138,0),MATCH($C$6,'3b Customer accounts'!$I$10:$BG$10,0)))/(INDEX('3b Customer accounts'!$I$13:$BG$138,MATCH(F$11&amp;"_"&amp;$B21,'3b Customer accounts'!$A$13:$A$138,0),MATCH($C$6,'3b Customer accounts'!$I$10:$BG$10,0)))),0)</f>
        <v>5.7040157565398459</v>
      </c>
      <c r="G21" s="129">
        <f>'3a DTC'!G62-'3a DTC'!G20</f>
        <v>37.600000000000009</v>
      </c>
      <c r="H21" s="129">
        <f>IF(G21&gt;0,(G21*(INDEX('3b Customer accounts'!$I$13:$BG$138,MATCH(H$10&amp;"_"&amp;$B21,'3b Customer accounts'!$A$13:$A$138,0),MATCH($C$6,'3b Customer accounts'!$I$10:$BG$10,0)))/(INDEX('3b Customer accounts'!$I$13:$BG$138,MATCH(H$11&amp;"_"&amp;$B21,'3b Customer accounts'!$A$13:$A$138,0),MATCH($C$6,'3b Customer accounts'!$I$10:$BG$10,0)))),0)</f>
        <v>8.7821913750052918</v>
      </c>
      <c r="J21" s="26"/>
      <c r="K21" s="26"/>
      <c r="L21" s="26"/>
      <c r="M21" s="26"/>
    </row>
    <row r="22" spans="1:13" ht="15" customHeight="1" x14ac:dyDescent="0.2">
      <c r="B22" s="25" t="s">
        <v>70</v>
      </c>
      <c r="C22" s="129">
        <f>'3a DTC'!C63-'3a DTC'!C21</f>
        <v>24.129999999999995</v>
      </c>
      <c r="D22" s="129">
        <f>IF(C22&gt;0,(C22*(INDEX('3b Customer accounts'!$I$13:$BG$138,MATCH(D$10&amp;"_"&amp;$B22,'3b Customer accounts'!$A$13:$A$138,0),MATCH($C$6,'3b Customer accounts'!$I$10:$BG$10,0)))/(INDEX('3b Customer accounts'!$I$13:$BG$138,MATCH(D$11&amp;"_"&amp;$B22,'3b Customer accounts'!$A$13:$A$138,0),MATCH($C$6,'3b Customer accounts'!$I$10:$BG$10,0)))),0)</f>
        <v>3.1600015610029168</v>
      </c>
      <c r="E22" s="129">
        <f>'3a DTC'!E63-'3a DTC'!E21</f>
        <v>24.099999999999994</v>
      </c>
      <c r="F22" s="129">
        <f>IF(E22&gt;0,(E22*(INDEX('3b Customer accounts'!$I$13:$BG$138,MATCH(F$10&amp;"_"&amp;$B22,'3b Customer accounts'!$A$13:$A$138,0),MATCH($C$6,'3b Customer accounts'!$I$10:$BG$10,0)))/(INDEX('3b Customer accounts'!$I$13:$BG$138,MATCH(F$11&amp;"_"&amp;$B22,'3b Customer accounts'!$A$13:$A$138,0),MATCH($C$6,'3b Customer accounts'!$I$10:$BG$10,0)))),0)</f>
        <v>4.7147620579218215</v>
      </c>
      <c r="G22" s="129">
        <f>'3a DTC'!G63-'3a DTC'!G21</f>
        <v>37.600000000000009</v>
      </c>
      <c r="H22" s="129">
        <f>IF(G22&gt;0,(G22*(INDEX('3b Customer accounts'!$I$13:$BG$138,MATCH(H$10&amp;"_"&amp;$B22,'3b Customer accounts'!$A$13:$A$138,0),MATCH($C$6,'3b Customer accounts'!$I$10:$BG$10,0)))/(INDEX('3b Customer accounts'!$I$13:$BG$138,MATCH(H$11&amp;"_"&amp;$B22,'3b Customer accounts'!$A$13:$A$138,0),MATCH($C$6,'3b Customer accounts'!$I$10:$BG$10,0)))),0)</f>
        <v>4.4999021063727325</v>
      </c>
      <c r="J22" s="26"/>
      <c r="K22" s="26"/>
      <c r="L22" s="26"/>
      <c r="M22" s="26"/>
    </row>
    <row r="23" spans="1:13" ht="15" customHeight="1" x14ac:dyDescent="0.2">
      <c r="B23" s="25" t="s">
        <v>71</v>
      </c>
      <c r="C23" s="129">
        <f>'3a DTC'!C64-'3a DTC'!C22</f>
        <v>24.199999999999989</v>
      </c>
      <c r="D23" s="129">
        <f>IF(C23&gt;0,(C23*(INDEX('3b Customer accounts'!$I$13:$BG$138,MATCH(D$10&amp;"_"&amp;$B23,'3b Customer accounts'!$A$13:$A$138,0),MATCH($C$6,'3b Customer accounts'!$I$10:$BG$10,0)))/(INDEX('3b Customer accounts'!$I$13:$BG$138,MATCH(D$11&amp;"_"&amp;$B23,'3b Customer accounts'!$A$13:$A$138,0),MATCH($C$6,'3b Customer accounts'!$I$10:$BG$10,0)))),0)</f>
        <v>3.3462988689311604</v>
      </c>
      <c r="E23" s="129">
        <f>'3a DTC'!E64-'3a DTC'!E22</f>
        <v>24.169999999999987</v>
      </c>
      <c r="F23" s="129">
        <f>IF(E23&gt;0,(E23*(INDEX('3b Customer accounts'!$I$13:$BG$138,MATCH(F$10&amp;"_"&amp;$B23,'3b Customer accounts'!$A$13:$A$138,0),MATCH($C$6,'3b Customer accounts'!$I$10:$BG$10,0)))/(INDEX('3b Customer accounts'!$I$13:$BG$138,MATCH(F$11&amp;"_"&amp;$B23,'3b Customer accounts'!$A$13:$A$138,0),MATCH($C$6,'3b Customer accounts'!$I$10:$BG$10,0)))),0)</f>
        <v>4.9770749803041356</v>
      </c>
      <c r="G23" s="129">
        <f>'3a DTC'!G64-'3a DTC'!G22</f>
        <v>37.599999999999994</v>
      </c>
      <c r="H23" s="129">
        <f>IF(G23&gt;0,(G23*(INDEX('3b Customer accounts'!$I$13:$BG$138,MATCH(H$10&amp;"_"&amp;$B23,'3b Customer accounts'!$A$13:$A$138,0),MATCH($C$6,'3b Customer accounts'!$I$10:$BG$10,0)))/(INDEX('3b Customer accounts'!$I$13:$BG$138,MATCH(H$11&amp;"_"&amp;$B23,'3b Customer accounts'!$A$13:$A$138,0),MATCH($C$6,'3b Customer accounts'!$I$10:$BG$10,0)))),0)</f>
        <v>4.800622555948399</v>
      </c>
      <c r="J23" s="26"/>
      <c r="K23" s="26"/>
      <c r="L23" s="26"/>
      <c r="M23" s="26"/>
    </row>
    <row r="24" spans="1:13" ht="15" customHeight="1" x14ac:dyDescent="0.2">
      <c r="B24" s="25" t="s">
        <v>72</v>
      </c>
      <c r="C24" s="129">
        <f>'3a DTC'!C65-'3a DTC'!C23</f>
        <v>24.090000000000003</v>
      </c>
      <c r="D24" s="129">
        <f>IF(C24&gt;0,(C24*(INDEX('3b Customer accounts'!$I$13:$BG$138,MATCH(D$10&amp;"_"&amp;$B24,'3b Customer accounts'!$A$13:$A$138,0),MATCH($C$6,'3b Customer accounts'!$I$10:$BG$10,0)))/(INDEX('3b Customer accounts'!$I$13:$BG$138,MATCH(D$11&amp;"_"&amp;$B24,'3b Customer accounts'!$A$13:$A$138,0),MATCH($C$6,'3b Customer accounts'!$I$10:$BG$10,0)))),0)</f>
        <v>3.5650860102031805</v>
      </c>
      <c r="E24" s="129">
        <f>'3a DTC'!E65-'3a DTC'!E23</f>
        <v>24.049999999999983</v>
      </c>
      <c r="F24" s="129">
        <f>IF(E24&gt;0,(E24*(INDEX('3b Customer accounts'!$I$13:$BG$138,MATCH(F$10&amp;"_"&amp;$B24,'3b Customer accounts'!$A$13:$A$138,0),MATCH($C$6,'3b Customer accounts'!$I$10:$BG$10,0)))/(INDEX('3b Customer accounts'!$I$13:$BG$138,MATCH(F$11&amp;"_"&amp;$B24,'3b Customer accounts'!$A$13:$A$138,0),MATCH($C$6,'3b Customer accounts'!$I$10:$BG$10,0)))),0)</f>
        <v>2.8723359417964116</v>
      </c>
      <c r="G24" s="129">
        <f>'3a DTC'!G65-'3a DTC'!G23</f>
        <v>37.599999999999994</v>
      </c>
      <c r="H24" s="129">
        <f>IF(G24&gt;0,(G24*(INDEX('3b Customer accounts'!$I$13:$BG$138,MATCH(H$10&amp;"_"&amp;$B24,'3b Customer accounts'!$A$13:$A$138,0),MATCH($C$6,'3b Customer accounts'!$I$10:$BG$10,0)))/(INDEX('3b Customer accounts'!$I$13:$BG$138,MATCH(H$11&amp;"_"&amp;$B24,'3b Customer accounts'!$A$13:$A$138,0),MATCH($C$6,'3b Customer accounts'!$I$10:$BG$10,0)))),0)</f>
        <v>5.1956992199830765</v>
      </c>
      <c r="J24" s="26"/>
      <c r="K24" s="26"/>
      <c r="L24" s="26"/>
      <c r="M24" s="26"/>
    </row>
    <row r="25" spans="1:13" ht="15" customHeight="1" x14ac:dyDescent="0.2">
      <c r="B25" s="25" t="s">
        <v>73</v>
      </c>
      <c r="C25" s="129">
        <f>'3a DTC'!C66-'3a DTC'!C24</f>
        <v>24.02000000000001</v>
      </c>
      <c r="D25" s="129">
        <f>IF(C25&gt;0,(C25*(INDEX('3b Customer accounts'!$I$13:$BG$138,MATCH(D$10&amp;"_"&amp;$B25,'3b Customer accounts'!$A$13:$A$138,0),MATCH($C$6,'3b Customer accounts'!$I$10:$BG$10,0)))/(INDEX('3b Customer accounts'!$I$13:$BG$138,MATCH(D$11&amp;"_"&amp;$B25,'3b Customer accounts'!$A$13:$A$138,0),MATCH($C$6,'3b Customer accounts'!$I$10:$BG$10,0)))),0)</f>
        <v>4.3818762638048305</v>
      </c>
      <c r="E25" s="129">
        <f>'3a DTC'!E66-'3a DTC'!E24</f>
        <v>23.990000000000009</v>
      </c>
      <c r="F25" s="129">
        <f>IF(E25&gt;0,(E25*(INDEX('3b Customer accounts'!$I$13:$BG$138,MATCH(F$10&amp;"_"&amp;$B25,'3b Customer accounts'!$A$13:$A$138,0),MATCH($C$6,'3b Customer accounts'!$I$10:$BG$10,0)))/(INDEX('3b Customer accounts'!$I$13:$BG$138,MATCH(F$11&amp;"_"&amp;$B25,'3b Customer accounts'!$A$13:$A$138,0),MATCH($C$6,'3b Customer accounts'!$I$10:$BG$10,0)))),0)</f>
        <v>5.0229929248283778</v>
      </c>
      <c r="G25" s="129">
        <f>'3a DTC'!G66-'3a DTC'!G24</f>
        <v>37.609999999999985</v>
      </c>
      <c r="H25" s="129">
        <f>IF(G25&gt;0,(G25*(INDEX('3b Customer accounts'!$I$13:$BG$138,MATCH(H$10&amp;"_"&amp;$B25,'3b Customer accounts'!$A$13:$A$138,0),MATCH($C$6,'3b Customer accounts'!$I$10:$BG$10,0)))/(INDEX('3b Customer accounts'!$I$13:$BG$138,MATCH(H$11&amp;"_"&amp;$B25,'3b Customer accounts'!$A$13:$A$138,0),MATCH($C$6,'3b Customer accounts'!$I$10:$BG$10,0)))),0)</f>
        <v>6.501304498416645</v>
      </c>
      <c r="J25" s="26"/>
      <c r="K25" s="26"/>
      <c r="L25" s="26"/>
      <c r="M25" s="26"/>
    </row>
    <row r="26" spans="1:13" ht="15" customHeight="1" x14ac:dyDescent="0.2">
      <c r="B26" s="25" t="s">
        <v>74</v>
      </c>
      <c r="C26" s="129">
        <f>'3a DTC'!C67-'3a DTC'!C25</f>
        <v>23.939999999999998</v>
      </c>
      <c r="D26" s="129">
        <f>IF(C26&gt;0,(C26*(INDEX('3b Customer accounts'!$I$13:$BG$138,MATCH(D$10&amp;"_"&amp;$B26,'3b Customer accounts'!$A$13:$A$138,0),MATCH($C$6,'3b Customer accounts'!$I$10:$BG$10,0)))/(INDEX('3b Customer accounts'!$I$13:$BG$138,MATCH(D$11&amp;"_"&amp;$B26,'3b Customer accounts'!$A$13:$A$138,0),MATCH($C$6,'3b Customer accounts'!$I$10:$BG$10,0)))),0)</f>
        <v>3.5522827542124329</v>
      </c>
      <c r="E26" s="129">
        <f>'3a DTC'!E67-'3a DTC'!E25</f>
        <v>23.910000000000025</v>
      </c>
      <c r="F26" s="129">
        <f>IF(E26&gt;0,(E26*(INDEX('3b Customer accounts'!$I$13:$BG$138,MATCH(F$10&amp;"_"&amp;$B26,'3b Customer accounts'!$A$13:$A$138,0),MATCH($C$6,'3b Customer accounts'!$I$10:$BG$10,0)))/(INDEX('3b Customer accounts'!$I$13:$BG$138,MATCH(F$11&amp;"_"&amp;$B26,'3b Customer accounts'!$A$13:$A$138,0),MATCH($C$6,'3b Customer accounts'!$I$10:$BG$10,0)))),0)</f>
        <v>6.1415999004727606</v>
      </c>
      <c r="G26" s="129">
        <f>'3a DTC'!G67-'3a DTC'!G25</f>
        <v>37.589999999999989</v>
      </c>
      <c r="H26" s="129">
        <f>IF(G26&gt;0,(G26*(INDEX('3b Customer accounts'!$I$13:$BG$138,MATCH(H$10&amp;"_"&amp;$B26,'3b Customer accounts'!$A$13:$A$138,0),MATCH($C$6,'3b Customer accounts'!$I$10:$BG$10,0)))/(INDEX('3b Customer accounts'!$I$13:$BG$138,MATCH(H$11&amp;"_"&amp;$B26,'3b Customer accounts'!$A$13:$A$138,0),MATCH($C$6,'3b Customer accounts'!$I$10:$BG$10,0)))),0)</f>
        <v>4.7480928946321548</v>
      </c>
      <c r="J26" s="26"/>
      <c r="K26" s="26"/>
      <c r="L26" s="26"/>
      <c r="M26" s="26"/>
    </row>
    <row r="27" spans="1:13" ht="15" customHeight="1" x14ac:dyDescent="0.2">
      <c r="B27" s="25" t="s">
        <v>75</v>
      </c>
      <c r="C27" s="129">
        <f>'3a DTC'!C68-'3a DTC'!C26</f>
        <v>24.019999999999982</v>
      </c>
      <c r="D27" s="129">
        <f>IF(C27&gt;0,(C27*(INDEX('3b Customer accounts'!$I$13:$BG$138,MATCH(D$10&amp;"_"&amp;$B27,'3b Customer accounts'!$A$13:$A$138,0),MATCH($C$6,'3b Customer accounts'!$I$10:$BG$10,0)))/(INDEX('3b Customer accounts'!$I$13:$BG$138,MATCH(D$11&amp;"_"&amp;$B27,'3b Customer accounts'!$A$13:$A$138,0),MATCH($C$6,'3b Customer accounts'!$I$10:$BG$10,0)))),0)</f>
        <v>4.8851018987926151</v>
      </c>
      <c r="E27" s="129">
        <f>'3a DTC'!E68-'3a DTC'!E26</f>
        <v>23.989999999999981</v>
      </c>
      <c r="F27" s="129">
        <f>IF(E27&gt;0,(E27*(INDEX('3b Customer accounts'!$I$13:$BG$138,MATCH(F$10&amp;"_"&amp;$B27,'3b Customer accounts'!$A$13:$A$138,0),MATCH($C$6,'3b Customer accounts'!$I$10:$BG$10,0)))/(INDEX('3b Customer accounts'!$I$13:$BG$138,MATCH(F$11&amp;"_"&amp;$B27,'3b Customer accounts'!$A$13:$A$138,0),MATCH($C$6,'3b Customer accounts'!$I$10:$BG$10,0)))),0)</f>
        <v>3.7756241013898477</v>
      </c>
      <c r="G27" s="129">
        <f>'3a DTC'!G68-'3a DTC'!G26</f>
        <v>37.599999999999994</v>
      </c>
      <c r="H27" s="129">
        <f>IF(G27&gt;0,(G27*(INDEX('3b Customer accounts'!$I$13:$BG$138,MATCH(H$10&amp;"_"&amp;$B27,'3b Customer accounts'!$A$13:$A$138,0),MATCH($C$6,'3b Customer accounts'!$I$10:$BG$10,0)))/(INDEX('3b Customer accounts'!$I$13:$BG$138,MATCH(H$11&amp;"_"&amp;$B27,'3b Customer accounts'!$A$13:$A$138,0),MATCH($C$6,'3b Customer accounts'!$I$10:$BG$10,0)))),0)</f>
        <v>7.6960920418376837</v>
      </c>
      <c r="J27" s="26"/>
      <c r="K27" s="26"/>
      <c r="L27" s="26"/>
      <c r="M27" s="26"/>
    </row>
    <row r="28" spans="1:13" ht="15" customHeight="1" x14ac:dyDescent="0.2">
      <c r="A28" s="27"/>
      <c r="B28" s="28" t="s">
        <v>76</v>
      </c>
      <c r="C28" s="127">
        <f t="shared" ref="C28:H28" si="0">IFERROR(AVERAGE(C14:C27),"-")</f>
        <v>24.032142857142855</v>
      </c>
      <c r="D28" s="127">
        <f t="shared" si="0"/>
        <v>4.3538243603876827</v>
      </c>
      <c r="E28" s="127">
        <f t="shared" si="0"/>
        <v>24.003571428571426</v>
      </c>
      <c r="F28" s="127">
        <f t="shared" si="0"/>
        <v>5.4006416196231433</v>
      </c>
      <c r="G28" s="127">
        <f t="shared" si="0"/>
        <v>37.6</v>
      </c>
      <c r="H28" s="127">
        <f t="shared" si="0"/>
        <v>6.41418758955691</v>
      </c>
      <c r="J28" s="26"/>
      <c r="K28" s="26"/>
      <c r="L28" s="26"/>
      <c r="M28" s="26"/>
    </row>
    <row r="29" spans="1:13" ht="15" customHeight="1" x14ac:dyDescent="0.2">
      <c r="A29" s="27"/>
      <c r="B29" s="28" t="s">
        <v>77</v>
      </c>
      <c r="C29" s="127">
        <f t="shared" ref="C29:H29" si="1">IFERROR(C28*1.05,"-")</f>
        <v>25.233749999999997</v>
      </c>
      <c r="D29" s="127">
        <f t="shared" si="1"/>
        <v>4.5715155784070669</v>
      </c>
      <c r="E29" s="127">
        <f t="shared" si="1"/>
        <v>25.203749999999999</v>
      </c>
      <c r="F29" s="127">
        <f t="shared" si="1"/>
        <v>5.6706737006043006</v>
      </c>
      <c r="G29" s="127">
        <f t="shared" si="1"/>
        <v>39.480000000000004</v>
      </c>
      <c r="H29" s="127">
        <f t="shared" si="1"/>
        <v>6.7348969690347555</v>
      </c>
      <c r="J29" s="26"/>
      <c r="K29" s="26"/>
      <c r="L29" s="26"/>
      <c r="M29" s="26"/>
    </row>
    <row r="30" spans="1:13" x14ac:dyDescent="0.2">
      <c r="C30" s="29"/>
      <c r="D30" s="30"/>
      <c r="E30" s="30"/>
      <c r="G30" s="29"/>
      <c r="H30" s="31"/>
    </row>
    <row r="31" spans="1:13" ht="15" customHeight="1" x14ac:dyDescent="0.2">
      <c r="A31" s="33"/>
      <c r="B31" s="123" t="s">
        <v>156</v>
      </c>
      <c r="C31" s="35"/>
      <c r="D31" s="139" t="s">
        <v>157</v>
      </c>
      <c r="F31" s="139" t="s">
        <v>158</v>
      </c>
      <c r="H31" s="139" t="s">
        <v>159</v>
      </c>
      <c r="J31" s="26"/>
      <c r="K31" s="26"/>
      <c r="L31" s="26"/>
      <c r="M31" s="26"/>
    </row>
    <row r="32" spans="1:13" ht="15" customHeight="1" x14ac:dyDescent="0.2">
      <c r="A32" s="33"/>
      <c r="B32" s="34"/>
      <c r="C32" s="35"/>
      <c r="D32" s="139" t="s">
        <v>151</v>
      </c>
      <c r="E32" s="19"/>
      <c r="F32" s="139" t="s">
        <v>152</v>
      </c>
      <c r="G32" s="19"/>
      <c r="H32" s="139" t="s">
        <v>153</v>
      </c>
      <c r="J32" s="26"/>
      <c r="K32" s="26"/>
      <c r="L32" s="26"/>
      <c r="M32" s="26"/>
    </row>
    <row r="33" spans="1:13" ht="30" customHeight="1" x14ac:dyDescent="0.2">
      <c r="B33" s="167" t="s">
        <v>54</v>
      </c>
      <c r="C33" s="168" t="s">
        <v>55</v>
      </c>
      <c r="D33" s="168"/>
      <c r="E33" s="168" t="s">
        <v>56</v>
      </c>
      <c r="F33" s="168"/>
      <c r="G33" s="169" t="s">
        <v>57</v>
      </c>
      <c r="H33" s="169"/>
      <c r="J33" s="23"/>
      <c r="K33" s="23"/>
      <c r="L33" s="23"/>
      <c r="M33" s="23"/>
    </row>
    <row r="34" spans="1:13" ht="25.5" customHeight="1" x14ac:dyDescent="0.2">
      <c r="A34" s="16"/>
      <c r="B34" s="167"/>
      <c r="C34" s="21" t="s">
        <v>154</v>
      </c>
      <c r="D34" s="125" t="s">
        <v>155</v>
      </c>
      <c r="E34" s="21" t="s">
        <v>154</v>
      </c>
      <c r="F34" s="125" t="s">
        <v>155</v>
      </c>
      <c r="G34" s="21" t="s">
        <v>154</v>
      </c>
      <c r="H34" s="125" t="s">
        <v>155</v>
      </c>
      <c r="J34" s="23"/>
      <c r="K34" s="24"/>
      <c r="L34" s="23"/>
      <c r="M34" s="24"/>
    </row>
    <row r="35" spans="1:13" ht="15" customHeight="1" x14ac:dyDescent="0.2">
      <c r="B35" s="25" t="s">
        <v>62</v>
      </c>
      <c r="C35" s="131"/>
      <c r="D35" s="131">
        <v>0</v>
      </c>
      <c r="E35" s="131"/>
      <c r="F35" s="131">
        <v>0</v>
      </c>
      <c r="G35" s="131"/>
      <c r="H35" s="131">
        <v>0</v>
      </c>
      <c r="J35" s="26"/>
      <c r="K35" s="26"/>
      <c r="L35" s="26"/>
      <c r="M35" s="26"/>
    </row>
    <row r="36" spans="1:13" ht="15" customHeight="1" x14ac:dyDescent="0.2">
      <c r="B36" s="25" t="s">
        <v>63</v>
      </c>
      <c r="C36" s="131"/>
      <c r="D36" s="131">
        <v>0</v>
      </c>
      <c r="E36" s="131"/>
      <c r="F36" s="131">
        <v>0</v>
      </c>
      <c r="G36" s="131"/>
      <c r="H36" s="131">
        <v>0</v>
      </c>
      <c r="J36" s="26"/>
      <c r="K36" s="26"/>
      <c r="L36" s="26"/>
      <c r="M36" s="26"/>
    </row>
    <row r="37" spans="1:13" ht="15" customHeight="1" x14ac:dyDescent="0.2">
      <c r="B37" s="25" t="s">
        <v>64</v>
      </c>
      <c r="C37" s="131"/>
      <c r="D37" s="131">
        <v>0</v>
      </c>
      <c r="E37" s="131"/>
      <c r="F37" s="131">
        <v>0</v>
      </c>
      <c r="G37" s="131"/>
      <c r="H37" s="131">
        <v>0</v>
      </c>
      <c r="J37" s="26"/>
      <c r="K37" s="26"/>
      <c r="L37" s="26"/>
      <c r="M37" s="26"/>
    </row>
    <row r="38" spans="1:13" ht="15" customHeight="1" x14ac:dyDescent="0.2">
      <c r="B38" s="25" t="s">
        <v>65</v>
      </c>
      <c r="C38" s="131"/>
      <c r="D38" s="131">
        <v>0</v>
      </c>
      <c r="E38" s="131"/>
      <c r="F38" s="131">
        <v>0</v>
      </c>
      <c r="G38" s="131"/>
      <c r="H38" s="131">
        <v>0</v>
      </c>
      <c r="J38" s="26"/>
      <c r="K38" s="26"/>
      <c r="L38" s="26"/>
      <c r="M38" s="26"/>
    </row>
    <row r="39" spans="1:13" ht="15" customHeight="1" x14ac:dyDescent="0.2">
      <c r="B39" s="25" t="s">
        <v>66</v>
      </c>
      <c r="C39" s="131"/>
      <c r="D39" s="131">
        <v>0</v>
      </c>
      <c r="E39" s="131"/>
      <c r="F39" s="131">
        <v>0</v>
      </c>
      <c r="G39" s="131"/>
      <c r="H39" s="131">
        <v>0</v>
      </c>
      <c r="J39" s="26"/>
      <c r="K39" s="26"/>
      <c r="L39" s="26"/>
      <c r="M39" s="26"/>
    </row>
    <row r="40" spans="1:13" ht="15" customHeight="1" x14ac:dyDescent="0.2">
      <c r="B40" s="25" t="s">
        <v>67</v>
      </c>
      <c r="C40" s="131"/>
      <c r="D40" s="131">
        <v>0</v>
      </c>
      <c r="E40" s="131"/>
      <c r="F40" s="131">
        <v>0</v>
      </c>
      <c r="G40" s="131"/>
      <c r="H40" s="131">
        <v>0</v>
      </c>
      <c r="J40" s="26"/>
      <c r="K40" s="26"/>
      <c r="L40" s="26"/>
      <c r="M40" s="26"/>
    </row>
    <row r="41" spans="1:13" ht="15" customHeight="1" x14ac:dyDescent="0.2">
      <c r="B41" s="25" t="s">
        <v>68</v>
      </c>
      <c r="C41" s="131"/>
      <c r="D41" s="131">
        <v>0</v>
      </c>
      <c r="E41" s="131"/>
      <c r="F41" s="131">
        <v>0</v>
      </c>
      <c r="G41" s="131"/>
      <c r="H41" s="131">
        <v>0</v>
      </c>
      <c r="J41" s="26"/>
      <c r="K41" s="26"/>
      <c r="L41" s="26"/>
      <c r="M41" s="26"/>
    </row>
    <row r="42" spans="1:13" ht="15" customHeight="1" x14ac:dyDescent="0.2">
      <c r="B42" s="25" t="s">
        <v>69</v>
      </c>
      <c r="C42" s="131"/>
      <c r="D42" s="131">
        <v>0</v>
      </c>
      <c r="E42" s="131"/>
      <c r="F42" s="131">
        <v>0</v>
      </c>
      <c r="G42" s="131"/>
      <c r="H42" s="131">
        <v>0</v>
      </c>
      <c r="J42" s="26"/>
      <c r="K42" s="26"/>
      <c r="L42" s="26"/>
      <c r="M42" s="26"/>
    </row>
    <row r="43" spans="1:13" ht="15" customHeight="1" x14ac:dyDescent="0.2">
      <c r="B43" s="25" t="s">
        <v>70</v>
      </c>
      <c r="C43" s="131"/>
      <c r="D43" s="131">
        <v>0</v>
      </c>
      <c r="E43" s="131"/>
      <c r="F43" s="131">
        <v>0</v>
      </c>
      <c r="G43" s="131"/>
      <c r="H43" s="131">
        <v>0</v>
      </c>
      <c r="J43" s="26"/>
      <c r="K43" s="26"/>
      <c r="L43" s="26"/>
      <c r="M43" s="26"/>
    </row>
    <row r="44" spans="1:13" ht="15" customHeight="1" x14ac:dyDescent="0.2">
      <c r="B44" s="25" t="s">
        <v>71</v>
      </c>
      <c r="C44" s="131"/>
      <c r="D44" s="131">
        <v>0</v>
      </c>
      <c r="E44" s="131"/>
      <c r="F44" s="131">
        <v>0</v>
      </c>
      <c r="G44" s="131"/>
      <c r="H44" s="131">
        <v>0</v>
      </c>
      <c r="J44" s="26"/>
      <c r="K44" s="26"/>
      <c r="L44" s="26"/>
      <c r="M44" s="26"/>
    </row>
    <row r="45" spans="1:13" ht="15" customHeight="1" x14ac:dyDescent="0.2">
      <c r="B45" s="25" t="s">
        <v>72</v>
      </c>
      <c r="C45" s="131"/>
      <c r="D45" s="131">
        <v>0</v>
      </c>
      <c r="E45" s="131"/>
      <c r="F45" s="131">
        <v>0</v>
      </c>
      <c r="G45" s="131"/>
      <c r="H45" s="131">
        <v>0</v>
      </c>
      <c r="J45" s="26"/>
      <c r="K45" s="26"/>
      <c r="L45" s="26"/>
      <c r="M45" s="26"/>
    </row>
    <row r="46" spans="1:13" ht="15" customHeight="1" x14ac:dyDescent="0.2">
      <c r="B46" s="25" t="s">
        <v>73</v>
      </c>
      <c r="C46" s="131"/>
      <c r="D46" s="131">
        <v>0</v>
      </c>
      <c r="E46" s="131"/>
      <c r="F46" s="131">
        <v>0</v>
      </c>
      <c r="G46" s="131"/>
      <c r="H46" s="131">
        <v>0</v>
      </c>
      <c r="J46" s="26"/>
      <c r="K46" s="26"/>
      <c r="L46" s="26"/>
      <c r="M46" s="26"/>
    </row>
    <row r="47" spans="1:13" ht="15" customHeight="1" x14ac:dyDescent="0.2">
      <c r="B47" s="25" t="s">
        <v>74</v>
      </c>
      <c r="C47" s="131"/>
      <c r="D47" s="131">
        <v>0</v>
      </c>
      <c r="E47" s="131"/>
      <c r="F47" s="131">
        <v>0</v>
      </c>
      <c r="G47" s="131"/>
      <c r="H47" s="131">
        <v>0</v>
      </c>
      <c r="J47" s="26"/>
      <c r="K47" s="26"/>
      <c r="L47" s="26"/>
      <c r="M47" s="26"/>
    </row>
    <row r="48" spans="1:13" ht="15" customHeight="1" x14ac:dyDescent="0.2">
      <c r="B48" s="25" t="s">
        <v>75</v>
      </c>
      <c r="C48" s="131"/>
      <c r="D48" s="131">
        <v>0</v>
      </c>
      <c r="E48" s="131"/>
      <c r="F48" s="131">
        <v>0</v>
      </c>
      <c r="G48" s="131"/>
      <c r="H48" s="131">
        <v>0</v>
      </c>
      <c r="J48" s="26"/>
      <c r="K48" s="26"/>
      <c r="L48" s="26"/>
      <c r="M48" s="26"/>
    </row>
    <row r="49" spans="1:13" ht="15" customHeight="1" x14ac:dyDescent="0.2">
      <c r="A49" s="27"/>
      <c r="B49" s="28" t="s">
        <v>76</v>
      </c>
      <c r="C49" s="127" t="str">
        <f t="shared" ref="C49:H49" si="2">IFERROR(AVERAGE(C35:C48),"-")</f>
        <v>-</v>
      </c>
      <c r="D49" s="127">
        <f t="shared" si="2"/>
        <v>0</v>
      </c>
      <c r="E49" s="127" t="str">
        <f t="shared" si="2"/>
        <v>-</v>
      </c>
      <c r="F49" s="127">
        <f t="shared" si="2"/>
        <v>0</v>
      </c>
      <c r="G49" s="127" t="str">
        <f t="shared" si="2"/>
        <v>-</v>
      </c>
      <c r="H49" s="127">
        <f t="shared" si="2"/>
        <v>0</v>
      </c>
      <c r="J49" s="26"/>
      <c r="K49" s="26"/>
      <c r="L49" s="26"/>
      <c r="M49" s="26"/>
    </row>
    <row r="50" spans="1:13" ht="15" customHeight="1" x14ac:dyDescent="0.2">
      <c r="A50" s="27"/>
      <c r="B50" s="28" t="s">
        <v>77</v>
      </c>
      <c r="C50" s="127" t="str">
        <f t="shared" ref="C50:H50" si="3">IFERROR(C49*1.05,"-")</f>
        <v>-</v>
      </c>
      <c r="D50" s="127">
        <f t="shared" si="3"/>
        <v>0</v>
      </c>
      <c r="E50" s="127" t="str">
        <f t="shared" si="3"/>
        <v>-</v>
      </c>
      <c r="F50" s="127">
        <f t="shared" si="3"/>
        <v>0</v>
      </c>
      <c r="G50" s="127" t="str">
        <f t="shared" si="3"/>
        <v>-</v>
      </c>
      <c r="H50" s="127">
        <f t="shared" si="3"/>
        <v>0</v>
      </c>
      <c r="J50" s="26"/>
      <c r="K50" s="26"/>
      <c r="L50" s="26"/>
      <c r="M50" s="26"/>
    </row>
    <row r="51" spans="1:13" ht="15" customHeight="1" x14ac:dyDescent="0.2">
      <c r="A51" s="33"/>
      <c r="B51" s="34"/>
      <c r="C51" s="35"/>
      <c r="D51" s="35"/>
      <c r="E51" s="35"/>
      <c r="F51" s="35"/>
      <c r="G51" s="35"/>
      <c r="H51" s="35"/>
      <c r="J51" s="26"/>
      <c r="K51" s="26"/>
      <c r="L51" s="26"/>
      <c r="M51" s="26"/>
    </row>
    <row r="52" spans="1:13" x14ac:dyDescent="0.2">
      <c r="B52" s="124" t="s">
        <v>160</v>
      </c>
      <c r="C52" s="16"/>
      <c r="D52" s="139" t="s">
        <v>157</v>
      </c>
      <c r="F52" s="139" t="s">
        <v>158</v>
      </c>
      <c r="H52" s="139" t="s">
        <v>159</v>
      </c>
    </row>
    <row r="53" spans="1:13" ht="13.5" customHeight="1" x14ac:dyDescent="0.2">
      <c r="B53" s="18"/>
      <c r="C53" s="19"/>
      <c r="D53" s="139" t="s">
        <v>151</v>
      </c>
      <c r="E53" s="19"/>
      <c r="F53" s="139" t="s">
        <v>152</v>
      </c>
      <c r="G53" s="19"/>
      <c r="H53" s="139" t="s">
        <v>153</v>
      </c>
    </row>
    <row r="54" spans="1:13" ht="30" customHeight="1" x14ac:dyDescent="0.2">
      <c r="B54" s="176" t="s">
        <v>54</v>
      </c>
      <c r="C54" s="177" t="s">
        <v>55</v>
      </c>
      <c r="D54" s="177"/>
      <c r="E54" s="177" t="s">
        <v>56</v>
      </c>
      <c r="F54" s="177"/>
      <c r="G54" s="178" t="s">
        <v>57</v>
      </c>
      <c r="H54" s="178"/>
      <c r="J54" s="23"/>
      <c r="K54" s="23"/>
      <c r="L54" s="23"/>
      <c r="M54" s="23"/>
    </row>
    <row r="55" spans="1:13" ht="25.5" customHeight="1" x14ac:dyDescent="0.2">
      <c r="A55" s="16"/>
      <c r="B55" s="176"/>
      <c r="C55" s="125" t="s">
        <v>154</v>
      </c>
      <c r="D55" s="125" t="s">
        <v>155</v>
      </c>
      <c r="E55" s="125" t="s">
        <v>154</v>
      </c>
      <c r="F55" s="125" t="s">
        <v>155</v>
      </c>
      <c r="G55" s="125" t="s">
        <v>154</v>
      </c>
      <c r="H55" s="125" t="s">
        <v>155</v>
      </c>
      <c r="J55" s="23"/>
      <c r="K55" s="24"/>
      <c r="L55" s="23"/>
      <c r="M55" s="24"/>
    </row>
    <row r="56" spans="1:13" ht="15" customHeight="1" x14ac:dyDescent="0.2">
      <c r="B56" s="38" t="s">
        <v>62</v>
      </c>
      <c r="C56" s="130">
        <f>'3a DTC'!C13-'3a DTC'!C55</f>
        <v>-24.049999999999983</v>
      </c>
      <c r="D56" s="130">
        <f>IF(C56&lt;0,(C56*(INDEX('3b Customer accounts'!$I$13:$BG$138,MATCH(D$52&amp;"_"&amp;$B56,'3b Customer accounts'!$A$13:$A$138,0),MATCH($C$6,'3b Customer accounts'!$I$10:$BG$10,0)))/(INDEX('3b Customer accounts'!$I$13:$BG$138,MATCH(D$53&amp;"_"&amp;$B56,'3b Customer accounts'!$A$13:$A$138,0),MATCH($C$6,'3b Customer accounts'!$I$10:$BG$10,0)))),0)</f>
        <v>-19.489816925112251</v>
      </c>
      <c r="E56" s="130">
        <f>'3a DTC'!E13-'3a DTC'!E55</f>
        <v>-24.03</v>
      </c>
      <c r="F56" s="130">
        <f>IF(E56&lt;0,(E56*(INDEX('3b Customer accounts'!$I$13:$BG$138,MATCH(F$52&amp;"_"&amp;$B56,'3b Customer accounts'!$A$13:$A$138,0),MATCH($C$6,'3b Customer accounts'!$I$10:$BG$10,0)))/(INDEX('3b Customer accounts'!$I$13:$BG$138,MATCH(F$53&amp;"_"&amp;$B56,'3b Customer accounts'!$A$13:$A$138,0),MATCH($C$6,'3b Customer accounts'!$I$10:$BG$10,0)))),0)</f>
        <v>-19.691934018905911</v>
      </c>
      <c r="G56" s="130">
        <f>'3a DTC'!G13-'3a DTC'!G55</f>
        <v>-37.600000000000009</v>
      </c>
      <c r="H56" s="130">
        <f>IF(G56&lt;0,(G56*(INDEX('3b Customer accounts'!$I$13:$BG$138,MATCH(H$52&amp;"_"&amp;$B56,'3b Customer accounts'!$A$13:$A$138,0),MATCH($C$6,'3b Customer accounts'!$I$10:$BG$10,0)))/(INDEX('3b Customer accounts'!$I$13:$BG$138,MATCH(H$53&amp;"_"&amp;$B56,'3b Customer accounts'!$A$13:$A$138,0),MATCH($C$6,'3b Customer accounts'!$I$10:$BG$10,0)))),0)</f>
        <v>-30.4414879314565</v>
      </c>
      <c r="J56" s="26"/>
      <c r="K56" s="26"/>
      <c r="L56" s="26"/>
      <c r="M56" s="26"/>
    </row>
    <row r="57" spans="1:13" ht="15" customHeight="1" x14ac:dyDescent="0.2">
      <c r="B57" s="38" t="s">
        <v>63</v>
      </c>
      <c r="C57" s="130">
        <f>'3a DTC'!C14-'3a DTC'!C56</f>
        <v>-23.960000000000008</v>
      </c>
      <c r="D57" s="130">
        <f>IF(C57&lt;0,(C57*(INDEX('3b Customer accounts'!$I$13:$BG$138,MATCH(D$52&amp;"_"&amp;$B57,'3b Customer accounts'!$A$13:$A$138,0),MATCH($C$6,'3b Customer accounts'!$I$10:$BG$10,0)))/(INDEX('3b Customer accounts'!$I$13:$BG$138,MATCH(D$53&amp;"_"&amp;$B57,'3b Customer accounts'!$A$13:$A$138,0),MATCH($C$6,'3b Customer accounts'!$I$10:$BG$10,0)))),0)</f>
        <v>-19.612194011105544</v>
      </c>
      <c r="E57" s="130">
        <f>'3a DTC'!E14-'3a DTC'!E56</f>
        <v>-23.939999999999998</v>
      </c>
      <c r="F57" s="130">
        <f>IF(E57&lt;0,(E57*(INDEX('3b Customer accounts'!$I$13:$BG$138,MATCH(F$52&amp;"_"&amp;$B57,'3b Customer accounts'!$A$13:$A$138,0),MATCH($C$6,'3b Customer accounts'!$I$10:$BG$10,0)))/(INDEX('3b Customer accounts'!$I$13:$BG$138,MATCH(F$53&amp;"_"&amp;$B57,'3b Customer accounts'!$A$13:$A$138,0),MATCH($C$6,'3b Customer accounts'!$I$10:$BG$10,0)))),0)</f>
        <v>-19.980734028092431</v>
      </c>
      <c r="G57" s="130">
        <f>'3a DTC'!G14-'3a DTC'!G56</f>
        <v>-37.599999999999994</v>
      </c>
      <c r="H57" s="130">
        <f>IF(G57&lt;0,(G57*(INDEX('3b Customer accounts'!$I$13:$BG$138,MATCH(H$52&amp;"_"&amp;$B57,'3b Customer accounts'!$A$13:$A$138,0),MATCH($C$6,'3b Customer accounts'!$I$10:$BG$10,0)))/(INDEX('3b Customer accounts'!$I$13:$BG$138,MATCH(H$53&amp;"_"&amp;$B57,'3b Customer accounts'!$A$13:$A$138,0),MATCH($C$6,'3b Customer accounts'!$I$10:$BG$10,0)))),0)</f>
        <v>-30.548306517551513</v>
      </c>
      <c r="J57" s="26"/>
      <c r="K57" s="26"/>
      <c r="L57" s="26"/>
      <c r="M57" s="26"/>
    </row>
    <row r="58" spans="1:13" ht="15" customHeight="1" x14ac:dyDescent="0.2">
      <c r="B58" s="38" t="s">
        <v>64</v>
      </c>
      <c r="C58" s="130">
        <f>'3a DTC'!C15-'3a DTC'!C57</f>
        <v>-23.990000000000009</v>
      </c>
      <c r="D58" s="130">
        <f>IF(C58&lt;0,(C58*(INDEX('3b Customer accounts'!$I$13:$BG$138,MATCH(D$52&amp;"_"&amp;$B58,'3b Customer accounts'!$A$13:$A$138,0),MATCH($C$6,'3b Customer accounts'!$I$10:$BG$10,0)))/(INDEX('3b Customer accounts'!$I$13:$BG$138,MATCH(D$53&amp;"_"&amp;$B58,'3b Customer accounts'!$A$13:$A$138,0),MATCH($C$6,'3b Customer accounts'!$I$10:$BG$10,0)))),0)</f>
        <v>-19.52363663620962</v>
      </c>
      <c r="E58" s="130">
        <f>'3a DTC'!E15-'3a DTC'!E57</f>
        <v>-23.960000000000008</v>
      </c>
      <c r="F58" s="130">
        <f>IF(E58&lt;0,(E58*(INDEX('3b Customer accounts'!$I$13:$BG$138,MATCH(F$52&amp;"_"&amp;$B58,'3b Customer accounts'!$A$13:$A$138,0),MATCH($C$6,'3b Customer accounts'!$I$10:$BG$10,0)))/(INDEX('3b Customer accounts'!$I$13:$BG$138,MATCH(F$53&amp;"_"&amp;$B58,'3b Customer accounts'!$A$13:$A$138,0),MATCH($C$6,'3b Customer accounts'!$I$10:$BG$10,0)))),0)</f>
        <v>-19.015295025811749</v>
      </c>
      <c r="G58" s="130">
        <f>'3a DTC'!G15-'3a DTC'!G57</f>
        <v>-37.599999999999994</v>
      </c>
      <c r="H58" s="130">
        <f>IF(G58&lt;0,(G58*(INDEX('3b Customer accounts'!$I$13:$BG$138,MATCH(H$52&amp;"_"&amp;$B58,'3b Customer accounts'!$A$13:$A$138,0),MATCH($C$6,'3b Customer accounts'!$I$10:$BG$10,0)))/(INDEX('3b Customer accounts'!$I$13:$BG$138,MATCH(H$53&amp;"_"&amp;$B58,'3b Customer accounts'!$A$13:$A$138,0),MATCH($C$6,'3b Customer accounts'!$I$10:$BG$10,0)))),0)</f>
        <v>-30.674234183333727</v>
      </c>
      <c r="I58" s="32"/>
      <c r="J58" s="26"/>
      <c r="K58" s="26"/>
      <c r="L58" s="26"/>
      <c r="M58" s="26"/>
    </row>
    <row r="59" spans="1:13" ht="15" customHeight="1" x14ac:dyDescent="0.2">
      <c r="B59" s="38" t="s">
        <v>65</v>
      </c>
      <c r="C59" s="130">
        <f>'3a DTC'!C16-'3a DTC'!C58</f>
        <v>-23.930000000000007</v>
      </c>
      <c r="D59" s="130">
        <f>IF(C59&lt;0,(C59*(INDEX('3b Customer accounts'!$I$13:$BG$138,MATCH(D$52&amp;"_"&amp;$B59,'3b Customer accounts'!$A$13:$A$138,0),MATCH($C$6,'3b Customer accounts'!$I$10:$BG$10,0)))/(INDEX('3b Customer accounts'!$I$13:$BG$138,MATCH(D$53&amp;"_"&amp;$B59,'3b Customer accounts'!$A$13:$A$138,0),MATCH($C$6,'3b Customer accounts'!$I$10:$BG$10,0)))),0)</f>
        <v>-19.100271417424288</v>
      </c>
      <c r="E59" s="130">
        <f>'3a DTC'!E16-'3a DTC'!E58</f>
        <v>-23.890000000000015</v>
      </c>
      <c r="F59" s="130">
        <f>IF(E59&lt;0,(E59*(INDEX('3b Customer accounts'!$I$13:$BG$138,MATCH(F$52&amp;"_"&amp;$B59,'3b Customer accounts'!$A$13:$A$138,0),MATCH($C$6,'3b Customer accounts'!$I$10:$BG$10,0)))/(INDEX('3b Customer accounts'!$I$13:$BG$138,MATCH(F$53&amp;"_"&amp;$B59,'3b Customer accounts'!$A$13:$A$138,0),MATCH($C$6,'3b Customer accounts'!$I$10:$BG$10,0)))),0)</f>
        <v>-15.150228260993629</v>
      </c>
      <c r="G59" s="130">
        <f>'3a DTC'!G16-'3a DTC'!G58</f>
        <v>-37.599999999999994</v>
      </c>
      <c r="H59" s="130">
        <f>IF(G59&lt;0,(G59*(INDEX('3b Customer accounts'!$I$13:$BG$138,MATCH(H$52&amp;"_"&amp;$B59,'3b Customer accounts'!$A$13:$A$138,0),MATCH($C$6,'3b Customer accounts'!$I$10:$BG$10,0)))/(INDEX('3b Customer accounts'!$I$13:$BG$138,MATCH(H$53&amp;"_"&amp;$B59,'3b Customer accounts'!$A$13:$A$138,0),MATCH($C$6,'3b Customer accounts'!$I$10:$BG$10,0)))),0)</f>
        <v>-30.577420483561731</v>
      </c>
      <c r="J59" s="26"/>
      <c r="K59" s="26"/>
      <c r="L59" s="26"/>
      <c r="M59" s="26"/>
    </row>
    <row r="60" spans="1:13" ht="15" customHeight="1" x14ac:dyDescent="0.2">
      <c r="B60" s="38" t="s">
        <v>66</v>
      </c>
      <c r="C60" s="130">
        <f>'3a DTC'!C17-'3a DTC'!C59</f>
        <v>-24.090000000000003</v>
      </c>
      <c r="D60" s="130">
        <f>IF(C60&lt;0,(C60*(INDEX('3b Customer accounts'!$I$13:$BG$138,MATCH(D$52&amp;"_"&amp;$B60,'3b Customer accounts'!$A$13:$A$138,0),MATCH($C$6,'3b Customer accounts'!$I$10:$BG$10,0)))/(INDEX('3b Customer accounts'!$I$13:$BG$138,MATCH(D$53&amp;"_"&amp;$B60,'3b Customer accounts'!$A$13:$A$138,0),MATCH($C$6,'3b Customer accounts'!$I$10:$BG$10,0)))),0)</f>
        <v>-21.131777521754803</v>
      </c>
      <c r="E60" s="130">
        <f>'3a DTC'!E17-'3a DTC'!E59</f>
        <v>-24.060000000000002</v>
      </c>
      <c r="F60" s="130">
        <f>IF(E60&lt;0,(E60*(INDEX('3b Customer accounts'!$I$13:$BG$138,MATCH(F$52&amp;"_"&amp;$B60,'3b Customer accounts'!$A$13:$A$138,0),MATCH($C$6,'3b Customer accounts'!$I$10:$BG$10,0)))/(INDEX('3b Customer accounts'!$I$13:$BG$138,MATCH(F$53&amp;"_"&amp;$B60,'3b Customer accounts'!$A$13:$A$138,0),MATCH($C$6,'3b Customer accounts'!$I$10:$BG$10,0)))),0)</f>
        <v>-19.447599621838808</v>
      </c>
      <c r="G60" s="130">
        <f>'3a DTC'!G17-'3a DTC'!G59</f>
        <v>-37.590000000000003</v>
      </c>
      <c r="H60" s="130">
        <f>IF(G60&lt;0,(G60*(INDEX('3b Customer accounts'!$I$13:$BG$138,MATCH(H$52&amp;"_"&amp;$B60,'3b Customer accounts'!$A$13:$A$138,0),MATCH($C$6,'3b Customer accounts'!$I$10:$BG$10,0)))/(INDEX('3b Customer accounts'!$I$13:$BG$138,MATCH(H$53&amp;"_"&amp;$B60,'3b Customer accounts'!$A$13:$A$138,0),MATCH($C$6,'3b Customer accounts'!$I$10:$BG$10,0)))),0)</f>
        <v>-33.696399023239451</v>
      </c>
      <c r="J60" s="26"/>
      <c r="K60" s="26"/>
      <c r="L60" s="26"/>
      <c r="M60" s="26"/>
    </row>
    <row r="61" spans="1:13" ht="15" customHeight="1" x14ac:dyDescent="0.2">
      <c r="B61" s="38" t="s">
        <v>67</v>
      </c>
      <c r="C61" s="130">
        <f>'3a DTC'!C18-'3a DTC'!C60</f>
        <v>-23.869999999999976</v>
      </c>
      <c r="D61" s="130">
        <f>IF(C61&lt;0,(C61*(INDEX('3b Customer accounts'!$I$13:$BG$138,MATCH(D$52&amp;"_"&amp;$B61,'3b Customer accounts'!$A$13:$A$138,0),MATCH($C$6,'3b Customer accounts'!$I$10:$BG$10,0)))/(INDEX('3b Customer accounts'!$I$13:$BG$138,MATCH(D$53&amp;"_"&amp;$B61,'3b Customer accounts'!$A$13:$A$138,0),MATCH($C$6,'3b Customer accounts'!$I$10:$BG$10,0)))),0)</f>
        <v>-18.356572768034574</v>
      </c>
      <c r="E61" s="130">
        <f>'3a DTC'!E18-'3a DTC'!E60</f>
        <v>-23.860000000000014</v>
      </c>
      <c r="F61" s="130">
        <f>IF(E61&lt;0,(E61*(INDEX('3b Customer accounts'!$I$13:$BG$138,MATCH(F$52&amp;"_"&amp;$B61,'3b Customer accounts'!$A$13:$A$138,0),MATCH($C$6,'3b Customer accounts'!$I$10:$BG$10,0)))/(INDEX('3b Customer accounts'!$I$13:$BG$138,MATCH(F$53&amp;"_"&amp;$B61,'3b Customer accounts'!$A$13:$A$138,0),MATCH($C$6,'3b Customer accounts'!$I$10:$BG$10,0)))),0)</f>
        <v>-13.875795322331719</v>
      </c>
      <c r="G61" s="130">
        <f>'3a DTC'!G18-'3a DTC'!G60</f>
        <v>-37.599999999999994</v>
      </c>
      <c r="H61" s="130">
        <f>IF(G61&lt;0,(G61*(INDEX('3b Customer accounts'!$I$13:$BG$138,MATCH(H$52&amp;"_"&amp;$B61,'3b Customer accounts'!$A$13:$A$138,0),MATCH($C$6,'3b Customer accounts'!$I$10:$BG$10,0)))/(INDEX('3b Customer accounts'!$I$13:$BG$138,MATCH(H$53&amp;"_"&amp;$B61,'3b Customer accounts'!$A$13:$A$138,0),MATCH($C$6,'3b Customer accounts'!$I$10:$BG$10,0)))),0)</f>
        <v>-30.279544533059653</v>
      </c>
      <c r="J61" s="26"/>
      <c r="K61" s="26"/>
      <c r="L61" s="26"/>
      <c r="M61" s="26"/>
    </row>
    <row r="62" spans="1:13" ht="15" customHeight="1" x14ac:dyDescent="0.2">
      <c r="B62" s="38" t="s">
        <v>68</v>
      </c>
      <c r="C62" s="130">
        <f>'3a DTC'!C19-'3a DTC'!C61</f>
        <v>-23.870000000000005</v>
      </c>
      <c r="D62" s="130">
        <f>IF(C62&lt;0,(C62*(INDEX('3b Customer accounts'!$I$13:$BG$138,MATCH(D$52&amp;"_"&amp;$B62,'3b Customer accounts'!$A$13:$A$138,0),MATCH($C$6,'3b Customer accounts'!$I$10:$BG$10,0)))/(INDEX('3b Customer accounts'!$I$13:$BG$138,MATCH(D$53&amp;"_"&amp;$B62,'3b Customer accounts'!$A$13:$A$138,0),MATCH($C$6,'3b Customer accounts'!$I$10:$BG$10,0)))),0)</f>
        <v>-18.333347818619036</v>
      </c>
      <c r="E62" s="130">
        <f>'3a DTC'!E19-'3a DTC'!E61</f>
        <v>-23.840000000000003</v>
      </c>
      <c r="F62" s="130">
        <f>IF(E62&lt;0,(E62*(INDEX('3b Customer accounts'!$I$13:$BG$138,MATCH(F$52&amp;"_"&amp;$B62,'3b Customer accounts'!$A$13:$A$138,0),MATCH($C$6,'3b Customer accounts'!$I$10:$BG$10,0)))/(INDEX('3b Customer accounts'!$I$13:$BG$138,MATCH(F$53&amp;"_"&amp;$B62,'3b Customer accounts'!$A$13:$A$138,0),MATCH($C$6,'3b Customer accounts'!$I$10:$BG$10,0)))),0)</f>
        <v>-18.017836710554985</v>
      </c>
      <c r="G62" s="130">
        <f>'3a DTC'!G19-'3a DTC'!G61</f>
        <v>-37.610000000000014</v>
      </c>
      <c r="H62" s="130">
        <f>IF(G62&lt;0,(G62*(INDEX('3b Customer accounts'!$I$13:$BG$138,MATCH(H$52&amp;"_"&amp;$B62,'3b Customer accounts'!$A$13:$A$138,0),MATCH($C$6,'3b Customer accounts'!$I$10:$BG$10,0)))/(INDEX('3b Customer accounts'!$I$13:$BG$138,MATCH(H$53&amp;"_"&amp;$B62,'3b Customer accounts'!$A$13:$A$138,0),MATCH($C$6,'3b Customer accounts'!$I$10:$BG$10,0)))),0)</f>
        <v>-29.407885766196653</v>
      </c>
      <c r="J62" s="26"/>
      <c r="K62" s="26"/>
      <c r="L62" s="26"/>
      <c r="M62" s="26"/>
    </row>
    <row r="63" spans="1:13" ht="15" customHeight="1" x14ac:dyDescent="0.2">
      <c r="B63" s="38" t="s">
        <v>69</v>
      </c>
      <c r="C63" s="130">
        <f>'3a DTC'!C20-'3a DTC'!C62</f>
        <v>-24.289999999999992</v>
      </c>
      <c r="D63" s="130">
        <f>IF(C63&lt;0,(C63*(INDEX('3b Customer accounts'!$I$13:$BG$138,MATCH(D$52&amp;"_"&amp;$B63,'3b Customer accounts'!$A$13:$A$138,0),MATCH($C$6,'3b Customer accounts'!$I$10:$BG$10,0)))/(INDEX('3b Customer accounts'!$I$13:$BG$138,MATCH(D$53&amp;"_"&amp;$B63,'3b Customer accounts'!$A$13:$A$138,0),MATCH($C$6,'3b Customer accounts'!$I$10:$BG$10,0)))),0)</f>
        <v>-18.439489213259439</v>
      </c>
      <c r="E63" s="130">
        <f>'3a DTC'!E20-'3a DTC'!E62</f>
        <v>-24.259999999999991</v>
      </c>
      <c r="F63" s="130">
        <f>IF(E63&lt;0,(E63*(INDEX('3b Customer accounts'!$I$13:$BG$138,MATCH(F$52&amp;"_"&amp;$B63,'3b Customer accounts'!$A$13:$A$138,0),MATCH($C$6,'3b Customer accounts'!$I$10:$BG$10,0)))/(INDEX('3b Customer accounts'!$I$13:$BG$138,MATCH(F$53&amp;"_"&amp;$B63,'3b Customer accounts'!$A$13:$A$138,0),MATCH($C$6,'3b Customer accounts'!$I$10:$BG$10,0)))),0)</f>
        <v>-18.555984243460145</v>
      </c>
      <c r="G63" s="130">
        <f>'3a DTC'!G20-'3a DTC'!G62</f>
        <v>-37.600000000000009</v>
      </c>
      <c r="H63" s="130">
        <f>IF(G63&lt;0,(G63*(INDEX('3b Customer accounts'!$I$13:$BG$138,MATCH(H$52&amp;"_"&amp;$B63,'3b Customer accounts'!$A$13:$A$138,0),MATCH($C$6,'3b Customer accounts'!$I$10:$BG$10,0)))/(INDEX('3b Customer accounts'!$I$13:$BG$138,MATCH(H$53&amp;"_"&amp;$B63,'3b Customer accounts'!$A$13:$A$138,0),MATCH($C$6,'3b Customer accounts'!$I$10:$BG$10,0)))),0)</f>
        <v>-28.817808624994715</v>
      </c>
      <c r="J63" s="26"/>
      <c r="K63" s="26"/>
      <c r="L63" s="26"/>
      <c r="M63" s="26"/>
    </row>
    <row r="64" spans="1:13" ht="15" customHeight="1" x14ac:dyDescent="0.2">
      <c r="B64" s="38" t="s">
        <v>70</v>
      </c>
      <c r="C64" s="130">
        <f>'3a DTC'!C21-'3a DTC'!C63</f>
        <v>-24.129999999999995</v>
      </c>
      <c r="D64" s="130">
        <f>IF(C64&lt;0,(C64*(INDEX('3b Customer accounts'!$I$13:$BG$138,MATCH(D$52&amp;"_"&amp;$B64,'3b Customer accounts'!$A$13:$A$138,0),MATCH($C$6,'3b Customer accounts'!$I$10:$BG$10,0)))/(INDEX('3b Customer accounts'!$I$13:$BG$138,MATCH(D$53&amp;"_"&amp;$B64,'3b Customer accounts'!$A$13:$A$138,0),MATCH($C$6,'3b Customer accounts'!$I$10:$BG$10,0)))),0)</f>
        <v>-20.969998438997081</v>
      </c>
      <c r="E64" s="130">
        <f>'3a DTC'!E21-'3a DTC'!E63</f>
        <v>-24.099999999999994</v>
      </c>
      <c r="F64" s="130">
        <f>IF(E64&lt;0,(E64*(INDEX('3b Customer accounts'!$I$13:$BG$138,MATCH(F$52&amp;"_"&amp;$B64,'3b Customer accounts'!$A$13:$A$138,0),MATCH($C$6,'3b Customer accounts'!$I$10:$BG$10,0)))/(INDEX('3b Customer accounts'!$I$13:$BG$138,MATCH(F$53&amp;"_"&amp;$B64,'3b Customer accounts'!$A$13:$A$138,0),MATCH($C$6,'3b Customer accounts'!$I$10:$BG$10,0)))),0)</f>
        <v>-19.385237942078174</v>
      </c>
      <c r="G64" s="130">
        <f>'3a DTC'!G21-'3a DTC'!G63</f>
        <v>-37.600000000000009</v>
      </c>
      <c r="H64" s="130">
        <f>IF(G64&lt;0,(G64*(INDEX('3b Customer accounts'!$I$13:$BG$138,MATCH(H$52&amp;"_"&amp;$B64,'3b Customer accounts'!$A$13:$A$138,0),MATCH($C$6,'3b Customer accounts'!$I$10:$BG$10,0)))/(INDEX('3b Customer accounts'!$I$13:$BG$138,MATCH(H$53&amp;"_"&amp;$B64,'3b Customer accounts'!$A$13:$A$138,0),MATCH($C$6,'3b Customer accounts'!$I$10:$BG$10,0)))),0)</f>
        <v>-33.100097893627279</v>
      </c>
      <c r="J64" s="26"/>
      <c r="K64" s="26"/>
      <c r="L64" s="26"/>
      <c r="M64" s="26"/>
    </row>
    <row r="65" spans="1:13" ht="15" customHeight="1" x14ac:dyDescent="0.2">
      <c r="B65" s="38" t="s">
        <v>71</v>
      </c>
      <c r="C65" s="130">
        <f>'3a DTC'!C22-'3a DTC'!C64</f>
        <v>-24.199999999999989</v>
      </c>
      <c r="D65" s="130">
        <f>IF(C65&lt;0,(C65*(INDEX('3b Customer accounts'!$I$13:$BG$138,MATCH(D$52&amp;"_"&amp;$B65,'3b Customer accounts'!$A$13:$A$138,0),MATCH($C$6,'3b Customer accounts'!$I$10:$BG$10,0)))/(INDEX('3b Customer accounts'!$I$13:$BG$138,MATCH(D$53&amp;"_"&amp;$B65,'3b Customer accounts'!$A$13:$A$138,0),MATCH($C$6,'3b Customer accounts'!$I$10:$BG$10,0)))),0)</f>
        <v>-20.853701131068828</v>
      </c>
      <c r="E65" s="130">
        <f>'3a DTC'!E22-'3a DTC'!E64</f>
        <v>-24.169999999999987</v>
      </c>
      <c r="F65" s="130">
        <f>IF(E65&lt;0,(E65*(INDEX('3b Customer accounts'!$I$13:$BG$138,MATCH(F$52&amp;"_"&amp;$B65,'3b Customer accounts'!$A$13:$A$138,0),MATCH($C$6,'3b Customer accounts'!$I$10:$BG$10,0)))/(INDEX('3b Customer accounts'!$I$13:$BG$138,MATCH(F$53&amp;"_"&amp;$B65,'3b Customer accounts'!$A$13:$A$138,0),MATCH($C$6,'3b Customer accounts'!$I$10:$BG$10,0)))),0)</f>
        <v>-19.192925019695849</v>
      </c>
      <c r="G65" s="130">
        <f>'3a DTC'!G22-'3a DTC'!G64</f>
        <v>-37.599999999999994</v>
      </c>
      <c r="H65" s="130">
        <f>IF(G65&lt;0,(G65*(INDEX('3b Customer accounts'!$I$13:$BG$138,MATCH(H$52&amp;"_"&amp;$B65,'3b Customer accounts'!$A$13:$A$138,0),MATCH($C$6,'3b Customer accounts'!$I$10:$BG$10,0)))/(INDEX('3b Customer accounts'!$I$13:$BG$138,MATCH(H$53&amp;"_"&amp;$B65,'3b Customer accounts'!$A$13:$A$138,0),MATCH($C$6,'3b Customer accounts'!$I$10:$BG$10,0)))),0)</f>
        <v>-32.799377444051593</v>
      </c>
      <c r="J65" s="26"/>
      <c r="K65" s="26"/>
      <c r="L65" s="26"/>
      <c r="M65" s="26"/>
    </row>
    <row r="66" spans="1:13" ht="15" customHeight="1" x14ac:dyDescent="0.2">
      <c r="B66" s="38" t="s">
        <v>72</v>
      </c>
      <c r="C66" s="130">
        <f>'3a DTC'!C23-'3a DTC'!C65</f>
        <v>-24.090000000000003</v>
      </c>
      <c r="D66" s="130">
        <f>IF(C66&lt;0,(C66*(INDEX('3b Customer accounts'!$I$13:$BG$138,MATCH(D$52&amp;"_"&amp;$B66,'3b Customer accounts'!$A$13:$A$138,0),MATCH($C$6,'3b Customer accounts'!$I$10:$BG$10,0)))/(INDEX('3b Customer accounts'!$I$13:$BG$138,MATCH(D$53&amp;"_"&amp;$B66,'3b Customer accounts'!$A$13:$A$138,0),MATCH($C$6,'3b Customer accounts'!$I$10:$BG$10,0)))),0)</f>
        <v>-20.524913989796822</v>
      </c>
      <c r="E66" s="130">
        <f>'3a DTC'!E23-'3a DTC'!E65</f>
        <v>-24.049999999999983</v>
      </c>
      <c r="F66" s="130">
        <f>IF(E66&lt;0,(E66*(INDEX('3b Customer accounts'!$I$13:$BG$138,MATCH(F$52&amp;"_"&amp;$B66,'3b Customer accounts'!$A$13:$A$138,0),MATCH($C$6,'3b Customer accounts'!$I$10:$BG$10,0)))/(INDEX('3b Customer accounts'!$I$13:$BG$138,MATCH(F$53&amp;"_"&amp;$B66,'3b Customer accounts'!$A$13:$A$138,0),MATCH($C$6,'3b Customer accounts'!$I$10:$BG$10,0)))),0)</f>
        <v>-21.177664058203572</v>
      </c>
      <c r="G66" s="130">
        <f>'3a DTC'!G23-'3a DTC'!G65</f>
        <v>-37.599999999999994</v>
      </c>
      <c r="H66" s="130">
        <f>IF(G66&lt;0,(G66*(INDEX('3b Customer accounts'!$I$13:$BG$138,MATCH(H$52&amp;"_"&amp;$B66,'3b Customer accounts'!$A$13:$A$138,0),MATCH($C$6,'3b Customer accounts'!$I$10:$BG$10,0)))/(INDEX('3b Customer accounts'!$I$13:$BG$138,MATCH(H$53&amp;"_"&amp;$B66,'3b Customer accounts'!$A$13:$A$138,0),MATCH($C$6,'3b Customer accounts'!$I$10:$BG$10,0)))),0)</f>
        <v>-32.404300780016918</v>
      </c>
      <c r="J66" s="26"/>
      <c r="K66" s="26"/>
      <c r="L66" s="26"/>
      <c r="M66" s="26"/>
    </row>
    <row r="67" spans="1:13" ht="15" customHeight="1" x14ac:dyDescent="0.2">
      <c r="B67" s="38" t="s">
        <v>73</v>
      </c>
      <c r="C67" s="130">
        <f>'3a DTC'!C24-'3a DTC'!C66</f>
        <v>-24.02000000000001</v>
      </c>
      <c r="D67" s="130">
        <f>IF(C67&lt;0,(C67*(INDEX('3b Customer accounts'!$I$13:$BG$138,MATCH(D$52&amp;"_"&amp;$B67,'3b Customer accounts'!$A$13:$A$138,0),MATCH($C$6,'3b Customer accounts'!$I$10:$BG$10,0)))/(INDEX('3b Customer accounts'!$I$13:$BG$138,MATCH(D$53&amp;"_"&amp;$B67,'3b Customer accounts'!$A$13:$A$138,0),MATCH($C$6,'3b Customer accounts'!$I$10:$BG$10,0)))),0)</f>
        <v>-19.63812373619518</v>
      </c>
      <c r="E67" s="130">
        <f>'3a DTC'!E24-'3a DTC'!E66</f>
        <v>-23.990000000000009</v>
      </c>
      <c r="F67" s="130">
        <f>IF(E67&lt;0,(E67*(INDEX('3b Customer accounts'!$I$13:$BG$138,MATCH(F$52&amp;"_"&amp;$B67,'3b Customer accounts'!$A$13:$A$138,0),MATCH($C$6,'3b Customer accounts'!$I$10:$BG$10,0)))/(INDEX('3b Customer accounts'!$I$13:$BG$138,MATCH(F$53&amp;"_"&amp;$B67,'3b Customer accounts'!$A$13:$A$138,0),MATCH($C$6,'3b Customer accounts'!$I$10:$BG$10,0)))),0)</f>
        <v>-18.967007075171633</v>
      </c>
      <c r="G67" s="130">
        <f>'3a DTC'!G24-'3a DTC'!G66</f>
        <v>-37.609999999999985</v>
      </c>
      <c r="H67" s="130">
        <f>IF(G67&lt;0,(G67*(INDEX('3b Customer accounts'!$I$13:$BG$138,MATCH(H$52&amp;"_"&amp;$B67,'3b Customer accounts'!$A$13:$A$138,0),MATCH($C$6,'3b Customer accounts'!$I$10:$BG$10,0)))/(INDEX('3b Customer accounts'!$I$13:$BG$138,MATCH(H$53&amp;"_"&amp;$B67,'3b Customer accounts'!$A$13:$A$138,0),MATCH($C$6,'3b Customer accounts'!$I$10:$BG$10,0)))),0)</f>
        <v>-31.108695501583341</v>
      </c>
      <c r="J67" s="26"/>
      <c r="K67" s="26"/>
      <c r="L67" s="26"/>
      <c r="M67" s="26"/>
    </row>
    <row r="68" spans="1:13" ht="15" customHeight="1" x14ac:dyDescent="0.2">
      <c r="B68" s="38" t="s">
        <v>74</v>
      </c>
      <c r="C68" s="130">
        <f>'3a DTC'!C25-'3a DTC'!C67</f>
        <v>-23.939999999999998</v>
      </c>
      <c r="D68" s="130">
        <f>IF(C68&lt;0,(C68*(INDEX('3b Customer accounts'!$I$13:$BG$138,MATCH(D$52&amp;"_"&amp;$B68,'3b Customer accounts'!$A$13:$A$138,0),MATCH($C$6,'3b Customer accounts'!$I$10:$BG$10,0)))/(INDEX('3b Customer accounts'!$I$13:$BG$138,MATCH(D$53&amp;"_"&amp;$B68,'3b Customer accounts'!$A$13:$A$138,0),MATCH($C$6,'3b Customer accounts'!$I$10:$BG$10,0)))),0)</f>
        <v>-20.387717245787567</v>
      </c>
      <c r="E68" s="130">
        <f>'3a DTC'!E25-'3a DTC'!E67</f>
        <v>-23.910000000000025</v>
      </c>
      <c r="F68" s="130">
        <f>IF(E68&lt;0,(E68*(INDEX('3b Customer accounts'!$I$13:$BG$138,MATCH(F$52&amp;"_"&amp;$B68,'3b Customer accounts'!$A$13:$A$138,0),MATCH($C$6,'3b Customer accounts'!$I$10:$BG$10,0)))/(INDEX('3b Customer accounts'!$I$13:$BG$138,MATCH(F$53&amp;"_"&amp;$B68,'3b Customer accounts'!$A$13:$A$138,0),MATCH($C$6,'3b Customer accounts'!$I$10:$BG$10,0)))),0)</f>
        <v>-17.768400099527263</v>
      </c>
      <c r="G68" s="130">
        <f>'3a DTC'!G25-'3a DTC'!G67</f>
        <v>-37.589999999999989</v>
      </c>
      <c r="H68" s="130">
        <f>IF(G68&lt;0,(G68*(INDEX('3b Customer accounts'!$I$13:$BG$138,MATCH(H$52&amp;"_"&amp;$B68,'3b Customer accounts'!$A$13:$A$138,0),MATCH($C$6,'3b Customer accounts'!$I$10:$BG$10,0)))/(INDEX('3b Customer accounts'!$I$13:$BG$138,MATCH(H$53&amp;"_"&amp;$B68,'3b Customer accounts'!$A$13:$A$138,0),MATCH($C$6,'3b Customer accounts'!$I$10:$BG$10,0)))),0)</f>
        <v>-32.841907105367838</v>
      </c>
      <c r="J68" s="26"/>
      <c r="K68" s="26"/>
      <c r="L68" s="26"/>
      <c r="M68" s="26"/>
    </row>
    <row r="69" spans="1:13" ht="15" customHeight="1" x14ac:dyDescent="0.2">
      <c r="B69" s="38" t="s">
        <v>75</v>
      </c>
      <c r="C69" s="130">
        <f>'3a DTC'!C26-'3a DTC'!C68</f>
        <v>-24.019999999999982</v>
      </c>
      <c r="D69" s="130">
        <f>IF(C69&lt;0,(C69*(INDEX('3b Customer accounts'!$I$13:$BG$138,MATCH(D$52&amp;"_"&amp;$B69,'3b Customer accounts'!$A$13:$A$138,0),MATCH($C$6,'3b Customer accounts'!$I$10:$BG$10,0)))/(INDEX('3b Customer accounts'!$I$13:$BG$138,MATCH(D$53&amp;"_"&amp;$B69,'3b Customer accounts'!$A$13:$A$138,0),MATCH($C$6,'3b Customer accounts'!$I$10:$BG$10,0)))),0)</f>
        <v>-19.134898101207366</v>
      </c>
      <c r="E69" s="130">
        <f>'3a DTC'!E26-'3a DTC'!E68</f>
        <v>-23.989999999999981</v>
      </c>
      <c r="F69" s="130">
        <f>IF(E69&lt;0,(E69*(INDEX('3b Customer accounts'!$I$13:$BG$138,MATCH(F$52&amp;"_"&amp;$B69,'3b Customer accounts'!$A$13:$A$138,0),MATCH($C$6,'3b Customer accounts'!$I$10:$BG$10,0)))/(INDEX('3b Customer accounts'!$I$13:$BG$138,MATCH(F$53&amp;"_"&amp;$B69,'3b Customer accounts'!$A$13:$A$138,0),MATCH($C$6,'3b Customer accounts'!$I$10:$BG$10,0)))),0)</f>
        <v>-20.214375898610136</v>
      </c>
      <c r="G69" s="130">
        <f>'3a DTC'!G26-'3a DTC'!G68</f>
        <v>-37.599999999999994</v>
      </c>
      <c r="H69" s="130">
        <f>IF(G69&lt;0,(G69*(INDEX('3b Customer accounts'!$I$13:$BG$138,MATCH(H$52&amp;"_"&amp;$B69,'3b Customer accounts'!$A$13:$A$138,0),MATCH($C$6,'3b Customer accounts'!$I$10:$BG$10,0)))/(INDEX('3b Customer accounts'!$I$13:$BG$138,MATCH(H$53&amp;"_"&amp;$B69,'3b Customer accounts'!$A$13:$A$138,0),MATCH($C$6,'3b Customer accounts'!$I$10:$BG$10,0)))),0)</f>
        <v>-29.903907958162311</v>
      </c>
      <c r="J69" s="26"/>
      <c r="K69" s="26"/>
      <c r="L69" s="26"/>
      <c r="M69" s="26"/>
    </row>
    <row r="70" spans="1:13" ht="15" customHeight="1" x14ac:dyDescent="0.2">
      <c r="B70" s="28" t="s">
        <v>76</v>
      </c>
      <c r="C70" s="128">
        <f t="shared" ref="C70:H70" si="4">IFERROR(AVERAGE(C56:C69),"-")</f>
        <v>-24.032142857142855</v>
      </c>
      <c r="D70" s="128">
        <f t="shared" si="4"/>
        <v>-19.678318496755168</v>
      </c>
      <c r="E70" s="128">
        <f t="shared" si="4"/>
        <v>-24.003571428571426</v>
      </c>
      <c r="F70" s="128">
        <f t="shared" si="4"/>
        <v>-18.602929808948286</v>
      </c>
      <c r="G70" s="128">
        <f t="shared" si="4"/>
        <v>-37.6</v>
      </c>
      <c r="H70" s="128">
        <f t="shared" si="4"/>
        <v>-31.185812410443084</v>
      </c>
    </row>
    <row r="71" spans="1:13" ht="15" customHeight="1" x14ac:dyDescent="0.2">
      <c r="A71" s="33"/>
      <c r="B71" s="28" t="s">
        <v>77</v>
      </c>
      <c r="C71" s="128">
        <f t="shared" ref="C71:H71" si="5">IFERROR(C70*1.05,"-")</f>
        <v>-25.233749999999997</v>
      </c>
      <c r="D71" s="128">
        <f t="shared" si="5"/>
        <v>-20.662234421592927</v>
      </c>
      <c r="E71" s="128">
        <f t="shared" si="5"/>
        <v>-25.203749999999999</v>
      </c>
      <c r="F71" s="128">
        <f t="shared" si="5"/>
        <v>-19.533076299395702</v>
      </c>
      <c r="G71" s="128">
        <f t="shared" si="5"/>
        <v>-39.480000000000004</v>
      </c>
      <c r="H71" s="128">
        <f t="shared" si="5"/>
        <v>-32.74510303096524</v>
      </c>
      <c r="J71" s="26"/>
      <c r="K71" s="26"/>
      <c r="L71" s="26"/>
      <c r="M71" s="26"/>
    </row>
    <row r="72" spans="1:13" x14ac:dyDescent="0.2">
      <c r="A72" s="39"/>
    </row>
    <row r="73" spans="1:13" x14ac:dyDescent="0.2">
      <c r="A73" s="39"/>
    </row>
    <row r="74" spans="1:13" ht="33.75" customHeight="1" x14ac:dyDescent="0.2">
      <c r="A74" s="39"/>
      <c r="B74" s="40"/>
      <c r="C74" s="41"/>
      <c r="D74" s="41"/>
      <c r="E74" s="41"/>
      <c r="F74" s="41"/>
      <c r="G74" s="41"/>
      <c r="H74" s="41"/>
      <c r="I74" s="41"/>
      <c r="J74" s="41"/>
      <c r="K74" s="41"/>
    </row>
    <row r="75" spans="1:13" ht="24.75" customHeight="1" x14ac:dyDescent="0.2">
      <c r="A75" s="39"/>
      <c r="B75" s="140" t="s">
        <v>92</v>
      </c>
      <c r="C75" s="41"/>
      <c r="D75" s="41"/>
      <c r="E75" s="41"/>
      <c r="F75" s="41"/>
      <c r="G75" s="41"/>
      <c r="H75" s="41"/>
      <c r="I75" s="41"/>
      <c r="J75" s="41"/>
      <c r="K75" s="41"/>
    </row>
    <row r="76" spans="1:13" ht="20.85" customHeight="1" x14ac:dyDescent="0.2">
      <c r="B76" s="141" t="s">
        <v>93</v>
      </c>
      <c r="C76" s="141" t="s">
        <v>94</v>
      </c>
      <c r="D76" s="42"/>
      <c r="E76" s="42"/>
      <c r="F76" s="42"/>
    </row>
    <row r="77" spans="1:13" ht="36.6" customHeight="1" x14ac:dyDescent="0.2">
      <c r="A77" s="39"/>
      <c r="B77" s="143" t="s">
        <v>95</v>
      </c>
      <c r="C77" s="141">
        <v>9</v>
      </c>
      <c r="D77" s="42"/>
      <c r="E77" s="142" t="s">
        <v>96</v>
      </c>
      <c r="F77" s="141">
        <f>VLOOKUP(C6,B77:C97,2,FALSE)</f>
        <v>31</v>
      </c>
      <c r="H77" s="43"/>
    </row>
    <row r="78" spans="1:13" ht="22.35" customHeight="1" x14ac:dyDescent="0.2">
      <c r="A78" s="39"/>
      <c r="B78" s="143" t="s">
        <v>97</v>
      </c>
      <c r="C78" s="141">
        <v>10</v>
      </c>
      <c r="D78" s="42"/>
      <c r="E78" s="42"/>
      <c r="F78" s="42"/>
      <c r="H78" s="43"/>
    </row>
    <row r="79" spans="1:13" ht="33" customHeight="1" x14ac:dyDescent="0.2">
      <c r="A79" s="39"/>
      <c r="B79" s="143" t="s">
        <v>98</v>
      </c>
      <c r="C79" s="141">
        <v>11</v>
      </c>
      <c r="D79" s="42"/>
      <c r="E79" s="42"/>
      <c r="F79" s="42"/>
      <c r="H79" s="43"/>
    </row>
    <row r="80" spans="1:13" ht="23.85" customHeight="1" x14ac:dyDescent="0.2">
      <c r="A80" s="39"/>
      <c r="B80" s="143" t="s">
        <v>99</v>
      </c>
      <c r="C80" s="141">
        <v>13</v>
      </c>
      <c r="D80" s="42"/>
      <c r="E80" s="42"/>
      <c r="F80" s="42"/>
      <c r="H80" s="43"/>
    </row>
    <row r="81" spans="1:8" ht="24" customHeight="1" x14ac:dyDescent="0.2">
      <c r="B81" s="143" t="s">
        <v>100</v>
      </c>
      <c r="C81" s="141">
        <v>14</v>
      </c>
      <c r="D81" s="42"/>
      <c r="E81" s="42"/>
      <c r="F81" s="42"/>
      <c r="H81" s="43"/>
    </row>
    <row r="82" spans="1:8" ht="38.85" customHeight="1" x14ac:dyDescent="0.2">
      <c r="B82" s="143" t="s">
        <v>101</v>
      </c>
      <c r="C82" s="141">
        <v>15</v>
      </c>
      <c r="D82" s="42"/>
      <c r="E82" s="42"/>
      <c r="F82" s="42"/>
      <c r="H82" s="43"/>
    </row>
    <row r="83" spans="1:8" ht="24.75" customHeight="1" x14ac:dyDescent="0.2">
      <c r="B83" s="143" t="s">
        <v>102</v>
      </c>
      <c r="C83" s="141">
        <v>16</v>
      </c>
      <c r="D83" s="42"/>
      <c r="E83" s="42"/>
      <c r="F83" s="42"/>
      <c r="H83" s="43"/>
    </row>
    <row r="84" spans="1:8" ht="31.5" customHeight="1" x14ac:dyDescent="0.2">
      <c r="A84" s="39"/>
      <c r="B84" s="143" t="s">
        <v>103</v>
      </c>
      <c r="C84" s="141">
        <v>17</v>
      </c>
      <c r="D84" s="42"/>
      <c r="E84" s="42"/>
      <c r="F84" s="42"/>
      <c r="H84" s="43"/>
    </row>
    <row r="85" spans="1:8" ht="30" customHeight="1" x14ac:dyDescent="0.2">
      <c r="A85" s="39"/>
      <c r="B85" s="143" t="s">
        <v>104</v>
      </c>
      <c r="C85" s="141">
        <v>18</v>
      </c>
      <c r="D85" s="42"/>
      <c r="E85" s="42"/>
      <c r="F85" s="42"/>
      <c r="H85" s="43"/>
    </row>
    <row r="86" spans="1:8" ht="27.75" customHeight="1" x14ac:dyDescent="0.2">
      <c r="B86" s="143" t="s">
        <v>105</v>
      </c>
      <c r="C86" s="141">
        <v>19</v>
      </c>
      <c r="D86" s="42"/>
      <c r="E86" s="42"/>
      <c r="F86" s="42"/>
      <c r="H86" s="43"/>
    </row>
    <row r="87" spans="1:8" ht="26.85" customHeight="1" x14ac:dyDescent="0.2">
      <c r="A87" s="39"/>
      <c r="B87" s="143" t="s">
        <v>106</v>
      </c>
      <c r="C87" s="141">
        <v>20</v>
      </c>
      <c r="D87" s="42"/>
      <c r="E87" s="42"/>
      <c r="F87" s="42"/>
      <c r="H87" s="43"/>
    </row>
    <row r="88" spans="1:8" ht="26.25" customHeight="1" x14ac:dyDescent="0.2">
      <c r="A88" s="39"/>
      <c r="B88" s="143" t="s">
        <v>107</v>
      </c>
      <c r="C88" s="141">
        <v>21</v>
      </c>
      <c r="D88" s="42"/>
      <c r="E88" s="42"/>
      <c r="F88" s="42"/>
      <c r="H88" s="43"/>
    </row>
    <row r="89" spans="1:8" ht="33" customHeight="1" x14ac:dyDescent="0.2">
      <c r="A89" s="39"/>
      <c r="B89" s="143" t="s">
        <v>108</v>
      </c>
      <c r="C89" s="141">
        <v>22</v>
      </c>
      <c r="D89" s="42"/>
      <c r="E89" s="42"/>
      <c r="F89" s="42"/>
      <c r="H89" s="43"/>
    </row>
    <row r="90" spans="1:8" ht="23.25" customHeight="1" x14ac:dyDescent="0.2">
      <c r="A90" s="39"/>
      <c r="B90" s="143" t="s">
        <v>109</v>
      </c>
      <c r="C90" s="141">
        <v>23</v>
      </c>
      <c r="D90" s="42"/>
      <c r="E90" s="42"/>
      <c r="F90" s="42"/>
      <c r="H90" s="43"/>
    </row>
    <row r="91" spans="1:8" ht="26.85" customHeight="1" x14ac:dyDescent="0.2">
      <c r="A91" s="39"/>
      <c r="B91" s="143" t="s">
        <v>110</v>
      </c>
      <c r="C91" s="141">
        <v>24</v>
      </c>
      <c r="D91" s="42"/>
      <c r="E91" s="42"/>
      <c r="F91" s="42"/>
      <c r="H91" s="43"/>
    </row>
    <row r="92" spans="1:8" ht="13.5" customHeight="1" x14ac:dyDescent="0.2">
      <c r="A92" s="39"/>
      <c r="B92" s="143" t="s">
        <v>111</v>
      </c>
      <c r="C92" s="141">
        <v>25</v>
      </c>
      <c r="D92" s="42"/>
      <c r="E92" s="42"/>
      <c r="F92" s="42"/>
      <c r="H92" s="43"/>
    </row>
    <row r="93" spans="1:8" ht="13.35" customHeight="1" x14ac:dyDescent="0.2">
      <c r="A93" s="39"/>
      <c r="B93" s="143" t="s">
        <v>112</v>
      </c>
      <c r="C93" s="141">
        <v>27</v>
      </c>
      <c r="D93" s="42"/>
      <c r="E93" s="42"/>
      <c r="F93" s="42"/>
      <c r="H93" s="43"/>
    </row>
    <row r="94" spans="1:8" ht="29.25" customHeight="1" x14ac:dyDescent="0.2">
      <c r="A94" s="39"/>
      <c r="B94" s="143" t="s">
        <v>113</v>
      </c>
      <c r="C94" s="141">
        <v>28</v>
      </c>
      <c r="D94" s="42"/>
      <c r="E94" s="42"/>
      <c r="F94" s="42"/>
      <c r="H94" s="43"/>
    </row>
    <row r="95" spans="1:8" x14ac:dyDescent="0.2">
      <c r="A95" s="39"/>
      <c r="B95" s="143" t="s">
        <v>114</v>
      </c>
      <c r="C95" s="141">
        <v>29</v>
      </c>
      <c r="D95" s="42"/>
      <c r="E95" s="42"/>
      <c r="F95" s="42"/>
      <c r="H95" s="43"/>
    </row>
    <row r="96" spans="1:8" x14ac:dyDescent="0.2">
      <c r="B96" s="143" t="s">
        <v>115</v>
      </c>
      <c r="C96" s="141">
        <v>30</v>
      </c>
      <c r="D96" s="42"/>
      <c r="E96" s="42"/>
      <c r="F96" s="42"/>
      <c r="H96" s="43"/>
    </row>
    <row r="97" spans="1:6" x14ac:dyDescent="0.2">
      <c r="A97" s="39"/>
      <c r="B97" s="143" t="s">
        <v>46</v>
      </c>
      <c r="C97" s="141">
        <v>31</v>
      </c>
      <c r="D97" s="42"/>
      <c r="E97" s="42"/>
      <c r="F97" s="42"/>
    </row>
    <row r="98" spans="1:6" x14ac:dyDescent="0.2">
      <c r="A98" s="39"/>
      <c r="B98" s="143" t="s">
        <v>116</v>
      </c>
      <c r="C98" s="141">
        <v>32</v>
      </c>
    </row>
    <row r="99" spans="1:6" x14ac:dyDescent="0.2">
      <c r="A99" s="39"/>
      <c r="B99" s="143" t="s">
        <v>117</v>
      </c>
      <c r="C99" s="141">
        <v>33</v>
      </c>
    </row>
    <row r="100" spans="1:6" x14ac:dyDescent="0.2">
      <c r="A100" s="39"/>
      <c r="B100" s="143" t="s">
        <v>118</v>
      </c>
      <c r="C100" s="141">
        <v>34</v>
      </c>
    </row>
    <row r="101" spans="1:6" x14ac:dyDescent="0.2">
      <c r="B101" s="143" t="s">
        <v>119</v>
      </c>
      <c r="C101" s="141">
        <v>35</v>
      </c>
    </row>
    <row r="102" spans="1:6" x14ac:dyDescent="0.2">
      <c r="A102" s="39"/>
      <c r="B102" s="143" t="s">
        <v>120</v>
      </c>
      <c r="C102" s="141">
        <v>36</v>
      </c>
    </row>
    <row r="103" spans="1:6" x14ac:dyDescent="0.2">
      <c r="A103" s="39"/>
      <c r="B103" s="143" t="s">
        <v>121</v>
      </c>
      <c r="C103" s="141">
        <v>37</v>
      </c>
    </row>
    <row r="104" spans="1:6" x14ac:dyDescent="0.2">
      <c r="A104" s="39"/>
      <c r="B104" s="143" t="s">
        <v>122</v>
      </c>
      <c r="C104" s="141">
        <v>38</v>
      </c>
    </row>
    <row r="105" spans="1:6" x14ac:dyDescent="0.2">
      <c r="A105" s="39"/>
      <c r="B105" s="143" t="s">
        <v>123</v>
      </c>
      <c r="C105" s="141">
        <v>39</v>
      </c>
    </row>
    <row r="106" spans="1:6" x14ac:dyDescent="0.2">
      <c r="B106" s="143" t="s">
        <v>124</v>
      </c>
      <c r="C106" s="141">
        <v>40</v>
      </c>
    </row>
    <row r="107" spans="1:6" x14ac:dyDescent="0.2">
      <c r="A107" s="39"/>
      <c r="B107" s="143" t="s">
        <v>125</v>
      </c>
      <c r="C107" s="141">
        <v>41</v>
      </c>
    </row>
    <row r="108" spans="1:6" x14ac:dyDescent="0.2">
      <c r="A108" s="39"/>
      <c r="B108" s="143" t="s">
        <v>126</v>
      </c>
      <c r="C108" s="141">
        <v>42</v>
      </c>
    </row>
    <row r="109" spans="1:6" x14ac:dyDescent="0.2">
      <c r="A109" s="39"/>
      <c r="B109" s="143" t="s">
        <v>127</v>
      </c>
      <c r="C109" s="141">
        <v>43</v>
      </c>
    </row>
    <row r="110" spans="1:6" x14ac:dyDescent="0.2">
      <c r="A110" s="39"/>
      <c r="B110" s="143" t="s">
        <v>128</v>
      </c>
      <c r="C110" s="141">
        <v>44</v>
      </c>
    </row>
    <row r="111" spans="1:6" x14ac:dyDescent="0.2">
      <c r="B111" s="143" t="s">
        <v>129</v>
      </c>
      <c r="C111" s="141">
        <v>45</v>
      </c>
    </row>
    <row r="112" spans="1:6" x14ac:dyDescent="0.2">
      <c r="A112" s="39"/>
      <c r="B112" s="143" t="s">
        <v>130</v>
      </c>
      <c r="C112" s="141">
        <v>46</v>
      </c>
    </row>
    <row r="113" spans="1:3" x14ac:dyDescent="0.2">
      <c r="A113" s="39"/>
      <c r="B113" s="143" t="s">
        <v>131</v>
      </c>
      <c r="C113" s="141">
        <v>47</v>
      </c>
    </row>
    <row r="114" spans="1:3" x14ac:dyDescent="0.2">
      <c r="A114" s="39"/>
      <c r="B114" s="143" t="s">
        <v>132</v>
      </c>
      <c r="C114" s="141">
        <v>48</v>
      </c>
    </row>
    <row r="115" spans="1:3" x14ac:dyDescent="0.2">
      <c r="A115" s="39"/>
      <c r="B115" s="143" t="s">
        <v>133</v>
      </c>
      <c r="C115" s="141">
        <v>49</v>
      </c>
    </row>
    <row r="116" spans="1:3" x14ac:dyDescent="0.2">
      <c r="B116" s="143" t="s">
        <v>134</v>
      </c>
      <c r="C116" s="141">
        <v>50</v>
      </c>
    </row>
    <row r="117" spans="1:3" x14ac:dyDescent="0.2">
      <c r="A117" s="39"/>
      <c r="B117" s="143" t="s">
        <v>135</v>
      </c>
      <c r="C117" s="141">
        <v>51</v>
      </c>
    </row>
    <row r="118" spans="1:3" x14ac:dyDescent="0.2">
      <c r="A118" s="39"/>
      <c r="B118" s="143" t="s">
        <v>136</v>
      </c>
      <c r="C118" s="141">
        <v>52</v>
      </c>
    </row>
    <row r="119" spans="1:3" x14ac:dyDescent="0.2">
      <c r="A119" s="39"/>
      <c r="B119" s="143" t="s">
        <v>137</v>
      </c>
      <c r="C119" s="141">
        <v>53</v>
      </c>
    </row>
    <row r="120" spans="1:3" x14ac:dyDescent="0.2">
      <c r="A120" s="39"/>
      <c r="B120" s="143" t="s">
        <v>138</v>
      </c>
      <c r="C120" s="141">
        <v>54</v>
      </c>
    </row>
    <row r="121" spans="1:3" x14ac:dyDescent="0.2">
      <c r="B121" s="143" t="s">
        <v>139</v>
      </c>
      <c r="C121" s="141">
        <v>55</v>
      </c>
    </row>
    <row r="122" spans="1:3" x14ac:dyDescent="0.2">
      <c r="B122" s="143" t="s">
        <v>140</v>
      </c>
      <c r="C122" s="141">
        <v>56</v>
      </c>
    </row>
    <row r="123" spans="1:3" x14ac:dyDescent="0.2">
      <c r="B123" s="143" t="s">
        <v>141</v>
      </c>
      <c r="C123" s="141">
        <v>57</v>
      </c>
    </row>
    <row r="124" spans="1:3" x14ac:dyDescent="0.2">
      <c r="B124" s="143" t="s">
        <v>142</v>
      </c>
      <c r="C124" s="141">
        <v>58</v>
      </c>
    </row>
    <row r="125" spans="1:3" x14ac:dyDescent="0.2">
      <c r="B125" s="143" t="s">
        <v>143</v>
      </c>
      <c r="C125" s="141">
        <v>59</v>
      </c>
    </row>
  </sheetData>
  <mergeCells count="13">
    <mergeCell ref="B3:H3"/>
    <mergeCell ref="B12:B13"/>
    <mergeCell ref="C12:D12"/>
    <mergeCell ref="E12:F12"/>
    <mergeCell ref="G12:H12"/>
    <mergeCell ref="B33:B34"/>
    <mergeCell ref="C33:D33"/>
    <mergeCell ref="E33:F33"/>
    <mergeCell ref="G33:H33"/>
    <mergeCell ref="B54:B55"/>
    <mergeCell ref="C54:D54"/>
    <mergeCell ref="E54:F54"/>
    <mergeCell ref="G54:H54"/>
  </mergeCells>
  <dataValidations count="1">
    <dataValidation type="list" allowBlank="1" showInputMessage="1" showErrorMessage="1" sqref="C6" xr:uid="{175DB1EE-81B9-4D87-B7D3-4A00998A72DE}">
      <formula1>$B$97:$B$145</formula1>
    </dataValidation>
  </dataValidations>
  <pageMargins left="0.7" right="0.7" top="0.75" bottom="0.75" header="0.3" footer="0.3"/>
  <pageSetup scale="52"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E52:H54 E14:H30 E56:H71 E55 G5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4A3A-FF38-49DC-AF64-292B1DEBD3A8}">
  <sheetPr>
    <tabColor theme="7" tint="-0.249977111117893"/>
    <pageSetUpPr autoPageBreaks="0"/>
  </sheetPr>
  <dimension ref="A1"/>
  <sheetViews>
    <sheetView workbookViewId="0"/>
  </sheetViews>
  <sheetFormatPr defaultColWidth="9.140625" defaultRowHeight="12.75" x14ac:dyDescent="0.2"/>
  <cols>
    <col min="1" max="16384" width="9.140625" style="7"/>
  </cols>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1797-01EE-4171-8936-D57FD576F569}">
  <sheetPr>
    <tabColor theme="7" tint="0.79998168889431442"/>
    <pageSetUpPr autoPageBreaks="0"/>
  </sheetPr>
  <dimension ref="A1:O73"/>
  <sheetViews>
    <sheetView zoomScaleNormal="100" workbookViewId="0">
      <selection activeCell="D63" sqref="D63"/>
    </sheetView>
  </sheetViews>
  <sheetFormatPr defaultColWidth="0" defaultRowHeight="12.75" x14ac:dyDescent="0.2"/>
  <cols>
    <col min="1" max="1" width="9.5703125" style="13" customWidth="1"/>
    <col min="2" max="2" width="38" style="13" customWidth="1"/>
    <col min="3" max="8" width="28.140625" style="13" customWidth="1"/>
    <col min="9" max="9" width="21" style="13" customWidth="1"/>
    <col min="10" max="16384" width="9.28515625" style="13" hidden="1"/>
  </cols>
  <sheetData>
    <row r="1" spans="1:15" s="2" customFormat="1" ht="12.6" customHeight="1" x14ac:dyDescent="0.2">
      <c r="A1" s="1"/>
    </row>
    <row r="2" spans="1:15" s="2" customFormat="1" ht="18.600000000000001" customHeight="1" x14ac:dyDescent="0.25">
      <c r="A2" s="1"/>
      <c r="B2" s="3" t="s">
        <v>161</v>
      </c>
      <c r="C2" s="3"/>
      <c r="D2" s="3"/>
    </row>
    <row r="3" spans="1:15" s="2" customFormat="1" ht="35.450000000000003" customHeight="1" x14ac:dyDescent="0.2">
      <c r="A3" s="1"/>
      <c r="B3" s="180" t="s">
        <v>162</v>
      </c>
      <c r="C3" s="180"/>
      <c r="D3" s="180"/>
      <c r="E3" s="180"/>
      <c r="F3" s="180"/>
      <c r="G3" s="180"/>
      <c r="H3" s="180"/>
      <c r="I3" s="4"/>
      <c r="J3" s="4"/>
      <c r="K3" s="4"/>
      <c r="L3" s="4"/>
      <c r="M3" s="4"/>
      <c r="N3" s="4"/>
      <c r="O3" s="4"/>
    </row>
    <row r="4" spans="1:15" s="11" customFormat="1" ht="20.100000000000001" customHeight="1" x14ac:dyDescent="0.25">
      <c r="A4" s="8"/>
      <c r="B4" s="88"/>
      <c r="C4" s="9"/>
      <c r="D4" s="9"/>
      <c r="E4" s="9"/>
      <c r="F4" s="10"/>
      <c r="G4" s="10"/>
      <c r="I4" s="12"/>
      <c r="J4" s="12"/>
      <c r="K4" s="12"/>
      <c r="L4" s="12"/>
      <c r="M4" s="12"/>
      <c r="N4" s="12"/>
      <c r="O4" s="12"/>
    </row>
    <row r="8" spans="1:15" x14ac:dyDescent="0.2">
      <c r="B8" s="17" t="s">
        <v>147</v>
      </c>
      <c r="C8" s="16"/>
    </row>
    <row r="9" spans="1:15" x14ac:dyDescent="0.2">
      <c r="B9" s="18"/>
      <c r="C9" s="16"/>
    </row>
    <row r="10" spans="1:15" ht="13.5" customHeight="1" x14ac:dyDescent="0.2">
      <c r="B10" s="18"/>
      <c r="C10" s="139" t="s">
        <v>48</v>
      </c>
      <c r="D10" s="139" t="s">
        <v>49</v>
      </c>
      <c r="E10" s="139" t="s">
        <v>50</v>
      </c>
      <c r="F10" s="139" t="s">
        <v>51</v>
      </c>
      <c r="G10" s="139" t="s">
        <v>52</v>
      </c>
      <c r="H10" s="139" t="s">
        <v>53</v>
      </c>
    </row>
    <row r="11" spans="1:15" ht="30" customHeight="1" x14ac:dyDescent="0.2">
      <c r="B11" s="167" t="s">
        <v>54</v>
      </c>
      <c r="C11" s="168" t="s">
        <v>55</v>
      </c>
      <c r="D11" s="168"/>
      <c r="E11" s="168" t="s">
        <v>56</v>
      </c>
      <c r="F11" s="168"/>
      <c r="G11" s="169" t="s">
        <v>57</v>
      </c>
      <c r="H11" s="169"/>
      <c r="J11" s="23"/>
      <c r="K11" s="23"/>
      <c r="L11" s="23"/>
      <c r="M11" s="23"/>
    </row>
    <row r="12" spans="1:15" ht="25.5" customHeight="1" x14ac:dyDescent="0.2">
      <c r="A12" s="16"/>
      <c r="B12" s="167"/>
      <c r="C12" s="21" t="s">
        <v>58</v>
      </c>
      <c r="D12" s="21" t="s">
        <v>59</v>
      </c>
      <c r="E12" s="21" t="s">
        <v>58</v>
      </c>
      <c r="F12" s="21" t="s">
        <v>60</v>
      </c>
      <c r="G12" s="22" t="s">
        <v>58</v>
      </c>
      <c r="H12" s="22" t="s">
        <v>61</v>
      </c>
      <c r="J12" s="23"/>
      <c r="K12" s="24"/>
      <c r="L12" s="23"/>
      <c r="M12" s="24"/>
    </row>
    <row r="13" spans="1:15" ht="15" customHeight="1" x14ac:dyDescent="0.2">
      <c r="B13" s="25" t="s">
        <v>62</v>
      </c>
      <c r="C13" s="126">
        <v>180.05</v>
      </c>
      <c r="D13" s="126">
        <v>1019.74</v>
      </c>
      <c r="E13" s="126">
        <v>180.03</v>
      </c>
      <c r="F13" s="126">
        <v>1276.58</v>
      </c>
      <c r="G13" s="126">
        <v>102.89</v>
      </c>
      <c r="H13" s="126">
        <v>951.23</v>
      </c>
      <c r="J13" s="26"/>
      <c r="K13" s="26"/>
      <c r="L13" s="26"/>
      <c r="M13" s="26"/>
    </row>
    <row r="14" spans="1:15" ht="15" customHeight="1" x14ac:dyDescent="0.2">
      <c r="B14" s="25" t="s">
        <v>63</v>
      </c>
      <c r="C14" s="126">
        <v>199.66</v>
      </c>
      <c r="D14" s="126">
        <v>1020.57</v>
      </c>
      <c r="E14" s="126">
        <v>199.6</v>
      </c>
      <c r="F14" s="126">
        <v>1275.3699999999999</v>
      </c>
      <c r="G14" s="126">
        <v>102.9</v>
      </c>
      <c r="H14" s="126">
        <v>941.82</v>
      </c>
      <c r="J14" s="26"/>
      <c r="K14" s="26"/>
      <c r="L14" s="26"/>
      <c r="M14" s="26"/>
    </row>
    <row r="15" spans="1:15" ht="15" customHeight="1" x14ac:dyDescent="0.2">
      <c r="B15" s="25" t="s">
        <v>64</v>
      </c>
      <c r="C15" s="126">
        <v>194.67</v>
      </c>
      <c r="D15" s="126">
        <v>1015.09</v>
      </c>
      <c r="E15" s="126">
        <v>194.62</v>
      </c>
      <c r="F15" s="126">
        <v>1272.29</v>
      </c>
      <c r="G15" s="126">
        <v>102.9</v>
      </c>
      <c r="H15" s="126">
        <v>942.86</v>
      </c>
      <c r="J15" s="26"/>
      <c r="K15" s="26"/>
      <c r="L15" s="26"/>
      <c r="M15" s="26"/>
    </row>
    <row r="16" spans="1:15" ht="15" customHeight="1" x14ac:dyDescent="0.2">
      <c r="B16" s="25" t="s">
        <v>65</v>
      </c>
      <c r="C16" s="126">
        <v>206.4</v>
      </c>
      <c r="D16" s="126">
        <v>1047.1400000000001</v>
      </c>
      <c r="E16" s="126">
        <v>206.35</v>
      </c>
      <c r="F16" s="126">
        <v>1307.93</v>
      </c>
      <c r="G16" s="126">
        <v>102.9</v>
      </c>
      <c r="H16" s="126">
        <v>945.6</v>
      </c>
      <c r="J16" s="26"/>
      <c r="K16" s="26"/>
      <c r="L16" s="26"/>
      <c r="M16" s="26"/>
    </row>
    <row r="17" spans="1:13" ht="15" customHeight="1" x14ac:dyDescent="0.2">
      <c r="B17" s="25" t="s">
        <v>66</v>
      </c>
      <c r="C17" s="126">
        <v>173.69</v>
      </c>
      <c r="D17" s="126">
        <v>1023.7</v>
      </c>
      <c r="E17" s="126">
        <v>173.68</v>
      </c>
      <c r="F17" s="126">
        <v>1284.9000000000001</v>
      </c>
      <c r="G17" s="126">
        <v>102.88</v>
      </c>
      <c r="H17" s="126">
        <v>961.96</v>
      </c>
      <c r="J17" s="26"/>
      <c r="K17" s="26"/>
      <c r="L17" s="26"/>
      <c r="M17" s="26"/>
    </row>
    <row r="18" spans="1:13" ht="15" customHeight="1" x14ac:dyDescent="0.2">
      <c r="B18" s="25" t="s">
        <v>67</v>
      </c>
      <c r="C18" s="126">
        <v>215.8</v>
      </c>
      <c r="D18" s="126">
        <v>1047.0999999999999</v>
      </c>
      <c r="E18" s="126">
        <v>215.72</v>
      </c>
      <c r="F18" s="126">
        <v>1303.46</v>
      </c>
      <c r="G18" s="126">
        <v>102.9</v>
      </c>
      <c r="H18" s="126">
        <v>945.59</v>
      </c>
      <c r="J18" s="26"/>
      <c r="K18" s="26"/>
      <c r="L18" s="26"/>
      <c r="M18" s="26"/>
    </row>
    <row r="19" spans="1:13" ht="15" customHeight="1" x14ac:dyDescent="0.2">
      <c r="B19" s="25" t="s">
        <v>68</v>
      </c>
      <c r="C19" s="126">
        <v>216.24</v>
      </c>
      <c r="D19" s="126">
        <v>1089.2</v>
      </c>
      <c r="E19" s="126">
        <v>216.19</v>
      </c>
      <c r="F19" s="126">
        <v>1354.22</v>
      </c>
      <c r="G19" s="126">
        <v>102.88</v>
      </c>
      <c r="H19" s="126">
        <v>954.74</v>
      </c>
      <c r="J19" s="26"/>
      <c r="K19" s="26"/>
      <c r="L19" s="26"/>
      <c r="M19" s="26"/>
    </row>
    <row r="20" spans="1:13" ht="15" customHeight="1" x14ac:dyDescent="0.2">
      <c r="B20" s="25" t="s">
        <v>69</v>
      </c>
      <c r="C20" s="126">
        <v>133.84</v>
      </c>
      <c r="D20" s="126">
        <v>1011.52</v>
      </c>
      <c r="E20" s="126">
        <v>133.91</v>
      </c>
      <c r="F20" s="126">
        <v>1275.9000000000001</v>
      </c>
      <c r="G20" s="126">
        <v>102.89</v>
      </c>
      <c r="H20" s="126">
        <v>951.06</v>
      </c>
      <c r="J20" s="26"/>
      <c r="K20" s="26"/>
      <c r="L20" s="26"/>
      <c r="M20" s="26"/>
    </row>
    <row r="21" spans="1:13" ht="15" customHeight="1" x14ac:dyDescent="0.2">
      <c r="B21" s="25" t="s">
        <v>70</v>
      </c>
      <c r="C21" s="126">
        <v>165.33</v>
      </c>
      <c r="D21" s="126">
        <v>1032.79</v>
      </c>
      <c r="E21" s="126">
        <v>165.35</v>
      </c>
      <c r="F21" s="126">
        <v>1295.23</v>
      </c>
      <c r="G21" s="126">
        <v>102.89</v>
      </c>
      <c r="H21" s="126">
        <v>954.13</v>
      </c>
      <c r="J21" s="26"/>
      <c r="K21" s="26"/>
      <c r="L21" s="26"/>
      <c r="M21" s="26"/>
    </row>
    <row r="22" spans="1:13" ht="15" customHeight="1" x14ac:dyDescent="0.2">
      <c r="B22" s="25" t="s">
        <v>71</v>
      </c>
      <c r="C22" s="126">
        <v>152.96</v>
      </c>
      <c r="D22" s="126">
        <v>1015.51</v>
      </c>
      <c r="E22" s="126">
        <v>152.99</v>
      </c>
      <c r="F22" s="126">
        <v>1277.76</v>
      </c>
      <c r="G22" s="126">
        <v>102.9</v>
      </c>
      <c r="H22" s="126">
        <v>938.25</v>
      </c>
      <c r="J22" s="26"/>
      <c r="K22" s="26"/>
      <c r="L22" s="26"/>
      <c r="M22" s="26"/>
    </row>
    <row r="23" spans="1:13" ht="15" customHeight="1" x14ac:dyDescent="0.2">
      <c r="B23" s="25" t="s">
        <v>72</v>
      </c>
      <c r="C23" s="126">
        <v>176.2</v>
      </c>
      <c r="D23" s="126">
        <v>1003.38</v>
      </c>
      <c r="E23" s="126">
        <v>176.18</v>
      </c>
      <c r="F23" s="126">
        <v>1261.33</v>
      </c>
      <c r="G23" s="126">
        <v>102.91</v>
      </c>
      <c r="H23" s="126">
        <v>936.01</v>
      </c>
      <c r="J23" s="26"/>
      <c r="K23" s="26"/>
      <c r="L23" s="26"/>
      <c r="M23" s="26"/>
    </row>
    <row r="24" spans="1:13" ht="15" customHeight="1" x14ac:dyDescent="0.2">
      <c r="B24" s="25" t="s">
        <v>73</v>
      </c>
      <c r="C24" s="126">
        <v>188.95</v>
      </c>
      <c r="D24" s="126">
        <v>1019.28</v>
      </c>
      <c r="E24" s="126">
        <v>188.91</v>
      </c>
      <c r="F24" s="126">
        <v>1278.3499999999999</v>
      </c>
      <c r="G24" s="126">
        <v>102.9</v>
      </c>
      <c r="H24" s="126">
        <v>942</v>
      </c>
      <c r="J24" s="26"/>
      <c r="K24" s="26"/>
      <c r="L24" s="26"/>
      <c r="M24" s="26"/>
    </row>
    <row r="25" spans="1:13" ht="15" customHeight="1" x14ac:dyDescent="0.2">
      <c r="B25" s="25" t="s">
        <v>74</v>
      </c>
      <c r="C25" s="126">
        <v>203.97</v>
      </c>
      <c r="D25" s="126">
        <v>1043.19</v>
      </c>
      <c r="E25" s="126">
        <v>203.92</v>
      </c>
      <c r="F25" s="126">
        <v>1299.95</v>
      </c>
      <c r="G25" s="126">
        <v>102.86</v>
      </c>
      <c r="H25" s="126">
        <v>973.99</v>
      </c>
      <c r="J25" s="26"/>
      <c r="K25" s="26"/>
      <c r="L25" s="26"/>
      <c r="M25" s="26"/>
    </row>
    <row r="26" spans="1:13" ht="15" customHeight="1" x14ac:dyDescent="0.2">
      <c r="B26" s="25" t="s">
        <v>75</v>
      </c>
      <c r="C26" s="126">
        <v>188.43</v>
      </c>
      <c r="D26" s="126">
        <v>1035.99</v>
      </c>
      <c r="E26" s="126">
        <v>188.4</v>
      </c>
      <c r="F26" s="126">
        <v>1296.01</v>
      </c>
      <c r="G26" s="126">
        <v>102.87</v>
      </c>
      <c r="H26" s="126">
        <v>968.4</v>
      </c>
      <c r="J26" s="26"/>
      <c r="K26" s="26"/>
      <c r="L26" s="26"/>
      <c r="M26" s="26"/>
    </row>
    <row r="27" spans="1:13" ht="15" customHeight="1" x14ac:dyDescent="0.2">
      <c r="A27" s="27"/>
      <c r="B27" s="28" t="s">
        <v>76</v>
      </c>
      <c r="C27" s="127">
        <f>IFERROR(AVERAGE(C13:C26),"-")</f>
        <v>185.44214285714284</v>
      </c>
      <c r="D27" s="127">
        <f t="shared" ref="D27:H27" si="0">IFERROR(AVERAGE(D13:D26),"-")</f>
        <v>1030.3</v>
      </c>
      <c r="E27" s="127">
        <f t="shared" si="0"/>
        <v>185.41785714285717</v>
      </c>
      <c r="F27" s="127">
        <f t="shared" si="0"/>
        <v>1289.9485714285713</v>
      </c>
      <c r="G27" s="127">
        <f t="shared" si="0"/>
        <v>102.89071428571431</v>
      </c>
      <c r="H27" s="127">
        <f t="shared" si="0"/>
        <v>950.54571428571421</v>
      </c>
      <c r="J27" s="26"/>
      <c r="K27" s="26"/>
      <c r="L27" s="26"/>
      <c r="M27" s="26"/>
    </row>
    <row r="28" spans="1:13" ht="15" customHeight="1" x14ac:dyDescent="0.2">
      <c r="A28" s="27"/>
      <c r="B28" s="28" t="s">
        <v>77</v>
      </c>
      <c r="C28" s="127">
        <f>IFERROR(C27*1.05,"-")</f>
        <v>194.71424999999999</v>
      </c>
      <c r="D28" s="127">
        <f t="shared" ref="D28:H28" si="1">IFERROR(D27*1.05,"-")</f>
        <v>1081.8150000000001</v>
      </c>
      <c r="E28" s="127">
        <f t="shared" si="1"/>
        <v>194.68875000000003</v>
      </c>
      <c r="F28" s="127">
        <f t="shared" si="1"/>
        <v>1354.4459999999999</v>
      </c>
      <c r="G28" s="127">
        <f t="shared" si="1"/>
        <v>108.03525000000003</v>
      </c>
      <c r="H28" s="127">
        <f t="shared" si="1"/>
        <v>998.07299999999998</v>
      </c>
      <c r="J28" s="26"/>
      <c r="K28" s="26"/>
      <c r="L28" s="26"/>
      <c r="M28" s="26"/>
    </row>
    <row r="29" spans="1:13" x14ac:dyDescent="0.2">
      <c r="C29" s="29"/>
      <c r="D29" s="30"/>
      <c r="E29" s="30"/>
      <c r="G29" s="29"/>
      <c r="H29" s="31"/>
    </row>
    <row r="30" spans="1:13" x14ac:dyDescent="0.2">
      <c r="B30" s="18" t="s">
        <v>156</v>
      </c>
      <c r="C30" s="16"/>
    </row>
    <row r="31" spans="1:13" ht="13.5" customHeight="1" x14ac:dyDescent="0.2">
      <c r="B31" s="18"/>
      <c r="C31" s="139" t="s">
        <v>79</v>
      </c>
      <c r="D31" s="139" t="s">
        <v>80</v>
      </c>
      <c r="E31" s="139" t="s">
        <v>81</v>
      </c>
      <c r="F31" s="139" t="s">
        <v>82</v>
      </c>
      <c r="G31" s="139" t="s">
        <v>83</v>
      </c>
      <c r="H31" s="139" t="s">
        <v>84</v>
      </c>
    </row>
    <row r="32" spans="1:13" ht="30" customHeight="1" x14ac:dyDescent="0.2">
      <c r="B32" s="170" t="s">
        <v>54</v>
      </c>
      <c r="C32" s="172" t="s">
        <v>55</v>
      </c>
      <c r="D32" s="173"/>
      <c r="E32" s="172" t="s">
        <v>56</v>
      </c>
      <c r="F32" s="173"/>
      <c r="G32" s="174" t="s">
        <v>57</v>
      </c>
      <c r="H32" s="175"/>
      <c r="J32" s="23"/>
      <c r="K32" s="23"/>
      <c r="L32" s="23"/>
      <c r="M32" s="23"/>
    </row>
    <row r="33" spans="1:13" ht="25.5" customHeight="1" x14ac:dyDescent="0.2">
      <c r="A33" s="16"/>
      <c r="B33" s="171"/>
      <c r="C33" s="21" t="s">
        <v>58</v>
      </c>
      <c r="D33" s="21" t="s">
        <v>59</v>
      </c>
      <c r="E33" s="21" t="s">
        <v>58</v>
      </c>
      <c r="F33" s="21" t="s">
        <v>60</v>
      </c>
      <c r="G33" s="22" t="s">
        <v>58</v>
      </c>
      <c r="H33" s="22" t="s">
        <v>61</v>
      </c>
      <c r="J33" s="23"/>
      <c r="K33" s="24"/>
      <c r="L33" s="23"/>
      <c r="M33" s="24"/>
    </row>
    <row r="34" spans="1:13" ht="15" customHeight="1" x14ac:dyDescent="0.2">
      <c r="B34" s="25" t="s">
        <v>62</v>
      </c>
      <c r="C34" s="126">
        <v>202.92</v>
      </c>
      <c r="D34" s="126">
        <v>1086.8499999999999</v>
      </c>
      <c r="E34" s="126">
        <v>202.84</v>
      </c>
      <c r="F34" s="126">
        <v>1356.96</v>
      </c>
      <c r="G34" s="126">
        <v>121.56</v>
      </c>
      <c r="H34" s="126">
        <v>1014.55</v>
      </c>
      <c r="J34" s="26"/>
      <c r="K34" s="26"/>
      <c r="L34" s="26"/>
      <c r="M34" s="26"/>
    </row>
    <row r="35" spans="1:13" ht="15" customHeight="1" x14ac:dyDescent="0.2">
      <c r="B35" s="25" t="s">
        <v>63</v>
      </c>
      <c r="C35" s="126">
        <v>223.57</v>
      </c>
      <c r="D35" s="126">
        <v>1087.73</v>
      </c>
      <c r="E35" s="126">
        <v>223.45</v>
      </c>
      <c r="F35" s="126">
        <v>1355.67</v>
      </c>
      <c r="G35" s="126">
        <v>121.57</v>
      </c>
      <c r="H35" s="126">
        <v>1004.63</v>
      </c>
      <c r="J35" s="26"/>
      <c r="K35" s="26"/>
      <c r="L35" s="26"/>
      <c r="M35" s="26"/>
    </row>
    <row r="36" spans="1:13" ht="15" customHeight="1" x14ac:dyDescent="0.2">
      <c r="B36" s="25" t="s">
        <v>64</v>
      </c>
      <c r="C36" s="126">
        <v>218.32</v>
      </c>
      <c r="D36" s="126">
        <v>1081.95</v>
      </c>
      <c r="E36" s="126">
        <v>218.21</v>
      </c>
      <c r="F36" s="126">
        <v>1352.42</v>
      </c>
      <c r="G36" s="126">
        <v>121.57</v>
      </c>
      <c r="H36" s="126">
        <v>1005.73</v>
      </c>
      <c r="I36" s="32"/>
      <c r="J36" s="26"/>
      <c r="K36" s="26"/>
      <c r="L36" s="26"/>
      <c r="M36" s="26"/>
    </row>
    <row r="37" spans="1:13" ht="15" customHeight="1" x14ac:dyDescent="0.2">
      <c r="B37" s="25" t="s">
        <v>65</v>
      </c>
      <c r="C37" s="126">
        <v>230.68</v>
      </c>
      <c r="D37" s="126">
        <v>1115.74</v>
      </c>
      <c r="E37" s="126">
        <v>230.56</v>
      </c>
      <c r="F37" s="126">
        <v>1389.99</v>
      </c>
      <c r="G37" s="126">
        <v>121.56</v>
      </c>
      <c r="H37" s="126">
        <v>1008.62</v>
      </c>
      <c r="J37" s="26"/>
      <c r="K37" s="26"/>
      <c r="L37" s="26"/>
      <c r="M37" s="26"/>
    </row>
    <row r="38" spans="1:13" ht="15" customHeight="1" x14ac:dyDescent="0.2">
      <c r="B38" s="25" t="s">
        <v>66</v>
      </c>
      <c r="C38" s="126">
        <v>196.22</v>
      </c>
      <c r="D38" s="126">
        <v>1091.02</v>
      </c>
      <c r="E38" s="126">
        <v>196.16</v>
      </c>
      <c r="F38" s="126">
        <v>1365.71</v>
      </c>
      <c r="G38" s="126">
        <v>121.54</v>
      </c>
      <c r="H38" s="126">
        <v>1025.8499999999999</v>
      </c>
      <c r="J38" s="26"/>
      <c r="K38" s="26"/>
      <c r="L38" s="26"/>
      <c r="M38" s="26"/>
    </row>
    <row r="39" spans="1:13" ht="15" customHeight="1" x14ac:dyDescent="0.2">
      <c r="B39" s="25" t="s">
        <v>67</v>
      </c>
      <c r="C39" s="126">
        <v>240.57</v>
      </c>
      <c r="D39" s="126">
        <v>1115.68</v>
      </c>
      <c r="E39" s="126">
        <v>240.43</v>
      </c>
      <c r="F39" s="126">
        <v>1385.26</v>
      </c>
      <c r="G39" s="126">
        <v>121.56</v>
      </c>
      <c r="H39" s="126">
        <v>1008.6</v>
      </c>
      <c r="J39" s="26"/>
      <c r="K39" s="26"/>
      <c r="L39" s="26"/>
      <c r="M39" s="26"/>
    </row>
    <row r="40" spans="1:13" ht="15" customHeight="1" x14ac:dyDescent="0.2">
      <c r="B40" s="25" t="s">
        <v>68</v>
      </c>
      <c r="C40" s="126">
        <v>241.04</v>
      </c>
      <c r="D40" s="126">
        <v>1160.04</v>
      </c>
      <c r="E40" s="126">
        <v>240.92</v>
      </c>
      <c r="F40" s="126">
        <v>1438.73</v>
      </c>
      <c r="G40" s="126">
        <v>121.55</v>
      </c>
      <c r="H40" s="126">
        <v>1018.25</v>
      </c>
      <c r="J40" s="26"/>
      <c r="K40" s="26"/>
      <c r="L40" s="26"/>
      <c r="M40" s="26"/>
    </row>
    <row r="41" spans="1:13" ht="15" customHeight="1" x14ac:dyDescent="0.2">
      <c r="B41" s="25" t="s">
        <v>69</v>
      </c>
      <c r="C41" s="126">
        <v>154.25</v>
      </c>
      <c r="D41" s="126">
        <v>1078.17</v>
      </c>
      <c r="E41" s="126">
        <v>154.27000000000001</v>
      </c>
      <c r="F41" s="126">
        <v>1356.22</v>
      </c>
      <c r="G41" s="126">
        <v>121.56</v>
      </c>
      <c r="H41" s="126">
        <v>1014.37</v>
      </c>
      <c r="J41" s="26"/>
      <c r="K41" s="26"/>
      <c r="L41" s="26"/>
      <c r="M41" s="26"/>
    </row>
    <row r="42" spans="1:13" ht="15" customHeight="1" x14ac:dyDescent="0.2">
      <c r="B42" s="25" t="s">
        <v>70</v>
      </c>
      <c r="C42" s="126">
        <v>187.42</v>
      </c>
      <c r="D42" s="126">
        <v>1100.5999999999999</v>
      </c>
      <c r="E42" s="126">
        <v>187.38</v>
      </c>
      <c r="F42" s="126">
        <v>1376.58</v>
      </c>
      <c r="G42" s="126">
        <v>121.55</v>
      </c>
      <c r="H42" s="126">
        <v>1017.6</v>
      </c>
      <c r="J42" s="26"/>
      <c r="K42" s="26"/>
      <c r="L42" s="26"/>
      <c r="M42" s="26"/>
    </row>
    <row r="43" spans="1:13" ht="15" customHeight="1" x14ac:dyDescent="0.2">
      <c r="B43" s="25" t="s">
        <v>71</v>
      </c>
      <c r="C43" s="126">
        <v>174.39</v>
      </c>
      <c r="D43" s="126">
        <v>1082.3900000000001</v>
      </c>
      <c r="E43" s="126">
        <v>174.37</v>
      </c>
      <c r="F43" s="126">
        <v>1358.18</v>
      </c>
      <c r="G43" s="126">
        <v>121.57</v>
      </c>
      <c r="H43" s="126">
        <v>1000.87</v>
      </c>
      <c r="J43" s="26"/>
      <c r="K43" s="26"/>
      <c r="L43" s="26"/>
      <c r="M43" s="26"/>
    </row>
    <row r="44" spans="1:13" ht="15" customHeight="1" x14ac:dyDescent="0.2">
      <c r="B44" s="25" t="s">
        <v>72</v>
      </c>
      <c r="C44" s="126">
        <v>198.87</v>
      </c>
      <c r="D44" s="126">
        <v>1069.6099999999999</v>
      </c>
      <c r="E44" s="126">
        <v>198.79</v>
      </c>
      <c r="F44" s="126">
        <v>1340.87</v>
      </c>
      <c r="G44" s="126">
        <v>121.58</v>
      </c>
      <c r="H44" s="126">
        <v>998.5</v>
      </c>
      <c r="J44" s="26"/>
      <c r="K44" s="26"/>
      <c r="L44" s="26"/>
      <c r="M44" s="26"/>
    </row>
    <row r="45" spans="1:13" ht="15" customHeight="1" x14ac:dyDescent="0.2">
      <c r="B45" s="25" t="s">
        <v>73</v>
      </c>
      <c r="C45" s="126">
        <v>212.3</v>
      </c>
      <c r="D45" s="126">
        <v>1086.3599999999999</v>
      </c>
      <c r="E45" s="126">
        <v>212.2</v>
      </c>
      <c r="F45" s="126">
        <v>1358.8</v>
      </c>
      <c r="G45" s="126">
        <v>121.57</v>
      </c>
      <c r="H45" s="126">
        <v>1004.82</v>
      </c>
      <c r="J45" s="26"/>
      <c r="K45" s="26"/>
      <c r="L45" s="26"/>
      <c r="M45" s="26"/>
    </row>
    <row r="46" spans="1:13" ht="15" customHeight="1" x14ac:dyDescent="0.2">
      <c r="B46" s="25" t="s">
        <v>74</v>
      </c>
      <c r="C46" s="126">
        <v>228.12</v>
      </c>
      <c r="D46" s="126">
        <v>1111.57</v>
      </c>
      <c r="E46" s="126">
        <v>228</v>
      </c>
      <c r="F46" s="126">
        <v>1381.57</v>
      </c>
      <c r="G46" s="126">
        <v>121.53</v>
      </c>
      <c r="H46" s="126">
        <v>1038.53</v>
      </c>
      <c r="J46" s="26"/>
      <c r="K46" s="26"/>
      <c r="L46" s="26"/>
      <c r="M46" s="26"/>
    </row>
    <row r="47" spans="1:13" ht="15" customHeight="1" x14ac:dyDescent="0.2">
      <c r="B47" s="25" t="s">
        <v>75</v>
      </c>
      <c r="C47" s="126">
        <v>211.75</v>
      </c>
      <c r="D47" s="126">
        <v>1103.98</v>
      </c>
      <c r="E47" s="126">
        <v>211.66</v>
      </c>
      <c r="F47" s="126">
        <v>1377.41</v>
      </c>
      <c r="G47" s="126">
        <v>121.53</v>
      </c>
      <c r="H47" s="126">
        <v>1032.6400000000001</v>
      </c>
      <c r="J47" s="26"/>
      <c r="K47" s="26"/>
      <c r="L47" s="26"/>
      <c r="M47" s="26"/>
    </row>
    <row r="48" spans="1:13" ht="14.25" customHeight="1" x14ac:dyDescent="0.2">
      <c r="B48" s="20" t="s">
        <v>76</v>
      </c>
      <c r="C48" s="127">
        <f>IFERROR(AVERAGE(C34:C47),"-")</f>
        <v>208.60142857142858</v>
      </c>
      <c r="D48" s="127">
        <f t="shared" ref="D48:H48" si="2">IFERROR(AVERAGE(D34:D47),"-")</f>
        <v>1097.9778571428571</v>
      </c>
      <c r="E48" s="127">
        <f t="shared" si="2"/>
        <v>208.51714285714283</v>
      </c>
      <c r="F48" s="128">
        <f>IFERROR(AVERAGE(F34:F47),"-")</f>
        <v>1371.0264285714286</v>
      </c>
      <c r="G48" s="127">
        <f t="shared" si="2"/>
        <v>121.55714285714282</v>
      </c>
      <c r="H48" s="128">
        <f t="shared" si="2"/>
        <v>1013.8257142857143</v>
      </c>
    </row>
    <row r="49" spans="1:13" ht="15" customHeight="1" x14ac:dyDescent="0.2">
      <c r="A49" s="33"/>
      <c r="B49" s="20" t="s">
        <v>77</v>
      </c>
      <c r="C49" s="127">
        <f>IFERROR(C48*1.05,"-")</f>
        <v>219.03150000000002</v>
      </c>
      <c r="D49" s="127">
        <f t="shared" ref="D49:H49" si="3">IFERROR(D48*1.05,"-")</f>
        <v>1152.8767500000001</v>
      </c>
      <c r="E49" s="127">
        <f t="shared" si="3"/>
        <v>218.94299999999998</v>
      </c>
      <c r="F49" s="127">
        <f t="shared" si="3"/>
        <v>1439.5777500000002</v>
      </c>
      <c r="G49" s="127">
        <f t="shared" si="3"/>
        <v>127.63499999999996</v>
      </c>
      <c r="H49" s="127">
        <f t="shared" si="3"/>
        <v>1064.5170000000001</v>
      </c>
      <c r="J49" s="26"/>
      <c r="K49" s="26"/>
      <c r="L49" s="26"/>
      <c r="M49" s="26"/>
    </row>
    <row r="50" spans="1:13" ht="15" customHeight="1" x14ac:dyDescent="0.2">
      <c r="A50" s="33"/>
      <c r="B50" s="34"/>
      <c r="C50" s="35"/>
      <c r="D50" s="35"/>
      <c r="E50" s="35"/>
      <c r="F50" s="35"/>
      <c r="G50" s="35"/>
      <c r="H50" s="35"/>
      <c r="J50" s="26"/>
      <c r="K50" s="26"/>
      <c r="L50" s="26"/>
      <c r="M50" s="26"/>
    </row>
    <row r="51" spans="1:13" x14ac:dyDescent="0.2">
      <c r="B51" s="18" t="s">
        <v>160</v>
      </c>
      <c r="C51" s="16"/>
    </row>
    <row r="52" spans="1:13" ht="13.5" customHeight="1" x14ac:dyDescent="0.2">
      <c r="B52" s="18"/>
      <c r="C52" s="139" t="s">
        <v>86</v>
      </c>
      <c r="D52" s="139" t="s">
        <v>87</v>
      </c>
      <c r="E52" s="139" t="s">
        <v>88</v>
      </c>
      <c r="F52" s="139" t="s">
        <v>89</v>
      </c>
      <c r="G52" s="139" t="s">
        <v>90</v>
      </c>
      <c r="H52" s="139" t="s">
        <v>91</v>
      </c>
    </row>
    <row r="53" spans="1:13" ht="30" customHeight="1" x14ac:dyDescent="0.2">
      <c r="B53" s="176" t="s">
        <v>54</v>
      </c>
      <c r="C53" s="177" t="s">
        <v>55</v>
      </c>
      <c r="D53" s="177"/>
      <c r="E53" s="177" t="s">
        <v>56</v>
      </c>
      <c r="F53" s="177"/>
      <c r="G53" s="178" t="s">
        <v>57</v>
      </c>
      <c r="H53" s="178"/>
      <c r="J53" s="23"/>
      <c r="K53" s="23"/>
      <c r="L53" s="23"/>
      <c r="M53" s="23"/>
    </row>
    <row r="54" spans="1:13" ht="25.5" customHeight="1" x14ac:dyDescent="0.2">
      <c r="A54" s="16"/>
      <c r="B54" s="176"/>
      <c r="C54" s="36" t="s">
        <v>58</v>
      </c>
      <c r="D54" s="36" t="s">
        <v>59</v>
      </c>
      <c r="E54" s="36" t="s">
        <v>58</v>
      </c>
      <c r="F54" s="36" t="s">
        <v>60</v>
      </c>
      <c r="G54" s="37" t="s">
        <v>58</v>
      </c>
      <c r="H54" s="37" t="s">
        <v>61</v>
      </c>
      <c r="J54" s="23"/>
      <c r="K54" s="24"/>
      <c r="L54" s="23"/>
      <c r="M54" s="24"/>
    </row>
    <row r="55" spans="1:13" ht="15" customHeight="1" x14ac:dyDescent="0.2">
      <c r="B55" s="38" t="s">
        <v>62</v>
      </c>
      <c r="C55" s="126">
        <v>204.1</v>
      </c>
      <c r="D55" s="126">
        <v>1030.77</v>
      </c>
      <c r="E55" s="126">
        <v>204.06</v>
      </c>
      <c r="F55" s="126">
        <v>1286.46</v>
      </c>
      <c r="G55" s="126">
        <v>140.49</v>
      </c>
      <c r="H55" s="126">
        <v>966.02</v>
      </c>
      <c r="J55" s="26"/>
      <c r="K55" s="26"/>
      <c r="L55" s="26"/>
      <c r="M55" s="26"/>
    </row>
    <row r="56" spans="1:13" ht="15" customHeight="1" x14ac:dyDescent="0.2">
      <c r="B56" s="38" t="s">
        <v>63</v>
      </c>
      <c r="C56" s="126">
        <v>223.62</v>
      </c>
      <c r="D56" s="126">
        <v>1031.5999999999999</v>
      </c>
      <c r="E56" s="126">
        <v>223.54</v>
      </c>
      <c r="F56" s="126">
        <v>1285.25</v>
      </c>
      <c r="G56" s="126">
        <v>140.5</v>
      </c>
      <c r="H56" s="126">
        <v>960.37</v>
      </c>
      <c r="J56" s="26"/>
      <c r="K56" s="26"/>
      <c r="L56" s="26"/>
      <c r="M56" s="26"/>
    </row>
    <row r="57" spans="1:13" ht="15" customHeight="1" x14ac:dyDescent="0.2">
      <c r="B57" s="38" t="s">
        <v>64</v>
      </c>
      <c r="C57" s="126">
        <v>218.66</v>
      </c>
      <c r="D57" s="126">
        <v>1026.1500000000001</v>
      </c>
      <c r="E57" s="126">
        <v>218.58</v>
      </c>
      <c r="F57" s="126">
        <v>1282.18</v>
      </c>
      <c r="G57" s="126">
        <v>140.5</v>
      </c>
      <c r="H57" s="126">
        <v>961.41</v>
      </c>
      <c r="I57" s="32"/>
      <c r="J57" s="26"/>
      <c r="K57" s="26"/>
      <c r="L57" s="26"/>
      <c r="M57" s="26"/>
    </row>
    <row r="58" spans="1:13" ht="15" customHeight="1" x14ac:dyDescent="0.2">
      <c r="B58" s="38" t="s">
        <v>65</v>
      </c>
      <c r="C58" s="126">
        <v>230.33</v>
      </c>
      <c r="D58" s="126">
        <v>1058.04</v>
      </c>
      <c r="E58" s="126">
        <v>230.24</v>
      </c>
      <c r="F58" s="126">
        <v>1317.65</v>
      </c>
      <c r="G58" s="126">
        <v>140.5</v>
      </c>
      <c r="H58" s="126">
        <v>962.49</v>
      </c>
      <c r="J58" s="26"/>
      <c r="K58" s="26"/>
      <c r="L58" s="26"/>
      <c r="M58" s="26"/>
    </row>
    <row r="59" spans="1:13" ht="15" customHeight="1" x14ac:dyDescent="0.2">
      <c r="B59" s="38" t="s">
        <v>66</v>
      </c>
      <c r="C59" s="126">
        <v>197.78</v>
      </c>
      <c r="D59" s="126">
        <v>1034.72</v>
      </c>
      <c r="E59" s="126">
        <v>197.74</v>
      </c>
      <c r="F59" s="126">
        <v>1294.74</v>
      </c>
      <c r="G59" s="126">
        <v>140.47</v>
      </c>
      <c r="H59" s="126">
        <v>978.14</v>
      </c>
      <c r="J59" s="26"/>
      <c r="K59" s="26"/>
      <c r="L59" s="26"/>
      <c r="M59" s="26"/>
    </row>
    <row r="60" spans="1:13" ht="15" customHeight="1" x14ac:dyDescent="0.2">
      <c r="B60" s="38" t="s">
        <v>67</v>
      </c>
      <c r="C60" s="126">
        <v>239.67</v>
      </c>
      <c r="D60" s="126">
        <v>1058</v>
      </c>
      <c r="E60" s="126">
        <v>239.58</v>
      </c>
      <c r="F60" s="126">
        <v>1313.21</v>
      </c>
      <c r="G60" s="126">
        <v>140.5</v>
      </c>
      <c r="H60" s="126">
        <v>962.48</v>
      </c>
      <c r="J60" s="26"/>
      <c r="K60" s="26"/>
      <c r="L60" s="26"/>
      <c r="M60" s="26"/>
    </row>
    <row r="61" spans="1:13" ht="15" customHeight="1" x14ac:dyDescent="0.2">
      <c r="B61" s="38" t="s">
        <v>68</v>
      </c>
      <c r="C61" s="126">
        <v>240.11</v>
      </c>
      <c r="D61" s="126">
        <v>1099.8900000000001</v>
      </c>
      <c r="E61" s="126">
        <v>240.03</v>
      </c>
      <c r="F61" s="126">
        <v>1363.72</v>
      </c>
      <c r="G61" s="126">
        <v>140.49</v>
      </c>
      <c r="H61" s="126">
        <v>968.22</v>
      </c>
      <c r="J61" s="26"/>
      <c r="K61" s="26"/>
      <c r="L61" s="26"/>
      <c r="M61" s="26"/>
    </row>
    <row r="62" spans="1:13" ht="15" customHeight="1" x14ac:dyDescent="0.2">
      <c r="B62" s="38" t="s">
        <v>69</v>
      </c>
      <c r="C62" s="126">
        <v>158.13</v>
      </c>
      <c r="D62" s="126">
        <v>1022.59</v>
      </c>
      <c r="E62" s="126">
        <v>158.16999999999999</v>
      </c>
      <c r="F62" s="126">
        <v>1285.79</v>
      </c>
      <c r="G62" s="126">
        <v>140.49</v>
      </c>
      <c r="H62" s="126">
        <v>967.75</v>
      </c>
      <c r="J62" s="26"/>
      <c r="K62" s="26"/>
      <c r="L62" s="26"/>
      <c r="M62" s="26"/>
    </row>
    <row r="63" spans="1:13" ht="15" customHeight="1" x14ac:dyDescent="0.2">
      <c r="B63" s="38" t="s">
        <v>70</v>
      </c>
      <c r="C63" s="126">
        <v>189.46</v>
      </c>
      <c r="D63" s="126">
        <v>1043.76</v>
      </c>
      <c r="E63" s="126">
        <v>189.45</v>
      </c>
      <c r="F63" s="126">
        <v>1305.01</v>
      </c>
      <c r="G63" s="126">
        <v>140.49</v>
      </c>
      <c r="H63" s="126">
        <v>969.52</v>
      </c>
      <c r="J63" s="26"/>
      <c r="K63" s="26"/>
      <c r="L63" s="26"/>
      <c r="M63" s="26"/>
    </row>
    <row r="64" spans="1:13" ht="15" customHeight="1" x14ac:dyDescent="0.2">
      <c r="B64" s="38" t="s">
        <v>71</v>
      </c>
      <c r="C64" s="126">
        <v>177.16</v>
      </c>
      <c r="D64" s="126">
        <v>1026.57</v>
      </c>
      <c r="E64" s="126">
        <v>177.16</v>
      </c>
      <c r="F64" s="126">
        <v>1287.6300000000001</v>
      </c>
      <c r="G64" s="126">
        <v>140.5</v>
      </c>
      <c r="H64" s="126">
        <v>959.22</v>
      </c>
      <c r="J64" s="26"/>
      <c r="K64" s="26"/>
      <c r="L64" s="26"/>
      <c r="M64" s="26"/>
    </row>
    <row r="65" spans="1:13" ht="15" customHeight="1" x14ac:dyDescent="0.2">
      <c r="B65" s="38" t="s">
        <v>72</v>
      </c>
      <c r="C65" s="126">
        <v>200.29</v>
      </c>
      <c r="D65" s="126">
        <v>1014.5</v>
      </c>
      <c r="E65" s="126">
        <v>200.23</v>
      </c>
      <c r="F65" s="126">
        <v>1271.28</v>
      </c>
      <c r="G65" s="126">
        <v>140.51</v>
      </c>
      <c r="H65" s="126">
        <v>953.37</v>
      </c>
      <c r="J65" s="26"/>
      <c r="K65" s="26"/>
      <c r="L65" s="26"/>
      <c r="M65" s="26"/>
    </row>
    <row r="66" spans="1:13" ht="15" customHeight="1" x14ac:dyDescent="0.2">
      <c r="B66" s="38" t="s">
        <v>73</v>
      </c>
      <c r="C66" s="126">
        <v>212.97</v>
      </c>
      <c r="D66" s="126">
        <v>1030.31</v>
      </c>
      <c r="E66" s="126">
        <v>212.9</v>
      </c>
      <c r="F66" s="126">
        <v>1288.22</v>
      </c>
      <c r="G66" s="126">
        <v>140.51</v>
      </c>
      <c r="H66" s="126">
        <v>956.9</v>
      </c>
      <c r="J66" s="26"/>
      <c r="K66" s="26"/>
      <c r="L66" s="26"/>
      <c r="M66" s="26"/>
    </row>
    <row r="67" spans="1:13" ht="15" customHeight="1" x14ac:dyDescent="0.2">
      <c r="B67" s="38" t="s">
        <v>74</v>
      </c>
      <c r="C67" s="126">
        <v>227.91</v>
      </c>
      <c r="D67" s="126">
        <v>1054.1099999999999</v>
      </c>
      <c r="E67" s="126">
        <v>227.83</v>
      </c>
      <c r="F67" s="126">
        <v>1309.71</v>
      </c>
      <c r="G67" s="126">
        <v>140.44999999999999</v>
      </c>
      <c r="H67" s="126">
        <v>996.7</v>
      </c>
      <c r="J67" s="26"/>
      <c r="K67" s="26"/>
      <c r="L67" s="26"/>
      <c r="M67" s="26"/>
    </row>
    <row r="68" spans="1:13" ht="15" customHeight="1" x14ac:dyDescent="0.2">
      <c r="B68" s="38" t="s">
        <v>75</v>
      </c>
      <c r="C68" s="126">
        <v>212.45</v>
      </c>
      <c r="D68" s="126">
        <v>1046.95</v>
      </c>
      <c r="E68" s="126">
        <v>212.39</v>
      </c>
      <c r="F68" s="126">
        <v>1305.79</v>
      </c>
      <c r="G68" s="126">
        <v>140.47</v>
      </c>
      <c r="H68" s="126">
        <v>981.62</v>
      </c>
      <c r="J68" s="26"/>
      <c r="K68" s="26"/>
      <c r="L68" s="26"/>
      <c r="M68" s="26"/>
    </row>
    <row r="69" spans="1:13" x14ac:dyDescent="0.2">
      <c r="B69" s="28" t="s">
        <v>76</v>
      </c>
      <c r="C69" s="127">
        <f>IFERROR(AVERAGE(C55:C68),"-")</f>
        <v>209.47428571428568</v>
      </c>
      <c r="D69" s="127">
        <f t="shared" ref="D69:H69" si="4">IFERROR(AVERAGE(D55:D68),"-")</f>
        <v>1041.2828571428572</v>
      </c>
      <c r="E69" s="127">
        <f t="shared" si="4"/>
        <v>209.42142857142858</v>
      </c>
      <c r="F69" s="127">
        <f t="shared" si="4"/>
        <v>1299.76</v>
      </c>
      <c r="G69" s="127">
        <f t="shared" si="4"/>
        <v>140.49071428571429</v>
      </c>
      <c r="H69" s="127">
        <f t="shared" si="4"/>
        <v>967.44357142857154</v>
      </c>
    </row>
    <row r="70" spans="1:13" ht="15" customHeight="1" x14ac:dyDescent="0.2">
      <c r="A70" s="33"/>
      <c r="B70" s="28" t="s">
        <v>77</v>
      </c>
      <c r="C70" s="127">
        <f>IFERROR(C69*1.05,"-")</f>
        <v>219.94799999999998</v>
      </c>
      <c r="D70" s="127">
        <f t="shared" ref="D70:H70" si="5">IFERROR(D69*1.05,"-")</f>
        <v>1093.3470000000002</v>
      </c>
      <c r="E70" s="127">
        <f t="shared" si="5"/>
        <v>219.89250000000001</v>
      </c>
      <c r="F70" s="127">
        <f t="shared" si="5"/>
        <v>1364.748</v>
      </c>
      <c r="G70" s="127">
        <f t="shared" si="5"/>
        <v>147.51525000000001</v>
      </c>
      <c r="H70" s="127">
        <f t="shared" si="5"/>
        <v>1015.8157500000002</v>
      </c>
      <c r="J70" s="26"/>
      <c r="K70" s="26"/>
      <c r="L70" s="26"/>
      <c r="M70" s="26"/>
    </row>
    <row r="71" spans="1:13" x14ac:dyDescent="0.2">
      <c r="A71" s="39"/>
    </row>
    <row r="72" spans="1:13" x14ac:dyDescent="0.2">
      <c r="A72" s="39"/>
    </row>
    <row r="73" spans="1:13" ht="33.75" customHeight="1" x14ac:dyDescent="0.2">
      <c r="A73" s="39"/>
      <c r="B73" s="40"/>
      <c r="C73" s="41"/>
      <c r="D73" s="41"/>
      <c r="E73" s="41"/>
      <c r="F73" s="41"/>
      <c r="G73" s="41"/>
      <c r="H73" s="41"/>
      <c r="I73" s="41"/>
      <c r="J73" s="41"/>
      <c r="K73" s="41"/>
    </row>
  </sheetData>
  <mergeCells count="13">
    <mergeCell ref="B32:B33"/>
    <mergeCell ref="C32:D32"/>
    <mergeCell ref="E32:F32"/>
    <mergeCell ref="G32:H32"/>
    <mergeCell ref="B53:B54"/>
    <mergeCell ref="C53:D53"/>
    <mergeCell ref="E53:F53"/>
    <mergeCell ref="G53:H53"/>
    <mergeCell ref="B3:H3"/>
    <mergeCell ref="B11:B12"/>
    <mergeCell ref="C11:D11"/>
    <mergeCell ref="E11:F11"/>
    <mergeCell ref="G11:H11"/>
  </mergeCells>
  <pageMargins left="0.7" right="0.7" top="0.75" bottom="0.75" header="0.3" footer="0.3"/>
  <pageSetup scale="52"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218A-4F0F-450D-830B-75368A6A8E0F}">
  <sheetPr>
    <tabColor theme="7" tint="0.79998168889431442"/>
    <pageSetUpPr autoPageBreaks="0"/>
  </sheetPr>
  <dimension ref="A1:BI295"/>
  <sheetViews>
    <sheetView tabSelected="1" topLeftCell="AD4" zoomScaleNormal="100" workbookViewId="0">
      <selection activeCell="AF13" sqref="AF13:AF26"/>
    </sheetView>
  </sheetViews>
  <sheetFormatPr defaultColWidth="0" defaultRowHeight="12.75" zeroHeight="1" x14ac:dyDescent="0.2"/>
  <cols>
    <col min="1" max="1" width="10.5703125" style="7" customWidth="1"/>
    <col min="2" max="2" width="10.28515625" style="7" customWidth="1"/>
    <col min="3" max="3" width="30.5703125" style="7" bestFit="1" customWidth="1"/>
    <col min="4" max="4" width="30.5703125" style="7" customWidth="1"/>
    <col min="5" max="5" width="11.42578125" style="7" customWidth="1"/>
    <col min="6" max="6" width="24.7109375" style="7" bestFit="1" customWidth="1"/>
    <col min="7" max="7" width="23.140625" style="7" bestFit="1" customWidth="1"/>
    <col min="8" max="8" width="10.28515625" style="7" customWidth="1"/>
    <col min="9" max="9" width="14.28515625" style="7" bestFit="1" customWidth="1"/>
    <col min="10" max="10" width="14.140625" style="7" bestFit="1" customWidth="1"/>
    <col min="11" max="11" width="14.28515625" style="7" bestFit="1" customWidth="1"/>
    <col min="12" max="12" width="14.140625" style="7" bestFit="1" customWidth="1"/>
    <col min="13" max="13" width="14.28515625" style="7" bestFit="1" customWidth="1"/>
    <col min="14" max="14" width="14.7109375" style="7" bestFit="1" customWidth="1"/>
    <col min="15" max="15" width="14.28515625" style="7" bestFit="1" customWidth="1"/>
    <col min="16" max="16" width="14.7109375" style="7" bestFit="1" customWidth="1"/>
    <col min="17" max="17" width="3.7109375" style="7" hidden="1" customWidth="1"/>
    <col min="18" max="18" width="114.28515625" style="7" bestFit="1" customWidth="1"/>
    <col min="19" max="19" width="14.28515625" style="7" bestFit="1" customWidth="1"/>
    <col min="20" max="20" width="14.7109375" style="7" bestFit="1" customWidth="1"/>
    <col min="21" max="21" width="14.28515625" style="7" bestFit="1" customWidth="1"/>
    <col min="22" max="22" width="14.7109375" style="7" bestFit="1" customWidth="1"/>
    <col min="23" max="23" width="14.28515625" style="7" bestFit="1" customWidth="1"/>
    <col min="24" max="24" width="14.7109375" style="7" bestFit="1" customWidth="1"/>
    <col min="25" max="25" width="14.28515625" style="7" bestFit="1" customWidth="1"/>
    <col min="26" max="26" width="1.5703125" style="7" customWidth="1"/>
    <col min="27" max="27" width="99" style="7" bestFit="1" customWidth="1"/>
    <col min="28" max="28" width="14.7109375" style="7" customWidth="1"/>
    <col min="29" max="29" width="16.7109375" style="7" customWidth="1"/>
    <col min="30" max="59" width="16.140625" style="7" customWidth="1"/>
    <col min="60" max="60" width="10.28515625" style="7" customWidth="1"/>
    <col min="61" max="61" width="0" style="7" hidden="1" customWidth="1"/>
    <col min="62" max="16384" width="10.28515625" style="7" hidden="1"/>
  </cols>
  <sheetData>
    <row r="1" spans="1:60" s="44" customFormat="1" ht="12.6" customHeight="1" x14ac:dyDescent="0.15"/>
    <row r="2" spans="1:60" s="44" customFormat="1" ht="18.600000000000001" customHeight="1" x14ac:dyDescent="0.25">
      <c r="A2" s="45"/>
      <c r="B2" s="186" t="s">
        <v>163</v>
      </c>
      <c r="C2" s="186"/>
      <c r="D2" s="186"/>
      <c r="E2" s="186"/>
      <c r="F2" s="186"/>
      <c r="G2" s="186"/>
      <c r="H2" s="186"/>
      <c r="I2" s="186"/>
      <c r="J2" s="186"/>
      <c r="K2" s="186"/>
      <c r="L2" s="186"/>
      <c r="M2" s="186"/>
      <c r="N2" s="186"/>
      <c r="O2" s="186"/>
      <c r="P2" s="46"/>
      <c r="Q2" s="46"/>
      <c r="R2" s="46"/>
      <c r="S2" s="46"/>
      <c r="T2" s="46"/>
      <c r="V2" s="46"/>
      <c r="W2" s="46"/>
      <c r="X2" s="46"/>
      <c r="Y2" s="46"/>
      <c r="Z2" s="46"/>
      <c r="AA2" s="46"/>
      <c r="AB2" s="46"/>
      <c r="AF2" s="46"/>
      <c r="AG2" s="46"/>
      <c r="AH2" s="46"/>
      <c r="AI2" s="46"/>
      <c r="AJ2" s="46"/>
      <c r="AL2" s="46"/>
      <c r="AM2" s="46"/>
      <c r="AN2" s="46"/>
      <c r="AO2" s="46"/>
      <c r="AP2" s="46"/>
    </row>
    <row r="3" spans="1:60" s="44" customFormat="1" ht="46.35" customHeight="1" x14ac:dyDescent="0.15">
      <c r="A3" s="47"/>
      <c r="B3" s="187" t="s">
        <v>164</v>
      </c>
      <c r="C3" s="187"/>
      <c r="D3" s="187"/>
      <c r="E3" s="187"/>
      <c r="F3" s="187"/>
      <c r="G3" s="187"/>
      <c r="H3" s="187"/>
      <c r="I3" s="187"/>
      <c r="J3" s="187"/>
      <c r="K3" s="187"/>
      <c r="L3" s="187"/>
      <c r="M3" s="187"/>
      <c r="N3" s="187"/>
      <c r="O3" s="187"/>
      <c r="P3" s="48"/>
      <c r="Q3" s="48"/>
      <c r="R3" s="48"/>
      <c r="S3" s="48"/>
      <c r="T3" s="48"/>
      <c r="U3" s="48"/>
      <c r="V3" s="48"/>
      <c r="W3" s="48"/>
      <c r="X3" s="48"/>
      <c r="Y3" s="48"/>
      <c r="Z3" s="48"/>
      <c r="AA3" s="48"/>
      <c r="AB3" s="48"/>
      <c r="AC3" s="48"/>
      <c r="AD3" s="48"/>
      <c r="AE3" s="49"/>
      <c r="AF3" s="48"/>
      <c r="AG3" s="48"/>
      <c r="AH3" s="48"/>
      <c r="AI3" s="48"/>
      <c r="AJ3" s="48"/>
      <c r="AK3" s="48"/>
      <c r="AL3" s="48"/>
      <c r="AM3" s="48"/>
      <c r="AN3" s="48"/>
      <c r="AO3" s="48"/>
      <c r="AP3" s="48"/>
      <c r="AQ3" s="48"/>
      <c r="AR3" s="49"/>
    </row>
    <row r="4" spans="1:60" s="5" customFormat="1" ht="17.45" customHeight="1" x14ac:dyDescent="0.15">
      <c r="A4" s="50"/>
      <c r="B4" s="50"/>
      <c r="C4" s="50"/>
      <c r="D4" s="50"/>
      <c r="E4" s="50"/>
      <c r="F4" s="50"/>
      <c r="G4" s="50"/>
      <c r="H4" s="51"/>
      <c r="I4" s="51"/>
      <c r="J4" s="51"/>
      <c r="K4" s="51"/>
      <c r="L4" s="51"/>
      <c r="M4" s="51"/>
      <c r="O4" s="52"/>
      <c r="P4" s="51"/>
      <c r="Q4" s="51"/>
      <c r="R4" s="51"/>
      <c r="S4" s="51"/>
      <c r="T4" s="51"/>
      <c r="U4" s="51"/>
      <c r="V4" s="51"/>
      <c r="W4" s="51"/>
      <c r="X4" s="51"/>
      <c r="Y4" s="51"/>
      <c r="Z4" s="51"/>
      <c r="AA4" s="51"/>
      <c r="AB4" s="51"/>
      <c r="AC4" s="51"/>
      <c r="AD4" s="51"/>
      <c r="AE4" s="52"/>
      <c r="AF4" s="51"/>
      <c r="AG4" s="51"/>
      <c r="AH4" s="51"/>
      <c r="AI4" s="51"/>
      <c r="AJ4" s="51"/>
      <c r="AK4" s="51"/>
      <c r="AL4" s="51"/>
      <c r="AM4" s="51"/>
      <c r="AN4" s="51"/>
      <c r="AO4" s="51"/>
      <c r="AP4" s="51"/>
      <c r="AQ4" s="51"/>
      <c r="AR4" s="52"/>
    </row>
    <row r="5" spans="1:60" s="54" customFormat="1" hidden="1" x14ac:dyDescent="0.2">
      <c r="A5" s="53"/>
      <c r="B5" s="53"/>
    </row>
    <row r="6" spans="1:60" s="5" customFormat="1" ht="12.6" customHeight="1" x14ac:dyDescent="0.15"/>
    <row r="7" spans="1:60" s="55" customFormat="1" ht="11.25" hidden="1" x14ac:dyDescent="0.15">
      <c r="A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s="55" customFormat="1" ht="14.25" customHeight="1" x14ac:dyDescent="0.15">
      <c r="A8" s="5"/>
      <c r="B8" s="188" t="s">
        <v>165</v>
      </c>
      <c r="C8" s="189" t="s">
        <v>166</v>
      </c>
      <c r="D8" s="189" t="s">
        <v>167</v>
      </c>
      <c r="E8" s="188" t="s">
        <v>168</v>
      </c>
      <c r="F8" s="190" t="s">
        <v>54</v>
      </c>
      <c r="G8" s="191"/>
      <c r="H8" s="57"/>
      <c r="I8" s="192" t="s">
        <v>169</v>
      </c>
      <c r="J8" s="193"/>
      <c r="K8" s="193"/>
      <c r="L8" s="193"/>
      <c r="M8" s="193"/>
      <c r="N8" s="193"/>
      <c r="O8" s="193"/>
      <c r="P8" s="193"/>
      <c r="Q8" s="57"/>
      <c r="R8" s="58" t="s">
        <v>170</v>
      </c>
      <c r="S8" s="59"/>
      <c r="T8" s="59"/>
      <c r="U8" s="59"/>
      <c r="V8" s="59"/>
      <c r="W8" s="59"/>
      <c r="X8" s="59"/>
      <c r="Y8" s="59"/>
      <c r="Z8" s="57"/>
      <c r="AA8" s="60" t="s">
        <v>171</v>
      </c>
      <c r="AB8" s="61"/>
      <c r="AC8" s="61"/>
      <c r="AD8" s="62"/>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4"/>
      <c r="BH8" s="5"/>
    </row>
    <row r="9" spans="1:60" s="55" customFormat="1" ht="11.25" customHeight="1" x14ac:dyDescent="0.15">
      <c r="A9" s="5"/>
      <c r="B9" s="188"/>
      <c r="C9" s="189"/>
      <c r="D9" s="189"/>
      <c r="E9" s="188"/>
      <c r="F9" s="190"/>
      <c r="G9" s="191"/>
      <c r="H9" s="57"/>
      <c r="I9" s="194" t="s">
        <v>172</v>
      </c>
      <c r="J9" s="194"/>
      <c r="K9" s="194"/>
      <c r="L9" s="194"/>
      <c r="M9" s="194"/>
      <c r="N9" s="194"/>
      <c r="O9" s="194"/>
      <c r="P9" s="194"/>
      <c r="Q9" s="57"/>
      <c r="R9" s="65" t="s">
        <v>173</v>
      </c>
      <c r="S9" s="66"/>
      <c r="T9" s="66"/>
      <c r="U9" s="66"/>
      <c r="V9" s="66"/>
      <c r="W9" s="66"/>
      <c r="X9" s="66"/>
      <c r="Y9" s="66"/>
      <c r="Z9" s="57"/>
      <c r="AA9" s="67" t="s">
        <v>174</v>
      </c>
      <c r="AB9" s="68"/>
      <c r="AC9" s="68"/>
      <c r="AD9" s="68"/>
      <c r="AE9" s="68"/>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70"/>
      <c r="BH9" s="5"/>
    </row>
    <row r="10" spans="1:60" s="55" customFormat="1" ht="33.950000000000003" customHeight="1" x14ac:dyDescent="0.15">
      <c r="A10" s="5"/>
      <c r="B10" s="188"/>
      <c r="C10" s="189"/>
      <c r="D10" s="189"/>
      <c r="E10" s="188"/>
      <c r="F10" s="190"/>
      <c r="G10" s="71" t="s">
        <v>45</v>
      </c>
      <c r="H10" s="57"/>
      <c r="I10" s="56" t="s">
        <v>95</v>
      </c>
      <c r="J10" s="56" t="s">
        <v>97</v>
      </c>
      <c r="K10" s="56" t="s">
        <v>98</v>
      </c>
      <c r="L10" s="56" t="s">
        <v>99</v>
      </c>
      <c r="M10" s="56" t="s">
        <v>100</v>
      </c>
      <c r="N10" s="56" t="s">
        <v>101</v>
      </c>
      <c r="O10" s="56" t="s">
        <v>102</v>
      </c>
      <c r="P10" s="56" t="s">
        <v>103</v>
      </c>
      <c r="Q10" s="57"/>
      <c r="R10" s="72" t="s">
        <v>104</v>
      </c>
      <c r="S10" s="73" t="s">
        <v>105</v>
      </c>
      <c r="T10" s="73" t="s">
        <v>106</v>
      </c>
      <c r="U10" s="73" t="s">
        <v>107</v>
      </c>
      <c r="V10" s="73" t="s">
        <v>108</v>
      </c>
      <c r="W10" s="73" t="s">
        <v>109</v>
      </c>
      <c r="X10" s="73" t="s">
        <v>110</v>
      </c>
      <c r="Y10" s="73" t="s">
        <v>111</v>
      </c>
      <c r="Z10" s="57"/>
      <c r="AA10" s="56" t="s">
        <v>112</v>
      </c>
      <c r="AB10" s="56" t="s">
        <v>113</v>
      </c>
      <c r="AC10" s="56" t="s">
        <v>114</v>
      </c>
      <c r="AD10" s="56" t="s">
        <v>115</v>
      </c>
      <c r="AE10" s="56" t="s">
        <v>46</v>
      </c>
      <c r="AF10" s="56" t="s">
        <v>116</v>
      </c>
      <c r="AG10" s="56" t="s">
        <v>117</v>
      </c>
      <c r="AH10" s="56" t="s">
        <v>118</v>
      </c>
      <c r="AI10" s="56" t="s">
        <v>119</v>
      </c>
      <c r="AJ10" s="56" t="s">
        <v>120</v>
      </c>
      <c r="AK10" s="56" t="s">
        <v>121</v>
      </c>
      <c r="AL10" s="56" t="s">
        <v>122</v>
      </c>
      <c r="AM10" s="56" t="s">
        <v>123</v>
      </c>
      <c r="AN10" s="56" t="s">
        <v>124</v>
      </c>
      <c r="AO10" s="56" t="s">
        <v>125</v>
      </c>
      <c r="AP10" s="56" t="s">
        <v>126</v>
      </c>
      <c r="AQ10" s="56" t="s">
        <v>127</v>
      </c>
      <c r="AR10" s="56" t="s">
        <v>128</v>
      </c>
      <c r="AS10" s="56" t="s">
        <v>129</v>
      </c>
      <c r="AT10" s="56" t="s">
        <v>130</v>
      </c>
      <c r="AU10" s="56" t="s">
        <v>131</v>
      </c>
      <c r="AV10" s="56" t="s">
        <v>132</v>
      </c>
      <c r="AW10" s="56" t="s">
        <v>133</v>
      </c>
      <c r="AX10" s="56" t="s">
        <v>134</v>
      </c>
      <c r="AY10" s="56" t="s">
        <v>135</v>
      </c>
      <c r="AZ10" s="56" t="s">
        <v>136</v>
      </c>
      <c r="BA10" s="56" t="s">
        <v>137</v>
      </c>
      <c r="BB10" s="56" t="s">
        <v>138</v>
      </c>
      <c r="BC10" s="56" t="s">
        <v>139</v>
      </c>
      <c r="BD10" s="56" t="s">
        <v>140</v>
      </c>
      <c r="BE10" s="56" t="s">
        <v>141</v>
      </c>
      <c r="BF10" s="56" t="s">
        <v>142</v>
      </c>
      <c r="BG10" s="56" t="s">
        <v>143</v>
      </c>
      <c r="BH10" s="5"/>
    </row>
    <row r="11" spans="1:60" s="55" customFormat="1" ht="16.350000000000001" customHeight="1" x14ac:dyDescent="0.15">
      <c r="A11" s="5"/>
      <c r="B11" s="188"/>
      <c r="C11" s="189"/>
      <c r="D11" s="189"/>
      <c r="E11" s="188"/>
      <c r="F11" s="190"/>
      <c r="G11" s="71" t="s">
        <v>175</v>
      </c>
      <c r="H11" s="57"/>
      <c r="I11" s="74" t="s">
        <v>176</v>
      </c>
      <c r="J11" s="74" t="s">
        <v>177</v>
      </c>
      <c r="K11" s="74" t="s">
        <v>178</v>
      </c>
      <c r="L11" s="74" t="s">
        <v>179</v>
      </c>
      <c r="M11" s="74" t="s">
        <v>180</v>
      </c>
      <c r="N11" s="74" t="s">
        <v>181</v>
      </c>
      <c r="O11" s="74" t="s">
        <v>182</v>
      </c>
      <c r="P11" s="74" t="s">
        <v>183</v>
      </c>
      <c r="Q11" s="57"/>
      <c r="R11" s="75" t="s">
        <v>184</v>
      </c>
      <c r="S11" s="74" t="s">
        <v>185</v>
      </c>
      <c r="T11" s="74" t="s">
        <v>186</v>
      </c>
      <c r="U11" s="74" t="s">
        <v>187</v>
      </c>
      <c r="V11" s="74" t="s">
        <v>188</v>
      </c>
      <c r="W11" s="74" t="s">
        <v>189</v>
      </c>
      <c r="X11" s="74" t="s">
        <v>190</v>
      </c>
      <c r="Y11" s="74" t="s">
        <v>191</v>
      </c>
      <c r="Z11" s="57"/>
      <c r="AA11" s="74" t="s">
        <v>192</v>
      </c>
      <c r="AB11" s="74" t="s">
        <v>193</v>
      </c>
      <c r="AC11" s="74" t="s">
        <v>194</v>
      </c>
      <c r="AD11" s="74" t="s">
        <v>195</v>
      </c>
      <c r="AE11" s="74" t="s">
        <v>196</v>
      </c>
      <c r="AF11" s="74" t="s">
        <v>197</v>
      </c>
      <c r="AG11" s="74" t="s">
        <v>198</v>
      </c>
      <c r="AH11" s="74" t="s">
        <v>199</v>
      </c>
      <c r="AI11" s="74" t="s">
        <v>200</v>
      </c>
      <c r="AJ11" s="74" t="s">
        <v>201</v>
      </c>
      <c r="AK11" s="74" t="s">
        <v>202</v>
      </c>
      <c r="AL11" s="74" t="s">
        <v>203</v>
      </c>
      <c r="AM11" s="74" t="s">
        <v>204</v>
      </c>
      <c r="AN11" s="74" t="s">
        <v>205</v>
      </c>
      <c r="AO11" s="74" t="s">
        <v>206</v>
      </c>
      <c r="AP11" s="74" t="s">
        <v>207</v>
      </c>
      <c r="AQ11" s="74" t="s">
        <v>208</v>
      </c>
      <c r="AR11" s="74" t="s">
        <v>209</v>
      </c>
      <c r="AS11" s="74" t="s">
        <v>210</v>
      </c>
      <c r="AT11" s="74" t="s">
        <v>211</v>
      </c>
      <c r="AU11" s="74" t="s">
        <v>212</v>
      </c>
      <c r="AV11" s="74" t="s">
        <v>213</v>
      </c>
      <c r="AW11" s="74" t="s">
        <v>214</v>
      </c>
      <c r="AX11" s="74" t="s">
        <v>215</v>
      </c>
      <c r="AY11" s="74" t="s">
        <v>216</v>
      </c>
      <c r="AZ11" s="74" t="s">
        <v>217</v>
      </c>
      <c r="BA11" s="74" t="s">
        <v>218</v>
      </c>
      <c r="BB11" s="74" t="s">
        <v>219</v>
      </c>
      <c r="BC11" s="74" t="s">
        <v>220</v>
      </c>
      <c r="BD11" s="74" t="s">
        <v>221</v>
      </c>
      <c r="BE11" s="74" t="s">
        <v>222</v>
      </c>
      <c r="BF11" s="74" t="s">
        <v>223</v>
      </c>
      <c r="BG11" s="74" t="s">
        <v>224</v>
      </c>
      <c r="BH11" s="5"/>
    </row>
    <row r="12" spans="1:60" s="55" customFormat="1" ht="21.75" customHeight="1" x14ac:dyDescent="0.15">
      <c r="A12" s="5"/>
      <c r="B12" s="188"/>
      <c r="C12" s="189"/>
      <c r="D12" s="189"/>
      <c r="E12" s="188"/>
      <c r="F12" s="190"/>
      <c r="G12" s="76" t="s">
        <v>225</v>
      </c>
      <c r="H12" s="57"/>
      <c r="I12" s="77" t="s">
        <v>226</v>
      </c>
      <c r="J12" s="77" t="s">
        <v>226</v>
      </c>
      <c r="K12" s="78" t="s">
        <v>227</v>
      </c>
      <c r="L12" s="78" t="s">
        <v>227</v>
      </c>
      <c r="M12" s="78" t="s">
        <v>228</v>
      </c>
      <c r="N12" s="78" t="s">
        <v>228</v>
      </c>
      <c r="O12" s="78" t="s">
        <v>229</v>
      </c>
      <c r="P12" s="78" t="s">
        <v>229</v>
      </c>
      <c r="Q12" s="57"/>
      <c r="R12" s="78" t="s">
        <v>229</v>
      </c>
      <c r="S12" s="78" t="s">
        <v>230</v>
      </c>
      <c r="T12" s="78" t="s">
        <v>230</v>
      </c>
      <c r="U12" s="78" t="s">
        <v>231</v>
      </c>
      <c r="V12" s="78" t="s">
        <v>231</v>
      </c>
      <c r="W12" s="78" t="s">
        <v>232</v>
      </c>
      <c r="X12" s="78" t="s">
        <v>232</v>
      </c>
      <c r="Y12" s="78" t="s">
        <v>233</v>
      </c>
      <c r="Z12" s="57"/>
      <c r="AA12" s="56" t="s">
        <v>234</v>
      </c>
      <c r="AB12" s="56"/>
      <c r="AC12" s="56" t="s">
        <v>235</v>
      </c>
      <c r="AD12" s="56">
        <v>2023</v>
      </c>
      <c r="AE12" s="56">
        <v>2023</v>
      </c>
      <c r="AF12" s="56">
        <v>2024</v>
      </c>
      <c r="AG12" s="56">
        <v>2024</v>
      </c>
      <c r="AH12" s="56">
        <v>2024</v>
      </c>
      <c r="AI12" s="56">
        <v>2024</v>
      </c>
      <c r="AJ12" s="79">
        <v>2025</v>
      </c>
      <c r="AK12" s="79">
        <v>2025</v>
      </c>
      <c r="AL12" s="79">
        <v>2025</v>
      </c>
      <c r="AM12" s="79">
        <v>2025</v>
      </c>
      <c r="AN12" s="79">
        <v>2026</v>
      </c>
      <c r="AO12" s="79">
        <v>2026</v>
      </c>
      <c r="AP12" s="79">
        <v>2026</v>
      </c>
      <c r="AQ12" s="79">
        <v>2026</v>
      </c>
      <c r="AR12" s="79">
        <v>2027</v>
      </c>
      <c r="AS12" s="79">
        <v>2027</v>
      </c>
      <c r="AT12" s="79">
        <v>2027</v>
      </c>
      <c r="AU12" s="79">
        <v>2027</v>
      </c>
      <c r="AV12" s="79">
        <v>2028</v>
      </c>
      <c r="AW12" s="79">
        <v>2028</v>
      </c>
      <c r="AX12" s="79">
        <v>2028</v>
      </c>
      <c r="AY12" s="79">
        <v>2028</v>
      </c>
      <c r="AZ12" s="79">
        <v>2029</v>
      </c>
      <c r="BA12" s="79">
        <v>2029</v>
      </c>
      <c r="BB12" s="79">
        <v>2029</v>
      </c>
      <c r="BC12" s="79">
        <v>2029</v>
      </c>
      <c r="BD12" s="79">
        <v>2030</v>
      </c>
      <c r="BE12" s="79">
        <v>2030</v>
      </c>
      <c r="BF12" s="79">
        <v>2030</v>
      </c>
      <c r="BG12" s="79">
        <v>2030</v>
      </c>
      <c r="BH12" s="5"/>
    </row>
    <row r="13" spans="1:60" s="55" customFormat="1" x14ac:dyDescent="0.2">
      <c r="A13" s="139" t="str">
        <f>"ElecSingle_Other"&amp;"_"&amp;F13</f>
        <v>ElecSingle_Other_North West</v>
      </c>
      <c r="B13" s="198" t="s">
        <v>236</v>
      </c>
      <c r="C13" s="201" t="s">
        <v>237</v>
      </c>
      <c r="D13" s="203" t="s">
        <v>147</v>
      </c>
      <c r="E13" s="183" t="s">
        <v>238</v>
      </c>
      <c r="F13" s="80" t="s">
        <v>62</v>
      </c>
      <c r="G13" s="81"/>
      <c r="H13" s="57"/>
      <c r="I13" s="82"/>
      <c r="J13" s="82"/>
      <c r="K13" s="82"/>
      <c r="L13" s="82"/>
      <c r="M13" s="82"/>
      <c r="N13" s="82"/>
      <c r="O13" s="82"/>
      <c r="P13" s="82"/>
      <c r="Q13" s="57"/>
      <c r="R13" s="82"/>
      <c r="S13" s="82"/>
      <c r="T13" s="82"/>
      <c r="U13" s="82"/>
      <c r="V13" s="82"/>
      <c r="W13" s="82"/>
      <c r="X13" s="82"/>
      <c r="Y13" s="82"/>
      <c r="Z13" s="57"/>
      <c r="AA13" s="82"/>
      <c r="AB13" s="82"/>
      <c r="AC13" s="82"/>
      <c r="AD13" s="82"/>
      <c r="AE13" s="83">
        <v>1544241</v>
      </c>
      <c r="AF13" s="83">
        <v>1459271</v>
      </c>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5"/>
    </row>
    <row r="14" spans="1:60" s="55" customFormat="1" ht="12.6" customHeight="1" x14ac:dyDescent="0.2">
      <c r="A14" s="139" t="str">
        <f t="shared" ref="A14:A26" si="0">"ElecSingle_Other"&amp;"_"&amp;F14</f>
        <v>ElecSingle_Other_Northern</v>
      </c>
      <c r="B14" s="199"/>
      <c r="C14" s="202"/>
      <c r="D14" s="182"/>
      <c r="E14" s="184"/>
      <c r="F14" s="84" t="s">
        <v>63</v>
      </c>
      <c r="G14" s="85"/>
      <c r="H14" s="57"/>
      <c r="I14" s="82"/>
      <c r="J14" s="82"/>
      <c r="K14" s="82"/>
      <c r="L14" s="82"/>
      <c r="M14" s="82"/>
      <c r="N14" s="82"/>
      <c r="O14" s="82"/>
      <c r="P14" s="82"/>
      <c r="Q14" s="57"/>
      <c r="R14" s="82"/>
      <c r="S14" s="82"/>
      <c r="T14" s="82"/>
      <c r="U14" s="82"/>
      <c r="V14" s="82"/>
      <c r="W14" s="82"/>
      <c r="X14" s="82"/>
      <c r="Y14" s="82"/>
      <c r="Z14" s="57"/>
      <c r="AA14" s="82"/>
      <c r="AB14" s="82"/>
      <c r="AC14" s="82"/>
      <c r="AD14" s="82"/>
      <c r="AE14" s="83">
        <v>1067550</v>
      </c>
      <c r="AF14" s="83">
        <v>1025451</v>
      </c>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5"/>
    </row>
    <row r="15" spans="1:60" s="55" customFormat="1" ht="12.6" customHeight="1" x14ac:dyDescent="0.2">
      <c r="A15" s="139" t="str">
        <f t="shared" si="0"/>
        <v>ElecSingle_Other_Yorkshire</v>
      </c>
      <c r="B15" s="199"/>
      <c r="C15" s="202"/>
      <c r="D15" s="182"/>
      <c r="E15" s="184"/>
      <c r="F15" s="84" t="s">
        <v>64</v>
      </c>
      <c r="G15" s="85"/>
      <c r="H15" s="57"/>
      <c r="I15" s="82"/>
      <c r="J15" s="82"/>
      <c r="K15" s="82"/>
      <c r="L15" s="82"/>
      <c r="M15" s="82"/>
      <c r="N15" s="82"/>
      <c r="O15" s="82"/>
      <c r="P15" s="82"/>
      <c r="Q15" s="57"/>
      <c r="R15" s="82"/>
      <c r="S15" s="82"/>
      <c r="T15" s="82"/>
      <c r="U15" s="82"/>
      <c r="V15" s="82"/>
      <c r="W15" s="82"/>
      <c r="X15" s="82"/>
      <c r="Y15" s="82"/>
      <c r="Z15" s="57"/>
      <c r="AA15" s="82"/>
      <c r="AB15" s="82"/>
      <c r="AC15" s="82"/>
      <c r="AD15" s="82"/>
      <c r="AE15" s="83">
        <v>1476568</v>
      </c>
      <c r="AF15" s="83">
        <v>1417079</v>
      </c>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5"/>
    </row>
    <row r="16" spans="1:60" s="55" customFormat="1" ht="12.6" customHeight="1" x14ac:dyDescent="0.2">
      <c r="A16" s="139" t="str">
        <f t="shared" si="0"/>
        <v>ElecSingle_Other_Northern Scotland</v>
      </c>
      <c r="B16" s="199"/>
      <c r="C16" s="202"/>
      <c r="D16" s="182"/>
      <c r="E16" s="184"/>
      <c r="F16" s="84" t="s">
        <v>65</v>
      </c>
      <c r="G16" s="85"/>
      <c r="H16" s="57"/>
      <c r="I16" s="82"/>
      <c r="J16" s="82"/>
      <c r="K16" s="82"/>
      <c r="L16" s="82"/>
      <c r="M16" s="82"/>
      <c r="N16" s="82"/>
      <c r="O16" s="82"/>
      <c r="P16" s="82"/>
      <c r="Q16" s="57"/>
      <c r="R16" s="82"/>
      <c r="S16" s="82"/>
      <c r="T16" s="82"/>
      <c r="U16" s="82"/>
      <c r="V16" s="82"/>
      <c r="W16" s="82"/>
      <c r="X16" s="82"/>
      <c r="Y16" s="82"/>
      <c r="Z16" s="57"/>
      <c r="AA16" s="82"/>
      <c r="AB16" s="82"/>
      <c r="AC16" s="82"/>
      <c r="AD16" s="82"/>
      <c r="AE16" s="83">
        <v>439849</v>
      </c>
      <c r="AF16" s="83">
        <v>410982</v>
      </c>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5"/>
    </row>
    <row r="17" spans="1:60" s="55" customFormat="1" ht="12.6" customHeight="1" x14ac:dyDescent="0.2">
      <c r="A17" s="139" t="str">
        <f t="shared" si="0"/>
        <v>ElecSingle_Other_Southern</v>
      </c>
      <c r="B17" s="199"/>
      <c r="C17" s="202"/>
      <c r="D17" s="182"/>
      <c r="E17" s="184"/>
      <c r="F17" s="84" t="s">
        <v>66</v>
      </c>
      <c r="G17" s="85"/>
      <c r="H17" s="57"/>
      <c r="I17" s="82"/>
      <c r="J17" s="82"/>
      <c r="K17" s="82"/>
      <c r="L17" s="82"/>
      <c r="M17" s="82"/>
      <c r="N17" s="82"/>
      <c r="O17" s="82"/>
      <c r="P17" s="82"/>
      <c r="Q17" s="57"/>
      <c r="R17" s="82"/>
      <c r="S17" s="82"/>
      <c r="T17" s="82"/>
      <c r="U17" s="82"/>
      <c r="V17" s="82"/>
      <c r="W17" s="82"/>
      <c r="X17" s="82"/>
      <c r="Y17" s="82"/>
      <c r="Z17" s="57"/>
      <c r="AA17" s="82"/>
      <c r="AB17" s="82"/>
      <c r="AC17" s="82"/>
      <c r="AD17" s="82"/>
      <c r="AE17" s="83">
        <v>2180624</v>
      </c>
      <c r="AF17" s="83">
        <v>2026245</v>
      </c>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5"/>
    </row>
    <row r="18" spans="1:60" s="55" customFormat="1" ht="12.6" customHeight="1" x14ac:dyDescent="0.2">
      <c r="A18" s="139" t="str">
        <f t="shared" si="0"/>
        <v>ElecSingle_Other_Southern Scotland</v>
      </c>
      <c r="B18" s="199"/>
      <c r="C18" s="202"/>
      <c r="D18" s="182"/>
      <c r="E18" s="184"/>
      <c r="F18" s="84" t="s">
        <v>67</v>
      </c>
      <c r="G18" s="85"/>
      <c r="H18" s="57"/>
      <c r="I18" s="82"/>
      <c r="J18" s="82"/>
      <c r="K18" s="82"/>
      <c r="L18" s="82"/>
      <c r="M18" s="82"/>
      <c r="N18" s="82"/>
      <c r="O18" s="82"/>
      <c r="P18" s="82"/>
      <c r="Q18" s="57"/>
      <c r="R18" s="82"/>
      <c r="S18" s="82"/>
      <c r="T18" s="82"/>
      <c r="U18" s="82"/>
      <c r="V18" s="82"/>
      <c r="W18" s="82"/>
      <c r="X18" s="82"/>
      <c r="Y18" s="82"/>
      <c r="Z18" s="57"/>
      <c r="AA18" s="82"/>
      <c r="AB18" s="82"/>
      <c r="AC18" s="82"/>
      <c r="AD18" s="82"/>
      <c r="AE18" s="83">
        <v>1242084</v>
      </c>
      <c r="AF18" s="83">
        <v>1182188</v>
      </c>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5"/>
    </row>
    <row r="19" spans="1:60" s="55" customFormat="1" ht="12.6" customHeight="1" x14ac:dyDescent="0.2">
      <c r="A19" s="139" t="str">
        <f t="shared" si="0"/>
        <v>ElecSingle_Other_N Wales and Mersey</v>
      </c>
      <c r="B19" s="199"/>
      <c r="C19" s="202"/>
      <c r="D19" s="182"/>
      <c r="E19" s="184"/>
      <c r="F19" s="84" t="s">
        <v>68</v>
      </c>
      <c r="G19" s="85"/>
      <c r="H19" s="57"/>
      <c r="I19" s="82"/>
      <c r="J19" s="82"/>
      <c r="K19" s="82"/>
      <c r="L19" s="82"/>
      <c r="M19" s="82"/>
      <c r="N19" s="82"/>
      <c r="O19" s="82"/>
      <c r="P19" s="82"/>
      <c r="Q19" s="57"/>
      <c r="R19" s="82"/>
      <c r="S19" s="82"/>
      <c r="T19" s="82"/>
      <c r="U19" s="82"/>
      <c r="V19" s="82"/>
      <c r="W19" s="82"/>
      <c r="X19" s="82"/>
      <c r="Y19" s="82"/>
      <c r="Z19" s="57"/>
      <c r="AA19" s="82"/>
      <c r="AB19" s="82"/>
      <c r="AC19" s="82"/>
      <c r="AD19" s="82"/>
      <c r="AE19" s="83">
        <v>939033</v>
      </c>
      <c r="AF19" s="83">
        <v>893852</v>
      </c>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5"/>
    </row>
    <row r="20" spans="1:60" s="55" customFormat="1" ht="12.6" customHeight="1" x14ac:dyDescent="0.2">
      <c r="A20" s="139" t="str">
        <f t="shared" si="0"/>
        <v>ElecSingle_Other_London</v>
      </c>
      <c r="B20" s="199"/>
      <c r="C20" s="202"/>
      <c r="D20" s="182"/>
      <c r="E20" s="184"/>
      <c r="F20" s="84" t="s">
        <v>69</v>
      </c>
      <c r="G20" s="85"/>
      <c r="H20" s="57"/>
      <c r="I20" s="82"/>
      <c r="J20" s="82"/>
      <c r="K20" s="82"/>
      <c r="L20" s="82"/>
      <c r="M20" s="82"/>
      <c r="N20" s="82"/>
      <c r="O20" s="82"/>
      <c r="P20" s="82"/>
      <c r="Q20" s="57"/>
      <c r="R20" s="82"/>
      <c r="S20" s="82"/>
      <c r="T20" s="82"/>
      <c r="U20" s="82"/>
      <c r="V20" s="82"/>
      <c r="W20" s="82"/>
      <c r="X20" s="82"/>
      <c r="Y20" s="82"/>
      <c r="Z20" s="57"/>
      <c r="AA20" s="82"/>
      <c r="AB20" s="82"/>
      <c r="AC20" s="82"/>
      <c r="AD20" s="82"/>
      <c r="AE20" s="83">
        <v>1253697</v>
      </c>
      <c r="AF20" s="83">
        <v>1183377</v>
      </c>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5"/>
    </row>
    <row r="21" spans="1:60" s="55" customFormat="1" ht="12.6" customHeight="1" x14ac:dyDescent="0.2">
      <c r="A21" s="139" t="str">
        <f t="shared" si="0"/>
        <v>ElecSingle_Other_South East</v>
      </c>
      <c r="B21" s="199"/>
      <c r="C21" s="202"/>
      <c r="D21" s="182"/>
      <c r="E21" s="184"/>
      <c r="F21" s="84" t="s">
        <v>70</v>
      </c>
      <c r="G21" s="85"/>
      <c r="H21" s="57"/>
      <c r="I21" s="82"/>
      <c r="J21" s="82"/>
      <c r="K21" s="82"/>
      <c r="L21" s="82"/>
      <c r="M21" s="82"/>
      <c r="N21" s="82"/>
      <c r="O21" s="82"/>
      <c r="P21" s="82"/>
      <c r="Q21" s="57"/>
      <c r="R21" s="82"/>
      <c r="S21" s="82"/>
      <c r="T21" s="82"/>
      <c r="U21" s="82"/>
      <c r="V21" s="82"/>
      <c r="W21" s="82"/>
      <c r="X21" s="82"/>
      <c r="Y21" s="82"/>
      <c r="Z21" s="57"/>
      <c r="AA21" s="82"/>
      <c r="AB21" s="82"/>
      <c r="AC21" s="82"/>
      <c r="AD21" s="82"/>
      <c r="AE21" s="83">
        <v>1614490</v>
      </c>
      <c r="AF21" s="83">
        <v>1388931</v>
      </c>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5"/>
    </row>
    <row r="22" spans="1:60" s="55" customFormat="1" ht="12.6" customHeight="1" x14ac:dyDescent="0.2">
      <c r="A22" s="139" t="str">
        <f t="shared" si="0"/>
        <v>ElecSingle_Other_Eastern</v>
      </c>
      <c r="B22" s="199"/>
      <c r="C22" s="202"/>
      <c r="D22" s="182"/>
      <c r="E22" s="184"/>
      <c r="F22" s="84" t="s">
        <v>71</v>
      </c>
      <c r="G22" s="85"/>
      <c r="H22" s="57"/>
      <c r="I22" s="82"/>
      <c r="J22" s="82"/>
      <c r="K22" s="82"/>
      <c r="L22" s="82"/>
      <c r="M22" s="82"/>
      <c r="N22" s="82"/>
      <c r="O22" s="82"/>
      <c r="P22" s="82"/>
      <c r="Q22" s="57"/>
      <c r="R22" s="82"/>
      <c r="S22" s="82"/>
      <c r="T22" s="82"/>
      <c r="U22" s="82"/>
      <c r="V22" s="82"/>
      <c r="W22" s="82"/>
      <c r="X22" s="82"/>
      <c r="Y22" s="82"/>
      <c r="Z22" s="57"/>
      <c r="AA22" s="82"/>
      <c r="AB22" s="82"/>
      <c r="AC22" s="82"/>
      <c r="AD22" s="82"/>
      <c r="AE22" s="83">
        <v>2533891</v>
      </c>
      <c r="AF22" s="83">
        <v>2130501</v>
      </c>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5"/>
    </row>
    <row r="23" spans="1:60" s="55" customFormat="1" ht="12.6" customHeight="1" x14ac:dyDescent="0.2">
      <c r="A23" s="139" t="str">
        <f t="shared" si="0"/>
        <v>ElecSingle_Other_East Midlands</v>
      </c>
      <c r="B23" s="199"/>
      <c r="C23" s="202"/>
      <c r="D23" s="182"/>
      <c r="E23" s="184"/>
      <c r="F23" s="84" t="s">
        <v>72</v>
      </c>
      <c r="G23" s="85"/>
      <c r="H23" s="57"/>
      <c r="I23" s="82"/>
      <c r="J23" s="82"/>
      <c r="K23" s="82"/>
      <c r="L23" s="82"/>
      <c r="M23" s="82"/>
      <c r="N23" s="82"/>
      <c r="O23" s="82"/>
      <c r="P23" s="82"/>
      <c r="Q23" s="57"/>
      <c r="R23" s="82"/>
      <c r="S23" s="82"/>
      <c r="T23" s="82"/>
      <c r="U23" s="82"/>
      <c r="V23" s="82"/>
      <c r="W23" s="82"/>
      <c r="X23" s="82"/>
      <c r="Y23" s="82"/>
      <c r="Z23" s="57"/>
      <c r="AA23" s="82"/>
      <c r="AB23" s="82"/>
      <c r="AC23" s="82"/>
      <c r="AD23" s="82"/>
      <c r="AE23" s="83">
        <v>1870831</v>
      </c>
      <c r="AF23" s="83">
        <v>1492200</v>
      </c>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5"/>
    </row>
    <row r="24" spans="1:60" s="55" customFormat="1" ht="12.6" customHeight="1" x14ac:dyDescent="0.2">
      <c r="A24" s="139" t="str">
        <f t="shared" si="0"/>
        <v>ElecSingle_Other_Midlands</v>
      </c>
      <c r="B24" s="199"/>
      <c r="C24" s="202"/>
      <c r="D24" s="182"/>
      <c r="E24" s="184"/>
      <c r="F24" s="84" t="s">
        <v>73</v>
      </c>
      <c r="G24" s="85"/>
      <c r="H24" s="57"/>
      <c r="I24" s="82"/>
      <c r="J24" s="82"/>
      <c r="K24" s="82"/>
      <c r="L24" s="82"/>
      <c r="M24" s="82"/>
      <c r="N24" s="82"/>
      <c r="O24" s="82"/>
      <c r="P24" s="82"/>
      <c r="Q24" s="57"/>
      <c r="R24" s="82"/>
      <c r="S24" s="82"/>
      <c r="T24" s="82"/>
      <c r="U24" s="82"/>
      <c r="V24" s="82"/>
      <c r="W24" s="82"/>
      <c r="X24" s="82"/>
      <c r="Y24" s="82"/>
      <c r="Z24" s="57"/>
      <c r="AA24" s="82"/>
      <c r="AB24" s="82"/>
      <c r="AC24" s="82"/>
      <c r="AD24" s="82"/>
      <c r="AE24" s="83">
        <v>1637907</v>
      </c>
      <c r="AF24" s="83">
        <v>1500712</v>
      </c>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5"/>
    </row>
    <row r="25" spans="1:60" s="55" customFormat="1" ht="12.6" customHeight="1" x14ac:dyDescent="0.2">
      <c r="A25" s="139" t="str">
        <f t="shared" si="0"/>
        <v>ElecSingle_Other_Southern Western</v>
      </c>
      <c r="B25" s="199"/>
      <c r="C25" s="202"/>
      <c r="D25" s="182"/>
      <c r="E25" s="184"/>
      <c r="F25" s="84" t="s">
        <v>74</v>
      </c>
      <c r="G25" s="85"/>
      <c r="H25" s="57"/>
      <c r="I25" s="82"/>
      <c r="J25" s="82"/>
      <c r="K25" s="82"/>
      <c r="L25" s="82"/>
      <c r="M25" s="82"/>
      <c r="N25" s="82"/>
      <c r="O25" s="82"/>
      <c r="P25" s="82"/>
      <c r="Q25" s="57"/>
      <c r="R25" s="82"/>
      <c r="S25" s="82"/>
      <c r="T25" s="82"/>
      <c r="U25" s="82"/>
      <c r="V25" s="82"/>
      <c r="W25" s="82"/>
      <c r="X25" s="82"/>
      <c r="Y25" s="82"/>
      <c r="Z25" s="57"/>
      <c r="AA25" s="82"/>
      <c r="AB25" s="82"/>
      <c r="AC25" s="82"/>
      <c r="AD25" s="82"/>
      <c r="AE25" s="83">
        <v>1100499</v>
      </c>
      <c r="AF25" s="83">
        <v>1000062</v>
      </c>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5"/>
    </row>
    <row r="26" spans="1:60" s="55" customFormat="1" ht="12.6" customHeight="1" x14ac:dyDescent="0.2">
      <c r="A26" s="139" t="str">
        <f t="shared" si="0"/>
        <v>ElecSingle_Other_South Wales</v>
      </c>
      <c r="B26" s="199"/>
      <c r="C26" s="202"/>
      <c r="D26" s="182"/>
      <c r="E26" s="185"/>
      <c r="F26" s="84" t="s">
        <v>75</v>
      </c>
      <c r="G26" s="85"/>
      <c r="H26" s="57"/>
      <c r="I26" s="82"/>
      <c r="J26" s="82"/>
      <c r="K26" s="82"/>
      <c r="L26" s="82"/>
      <c r="M26" s="82"/>
      <c r="N26" s="82"/>
      <c r="O26" s="82"/>
      <c r="P26" s="82"/>
      <c r="Q26" s="57"/>
      <c r="R26" s="82"/>
      <c r="S26" s="82"/>
      <c r="T26" s="82"/>
      <c r="U26" s="82"/>
      <c r="V26" s="82"/>
      <c r="W26" s="82"/>
      <c r="X26" s="82"/>
      <c r="Y26" s="82"/>
      <c r="Z26" s="57"/>
      <c r="AA26" s="82"/>
      <c r="AB26" s="82"/>
      <c r="AC26" s="82"/>
      <c r="AD26" s="82"/>
      <c r="AE26" s="83">
        <v>707432</v>
      </c>
      <c r="AF26" s="83">
        <v>681705</v>
      </c>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5"/>
    </row>
    <row r="27" spans="1:60" s="55" customFormat="1" ht="12.6" customHeight="1" x14ac:dyDescent="0.2">
      <c r="A27" s="139" t="str">
        <f>"ElecSingle_PPM"&amp;"_"&amp;F27</f>
        <v>ElecSingle_PPM_North West</v>
      </c>
      <c r="B27" s="199"/>
      <c r="C27" s="181" t="s">
        <v>237</v>
      </c>
      <c r="D27" s="182" t="s">
        <v>160</v>
      </c>
      <c r="E27" s="183" t="s">
        <v>238</v>
      </c>
      <c r="F27" s="84" t="s">
        <v>62</v>
      </c>
      <c r="G27" s="85"/>
      <c r="H27" s="57"/>
      <c r="I27" s="82"/>
      <c r="J27" s="82"/>
      <c r="K27" s="82"/>
      <c r="L27" s="82"/>
      <c r="M27" s="82"/>
      <c r="N27" s="82"/>
      <c r="O27" s="82"/>
      <c r="P27" s="82"/>
      <c r="Q27" s="57"/>
      <c r="R27" s="82"/>
      <c r="S27" s="82"/>
      <c r="T27" s="82"/>
      <c r="U27" s="82"/>
      <c r="V27" s="82"/>
      <c r="W27" s="82"/>
      <c r="X27" s="82"/>
      <c r="Y27" s="82"/>
      <c r="Z27" s="57"/>
      <c r="AA27" s="82"/>
      <c r="AB27" s="82"/>
      <c r="AC27" s="82"/>
      <c r="AD27" s="82"/>
      <c r="AE27" s="83">
        <v>361318</v>
      </c>
      <c r="AF27" s="83">
        <v>334590</v>
      </c>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5"/>
    </row>
    <row r="28" spans="1:60" s="55" customFormat="1" ht="11.25" customHeight="1" x14ac:dyDescent="0.2">
      <c r="A28" s="139" t="str">
        <f t="shared" ref="A28:A40" si="1">"ElecSingle_PPM"&amp;"_"&amp;F28</f>
        <v>ElecSingle_PPM_Northern</v>
      </c>
      <c r="B28" s="199"/>
      <c r="C28" s="181"/>
      <c r="D28" s="182"/>
      <c r="E28" s="184"/>
      <c r="F28" s="84" t="s">
        <v>63</v>
      </c>
      <c r="G28" s="85"/>
      <c r="H28" s="57"/>
      <c r="I28" s="82"/>
      <c r="J28" s="82"/>
      <c r="K28" s="82"/>
      <c r="L28" s="82"/>
      <c r="M28" s="82"/>
      <c r="N28" s="82"/>
      <c r="O28" s="82"/>
      <c r="P28" s="82"/>
      <c r="Q28" s="57"/>
      <c r="R28" s="82"/>
      <c r="S28" s="82"/>
      <c r="T28" s="82"/>
      <c r="U28" s="82"/>
      <c r="V28" s="82"/>
      <c r="W28" s="82"/>
      <c r="X28" s="82"/>
      <c r="Y28" s="82"/>
      <c r="Z28" s="57"/>
      <c r="AA28" s="82"/>
      <c r="AB28" s="82"/>
      <c r="AC28" s="82"/>
      <c r="AD28" s="82"/>
      <c r="AE28" s="83">
        <v>236664</v>
      </c>
      <c r="AF28" s="83">
        <v>221881</v>
      </c>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5"/>
    </row>
    <row r="29" spans="1:60" s="55" customFormat="1" ht="11.25" customHeight="1" x14ac:dyDescent="0.2">
      <c r="A29" s="139" t="str">
        <f t="shared" si="1"/>
        <v>ElecSingle_PPM_Yorkshire</v>
      </c>
      <c r="B29" s="199"/>
      <c r="C29" s="181"/>
      <c r="D29" s="182"/>
      <c r="E29" s="184"/>
      <c r="F29" s="84" t="s">
        <v>64</v>
      </c>
      <c r="G29" s="85"/>
      <c r="H29" s="57"/>
      <c r="I29" s="82"/>
      <c r="J29" s="82"/>
      <c r="K29" s="82"/>
      <c r="L29" s="82"/>
      <c r="M29" s="82"/>
      <c r="N29" s="82"/>
      <c r="O29" s="82"/>
      <c r="P29" s="82"/>
      <c r="Q29" s="57"/>
      <c r="R29" s="82"/>
      <c r="S29" s="82"/>
      <c r="T29" s="82"/>
      <c r="U29" s="82"/>
      <c r="V29" s="82"/>
      <c r="W29" s="82"/>
      <c r="X29" s="82"/>
      <c r="Y29" s="82"/>
      <c r="Z29" s="57"/>
      <c r="AA29" s="82"/>
      <c r="AB29" s="82"/>
      <c r="AC29" s="82"/>
      <c r="AD29" s="82"/>
      <c r="AE29" s="83">
        <v>337790</v>
      </c>
      <c r="AF29" s="83">
        <v>314581</v>
      </c>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5"/>
    </row>
    <row r="30" spans="1:60" s="55" customFormat="1" ht="11.25" customHeight="1" x14ac:dyDescent="0.2">
      <c r="A30" s="139" t="str">
        <f t="shared" si="1"/>
        <v>ElecSingle_PPM_Northern Scotland</v>
      </c>
      <c r="B30" s="199"/>
      <c r="C30" s="181"/>
      <c r="D30" s="182"/>
      <c r="E30" s="184"/>
      <c r="F30" s="84" t="s">
        <v>65</v>
      </c>
      <c r="G30" s="85"/>
      <c r="H30" s="57"/>
      <c r="I30" s="82"/>
      <c r="J30" s="82"/>
      <c r="K30" s="82"/>
      <c r="L30" s="82"/>
      <c r="M30" s="82"/>
      <c r="N30" s="82"/>
      <c r="O30" s="82"/>
      <c r="P30" s="82"/>
      <c r="Q30" s="57"/>
      <c r="R30" s="82"/>
      <c r="S30" s="82"/>
      <c r="T30" s="82"/>
      <c r="U30" s="82"/>
      <c r="V30" s="82"/>
      <c r="W30" s="82"/>
      <c r="X30" s="82"/>
      <c r="Y30" s="82"/>
      <c r="Z30" s="57"/>
      <c r="AA30" s="82"/>
      <c r="AB30" s="82"/>
      <c r="AC30" s="82"/>
      <c r="AD30" s="82"/>
      <c r="AE30" s="83">
        <v>111221</v>
      </c>
      <c r="AF30" s="83">
        <v>94428</v>
      </c>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5"/>
    </row>
    <row r="31" spans="1:60" s="55" customFormat="1" ht="11.25" customHeight="1" x14ac:dyDescent="0.2">
      <c r="A31" s="139" t="str">
        <f t="shared" si="1"/>
        <v>ElecSingle_PPM_Southern</v>
      </c>
      <c r="B31" s="199"/>
      <c r="C31" s="181"/>
      <c r="D31" s="182"/>
      <c r="E31" s="184"/>
      <c r="F31" s="84" t="s">
        <v>66</v>
      </c>
      <c r="G31" s="85"/>
      <c r="H31" s="57"/>
      <c r="I31" s="82"/>
      <c r="J31" s="82"/>
      <c r="K31" s="82"/>
      <c r="L31" s="82"/>
      <c r="M31" s="82"/>
      <c r="N31" s="82"/>
      <c r="O31" s="82"/>
      <c r="P31" s="82"/>
      <c r="Q31" s="57"/>
      <c r="R31" s="82"/>
      <c r="S31" s="82"/>
      <c r="T31" s="82"/>
      <c r="U31" s="82"/>
      <c r="V31" s="82"/>
      <c r="W31" s="82"/>
      <c r="X31" s="82"/>
      <c r="Y31" s="82"/>
      <c r="Z31" s="57"/>
      <c r="AA31" s="82"/>
      <c r="AB31" s="82"/>
      <c r="AC31" s="82"/>
      <c r="AD31" s="82"/>
      <c r="AE31" s="83">
        <v>305264</v>
      </c>
      <c r="AF31" s="83">
        <v>259215</v>
      </c>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5"/>
    </row>
    <row r="32" spans="1:60" s="55" customFormat="1" ht="11.25" customHeight="1" x14ac:dyDescent="0.2">
      <c r="A32" s="139" t="str">
        <f t="shared" si="1"/>
        <v>ElecSingle_PPM_Southern Scotland</v>
      </c>
      <c r="B32" s="199"/>
      <c r="C32" s="181"/>
      <c r="D32" s="182"/>
      <c r="E32" s="184"/>
      <c r="F32" s="84" t="s">
        <v>67</v>
      </c>
      <c r="G32" s="85"/>
      <c r="H32" s="57"/>
      <c r="I32" s="82"/>
      <c r="J32" s="82"/>
      <c r="K32" s="82"/>
      <c r="L32" s="82"/>
      <c r="M32" s="82"/>
      <c r="N32" s="82"/>
      <c r="O32" s="82"/>
      <c r="P32" s="82"/>
      <c r="Q32" s="57"/>
      <c r="R32" s="82"/>
      <c r="S32" s="82"/>
      <c r="T32" s="82"/>
      <c r="U32" s="82"/>
      <c r="V32" s="82"/>
      <c r="W32" s="82"/>
      <c r="X32" s="82"/>
      <c r="Y32" s="82"/>
      <c r="Z32" s="57"/>
      <c r="AA32" s="82"/>
      <c r="AB32" s="82"/>
      <c r="AC32" s="82"/>
      <c r="AD32" s="82"/>
      <c r="AE32" s="83">
        <v>373062</v>
      </c>
      <c r="AF32" s="83">
        <v>316438</v>
      </c>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5"/>
    </row>
    <row r="33" spans="1:60" s="55" customFormat="1" ht="11.25" customHeight="1" x14ac:dyDescent="0.2">
      <c r="A33" s="139" t="str">
        <f t="shared" si="1"/>
        <v>ElecSingle_PPM_N Wales and Mersey</v>
      </c>
      <c r="B33" s="199"/>
      <c r="C33" s="181"/>
      <c r="D33" s="182"/>
      <c r="E33" s="184"/>
      <c r="F33" s="84" t="s">
        <v>68</v>
      </c>
      <c r="G33" s="85"/>
      <c r="H33" s="57"/>
      <c r="I33" s="82"/>
      <c r="J33" s="82"/>
      <c r="K33" s="82"/>
      <c r="L33" s="82"/>
      <c r="M33" s="82"/>
      <c r="N33" s="82"/>
      <c r="O33" s="82"/>
      <c r="P33" s="82"/>
      <c r="Q33" s="57"/>
      <c r="R33" s="82"/>
      <c r="S33" s="82"/>
      <c r="T33" s="82"/>
      <c r="U33" s="82"/>
      <c r="V33" s="82"/>
      <c r="W33" s="82"/>
      <c r="X33" s="82"/>
      <c r="Y33" s="82"/>
      <c r="Z33" s="57"/>
      <c r="AA33" s="82"/>
      <c r="AB33" s="82"/>
      <c r="AC33" s="82"/>
      <c r="AD33" s="82"/>
      <c r="AE33" s="83">
        <v>283587</v>
      </c>
      <c r="AF33" s="83">
        <v>263253</v>
      </c>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5"/>
    </row>
    <row r="34" spans="1:60" s="55" customFormat="1" ht="11.25" customHeight="1" x14ac:dyDescent="0.2">
      <c r="A34" s="139" t="str">
        <f t="shared" si="1"/>
        <v>ElecSingle_PPM_London</v>
      </c>
      <c r="B34" s="199"/>
      <c r="C34" s="181"/>
      <c r="D34" s="182"/>
      <c r="E34" s="184"/>
      <c r="F34" s="84" t="s">
        <v>69</v>
      </c>
      <c r="G34" s="85"/>
      <c r="H34" s="57"/>
      <c r="I34" s="82"/>
      <c r="J34" s="82"/>
      <c r="K34" s="82"/>
      <c r="L34" s="82"/>
      <c r="M34" s="82"/>
      <c r="N34" s="82"/>
      <c r="O34" s="82"/>
      <c r="P34" s="82"/>
      <c r="Q34" s="57"/>
      <c r="R34" s="82"/>
      <c r="S34" s="82"/>
      <c r="T34" s="82"/>
      <c r="U34" s="82"/>
      <c r="V34" s="82"/>
      <c r="W34" s="82"/>
      <c r="X34" s="82"/>
      <c r="Y34" s="82"/>
      <c r="Z34" s="57"/>
      <c r="AA34" s="82"/>
      <c r="AB34" s="82"/>
      <c r="AC34" s="82"/>
      <c r="AD34" s="82"/>
      <c r="AE34" s="83">
        <v>397775</v>
      </c>
      <c r="AF34" s="83">
        <v>368479</v>
      </c>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5"/>
    </row>
    <row r="35" spans="1:60" s="55" customFormat="1" ht="11.25" customHeight="1" x14ac:dyDescent="0.2">
      <c r="A35" s="139" t="str">
        <f t="shared" si="1"/>
        <v>ElecSingle_PPM_South East</v>
      </c>
      <c r="B35" s="199"/>
      <c r="C35" s="181"/>
      <c r="D35" s="182"/>
      <c r="E35" s="184"/>
      <c r="F35" s="84" t="s">
        <v>70</v>
      </c>
      <c r="G35" s="85"/>
      <c r="H35" s="57"/>
      <c r="I35" s="82"/>
      <c r="J35" s="82"/>
      <c r="K35" s="82"/>
      <c r="L35" s="82"/>
      <c r="M35" s="82"/>
      <c r="N35" s="82"/>
      <c r="O35" s="82"/>
      <c r="P35" s="82"/>
      <c r="Q35" s="57"/>
      <c r="R35" s="82"/>
      <c r="S35" s="82"/>
      <c r="T35" s="82"/>
      <c r="U35" s="82"/>
      <c r="V35" s="82"/>
      <c r="W35" s="82"/>
      <c r="X35" s="82"/>
      <c r="Y35" s="82"/>
      <c r="Z35" s="57"/>
      <c r="AA35" s="82"/>
      <c r="AB35" s="82"/>
      <c r="AC35" s="82"/>
      <c r="AD35" s="82"/>
      <c r="AE35" s="83">
        <v>243290</v>
      </c>
      <c r="AF35" s="83">
        <v>181966</v>
      </c>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5"/>
    </row>
    <row r="36" spans="1:60" s="55" customFormat="1" ht="11.25" customHeight="1" x14ac:dyDescent="0.2">
      <c r="A36" s="139" t="str">
        <f t="shared" si="1"/>
        <v>ElecSingle_PPM_Eastern</v>
      </c>
      <c r="B36" s="199"/>
      <c r="C36" s="181"/>
      <c r="D36" s="182"/>
      <c r="E36" s="184"/>
      <c r="F36" s="84" t="s">
        <v>71</v>
      </c>
      <c r="G36" s="85"/>
      <c r="H36" s="57"/>
      <c r="I36" s="82"/>
      <c r="J36" s="82"/>
      <c r="K36" s="82"/>
      <c r="L36" s="82"/>
      <c r="M36" s="82"/>
      <c r="N36" s="82"/>
      <c r="O36" s="82"/>
      <c r="P36" s="82"/>
      <c r="Q36" s="57"/>
      <c r="R36" s="82"/>
      <c r="S36" s="82"/>
      <c r="T36" s="82"/>
      <c r="U36" s="82"/>
      <c r="V36" s="82"/>
      <c r="W36" s="82"/>
      <c r="X36" s="82"/>
      <c r="Y36" s="82"/>
      <c r="Z36" s="57"/>
      <c r="AA36" s="82"/>
      <c r="AB36" s="82"/>
      <c r="AC36" s="82"/>
      <c r="AD36" s="82"/>
      <c r="AE36" s="83">
        <v>406602</v>
      </c>
      <c r="AF36" s="83">
        <v>290329</v>
      </c>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5"/>
    </row>
    <row r="37" spans="1:60" s="55" customFormat="1" ht="11.25" customHeight="1" x14ac:dyDescent="0.2">
      <c r="A37" s="139" t="str">
        <f t="shared" si="1"/>
        <v>ElecSingle_PPM_East Midlands</v>
      </c>
      <c r="B37" s="199"/>
      <c r="C37" s="181"/>
      <c r="D37" s="182"/>
      <c r="E37" s="184"/>
      <c r="F37" s="84" t="s">
        <v>72</v>
      </c>
      <c r="G37" s="85"/>
      <c r="H37" s="57"/>
      <c r="I37" s="82"/>
      <c r="J37" s="82"/>
      <c r="K37" s="82"/>
      <c r="L37" s="82"/>
      <c r="M37" s="82"/>
      <c r="N37" s="82"/>
      <c r="O37" s="82"/>
      <c r="P37" s="82"/>
      <c r="Q37" s="57"/>
      <c r="R37" s="82"/>
      <c r="S37" s="82"/>
      <c r="T37" s="82"/>
      <c r="U37" s="82"/>
      <c r="V37" s="82"/>
      <c r="W37" s="82"/>
      <c r="X37" s="82"/>
      <c r="Y37" s="82"/>
      <c r="Z37" s="57"/>
      <c r="AA37" s="82"/>
      <c r="AB37" s="82"/>
      <c r="AC37" s="82"/>
      <c r="AD37" s="82"/>
      <c r="AE37" s="83">
        <v>324955</v>
      </c>
      <c r="AF37" s="83">
        <v>264455</v>
      </c>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5"/>
    </row>
    <row r="38" spans="1:60" s="55" customFormat="1" ht="11.25" customHeight="1" x14ac:dyDescent="0.2">
      <c r="A38" s="139" t="str">
        <f t="shared" si="1"/>
        <v>ElecSingle_PPM_Midlands</v>
      </c>
      <c r="B38" s="199"/>
      <c r="C38" s="181"/>
      <c r="D38" s="182"/>
      <c r="E38" s="184"/>
      <c r="F38" s="84" t="s">
        <v>73</v>
      </c>
      <c r="G38" s="85"/>
      <c r="H38" s="57"/>
      <c r="I38" s="82"/>
      <c r="J38" s="82"/>
      <c r="K38" s="82"/>
      <c r="L38" s="82"/>
      <c r="M38" s="82"/>
      <c r="N38" s="82"/>
      <c r="O38" s="82"/>
      <c r="P38" s="82"/>
      <c r="Q38" s="57"/>
      <c r="R38" s="82"/>
      <c r="S38" s="82"/>
      <c r="T38" s="82"/>
      <c r="U38" s="82"/>
      <c r="V38" s="82"/>
      <c r="W38" s="82"/>
      <c r="X38" s="82"/>
      <c r="Y38" s="82"/>
      <c r="Z38" s="57"/>
      <c r="AA38" s="82"/>
      <c r="AB38" s="82"/>
      <c r="AC38" s="82"/>
      <c r="AD38" s="82"/>
      <c r="AE38" s="83">
        <v>365468</v>
      </c>
      <c r="AF38" s="83">
        <v>320527</v>
      </c>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5"/>
    </row>
    <row r="39" spans="1:60" s="55" customFormat="1" ht="11.25" customHeight="1" x14ac:dyDescent="0.2">
      <c r="A39" s="139" t="str">
        <f t="shared" si="1"/>
        <v>ElecSingle_PPM_Southern Western</v>
      </c>
      <c r="B39" s="199"/>
      <c r="C39" s="181"/>
      <c r="D39" s="182"/>
      <c r="E39" s="184"/>
      <c r="F39" s="84" t="s">
        <v>74</v>
      </c>
      <c r="G39" s="85"/>
      <c r="H39" s="57"/>
      <c r="I39" s="82"/>
      <c r="J39" s="82"/>
      <c r="K39" s="82"/>
      <c r="L39" s="82"/>
      <c r="M39" s="82"/>
      <c r="N39" s="82"/>
      <c r="O39" s="82"/>
      <c r="P39" s="82"/>
      <c r="Q39" s="57"/>
      <c r="R39" s="82"/>
      <c r="S39" s="82"/>
      <c r="T39" s="82"/>
      <c r="U39" s="82"/>
      <c r="V39" s="82"/>
      <c r="W39" s="82"/>
      <c r="X39" s="82"/>
      <c r="Y39" s="82"/>
      <c r="Z39" s="57"/>
      <c r="AA39" s="82"/>
      <c r="AB39" s="82"/>
      <c r="AC39" s="82"/>
      <c r="AD39" s="82"/>
      <c r="AE39" s="83">
        <v>191747</v>
      </c>
      <c r="AF39" s="83">
        <v>150163</v>
      </c>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5"/>
    </row>
    <row r="40" spans="1:60" s="55" customFormat="1" ht="11.25" customHeight="1" x14ac:dyDescent="0.2">
      <c r="A40" s="139" t="str">
        <f t="shared" si="1"/>
        <v>ElecSingle_PPM_South Wales</v>
      </c>
      <c r="B40" s="199"/>
      <c r="C40" s="181"/>
      <c r="D40" s="182"/>
      <c r="E40" s="185"/>
      <c r="F40" s="84" t="s">
        <v>75</v>
      </c>
      <c r="G40" s="85"/>
      <c r="H40" s="57"/>
      <c r="I40" s="82"/>
      <c r="J40" s="82"/>
      <c r="K40" s="82"/>
      <c r="L40" s="82"/>
      <c r="M40" s="82"/>
      <c r="N40" s="82"/>
      <c r="O40" s="82"/>
      <c r="P40" s="82"/>
      <c r="Q40" s="57"/>
      <c r="R40" s="82"/>
      <c r="S40" s="82"/>
      <c r="T40" s="82"/>
      <c r="U40" s="82"/>
      <c r="V40" s="82"/>
      <c r="W40" s="82"/>
      <c r="X40" s="82"/>
      <c r="Y40" s="82"/>
      <c r="Z40" s="57"/>
      <c r="AA40" s="82"/>
      <c r="AB40" s="82"/>
      <c r="AC40" s="82"/>
      <c r="AD40" s="82"/>
      <c r="AE40" s="83">
        <v>180606</v>
      </c>
      <c r="AF40" s="83">
        <v>171067</v>
      </c>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5"/>
    </row>
    <row r="41" spans="1:60" s="55" customFormat="1" ht="11.25" customHeight="1" x14ac:dyDescent="0.2">
      <c r="A41" s="139" t="str">
        <f>"ElecSingle_Other+PPM"&amp;"_"&amp;F41</f>
        <v>ElecSingle_Other+PPM_North West</v>
      </c>
      <c r="B41" s="199"/>
      <c r="C41" s="181" t="s">
        <v>237</v>
      </c>
      <c r="D41" s="182" t="s">
        <v>239</v>
      </c>
      <c r="E41" s="183" t="s">
        <v>238</v>
      </c>
      <c r="F41" s="84" t="s">
        <v>62</v>
      </c>
      <c r="G41" s="85"/>
      <c r="H41" s="57"/>
      <c r="I41" s="86" t="str">
        <f t="shared" ref="I41:P54" si="2">IF(I13="","-",I13+I27)</f>
        <v>-</v>
      </c>
      <c r="J41" s="86" t="str">
        <f t="shared" si="2"/>
        <v>-</v>
      </c>
      <c r="K41" s="86" t="str">
        <f t="shared" si="2"/>
        <v>-</v>
      </c>
      <c r="L41" s="86" t="str">
        <f t="shared" si="2"/>
        <v>-</v>
      </c>
      <c r="M41" s="86" t="str">
        <f t="shared" si="2"/>
        <v>-</v>
      </c>
      <c r="N41" s="86" t="str">
        <f t="shared" si="2"/>
        <v>-</v>
      </c>
      <c r="O41" s="86" t="str">
        <f t="shared" si="2"/>
        <v>-</v>
      </c>
      <c r="P41" s="86" t="str">
        <f t="shared" si="2"/>
        <v>-</v>
      </c>
      <c r="Q41" s="57"/>
      <c r="R41" s="86" t="str">
        <f t="shared" ref="R41:Y54" si="3">IF(R13="","-",R13+R27)</f>
        <v>-</v>
      </c>
      <c r="S41" s="86" t="str">
        <f t="shared" si="3"/>
        <v>-</v>
      </c>
      <c r="T41" s="86" t="str">
        <f t="shared" si="3"/>
        <v>-</v>
      </c>
      <c r="U41" s="86" t="str">
        <f t="shared" si="3"/>
        <v>-</v>
      </c>
      <c r="V41" s="86" t="str">
        <f t="shared" si="3"/>
        <v>-</v>
      </c>
      <c r="W41" s="86" t="str">
        <f t="shared" si="3"/>
        <v>-</v>
      </c>
      <c r="X41" s="86" t="str">
        <f t="shared" si="3"/>
        <v>-</v>
      </c>
      <c r="Y41" s="86" t="str">
        <f t="shared" si="3"/>
        <v>-</v>
      </c>
      <c r="Z41" s="57"/>
      <c r="AA41" s="86" t="str">
        <f t="shared" ref="AA41" si="4">IF(AA13="","-",AA13+AA27)</f>
        <v>-</v>
      </c>
      <c r="AB41" s="86" t="str">
        <f t="shared" ref="AB41:BG41" si="5">IF(AB13="","-",AB13+AB27)</f>
        <v>-</v>
      </c>
      <c r="AC41" s="86" t="str">
        <f t="shared" ref="AC41" si="6">IF(AC13="","-",AC13+AC27)</f>
        <v>-</v>
      </c>
      <c r="AD41" s="86" t="str">
        <f t="shared" si="5"/>
        <v>-</v>
      </c>
      <c r="AE41" s="86">
        <f t="shared" si="5"/>
        <v>1905559</v>
      </c>
      <c r="AF41" s="86">
        <f t="shared" si="5"/>
        <v>1793861</v>
      </c>
      <c r="AG41" s="86" t="str">
        <f t="shared" si="5"/>
        <v>-</v>
      </c>
      <c r="AH41" s="86" t="str">
        <f t="shared" si="5"/>
        <v>-</v>
      </c>
      <c r="AI41" s="86" t="str">
        <f t="shared" si="5"/>
        <v>-</v>
      </c>
      <c r="AJ41" s="86" t="str">
        <f t="shared" si="5"/>
        <v>-</v>
      </c>
      <c r="AK41" s="86" t="str">
        <f t="shared" si="5"/>
        <v>-</v>
      </c>
      <c r="AL41" s="86" t="str">
        <f t="shared" si="5"/>
        <v>-</v>
      </c>
      <c r="AM41" s="86" t="str">
        <f t="shared" si="5"/>
        <v>-</v>
      </c>
      <c r="AN41" s="86" t="str">
        <f t="shared" si="5"/>
        <v>-</v>
      </c>
      <c r="AO41" s="86" t="str">
        <f t="shared" si="5"/>
        <v>-</v>
      </c>
      <c r="AP41" s="86" t="str">
        <f t="shared" si="5"/>
        <v>-</v>
      </c>
      <c r="AQ41" s="86" t="str">
        <f t="shared" si="5"/>
        <v>-</v>
      </c>
      <c r="AR41" s="86" t="str">
        <f t="shared" si="5"/>
        <v>-</v>
      </c>
      <c r="AS41" s="86" t="str">
        <f t="shared" si="5"/>
        <v>-</v>
      </c>
      <c r="AT41" s="86" t="str">
        <f t="shared" si="5"/>
        <v>-</v>
      </c>
      <c r="AU41" s="86" t="str">
        <f t="shared" si="5"/>
        <v>-</v>
      </c>
      <c r="AV41" s="86" t="str">
        <f t="shared" si="5"/>
        <v>-</v>
      </c>
      <c r="AW41" s="86" t="str">
        <f t="shared" si="5"/>
        <v>-</v>
      </c>
      <c r="AX41" s="86" t="str">
        <f t="shared" si="5"/>
        <v>-</v>
      </c>
      <c r="AY41" s="86" t="str">
        <f t="shared" si="5"/>
        <v>-</v>
      </c>
      <c r="AZ41" s="86" t="str">
        <f t="shared" si="5"/>
        <v>-</v>
      </c>
      <c r="BA41" s="86" t="str">
        <f t="shared" si="5"/>
        <v>-</v>
      </c>
      <c r="BB41" s="86" t="str">
        <f t="shared" si="5"/>
        <v>-</v>
      </c>
      <c r="BC41" s="86" t="str">
        <f t="shared" si="5"/>
        <v>-</v>
      </c>
      <c r="BD41" s="86" t="str">
        <f t="shared" si="5"/>
        <v>-</v>
      </c>
      <c r="BE41" s="86" t="str">
        <f t="shared" si="5"/>
        <v>-</v>
      </c>
      <c r="BF41" s="86" t="str">
        <f t="shared" si="5"/>
        <v>-</v>
      </c>
      <c r="BG41" s="86" t="str">
        <f t="shared" si="5"/>
        <v>-</v>
      </c>
      <c r="BH41" s="5"/>
    </row>
    <row r="42" spans="1:60" s="55" customFormat="1" ht="11.25" customHeight="1" x14ac:dyDescent="0.2">
      <c r="A42" s="139" t="str">
        <f t="shared" ref="A42:A54" si="7">"ElecSingle_Other+PPM"&amp;"_"&amp;F42</f>
        <v>ElecSingle_Other+PPM_Northern</v>
      </c>
      <c r="B42" s="199"/>
      <c r="C42" s="181"/>
      <c r="D42" s="182"/>
      <c r="E42" s="184"/>
      <c r="F42" s="84" t="s">
        <v>63</v>
      </c>
      <c r="G42" s="85"/>
      <c r="H42" s="57"/>
      <c r="I42" s="86" t="str">
        <f t="shared" si="2"/>
        <v>-</v>
      </c>
      <c r="J42" s="86" t="str">
        <f t="shared" si="2"/>
        <v>-</v>
      </c>
      <c r="K42" s="86" t="str">
        <f t="shared" si="2"/>
        <v>-</v>
      </c>
      <c r="L42" s="86" t="str">
        <f t="shared" si="2"/>
        <v>-</v>
      </c>
      <c r="M42" s="86" t="str">
        <f t="shared" si="2"/>
        <v>-</v>
      </c>
      <c r="N42" s="86" t="str">
        <f t="shared" si="2"/>
        <v>-</v>
      </c>
      <c r="O42" s="86" t="str">
        <f t="shared" si="2"/>
        <v>-</v>
      </c>
      <c r="P42" s="86" t="str">
        <f t="shared" si="2"/>
        <v>-</v>
      </c>
      <c r="Q42" s="57"/>
      <c r="R42" s="86" t="str">
        <f t="shared" si="3"/>
        <v>-</v>
      </c>
      <c r="S42" s="86" t="str">
        <f t="shared" si="3"/>
        <v>-</v>
      </c>
      <c r="T42" s="86" t="str">
        <f t="shared" si="3"/>
        <v>-</v>
      </c>
      <c r="U42" s="86" t="str">
        <f t="shared" si="3"/>
        <v>-</v>
      </c>
      <c r="V42" s="86" t="str">
        <f t="shared" si="3"/>
        <v>-</v>
      </c>
      <c r="W42" s="86" t="str">
        <f t="shared" si="3"/>
        <v>-</v>
      </c>
      <c r="X42" s="86" t="str">
        <f t="shared" si="3"/>
        <v>-</v>
      </c>
      <c r="Y42" s="86" t="str">
        <f t="shared" si="3"/>
        <v>-</v>
      </c>
      <c r="Z42" s="57"/>
      <c r="AA42" s="86" t="str">
        <f t="shared" ref="AA42" si="8">IF(AA14="","-",AA14+AA28)</f>
        <v>-</v>
      </c>
      <c r="AB42" s="86" t="str">
        <f t="shared" ref="AB42:BG42" si="9">IF(AB14="","-",AB14+AB28)</f>
        <v>-</v>
      </c>
      <c r="AC42" s="86" t="str">
        <f t="shared" ref="AC42" si="10">IF(AC14="","-",AC14+AC28)</f>
        <v>-</v>
      </c>
      <c r="AD42" s="86" t="str">
        <f t="shared" si="9"/>
        <v>-</v>
      </c>
      <c r="AE42" s="86">
        <f t="shared" si="9"/>
        <v>1304214</v>
      </c>
      <c r="AF42" s="86">
        <f t="shared" si="9"/>
        <v>1247332</v>
      </c>
      <c r="AG42" s="86" t="str">
        <f t="shared" si="9"/>
        <v>-</v>
      </c>
      <c r="AH42" s="86" t="str">
        <f t="shared" si="9"/>
        <v>-</v>
      </c>
      <c r="AI42" s="86" t="str">
        <f t="shared" si="9"/>
        <v>-</v>
      </c>
      <c r="AJ42" s="86" t="str">
        <f t="shared" si="9"/>
        <v>-</v>
      </c>
      <c r="AK42" s="86" t="str">
        <f t="shared" si="9"/>
        <v>-</v>
      </c>
      <c r="AL42" s="86" t="str">
        <f t="shared" si="9"/>
        <v>-</v>
      </c>
      <c r="AM42" s="86" t="str">
        <f t="shared" si="9"/>
        <v>-</v>
      </c>
      <c r="AN42" s="86" t="str">
        <f t="shared" si="9"/>
        <v>-</v>
      </c>
      <c r="AO42" s="86" t="str">
        <f t="shared" si="9"/>
        <v>-</v>
      </c>
      <c r="AP42" s="86" t="str">
        <f t="shared" si="9"/>
        <v>-</v>
      </c>
      <c r="AQ42" s="86" t="str">
        <f t="shared" si="9"/>
        <v>-</v>
      </c>
      <c r="AR42" s="86" t="str">
        <f t="shared" si="9"/>
        <v>-</v>
      </c>
      <c r="AS42" s="86" t="str">
        <f t="shared" si="9"/>
        <v>-</v>
      </c>
      <c r="AT42" s="86" t="str">
        <f t="shared" si="9"/>
        <v>-</v>
      </c>
      <c r="AU42" s="86" t="str">
        <f t="shared" si="9"/>
        <v>-</v>
      </c>
      <c r="AV42" s="86" t="str">
        <f t="shared" si="9"/>
        <v>-</v>
      </c>
      <c r="AW42" s="86" t="str">
        <f t="shared" si="9"/>
        <v>-</v>
      </c>
      <c r="AX42" s="86" t="str">
        <f t="shared" si="9"/>
        <v>-</v>
      </c>
      <c r="AY42" s="86" t="str">
        <f t="shared" si="9"/>
        <v>-</v>
      </c>
      <c r="AZ42" s="86" t="str">
        <f t="shared" si="9"/>
        <v>-</v>
      </c>
      <c r="BA42" s="86" t="str">
        <f t="shared" si="9"/>
        <v>-</v>
      </c>
      <c r="BB42" s="86" t="str">
        <f t="shared" si="9"/>
        <v>-</v>
      </c>
      <c r="BC42" s="86" t="str">
        <f t="shared" si="9"/>
        <v>-</v>
      </c>
      <c r="BD42" s="86" t="str">
        <f t="shared" si="9"/>
        <v>-</v>
      </c>
      <c r="BE42" s="86" t="str">
        <f t="shared" si="9"/>
        <v>-</v>
      </c>
      <c r="BF42" s="86" t="str">
        <f t="shared" si="9"/>
        <v>-</v>
      </c>
      <c r="BG42" s="86" t="str">
        <f t="shared" si="9"/>
        <v>-</v>
      </c>
      <c r="BH42" s="5"/>
    </row>
    <row r="43" spans="1:60" s="55" customFormat="1" ht="11.25" customHeight="1" x14ac:dyDescent="0.2">
      <c r="A43" s="139" t="str">
        <f t="shared" si="7"/>
        <v>ElecSingle_Other+PPM_Yorkshire</v>
      </c>
      <c r="B43" s="199"/>
      <c r="C43" s="181"/>
      <c r="D43" s="182"/>
      <c r="E43" s="184"/>
      <c r="F43" s="84" t="s">
        <v>64</v>
      </c>
      <c r="G43" s="85"/>
      <c r="H43" s="57"/>
      <c r="I43" s="86" t="str">
        <f t="shared" si="2"/>
        <v>-</v>
      </c>
      <c r="J43" s="86" t="str">
        <f t="shared" si="2"/>
        <v>-</v>
      </c>
      <c r="K43" s="86" t="str">
        <f t="shared" si="2"/>
        <v>-</v>
      </c>
      <c r="L43" s="86" t="str">
        <f t="shared" si="2"/>
        <v>-</v>
      </c>
      <c r="M43" s="86" t="str">
        <f t="shared" si="2"/>
        <v>-</v>
      </c>
      <c r="N43" s="86" t="str">
        <f t="shared" si="2"/>
        <v>-</v>
      </c>
      <c r="O43" s="86" t="str">
        <f t="shared" si="2"/>
        <v>-</v>
      </c>
      <c r="P43" s="86" t="str">
        <f t="shared" si="2"/>
        <v>-</v>
      </c>
      <c r="Q43" s="57"/>
      <c r="R43" s="86" t="str">
        <f t="shared" si="3"/>
        <v>-</v>
      </c>
      <c r="S43" s="86" t="str">
        <f t="shared" si="3"/>
        <v>-</v>
      </c>
      <c r="T43" s="86" t="str">
        <f t="shared" si="3"/>
        <v>-</v>
      </c>
      <c r="U43" s="86" t="str">
        <f t="shared" si="3"/>
        <v>-</v>
      </c>
      <c r="V43" s="86" t="str">
        <f t="shared" si="3"/>
        <v>-</v>
      </c>
      <c r="W43" s="86" t="str">
        <f t="shared" si="3"/>
        <v>-</v>
      </c>
      <c r="X43" s="86" t="str">
        <f t="shared" si="3"/>
        <v>-</v>
      </c>
      <c r="Y43" s="86" t="str">
        <f t="shared" si="3"/>
        <v>-</v>
      </c>
      <c r="Z43" s="57"/>
      <c r="AA43" s="86" t="str">
        <f t="shared" ref="AA43" si="11">IF(AA15="","-",AA15+AA29)</f>
        <v>-</v>
      </c>
      <c r="AB43" s="86" t="str">
        <f t="shared" ref="AB43:BG43" si="12">IF(AB15="","-",AB15+AB29)</f>
        <v>-</v>
      </c>
      <c r="AC43" s="86" t="str">
        <f t="shared" ref="AC43" si="13">IF(AC15="","-",AC15+AC29)</f>
        <v>-</v>
      </c>
      <c r="AD43" s="86" t="str">
        <f t="shared" si="12"/>
        <v>-</v>
      </c>
      <c r="AE43" s="86">
        <f t="shared" si="12"/>
        <v>1814358</v>
      </c>
      <c r="AF43" s="86">
        <f t="shared" si="12"/>
        <v>1731660</v>
      </c>
      <c r="AG43" s="86" t="str">
        <f t="shared" si="12"/>
        <v>-</v>
      </c>
      <c r="AH43" s="86" t="str">
        <f t="shared" si="12"/>
        <v>-</v>
      </c>
      <c r="AI43" s="86" t="str">
        <f t="shared" si="12"/>
        <v>-</v>
      </c>
      <c r="AJ43" s="86" t="str">
        <f t="shared" si="12"/>
        <v>-</v>
      </c>
      <c r="AK43" s="86" t="str">
        <f t="shared" si="12"/>
        <v>-</v>
      </c>
      <c r="AL43" s="86" t="str">
        <f t="shared" si="12"/>
        <v>-</v>
      </c>
      <c r="AM43" s="86" t="str">
        <f t="shared" si="12"/>
        <v>-</v>
      </c>
      <c r="AN43" s="86" t="str">
        <f t="shared" si="12"/>
        <v>-</v>
      </c>
      <c r="AO43" s="86" t="str">
        <f t="shared" si="12"/>
        <v>-</v>
      </c>
      <c r="AP43" s="86" t="str">
        <f t="shared" si="12"/>
        <v>-</v>
      </c>
      <c r="AQ43" s="86" t="str">
        <f t="shared" si="12"/>
        <v>-</v>
      </c>
      <c r="AR43" s="86" t="str">
        <f t="shared" si="12"/>
        <v>-</v>
      </c>
      <c r="AS43" s="86" t="str">
        <f t="shared" si="12"/>
        <v>-</v>
      </c>
      <c r="AT43" s="86" t="str">
        <f t="shared" si="12"/>
        <v>-</v>
      </c>
      <c r="AU43" s="86" t="str">
        <f t="shared" si="12"/>
        <v>-</v>
      </c>
      <c r="AV43" s="86" t="str">
        <f t="shared" si="12"/>
        <v>-</v>
      </c>
      <c r="AW43" s="86" t="str">
        <f t="shared" si="12"/>
        <v>-</v>
      </c>
      <c r="AX43" s="86" t="str">
        <f t="shared" si="12"/>
        <v>-</v>
      </c>
      <c r="AY43" s="86" t="str">
        <f t="shared" si="12"/>
        <v>-</v>
      </c>
      <c r="AZ43" s="86" t="str">
        <f t="shared" si="12"/>
        <v>-</v>
      </c>
      <c r="BA43" s="86" t="str">
        <f t="shared" si="12"/>
        <v>-</v>
      </c>
      <c r="BB43" s="86" t="str">
        <f t="shared" si="12"/>
        <v>-</v>
      </c>
      <c r="BC43" s="86" t="str">
        <f t="shared" si="12"/>
        <v>-</v>
      </c>
      <c r="BD43" s="86" t="str">
        <f t="shared" si="12"/>
        <v>-</v>
      </c>
      <c r="BE43" s="86" t="str">
        <f t="shared" si="12"/>
        <v>-</v>
      </c>
      <c r="BF43" s="86" t="str">
        <f t="shared" si="12"/>
        <v>-</v>
      </c>
      <c r="BG43" s="86" t="str">
        <f t="shared" si="12"/>
        <v>-</v>
      </c>
      <c r="BH43" s="5"/>
    </row>
    <row r="44" spans="1:60" s="55" customFormat="1" ht="11.25" customHeight="1" x14ac:dyDescent="0.2">
      <c r="A44" s="139" t="str">
        <f t="shared" si="7"/>
        <v>ElecSingle_Other+PPM_Northern Scotland</v>
      </c>
      <c r="B44" s="199"/>
      <c r="C44" s="181"/>
      <c r="D44" s="182"/>
      <c r="E44" s="184"/>
      <c r="F44" s="84" t="s">
        <v>65</v>
      </c>
      <c r="G44" s="85"/>
      <c r="H44" s="57"/>
      <c r="I44" s="86" t="str">
        <f t="shared" si="2"/>
        <v>-</v>
      </c>
      <c r="J44" s="86" t="str">
        <f t="shared" si="2"/>
        <v>-</v>
      </c>
      <c r="K44" s="86" t="str">
        <f t="shared" si="2"/>
        <v>-</v>
      </c>
      <c r="L44" s="86" t="str">
        <f t="shared" si="2"/>
        <v>-</v>
      </c>
      <c r="M44" s="86" t="str">
        <f t="shared" si="2"/>
        <v>-</v>
      </c>
      <c r="N44" s="86" t="str">
        <f t="shared" si="2"/>
        <v>-</v>
      </c>
      <c r="O44" s="86" t="str">
        <f t="shared" si="2"/>
        <v>-</v>
      </c>
      <c r="P44" s="86" t="str">
        <f t="shared" si="2"/>
        <v>-</v>
      </c>
      <c r="Q44" s="57"/>
      <c r="R44" s="86" t="str">
        <f t="shared" si="3"/>
        <v>-</v>
      </c>
      <c r="S44" s="86" t="str">
        <f t="shared" si="3"/>
        <v>-</v>
      </c>
      <c r="T44" s="86" t="str">
        <f t="shared" si="3"/>
        <v>-</v>
      </c>
      <c r="U44" s="86" t="str">
        <f t="shared" si="3"/>
        <v>-</v>
      </c>
      <c r="V44" s="86" t="str">
        <f t="shared" si="3"/>
        <v>-</v>
      </c>
      <c r="W44" s="86" t="str">
        <f t="shared" si="3"/>
        <v>-</v>
      </c>
      <c r="X44" s="86" t="str">
        <f t="shared" si="3"/>
        <v>-</v>
      </c>
      <c r="Y44" s="86" t="str">
        <f t="shared" si="3"/>
        <v>-</v>
      </c>
      <c r="Z44" s="57"/>
      <c r="AA44" s="86" t="str">
        <f t="shared" ref="AA44" si="14">IF(AA16="","-",AA16+AA30)</f>
        <v>-</v>
      </c>
      <c r="AB44" s="86" t="str">
        <f t="shared" ref="AB44:BG44" si="15">IF(AB16="","-",AB16+AB30)</f>
        <v>-</v>
      </c>
      <c r="AC44" s="86" t="str">
        <f t="shared" ref="AC44" si="16">IF(AC16="","-",AC16+AC30)</f>
        <v>-</v>
      </c>
      <c r="AD44" s="86" t="str">
        <f t="shared" si="15"/>
        <v>-</v>
      </c>
      <c r="AE44" s="86">
        <f t="shared" si="15"/>
        <v>551070</v>
      </c>
      <c r="AF44" s="86">
        <f t="shared" si="15"/>
        <v>505410</v>
      </c>
      <c r="AG44" s="86" t="str">
        <f t="shared" si="15"/>
        <v>-</v>
      </c>
      <c r="AH44" s="86" t="str">
        <f t="shared" si="15"/>
        <v>-</v>
      </c>
      <c r="AI44" s="86" t="str">
        <f t="shared" si="15"/>
        <v>-</v>
      </c>
      <c r="AJ44" s="86" t="str">
        <f t="shared" si="15"/>
        <v>-</v>
      </c>
      <c r="AK44" s="86" t="str">
        <f t="shared" si="15"/>
        <v>-</v>
      </c>
      <c r="AL44" s="86" t="str">
        <f t="shared" si="15"/>
        <v>-</v>
      </c>
      <c r="AM44" s="86" t="str">
        <f t="shared" si="15"/>
        <v>-</v>
      </c>
      <c r="AN44" s="86" t="str">
        <f t="shared" si="15"/>
        <v>-</v>
      </c>
      <c r="AO44" s="86" t="str">
        <f t="shared" si="15"/>
        <v>-</v>
      </c>
      <c r="AP44" s="86" t="str">
        <f t="shared" si="15"/>
        <v>-</v>
      </c>
      <c r="AQ44" s="86" t="str">
        <f t="shared" si="15"/>
        <v>-</v>
      </c>
      <c r="AR44" s="86" t="str">
        <f t="shared" si="15"/>
        <v>-</v>
      </c>
      <c r="AS44" s="86" t="str">
        <f t="shared" si="15"/>
        <v>-</v>
      </c>
      <c r="AT44" s="86" t="str">
        <f t="shared" si="15"/>
        <v>-</v>
      </c>
      <c r="AU44" s="86" t="str">
        <f t="shared" si="15"/>
        <v>-</v>
      </c>
      <c r="AV44" s="86" t="str">
        <f t="shared" si="15"/>
        <v>-</v>
      </c>
      <c r="AW44" s="86" t="str">
        <f t="shared" si="15"/>
        <v>-</v>
      </c>
      <c r="AX44" s="86" t="str">
        <f t="shared" si="15"/>
        <v>-</v>
      </c>
      <c r="AY44" s="86" t="str">
        <f t="shared" si="15"/>
        <v>-</v>
      </c>
      <c r="AZ44" s="86" t="str">
        <f t="shared" si="15"/>
        <v>-</v>
      </c>
      <c r="BA44" s="86" t="str">
        <f t="shared" si="15"/>
        <v>-</v>
      </c>
      <c r="BB44" s="86" t="str">
        <f t="shared" si="15"/>
        <v>-</v>
      </c>
      <c r="BC44" s="86" t="str">
        <f t="shared" si="15"/>
        <v>-</v>
      </c>
      <c r="BD44" s="86" t="str">
        <f t="shared" si="15"/>
        <v>-</v>
      </c>
      <c r="BE44" s="86" t="str">
        <f t="shared" si="15"/>
        <v>-</v>
      </c>
      <c r="BF44" s="86" t="str">
        <f t="shared" si="15"/>
        <v>-</v>
      </c>
      <c r="BG44" s="86" t="str">
        <f t="shared" si="15"/>
        <v>-</v>
      </c>
      <c r="BH44" s="5"/>
    </row>
    <row r="45" spans="1:60" s="55" customFormat="1" ht="11.25" customHeight="1" x14ac:dyDescent="0.2">
      <c r="A45" s="139" t="str">
        <f t="shared" si="7"/>
        <v>ElecSingle_Other+PPM_Southern</v>
      </c>
      <c r="B45" s="199"/>
      <c r="C45" s="181"/>
      <c r="D45" s="182"/>
      <c r="E45" s="184"/>
      <c r="F45" s="84" t="s">
        <v>66</v>
      </c>
      <c r="G45" s="85"/>
      <c r="H45" s="57"/>
      <c r="I45" s="86" t="str">
        <f t="shared" si="2"/>
        <v>-</v>
      </c>
      <c r="J45" s="86" t="str">
        <f t="shared" si="2"/>
        <v>-</v>
      </c>
      <c r="K45" s="86" t="str">
        <f t="shared" si="2"/>
        <v>-</v>
      </c>
      <c r="L45" s="86" t="str">
        <f t="shared" si="2"/>
        <v>-</v>
      </c>
      <c r="M45" s="86" t="str">
        <f t="shared" si="2"/>
        <v>-</v>
      </c>
      <c r="N45" s="86" t="str">
        <f t="shared" si="2"/>
        <v>-</v>
      </c>
      <c r="O45" s="86" t="str">
        <f t="shared" si="2"/>
        <v>-</v>
      </c>
      <c r="P45" s="86" t="str">
        <f t="shared" si="2"/>
        <v>-</v>
      </c>
      <c r="Q45" s="57"/>
      <c r="R45" s="86" t="str">
        <f t="shared" si="3"/>
        <v>-</v>
      </c>
      <c r="S45" s="86" t="str">
        <f t="shared" si="3"/>
        <v>-</v>
      </c>
      <c r="T45" s="86" t="str">
        <f t="shared" si="3"/>
        <v>-</v>
      </c>
      <c r="U45" s="86" t="str">
        <f t="shared" si="3"/>
        <v>-</v>
      </c>
      <c r="V45" s="86" t="str">
        <f t="shared" si="3"/>
        <v>-</v>
      </c>
      <c r="W45" s="86" t="str">
        <f t="shared" si="3"/>
        <v>-</v>
      </c>
      <c r="X45" s="86" t="str">
        <f t="shared" si="3"/>
        <v>-</v>
      </c>
      <c r="Y45" s="86" t="str">
        <f t="shared" si="3"/>
        <v>-</v>
      </c>
      <c r="Z45" s="57"/>
      <c r="AA45" s="86" t="str">
        <f t="shared" ref="AA45" si="17">IF(AA17="","-",AA17+AA31)</f>
        <v>-</v>
      </c>
      <c r="AB45" s="86" t="str">
        <f t="shared" ref="AB45:BG45" si="18">IF(AB17="","-",AB17+AB31)</f>
        <v>-</v>
      </c>
      <c r="AC45" s="86" t="str">
        <f t="shared" ref="AC45" si="19">IF(AC17="","-",AC17+AC31)</f>
        <v>-</v>
      </c>
      <c r="AD45" s="86" t="str">
        <f t="shared" si="18"/>
        <v>-</v>
      </c>
      <c r="AE45" s="86">
        <f t="shared" si="18"/>
        <v>2485888</v>
      </c>
      <c r="AF45" s="86">
        <f t="shared" si="18"/>
        <v>2285460</v>
      </c>
      <c r="AG45" s="86" t="str">
        <f t="shared" si="18"/>
        <v>-</v>
      </c>
      <c r="AH45" s="86" t="str">
        <f t="shared" si="18"/>
        <v>-</v>
      </c>
      <c r="AI45" s="86" t="str">
        <f t="shared" si="18"/>
        <v>-</v>
      </c>
      <c r="AJ45" s="86" t="str">
        <f t="shared" si="18"/>
        <v>-</v>
      </c>
      <c r="AK45" s="86" t="str">
        <f t="shared" si="18"/>
        <v>-</v>
      </c>
      <c r="AL45" s="86" t="str">
        <f t="shared" si="18"/>
        <v>-</v>
      </c>
      <c r="AM45" s="86" t="str">
        <f t="shared" si="18"/>
        <v>-</v>
      </c>
      <c r="AN45" s="86" t="str">
        <f t="shared" si="18"/>
        <v>-</v>
      </c>
      <c r="AO45" s="86" t="str">
        <f t="shared" si="18"/>
        <v>-</v>
      </c>
      <c r="AP45" s="86" t="str">
        <f t="shared" si="18"/>
        <v>-</v>
      </c>
      <c r="AQ45" s="86" t="str">
        <f t="shared" si="18"/>
        <v>-</v>
      </c>
      <c r="AR45" s="86" t="str">
        <f t="shared" si="18"/>
        <v>-</v>
      </c>
      <c r="AS45" s="86" t="str">
        <f t="shared" si="18"/>
        <v>-</v>
      </c>
      <c r="AT45" s="86" t="str">
        <f t="shared" si="18"/>
        <v>-</v>
      </c>
      <c r="AU45" s="86" t="str">
        <f t="shared" si="18"/>
        <v>-</v>
      </c>
      <c r="AV45" s="86" t="str">
        <f t="shared" si="18"/>
        <v>-</v>
      </c>
      <c r="AW45" s="86" t="str">
        <f t="shared" si="18"/>
        <v>-</v>
      </c>
      <c r="AX45" s="86" t="str">
        <f t="shared" si="18"/>
        <v>-</v>
      </c>
      <c r="AY45" s="86" t="str">
        <f t="shared" si="18"/>
        <v>-</v>
      </c>
      <c r="AZ45" s="86" t="str">
        <f t="shared" si="18"/>
        <v>-</v>
      </c>
      <c r="BA45" s="86" t="str">
        <f t="shared" si="18"/>
        <v>-</v>
      </c>
      <c r="BB45" s="86" t="str">
        <f t="shared" si="18"/>
        <v>-</v>
      </c>
      <c r="BC45" s="86" t="str">
        <f t="shared" si="18"/>
        <v>-</v>
      </c>
      <c r="BD45" s="86" t="str">
        <f t="shared" si="18"/>
        <v>-</v>
      </c>
      <c r="BE45" s="86" t="str">
        <f t="shared" si="18"/>
        <v>-</v>
      </c>
      <c r="BF45" s="86" t="str">
        <f t="shared" si="18"/>
        <v>-</v>
      </c>
      <c r="BG45" s="86" t="str">
        <f t="shared" si="18"/>
        <v>-</v>
      </c>
      <c r="BH45" s="5"/>
    </row>
    <row r="46" spans="1:60" s="55" customFormat="1" ht="11.25" customHeight="1" x14ac:dyDescent="0.2">
      <c r="A46" s="139" t="str">
        <f t="shared" si="7"/>
        <v>ElecSingle_Other+PPM_Southern Scotland</v>
      </c>
      <c r="B46" s="199"/>
      <c r="C46" s="181"/>
      <c r="D46" s="182"/>
      <c r="E46" s="184"/>
      <c r="F46" s="84" t="s">
        <v>67</v>
      </c>
      <c r="G46" s="85"/>
      <c r="H46" s="57"/>
      <c r="I46" s="86" t="str">
        <f t="shared" si="2"/>
        <v>-</v>
      </c>
      <c r="J46" s="86" t="str">
        <f t="shared" si="2"/>
        <v>-</v>
      </c>
      <c r="K46" s="86" t="str">
        <f t="shared" si="2"/>
        <v>-</v>
      </c>
      <c r="L46" s="86" t="str">
        <f t="shared" si="2"/>
        <v>-</v>
      </c>
      <c r="M46" s="86" t="str">
        <f t="shared" si="2"/>
        <v>-</v>
      </c>
      <c r="N46" s="86" t="str">
        <f t="shared" si="2"/>
        <v>-</v>
      </c>
      <c r="O46" s="86" t="str">
        <f t="shared" si="2"/>
        <v>-</v>
      </c>
      <c r="P46" s="86" t="str">
        <f t="shared" si="2"/>
        <v>-</v>
      </c>
      <c r="Q46" s="57"/>
      <c r="R46" s="86" t="str">
        <f t="shared" si="3"/>
        <v>-</v>
      </c>
      <c r="S46" s="86" t="str">
        <f t="shared" si="3"/>
        <v>-</v>
      </c>
      <c r="T46" s="86" t="str">
        <f t="shared" si="3"/>
        <v>-</v>
      </c>
      <c r="U46" s="86" t="str">
        <f t="shared" si="3"/>
        <v>-</v>
      </c>
      <c r="V46" s="86" t="str">
        <f t="shared" si="3"/>
        <v>-</v>
      </c>
      <c r="W46" s="86" t="str">
        <f t="shared" si="3"/>
        <v>-</v>
      </c>
      <c r="X46" s="86" t="str">
        <f t="shared" si="3"/>
        <v>-</v>
      </c>
      <c r="Y46" s="86" t="str">
        <f t="shared" si="3"/>
        <v>-</v>
      </c>
      <c r="Z46" s="57"/>
      <c r="AA46" s="86" t="str">
        <f t="shared" ref="AA46" si="20">IF(AA18="","-",AA18+AA32)</f>
        <v>-</v>
      </c>
      <c r="AB46" s="86" t="str">
        <f t="shared" ref="AB46:BG46" si="21">IF(AB18="","-",AB18+AB32)</f>
        <v>-</v>
      </c>
      <c r="AC46" s="86" t="str">
        <f t="shared" ref="AC46" si="22">IF(AC18="","-",AC18+AC32)</f>
        <v>-</v>
      </c>
      <c r="AD46" s="86" t="str">
        <f t="shared" si="21"/>
        <v>-</v>
      </c>
      <c r="AE46" s="86">
        <f t="shared" si="21"/>
        <v>1615146</v>
      </c>
      <c r="AF46" s="86">
        <f t="shared" si="21"/>
        <v>1498626</v>
      </c>
      <c r="AG46" s="86" t="str">
        <f t="shared" si="21"/>
        <v>-</v>
      </c>
      <c r="AH46" s="86" t="str">
        <f t="shared" si="21"/>
        <v>-</v>
      </c>
      <c r="AI46" s="86" t="str">
        <f t="shared" si="21"/>
        <v>-</v>
      </c>
      <c r="AJ46" s="86" t="str">
        <f t="shared" si="21"/>
        <v>-</v>
      </c>
      <c r="AK46" s="86" t="str">
        <f t="shared" si="21"/>
        <v>-</v>
      </c>
      <c r="AL46" s="86" t="str">
        <f t="shared" si="21"/>
        <v>-</v>
      </c>
      <c r="AM46" s="86" t="str">
        <f t="shared" si="21"/>
        <v>-</v>
      </c>
      <c r="AN46" s="86" t="str">
        <f t="shared" si="21"/>
        <v>-</v>
      </c>
      <c r="AO46" s="86" t="str">
        <f t="shared" si="21"/>
        <v>-</v>
      </c>
      <c r="AP46" s="86" t="str">
        <f t="shared" si="21"/>
        <v>-</v>
      </c>
      <c r="AQ46" s="86" t="str">
        <f t="shared" si="21"/>
        <v>-</v>
      </c>
      <c r="AR46" s="86" t="str">
        <f t="shared" si="21"/>
        <v>-</v>
      </c>
      <c r="AS46" s="86" t="str">
        <f t="shared" si="21"/>
        <v>-</v>
      </c>
      <c r="AT46" s="86" t="str">
        <f t="shared" si="21"/>
        <v>-</v>
      </c>
      <c r="AU46" s="86" t="str">
        <f t="shared" si="21"/>
        <v>-</v>
      </c>
      <c r="AV46" s="86" t="str">
        <f t="shared" si="21"/>
        <v>-</v>
      </c>
      <c r="AW46" s="86" t="str">
        <f t="shared" si="21"/>
        <v>-</v>
      </c>
      <c r="AX46" s="86" t="str">
        <f t="shared" si="21"/>
        <v>-</v>
      </c>
      <c r="AY46" s="86" t="str">
        <f t="shared" si="21"/>
        <v>-</v>
      </c>
      <c r="AZ46" s="86" t="str">
        <f t="shared" si="21"/>
        <v>-</v>
      </c>
      <c r="BA46" s="86" t="str">
        <f t="shared" si="21"/>
        <v>-</v>
      </c>
      <c r="BB46" s="86" t="str">
        <f t="shared" si="21"/>
        <v>-</v>
      </c>
      <c r="BC46" s="86" t="str">
        <f t="shared" si="21"/>
        <v>-</v>
      </c>
      <c r="BD46" s="86" t="str">
        <f t="shared" si="21"/>
        <v>-</v>
      </c>
      <c r="BE46" s="86" t="str">
        <f t="shared" si="21"/>
        <v>-</v>
      </c>
      <c r="BF46" s="86" t="str">
        <f t="shared" si="21"/>
        <v>-</v>
      </c>
      <c r="BG46" s="86" t="str">
        <f t="shared" si="21"/>
        <v>-</v>
      </c>
      <c r="BH46" s="5"/>
    </row>
    <row r="47" spans="1:60" s="55" customFormat="1" ht="11.25" customHeight="1" x14ac:dyDescent="0.2">
      <c r="A47" s="139" t="str">
        <f t="shared" si="7"/>
        <v>ElecSingle_Other+PPM_N Wales and Mersey</v>
      </c>
      <c r="B47" s="199"/>
      <c r="C47" s="181"/>
      <c r="D47" s="182"/>
      <c r="E47" s="184"/>
      <c r="F47" s="84" t="s">
        <v>68</v>
      </c>
      <c r="G47" s="85"/>
      <c r="H47" s="57"/>
      <c r="I47" s="86" t="str">
        <f t="shared" si="2"/>
        <v>-</v>
      </c>
      <c r="J47" s="86" t="str">
        <f t="shared" si="2"/>
        <v>-</v>
      </c>
      <c r="K47" s="86" t="str">
        <f t="shared" si="2"/>
        <v>-</v>
      </c>
      <c r="L47" s="86" t="str">
        <f t="shared" si="2"/>
        <v>-</v>
      </c>
      <c r="M47" s="86" t="str">
        <f t="shared" si="2"/>
        <v>-</v>
      </c>
      <c r="N47" s="86" t="str">
        <f t="shared" si="2"/>
        <v>-</v>
      </c>
      <c r="O47" s="86" t="str">
        <f t="shared" si="2"/>
        <v>-</v>
      </c>
      <c r="P47" s="86" t="str">
        <f t="shared" si="2"/>
        <v>-</v>
      </c>
      <c r="Q47" s="57"/>
      <c r="R47" s="86" t="str">
        <f t="shared" si="3"/>
        <v>-</v>
      </c>
      <c r="S47" s="86" t="str">
        <f t="shared" si="3"/>
        <v>-</v>
      </c>
      <c r="T47" s="86" t="str">
        <f t="shared" si="3"/>
        <v>-</v>
      </c>
      <c r="U47" s="86" t="str">
        <f t="shared" si="3"/>
        <v>-</v>
      </c>
      <c r="V47" s="86" t="str">
        <f t="shared" si="3"/>
        <v>-</v>
      </c>
      <c r="W47" s="86" t="str">
        <f t="shared" si="3"/>
        <v>-</v>
      </c>
      <c r="X47" s="86" t="str">
        <f t="shared" si="3"/>
        <v>-</v>
      </c>
      <c r="Y47" s="86" t="str">
        <f t="shared" si="3"/>
        <v>-</v>
      </c>
      <c r="Z47" s="57"/>
      <c r="AA47" s="86" t="str">
        <f t="shared" ref="AA47" si="23">IF(AA19="","-",AA19+AA33)</f>
        <v>-</v>
      </c>
      <c r="AB47" s="86" t="str">
        <f t="shared" ref="AB47:BG47" si="24">IF(AB19="","-",AB19+AB33)</f>
        <v>-</v>
      </c>
      <c r="AC47" s="86" t="str">
        <f t="shared" ref="AC47" si="25">IF(AC19="","-",AC19+AC33)</f>
        <v>-</v>
      </c>
      <c r="AD47" s="86" t="str">
        <f t="shared" si="24"/>
        <v>-</v>
      </c>
      <c r="AE47" s="86">
        <f t="shared" si="24"/>
        <v>1222620</v>
      </c>
      <c r="AF47" s="86">
        <f t="shared" si="24"/>
        <v>1157105</v>
      </c>
      <c r="AG47" s="86" t="str">
        <f t="shared" si="24"/>
        <v>-</v>
      </c>
      <c r="AH47" s="86" t="str">
        <f t="shared" si="24"/>
        <v>-</v>
      </c>
      <c r="AI47" s="86" t="str">
        <f t="shared" si="24"/>
        <v>-</v>
      </c>
      <c r="AJ47" s="86" t="str">
        <f t="shared" si="24"/>
        <v>-</v>
      </c>
      <c r="AK47" s="86" t="str">
        <f t="shared" si="24"/>
        <v>-</v>
      </c>
      <c r="AL47" s="86" t="str">
        <f t="shared" si="24"/>
        <v>-</v>
      </c>
      <c r="AM47" s="86" t="str">
        <f t="shared" si="24"/>
        <v>-</v>
      </c>
      <c r="AN47" s="86" t="str">
        <f t="shared" si="24"/>
        <v>-</v>
      </c>
      <c r="AO47" s="86" t="str">
        <f t="shared" si="24"/>
        <v>-</v>
      </c>
      <c r="AP47" s="86" t="str">
        <f t="shared" si="24"/>
        <v>-</v>
      </c>
      <c r="AQ47" s="86" t="str">
        <f t="shared" si="24"/>
        <v>-</v>
      </c>
      <c r="AR47" s="86" t="str">
        <f t="shared" si="24"/>
        <v>-</v>
      </c>
      <c r="AS47" s="86" t="str">
        <f t="shared" si="24"/>
        <v>-</v>
      </c>
      <c r="AT47" s="86" t="str">
        <f t="shared" si="24"/>
        <v>-</v>
      </c>
      <c r="AU47" s="86" t="str">
        <f t="shared" si="24"/>
        <v>-</v>
      </c>
      <c r="AV47" s="86" t="str">
        <f t="shared" si="24"/>
        <v>-</v>
      </c>
      <c r="AW47" s="86" t="str">
        <f t="shared" si="24"/>
        <v>-</v>
      </c>
      <c r="AX47" s="86" t="str">
        <f t="shared" si="24"/>
        <v>-</v>
      </c>
      <c r="AY47" s="86" t="str">
        <f t="shared" si="24"/>
        <v>-</v>
      </c>
      <c r="AZ47" s="86" t="str">
        <f t="shared" si="24"/>
        <v>-</v>
      </c>
      <c r="BA47" s="86" t="str">
        <f t="shared" si="24"/>
        <v>-</v>
      </c>
      <c r="BB47" s="86" t="str">
        <f t="shared" si="24"/>
        <v>-</v>
      </c>
      <c r="BC47" s="86" t="str">
        <f t="shared" si="24"/>
        <v>-</v>
      </c>
      <c r="BD47" s="86" t="str">
        <f t="shared" si="24"/>
        <v>-</v>
      </c>
      <c r="BE47" s="86" t="str">
        <f t="shared" si="24"/>
        <v>-</v>
      </c>
      <c r="BF47" s="86" t="str">
        <f t="shared" si="24"/>
        <v>-</v>
      </c>
      <c r="BG47" s="86" t="str">
        <f t="shared" si="24"/>
        <v>-</v>
      </c>
      <c r="BH47" s="5"/>
    </row>
    <row r="48" spans="1:60" s="55" customFormat="1" ht="11.25" customHeight="1" x14ac:dyDescent="0.2">
      <c r="A48" s="139" t="str">
        <f t="shared" si="7"/>
        <v>ElecSingle_Other+PPM_London</v>
      </c>
      <c r="B48" s="199"/>
      <c r="C48" s="181"/>
      <c r="D48" s="182"/>
      <c r="E48" s="184"/>
      <c r="F48" s="84" t="s">
        <v>69</v>
      </c>
      <c r="G48" s="85"/>
      <c r="H48" s="57"/>
      <c r="I48" s="86" t="str">
        <f t="shared" si="2"/>
        <v>-</v>
      </c>
      <c r="J48" s="86" t="str">
        <f t="shared" si="2"/>
        <v>-</v>
      </c>
      <c r="K48" s="86" t="str">
        <f t="shared" si="2"/>
        <v>-</v>
      </c>
      <c r="L48" s="86" t="str">
        <f t="shared" si="2"/>
        <v>-</v>
      </c>
      <c r="M48" s="86" t="str">
        <f t="shared" si="2"/>
        <v>-</v>
      </c>
      <c r="N48" s="86" t="str">
        <f t="shared" si="2"/>
        <v>-</v>
      </c>
      <c r="O48" s="86" t="str">
        <f t="shared" si="2"/>
        <v>-</v>
      </c>
      <c r="P48" s="86" t="str">
        <f t="shared" si="2"/>
        <v>-</v>
      </c>
      <c r="Q48" s="57"/>
      <c r="R48" s="86" t="str">
        <f t="shared" si="3"/>
        <v>-</v>
      </c>
      <c r="S48" s="86" t="str">
        <f t="shared" si="3"/>
        <v>-</v>
      </c>
      <c r="T48" s="86" t="str">
        <f t="shared" si="3"/>
        <v>-</v>
      </c>
      <c r="U48" s="86" t="str">
        <f t="shared" si="3"/>
        <v>-</v>
      </c>
      <c r="V48" s="86" t="str">
        <f t="shared" si="3"/>
        <v>-</v>
      </c>
      <c r="W48" s="86" t="str">
        <f t="shared" si="3"/>
        <v>-</v>
      </c>
      <c r="X48" s="86" t="str">
        <f t="shared" si="3"/>
        <v>-</v>
      </c>
      <c r="Y48" s="86" t="str">
        <f t="shared" si="3"/>
        <v>-</v>
      </c>
      <c r="Z48" s="57"/>
      <c r="AA48" s="86" t="str">
        <f t="shared" ref="AA48" si="26">IF(AA20="","-",AA20+AA34)</f>
        <v>-</v>
      </c>
      <c r="AB48" s="86" t="str">
        <f t="shared" ref="AB48:BG48" si="27">IF(AB20="","-",AB20+AB34)</f>
        <v>-</v>
      </c>
      <c r="AC48" s="86" t="str">
        <f t="shared" ref="AC48" si="28">IF(AC20="","-",AC20+AC34)</f>
        <v>-</v>
      </c>
      <c r="AD48" s="86" t="str">
        <f t="shared" si="27"/>
        <v>-</v>
      </c>
      <c r="AE48" s="86">
        <f t="shared" si="27"/>
        <v>1651472</v>
      </c>
      <c r="AF48" s="86">
        <f t="shared" si="27"/>
        <v>1551856</v>
      </c>
      <c r="AG48" s="86" t="str">
        <f t="shared" si="27"/>
        <v>-</v>
      </c>
      <c r="AH48" s="86" t="str">
        <f t="shared" si="27"/>
        <v>-</v>
      </c>
      <c r="AI48" s="86" t="str">
        <f t="shared" si="27"/>
        <v>-</v>
      </c>
      <c r="AJ48" s="86" t="str">
        <f t="shared" si="27"/>
        <v>-</v>
      </c>
      <c r="AK48" s="86" t="str">
        <f t="shared" si="27"/>
        <v>-</v>
      </c>
      <c r="AL48" s="86" t="str">
        <f t="shared" si="27"/>
        <v>-</v>
      </c>
      <c r="AM48" s="86" t="str">
        <f t="shared" si="27"/>
        <v>-</v>
      </c>
      <c r="AN48" s="86" t="str">
        <f t="shared" si="27"/>
        <v>-</v>
      </c>
      <c r="AO48" s="86" t="str">
        <f t="shared" si="27"/>
        <v>-</v>
      </c>
      <c r="AP48" s="86" t="str">
        <f t="shared" si="27"/>
        <v>-</v>
      </c>
      <c r="AQ48" s="86" t="str">
        <f t="shared" si="27"/>
        <v>-</v>
      </c>
      <c r="AR48" s="86" t="str">
        <f t="shared" si="27"/>
        <v>-</v>
      </c>
      <c r="AS48" s="86" t="str">
        <f t="shared" si="27"/>
        <v>-</v>
      </c>
      <c r="AT48" s="86" t="str">
        <f t="shared" si="27"/>
        <v>-</v>
      </c>
      <c r="AU48" s="86" t="str">
        <f t="shared" si="27"/>
        <v>-</v>
      </c>
      <c r="AV48" s="86" t="str">
        <f t="shared" si="27"/>
        <v>-</v>
      </c>
      <c r="AW48" s="86" t="str">
        <f t="shared" si="27"/>
        <v>-</v>
      </c>
      <c r="AX48" s="86" t="str">
        <f t="shared" si="27"/>
        <v>-</v>
      </c>
      <c r="AY48" s="86" t="str">
        <f t="shared" si="27"/>
        <v>-</v>
      </c>
      <c r="AZ48" s="86" t="str">
        <f t="shared" si="27"/>
        <v>-</v>
      </c>
      <c r="BA48" s="86" t="str">
        <f t="shared" si="27"/>
        <v>-</v>
      </c>
      <c r="BB48" s="86" t="str">
        <f t="shared" si="27"/>
        <v>-</v>
      </c>
      <c r="BC48" s="86" t="str">
        <f t="shared" si="27"/>
        <v>-</v>
      </c>
      <c r="BD48" s="86" t="str">
        <f t="shared" si="27"/>
        <v>-</v>
      </c>
      <c r="BE48" s="86" t="str">
        <f t="shared" si="27"/>
        <v>-</v>
      </c>
      <c r="BF48" s="86" t="str">
        <f t="shared" si="27"/>
        <v>-</v>
      </c>
      <c r="BG48" s="86" t="str">
        <f t="shared" si="27"/>
        <v>-</v>
      </c>
      <c r="BH48" s="5"/>
    </row>
    <row r="49" spans="1:60" s="55" customFormat="1" ht="11.25" customHeight="1" x14ac:dyDescent="0.2">
      <c r="A49" s="139" t="str">
        <f t="shared" si="7"/>
        <v>ElecSingle_Other+PPM_South East</v>
      </c>
      <c r="B49" s="199"/>
      <c r="C49" s="181"/>
      <c r="D49" s="182"/>
      <c r="E49" s="184"/>
      <c r="F49" s="84" t="s">
        <v>70</v>
      </c>
      <c r="G49" s="85"/>
      <c r="H49" s="57"/>
      <c r="I49" s="86" t="str">
        <f t="shared" si="2"/>
        <v>-</v>
      </c>
      <c r="J49" s="86" t="str">
        <f t="shared" si="2"/>
        <v>-</v>
      </c>
      <c r="K49" s="86" t="str">
        <f t="shared" si="2"/>
        <v>-</v>
      </c>
      <c r="L49" s="86" t="str">
        <f t="shared" si="2"/>
        <v>-</v>
      </c>
      <c r="M49" s="86" t="str">
        <f t="shared" si="2"/>
        <v>-</v>
      </c>
      <c r="N49" s="86" t="str">
        <f t="shared" si="2"/>
        <v>-</v>
      </c>
      <c r="O49" s="86" t="str">
        <f t="shared" si="2"/>
        <v>-</v>
      </c>
      <c r="P49" s="86" t="str">
        <f t="shared" si="2"/>
        <v>-</v>
      </c>
      <c r="Q49" s="57"/>
      <c r="R49" s="86" t="str">
        <f t="shared" si="3"/>
        <v>-</v>
      </c>
      <c r="S49" s="86" t="str">
        <f t="shared" si="3"/>
        <v>-</v>
      </c>
      <c r="T49" s="86" t="str">
        <f t="shared" si="3"/>
        <v>-</v>
      </c>
      <c r="U49" s="86" t="str">
        <f t="shared" si="3"/>
        <v>-</v>
      </c>
      <c r="V49" s="86" t="str">
        <f t="shared" si="3"/>
        <v>-</v>
      </c>
      <c r="W49" s="86" t="str">
        <f t="shared" si="3"/>
        <v>-</v>
      </c>
      <c r="X49" s="86" t="str">
        <f t="shared" si="3"/>
        <v>-</v>
      </c>
      <c r="Y49" s="86" t="str">
        <f t="shared" si="3"/>
        <v>-</v>
      </c>
      <c r="Z49" s="57"/>
      <c r="AA49" s="86" t="str">
        <f t="shared" ref="AA49" si="29">IF(AA21="","-",AA21+AA35)</f>
        <v>-</v>
      </c>
      <c r="AB49" s="86" t="str">
        <f t="shared" ref="AB49:BG49" si="30">IF(AB21="","-",AB21+AB35)</f>
        <v>-</v>
      </c>
      <c r="AC49" s="86" t="str">
        <f t="shared" ref="AC49" si="31">IF(AC21="","-",AC21+AC35)</f>
        <v>-</v>
      </c>
      <c r="AD49" s="86" t="str">
        <f t="shared" si="30"/>
        <v>-</v>
      </c>
      <c r="AE49" s="86">
        <f t="shared" si="30"/>
        <v>1857780</v>
      </c>
      <c r="AF49" s="86">
        <f t="shared" si="30"/>
        <v>1570897</v>
      </c>
      <c r="AG49" s="86" t="str">
        <f t="shared" si="30"/>
        <v>-</v>
      </c>
      <c r="AH49" s="86" t="str">
        <f t="shared" si="30"/>
        <v>-</v>
      </c>
      <c r="AI49" s="86" t="str">
        <f t="shared" si="30"/>
        <v>-</v>
      </c>
      <c r="AJ49" s="86" t="str">
        <f t="shared" si="30"/>
        <v>-</v>
      </c>
      <c r="AK49" s="86" t="str">
        <f t="shared" si="30"/>
        <v>-</v>
      </c>
      <c r="AL49" s="86" t="str">
        <f t="shared" si="30"/>
        <v>-</v>
      </c>
      <c r="AM49" s="86" t="str">
        <f t="shared" si="30"/>
        <v>-</v>
      </c>
      <c r="AN49" s="86" t="str">
        <f t="shared" si="30"/>
        <v>-</v>
      </c>
      <c r="AO49" s="86" t="str">
        <f t="shared" si="30"/>
        <v>-</v>
      </c>
      <c r="AP49" s="86" t="str">
        <f t="shared" si="30"/>
        <v>-</v>
      </c>
      <c r="AQ49" s="86" t="str">
        <f t="shared" si="30"/>
        <v>-</v>
      </c>
      <c r="AR49" s="86" t="str">
        <f t="shared" si="30"/>
        <v>-</v>
      </c>
      <c r="AS49" s="86" t="str">
        <f t="shared" si="30"/>
        <v>-</v>
      </c>
      <c r="AT49" s="86" t="str">
        <f t="shared" si="30"/>
        <v>-</v>
      </c>
      <c r="AU49" s="86" t="str">
        <f t="shared" si="30"/>
        <v>-</v>
      </c>
      <c r="AV49" s="86" t="str">
        <f t="shared" si="30"/>
        <v>-</v>
      </c>
      <c r="AW49" s="86" t="str">
        <f t="shared" si="30"/>
        <v>-</v>
      </c>
      <c r="AX49" s="86" t="str">
        <f t="shared" si="30"/>
        <v>-</v>
      </c>
      <c r="AY49" s="86" t="str">
        <f t="shared" si="30"/>
        <v>-</v>
      </c>
      <c r="AZ49" s="86" t="str">
        <f t="shared" si="30"/>
        <v>-</v>
      </c>
      <c r="BA49" s="86" t="str">
        <f t="shared" si="30"/>
        <v>-</v>
      </c>
      <c r="BB49" s="86" t="str">
        <f t="shared" si="30"/>
        <v>-</v>
      </c>
      <c r="BC49" s="86" t="str">
        <f t="shared" si="30"/>
        <v>-</v>
      </c>
      <c r="BD49" s="86" t="str">
        <f t="shared" si="30"/>
        <v>-</v>
      </c>
      <c r="BE49" s="86" t="str">
        <f t="shared" si="30"/>
        <v>-</v>
      </c>
      <c r="BF49" s="86" t="str">
        <f t="shared" si="30"/>
        <v>-</v>
      </c>
      <c r="BG49" s="86" t="str">
        <f t="shared" si="30"/>
        <v>-</v>
      </c>
      <c r="BH49" s="5"/>
    </row>
    <row r="50" spans="1:60" s="55" customFormat="1" ht="11.25" customHeight="1" x14ac:dyDescent="0.2">
      <c r="A50" s="139" t="str">
        <f t="shared" si="7"/>
        <v>ElecSingle_Other+PPM_Eastern</v>
      </c>
      <c r="B50" s="199"/>
      <c r="C50" s="181"/>
      <c r="D50" s="182"/>
      <c r="E50" s="184"/>
      <c r="F50" s="84" t="s">
        <v>71</v>
      </c>
      <c r="G50" s="85"/>
      <c r="H50" s="57"/>
      <c r="I50" s="86" t="str">
        <f t="shared" si="2"/>
        <v>-</v>
      </c>
      <c r="J50" s="86" t="str">
        <f t="shared" si="2"/>
        <v>-</v>
      </c>
      <c r="K50" s="86" t="str">
        <f t="shared" si="2"/>
        <v>-</v>
      </c>
      <c r="L50" s="86" t="str">
        <f t="shared" si="2"/>
        <v>-</v>
      </c>
      <c r="M50" s="86" t="str">
        <f t="shared" si="2"/>
        <v>-</v>
      </c>
      <c r="N50" s="86" t="str">
        <f t="shared" si="2"/>
        <v>-</v>
      </c>
      <c r="O50" s="86" t="str">
        <f t="shared" si="2"/>
        <v>-</v>
      </c>
      <c r="P50" s="86" t="str">
        <f t="shared" si="2"/>
        <v>-</v>
      </c>
      <c r="Q50" s="57"/>
      <c r="R50" s="86" t="str">
        <f t="shared" si="3"/>
        <v>-</v>
      </c>
      <c r="S50" s="86" t="str">
        <f t="shared" si="3"/>
        <v>-</v>
      </c>
      <c r="T50" s="86" t="str">
        <f t="shared" si="3"/>
        <v>-</v>
      </c>
      <c r="U50" s="86" t="str">
        <f t="shared" si="3"/>
        <v>-</v>
      </c>
      <c r="V50" s="86" t="str">
        <f t="shared" si="3"/>
        <v>-</v>
      </c>
      <c r="W50" s="86" t="str">
        <f t="shared" si="3"/>
        <v>-</v>
      </c>
      <c r="X50" s="86" t="str">
        <f t="shared" si="3"/>
        <v>-</v>
      </c>
      <c r="Y50" s="86" t="str">
        <f t="shared" si="3"/>
        <v>-</v>
      </c>
      <c r="Z50" s="57"/>
      <c r="AA50" s="86" t="str">
        <f t="shared" ref="AA50" si="32">IF(AA22="","-",AA22+AA36)</f>
        <v>-</v>
      </c>
      <c r="AB50" s="86" t="str">
        <f t="shared" ref="AB50:BG50" si="33">IF(AB22="","-",AB22+AB36)</f>
        <v>-</v>
      </c>
      <c r="AC50" s="86" t="str">
        <f t="shared" ref="AC50" si="34">IF(AC22="","-",AC22+AC36)</f>
        <v>-</v>
      </c>
      <c r="AD50" s="86" t="str">
        <f t="shared" si="33"/>
        <v>-</v>
      </c>
      <c r="AE50" s="86">
        <f t="shared" si="33"/>
        <v>2940493</v>
      </c>
      <c r="AF50" s="86">
        <f t="shared" si="33"/>
        <v>2420830</v>
      </c>
      <c r="AG50" s="86" t="str">
        <f t="shared" si="33"/>
        <v>-</v>
      </c>
      <c r="AH50" s="86" t="str">
        <f t="shared" si="33"/>
        <v>-</v>
      </c>
      <c r="AI50" s="86" t="str">
        <f t="shared" si="33"/>
        <v>-</v>
      </c>
      <c r="AJ50" s="86" t="str">
        <f t="shared" si="33"/>
        <v>-</v>
      </c>
      <c r="AK50" s="86" t="str">
        <f t="shared" si="33"/>
        <v>-</v>
      </c>
      <c r="AL50" s="86" t="str">
        <f t="shared" si="33"/>
        <v>-</v>
      </c>
      <c r="AM50" s="86" t="str">
        <f t="shared" si="33"/>
        <v>-</v>
      </c>
      <c r="AN50" s="86" t="str">
        <f t="shared" si="33"/>
        <v>-</v>
      </c>
      <c r="AO50" s="86" t="str">
        <f t="shared" si="33"/>
        <v>-</v>
      </c>
      <c r="AP50" s="86" t="str">
        <f t="shared" si="33"/>
        <v>-</v>
      </c>
      <c r="AQ50" s="86" t="str">
        <f t="shared" si="33"/>
        <v>-</v>
      </c>
      <c r="AR50" s="86" t="str">
        <f t="shared" si="33"/>
        <v>-</v>
      </c>
      <c r="AS50" s="86" t="str">
        <f t="shared" si="33"/>
        <v>-</v>
      </c>
      <c r="AT50" s="86" t="str">
        <f t="shared" si="33"/>
        <v>-</v>
      </c>
      <c r="AU50" s="86" t="str">
        <f t="shared" si="33"/>
        <v>-</v>
      </c>
      <c r="AV50" s="86" t="str">
        <f t="shared" si="33"/>
        <v>-</v>
      </c>
      <c r="AW50" s="86" t="str">
        <f t="shared" si="33"/>
        <v>-</v>
      </c>
      <c r="AX50" s="86" t="str">
        <f t="shared" si="33"/>
        <v>-</v>
      </c>
      <c r="AY50" s="86" t="str">
        <f t="shared" si="33"/>
        <v>-</v>
      </c>
      <c r="AZ50" s="86" t="str">
        <f t="shared" si="33"/>
        <v>-</v>
      </c>
      <c r="BA50" s="86" t="str">
        <f t="shared" si="33"/>
        <v>-</v>
      </c>
      <c r="BB50" s="86" t="str">
        <f t="shared" si="33"/>
        <v>-</v>
      </c>
      <c r="BC50" s="86" t="str">
        <f t="shared" si="33"/>
        <v>-</v>
      </c>
      <c r="BD50" s="86" t="str">
        <f t="shared" si="33"/>
        <v>-</v>
      </c>
      <c r="BE50" s="86" t="str">
        <f t="shared" si="33"/>
        <v>-</v>
      </c>
      <c r="BF50" s="86" t="str">
        <f t="shared" si="33"/>
        <v>-</v>
      </c>
      <c r="BG50" s="86" t="str">
        <f t="shared" si="33"/>
        <v>-</v>
      </c>
      <c r="BH50" s="5"/>
    </row>
    <row r="51" spans="1:60" s="55" customFormat="1" ht="11.25" customHeight="1" x14ac:dyDescent="0.2">
      <c r="A51" s="139" t="str">
        <f t="shared" si="7"/>
        <v>ElecSingle_Other+PPM_East Midlands</v>
      </c>
      <c r="B51" s="199"/>
      <c r="C51" s="181"/>
      <c r="D51" s="182"/>
      <c r="E51" s="184"/>
      <c r="F51" s="84" t="s">
        <v>72</v>
      </c>
      <c r="G51" s="85"/>
      <c r="H51" s="57"/>
      <c r="I51" s="86" t="str">
        <f t="shared" si="2"/>
        <v>-</v>
      </c>
      <c r="J51" s="86" t="str">
        <f t="shared" si="2"/>
        <v>-</v>
      </c>
      <c r="K51" s="86" t="str">
        <f t="shared" si="2"/>
        <v>-</v>
      </c>
      <c r="L51" s="86" t="str">
        <f t="shared" si="2"/>
        <v>-</v>
      </c>
      <c r="M51" s="86" t="str">
        <f t="shared" si="2"/>
        <v>-</v>
      </c>
      <c r="N51" s="86" t="str">
        <f t="shared" si="2"/>
        <v>-</v>
      </c>
      <c r="O51" s="86" t="str">
        <f t="shared" si="2"/>
        <v>-</v>
      </c>
      <c r="P51" s="86" t="str">
        <f t="shared" si="2"/>
        <v>-</v>
      </c>
      <c r="Q51" s="57"/>
      <c r="R51" s="86" t="str">
        <f t="shared" si="3"/>
        <v>-</v>
      </c>
      <c r="S51" s="86" t="str">
        <f t="shared" si="3"/>
        <v>-</v>
      </c>
      <c r="T51" s="86" t="str">
        <f t="shared" si="3"/>
        <v>-</v>
      </c>
      <c r="U51" s="86" t="str">
        <f t="shared" si="3"/>
        <v>-</v>
      </c>
      <c r="V51" s="86" t="str">
        <f t="shared" si="3"/>
        <v>-</v>
      </c>
      <c r="W51" s="86" t="str">
        <f t="shared" si="3"/>
        <v>-</v>
      </c>
      <c r="X51" s="86" t="str">
        <f t="shared" si="3"/>
        <v>-</v>
      </c>
      <c r="Y51" s="86" t="str">
        <f t="shared" si="3"/>
        <v>-</v>
      </c>
      <c r="Z51" s="57"/>
      <c r="AA51" s="86" t="str">
        <f t="shared" ref="AA51" si="35">IF(AA23="","-",AA23+AA37)</f>
        <v>-</v>
      </c>
      <c r="AB51" s="86" t="str">
        <f t="shared" ref="AB51:BG51" si="36">IF(AB23="","-",AB23+AB37)</f>
        <v>-</v>
      </c>
      <c r="AC51" s="86" t="str">
        <f t="shared" ref="AC51" si="37">IF(AC23="","-",AC23+AC37)</f>
        <v>-</v>
      </c>
      <c r="AD51" s="86" t="str">
        <f t="shared" si="36"/>
        <v>-</v>
      </c>
      <c r="AE51" s="86">
        <f t="shared" si="36"/>
        <v>2195786</v>
      </c>
      <c r="AF51" s="86">
        <f t="shared" si="36"/>
        <v>1756655</v>
      </c>
      <c r="AG51" s="86" t="str">
        <f t="shared" si="36"/>
        <v>-</v>
      </c>
      <c r="AH51" s="86" t="str">
        <f t="shared" si="36"/>
        <v>-</v>
      </c>
      <c r="AI51" s="86" t="str">
        <f t="shared" si="36"/>
        <v>-</v>
      </c>
      <c r="AJ51" s="86" t="str">
        <f t="shared" si="36"/>
        <v>-</v>
      </c>
      <c r="AK51" s="86" t="str">
        <f t="shared" si="36"/>
        <v>-</v>
      </c>
      <c r="AL51" s="86" t="str">
        <f t="shared" si="36"/>
        <v>-</v>
      </c>
      <c r="AM51" s="86" t="str">
        <f t="shared" si="36"/>
        <v>-</v>
      </c>
      <c r="AN51" s="86" t="str">
        <f t="shared" si="36"/>
        <v>-</v>
      </c>
      <c r="AO51" s="86" t="str">
        <f t="shared" si="36"/>
        <v>-</v>
      </c>
      <c r="AP51" s="86" t="str">
        <f t="shared" si="36"/>
        <v>-</v>
      </c>
      <c r="AQ51" s="86" t="str">
        <f t="shared" si="36"/>
        <v>-</v>
      </c>
      <c r="AR51" s="86" t="str">
        <f t="shared" si="36"/>
        <v>-</v>
      </c>
      <c r="AS51" s="86" t="str">
        <f t="shared" si="36"/>
        <v>-</v>
      </c>
      <c r="AT51" s="86" t="str">
        <f t="shared" si="36"/>
        <v>-</v>
      </c>
      <c r="AU51" s="86" t="str">
        <f t="shared" si="36"/>
        <v>-</v>
      </c>
      <c r="AV51" s="86" t="str">
        <f t="shared" si="36"/>
        <v>-</v>
      </c>
      <c r="AW51" s="86" t="str">
        <f t="shared" si="36"/>
        <v>-</v>
      </c>
      <c r="AX51" s="86" t="str">
        <f t="shared" si="36"/>
        <v>-</v>
      </c>
      <c r="AY51" s="86" t="str">
        <f t="shared" si="36"/>
        <v>-</v>
      </c>
      <c r="AZ51" s="86" t="str">
        <f t="shared" si="36"/>
        <v>-</v>
      </c>
      <c r="BA51" s="86" t="str">
        <f t="shared" si="36"/>
        <v>-</v>
      </c>
      <c r="BB51" s="86" t="str">
        <f t="shared" si="36"/>
        <v>-</v>
      </c>
      <c r="BC51" s="86" t="str">
        <f t="shared" si="36"/>
        <v>-</v>
      </c>
      <c r="BD51" s="86" t="str">
        <f t="shared" si="36"/>
        <v>-</v>
      </c>
      <c r="BE51" s="86" t="str">
        <f t="shared" si="36"/>
        <v>-</v>
      </c>
      <c r="BF51" s="86" t="str">
        <f t="shared" si="36"/>
        <v>-</v>
      </c>
      <c r="BG51" s="86" t="str">
        <f t="shared" si="36"/>
        <v>-</v>
      </c>
      <c r="BH51" s="5"/>
    </row>
    <row r="52" spans="1:60" s="55" customFormat="1" ht="11.25" customHeight="1" x14ac:dyDescent="0.2">
      <c r="A52" s="139" t="str">
        <f t="shared" si="7"/>
        <v>ElecSingle_Other+PPM_Midlands</v>
      </c>
      <c r="B52" s="199"/>
      <c r="C52" s="181"/>
      <c r="D52" s="182"/>
      <c r="E52" s="184"/>
      <c r="F52" s="84" t="s">
        <v>73</v>
      </c>
      <c r="G52" s="85"/>
      <c r="H52" s="57"/>
      <c r="I52" s="86" t="str">
        <f t="shared" si="2"/>
        <v>-</v>
      </c>
      <c r="J52" s="86" t="str">
        <f t="shared" si="2"/>
        <v>-</v>
      </c>
      <c r="K52" s="86" t="str">
        <f t="shared" si="2"/>
        <v>-</v>
      </c>
      <c r="L52" s="86" t="str">
        <f t="shared" si="2"/>
        <v>-</v>
      </c>
      <c r="M52" s="86" t="str">
        <f t="shared" si="2"/>
        <v>-</v>
      </c>
      <c r="N52" s="86" t="str">
        <f t="shared" si="2"/>
        <v>-</v>
      </c>
      <c r="O52" s="86" t="str">
        <f t="shared" si="2"/>
        <v>-</v>
      </c>
      <c r="P52" s="86" t="str">
        <f t="shared" si="2"/>
        <v>-</v>
      </c>
      <c r="Q52" s="57"/>
      <c r="R52" s="86" t="str">
        <f t="shared" si="3"/>
        <v>-</v>
      </c>
      <c r="S52" s="86" t="str">
        <f t="shared" si="3"/>
        <v>-</v>
      </c>
      <c r="T52" s="86" t="str">
        <f t="shared" si="3"/>
        <v>-</v>
      </c>
      <c r="U52" s="86" t="str">
        <f t="shared" si="3"/>
        <v>-</v>
      </c>
      <c r="V52" s="86" t="str">
        <f t="shared" si="3"/>
        <v>-</v>
      </c>
      <c r="W52" s="86" t="str">
        <f t="shared" si="3"/>
        <v>-</v>
      </c>
      <c r="X52" s="86" t="str">
        <f t="shared" si="3"/>
        <v>-</v>
      </c>
      <c r="Y52" s="86" t="str">
        <f t="shared" si="3"/>
        <v>-</v>
      </c>
      <c r="Z52" s="57"/>
      <c r="AA52" s="86" t="str">
        <f t="shared" ref="AA52" si="38">IF(AA24="","-",AA24+AA38)</f>
        <v>-</v>
      </c>
      <c r="AB52" s="86" t="str">
        <f t="shared" ref="AB52:BG52" si="39">IF(AB24="","-",AB24+AB38)</f>
        <v>-</v>
      </c>
      <c r="AC52" s="86" t="str">
        <f t="shared" ref="AC52" si="40">IF(AC24="","-",AC24+AC38)</f>
        <v>-</v>
      </c>
      <c r="AD52" s="86" t="str">
        <f t="shared" si="39"/>
        <v>-</v>
      </c>
      <c r="AE52" s="86">
        <f t="shared" si="39"/>
        <v>2003375</v>
      </c>
      <c r="AF52" s="86">
        <f t="shared" si="39"/>
        <v>1821239</v>
      </c>
      <c r="AG52" s="86" t="str">
        <f t="shared" si="39"/>
        <v>-</v>
      </c>
      <c r="AH52" s="86" t="str">
        <f t="shared" si="39"/>
        <v>-</v>
      </c>
      <c r="AI52" s="86" t="str">
        <f t="shared" si="39"/>
        <v>-</v>
      </c>
      <c r="AJ52" s="86" t="str">
        <f t="shared" si="39"/>
        <v>-</v>
      </c>
      <c r="AK52" s="86" t="str">
        <f t="shared" si="39"/>
        <v>-</v>
      </c>
      <c r="AL52" s="86" t="str">
        <f t="shared" si="39"/>
        <v>-</v>
      </c>
      <c r="AM52" s="86" t="str">
        <f t="shared" si="39"/>
        <v>-</v>
      </c>
      <c r="AN52" s="86" t="str">
        <f t="shared" si="39"/>
        <v>-</v>
      </c>
      <c r="AO52" s="86" t="str">
        <f t="shared" si="39"/>
        <v>-</v>
      </c>
      <c r="AP52" s="86" t="str">
        <f t="shared" si="39"/>
        <v>-</v>
      </c>
      <c r="AQ52" s="86" t="str">
        <f t="shared" si="39"/>
        <v>-</v>
      </c>
      <c r="AR52" s="86" t="str">
        <f t="shared" si="39"/>
        <v>-</v>
      </c>
      <c r="AS52" s="86" t="str">
        <f t="shared" si="39"/>
        <v>-</v>
      </c>
      <c r="AT52" s="86" t="str">
        <f t="shared" si="39"/>
        <v>-</v>
      </c>
      <c r="AU52" s="86" t="str">
        <f t="shared" si="39"/>
        <v>-</v>
      </c>
      <c r="AV52" s="86" t="str">
        <f t="shared" si="39"/>
        <v>-</v>
      </c>
      <c r="AW52" s="86" t="str">
        <f t="shared" si="39"/>
        <v>-</v>
      </c>
      <c r="AX52" s="86" t="str">
        <f t="shared" si="39"/>
        <v>-</v>
      </c>
      <c r="AY52" s="86" t="str">
        <f t="shared" si="39"/>
        <v>-</v>
      </c>
      <c r="AZ52" s="86" t="str">
        <f t="shared" si="39"/>
        <v>-</v>
      </c>
      <c r="BA52" s="86" t="str">
        <f t="shared" si="39"/>
        <v>-</v>
      </c>
      <c r="BB52" s="86" t="str">
        <f t="shared" si="39"/>
        <v>-</v>
      </c>
      <c r="BC52" s="86" t="str">
        <f t="shared" si="39"/>
        <v>-</v>
      </c>
      <c r="BD52" s="86" t="str">
        <f t="shared" si="39"/>
        <v>-</v>
      </c>
      <c r="BE52" s="86" t="str">
        <f t="shared" si="39"/>
        <v>-</v>
      </c>
      <c r="BF52" s="86" t="str">
        <f t="shared" si="39"/>
        <v>-</v>
      </c>
      <c r="BG52" s="86" t="str">
        <f t="shared" si="39"/>
        <v>-</v>
      </c>
      <c r="BH52" s="5"/>
    </row>
    <row r="53" spans="1:60" s="55" customFormat="1" ht="11.25" customHeight="1" x14ac:dyDescent="0.2">
      <c r="A53" s="139" t="str">
        <f t="shared" si="7"/>
        <v>ElecSingle_Other+PPM_Southern Western</v>
      </c>
      <c r="B53" s="199"/>
      <c r="C53" s="181"/>
      <c r="D53" s="182"/>
      <c r="E53" s="184"/>
      <c r="F53" s="84" t="s">
        <v>74</v>
      </c>
      <c r="G53" s="85"/>
      <c r="H53" s="57"/>
      <c r="I53" s="86" t="str">
        <f t="shared" si="2"/>
        <v>-</v>
      </c>
      <c r="J53" s="86" t="str">
        <f t="shared" si="2"/>
        <v>-</v>
      </c>
      <c r="K53" s="86" t="str">
        <f t="shared" si="2"/>
        <v>-</v>
      </c>
      <c r="L53" s="86" t="str">
        <f t="shared" si="2"/>
        <v>-</v>
      </c>
      <c r="M53" s="86" t="str">
        <f t="shared" si="2"/>
        <v>-</v>
      </c>
      <c r="N53" s="86" t="str">
        <f t="shared" si="2"/>
        <v>-</v>
      </c>
      <c r="O53" s="86" t="str">
        <f t="shared" si="2"/>
        <v>-</v>
      </c>
      <c r="P53" s="86" t="str">
        <f t="shared" si="2"/>
        <v>-</v>
      </c>
      <c r="Q53" s="57"/>
      <c r="R53" s="86" t="str">
        <f t="shared" si="3"/>
        <v>-</v>
      </c>
      <c r="S53" s="86" t="str">
        <f t="shared" si="3"/>
        <v>-</v>
      </c>
      <c r="T53" s="86" t="str">
        <f t="shared" si="3"/>
        <v>-</v>
      </c>
      <c r="U53" s="86" t="str">
        <f t="shared" si="3"/>
        <v>-</v>
      </c>
      <c r="V53" s="86" t="str">
        <f t="shared" si="3"/>
        <v>-</v>
      </c>
      <c r="W53" s="86" t="str">
        <f t="shared" si="3"/>
        <v>-</v>
      </c>
      <c r="X53" s="86" t="str">
        <f t="shared" si="3"/>
        <v>-</v>
      </c>
      <c r="Y53" s="86" t="str">
        <f t="shared" si="3"/>
        <v>-</v>
      </c>
      <c r="Z53" s="57"/>
      <c r="AA53" s="86" t="str">
        <f t="shared" ref="AA53" si="41">IF(AA25="","-",AA25+AA39)</f>
        <v>-</v>
      </c>
      <c r="AB53" s="86" t="str">
        <f t="shared" ref="AB53:BG53" si="42">IF(AB25="","-",AB25+AB39)</f>
        <v>-</v>
      </c>
      <c r="AC53" s="86" t="str">
        <f t="shared" ref="AC53" si="43">IF(AC25="","-",AC25+AC39)</f>
        <v>-</v>
      </c>
      <c r="AD53" s="86" t="str">
        <f t="shared" si="42"/>
        <v>-</v>
      </c>
      <c r="AE53" s="86">
        <f t="shared" si="42"/>
        <v>1292246</v>
      </c>
      <c r="AF53" s="86">
        <f t="shared" si="42"/>
        <v>1150225</v>
      </c>
      <c r="AG53" s="86" t="str">
        <f t="shared" si="42"/>
        <v>-</v>
      </c>
      <c r="AH53" s="86" t="str">
        <f t="shared" si="42"/>
        <v>-</v>
      </c>
      <c r="AI53" s="86" t="str">
        <f t="shared" si="42"/>
        <v>-</v>
      </c>
      <c r="AJ53" s="86" t="str">
        <f t="shared" si="42"/>
        <v>-</v>
      </c>
      <c r="AK53" s="86" t="str">
        <f t="shared" si="42"/>
        <v>-</v>
      </c>
      <c r="AL53" s="86" t="str">
        <f t="shared" si="42"/>
        <v>-</v>
      </c>
      <c r="AM53" s="86" t="str">
        <f t="shared" si="42"/>
        <v>-</v>
      </c>
      <c r="AN53" s="86" t="str">
        <f t="shared" si="42"/>
        <v>-</v>
      </c>
      <c r="AO53" s="86" t="str">
        <f t="shared" si="42"/>
        <v>-</v>
      </c>
      <c r="AP53" s="86" t="str">
        <f t="shared" si="42"/>
        <v>-</v>
      </c>
      <c r="AQ53" s="86" t="str">
        <f t="shared" si="42"/>
        <v>-</v>
      </c>
      <c r="AR53" s="86" t="str">
        <f t="shared" si="42"/>
        <v>-</v>
      </c>
      <c r="AS53" s="86" t="str">
        <f t="shared" si="42"/>
        <v>-</v>
      </c>
      <c r="AT53" s="86" t="str">
        <f t="shared" si="42"/>
        <v>-</v>
      </c>
      <c r="AU53" s="86" t="str">
        <f t="shared" si="42"/>
        <v>-</v>
      </c>
      <c r="AV53" s="86" t="str">
        <f t="shared" si="42"/>
        <v>-</v>
      </c>
      <c r="AW53" s="86" t="str">
        <f t="shared" si="42"/>
        <v>-</v>
      </c>
      <c r="AX53" s="86" t="str">
        <f t="shared" si="42"/>
        <v>-</v>
      </c>
      <c r="AY53" s="86" t="str">
        <f t="shared" si="42"/>
        <v>-</v>
      </c>
      <c r="AZ53" s="86" t="str">
        <f t="shared" si="42"/>
        <v>-</v>
      </c>
      <c r="BA53" s="86" t="str">
        <f t="shared" si="42"/>
        <v>-</v>
      </c>
      <c r="BB53" s="86" t="str">
        <f t="shared" si="42"/>
        <v>-</v>
      </c>
      <c r="BC53" s="86" t="str">
        <f t="shared" si="42"/>
        <v>-</v>
      </c>
      <c r="BD53" s="86" t="str">
        <f t="shared" si="42"/>
        <v>-</v>
      </c>
      <c r="BE53" s="86" t="str">
        <f t="shared" si="42"/>
        <v>-</v>
      </c>
      <c r="BF53" s="86" t="str">
        <f t="shared" si="42"/>
        <v>-</v>
      </c>
      <c r="BG53" s="86" t="str">
        <f t="shared" si="42"/>
        <v>-</v>
      </c>
      <c r="BH53" s="5"/>
    </row>
    <row r="54" spans="1:60" s="55" customFormat="1" ht="11.25" customHeight="1" x14ac:dyDescent="0.2">
      <c r="A54" s="139" t="str">
        <f t="shared" si="7"/>
        <v>ElecSingle_Other+PPM_South Wales</v>
      </c>
      <c r="B54" s="199"/>
      <c r="C54" s="181"/>
      <c r="D54" s="182"/>
      <c r="E54" s="185"/>
      <c r="F54" s="84" t="s">
        <v>75</v>
      </c>
      <c r="G54" s="85"/>
      <c r="H54" s="57"/>
      <c r="I54" s="86" t="str">
        <f t="shared" si="2"/>
        <v>-</v>
      </c>
      <c r="J54" s="86" t="str">
        <f t="shared" si="2"/>
        <v>-</v>
      </c>
      <c r="K54" s="86" t="str">
        <f t="shared" si="2"/>
        <v>-</v>
      </c>
      <c r="L54" s="86" t="str">
        <f t="shared" si="2"/>
        <v>-</v>
      </c>
      <c r="M54" s="86" t="str">
        <f t="shared" si="2"/>
        <v>-</v>
      </c>
      <c r="N54" s="86" t="str">
        <f t="shared" si="2"/>
        <v>-</v>
      </c>
      <c r="O54" s="86" t="str">
        <f t="shared" si="2"/>
        <v>-</v>
      </c>
      <c r="P54" s="86" t="str">
        <f t="shared" si="2"/>
        <v>-</v>
      </c>
      <c r="Q54" s="57"/>
      <c r="R54" s="86" t="str">
        <f t="shared" si="3"/>
        <v>-</v>
      </c>
      <c r="S54" s="86" t="str">
        <f t="shared" si="3"/>
        <v>-</v>
      </c>
      <c r="T54" s="86" t="str">
        <f t="shared" si="3"/>
        <v>-</v>
      </c>
      <c r="U54" s="86" t="str">
        <f t="shared" si="3"/>
        <v>-</v>
      </c>
      <c r="V54" s="86" t="str">
        <f t="shared" si="3"/>
        <v>-</v>
      </c>
      <c r="W54" s="86" t="str">
        <f t="shared" si="3"/>
        <v>-</v>
      </c>
      <c r="X54" s="86" t="str">
        <f t="shared" si="3"/>
        <v>-</v>
      </c>
      <c r="Y54" s="86" t="str">
        <f t="shared" si="3"/>
        <v>-</v>
      </c>
      <c r="Z54" s="57"/>
      <c r="AA54" s="86" t="str">
        <f t="shared" ref="AA54" si="44">IF(AA26="","-",AA26+AA40)</f>
        <v>-</v>
      </c>
      <c r="AB54" s="86" t="str">
        <f t="shared" ref="AB54:BG54" si="45">IF(AB26="","-",AB26+AB40)</f>
        <v>-</v>
      </c>
      <c r="AC54" s="86" t="str">
        <f t="shared" ref="AC54" si="46">IF(AC26="","-",AC26+AC40)</f>
        <v>-</v>
      </c>
      <c r="AD54" s="86" t="str">
        <f t="shared" si="45"/>
        <v>-</v>
      </c>
      <c r="AE54" s="86">
        <f t="shared" si="45"/>
        <v>888038</v>
      </c>
      <c r="AF54" s="86">
        <f t="shared" si="45"/>
        <v>852772</v>
      </c>
      <c r="AG54" s="86" t="str">
        <f t="shared" si="45"/>
        <v>-</v>
      </c>
      <c r="AH54" s="86" t="str">
        <f t="shared" si="45"/>
        <v>-</v>
      </c>
      <c r="AI54" s="86" t="str">
        <f t="shared" si="45"/>
        <v>-</v>
      </c>
      <c r="AJ54" s="86" t="str">
        <f t="shared" si="45"/>
        <v>-</v>
      </c>
      <c r="AK54" s="86" t="str">
        <f t="shared" si="45"/>
        <v>-</v>
      </c>
      <c r="AL54" s="86" t="str">
        <f t="shared" si="45"/>
        <v>-</v>
      </c>
      <c r="AM54" s="86" t="str">
        <f t="shared" si="45"/>
        <v>-</v>
      </c>
      <c r="AN54" s="86" t="str">
        <f t="shared" si="45"/>
        <v>-</v>
      </c>
      <c r="AO54" s="86" t="str">
        <f t="shared" si="45"/>
        <v>-</v>
      </c>
      <c r="AP54" s="86" t="str">
        <f t="shared" si="45"/>
        <v>-</v>
      </c>
      <c r="AQ54" s="86" t="str">
        <f t="shared" si="45"/>
        <v>-</v>
      </c>
      <c r="AR54" s="86" t="str">
        <f t="shared" si="45"/>
        <v>-</v>
      </c>
      <c r="AS54" s="86" t="str">
        <f t="shared" si="45"/>
        <v>-</v>
      </c>
      <c r="AT54" s="86" t="str">
        <f t="shared" si="45"/>
        <v>-</v>
      </c>
      <c r="AU54" s="86" t="str">
        <f t="shared" si="45"/>
        <v>-</v>
      </c>
      <c r="AV54" s="86" t="str">
        <f t="shared" si="45"/>
        <v>-</v>
      </c>
      <c r="AW54" s="86" t="str">
        <f t="shared" si="45"/>
        <v>-</v>
      </c>
      <c r="AX54" s="86" t="str">
        <f t="shared" si="45"/>
        <v>-</v>
      </c>
      <c r="AY54" s="86" t="str">
        <f t="shared" si="45"/>
        <v>-</v>
      </c>
      <c r="AZ54" s="86" t="str">
        <f t="shared" si="45"/>
        <v>-</v>
      </c>
      <c r="BA54" s="86" t="str">
        <f t="shared" si="45"/>
        <v>-</v>
      </c>
      <c r="BB54" s="86" t="str">
        <f t="shared" si="45"/>
        <v>-</v>
      </c>
      <c r="BC54" s="86" t="str">
        <f t="shared" si="45"/>
        <v>-</v>
      </c>
      <c r="BD54" s="86" t="str">
        <f t="shared" si="45"/>
        <v>-</v>
      </c>
      <c r="BE54" s="86" t="str">
        <f t="shared" si="45"/>
        <v>-</v>
      </c>
      <c r="BF54" s="86" t="str">
        <f t="shared" si="45"/>
        <v>-</v>
      </c>
      <c r="BG54" s="86" t="str">
        <f t="shared" si="45"/>
        <v>-</v>
      </c>
      <c r="BH54" s="5"/>
    </row>
    <row r="55" spans="1:60" s="55" customFormat="1" ht="11.25" customHeight="1" x14ac:dyDescent="0.2">
      <c r="A55" s="139" t="str">
        <f t="shared" ref="A55:A68" si="47">"ElecMulti_Other"&amp;"_"&amp;F55</f>
        <v>ElecMulti_Other_North West</v>
      </c>
      <c r="B55" s="199"/>
      <c r="C55" s="181" t="s">
        <v>240</v>
      </c>
      <c r="D55" s="182" t="s">
        <v>147</v>
      </c>
      <c r="E55" s="183" t="s">
        <v>238</v>
      </c>
      <c r="F55" s="84" t="s">
        <v>62</v>
      </c>
      <c r="G55" s="85"/>
      <c r="H55" s="57"/>
      <c r="I55" s="82"/>
      <c r="J55" s="82"/>
      <c r="K55" s="82"/>
      <c r="L55" s="82"/>
      <c r="M55" s="82"/>
      <c r="N55" s="82"/>
      <c r="O55" s="82"/>
      <c r="P55" s="82"/>
      <c r="Q55" s="57"/>
      <c r="R55" s="82"/>
      <c r="S55" s="82"/>
      <c r="T55" s="82"/>
      <c r="U55" s="82"/>
      <c r="V55" s="82"/>
      <c r="W55" s="82"/>
      <c r="X55" s="82"/>
      <c r="Y55" s="82"/>
      <c r="Z55" s="57"/>
      <c r="AA55" s="82"/>
      <c r="AB55" s="82"/>
      <c r="AC55" s="82"/>
      <c r="AD55" s="82"/>
      <c r="AE55" s="83">
        <v>90764</v>
      </c>
      <c r="AF55" s="83">
        <v>94926</v>
      </c>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5"/>
    </row>
    <row r="56" spans="1:60" s="55" customFormat="1" ht="12.6" customHeight="1" x14ac:dyDescent="0.2">
      <c r="A56" s="139" t="str">
        <f t="shared" si="47"/>
        <v>ElecMulti_Other_Northern</v>
      </c>
      <c r="B56" s="199"/>
      <c r="C56" s="181"/>
      <c r="D56" s="182"/>
      <c r="E56" s="184"/>
      <c r="F56" s="25" t="s">
        <v>63</v>
      </c>
      <c r="G56" s="85"/>
      <c r="H56" s="57"/>
      <c r="I56" s="82"/>
      <c r="J56" s="82"/>
      <c r="K56" s="82"/>
      <c r="L56" s="82"/>
      <c r="M56" s="82"/>
      <c r="N56" s="82"/>
      <c r="O56" s="82"/>
      <c r="P56" s="82"/>
      <c r="Q56" s="57"/>
      <c r="R56" s="82"/>
      <c r="S56" s="82"/>
      <c r="T56" s="82"/>
      <c r="U56" s="82"/>
      <c r="V56" s="82"/>
      <c r="W56" s="82"/>
      <c r="X56" s="82"/>
      <c r="Y56" s="82"/>
      <c r="Z56" s="57"/>
      <c r="AA56" s="82"/>
      <c r="AB56" s="82"/>
      <c r="AC56" s="82"/>
      <c r="AD56" s="82"/>
      <c r="AE56" s="83">
        <v>47892</v>
      </c>
      <c r="AF56" s="83">
        <v>50501</v>
      </c>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5"/>
    </row>
    <row r="57" spans="1:60" s="55" customFormat="1" ht="12.6" customHeight="1" x14ac:dyDescent="0.2">
      <c r="A57" s="139" t="str">
        <f t="shared" si="47"/>
        <v>ElecMulti_Other_Yorkshire</v>
      </c>
      <c r="B57" s="199"/>
      <c r="C57" s="181"/>
      <c r="D57" s="182"/>
      <c r="E57" s="184"/>
      <c r="F57" s="25" t="s">
        <v>64</v>
      </c>
      <c r="G57" s="85"/>
      <c r="H57" s="57"/>
      <c r="I57" s="82"/>
      <c r="J57" s="82"/>
      <c r="K57" s="82"/>
      <c r="L57" s="82"/>
      <c r="M57" s="82"/>
      <c r="N57" s="82"/>
      <c r="O57" s="82"/>
      <c r="P57" s="82"/>
      <c r="Q57" s="57"/>
      <c r="R57" s="82"/>
      <c r="S57" s="82"/>
      <c r="T57" s="82"/>
      <c r="U57" s="82"/>
      <c r="V57" s="82"/>
      <c r="W57" s="82"/>
      <c r="X57" s="82"/>
      <c r="Y57" s="82"/>
      <c r="Z57" s="57"/>
      <c r="AA57" s="82"/>
      <c r="AB57" s="82"/>
      <c r="AC57" s="82"/>
      <c r="AD57" s="82"/>
      <c r="AE57" s="83">
        <v>65798</v>
      </c>
      <c r="AF57" s="83">
        <v>70093</v>
      </c>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5"/>
    </row>
    <row r="58" spans="1:60" s="55" customFormat="1" ht="12.6" customHeight="1" x14ac:dyDescent="0.2">
      <c r="A58" s="139" t="str">
        <f t="shared" si="47"/>
        <v>ElecMulti_Other_Northern Scotland</v>
      </c>
      <c r="B58" s="199"/>
      <c r="C58" s="181"/>
      <c r="D58" s="182"/>
      <c r="E58" s="184"/>
      <c r="F58" s="25" t="s">
        <v>65</v>
      </c>
      <c r="G58" s="85"/>
      <c r="H58" s="57"/>
      <c r="I58" s="82"/>
      <c r="J58" s="82"/>
      <c r="K58" s="82"/>
      <c r="L58" s="82"/>
      <c r="M58" s="82"/>
      <c r="N58" s="82"/>
      <c r="O58" s="82"/>
      <c r="P58" s="82"/>
      <c r="Q58" s="57"/>
      <c r="R58" s="82"/>
      <c r="S58" s="82"/>
      <c r="T58" s="82"/>
      <c r="U58" s="82"/>
      <c r="V58" s="82"/>
      <c r="W58" s="82"/>
      <c r="X58" s="82"/>
      <c r="Y58" s="82"/>
      <c r="Z58" s="57"/>
      <c r="AA58" s="82"/>
      <c r="AB58" s="82"/>
      <c r="AC58" s="82"/>
      <c r="AD58" s="82"/>
      <c r="AE58" s="83">
        <v>55565</v>
      </c>
      <c r="AF58" s="83">
        <v>57083</v>
      </c>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5"/>
    </row>
    <row r="59" spans="1:60" s="55" customFormat="1" ht="12.6" customHeight="1" x14ac:dyDescent="0.2">
      <c r="A59" s="139" t="str">
        <f t="shared" si="47"/>
        <v>ElecMulti_Other_Southern</v>
      </c>
      <c r="B59" s="199"/>
      <c r="C59" s="181"/>
      <c r="D59" s="182"/>
      <c r="E59" s="184"/>
      <c r="F59" s="25" t="s">
        <v>66</v>
      </c>
      <c r="G59" s="85"/>
      <c r="H59" s="57"/>
      <c r="I59" s="82"/>
      <c r="J59" s="82"/>
      <c r="K59" s="82"/>
      <c r="L59" s="82"/>
      <c r="M59" s="82"/>
      <c r="N59" s="82"/>
      <c r="O59" s="82"/>
      <c r="P59" s="82"/>
      <c r="Q59" s="57"/>
      <c r="R59" s="82"/>
      <c r="S59" s="82"/>
      <c r="T59" s="82"/>
      <c r="U59" s="82"/>
      <c r="V59" s="82"/>
      <c r="W59" s="82"/>
      <c r="X59" s="82"/>
      <c r="Y59" s="82"/>
      <c r="Z59" s="57"/>
      <c r="AA59" s="82"/>
      <c r="AB59" s="82"/>
      <c r="AC59" s="82"/>
      <c r="AD59" s="82"/>
      <c r="AE59" s="83">
        <v>170995</v>
      </c>
      <c r="AF59" s="83">
        <v>179629</v>
      </c>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5"/>
    </row>
    <row r="60" spans="1:60" s="55" customFormat="1" ht="12.6" customHeight="1" x14ac:dyDescent="0.2">
      <c r="A60" s="139" t="str">
        <f t="shared" si="47"/>
        <v>ElecMulti_Other_Southern Scotland</v>
      </c>
      <c r="B60" s="199"/>
      <c r="C60" s="181"/>
      <c r="D60" s="182"/>
      <c r="E60" s="184"/>
      <c r="F60" s="25" t="s">
        <v>67</v>
      </c>
      <c r="G60" s="85"/>
      <c r="H60" s="57"/>
      <c r="I60" s="82"/>
      <c r="J60" s="82"/>
      <c r="K60" s="82"/>
      <c r="L60" s="82"/>
      <c r="M60" s="82"/>
      <c r="N60" s="82"/>
      <c r="O60" s="82"/>
      <c r="P60" s="82"/>
      <c r="Q60" s="57"/>
      <c r="R60" s="82"/>
      <c r="S60" s="82"/>
      <c r="T60" s="82"/>
      <c r="U60" s="82"/>
      <c r="V60" s="82"/>
      <c r="W60" s="82"/>
      <c r="X60" s="82"/>
      <c r="Y60" s="82"/>
      <c r="Z60" s="57"/>
      <c r="AA60" s="82"/>
      <c r="AB60" s="82"/>
      <c r="AC60" s="82"/>
      <c r="AD60" s="82"/>
      <c r="AE60" s="83">
        <v>73476</v>
      </c>
      <c r="AF60" s="83">
        <v>76711</v>
      </c>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5"/>
    </row>
    <row r="61" spans="1:60" s="55" customFormat="1" ht="12.6" customHeight="1" x14ac:dyDescent="0.2">
      <c r="A61" s="139" t="str">
        <f t="shared" si="47"/>
        <v>ElecMulti_Other_N Wales and Mersey</v>
      </c>
      <c r="B61" s="199"/>
      <c r="C61" s="181"/>
      <c r="D61" s="182"/>
      <c r="E61" s="184"/>
      <c r="F61" s="25" t="s">
        <v>68</v>
      </c>
      <c r="G61" s="85"/>
      <c r="H61" s="57"/>
      <c r="I61" s="82"/>
      <c r="J61" s="82"/>
      <c r="K61" s="82"/>
      <c r="L61" s="82"/>
      <c r="M61" s="82"/>
      <c r="N61" s="82"/>
      <c r="O61" s="82"/>
      <c r="P61" s="82"/>
      <c r="Q61" s="57"/>
      <c r="R61" s="82"/>
      <c r="S61" s="82"/>
      <c r="T61" s="82"/>
      <c r="U61" s="82"/>
      <c r="V61" s="82"/>
      <c r="W61" s="82"/>
      <c r="X61" s="82"/>
      <c r="Y61" s="82"/>
      <c r="Z61" s="57"/>
      <c r="AA61" s="82"/>
      <c r="AB61" s="82"/>
      <c r="AC61" s="82"/>
      <c r="AD61" s="82"/>
      <c r="AE61" s="83">
        <v>48562</v>
      </c>
      <c r="AF61" s="83">
        <v>51482</v>
      </c>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5"/>
    </row>
    <row r="62" spans="1:60" s="55" customFormat="1" ht="12.6" customHeight="1" x14ac:dyDescent="0.2">
      <c r="A62" s="139" t="str">
        <f t="shared" si="47"/>
        <v>ElecMulti_Other_London</v>
      </c>
      <c r="B62" s="199"/>
      <c r="C62" s="181"/>
      <c r="D62" s="182"/>
      <c r="E62" s="184"/>
      <c r="F62" s="25" t="s">
        <v>69</v>
      </c>
      <c r="G62" s="85"/>
      <c r="H62" s="57"/>
      <c r="I62" s="82"/>
      <c r="J62" s="82"/>
      <c r="K62" s="82"/>
      <c r="L62" s="82"/>
      <c r="M62" s="82"/>
      <c r="N62" s="82"/>
      <c r="O62" s="82"/>
      <c r="P62" s="82"/>
      <c r="Q62" s="57"/>
      <c r="R62" s="82"/>
      <c r="S62" s="82"/>
      <c r="T62" s="82"/>
      <c r="U62" s="82"/>
      <c r="V62" s="82"/>
      <c r="W62" s="82"/>
      <c r="X62" s="82"/>
      <c r="Y62" s="82"/>
      <c r="Z62" s="57"/>
      <c r="AA62" s="82"/>
      <c r="AB62" s="82"/>
      <c r="AC62" s="82"/>
      <c r="AD62" s="82"/>
      <c r="AE62" s="83">
        <v>77864</v>
      </c>
      <c r="AF62" s="83">
        <v>77644</v>
      </c>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5"/>
    </row>
    <row r="63" spans="1:60" s="55" customFormat="1" ht="12.6" customHeight="1" x14ac:dyDescent="0.2">
      <c r="A63" s="139" t="str">
        <f t="shared" si="47"/>
        <v>ElecMulti_Other_South East</v>
      </c>
      <c r="B63" s="199"/>
      <c r="C63" s="181"/>
      <c r="D63" s="182"/>
      <c r="E63" s="184"/>
      <c r="F63" s="25" t="s">
        <v>70</v>
      </c>
      <c r="G63" s="85"/>
      <c r="H63" s="57"/>
      <c r="I63" s="82"/>
      <c r="J63" s="82"/>
      <c r="K63" s="82"/>
      <c r="L63" s="82"/>
      <c r="M63" s="82"/>
      <c r="N63" s="82"/>
      <c r="O63" s="82"/>
      <c r="P63" s="82"/>
      <c r="Q63" s="57"/>
      <c r="R63" s="82"/>
      <c r="S63" s="82"/>
      <c r="T63" s="82"/>
      <c r="U63" s="82"/>
      <c r="V63" s="82"/>
      <c r="W63" s="82"/>
      <c r="X63" s="82"/>
      <c r="Y63" s="82"/>
      <c r="Z63" s="57"/>
      <c r="AA63" s="82"/>
      <c r="AB63" s="82"/>
      <c r="AC63" s="82"/>
      <c r="AD63" s="82"/>
      <c r="AE63" s="83">
        <v>235081</v>
      </c>
      <c r="AF63" s="83">
        <v>235693</v>
      </c>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5"/>
    </row>
    <row r="64" spans="1:60" s="55" customFormat="1" ht="12.6" customHeight="1" x14ac:dyDescent="0.2">
      <c r="A64" s="139" t="str">
        <f t="shared" si="47"/>
        <v>ElecMulti_Other_Eastern</v>
      </c>
      <c r="B64" s="199"/>
      <c r="C64" s="181"/>
      <c r="D64" s="182"/>
      <c r="E64" s="184"/>
      <c r="F64" s="25" t="s">
        <v>71</v>
      </c>
      <c r="G64" s="85"/>
      <c r="H64" s="57"/>
      <c r="I64" s="82"/>
      <c r="J64" s="82"/>
      <c r="K64" s="82"/>
      <c r="L64" s="82"/>
      <c r="M64" s="82"/>
      <c r="N64" s="82"/>
      <c r="O64" s="82"/>
      <c r="P64" s="82"/>
      <c r="Q64" s="57"/>
      <c r="R64" s="82"/>
      <c r="S64" s="82"/>
      <c r="T64" s="82"/>
      <c r="U64" s="82"/>
      <c r="V64" s="82"/>
      <c r="W64" s="82"/>
      <c r="X64" s="82"/>
      <c r="Y64" s="82"/>
      <c r="Z64" s="57"/>
      <c r="AA64" s="82"/>
      <c r="AB64" s="82"/>
      <c r="AC64" s="82"/>
      <c r="AD64" s="82"/>
      <c r="AE64" s="83">
        <v>420306</v>
      </c>
      <c r="AF64" s="83">
        <v>425821</v>
      </c>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5"/>
    </row>
    <row r="65" spans="1:60" s="55" customFormat="1" ht="12.6" customHeight="1" x14ac:dyDescent="0.2">
      <c r="A65" s="139" t="str">
        <f t="shared" si="47"/>
        <v>ElecMulti_Other_East Midlands</v>
      </c>
      <c r="B65" s="199"/>
      <c r="C65" s="181"/>
      <c r="D65" s="182"/>
      <c r="E65" s="184"/>
      <c r="F65" s="25" t="s">
        <v>72</v>
      </c>
      <c r="G65" s="85"/>
      <c r="H65" s="57"/>
      <c r="I65" s="82"/>
      <c r="J65" s="82"/>
      <c r="K65" s="82"/>
      <c r="L65" s="82"/>
      <c r="M65" s="82"/>
      <c r="N65" s="82"/>
      <c r="O65" s="82"/>
      <c r="P65" s="82"/>
      <c r="Q65" s="57"/>
      <c r="R65" s="82"/>
      <c r="S65" s="82"/>
      <c r="T65" s="82"/>
      <c r="U65" s="82"/>
      <c r="V65" s="82"/>
      <c r="W65" s="82"/>
      <c r="X65" s="82"/>
      <c r="Y65" s="82"/>
      <c r="Z65" s="57"/>
      <c r="AA65" s="82"/>
      <c r="AB65" s="82"/>
      <c r="AC65" s="82"/>
      <c r="AD65" s="82"/>
      <c r="AE65" s="83">
        <v>390694</v>
      </c>
      <c r="AF65" s="83">
        <v>395674</v>
      </c>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5"/>
    </row>
    <row r="66" spans="1:60" s="55" customFormat="1" ht="12.6" customHeight="1" x14ac:dyDescent="0.2">
      <c r="A66" s="139" t="str">
        <f t="shared" si="47"/>
        <v>ElecMulti_Other_Midlands</v>
      </c>
      <c r="B66" s="199"/>
      <c r="C66" s="181"/>
      <c r="D66" s="182"/>
      <c r="E66" s="184"/>
      <c r="F66" s="25" t="s">
        <v>73</v>
      </c>
      <c r="G66" s="85"/>
      <c r="H66" s="57"/>
      <c r="I66" s="82"/>
      <c r="J66" s="82"/>
      <c r="K66" s="82"/>
      <c r="L66" s="82"/>
      <c r="M66" s="82"/>
      <c r="N66" s="82"/>
      <c r="O66" s="82"/>
      <c r="P66" s="82"/>
      <c r="Q66" s="57"/>
      <c r="R66" s="82"/>
      <c r="S66" s="82"/>
      <c r="T66" s="82"/>
      <c r="U66" s="82"/>
      <c r="V66" s="82"/>
      <c r="W66" s="82"/>
      <c r="X66" s="82"/>
      <c r="Y66" s="82"/>
      <c r="Z66" s="57"/>
      <c r="AA66" s="82"/>
      <c r="AB66" s="82"/>
      <c r="AC66" s="82"/>
      <c r="AD66" s="82"/>
      <c r="AE66" s="83">
        <v>142923</v>
      </c>
      <c r="AF66" s="83">
        <v>147363</v>
      </c>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5"/>
    </row>
    <row r="67" spans="1:60" s="55" customFormat="1" ht="12.6" customHeight="1" x14ac:dyDescent="0.2">
      <c r="A67" s="139" t="str">
        <f t="shared" si="47"/>
        <v>ElecMulti_Other_Southern Western</v>
      </c>
      <c r="B67" s="199"/>
      <c r="C67" s="181"/>
      <c r="D67" s="182"/>
      <c r="E67" s="184"/>
      <c r="F67" s="25" t="s">
        <v>74</v>
      </c>
      <c r="G67" s="85"/>
      <c r="H67" s="57"/>
      <c r="I67" s="82"/>
      <c r="J67" s="82"/>
      <c r="K67" s="82"/>
      <c r="L67" s="82"/>
      <c r="M67" s="82"/>
      <c r="N67" s="82"/>
      <c r="O67" s="82"/>
      <c r="P67" s="82"/>
      <c r="Q67" s="57"/>
      <c r="R67" s="82"/>
      <c r="S67" s="82"/>
      <c r="T67" s="82"/>
      <c r="U67" s="82"/>
      <c r="V67" s="82"/>
      <c r="W67" s="82"/>
      <c r="X67" s="82"/>
      <c r="Y67" s="82"/>
      <c r="Z67" s="57"/>
      <c r="AA67" s="82"/>
      <c r="AB67" s="82"/>
      <c r="AC67" s="82"/>
      <c r="AD67" s="82"/>
      <c r="AE67" s="83">
        <v>107520</v>
      </c>
      <c r="AF67" s="83">
        <v>110234</v>
      </c>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5"/>
    </row>
    <row r="68" spans="1:60" s="55" customFormat="1" ht="12.6" customHeight="1" x14ac:dyDescent="0.2">
      <c r="A68" s="139" t="str">
        <f t="shared" si="47"/>
        <v>ElecMulti_Other_South Wales</v>
      </c>
      <c r="B68" s="199"/>
      <c r="C68" s="181"/>
      <c r="D68" s="182"/>
      <c r="E68" s="185"/>
      <c r="F68" s="25" t="s">
        <v>75</v>
      </c>
      <c r="G68" s="85"/>
      <c r="H68" s="57"/>
      <c r="I68" s="82"/>
      <c r="J68" s="82"/>
      <c r="K68" s="82"/>
      <c r="L68" s="82"/>
      <c r="M68" s="82"/>
      <c r="N68" s="82"/>
      <c r="O68" s="82"/>
      <c r="P68" s="82"/>
      <c r="Q68" s="57"/>
      <c r="R68" s="82"/>
      <c r="S68" s="82"/>
      <c r="T68" s="82"/>
      <c r="U68" s="82"/>
      <c r="V68" s="82"/>
      <c r="W68" s="82"/>
      <c r="X68" s="82"/>
      <c r="Y68" s="82"/>
      <c r="Z68" s="57"/>
      <c r="AA68" s="82"/>
      <c r="AB68" s="82"/>
      <c r="AC68" s="82"/>
      <c r="AD68" s="82"/>
      <c r="AE68" s="83">
        <v>31647</v>
      </c>
      <c r="AF68" s="83">
        <v>33475</v>
      </c>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5"/>
    </row>
    <row r="69" spans="1:60" s="55" customFormat="1" ht="12.6" customHeight="1" x14ac:dyDescent="0.2">
      <c r="A69" s="139" t="str">
        <f t="shared" ref="A69:A82" si="48">"ElecMulti_PPM"&amp;"_"&amp;F69</f>
        <v>ElecMulti_PPM_North West</v>
      </c>
      <c r="B69" s="199"/>
      <c r="C69" s="181" t="s">
        <v>240</v>
      </c>
      <c r="D69" s="182" t="s">
        <v>160</v>
      </c>
      <c r="E69" s="183" t="s">
        <v>238</v>
      </c>
      <c r="F69" s="25" t="s">
        <v>62</v>
      </c>
      <c r="G69" s="85"/>
      <c r="H69" s="57"/>
      <c r="I69" s="82"/>
      <c r="J69" s="82"/>
      <c r="K69" s="82"/>
      <c r="L69" s="82"/>
      <c r="M69" s="82"/>
      <c r="N69" s="82"/>
      <c r="O69" s="82"/>
      <c r="P69" s="82"/>
      <c r="Q69" s="57"/>
      <c r="R69" s="82"/>
      <c r="S69" s="82"/>
      <c r="T69" s="82"/>
      <c r="U69" s="82"/>
      <c r="V69" s="82"/>
      <c r="W69" s="82"/>
      <c r="X69" s="82"/>
      <c r="Y69" s="82"/>
      <c r="Z69" s="57"/>
      <c r="AA69" s="82"/>
      <c r="AB69" s="82"/>
      <c r="AC69" s="82"/>
      <c r="AD69" s="82"/>
      <c r="AE69" s="83">
        <v>19995</v>
      </c>
      <c r="AF69" s="83">
        <v>19511</v>
      </c>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5"/>
    </row>
    <row r="70" spans="1:60" s="55" customFormat="1" ht="12.6" customHeight="1" x14ac:dyDescent="0.2">
      <c r="A70" s="139" t="str">
        <f t="shared" si="48"/>
        <v>ElecMulti_PPM_Northern</v>
      </c>
      <c r="B70" s="199"/>
      <c r="C70" s="181"/>
      <c r="D70" s="182"/>
      <c r="E70" s="184"/>
      <c r="F70" s="25" t="s">
        <v>63</v>
      </c>
      <c r="G70" s="85"/>
      <c r="H70" s="57"/>
      <c r="I70" s="82"/>
      <c r="J70" s="82"/>
      <c r="K70" s="82"/>
      <c r="L70" s="82"/>
      <c r="M70" s="82"/>
      <c r="N70" s="82"/>
      <c r="O70" s="82"/>
      <c r="P70" s="82"/>
      <c r="Q70" s="57"/>
      <c r="R70" s="82"/>
      <c r="S70" s="82"/>
      <c r="T70" s="82"/>
      <c r="U70" s="82"/>
      <c r="V70" s="82"/>
      <c r="W70" s="82"/>
      <c r="X70" s="82"/>
      <c r="Y70" s="82"/>
      <c r="Z70" s="57"/>
      <c r="AA70" s="82"/>
      <c r="AB70" s="82"/>
      <c r="AC70" s="82"/>
      <c r="AD70" s="82"/>
      <c r="AE70" s="83">
        <v>9490</v>
      </c>
      <c r="AF70" s="83">
        <v>9250</v>
      </c>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5"/>
    </row>
    <row r="71" spans="1:60" s="55" customFormat="1" ht="12.6" customHeight="1" x14ac:dyDescent="0.2">
      <c r="A71" s="139" t="str">
        <f t="shared" si="48"/>
        <v>ElecMulti_PPM_Yorkshire</v>
      </c>
      <c r="B71" s="199"/>
      <c r="C71" s="181"/>
      <c r="D71" s="182"/>
      <c r="E71" s="184"/>
      <c r="F71" s="25" t="s">
        <v>64</v>
      </c>
      <c r="G71" s="85"/>
      <c r="H71" s="57"/>
      <c r="I71" s="82"/>
      <c r="J71" s="82"/>
      <c r="K71" s="82"/>
      <c r="L71" s="82"/>
      <c r="M71" s="82"/>
      <c r="N71" s="82"/>
      <c r="O71" s="82"/>
      <c r="P71" s="82"/>
      <c r="Q71" s="57"/>
      <c r="R71" s="82"/>
      <c r="S71" s="82"/>
      <c r="T71" s="82"/>
      <c r="U71" s="82"/>
      <c r="V71" s="82"/>
      <c r="W71" s="82"/>
      <c r="X71" s="82"/>
      <c r="Y71" s="82"/>
      <c r="Z71" s="57"/>
      <c r="AA71" s="82"/>
      <c r="AB71" s="82"/>
      <c r="AC71" s="82"/>
      <c r="AD71" s="82"/>
      <c r="AE71" s="83">
        <v>17110</v>
      </c>
      <c r="AF71" s="83">
        <v>16698</v>
      </c>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5"/>
    </row>
    <row r="72" spans="1:60" s="55" customFormat="1" ht="12.6" customHeight="1" x14ac:dyDescent="0.2">
      <c r="A72" s="139" t="str">
        <f t="shared" si="48"/>
        <v>ElecMulti_PPM_Northern Scotland</v>
      </c>
      <c r="B72" s="199"/>
      <c r="C72" s="181"/>
      <c r="D72" s="182"/>
      <c r="E72" s="184"/>
      <c r="F72" s="25" t="s">
        <v>65</v>
      </c>
      <c r="G72" s="85"/>
      <c r="H72" s="57"/>
      <c r="I72" s="82"/>
      <c r="J72" s="82"/>
      <c r="K72" s="82"/>
      <c r="L72" s="82"/>
      <c r="M72" s="82"/>
      <c r="N72" s="82"/>
      <c r="O72" s="82"/>
      <c r="P72" s="82"/>
      <c r="Q72" s="57"/>
      <c r="R72" s="82"/>
      <c r="S72" s="82"/>
      <c r="T72" s="82"/>
      <c r="U72" s="82"/>
      <c r="V72" s="82"/>
      <c r="W72" s="82"/>
      <c r="X72" s="82"/>
      <c r="Y72" s="82"/>
      <c r="Z72" s="57"/>
      <c r="AA72" s="82"/>
      <c r="AB72" s="82"/>
      <c r="AC72" s="82"/>
      <c r="AD72" s="82"/>
      <c r="AE72" s="83">
        <v>32054</v>
      </c>
      <c r="AF72" s="83">
        <v>32082</v>
      </c>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5"/>
    </row>
    <row r="73" spans="1:60" s="55" customFormat="1" ht="12.6" customHeight="1" x14ac:dyDescent="0.2">
      <c r="A73" s="139" t="str">
        <f t="shared" si="48"/>
        <v>ElecMulti_PPM_Southern</v>
      </c>
      <c r="B73" s="199"/>
      <c r="C73" s="181"/>
      <c r="D73" s="182"/>
      <c r="E73" s="184"/>
      <c r="F73" s="25" t="s">
        <v>66</v>
      </c>
      <c r="G73" s="85"/>
      <c r="H73" s="57"/>
      <c r="I73" s="82"/>
      <c r="J73" s="82"/>
      <c r="K73" s="82"/>
      <c r="L73" s="82"/>
      <c r="M73" s="82"/>
      <c r="N73" s="82"/>
      <c r="O73" s="82"/>
      <c r="P73" s="82"/>
      <c r="Q73" s="57"/>
      <c r="R73" s="82"/>
      <c r="S73" s="82"/>
      <c r="T73" s="82"/>
      <c r="U73" s="82"/>
      <c r="V73" s="82"/>
      <c r="W73" s="82"/>
      <c r="X73" s="82"/>
      <c r="Y73" s="82"/>
      <c r="Z73" s="57"/>
      <c r="AA73" s="82"/>
      <c r="AB73" s="82"/>
      <c r="AC73" s="82"/>
      <c r="AD73" s="82"/>
      <c r="AE73" s="83">
        <v>40555</v>
      </c>
      <c r="AF73" s="83">
        <v>39691</v>
      </c>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5"/>
    </row>
    <row r="74" spans="1:60" s="55" customFormat="1" ht="12.6" customHeight="1" x14ac:dyDescent="0.2">
      <c r="A74" s="139" t="str">
        <f t="shared" si="48"/>
        <v>ElecMulti_PPM_Southern Scotland</v>
      </c>
      <c r="B74" s="199"/>
      <c r="C74" s="181"/>
      <c r="D74" s="182"/>
      <c r="E74" s="184"/>
      <c r="F74" s="25" t="s">
        <v>67</v>
      </c>
      <c r="G74" s="85"/>
      <c r="H74" s="57"/>
      <c r="I74" s="82"/>
      <c r="J74" s="82"/>
      <c r="K74" s="82"/>
      <c r="L74" s="82"/>
      <c r="M74" s="82"/>
      <c r="N74" s="82"/>
      <c r="O74" s="82"/>
      <c r="P74" s="82"/>
      <c r="Q74" s="57"/>
      <c r="R74" s="82"/>
      <c r="S74" s="82"/>
      <c r="T74" s="82"/>
      <c r="U74" s="82"/>
      <c r="V74" s="82"/>
      <c r="W74" s="82"/>
      <c r="X74" s="82"/>
      <c r="Y74" s="82"/>
      <c r="Z74" s="57"/>
      <c r="AA74" s="82"/>
      <c r="AB74" s="82"/>
      <c r="AC74" s="82"/>
      <c r="AD74" s="82"/>
      <c r="AE74" s="83">
        <v>52869</v>
      </c>
      <c r="AF74" s="83">
        <v>52497</v>
      </c>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5"/>
    </row>
    <row r="75" spans="1:60" s="55" customFormat="1" ht="12.6" customHeight="1" x14ac:dyDescent="0.2">
      <c r="A75" s="139" t="str">
        <f t="shared" si="48"/>
        <v>ElecMulti_PPM_N Wales and Mersey</v>
      </c>
      <c r="B75" s="199"/>
      <c r="C75" s="181"/>
      <c r="D75" s="182"/>
      <c r="E75" s="184"/>
      <c r="F75" s="25" t="s">
        <v>68</v>
      </c>
      <c r="G75" s="85"/>
      <c r="H75" s="57"/>
      <c r="I75" s="82"/>
      <c r="J75" s="82"/>
      <c r="K75" s="82"/>
      <c r="L75" s="82"/>
      <c r="M75" s="82"/>
      <c r="N75" s="82"/>
      <c r="O75" s="82"/>
      <c r="P75" s="82"/>
      <c r="Q75" s="57"/>
      <c r="R75" s="82"/>
      <c r="S75" s="82"/>
      <c r="T75" s="82"/>
      <c r="U75" s="82"/>
      <c r="V75" s="82"/>
      <c r="W75" s="82"/>
      <c r="X75" s="82"/>
      <c r="Y75" s="82"/>
      <c r="Z75" s="57"/>
      <c r="AA75" s="82"/>
      <c r="AB75" s="82"/>
      <c r="AC75" s="82"/>
      <c r="AD75" s="82"/>
      <c r="AE75" s="83">
        <v>15692</v>
      </c>
      <c r="AF75" s="83">
        <v>15410</v>
      </c>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5"/>
    </row>
    <row r="76" spans="1:60" s="55" customFormat="1" ht="12.6" customHeight="1" x14ac:dyDescent="0.2">
      <c r="A76" s="139" t="str">
        <f t="shared" si="48"/>
        <v>ElecMulti_PPM_London</v>
      </c>
      <c r="B76" s="199"/>
      <c r="C76" s="181"/>
      <c r="D76" s="182"/>
      <c r="E76" s="184"/>
      <c r="F76" s="25" t="s">
        <v>69</v>
      </c>
      <c r="G76" s="85"/>
      <c r="H76" s="57"/>
      <c r="I76" s="82"/>
      <c r="J76" s="82"/>
      <c r="K76" s="82"/>
      <c r="L76" s="82"/>
      <c r="M76" s="82"/>
      <c r="N76" s="82"/>
      <c r="O76" s="82"/>
      <c r="P76" s="82"/>
      <c r="Q76" s="57"/>
      <c r="R76" s="82"/>
      <c r="S76" s="82"/>
      <c r="T76" s="82"/>
      <c r="U76" s="82"/>
      <c r="V76" s="82"/>
      <c r="W76" s="82"/>
      <c r="X76" s="82"/>
      <c r="Y76" s="82"/>
      <c r="Z76" s="57"/>
      <c r="AA76" s="82"/>
      <c r="AB76" s="82"/>
      <c r="AC76" s="82"/>
      <c r="AD76" s="82"/>
      <c r="AE76" s="83">
        <v>23935</v>
      </c>
      <c r="AF76" s="83">
        <v>23515</v>
      </c>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5"/>
    </row>
    <row r="77" spans="1:60" s="55" customFormat="1" ht="12.6" customHeight="1" x14ac:dyDescent="0.2">
      <c r="A77" s="139" t="str">
        <f t="shared" si="48"/>
        <v>ElecMulti_PPM_South East</v>
      </c>
      <c r="B77" s="199"/>
      <c r="C77" s="181"/>
      <c r="D77" s="182"/>
      <c r="E77" s="184"/>
      <c r="F77" s="25" t="s">
        <v>70</v>
      </c>
      <c r="G77" s="85"/>
      <c r="H77" s="57"/>
      <c r="I77" s="82"/>
      <c r="J77" s="82"/>
      <c r="K77" s="82"/>
      <c r="L77" s="82"/>
      <c r="M77" s="82"/>
      <c r="N77" s="82"/>
      <c r="O77" s="82"/>
      <c r="P77" s="82"/>
      <c r="Q77" s="57"/>
      <c r="R77" s="82"/>
      <c r="S77" s="82"/>
      <c r="T77" s="82"/>
      <c r="U77" s="82"/>
      <c r="V77" s="82"/>
      <c r="W77" s="82"/>
      <c r="X77" s="82"/>
      <c r="Y77" s="82"/>
      <c r="Z77" s="57"/>
      <c r="AA77" s="82"/>
      <c r="AB77" s="82"/>
      <c r="AC77" s="82"/>
      <c r="AD77" s="82"/>
      <c r="AE77" s="83">
        <v>57175</v>
      </c>
      <c r="AF77" s="83">
        <v>55974</v>
      </c>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5"/>
    </row>
    <row r="78" spans="1:60" s="55" customFormat="1" ht="12.6" customHeight="1" x14ac:dyDescent="0.2">
      <c r="A78" s="139" t="str">
        <f t="shared" si="48"/>
        <v>ElecMulti_PPM_Eastern</v>
      </c>
      <c r="B78" s="199"/>
      <c r="C78" s="181"/>
      <c r="D78" s="182"/>
      <c r="E78" s="184"/>
      <c r="F78" s="25" t="s">
        <v>71</v>
      </c>
      <c r="G78" s="85"/>
      <c r="H78" s="57"/>
      <c r="I78" s="82"/>
      <c r="J78" s="82"/>
      <c r="K78" s="82"/>
      <c r="L78" s="82"/>
      <c r="M78" s="82"/>
      <c r="N78" s="82"/>
      <c r="O78" s="82"/>
      <c r="P78" s="82"/>
      <c r="Q78" s="57"/>
      <c r="R78" s="82"/>
      <c r="S78" s="82"/>
      <c r="T78" s="82"/>
      <c r="U78" s="82"/>
      <c r="V78" s="82"/>
      <c r="W78" s="82"/>
      <c r="X78" s="82"/>
      <c r="Y78" s="82"/>
      <c r="Z78" s="57"/>
      <c r="AA78" s="82"/>
      <c r="AB78" s="82"/>
      <c r="AC78" s="82"/>
      <c r="AD78" s="82"/>
      <c r="AE78" s="83">
        <v>108993</v>
      </c>
      <c r="AF78" s="83">
        <v>106895</v>
      </c>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5"/>
    </row>
    <row r="79" spans="1:60" s="55" customFormat="1" ht="12.6" customHeight="1" x14ac:dyDescent="0.2">
      <c r="A79" s="139" t="str">
        <f t="shared" si="48"/>
        <v>ElecMulti_PPM_East Midlands</v>
      </c>
      <c r="B79" s="199"/>
      <c r="C79" s="181"/>
      <c r="D79" s="182"/>
      <c r="E79" s="184"/>
      <c r="F79" s="25" t="s">
        <v>72</v>
      </c>
      <c r="G79" s="85"/>
      <c r="H79" s="57"/>
      <c r="I79" s="82"/>
      <c r="J79" s="82"/>
      <c r="K79" s="82"/>
      <c r="L79" s="82"/>
      <c r="M79" s="82"/>
      <c r="N79" s="82"/>
      <c r="O79" s="82"/>
      <c r="P79" s="82"/>
      <c r="Q79" s="57"/>
      <c r="R79" s="82"/>
      <c r="S79" s="82"/>
      <c r="T79" s="82"/>
      <c r="U79" s="82"/>
      <c r="V79" s="82"/>
      <c r="W79" s="82"/>
      <c r="X79" s="82"/>
      <c r="Y79" s="82"/>
      <c r="Z79" s="57"/>
      <c r="AA79" s="82"/>
      <c r="AB79" s="82"/>
      <c r="AC79" s="82"/>
      <c r="AD79" s="82"/>
      <c r="AE79" s="83">
        <v>52990</v>
      </c>
      <c r="AF79" s="83">
        <v>51400</v>
      </c>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5"/>
    </row>
    <row r="80" spans="1:60" s="55" customFormat="1" ht="12.6" customHeight="1" x14ac:dyDescent="0.2">
      <c r="A80" s="139" t="str">
        <f t="shared" si="48"/>
        <v>ElecMulti_PPM_Midlands</v>
      </c>
      <c r="B80" s="199"/>
      <c r="C80" s="181"/>
      <c r="D80" s="182"/>
      <c r="E80" s="184"/>
      <c r="F80" s="25" t="s">
        <v>73</v>
      </c>
      <c r="G80" s="85"/>
      <c r="H80" s="57"/>
      <c r="I80" s="82"/>
      <c r="J80" s="82"/>
      <c r="K80" s="82"/>
      <c r="L80" s="82"/>
      <c r="M80" s="82"/>
      <c r="N80" s="82"/>
      <c r="O80" s="82"/>
      <c r="P80" s="82"/>
      <c r="Q80" s="57"/>
      <c r="R80" s="82"/>
      <c r="S80" s="82"/>
      <c r="T80" s="82"/>
      <c r="U80" s="82"/>
      <c r="V80" s="82"/>
      <c r="W80" s="82"/>
      <c r="X80" s="82"/>
      <c r="Y80" s="82"/>
      <c r="Z80" s="57"/>
      <c r="AA80" s="82"/>
      <c r="AB80" s="82"/>
      <c r="AC80" s="82"/>
      <c r="AD80" s="82"/>
      <c r="AE80" s="83">
        <v>37850</v>
      </c>
      <c r="AF80" s="83">
        <v>37015</v>
      </c>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5"/>
    </row>
    <row r="81" spans="1:60" s="55" customFormat="1" ht="12.6" customHeight="1" x14ac:dyDescent="0.2">
      <c r="A81" s="139" t="str">
        <f t="shared" si="48"/>
        <v>ElecMulti_PPM_Southern Western</v>
      </c>
      <c r="B81" s="199"/>
      <c r="C81" s="181"/>
      <c r="D81" s="182"/>
      <c r="E81" s="184"/>
      <c r="F81" s="25" t="s">
        <v>74</v>
      </c>
      <c r="G81" s="85"/>
      <c r="H81" s="57"/>
      <c r="I81" s="82"/>
      <c r="J81" s="82"/>
      <c r="K81" s="82"/>
      <c r="L81" s="82"/>
      <c r="M81" s="82"/>
      <c r="N81" s="82"/>
      <c r="O81" s="82"/>
      <c r="P81" s="82"/>
      <c r="Q81" s="57"/>
      <c r="R81" s="82"/>
      <c r="S81" s="82"/>
      <c r="T81" s="82"/>
      <c r="U81" s="82"/>
      <c r="V81" s="82"/>
      <c r="W81" s="82"/>
      <c r="X81" s="82"/>
      <c r="Y81" s="82"/>
      <c r="Z81" s="57"/>
      <c r="AA81" s="82"/>
      <c r="AB81" s="82"/>
      <c r="AC81" s="82"/>
      <c r="AD81" s="82"/>
      <c r="AE81" s="83">
        <v>37164</v>
      </c>
      <c r="AF81" s="83">
        <v>36371</v>
      </c>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5"/>
    </row>
    <row r="82" spans="1:60" s="55" customFormat="1" ht="12.6" customHeight="1" x14ac:dyDescent="0.2">
      <c r="A82" s="139" t="str">
        <f t="shared" si="48"/>
        <v>ElecMulti_PPM_South Wales</v>
      </c>
      <c r="B82" s="199"/>
      <c r="C82" s="181"/>
      <c r="D82" s="182"/>
      <c r="E82" s="185"/>
      <c r="F82" s="25" t="s">
        <v>75</v>
      </c>
      <c r="G82" s="85"/>
      <c r="H82" s="57"/>
      <c r="I82" s="82"/>
      <c r="J82" s="82"/>
      <c r="K82" s="82"/>
      <c r="L82" s="82"/>
      <c r="M82" s="82"/>
      <c r="N82" s="82"/>
      <c r="O82" s="82"/>
      <c r="P82" s="82"/>
      <c r="Q82" s="57"/>
      <c r="R82" s="82"/>
      <c r="S82" s="82"/>
      <c r="T82" s="82"/>
      <c r="U82" s="82"/>
      <c r="V82" s="82"/>
      <c r="W82" s="82"/>
      <c r="X82" s="82"/>
      <c r="Y82" s="82"/>
      <c r="Z82" s="57"/>
      <c r="AA82" s="82"/>
      <c r="AB82" s="82"/>
      <c r="AC82" s="82"/>
      <c r="AD82" s="82"/>
      <c r="AE82" s="83">
        <v>5911</v>
      </c>
      <c r="AF82" s="83">
        <v>5779</v>
      </c>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5"/>
    </row>
    <row r="83" spans="1:60" s="55" customFormat="1" ht="12.6" customHeight="1" x14ac:dyDescent="0.2">
      <c r="A83" s="139" t="str">
        <f>"ElecMulti_Other+PPM"&amp;"_"&amp;F83</f>
        <v>ElecMulti_Other+PPM_North West</v>
      </c>
      <c r="B83" s="199"/>
      <c r="C83" s="181" t="s">
        <v>240</v>
      </c>
      <c r="D83" s="182" t="s">
        <v>239</v>
      </c>
      <c r="E83" s="183" t="s">
        <v>238</v>
      </c>
      <c r="F83" s="84" t="s">
        <v>62</v>
      </c>
      <c r="G83" s="85"/>
      <c r="H83" s="57"/>
      <c r="I83" s="86" t="str">
        <f t="shared" ref="I83:P96" si="49">IF(I55="","-",I55+I69)</f>
        <v>-</v>
      </c>
      <c r="J83" s="86" t="str">
        <f t="shared" si="49"/>
        <v>-</v>
      </c>
      <c r="K83" s="86" t="str">
        <f t="shared" si="49"/>
        <v>-</v>
      </c>
      <c r="L83" s="86" t="str">
        <f t="shared" si="49"/>
        <v>-</v>
      </c>
      <c r="M83" s="86" t="str">
        <f t="shared" si="49"/>
        <v>-</v>
      </c>
      <c r="N83" s="86" t="str">
        <f t="shared" si="49"/>
        <v>-</v>
      </c>
      <c r="O83" s="86" t="str">
        <f t="shared" si="49"/>
        <v>-</v>
      </c>
      <c r="P83" s="86" t="str">
        <f t="shared" si="49"/>
        <v>-</v>
      </c>
      <c r="Q83" s="57"/>
      <c r="R83" s="86" t="str">
        <f t="shared" ref="R83:Y96" si="50">IF(R55="","-",R55+R69)</f>
        <v>-</v>
      </c>
      <c r="S83" s="86" t="str">
        <f t="shared" si="50"/>
        <v>-</v>
      </c>
      <c r="T83" s="86" t="str">
        <f t="shared" si="50"/>
        <v>-</v>
      </c>
      <c r="U83" s="86" t="str">
        <f t="shared" si="50"/>
        <v>-</v>
      </c>
      <c r="V83" s="86" t="str">
        <f t="shared" si="50"/>
        <v>-</v>
      </c>
      <c r="W83" s="86" t="str">
        <f t="shared" si="50"/>
        <v>-</v>
      </c>
      <c r="X83" s="86" t="str">
        <f t="shared" si="50"/>
        <v>-</v>
      </c>
      <c r="Y83" s="86" t="str">
        <f t="shared" si="50"/>
        <v>-</v>
      </c>
      <c r="Z83" s="57"/>
      <c r="AA83" s="86" t="str">
        <f t="shared" ref="AA83" si="51">IF(AA55="","-",AA55+AA69)</f>
        <v>-</v>
      </c>
      <c r="AB83" s="86" t="str">
        <f t="shared" ref="AB83:BG83" si="52">IF(AB55="","-",AB55+AB69)</f>
        <v>-</v>
      </c>
      <c r="AC83" s="86" t="str">
        <f t="shared" ref="AC83" si="53">IF(AC55="","-",AC55+AC69)</f>
        <v>-</v>
      </c>
      <c r="AD83" s="86" t="str">
        <f t="shared" si="52"/>
        <v>-</v>
      </c>
      <c r="AE83" s="86">
        <f t="shared" si="52"/>
        <v>110759</v>
      </c>
      <c r="AF83" s="86">
        <f t="shared" si="52"/>
        <v>114437</v>
      </c>
      <c r="AG83" s="86" t="str">
        <f t="shared" si="52"/>
        <v>-</v>
      </c>
      <c r="AH83" s="86" t="str">
        <f t="shared" si="52"/>
        <v>-</v>
      </c>
      <c r="AI83" s="86" t="str">
        <f t="shared" si="52"/>
        <v>-</v>
      </c>
      <c r="AJ83" s="86" t="str">
        <f t="shared" si="52"/>
        <v>-</v>
      </c>
      <c r="AK83" s="86" t="str">
        <f t="shared" si="52"/>
        <v>-</v>
      </c>
      <c r="AL83" s="86" t="str">
        <f t="shared" si="52"/>
        <v>-</v>
      </c>
      <c r="AM83" s="86" t="str">
        <f t="shared" si="52"/>
        <v>-</v>
      </c>
      <c r="AN83" s="86" t="str">
        <f t="shared" si="52"/>
        <v>-</v>
      </c>
      <c r="AO83" s="86" t="str">
        <f t="shared" si="52"/>
        <v>-</v>
      </c>
      <c r="AP83" s="86" t="str">
        <f t="shared" si="52"/>
        <v>-</v>
      </c>
      <c r="AQ83" s="86" t="str">
        <f t="shared" si="52"/>
        <v>-</v>
      </c>
      <c r="AR83" s="86" t="str">
        <f t="shared" si="52"/>
        <v>-</v>
      </c>
      <c r="AS83" s="86" t="str">
        <f t="shared" si="52"/>
        <v>-</v>
      </c>
      <c r="AT83" s="86" t="str">
        <f t="shared" si="52"/>
        <v>-</v>
      </c>
      <c r="AU83" s="86" t="str">
        <f t="shared" si="52"/>
        <v>-</v>
      </c>
      <c r="AV83" s="86" t="str">
        <f t="shared" si="52"/>
        <v>-</v>
      </c>
      <c r="AW83" s="86" t="str">
        <f t="shared" si="52"/>
        <v>-</v>
      </c>
      <c r="AX83" s="86" t="str">
        <f t="shared" si="52"/>
        <v>-</v>
      </c>
      <c r="AY83" s="86" t="str">
        <f t="shared" si="52"/>
        <v>-</v>
      </c>
      <c r="AZ83" s="86" t="str">
        <f t="shared" si="52"/>
        <v>-</v>
      </c>
      <c r="BA83" s="86" t="str">
        <f t="shared" si="52"/>
        <v>-</v>
      </c>
      <c r="BB83" s="86" t="str">
        <f t="shared" si="52"/>
        <v>-</v>
      </c>
      <c r="BC83" s="86" t="str">
        <f t="shared" si="52"/>
        <v>-</v>
      </c>
      <c r="BD83" s="86" t="str">
        <f t="shared" si="52"/>
        <v>-</v>
      </c>
      <c r="BE83" s="86" t="str">
        <f t="shared" si="52"/>
        <v>-</v>
      </c>
      <c r="BF83" s="86" t="str">
        <f t="shared" si="52"/>
        <v>-</v>
      </c>
      <c r="BG83" s="86" t="str">
        <f t="shared" si="52"/>
        <v>-</v>
      </c>
      <c r="BH83" s="5"/>
    </row>
    <row r="84" spans="1:60" s="55" customFormat="1" ht="12.6" customHeight="1" x14ac:dyDescent="0.2">
      <c r="A84" s="139" t="str">
        <f t="shared" ref="A84:A96" si="54">"ElecMulti_Other+PPM"&amp;"_"&amp;F84</f>
        <v>ElecMulti_Other+PPM_Northern</v>
      </c>
      <c r="B84" s="199"/>
      <c r="C84" s="181"/>
      <c r="D84" s="182"/>
      <c r="E84" s="184"/>
      <c r="F84" s="84" t="s">
        <v>63</v>
      </c>
      <c r="G84" s="85"/>
      <c r="H84" s="57"/>
      <c r="I84" s="86" t="str">
        <f t="shared" si="49"/>
        <v>-</v>
      </c>
      <c r="J84" s="86" t="str">
        <f t="shared" si="49"/>
        <v>-</v>
      </c>
      <c r="K84" s="86" t="str">
        <f t="shared" si="49"/>
        <v>-</v>
      </c>
      <c r="L84" s="86" t="str">
        <f t="shared" si="49"/>
        <v>-</v>
      </c>
      <c r="M84" s="86" t="str">
        <f t="shared" si="49"/>
        <v>-</v>
      </c>
      <c r="N84" s="86" t="str">
        <f t="shared" si="49"/>
        <v>-</v>
      </c>
      <c r="O84" s="86" t="str">
        <f t="shared" si="49"/>
        <v>-</v>
      </c>
      <c r="P84" s="86" t="str">
        <f t="shared" si="49"/>
        <v>-</v>
      </c>
      <c r="Q84" s="57"/>
      <c r="R84" s="86" t="str">
        <f t="shared" si="50"/>
        <v>-</v>
      </c>
      <c r="S84" s="86" t="str">
        <f t="shared" si="50"/>
        <v>-</v>
      </c>
      <c r="T84" s="86" t="str">
        <f t="shared" si="50"/>
        <v>-</v>
      </c>
      <c r="U84" s="86" t="str">
        <f t="shared" si="50"/>
        <v>-</v>
      </c>
      <c r="V84" s="86" t="str">
        <f t="shared" si="50"/>
        <v>-</v>
      </c>
      <c r="W84" s="86" t="str">
        <f t="shared" si="50"/>
        <v>-</v>
      </c>
      <c r="X84" s="86" t="str">
        <f t="shared" si="50"/>
        <v>-</v>
      </c>
      <c r="Y84" s="86" t="str">
        <f t="shared" si="50"/>
        <v>-</v>
      </c>
      <c r="Z84" s="57"/>
      <c r="AA84" s="86" t="str">
        <f t="shared" ref="AA84" si="55">IF(AA56="","-",AA56+AA70)</f>
        <v>-</v>
      </c>
      <c r="AB84" s="86" t="str">
        <f t="shared" ref="AB84:BG84" si="56">IF(AB56="","-",AB56+AB70)</f>
        <v>-</v>
      </c>
      <c r="AC84" s="86" t="str">
        <f t="shared" ref="AC84" si="57">IF(AC56="","-",AC56+AC70)</f>
        <v>-</v>
      </c>
      <c r="AD84" s="86" t="str">
        <f t="shared" si="56"/>
        <v>-</v>
      </c>
      <c r="AE84" s="86">
        <f t="shared" si="56"/>
        <v>57382</v>
      </c>
      <c r="AF84" s="86">
        <f t="shared" si="56"/>
        <v>59751</v>
      </c>
      <c r="AG84" s="86" t="str">
        <f t="shared" si="56"/>
        <v>-</v>
      </c>
      <c r="AH84" s="86" t="str">
        <f t="shared" si="56"/>
        <v>-</v>
      </c>
      <c r="AI84" s="86" t="str">
        <f t="shared" si="56"/>
        <v>-</v>
      </c>
      <c r="AJ84" s="86" t="str">
        <f t="shared" si="56"/>
        <v>-</v>
      </c>
      <c r="AK84" s="86" t="str">
        <f t="shared" si="56"/>
        <v>-</v>
      </c>
      <c r="AL84" s="86" t="str">
        <f t="shared" si="56"/>
        <v>-</v>
      </c>
      <c r="AM84" s="86" t="str">
        <f t="shared" si="56"/>
        <v>-</v>
      </c>
      <c r="AN84" s="86" t="str">
        <f t="shared" si="56"/>
        <v>-</v>
      </c>
      <c r="AO84" s="86" t="str">
        <f t="shared" si="56"/>
        <v>-</v>
      </c>
      <c r="AP84" s="86" t="str">
        <f t="shared" si="56"/>
        <v>-</v>
      </c>
      <c r="AQ84" s="86" t="str">
        <f t="shared" si="56"/>
        <v>-</v>
      </c>
      <c r="AR84" s="86" t="str">
        <f t="shared" si="56"/>
        <v>-</v>
      </c>
      <c r="AS84" s="86" t="str">
        <f t="shared" si="56"/>
        <v>-</v>
      </c>
      <c r="AT84" s="86" t="str">
        <f t="shared" si="56"/>
        <v>-</v>
      </c>
      <c r="AU84" s="86" t="str">
        <f t="shared" si="56"/>
        <v>-</v>
      </c>
      <c r="AV84" s="86" t="str">
        <f t="shared" si="56"/>
        <v>-</v>
      </c>
      <c r="AW84" s="86" t="str">
        <f t="shared" si="56"/>
        <v>-</v>
      </c>
      <c r="AX84" s="86" t="str">
        <f t="shared" si="56"/>
        <v>-</v>
      </c>
      <c r="AY84" s="86" t="str">
        <f t="shared" si="56"/>
        <v>-</v>
      </c>
      <c r="AZ84" s="86" t="str">
        <f t="shared" si="56"/>
        <v>-</v>
      </c>
      <c r="BA84" s="86" t="str">
        <f t="shared" si="56"/>
        <v>-</v>
      </c>
      <c r="BB84" s="86" t="str">
        <f t="shared" si="56"/>
        <v>-</v>
      </c>
      <c r="BC84" s="86" t="str">
        <f t="shared" si="56"/>
        <v>-</v>
      </c>
      <c r="BD84" s="86" t="str">
        <f t="shared" si="56"/>
        <v>-</v>
      </c>
      <c r="BE84" s="86" t="str">
        <f t="shared" si="56"/>
        <v>-</v>
      </c>
      <c r="BF84" s="86" t="str">
        <f t="shared" si="56"/>
        <v>-</v>
      </c>
      <c r="BG84" s="86" t="str">
        <f t="shared" si="56"/>
        <v>-</v>
      </c>
      <c r="BH84" s="5"/>
    </row>
    <row r="85" spans="1:60" s="55" customFormat="1" ht="12.6" customHeight="1" x14ac:dyDescent="0.2">
      <c r="A85" s="139" t="str">
        <f t="shared" si="54"/>
        <v>ElecMulti_Other+PPM_Yorkshire</v>
      </c>
      <c r="B85" s="199"/>
      <c r="C85" s="181"/>
      <c r="D85" s="182"/>
      <c r="E85" s="184"/>
      <c r="F85" s="84" t="s">
        <v>64</v>
      </c>
      <c r="G85" s="85"/>
      <c r="H85" s="57"/>
      <c r="I85" s="86" t="str">
        <f t="shared" si="49"/>
        <v>-</v>
      </c>
      <c r="J85" s="86" t="str">
        <f t="shared" si="49"/>
        <v>-</v>
      </c>
      <c r="K85" s="86" t="str">
        <f t="shared" si="49"/>
        <v>-</v>
      </c>
      <c r="L85" s="86" t="str">
        <f t="shared" si="49"/>
        <v>-</v>
      </c>
      <c r="M85" s="86" t="str">
        <f t="shared" si="49"/>
        <v>-</v>
      </c>
      <c r="N85" s="86" t="str">
        <f t="shared" si="49"/>
        <v>-</v>
      </c>
      <c r="O85" s="86" t="str">
        <f t="shared" si="49"/>
        <v>-</v>
      </c>
      <c r="P85" s="86" t="str">
        <f t="shared" si="49"/>
        <v>-</v>
      </c>
      <c r="Q85" s="57"/>
      <c r="R85" s="86" t="str">
        <f t="shared" si="50"/>
        <v>-</v>
      </c>
      <c r="S85" s="86" t="str">
        <f t="shared" si="50"/>
        <v>-</v>
      </c>
      <c r="T85" s="86" t="str">
        <f t="shared" si="50"/>
        <v>-</v>
      </c>
      <c r="U85" s="86" t="str">
        <f t="shared" si="50"/>
        <v>-</v>
      </c>
      <c r="V85" s="86" t="str">
        <f t="shared" si="50"/>
        <v>-</v>
      </c>
      <c r="W85" s="86" t="str">
        <f t="shared" si="50"/>
        <v>-</v>
      </c>
      <c r="X85" s="86" t="str">
        <f t="shared" si="50"/>
        <v>-</v>
      </c>
      <c r="Y85" s="86" t="str">
        <f t="shared" si="50"/>
        <v>-</v>
      </c>
      <c r="Z85" s="57"/>
      <c r="AA85" s="86" t="str">
        <f t="shared" ref="AA85" si="58">IF(AA57="","-",AA57+AA71)</f>
        <v>-</v>
      </c>
      <c r="AB85" s="86" t="str">
        <f t="shared" ref="AB85:BG85" si="59">IF(AB57="","-",AB57+AB71)</f>
        <v>-</v>
      </c>
      <c r="AC85" s="86" t="str">
        <f t="shared" ref="AC85" si="60">IF(AC57="","-",AC57+AC71)</f>
        <v>-</v>
      </c>
      <c r="AD85" s="86" t="str">
        <f t="shared" si="59"/>
        <v>-</v>
      </c>
      <c r="AE85" s="86">
        <f t="shared" si="59"/>
        <v>82908</v>
      </c>
      <c r="AF85" s="86">
        <f t="shared" si="59"/>
        <v>86791</v>
      </c>
      <c r="AG85" s="86" t="str">
        <f t="shared" si="59"/>
        <v>-</v>
      </c>
      <c r="AH85" s="86" t="str">
        <f t="shared" si="59"/>
        <v>-</v>
      </c>
      <c r="AI85" s="86" t="str">
        <f t="shared" si="59"/>
        <v>-</v>
      </c>
      <c r="AJ85" s="86" t="str">
        <f t="shared" si="59"/>
        <v>-</v>
      </c>
      <c r="AK85" s="86" t="str">
        <f t="shared" si="59"/>
        <v>-</v>
      </c>
      <c r="AL85" s="86" t="str">
        <f t="shared" si="59"/>
        <v>-</v>
      </c>
      <c r="AM85" s="86" t="str">
        <f t="shared" si="59"/>
        <v>-</v>
      </c>
      <c r="AN85" s="86" t="str">
        <f t="shared" si="59"/>
        <v>-</v>
      </c>
      <c r="AO85" s="86" t="str">
        <f t="shared" si="59"/>
        <v>-</v>
      </c>
      <c r="AP85" s="86" t="str">
        <f t="shared" si="59"/>
        <v>-</v>
      </c>
      <c r="AQ85" s="86" t="str">
        <f t="shared" si="59"/>
        <v>-</v>
      </c>
      <c r="AR85" s="86" t="str">
        <f t="shared" si="59"/>
        <v>-</v>
      </c>
      <c r="AS85" s="86" t="str">
        <f t="shared" si="59"/>
        <v>-</v>
      </c>
      <c r="AT85" s="86" t="str">
        <f t="shared" si="59"/>
        <v>-</v>
      </c>
      <c r="AU85" s="86" t="str">
        <f t="shared" si="59"/>
        <v>-</v>
      </c>
      <c r="AV85" s="86" t="str">
        <f t="shared" si="59"/>
        <v>-</v>
      </c>
      <c r="AW85" s="86" t="str">
        <f t="shared" si="59"/>
        <v>-</v>
      </c>
      <c r="AX85" s="86" t="str">
        <f t="shared" si="59"/>
        <v>-</v>
      </c>
      <c r="AY85" s="86" t="str">
        <f t="shared" si="59"/>
        <v>-</v>
      </c>
      <c r="AZ85" s="86" t="str">
        <f t="shared" si="59"/>
        <v>-</v>
      </c>
      <c r="BA85" s="86" t="str">
        <f t="shared" si="59"/>
        <v>-</v>
      </c>
      <c r="BB85" s="86" t="str">
        <f t="shared" si="59"/>
        <v>-</v>
      </c>
      <c r="BC85" s="86" t="str">
        <f t="shared" si="59"/>
        <v>-</v>
      </c>
      <c r="BD85" s="86" t="str">
        <f t="shared" si="59"/>
        <v>-</v>
      </c>
      <c r="BE85" s="86" t="str">
        <f t="shared" si="59"/>
        <v>-</v>
      </c>
      <c r="BF85" s="86" t="str">
        <f t="shared" si="59"/>
        <v>-</v>
      </c>
      <c r="BG85" s="86" t="str">
        <f t="shared" si="59"/>
        <v>-</v>
      </c>
      <c r="BH85" s="5"/>
    </row>
    <row r="86" spans="1:60" s="55" customFormat="1" ht="12.6" customHeight="1" x14ac:dyDescent="0.2">
      <c r="A86" s="139" t="str">
        <f t="shared" si="54"/>
        <v>ElecMulti_Other+PPM_Northern Scotland</v>
      </c>
      <c r="B86" s="199"/>
      <c r="C86" s="181"/>
      <c r="D86" s="182"/>
      <c r="E86" s="184"/>
      <c r="F86" s="84" t="s">
        <v>65</v>
      </c>
      <c r="G86" s="85"/>
      <c r="H86" s="57"/>
      <c r="I86" s="86" t="str">
        <f t="shared" si="49"/>
        <v>-</v>
      </c>
      <c r="J86" s="86" t="str">
        <f t="shared" si="49"/>
        <v>-</v>
      </c>
      <c r="K86" s="86" t="str">
        <f t="shared" si="49"/>
        <v>-</v>
      </c>
      <c r="L86" s="86" t="str">
        <f t="shared" si="49"/>
        <v>-</v>
      </c>
      <c r="M86" s="86" t="str">
        <f t="shared" si="49"/>
        <v>-</v>
      </c>
      <c r="N86" s="86" t="str">
        <f t="shared" si="49"/>
        <v>-</v>
      </c>
      <c r="O86" s="86" t="str">
        <f t="shared" si="49"/>
        <v>-</v>
      </c>
      <c r="P86" s="86" t="str">
        <f t="shared" si="49"/>
        <v>-</v>
      </c>
      <c r="Q86" s="57"/>
      <c r="R86" s="86" t="str">
        <f t="shared" si="50"/>
        <v>-</v>
      </c>
      <c r="S86" s="86" t="str">
        <f t="shared" si="50"/>
        <v>-</v>
      </c>
      <c r="T86" s="86" t="str">
        <f t="shared" si="50"/>
        <v>-</v>
      </c>
      <c r="U86" s="86" t="str">
        <f t="shared" si="50"/>
        <v>-</v>
      </c>
      <c r="V86" s="86" t="str">
        <f t="shared" si="50"/>
        <v>-</v>
      </c>
      <c r="W86" s="86" t="str">
        <f t="shared" si="50"/>
        <v>-</v>
      </c>
      <c r="X86" s="86" t="str">
        <f t="shared" si="50"/>
        <v>-</v>
      </c>
      <c r="Y86" s="86" t="str">
        <f t="shared" si="50"/>
        <v>-</v>
      </c>
      <c r="Z86" s="57"/>
      <c r="AA86" s="86" t="str">
        <f t="shared" ref="AA86" si="61">IF(AA58="","-",AA58+AA72)</f>
        <v>-</v>
      </c>
      <c r="AB86" s="86" t="str">
        <f t="shared" ref="AB86:BG86" si="62">IF(AB58="","-",AB58+AB72)</f>
        <v>-</v>
      </c>
      <c r="AC86" s="86" t="str">
        <f t="shared" ref="AC86" si="63">IF(AC58="","-",AC58+AC72)</f>
        <v>-</v>
      </c>
      <c r="AD86" s="86" t="str">
        <f t="shared" si="62"/>
        <v>-</v>
      </c>
      <c r="AE86" s="86">
        <f t="shared" si="62"/>
        <v>87619</v>
      </c>
      <c r="AF86" s="86">
        <f t="shared" si="62"/>
        <v>89165</v>
      </c>
      <c r="AG86" s="86" t="str">
        <f t="shared" si="62"/>
        <v>-</v>
      </c>
      <c r="AH86" s="86" t="str">
        <f t="shared" si="62"/>
        <v>-</v>
      </c>
      <c r="AI86" s="86" t="str">
        <f t="shared" si="62"/>
        <v>-</v>
      </c>
      <c r="AJ86" s="86" t="str">
        <f t="shared" si="62"/>
        <v>-</v>
      </c>
      <c r="AK86" s="86" t="str">
        <f t="shared" si="62"/>
        <v>-</v>
      </c>
      <c r="AL86" s="86" t="str">
        <f t="shared" si="62"/>
        <v>-</v>
      </c>
      <c r="AM86" s="86" t="str">
        <f t="shared" si="62"/>
        <v>-</v>
      </c>
      <c r="AN86" s="86" t="str">
        <f t="shared" si="62"/>
        <v>-</v>
      </c>
      <c r="AO86" s="86" t="str">
        <f t="shared" si="62"/>
        <v>-</v>
      </c>
      <c r="AP86" s="86" t="str">
        <f t="shared" si="62"/>
        <v>-</v>
      </c>
      <c r="AQ86" s="86" t="str">
        <f t="shared" si="62"/>
        <v>-</v>
      </c>
      <c r="AR86" s="86" t="str">
        <f t="shared" si="62"/>
        <v>-</v>
      </c>
      <c r="AS86" s="86" t="str">
        <f t="shared" si="62"/>
        <v>-</v>
      </c>
      <c r="AT86" s="86" t="str">
        <f t="shared" si="62"/>
        <v>-</v>
      </c>
      <c r="AU86" s="86" t="str">
        <f t="shared" si="62"/>
        <v>-</v>
      </c>
      <c r="AV86" s="86" t="str">
        <f t="shared" si="62"/>
        <v>-</v>
      </c>
      <c r="AW86" s="86" t="str">
        <f t="shared" si="62"/>
        <v>-</v>
      </c>
      <c r="AX86" s="86" t="str">
        <f t="shared" si="62"/>
        <v>-</v>
      </c>
      <c r="AY86" s="86" t="str">
        <f t="shared" si="62"/>
        <v>-</v>
      </c>
      <c r="AZ86" s="86" t="str">
        <f t="shared" si="62"/>
        <v>-</v>
      </c>
      <c r="BA86" s="86" t="str">
        <f t="shared" si="62"/>
        <v>-</v>
      </c>
      <c r="BB86" s="86" t="str">
        <f t="shared" si="62"/>
        <v>-</v>
      </c>
      <c r="BC86" s="86" t="str">
        <f t="shared" si="62"/>
        <v>-</v>
      </c>
      <c r="BD86" s="86" t="str">
        <f t="shared" si="62"/>
        <v>-</v>
      </c>
      <c r="BE86" s="86" t="str">
        <f t="shared" si="62"/>
        <v>-</v>
      </c>
      <c r="BF86" s="86" t="str">
        <f t="shared" si="62"/>
        <v>-</v>
      </c>
      <c r="BG86" s="86" t="str">
        <f t="shared" si="62"/>
        <v>-</v>
      </c>
      <c r="BH86" s="5"/>
    </row>
    <row r="87" spans="1:60" s="55" customFormat="1" ht="12.6" customHeight="1" x14ac:dyDescent="0.2">
      <c r="A87" s="139" t="str">
        <f t="shared" si="54"/>
        <v>ElecMulti_Other+PPM_Southern</v>
      </c>
      <c r="B87" s="199"/>
      <c r="C87" s="181"/>
      <c r="D87" s="182"/>
      <c r="E87" s="184"/>
      <c r="F87" s="84" t="s">
        <v>66</v>
      </c>
      <c r="G87" s="85"/>
      <c r="H87" s="57"/>
      <c r="I87" s="86" t="str">
        <f t="shared" si="49"/>
        <v>-</v>
      </c>
      <c r="J87" s="86" t="str">
        <f t="shared" si="49"/>
        <v>-</v>
      </c>
      <c r="K87" s="86" t="str">
        <f t="shared" si="49"/>
        <v>-</v>
      </c>
      <c r="L87" s="86" t="str">
        <f t="shared" si="49"/>
        <v>-</v>
      </c>
      <c r="M87" s="86" t="str">
        <f t="shared" si="49"/>
        <v>-</v>
      </c>
      <c r="N87" s="86" t="str">
        <f t="shared" si="49"/>
        <v>-</v>
      </c>
      <c r="O87" s="86" t="str">
        <f t="shared" si="49"/>
        <v>-</v>
      </c>
      <c r="P87" s="86" t="str">
        <f t="shared" si="49"/>
        <v>-</v>
      </c>
      <c r="Q87" s="57"/>
      <c r="R87" s="86" t="str">
        <f t="shared" si="50"/>
        <v>-</v>
      </c>
      <c r="S87" s="86" t="str">
        <f t="shared" si="50"/>
        <v>-</v>
      </c>
      <c r="T87" s="86" t="str">
        <f t="shared" si="50"/>
        <v>-</v>
      </c>
      <c r="U87" s="86" t="str">
        <f t="shared" si="50"/>
        <v>-</v>
      </c>
      <c r="V87" s="86" t="str">
        <f t="shared" si="50"/>
        <v>-</v>
      </c>
      <c r="W87" s="86" t="str">
        <f t="shared" si="50"/>
        <v>-</v>
      </c>
      <c r="X87" s="86" t="str">
        <f t="shared" si="50"/>
        <v>-</v>
      </c>
      <c r="Y87" s="86" t="str">
        <f t="shared" si="50"/>
        <v>-</v>
      </c>
      <c r="Z87" s="57"/>
      <c r="AA87" s="86" t="str">
        <f t="shared" ref="AA87" si="64">IF(AA59="","-",AA59+AA73)</f>
        <v>-</v>
      </c>
      <c r="AB87" s="86" t="str">
        <f t="shared" ref="AB87:BG87" si="65">IF(AB59="","-",AB59+AB73)</f>
        <v>-</v>
      </c>
      <c r="AC87" s="86" t="str">
        <f t="shared" ref="AC87" si="66">IF(AC59="","-",AC59+AC73)</f>
        <v>-</v>
      </c>
      <c r="AD87" s="86" t="str">
        <f t="shared" si="65"/>
        <v>-</v>
      </c>
      <c r="AE87" s="86">
        <f t="shared" si="65"/>
        <v>211550</v>
      </c>
      <c r="AF87" s="86">
        <f t="shared" si="65"/>
        <v>219320</v>
      </c>
      <c r="AG87" s="86" t="str">
        <f t="shared" si="65"/>
        <v>-</v>
      </c>
      <c r="AH87" s="86" t="str">
        <f t="shared" si="65"/>
        <v>-</v>
      </c>
      <c r="AI87" s="86" t="str">
        <f t="shared" si="65"/>
        <v>-</v>
      </c>
      <c r="AJ87" s="86" t="str">
        <f t="shared" si="65"/>
        <v>-</v>
      </c>
      <c r="AK87" s="86" t="str">
        <f t="shared" si="65"/>
        <v>-</v>
      </c>
      <c r="AL87" s="86" t="str">
        <f t="shared" si="65"/>
        <v>-</v>
      </c>
      <c r="AM87" s="86" t="str">
        <f t="shared" si="65"/>
        <v>-</v>
      </c>
      <c r="AN87" s="86" t="str">
        <f t="shared" si="65"/>
        <v>-</v>
      </c>
      <c r="AO87" s="86" t="str">
        <f t="shared" si="65"/>
        <v>-</v>
      </c>
      <c r="AP87" s="86" t="str">
        <f t="shared" si="65"/>
        <v>-</v>
      </c>
      <c r="AQ87" s="86" t="str">
        <f t="shared" si="65"/>
        <v>-</v>
      </c>
      <c r="AR87" s="86" t="str">
        <f t="shared" si="65"/>
        <v>-</v>
      </c>
      <c r="AS87" s="86" t="str">
        <f t="shared" si="65"/>
        <v>-</v>
      </c>
      <c r="AT87" s="86" t="str">
        <f t="shared" si="65"/>
        <v>-</v>
      </c>
      <c r="AU87" s="86" t="str">
        <f t="shared" si="65"/>
        <v>-</v>
      </c>
      <c r="AV87" s="86" t="str">
        <f t="shared" si="65"/>
        <v>-</v>
      </c>
      <c r="AW87" s="86" t="str">
        <f t="shared" si="65"/>
        <v>-</v>
      </c>
      <c r="AX87" s="86" t="str">
        <f t="shared" si="65"/>
        <v>-</v>
      </c>
      <c r="AY87" s="86" t="str">
        <f t="shared" si="65"/>
        <v>-</v>
      </c>
      <c r="AZ87" s="86" t="str">
        <f t="shared" si="65"/>
        <v>-</v>
      </c>
      <c r="BA87" s="86" t="str">
        <f t="shared" si="65"/>
        <v>-</v>
      </c>
      <c r="BB87" s="86" t="str">
        <f t="shared" si="65"/>
        <v>-</v>
      </c>
      <c r="BC87" s="86" t="str">
        <f t="shared" si="65"/>
        <v>-</v>
      </c>
      <c r="BD87" s="86" t="str">
        <f t="shared" si="65"/>
        <v>-</v>
      </c>
      <c r="BE87" s="86" t="str">
        <f t="shared" si="65"/>
        <v>-</v>
      </c>
      <c r="BF87" s="86" t="str">
        <f t="shared" si="65"/>
        <v>-</v>
      </c>
      <c r="BG87" s="86" t="str">
        <f t="shared" si="65"/>
        <v>-</v>
      </c>
      <c r="BH87" s="5"/>
    </row>
    <row r="88" spans="1:60" s="55" customFormat="1" ht="12.6" customHeight="1" x14ac:dyDescent="0.2">
      <c r="A88" s="139" t="str">
        <f t="shared" si="54"/>
        <v>ElecMulti_Other+PPM_Southern Scotland</v>
      </c>
      <c r="B88" s="199"/>
      <c r="C88" s="181"/>
      <c r="D88" s="182"/>
      <c r="E88" s="184"/>
      <c r="F88" s="84" t="s">
        <v>67</v>
      </c>
      <c r="G88" s="85"/>
      <c r="H88" s="57"/>
      <c r="I88" s="86" t="str">
        <f t="shared" si="49"/>
        <v>-</v>
      </c>
      <c r="J88" s="86" t="str">
        <f t="shared" si="49"/>
        <v>-</v>
      </c>
      <c r="K88" s="86" t="str">
        <f t="shared" si="49"/>
        <v>-</v>
      </c>
      <c r="L88" s="86" t="str">
        <f t="shared" si="49"/>
        <v>-</v>
      </c>
      <c r="M88" s="86" t="str">
        <f t="shared" si="49"/>
        <v>-</v>
      </c>
      <c r="N88" s="86" t="str">
        <f t="shared" si="49"/>
        <v>-</v>
      </c>
      <c r="O88" s="86" t="str">
        <f t="shared" si="49"/>
        <v>-</v>
      </c>
      <c r="P88" s="86" t="str">
        <f t="shared" si="49"/>
        <v>-</v>
      </c>
      <c r="Q88" s="57"/>
      <c r="R88" s="86" t="str">
        <f t="shared" si="50"/>
        <v>-</v>
      </c>
      <c r="S88" s="86" t="str">
        <f t="shared" si="50"/>
        <v>-</v>
      </c>
      <c r="T88" s="86" t="str">
        <f t="shared" si="50"/>
        <v>-</v>
      </c>
      <c r="U88" s="86" t="str">
        <f t="shared" si="50"/>
        <v>-</v>
      </c>
      <c r="V88" s="86" t="str">
        <f t="shared" si="50"/>
        <v>-</v>
      </c>
      <c r="W88" s="86" t="str">
        <f t="shared" si="50"/>
        <v>-</v>
      </c>
      <c r="X88" s="86" t="str">
        <f t="shared" si="50"/>
        <v>-</v>
      </c>
      <c r="Y88" s="86" t="str">
        <f t="shared" si="50"/>
        <v>-</v>
      </c>
      <c r="Z88" s="57"/>
      <c r="AA88" s="86" t="str">
        <f t="shared" ref="AA88" si="67">IF(AA60="","-",AA60+AA74)</f>
        <v>-</v>
      </c>
      <c r="AB88" s="86" t="str">
        <f t="shared" ref="AB88:BG88" si="68">IF(AB60="","-",AB60+AB74)</f>
        <v>-</v>
      </c>
      <c r="AC88" s="86" t="str">
        <f t="shared" ref="AC88" si="69">IF(AC60="","-",AC60+AC74)</f>
        <v>-</v>
      </c>
      <c r="AD88" s="86" t="str">
        <f t="shared" si="68"/>
        <v>-</v>
      </c>
      <c r="AE88" s="86">
        <f t="shared" si="68"/>
        <v>126345</v>
      </c>
      <c r="AF88" s="86">
        <f t="shared" si="68"/>
        <v>129208</v>
      </c>
      <c r="AG88" s="86" t="str">
        <f t="shared" si="68"/>
        <v>-</v>
      </c>
      <c r="AH88" s="86" t="str">
        <f t="shared" si="68"/>
        <v>-</v>
      </c>
      <c r="AI88" s="86" t="str">
        <f t="shared" si="68"/>
        <v>-</v>
      </c>
      <c r="AJ88" s="86" t="str">
        <f t="shared" si="68"/>
        <v>-</v>
      </c>
      <c r="AK88" s="86" t="str">
        <f t="shared" si="68"/>
        <v>-</v>
      </c>
      <c r="AL88" s="86" t="str">
        <f t="shared" si="68"/>
        <v>-</v>
      </c>
      <c r="AM88" s="86" t="str">
        <f t="shared" si="68"/>
        <v>-</v>
      </c>
      <c r="AN88" s="86" t="str">
        <f t="shared" si="68"/>
        <v>-</v>
      </c>
      <c r="AO88" s="86" t="str">
        <f t="shared" si="68"/>
        <v>-</v>
      </c>
      <c r="AP88" s="86" t="str">
        <f t="shared" si="68"/>
        <v>-</v>
      </c>
      <c r="AQ88" s="86" t="str">
        <f t="shared" si="68"/>
        <v>-</v>
      </c>
      <c r="AR88" s="86" t="str">
        <f t="shared" si="68"/>
        <v>-</v>
      </c>
      <c r="AS88" s="86" t="str">
        <f t="shared" si="68"/>
        <v>-</v>
      </c>
      <c r="AT88" s="86" t="str">
        <f t="shared" si="68"/>
        <v>-</v>
      </c>
      <c r="AU88" s="86" t="str">
        <f t="shared" si="68"/>
        <v>-</v>
      </c>
      <c r="AV88" s="86" t="str">
        <f t="shared" si="68"/>
        <v>-</v>
      </c>
      <c r="AW88" s="86" t="str">
        <f t="shared" si="68"/>
        <v>-</v>
      </c>
      <c r="AX88" s="86" t="str">
        <f t="shared" si="68"/>
        <v>-</v>
      </c>
      <c r="AY88" s="86" t="str">
        <f t="shared" si="68"/>
        <v>-</v>
      </c>
      <c r="AZ88" s="86" t="str">
        <f t="shared" si="68"/>
        <v>-</v>
      </c>
      <c r="BA88" s="86" t="str">
        <f t="shared" si="68"/>
        <v>-</v>
      </c>
      <c r="BB88" s="86" t="str">
        <f t="shared" si="68"/>
        <v>-</v>
      </c>
      <c r="BC88" s="86" t="str">
        <f t="shared" si="68"/>
        <v>-</v>
      </c>
      <c r="BD88" s="86" t="str">
        <f t="shared" si="68"/>
        <v>-</v>
      </c>
      <c r="BE88" s="86" t="str">
        <f t="shared" si="68"/>
        <v>-</v>
      </c>
      <c r="BF88" s="86" t="str">
        <f t="shared" si="68"/>
        <v>-</v>
      </c>
      <c r="BG88" s="86" t="str">
        <f t="shared" si="68"/>
        <v>-</v>
      </c>
      <c r="BH88" s="5"/>
    </row>
    <row r="89" spans="1:60" s="55" customFormat="1" ht="12.6" customHeight="1" x14ac:dyDescent="0.2">
      <c r="A89" s="139" t="str">
        <f t="shared" si="54"/>
        <v>ElecMulti_Other+PPM_N Wales and Mersey</v>
      </c>
      <c r="B89" s="199"/>
      <c r="C89" s="181"/>
      <c r="D89" s="182"/>
      <c r="E89" s="184"/>
      <c r="F89" s="84" t="s">
        <v>68</v>
      </c>
      <c r="G89" s="85"/>
      <c r="H89" s="57"/>
      <c r="I89" s="86" t="str">
        <f t="shared" si="49"/>
        <v>-</v>
      </c>
      <c r="J89" s="86" t="str">
        <f t="shared" si="49"/>
        <v>-</v>
      </c>
      <c r="K89" s="86" t="str">
        <f t="shared" si="49"/>
        <v>-</v>
      </c>
      <c r="L89" s="86" t="str">
        <f t="shared" si="49"/>
        <v>-</v>
      </c>
      <c r="M89" s="86" t="str">
        <f t="shared" si="49"/>
        <v>-</v>
      </c>
      <c r="N89" s="86" t="str">
        <f t="shared" si="49"/>
        <v>-</v>
      </c>
      <c r="O89" s="86" t="str">
        <f t="shared" si="49"/>
        <v>-</v>
      </c>
      <c r="P89" s="86" t="str">
        <f t="shared" si="49"/>
        <v>-</v>
      </c>
      <c r="Q89" s="57"/>
      <c r="R89" s="86" t="str">
        <f t="shared" si="50"/>
        <v>-</v>
      </c>
      <c r="S89" s="86" t="str">
        <f t="shared" si="50"/>
        <v>-</v>
      </c>
      <c r="T89" s="86" t="str">
        <f t="shared" si="50"/>
        <v>-</v>
      </c>
      <c r="U89" s="86" t="str">
        <f t="shared" si="50"/>
        <v>-</v>
      </c>
      <c r="V89" s="86" t="str">
        <f t="shared" si="50"/>
        <v>-</v>
      </c>
      <c r="W89" s="86" t="str">
        <f t="shared" si="50"/>
        <v>-</v>
      </c>
      <c r="X89" s="86" t="str">
        <f t="shared" si="50"/>
        <v>-</v>
      </c>
      <c r="Y89" s="86" t="str">
        <f t="shared" si="50"/>
        <v>-</v>
      </c>
      <c r="Z89" s="57"/>
      <c r="AA89" s="86" t="str">
        <f t="shared" ref="AA89" si="70">IF(AA61="","-",AA61+AA75)</f>
        <v>-</v>
      </c>
      <c r="AB89" s="86" t="str">
        <f t="shared" ref="AB89:BG89" si="71">IF(AB61="","-",AB61+AB75)</f>
        <v>-</v>
      </c>
      <c r="AC89" s="86" t="str">
        <f t="shared" ref="AC89" si="72">IF(AC61="","-",AC61+AC75)</f>
        <v>-</v>
      </c>
      <c r="AD89" s="86" t="str">
        <f t="shared" si="71"/>
        <v>-</v>
      </c>
      <c r="AE89" s="86">
        <f t="shared" si="71"/>
        <v>64254</v>
      </c>
      <c r="AF89" s="86">
        <f t="shared" si="71"/>
        <v>66892</v>
      </c>
      <c r="AG89" s="86" t="str">
        <f t="shared" si="71"/>
        <v>-</v>
      </c>
      <c r="AH89" s="86" t="str">
        <f t="shared" si="71"/>
        <v>-</v>
      </c>
      <c r="AI89" s="86" t="str">
        <f t="shared" si="71"/>
        <v>-</v>
      </c>
      <c r="AJ89" s="86" t="str">
        <f t="shared" si="71"/>
        <v>-</v>
      </c>
      <c r="AK89" s="86" t="str">
        <f t="shared" si="71"/>
        <v>-</v>
      </c>
      <c r="AL89" s="86" t="str">
        <f t="shared" si="71"/>
        <v>-</v>
      </c>
      <c r="AM89" s="86" t="str">
        <f t="shared" si="71"/>
        <v>-</v>
      </c>
      <c r="AN89" s="86" t="str">
        <f t="shared" si="71"/>
        <v>-</v>
      </c>
      <c r="AO89" s="86" t="str">
        <f t="shared" si="71"/>
        <v>-</v>
      </c>
      <c r="AP89" s="86" t="str">
        <f t="shared" si="71"/>
        <v>-</v>
      </c>
      <c r="AQ89" s="86" t="str">
        <f t="shared" si="71"/>
        <v>-</v>
      </c>
      <c r="AR89" s="86" t="str">
        <f t="shared" si="71"/>
        <v>-</v>
      </c>
      <c r="AS89" s="86" t="str">
        <f t="shared" si="71"/>
        <v>-</v>
      </c>
      <c r="AT89" s="86" t="str">
        <f t="shared" si="71"/>
        <v>-</v>
      </c>
      <c r="AU89" s="86" t="str">
        <f t="shared" si="71"/>
        <v>-</v>
      </c>
      <c r="AV89" s="86" t="str">
        <f t="shared" si="71"/>
        <v>-</v>
      </c>
      <c r="AW89" s="86" t="str">
        <f t="shared" si="71"/>
        <v>-</v>
      </c>
      <c r="AX89" s="86" t="str">
        <f t="shared" si="71"/>
        <v>-</v>
      </c>
      <c r="AY89" s="86" t="str">
        <f t="shared" si="71"/>
        <v>-</v>
      </c>
      <c r="AZ89" s="86" t="str">
        <f t="shared" si="71"/>
        <v>-</v>
      </c>
      <c r="BA89" s="86" t="str">
        <f t="shared" si="71"/>
        <v>-</v>
      </c>
      <c r="BB89" s="86" t="str">
        <f t="shared" si="71"/>
        <v>-</v>
      </c>
      <c r="BC89" s="86" t="str">
        <f t="shared" si="71"/>
        <v>-</v>
      </c>
      <c r="BD89" s="86" t="str">
        <f t="shared" si="71"/>
        <v>-</v>
      </c>
      <c r="BE89" s="86" t="str">
        <f t="shared" si="71"/>
        <v>-</v>
      </c>
      <c r="BF89" s="86" t="str">
        <f t="shared" si="71"/>
        <v>-</v>
      </c>
      <c r="BG89" s="86" t="str">
        <f t="shared" si="71"/>
        <v>-</v>
      </c>
      <c r="BH89" s="5"/>
    </row>
    <row r="90" spans="1:60" s="55" customFormat="1" ht="12.6" customHeight="1" x14ac:dyDescent="0.2">
      <c r="A90" s="139" t="str">
        <f t="shared" si="54"/>
        <v>ElecMulti_Other+PPM_London</v>
      </c>
      <c r="B90" s="199"/>
      <c r="C90" s="181"/>
      <c r="D90" s="182"/>
      <c r="E90" s="184"/>
      <c r="F90" s="84" t="s">
        <v>69</v>
      </c>
      <c r="G90" s="85"/>
      <c r="H90" s="57"/>
      <c r="I90" s="86" t="str">
        <f t="shared" si="49"/>
        <v>-</v>
      </c>
      <c r="J90" s="86" t="str">
        <f t="shared" si="49"/>
        <v>-</v>
      </c>
      <c r="K90" s="86" t="str">
        <f t="shared" si="49"/>
        <v>-</v>
      </c>
      <c r="L90" s="86" t="str">
        <f t="shared" si="49"/>
        <v>-</v>
      </c>
      <c r="M90" s="86" t="str">
        <f t="shared" si="49"/>
        <v>-</v>
      </c>
      <c r="N90" s="86" t="str">
        <f t="shared" si="49"/>
        <v>-</v>
      </c>
      <c r="O90" s="86" t="str">
        <f t="shared" si="49"/>
        <v>-</v>
      </c>
      <c r="P90" s="86" t="str">
        <f t="shared" si="49"/>
        <v>-</v>
      </c>
      <c r="Q90" s="57"/>
      <c r="R90" s="86" t="str">
        <f t="shared" si="50"/>
        <v>-</v>
      </c>
      <c r="S90" s="86" t="str">
        <f t="shared" si="50"/>
        <v>-</v>
      </c>
      <c r="T90" s="86" t="str">
        <f t="shared" si="50"/>
        <v>-</v>
      </c>
      <c r="U90" s="86" t="str">
        <f t="shared" si="50"/>
        <v>-</v>
      </c>
      <c r="V90" s="86" t="str">
        <f t="shared" si="50"/>
        <v>-</v>
      </c>
      <c r="W90" s="86" t="str">
        <f t="shared" si="50"/>
        <v>-</v>
      </c>
      <c r="X90" s="86" t="str">
        <f t="shared" si="50"/>
        <v>-</v>
      </c>
      <c r="Y90" s="86" t="str">
        <f t="shared" si="50"/>
        <v>-</v>
      </c>
      <c r="Z90" s="57"/>
      <c r="AA90" s="86" t="str">
        <f t="shared" ref="AA90" si="73">IF(AA62="","-",AA62+AA76)</f>
        <v>-</v>
      </c>
      <c r="AB90" s="86" t="str">
        <f t="shared" ref="AB90:BG90" si="74">IF(AB62="","-",AB62+AB76)</f>
        <v>-</v>
      </c>
      <c r="AC90" s="86" t="str">
        <f t="shared" ref="AC90" si="75">IF(AC62="","-",AC62+AC76)</f>
        <v>-</v>
      </c>
      <c r="AD90" s="86" t="str">
        <f t="shared" si="74"/>
        <v>-</v>
      </c>
      <c r="AE90" s="86">
        <f t="shared" si="74"/>
        <v>101799</v>
      </c>
      <c r="AF90" s="86">
        <f t="shared" si="74"/>
        <v>101159</v>
      </c>
      <c r="AG90" s="86" t="str">
        <f t="shared" si="74"/>
        <v>-</v>
      </c>
      <c r="AH90" s="86" t="str">
        <f t="shared" si="74"/>
        <v>-</v>
      </c>
      <c r="AI90" s="86" t="str">
        <f t="shared" si="74"/>
        <v>-</v>
      </c>
      <c r="AJ90" s="86" t="str">
        <f t="shared" si="74"/>
        <v>-</v>
      </c>
      <c r="AK90" s="86" t="str">
        <f t="shared" si="74"/>
        <v>-</v>
      </c>
      <c r="AL90" s="86" t="str">
        <f t="shared" si="74"/>
        <v>-</v>
      </c>
      <c r="AM90" s="86" t="str">
        <f t="shared" si="74"/>
        <v>-</v>
      </c>
      <c r="AN90" s="86" t="str">
        <f t="shared" si="74"/>
        <v>-</v>
      </c>
      <c r="AO90" s="86" t="str">
        <f t="shared" si="74"/>
        <v>-</v>
      </c>
      <c r="AP90" s="86" t="str">
        <f t="shared" si="74"/>
        <v>-</v>
      </c>
      <c r="AQ90" s="86" t="str">
        <f t="shared" si="74"/>
        <v>-</v>
      </c>
      <c r="AR90" s="86" t="str">
        <f t="shared" si="74"/>
        <v>-</v>
      </c>
      <c r="AS90" s="86" t="str">
        <f t="shared" si="74"/>
        <v>-</v>
      </c>
      <c r="AT90" s="86" t="str">
        <f t="shared" si="74"/>
        <v>-</v>
      </c>
      <c r="AU90" s="86" t="str">
        <f t="shared" si="74"/>
        <v>-</v>
      </c>
      <c r="AV90" s="86" t="str">
        <f t="shared" si="74"/>
        <v>-</v>
      </c>
      <c r="AW90" s="86" t="str">
        <f t="shared" si="74"/>
        <v>-</v>
      </c>
      <c r="AX90" s="86" t="str">
        <f t="shared" si="74"/>
        <v>-</v>
      </c>
      <c r="AY90" s="86" t="str">
        <f t="shared" si="74"/>
        <v>-</v>
      </c>
      <c r="AZ90" s="86" t="str">
        <f t="shared" si="74"/>
        <v>-</v>
      </c>
      <c r="BA90" s="86" t="str">
        <f t="shared" si="74"/>
        <v>-</v>
      </c>
      <c r="BB90" s="86" t="str">
        <f t="shared" si="74"/>
        <v>-</v>
      </c>
      <c r="BC90" s="86" t="str">
        <f t="shared" si="74"/>
        <v>-</v>
      </c>
      <c r="BD90" s="86" t="str">
        <f t="shared" si="74"/>
        <v>-</v>
      </c>
      <c r="BE90" s="86" t="str">
        <f t="shared" si="74"/>
        <v>-</v>
      </c>
      <c r="BF90" s="86" t="str">
        <f t="shared" si="74"/>
        <v>-</v>
      </c>
      <c r="BG90" s="86" t="str">
        <f t="shared" si="74"/>
        <v>-</v>
      </c>
      <c r="BH90" s="5"/>
    </row>
    <row r="91" spans="1:60" s="55" customFormat="1" ht="12.6" customHeight="1" x14ac:dyDescent="0.2">
      <c r="A91" s="139" t="str">
        <f t="shared" si="54"/>
        <v>ElecMulti_Other+PPM_South East</v>
      </c>
      <c r="B91" s="199"/>
      <c r="C91" s="181"/>
      <c r="D91" s="182"/>
      <c r="E91" s="184"/>
      <c r="F91" s="84" t="s">
        <v>70</v>
      </c>
      <c r="G91" s="85"/>
      <c r="H91" s="57"/>
      <c r="I91" s="86" t="str">
        <f t="shared" si="49"/>
        <v>-</v>
      </c>
      <c r="J91" s="86" t="str">
        <f t="shared" si="49"/>
        <v>-</v>
      </c>
      <c r="K91" s="86" t="str">
        <f t="shared" si="49"/>
        <v>-</v>
      </c>
      <c r="L91" s="86" t="str">
        <f t="shared" si="49"/>
        <v>-</v>
      </c>
      <c r="M91" s="86" t="str">
        <f t="shared" si="49"/>
        <v>-</v>
      </c>
      <c r="N91" s="86" t="str">
        <f t="shared" si="49"/>
        <v>-</v>
      </c>
      <c r="O91" s="86" t="str">
        <f t="shared" si="49"/>
        <v>-</v>
      </c>
      <c r="P91" s="86" t="str">
        <f t="shared" si="49"/>
        <v>-</v>
      </c>
      <c r="Q91" s="57"/>
      <c r="R91" s="86" t="str">
        <f t="shared" si="50"/>
        <v>-</v>
      </c>
      <c r="S91" s="86" t="str">
        <f t="shared" si="50"/>
        <v>-</v>
      </c>
      <c r="T91" s="86" t="str">
        <f t="shared" si="50"/>
        <v>-</v>
      </c>
      <c r="U91" s="86" t="str">
        <f t="shared" si="50"/>
        <v>-</v>
      </c>
      <c r="V91" s="86" t="str">
        <f t="shared" si="50"/>
        <v>-</v>
      </c>
      <c r="W91" s="86" t="str">
        <f t="shared" si="50"/>
        <v>-</v>
      </c>
      <c r="X91" s="86" t="str">
        <f t="shared" si="50"/>
        <v>-</v>
      </c>
      <c r="Y91" s="86" t="str">
        <f t="shared" si="50"/>
        <v>-</v>
      </c>
      <c r="Z91" s="57"/>
      <c r="AA91" s="86" t="str">
        <f t="shared" ref="AA91" si="76">IF(AA63="","-",AA63+AA77)</f>
        <v>-</v>
      </c>
      <c r="AB91" s="86" t="str">
        <f t="shared" ref="AB91:BG91" si="77">IF(AB63="","-",AB63+AB77)</f>
        <v>-</v>
      </c>
      <c r="AC91" s="86" t="str">
        <f t="shared" ref="AC91" si="78">IF(AC63="","-",AC63+AC77)</f>
        <v>-</v>
      </c>
      <c r="AD91" s="86" t="str">
        <f t="shared" si="77"/>
        <v>-</v>
      </c>
      <c r="AE91" s="86">
        <f t="shared" si="77"/>
        <v>292256</v>
      </c>
      <c r="AF91" s="86">
        <f t="shared" si="77"/>
        <v>291667</v>
      </c>
      <c r="AG91" s="86" t="str">
        <f t="shared" si="77"/>
        <v>-</v>
      </c>
      <c r="AH91" s="86" t="str">
        <f t="shared" si="77"/>
        <v>-</v>
      </c>
      <c r="AI91" s="86" t="str">
        <f t="shared" si="77"/>
        <v>-</v>
      </c>
      <c r="AJ91" s="86" t="str">
        <f t="shared" si="77"/>
        <v>-</v>
      </c>
      <c r="AK91" s="86" t="str">
        <f t="shared" si="77"/>
        <v>-</v>
      </c>
      <c r="AL91" s="86" t="str">
        <f t="shared" si="77"/>
        <v>-</v>
      </c>
      <c r="AM91" s="86" t="str">
        <f t="shared" si="77"/>
        <v>-</v>
      </c>
      <c r="AN91" s="86" t="str">
        <f t="shared" si="77"/>
        <v>-</v>
      </c>
      <c r="AO91" s="86" t="str">
        <f t="shared" si="77"/>
        <v>-</v>
      </c>
      <c r="AP91" s="86" t="str">
        <f t="shared" si="77"/>
        <v>-</v>
      </c>
      <c r="AQ91" s="86" t="str">
        <f t="shared" si="77"/>
        <v>-</v>
      </c>
      <c r="AR91" s="86" t="str">
        <f t="shared" si="77"/>
        <v>-</v>
      </c>
      <c r="AS91" s="86" t="str">
        <f t="shared" si="77"/>
        <v>-</v>
      </c>
      <c r="AT91" s="86" t="str">
        <f t="shared" si="77"/>
        <v>-</v>
      </c>
      <c r="AU91" s="86" t="str">
        <f t="shared" si="77"/>
        <v>-</v>
      </c>
      <c r="AV91" s="86" t="str">
        <f t="shared" si="77"/>
        <v>-</v>
      </c>
      <c r="AW91" s="86" t="str">
        <f t="shared" si="77"/>
        <v>-</v>
      </c>
      <c r="AX91" s="86" t="str">
        <f t="shared" si="77"/>
        <v>-</v>
      </c>
      <c r="AY91" s="86" t="str">
        <f t="shared" si="77"/>
        <v>-</v>
      </c>
      <c r="AZ91" s="86" t="str">
        <f t="shared" si="77"/>
        <v>-</v>
      </c>
      <c r="BA91" s="86" t="str">
        <f t="shared" si="77"/>
        <v>-</v>
      </c>
      <c r="BB91" s="86" t="str">
        <f t="shared" si="77"/>
        <v>-</v>
      </c>
      <c r="BC91" s="86" t="str">
        <f t="shared" si="77"/>
        <v>-</v>
      </c>
      <c r="BD91" s="86" t="str">
        <f t="shared" si="77"/>
        <v>-</v>
      </c>
      <c r="BE91" s="86" t="str">
        <f t="shared" si="77"/>
        <v>-</v>
      </c>
      <c r="BF91" s="86" t="str">
        <f t="shared" si="77"/>
        <v>-</v>
      </c>
      <c r="BG91" s="86" t="str">
        <f t="shared" si="77"/>
        <v>-</v>
      </c>
      <c r="BH91" s="5"/>
    </row>
    <row r="92" spans="1:60" s="55" customFormat="1" ht="12.6" customHeight="1" x14ac:dyDescent="0.2">
      <c r="A92" s="139" t="str">
        <f t="shared" si="54"/>
        <v>ElecMulti_Other+PPM_Eastern</v>
      </c>
      <c r="B92" s="199"/>
      <c r="C92" s="181"/>
      <c r="D92" s="182"/>
      <c r="E92" s="184"/>
      <c r="F92" s="84" t="s">
        <v>71</v>
      </c>
      <c r="G92" s="85"/>
      <c r="H92" s="57"/>
      <c r="I92" s="86" t="str">
        <f t="shared" si="49"/>
        <v>-</v>
      </c>
      <c r="J92" s="86" t="str">
        <f t="shared" si="49"/>
        <v>-</v>
      </c>
      <c r="K92" s="86" t="str">
        <f t="shared" si="49"/>
        <v>-</v>
      </c>
      <c r="L92" s="86" t="str">
        <f t="shared" si="49"/>
        <v>-</v>
      </c>
      <c r="M92" s="86" t="str">
        <f t="shared" si="49"/>
        <v>-</v>
      </c>
      <c r="N92" s="86" t="str">
        <f t="shared" si="49"/>
        <v>-</v>
      </c>
      <c r="O92" s="86" t="str">
        <f t="shared" si="49"/>
        <v>-</v>
      </c>
      <c r="P92" s="86" t="str">
        <f t="shared" si="49"/>
        <v>-</v>
      </c>
      <c r="Q92" s="57"/>
      <c r="R92" s="86" t="str">
        <f t="shared" si="50"/>
        <v>-</v>
      </c>
      <c r="S92" s="86" t="str">
        <f t="shared" si="50"/>
        <v>-</v>
      </c>
      <c r="T92" s="86" t="str">
        <f t="shared" si="50"/>
        <v>-</v>
      </c>
      <c r="U92" s="86" t="str">
        <f t="shared" si="50"/>
        <v>-</v>
      </c>
      <c r="V92" s="86" t="str">
        <f t="shared" si="50"/>
        <v>-</v>
      </c>
      <c r="W92" s="86" t="str">
        <f t="shared" si="50"/>
        <v>-</v>
      </c>
      <c r="X92" s="86" t="str">
        <f t="shared" si="50"/>
        <v>-</v>
      </c>
      <c r="Y92" s="86" t="str">
        <f t="shared" si="50"/>
        <v>-</v>
      </c>
      <c r="Z92" s="57"/>
      <c r="AA92" s="86" t="str">
        <f t="shared" ref="AA92" si="79">IF(AA64="","-",AA64+AA78)</f>
        <v>-</v>
      </c>
      <c r="AB92" s="86" t="str">
        <f t="shared" ref="AB92:BG92" si="80">IF(AB64="","-",AB64+AB78)</f>
        <v>-</v>
      </c>
      <c r="AC92" s="86" t="str">
        <f t="shared" ref="AC92" si="81">IF(AC64="","-",AC64+AC78)</f>
        <v>-</v>
      </c>
      <c r="AD92" s="86" t="str">
        <f t="shared" si="80"/>
        <v>-</v>
      </c>
      <c r="AE92" s="86">
        <f t="shared" si="80"/>
        <v>529299</v>
      </c>
      <c r="AF92" s="86">
        <f t="shared" si="80"/>
        <v>532716</v>
      </c>
      <c r="AG92" s="86" t="str">
        <f t="shared" si="80"/>
        <v>-</v>
      </c>
      <c r="AH92" s="86" t="str">
        <f t="shared" si="80"/>
        <v>-</v>
      </c>
      <c r="AI92" s="86" t="str">
        <f t="shared" si="80"/>
        <v>-</v>
      </c>
      <c r="AJ92" s="86" t="str">
        <f t="shared" si="80"/>
        <v>-</v>
      </c>
      <c r="AK92" s="86" t="str">
        <f t="shared" si="80"/>
        <v>-</v>
      </c>
      <c r="AL92" s="86" t="str">
        <f t="shared" si="80"/>
        <v>-</v>
      </c>
      <c r="AM92" s="86" t="str">
        <f t="shared" si="80"/>
        <v>-</v>
      </c>
      <c r="AN92" s="86" t="str">
        <f t="shared" si="80"/>
        <v>-</v>
      </c>
      <c r="AO92" s="86" t="str">
        <f t="shared" si="80"/>
        <v>-</v>
      </c>
      <c r="AP92" s="86" t="str">
        <f t="shared" si="80"/>
        <v>-</v>
      </c>
      <c r="AQ92" s="86" t="str">
        <f t="shared" si="80"/>
        <v>-</v>
      </c>
      <c r="AR92" s="86" t="str">
        <f t="shared" si="80"/>
        <v>-</v>
      </c>
      <c r="AS92" s="86" t="str">
        <f t="shared" si="80"/>
        <v>-</v>
      </c>
      <c r="AT92" s="86" t="str">
        <f t="shared" si="80"/>
        <v>-</v>
      </c>
      <c r="AU92" s="86" t="str">
        <f t="shared" si="80"/>
        <v>-</v>
      </c>
      <c r="AV92" s="86" t="str">
        <f t="shared" si="80"/>
        <v>-</v>
      </c>
      <c r="AW92" s="86" t="str">
        <f t="shared" si="80"/>
        <v>-</v>
      </c>
      <c r="AX92" s="86" t="str">
        <f t="shared" si="80"/>
        <v>-</v>
      </c>
      <c r="AY92" s="86" t="str">
        <f t="shared" si="80"/>
        <v>-</v>
      </c>
      <c r="AZ92" s="86" t="str">
        <f t="shared" si="80"/>
        <v>-</v>
      </c>
      <c r="BA92" s="86" t="str">
        <f t="shared" si="80"/>
        <v>-</v>
      </c>
      <c r="BB92" s="86" t="str">
        <f t="shared" si="80"/>
        <v>-</v>
      </c>
      <c r="BC92" s="86" t="str">
        <f t="shared" si="80"/>
        <v>-</v>
      </c>
      <c r="BD92" s="86" t="str">
        <f t="shared" si="80"/>
        <v>-</v>
      </c>
      <c r="BE92" s="86" t="str">
        <f t="shared" si="80"/>
        <v>-</v>
      </c>
      <c r="BF92" s="86" t="str">
        <f t="shared" si="80"/>
        <v>-</v>
      </c>
      <c r="BG92" s="86" t="str">
        <f t="shared" si="80"/>
        <v>-</v>
      </c>
      <c r="BH92" s="5"/>
    </row>
    <row r="93" spans="1:60" s="55" customFormat="1" ht="12.6" customHeight="1" x14ac:dyDescent="0.2">
      <c r="A93" s="139" t="str">
        <f t="shared" si="54"/>
        <v>ElecMulti_Other+PPM_East Midlands</v>
      </c>
      <c r="B93" s="199"/>
      <c r="C93" s="181"/>
      <c r="D93" s="182"/>
      <c r="E93" s="184"/>
      <c r="F93" s="84" t="s">
        <v>72</v>
      </c>
      <c r="G93" s="85"/>
      <c r="H93" s="57"/>
      <c r="I93" s="86" t="str">
        <f t="shared" si="49"/>
        <v>-</v>
      </c>
      <c r="J93" s="86" t="str">
        <f t="shared" si="49"/>
        <v>-</v>
      </c>
      <c r="K93" s="86" t="str">
        <f t="shared" si="49"/>
        <v>-</v>
      </c>
      <c r="L93" s="86" t="str">
        <f t="shared" si="49"/>
        <v>-</v>
      </c>
      <c r="M93" s="86" t="str">
        <f t="shared" si="49"/>
        <v>-</v>
      </c>
      <c r="N93" s="86" t="str">
        <f t="shared" si="49"/>
        <v>-</v>
      </c>
      <c r="O93" s="86" t="str">
        <f t="shared" si="49"/>
        <v>-</v>
      </c>
      <c r="P93" s="86" t="str">
        <f t="shared" si="49"/>
        <v>-</v>
      </c>
      <c r="Q93" s="57"/>
      <c r="R93" s="86" t="str">
        <f t="shared" si="50"/>
        <v>-</v>
      </c>
      <c r="S93" s="86" t="str">
        <f t="shared" si="50"/>
        <v>-</v>
      </c>
      <c r="T93" s="86" t="str">
        <f t="shared" si="50"/>
        <v>-</v>
      </c>
      <c r="U93" s="86" t="str">
        <f t="shared" si="50"/>
        <v>-</v>
      </c>
      <c r="V93" s="86" t="str">
        <f t="shared" si="50"/>
        <v>-</v>
      </c>
      <c r="W93" s="86" t="str">
        <f t="shared" si="50"/>
        <v>-</v>
      </c>
      <c r="X93" s="86" t="str">
        <f t="shared" si="50"/>
        <v>-</v>
      </c>
      <c r="Y93" s="86" t="str">
        <f t="shared" si="50"/>
        <v>-</v>
      </c>
      <c r="Z93" s="57"/>
      <c r="AA93" s="86" t="str">
        <f t="shared" ref="AA93" si="82">IF(AA65="","-",AA65+AA79)</f>
        <v>-</v>
      </c>
      <c r="AB93" s="86" t="str">
        <f t="shared" ref="AB93:BG93" si="83">IF(AB65="","-",AB65+AB79)</f>
        <v>-</v>
      </c>
      <c r="AC93" s="86" t="str">
        <f t="shared" ref="AC93" si="84">IF(AC65="","-",AC65+AC79)</f>
        <v>-</v>
      </c>
      <c r="AD93" s="86" t="str">
        <f t="shared" si="83"/>
        <v>-</v>
      </c>
      <c r="AE93" s="86">
        <f t="shared" si="83"/>
        <v>443684</v>
      </c>
      <c r="AF93" s="86">
        <f t="shared" si="83"/>
        <v>447074</v>
      </c>
      <c r="AG93" s="86" t="str">
        <f t="shared" si="83"/>
        <v>-</v>
      </c>
      <c r="AH93" s="86" t="str">
        <f t="shared" si="83"/>
        <v>-</v>
      </c>
      <c r="AI93" s="86" t="str">
        <f t="shared" si="83"/>
        <v>-</v>
      </c>
      <c r="AJ93" s="86" t="str">
        <f t="shared" si="83"/>
        <v>-</v>
      </c>
      <c r="AK93" s="86" t="str">
        <f t="shared" si="83"/>
        <v>-</v>
      </c>
      <c r="AL93" s="86" t="str">
        <f t="shared" si="83"/>
        <v>-</v>
      </c>
      <c r="AM93" s="86" t="str">
        <f t="shared" si="83"/>
        <v>-</v>
      </c>
      <c r="AN93" s="86" t="str">
        <f t="shared" si="83"/>
        <v>-</v>
      </c>
      <c r="AO93" s="86" t="str">
        <f t="shared" si="83"/>
        <v>-</v>
      </c>
      <c r="AP93" s="86" t="str">
        <f t="shared" si="83"/>
        <v>-</v>
      </c>
      <c r="AQ93" s="86" t="str">
        <f t="shared" si="83"/>
        <v>-</v>
      </c>
      <c r="AR93" s="86" t="str">
        <f t="shared" si="83"/>
        <v>-</v>
      </c>
      <c r="AS93" s="86" t="str">
        <f t="shared" si="83"/>
        <v>-</v>
      </c>
      <c r="AT93" s="86" t="str">
        <f t="shared" si="83"/>
        <v>-</v>
      </c>
      <c r="AU93" s="86" t="str">
        <f t="shared" si="83"/>
        <v>-</v>
      </c>
      <c r="AV93" s="86" t="str">
        <f t="shared" si="83"/>
        <v>-</v>
      </c>
      <c r="AW93" s="86" t="str">
        <f t="shared" si="83"/>
        <v>-</v>
      </c>
      <c r="AX93" s="86" t="str">
        <f t="shared" si="83"/>
        <v>-</v>
      </c>
      <c r="AY93" s="86" t="str">
        <f t="shared" si="83"/>
        <v>-</v>
      </c>
      <c r="AZ93" s="86" t="str">
        <f t="shared" si="83"/>
        <v>-</v>
      </c>
      <c r="BA93" s="86" t="str">
        <f t="shared" si="83"/>
        <v>-</v>
      </c>
      <c r="BB93" s="86" t="str">
        <f t="shared" si="83"/>
        <v>-</v>
      </c>
      <c r="BC93" s="86" t="str">
        <f t="shared" si="83"/>
        <v>-</v>
      </c>
      <c r="BD93" s="86" t="str">
        <f t="shared" si="83"/>
        <v>-</v>
      </c>
      <c r="BE93" s="86" t="str">
        <f t="shared" si="83"/>
        <v>-</v>
      </c>
      <c r="BF93" s="86" t="str">
        <f t="shared" si="83"/>
        <v>-</v>
      </c>
      <c r="BG93" s="86" t="str">
        <f t="shared" si="83"/>
        <v>-</v>
      </c>
      <c r="BH93" s="5"/>
    </row>
    <row r="94" spans="1:60" s="55" customFormat="1" ht="12.6" customHeight="1" x14ac:dyDescent="0.2">
      <c r="A94" s="139" t="str">
        <f t="shared" si="54"/>
        <v>ElecMulti_Other+PPM_Midlands</v>
      </c>
      <c r="B94" s="199"/>
      <c r="C94" s="181"/>
      <c r="D94" s="182"/>
      <c r="E94" s="184"/>
      <c r="F94" s="84" t="s">
        <v>73</v>
      </c>
      <c r="G94" s="85"/>
      <c r="H94" s="57"/>
      <c r="I94" s="86" t="str">
        <f t="shared" si="49"/>
        <v>-</v>
      </c>
      <c r="J94" s="86" t="str">
        <f t="shared" si="49"/>
        <v>-</v>
      </c>
      <c r="K94" s="86" t="str">
        <f t="shared" si="49"/>
        <v>-</v>
      </c>
      <c r="L94" s="86" t="str">
        <f t="shared" si="49"/>
        <v>-</v>
      </c>
      <c r="M94" s="86" t="str">
        <f t="shared" si="49"/>
        <v>-</v>
      </c>
      <c r="N94" s="86" t="str">
        <f t="shared" si="49"/>
        <v>-</v>
      </c>
      <c r="O94" s="86" t="str">
        <f t="shared" si="49"/>
        <v>-</v>
      </c>
      <c r="P94" s="86" t="str">
        <f t="shared" si="49"/>
        <v>-</v>
      </c>
      <c r="Q94" s="57"/>
      <c r="R94" s="86" t="str">
        <f t="shared" si="50"/>
        <v>-</v>
      </c>
      <c r="S94" s="86" t="str">
        <f t="shared" si="50"/>
        <v>-</v>
      </c>
      <c r="T94" s="86" t="str">
        <f t="shared" si="50"/>
        <v>-</v>
      </c>
      <c r="U94" s="86" t="str">
        <f t="shared" si="50"/>
        <v>-</v>
      </c>
      <c r="V94" s="86" t="str">
        <f t="shared" si="50"/>
        <v>-</v>
      </c>
      <c r="W94" s="86" t="str">
        <f t="shared" si="50"/>
        <v>-</v>
      </c>
      <c r="X94" s="86" t="str">
        <f t="shared" si="50"/>
        <v>-</v>
      </c>
      <c r="Y94" s="86" t="str">
        <f t="shared" si="50"/>
        <v>-</v>
      </c>
      <c r="Z94" s="57"/>
      <c r="AA94" s="86" t="str">
        <f t="shared" ref="AA94" si="85">IF(AA66="","-",AA66+AA80)</f>
        <v>-</v>
      </c>
      <c r="AB94" s="86" t="str">
        <f t="shared" ref="AB94:BG94" si="86">IF(AB66="","-",AB66+AB80)</f>
        <v>-</v>
      </c>
      <c r="AC94" s="86" t="str">
        <f t="shared" ref="AC94" si="87">IF(AC66="","-",AC66+AC80)</f>
        <v>-</v>
      </c>
      <c r="AD94" s="86" t="str">
        <f t="shared" si="86"/>
        <v>-</v>
      </c>
      <c r="AE94" s="86">
        <f t="shared" si="86"/>
        <v>180773</v>
      </c>
      <c r="AF94" s="86">
        <f t="shared" si="86"/>
        <v>184378</v>
      </c>
      <c r="AG94" s="86" t="str">
        <f t="shared" si="86"/>
        <v>-</v>
      </c>
      <c r="AH94" s="86" t="str">
        <f t="shared" si="86"/>
        <v>-</v>
      </c>
      <c r="AI94" s="86" t="str">
        <f t="shared" si="86"/>
        <v>-</v>
      </c>
      <c r="AJ94" s="86" t="str">
        <f t="shared" si="86"/>
        <v>-</v>
      </c>
      <c r="AK94" s="86" t="str">
        <f t="shared" si="86"/>
        <v>-</v>
      </c>
      <c r="AL94" s="86" t="str">
        <f t="shared" si="86"/>
        <v>-</v>
      </c>
      <c r="AM94" s="86" t="str">
        <f t="shared" si="86"/>
        <v>-</v>
      </c>
      <c r="AN94" s="86" t="str">
        <f t="shared" si="86"/>
        <v>-</v>
      </c>
      <c r="AO94" s="86" t="str">
        <f t="shared" si="86"/>
        <v>-</v>
      </c>
      <c r="AP94" s="86" t="str">
        <f t="shared" si="86"/>
        <v>-</v>
      </c>
      <c r="AQ94" s="86" t="str">
        <f t="shared" si="86"/>
        <v>-</v>
      </c>
      <c r="AR94" s="86" t="str">
        <f t="shared" si="86"/>
        <v>-</v>
      </c>
      <c r="AS94" s="86" t="str">
        <f t="shared" si="86"/>
        <v>-</v>
      </c>
      <c r="AT94" s="86" t="str">
        <f t="shared" si="86"/>
        <v>-</v>
      </c>
      <c r="AU94" s="86" t="str">
        <f t="shared" si="86"/>
        <v>-</v>
      </c>
      <c r="AV94" s="86" t="str">
        <f t="shared" si="86"/>
        <v>-</v>
      </c>
      <c r="AW94" s="86" t="str">
        <f t="shared" si="86"/>
        <v>-</v>
      </c>
      <c r="AX94" s="86" t="str">
        <f t="shared" si="86"/>
        <v>-</v>
      </c>
      <c r="AY94" s="86" t="str">
        <f t="shared" si="86"/>
        <v>-</v>
      </c>
      <c r="AZ94" s="86" t="str">
        <f t="shared" si="86"/>
        <v>-</v>
      </c>
      <c r="BA94" s="86" t="str">
        <f t="shared" si="86"/>
        <v>-</v>
      </c>
      <c r="BB94" s="86" t="str">
        <f t="shared" si="86"/>
        <v>-</v>
      </c>
      <c r="BC94" s="86" t="str">
        <f t="shared" si="86"/>
        <v>-</v>
      </c>
      <c r="BD94" s="86" t="str">
        <f t="shared" si="86"/>
        <v>-</v>
      </c>
      <c r="BE94" s="86" t="str">
        <f t="shared" si="86"/>
        <v>-</v>
      </c>
      <c r="BF94" s="86" t="str">
        <f t="shared" si="86"/>
        <v>-</v>
      </c>
      <c r="BG94" s="86" t="str">
        <f t="shared" si="86"/>
        <v>-</v>
      </c>
      <c r="BH94" s="5"/>
    </row>
    <row r="95" spans="1:60" s="55" customFormat="1" ht="12.6" customHeight="1" x14ac:dyDescent="0.2">
      <c r="A95" s="139" t="str">
        <f t="shared" si="54"/>
        <v>ElecMulti_Other+PPM_Southern Western</v>
      </c>
      <c r="B95" s="199"/>
      <c r="C95" s="181"/>
      <c r="D95" s="182"/>
      <c r="E95" s="184"/>
      <c r="F95" s="84" t="s">
        <v>74</v>
      </c>
      <c r="G95" s="85"/>
      <c r="H95" s="57"/>
      <c r="I95" s="86" t="str">
        <f t="shared" si="49"/>
        <v>-</v>
      </c>
      <c r="J95" s="86" t="str">
        <f t="shared" si="49"/>
        <v>-</v>
      </c>
      <c r="K95" s="86" t="str">
        <f t="shared" si="49"/>
        <v>-</v>
      </c>
      <c r="L95" s="86" t="str">
        <f t="shared" si="49"/>
        <v>-</v>
      </c>
      <c r="M95" s="86" t="str">
        <f t="shared" si="49"/>
        <v>-</v>
      </c>
      <c r="N95" s="86" t="str">
        <f t="shared" si="49"/>
        <v>-</v>
      </c>
      <c r="O95" s="86" t="str">
        <f t="shared" si="49"/>
        <v>-</v>
      </c>
      <c r="P95" s="86" t="str">
        <f t="shared" si="49"/>
        <v>-</v>
      </c>
      <c r="Q95" s="57"/>
      <c r="R95" s="86" t="str">
        <f t="shared" si="50"/>
        <v>-</v>
      </c>
      <c r="S95" s="86" t="str">
        <f t="shared" si="50"/>
        <v>-</v>
      </c>
      <c r="T95" s="86" t="str">
        <f t="shared" si="50"/>
        <v>-</v>
      </c>
      <c r="U95" s="86" t="str">
        <f t="shared" si="50"/>
        <v>-</v>
      </c>
      <c r="V95" s="86" t="str">
        <f t="shared" si="50"/>
        <v>-</v>
      </c>
      <c r="W95" s="86" t="str">
        <f t="shared" si="50"/>
        <v>-</v>
      </c>
      <c r="X95" s="86" t="str">
        <f t="shared" si="50"/>
        <v>-</v>
      </c>
      <c r="Y95" s="86" t="str">
        <f t="shared" si="50"/>
        <v>-</v>
      </c>
      <c r="Z95" s="57"/>
      <c r="AA95" s="86" t="str">
        <f t="shared" ref="AA95" si="88">IF(AA67="","-",AA67+AA81)</f>
        <v>-</v>
      </c>
      <c r="AB95" s="86" t="str">
        <f t="shared" ref="AB95:BG95" si="89">IF(AB67="","-",AB67+AB81)</f>
        <v>-</v>
      </c>
      <c r="AC95" s="86" t="str">
        <f t="shared" ref="AC95" si="90">IF(AC67="","-",AC67+AC81)</f>
        <v>-</v>
      </c>
      <c r="AD95" s="86" t="str">
        <f t="shared" si="89"/>
        <v>-</v>
      </c>
      <c r="AE95" s="86">
        <f t="shared" si="89"/>
        <v>144684</v>
      </c>
      <c r="AF95" s="86">
        <f t="shared" si="89"/>
        <v>146605</v>
      </c>
      <c r="AG95" s="86" t="str">
        <f t="shared" si="89"/>
        <v>-</v>
      </c>
      <c r="AH95" s="86" t="str">
        <f t="shared" si="89"/>
        <v>-</v>
      </c>
      <c r="AI95" s="86" t="str">
        <f t="shared" si="89"/>
        <v>-</v>
      </c>
      <c r="AJ95" s="86" t="str">
        <f t="shared" si="89"/>
        <v>-</v>
      </c>
      <c r="AK95" s="86" t="str">
        <f t="shared" si="89"/>
        <v>-</v>
      </c>
      <c r="AL95" s="86" t="str">
        <f t="shared" si="89"/>
        <v>-</v>
      </c>
      <c r="AM95" s="86" t="str">
        <f t="shared" si="89"/>
        <v>-</v>
      </c>
      <c r="AN95" s="86" t="str">
        <f t="shared" si="89"/>
        <v>-</v>
      </c>
      <c r="AO95" s="86" t="str">
        <f t="shared" si="89"/>
        <v>-</v>
      </c>
      <c r="AP95" s="86" t="str">
        <f t="shared" si="89"/>
        <v>-</v>
      </c>
      <c r="AQ95" s="86" t="str">
        <f t="shared" si="89"/>
        <v>-</v>
      </c>
      <c r="AR95" s="86" t="str">
        <f t="shared" si="89"/>
        <v>-</v>
      </c>
      <c r="AS95" s="86" t="str">
        <f t="shared" si="89"/>
        <v>-</v>
      </c>
      <c r="AT95" s="86" t="str">
        <f t="shared" si="89"/>
        <v>-</v>
      </c>
      <c r="AU95" s="86" t="str">
        <f t="shared" si="89"/>
        <v>-</v>
      </c>
      <c r="AV95" s="86" t="str">
        <f t="shared" si="89"/>
        <v>-</v>
      </c>
      <c r="AW95" s="86" t="str">
        <f t="shared" si="89"/>
        <v>-</v>
      </c>
      <c r="AX95" s="86" t="str">
        <f t="shared" si="89"/>
        <v>-</v>
      </c>
      <c r="AY95" s="86" t="str">
        <f t="shared" si="89"/>
        <v>-</v>
      </c>
      <c r="AZ95" s="86" t="str">
        <f t="shared" si="89"/>
        <v>-</v>
      </c>
      <c r="BA95" s="86" t="str">
        <f t="shared" si="89"/>
        <v>-</v>
      </c>
      <c r="BB95" s="86" t="str">
        <f t="shared" si="89"/>
        <v>-</v>
      </c>
      <c r="BC95" s="86" t="str">
        <f t="shared" si="89"/>
        <v>-</v>
      </c>
      <c r="BD95" s="86" t="str">
        <f t="shared" si="89"/>
        <v>-</v>
      </c>
      <c r="BE95" s="86" t="str">
        <f t="shared" si="89"/>
        <v>-</v>
      </c>
      <c r="BF95" s="86" t="str">
        <f t="shared" si="89"/>
        <v>-</v>
      </c>
      <c r="BG95" s="86" t="str">
        <f t="shared" si="89"/>
        <v>-</v>
      </c>
      <c r="BH95" s="5"/>
    </row>
    <row r="96" spans="1:60" s="55" customFormat="1" ht="12.6" customHeight="1" x14ac:dyDescent="0.2">
      <c r="A96" s="139" t="str">
        <f t="shared" si="54"/>
        <v>ElecMulti_Other+PPM_South Wales</v>
      </c>
      <c r="B96" s="200"/>
      <c r="C96" s="181"/>
      <c r="D96" s="182"/>
      <c r="E96" s="185"/>
      <c r="F96" s="84" t="s">
        <v>75</v>
      </c>
      <c r="G96" s="85"/>
      <c r="H96" s="57"/>
      <c r="I96" s="86" t="str">
        <f t="shared" si="49"/>
        <v>-</v>
      </c>
      <c r="J96" s="86" t="str">
        <f t="shared" si="49"/>
        <v>-</v>
      </c>
      <c r="K96" s="86" t="str">
        <f t="shared" si="49"/>
        <v>-</v>
      </c>
      <c r="L96" s="86" t="str">
        <f t="shared" si="49"/>
        <v>-</v>
      </c>
      <c r="M96" s="86" t="str">
        <f t="shared" si="49"/>
        <v>-</v>
      </c>
      <c r="N96" s="86" t="str">
        <f t="shared" si="49"/>
        <v>-</v>
      </c>
      <c r="O96" s="86" t="str">
        <f t="shared" si="49"/>
        <v>-</v>
      </c>
      <c r="P96" s="86" t="str">
        <f t="shared" si="49"/>
        <v>-</v>
      </c>
      <c r="Q96" s="57"/>
      <c r="R96" s="86" t="str">
        <f t="shared" si="50"/>
        <v>-</v>
      </c>
      <c r="S96" s="86" t="str">
        <f t="shared" si="50"/>
        <v>-</v>
      </c>
      <c r="T96" s="86" t="str">
        <f t="shared" si="50"/>
        <v>-</v>
      </c>
      <c r="U96" s="86" t="str">
        <f t="shared" si="50"/>
        <v>-</v>
      </c>
      <c r="V96" s="86" t="str">
        <f t="shared" si="50"/>
        <v>-</v>
      </c>
      <c r="W96" s="86" t="str">
        <f t="shared" si="50"/>
        <v>-</v>
      </c>
      <c r="X96" s="86" t="str">
        <f t="shared" si="50"/>
        <v>-</v>
      </c>
      <c r="Y96" s="86" t="str">
        <f t="shared" si="50"/>
        <v>-</v>
      </c>
      <c r="Z96" s="57"/>
      <c r="AA96" s="86" t="str">
        <f t="shared" ref="AA96" si="91">IF(AA68="","-",AA68+AA82)</f>
        <v>-</v>
      </c>
      <c r="AB96" s="86" t="str">
        <f t="shared" ref="AB96:BG96" si="92">IF(AB68="","-",AB68+AB82)</f>
        <v>-</v>
      </c>
      <c r="AC96" s="86" t="str">
        <f t="shared" ref="AC96" si="93">IF(AC68="","-",AC68+AC82)</f>
        <v>-</v>
      </c>
      <c r="AD96" s="86" t="str">
        <f t="shared" si="92"/>
        <v>-</v>
      </c>
      <c r="AE96" s="86">
        <f t="shared" si="92"/>
        <v>37558</v>
      </c>
      <c r="AF96" s="86">
        <f t="shared" si="92"/>
        <v>39254</v>
      </c>
      <c r="AG96" s="86" t="str">
        <f t="shared" si="92"/>
        <v>-</v>
      </c>
      <c r="AH96" s="86" t="str">
        <f t="shared" si="92"/>
        <v>-</v>
      </c>
      <c r="AI96" s="86" t="str">
        <f t="shared" si="92"/>
        <v>-</v>
      </c>
      <c r="AJ96" s="86" t="str">
        <f t="shared" si="92"/>
        <v>-</v>
      </c>
      <c r="AK96" s="86" t="str">
        <f t="shared" si="92"/>
        <v>-</v>
      </c>
      <c r="AL96" s="86" t="str">
        <f t="shared" si="92"/>
        <v>-</v>
      </c>
      <c r="AM96" s="86" t="str">
        <f t="shared" si="92"/>
        <v>-</v>
      </c>
      <c r="AN96" s="86" t="str">
        <f t="shared" si="92"/>
        <v>-</v>
      </c>
      <c r="AO96" s="86" t="str">
        <f t="shared" si="92"/>
        <v>-</v>
      </c>
      <c r="AP96" s="86" t="str">
        <f t="shared" si="92"/>
        <v>-</v>
      </c>
      <c r="AQ96" s="86" t="str">
        <f t="shared" si="92"/>
        <v>-</v>
      </c>
      <c r="AR96" s="86" t="str">
        <f t="shared" si="92"/>
        <v>-</v>
      </c>
      <c r="AS96" s="86" t="str">
        <f t="shared" si="92"/>
        <v>-</v>
      </c>
      <c r="AT96" s="86" t="str">
        <f t="shared" si="92"/>
        <v>-</v>
      </c>
      <c r="AU96" s="86" t="str">
        <f t="shared" si="92"/>
        <v>-</v>
      </c>
      <c r="AV96" s="86" t="str">
        <f t="shared" si="92"/>
        <v>-</v>
      </c>
      <c r="AW96" s="86" t="str">
        <f t="shared" si="92"/>
        <v>-</v>
      </c>
      <c r="AX96" s="86" t="str">
        <f t="shared" si="92"/>
        <v>-</v>
      </c>
      <c r="AY96" s="86" t="str">
        <f t="shared" si="92"/>
        <v>-</v>
      </c>
      <c r="AZ96" s="86" t="str">
        <f t="shared" si="92"/>
        <v>-</v>
      </c>
      <c r="BA96" s="86" t="str">
        <f t="shared" si="92"/>
        <v>-</v>
      </c>
      <c r="BB96" s="86" t="str">
        <f t="shared" si="92"/>
        <v>-</v>
      </c>
      <c r="BC96" s="86" t="str">
        <f t="shared" si="92"/>
        <v>-</v>
      </c>
      <c r="BD96" s="86" t="str">
        <f t="shared" si="92"/>
        <v>-</v>
      </c>
      <c r="BE96" s="86" t="str">
        <f t="shared" si="92"/>
        <v>-</v>
      </c>
      <c r="BF96" s="86" t="str">
        <f t="shared" si="92"/>
        <v>-</v>
      </c>
      <c r="BG96" s="86" t="str">
        <f t="shared" si="92"/>
        <v>-</v>
      </c>
      <c r="BH96" s="5"/>
    </row>
    <row r="97" spans="1:60" s="55" customFormat="1" ht="12.6" customHeight="1" x14ac:dyDescent="0.2">
      <c r="A97" s="139" t="str">
        <f t="shared" ref="A97:A110" si="94">"Gas_Other"&amp;"_"&amp;F97</f>
        <v>Gas_Other_North West</v>
      </c>
      <c r="B97" s="195" t="s">
        <v>57</v>
      </c>
      <c r="C97" s="181" t="s">
        <v>237</v>
      </c>
      <c r="D97" s="182" t="s">
        <v>147</v>
      </c>
      <c r="E97" s="183" t="s">
        <v>238</v>
      </c>
      <c r="F97" s="25" t="s">
        <v>62</v>
      </c>
      <c r="G97" s="85"/>
      <c r="H97" s="57"/>
      <c r="I97" s="82"/>
      <c r="J97" s="82"/>
      <c r="K97" s="82"/>
      <c r="L97" s="82"/>
      <c r="M97" s="82"/>
      <c r="N97" s="82"/>
      <c r="O97" s="82"/>
      <c r="P97" s="82"/>
      <c r="Q97" s="57"/>
      <c r="R97" s="82"/>
      <c r="S97" s="82"/>
      <c r="T97" s="82"/>
      <c r="U97" s="82"/>
      <c r="V97" s="82"/>
      <c r="W97" s="82"/>
      <c r="X97" s="82"/>
      <c r="Y97" s="82"/>
      <c r="Z97" s="57"/>
      <c r="AA97" s="82"/>
      <c r="AB97" s="82"/>
      <c r="AC97" s="82"/>
      <c r="AD97" s="82"/>
      <c r="AE97" s="83">
        <v>1369399</v>
      </c>
      <c r="AF97" s="83">
        <v>1376908</v>
      </c>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5"/>
    </row>
    <row r="98" spans="1:60" s="55" customFormat="1" ht="12.6" customHeight="1" x14ac:dyDescent="0.2">
      <c r="A98" s="139" t="str">
        <f t="shared" si="94"/>
        <v>Gas_Other_Northern</v>
      </c>
      <c r="B98" s="196"/>
      <c r="C98" s="181"/>
      <c r="D98" s="182"/>
      <c r="E98" s="184"/>
      <c r="F98" s="25" t="s">
        <v>63</v>
      </c>
      <c r="G98" s="85"/>
      <c r="H98" s="57"/>
      <c r="I98" s="82"/>
      <c r="J98" s="82"/>
      <c r="K98" s="82"/>
      <c r="L98" s="82"/>
      <c r="M98" s="82"/>
      <c r="N98" s="82"/>
      <c r="O98" s="82"/>
      <c r="P98" s="82"/>
      <c r="Q98" s="57"/>
      <c r="R98" s="82"/>
      <c r="S98" s="82"/>
      <c r="T98" s="82"/>
      <c r="U98" s="82"/>
      <c r="V98" s="82"/>
      <c r="W98" s="82"/>
      <c r="X98" s="82"/>
      <c r="Y98" s="82"/>
      <c r="Z98" s="57"/>
      <c r="AA98" s="82"/>
      <c r="AB98" s="82"/>
      <c r="AC98" s="82"/>
      <c r="AD98" s="82"/>
      <c r="AE98" s="83">
        <v>938015</v>
      </c>
      <c r="AF98" s="83">
        <v>946308</v>
      </c>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5"/>
    </row>
    <row r="99" spans="1:60" s="55" customFormat="1" ht="12.6" customHeight="1" x14ac:dyDescent="0.2">
      <c r="A99" s="139" t="str">
        <f t="shared" si="94"/>
        <v>Gas_Other_Yorkshire</v>
      </c>
      <c r="B99" s="196"/>
      <c r="C99" s="181"/>
      <c r="D99" s="182"/>
      <c r="E99" s="184"/>
      <c r="F99" s="25" t="s">
        <v>64</v>
      </c>
      <c r="G99" s="85"/>
      <c r="H99" s="57"/>
      <c r="I99" s="82"/>
      <c r="J99" s="82"/>
      <c r="K99" s="82"/>
      <c r="L99" s="82"/>
      <c r="M99" s="82"/>
      <c r="N99" s="82"/>
      <c r="O99" s="82"/>
      <c r="P99" s="82"/>
      <c r="Q99" s="57"/>
      <c r="R99" s="82"/>
      <c r="S99" s="82"/>
      <c r="T99" s="82"/>
      <c r="U99" s="82"/>
      <c r="V99" s="82"/>
      <c r="W99" s="82"/>
      <c r="X99" s="82"/>
      <c r="Y99" s="82"/>
      <c r="Z99" s="57"/>
      <c r="AA99" s="82"/>
      <c r="AB99" s="82"/>
      <c r="AC99" s="82"/>
      <c r="AD99" s="82"/>
      <c r="AE99" s="83">
        <v>1334175</v>
      </c>
      <c r="AF99" s="83">
        <v>1343009</v>
      </c>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5"/>
    </row>
    <row r="100" spans="1:60" s="55" customFormat="1" ht="12.6" customHeight="1" x14ac:dyDescent="0.2">
      <c r="A100" s="139" t="str">
        <f t="shared" si="94"/>
        <v>Gas_Other_Northern Scotland</v>
      </c>
      <c r="B100" s="196"/>
      <c r="C100" s="181"/>
      <c r="D100" s="182"/>
      <c r="E100" s="184"/>
      <c r="F100" s="25" t="s">
        <v>65</v>
      </c>
      <c r="G100" s="85"/>
      <c r="H100" s="57"/>
      <c r="I100" s="82"/>
      <c r="J100" s="82"/>
      <c r="K100" s="82"/>
      <c r="L100" s="82"/>
      <c r="M100" s="82"/>
      <c r="N100" s="82"/>
      <c r="O100" s="82"/>
      <c r="P100" s="82"/>
      <c r="Q100" s="57"/>
      <c r="R100" s="82"/>
      <c r="S100" s="82"/>
      <c r="T100" s="82"/>
      <c r="U100" s="82"/>
      <c r="V100" s="82"/>
      <c r="W100" s="82"/>
      <c r="X100" s="82"/>
      <c r="Y100" s="82"/>
      <c r="Z100" s="57"/>
      <c r="AA100" s="82"/>
      <c r="AB100" s="82"/>
      <c r="AC100" s="82"/>
      <c r="AD100" s="82"/>
      <c r="AE100" s="83">
        <v>281222</v>
      </c>
      <c r="AF100" s="83">
        <v>285617</v>
      </c>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5"/>
    </row>
    <row r="101" spans="1:60" s="55" customFormat="1" ht="12.6" customHeight="1" x14ac:dyDescent="0.2">
      <c r="A101" s="139" t="str">
        <f t="shared" si="94"/>
        <v>Gas_Other_Southern</v>
      </c>
      <c r="B101" s="196"/>
      <c r="C101" s="181"/>
      <c r="D101" s="182"/>
      <c r="E101" s="184"/>
      <c r="F101" s="25" t="s">
        <v>66</v>
      </c>
      <c r="G101" s="85"/>
      <c r="H101" s="57"/>
      <c r="I101" s="82"/>
      <c r="J101" s="82"/>
      <c r="K101" s="82"/>
      <c r="L101" s="82"/>
      <c r="M101" s="82"/>
      <c r="N101" s="82"/>
      <c r="O101" s="82"/>
      <c r="P101" s="82"/>
      <c r="Q101" s="57"/>
      <c r="R101" s="82"/>
      <c r="S101" s="82"/>
      <c r="T101" s="82"/>
      <c r="U101" s="82"/>
      <c r="V101" s="82"/>
      <c r="W101" s="82"/>
      <c r="X101" s="82"/>
      <c r="Y101" s="82"/>
      <c r="Z101" s="57"/>
      <c r="AA101" s="82"/>
      <c r="AB101" s="82"/>
      <c r="AC101" s="82"/>
      <c r="AD101" s="82"/>
      <c r="AE101" s="83">
        <v>1819342</v>
      </c>
      <c r="AF101" s="83">
        <v>1834476</v>
      </c>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5"/>
    </row>
    <row r="102" spans="1:60" s="55" customFormat="1" ht="12.6" customHeight="1" x14ac:dyDescent="0.2">
      <c r="A102" s="139" t="str">
        <f t="shared" si="94"/>
        <v>Gas_Other_Southern Scotland</v>
      </c>
      <c r="B102" s="196"/>
      <c r="C102" s="181"/>
      <c r="D102" s="182"/>
      <c r="E102" s="184"/>
      <c r="F102" s="25" t="s">
        <v>67</v>
      </c>
      <c r="G102" s="85"/>
      <c r="H102" s="57"/>
      <c r="I102" s="82"/>
      <c r="J102" s="82"/>
      <c r="K102" s="82"/>
      <c r="L102" s="82"/>
      <c r="M102" s="82"/>
      <c r="N102" s="82"/>
      <c r="O102" s="82"/>
      <c r="P102" s="82"/>
      <c r="Q102" s="57"/>
      <c r="R102" s="82"/>
      <c r="S102" s="82"/>
      <c r="T102" s="82"/>
      <c r="U102" s="82"/>
      <c r="V102" s="82"/>
      <c r="W102" s="82"/>
      <c r="X102" s="82"/>
      <c r="Y102" s="82"/>
      <c r="Z102" s="57"/>
      <c r="AA102" s="82"/>
      <c r="AB102" s="82"/>
      <c r="AC102" s="82"/>
      <c r="AD102" s="82"/>
      <c r="AE102" s="83">
        <v>1114251</v>
      </c>
      <c r="AF102" s="83">
        <v>1125927</v>
      </c>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5"/>
    </row>
    <row r="103" spans="1:60" s="55" customFormat="1" ht="12.6" customHeight="1" x14ac:dyDescent="0.2">
      <c r="A103" s="139" t="str">
        <f t="shared" si="94"/>
        <v>Gas_Other_N Wales and Mersey</v>
      </c>
      <c r="B103" s="196"/>
      <c r="C103" s="181"/>
      <c r="D103" s="182"/>
      <c r="E103" s="184"/>
      <c r="F103" s="25" t="s">
        <v>68</v>
      </c>
      <c r="G103" s="85"/>
      <c r="H103" s="57"/>
      <c r="I103" s="82"/>
      <c r="J103" s="82"/>
      <c r="K103" s="82"/>
      <c r="L103" s="82"/>
      <c r="M103" s="82"/>
      <c r="N103" s="82"/>
      <c r="O103" s="82"/>
      <c r="P103" s="82"/>
      <c r="Q103" s="57"/>
      <c r="R103" s="82"/>
      <c r="S103" s="82"/>
      <c r="T103" s="82"/>
      <c r="U103" s="82"/>
      <c r="V103" s="82"/>
      <c r="W103" s="82"/>
      <c r="X103" s="82"/>
      <c r="Y103" s="82"/>
      <c r="Z103" s="57"/>
      <c r="AA103" s="82"/>
      <c r="AB103" s="82"/>
      <c r="AC103" s="82"/>
      <c r="AD103" s="82"/>
      <c r="AE103" s="83">
        <v>803055</v>
      </c>
      <c r="AF103" s="83">
        <v>808683</v>
      </c>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5"/>
    </row>
    <row r="104" spans="1:60" s="55" customFormat="1" ht="12.6" customHeight="1" x14ac:dyDescent="0.2">
      <c r="A104" s="139" t="str">
        <f t="shared" si="94"/>
        <v>Gas_Other_London</v>
      </c>
      <c r="B104" s="196"/>
      <c r="C104" s="181"/>
      <c r="D104" s="182"/>
      <c r="E104" s="184"/>
      <c r="F104" s="25" t="s">
        <v>69</v>
      </c>
      <c r="G104" s="85"/>
      <c r="H104" s="57"/>
      <c r="I104" s="82"/>
      <c r="J104" s="82"/>
      <c r="K104" s="82"/>
      <c r="L104" s="82"/>
      <c r="M104" s="82"/>
      <c r="N104" s="82"/>
      <c r="O104" s="82"/>
      <c r="P104" s="82"/>
      <c r="Q104" s="57"/>
      <c r="R104" s="82"/>
      <c r="S104" s="82"/>
      <c r="T104" s="82"/>
      <c r="U104" s="82"/>
      <c r="V104" s="82"/>
      <c r="W104" s="82"/>
      <c r="X104" s="82"/>
      <c r="Y104" s="82"/>
      <c r="Z104" s="57"/>
      <c r="AA104" s="82"/>
      <c r="AB104" s="82"/>
      <c r="AC104" s="82"/>
      <c r="AD104" s="82"/>
      <c r="AE104" s="83">
        <v>996050</v>
      </c>
      <c r="AF104" s="83">
        <v>998513</v>
      </c>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5"/>
    </row>
    <row r="105" spans="1:60" s="55" customFormat="1" ht="12.6" customHeight="1" x14ac:dyDescent="0.2">
      <c r="A105" s="139" t="str">
        <f t="shared" si="94"/>
        <v>Gas_Other_South East</v>
      </c>
      <c r="B105" s="196"/>
      <c r="C105" s="181"/>
      <c r="D105" s="182"/>
      <c r="E105" s="184"/>
      <c r="F105" s="25" t="s">
        <v>70</v>
      </c>
      <c r="G105" s="85"/>
      <c r="H105" s="57"/>
      <c r="I105" s="82"/>
      <c r="J105" s="82"/>
      <c r="K105" s="82"/>
      <c r="L105" s="82"/>
      <c r="M105" s="82"/>
      <c r="N105" s="82"/>
      <c r="O105" s="82"/>
      <c r="P105" s="82"/>
      <c r="Q105" s="57"/>
      <c r="R105" s="82"/>
      <c r="S105" s="82"/>
      <c r="T105" s="82"/>
      <c r="U105" s="82"/>
      <c r="V105" s="82"/>
      <c r="W105" s="82"/>
      <c r="X105" s="82"/>
      <c r="Y105" s="82"/>
      <c r="Z105" s="57"/>
      <c r="AA105" s="82"/>
      <c r="AB105" s="82"/>
      <c r="AC105" s="82"/>
      <c r="AD105" s="82"/>
      <c r="AE105" s="83">
        <v>1405549</v>
      </c>
      <c r="AF105" s="83">
        <v>1414806</v>
      </c>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5"/>
    </row>
    <row r="106" spans="1:60" s="55" customFormat="1" ht="12.6" customHeight="1" x14ac:dyDescent="0.2">
      <c r="A106" s="139" t="str">
        <f t="shared" si="94"/>
        <v>Gas_Other_Eastern</v>
      </c>
      <c r="B106" s="196"/>
      <c r="C106" s="181"/>
      <c r="D106" s="182"/>
      <c r="E106" s="184"/>
      <c r="F106" s="25" t="s">
        <v>71</v>
      </c>
      <c r="G106" s="85"/>
      <c r="H106" s="57"/>
      <c r="I106" s="82"/>
      <c r="J106" s="82"/>
      <c r="K106" s="82"/>
      <c r="L106" s="82"/>
      <c r="M106" s="82"/>
      <c r="N106" s="82"/>
      <c r="O106" s="82"/>
      <c r="P106" s="82"/>
      <c r="Q106" s="57"/>
      <c r="R106" s="82"/>
      <c r="S106" s="82"/>
      <c r="T106" s="82"/>
      <c r="U106" s="82"/>
      <c r="V106" s="82"/>
      <c r="W106" s="82"/>
      <c r="X106" s="82"/>
      <c r="Y106" s="82"/>
      <c r="Z106" s="57"/>
      <c r="AA106" s="82"/>
      <c r="AB106" s="82"/>
      <c r="AC106" s="82"/>
      <c r="AD106" s="82"/>
      <c r="AE106" s="83">
        <v>2056958</v>
      </c>
      <c r="AF106" s="83">
        <v>2072364</v>
      </c>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5"/>
    </row>
    <row r="107" spans="1:60" s="55" customFormat="1" ht="12.6" customHeight="1" x14ac:dyDescent="0.2">
      <c r="A107" s="139" t="str">
        <f t="shared" si="94"/>
        <v>Gas_Other_East Midlands</v>
      </c>
      <c r="B107" s="196"/>
      <c r="C107" s="181"/>
      <c r="D107" s="182"/>
      <c r="E107" s="184"/>
      <c r="F107" s="25" t="s">
        <v>72</v>
      </c>
      <c r="G107" s="85"/>
      <c r="H107" s="57"/>
      <c r="I107" s="82"/>
      <c r="J107" s="82"/>
      <c r="K107" s="82"/>
      <c r="L107" s="82"/>
      <c r="M107" s="82"/>
      <c r="N107" s="82"/>
      <c r="O107" s="82"/>
      <c r="P107" s="82"/>
      <c r="Q107" s="57"/>
      <c r="R107" s="82"/>
      <c r="S107" s="82"/>
      <c r="T107" s="82"/>
      <c r="U107" s="82"/>
      <c r="V107" s="82"/>
      <c r="W107" s="82"/>
      <c r="X107" s="82"/>
      <c r="Y107" s="82"/>
      <c r="Z107" s="57"/>
      <c r="AA107" s="82"/>
      <c r="AB107" s="82"/>
      <c r="AC107" s="82"/>
      <c r="AD107" s="82"/>
      <c r="AE107" s="83">
        <v>1657193</v>
      </c>
      <c r="AF107" s="83">
        <v>1674804</v>
      </c>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5"/>
    </row>
    <row r="108" spans="1:60" s="55" customFormat="1" ht="12.6" customHeight="1" x14ac:dyDescent="0.2">
      <c r="A108" s="139" t="str">
        <f t="shared" si="94"/>
        <v>Gas_Other_Midlands</v>
      </c>
      <c r="B108" s="196"/>
      <c r="C108" s="181"/>
      <c r="D108" s="182"/>
      <c r="E108" s="184"/>
      <c r="F108" s="25" t="s">
        <v>73</v>
      </c>
      <c r="G108" s="85"/>
      <c r="H108" s="57"/>
      <c r="I108" s="82"/>
      <c r="J108" s="82"/>
      <c r="K108" s="82"/>
      <c r="L108" s="82"/>
      <c r="M108" s="82"/>
      <c r="N108" s="82"/>
      <c r="O108" s="82"/>
      <c r="P108" s="82"/>
      <c r="Q108" s="57"/>
      <c r="R108" s="82"/>
      <c r="S108" s="82"/>
      <c r="T108" s="82"/>
      <c r="U108" s="82"/>
      <c r="V108" s="82"/>
      <c r="W108" s="82"/>
      <c r="X108" s="82"/>
      <c r="Y108" s="82"/>
      <c r="Z108" s="57"/>
      <c r="AA108" s="82"/>
      <c r="AB108" s="82"/>
      <c r="AC108" s="82"/>
      <c r="AD108" s="82"/>
      <c r="AE108" s="83">
        <v>1404204</v>
      </c>
      <c r="AF108" s="83">
        <v>1413888</v>
      </c>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5"/>
    </row>
    <row r="109" spans="1:60" s="55" customFormat="1" ht="12.6" customHeight="1" x14ac:dyDescent="0.2">
      <c r="A109" s="139" t="str">
        <f t="shared" si="94"/>
        <v>Gas_Other_Southern Western</v>
      </c>
      <c r="B109" s="196"/>
      <c r="C109" s="181"/>
      <c r="D109" s="182"/>
      <c r="E109" s="184"/>
      <c r="F109" s="25" t="s">
        <v>74</v>
      </c>
      <c r="G109" s="85"/>
      <c r="H109" s="57"/>
      <c r="I109" s="82"/>
      <c r="J109" s="82"/>
      <c r="K109" s="82"/>
      <c r="L109" s="82"/>
      <c r="M109" s="82"/>
      <c r="N109" s="82"/>
      <c r="O109" s="82"/>
      <c r="P109" s="82"/>
      <c r="Q109" s="57"/>
      <c r="R109" s="82"/>
      <c r="S109" s="82"/>
      <c r="T109" s="82"/>
      <c r="U109" s="82"/>
      <c r="V109" s="82"/>
      <c r="W109" s="82"/>
      <c r="X109" s="82"/>
      <c r="Y109" s="82"/>
      <c r="Z109" s="57"/>
      <c r="AA109" s="82"/>
      <c r="AB109" s="82"/>
      <c r="AC109" s="82"/>
      <c r="AD109" s="82"/>
      <c r="AE109" s="83">
        <v>817006</v>
      </c>
      <c r="AF109" s="83">
        <v>824177</v>
      </c>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5"/>
    </row>
    <row r="110" spans="1:60" s="55" customFormat="1" ht="12.6" customHeight="1" x14ac:dyDescent="0.2">
      <c r="A110" s="139" t="str">
        <f t="shared" si="94"/>
        <v>Gas_Other_South Wales</v>
      </c>
      <c r="B110" s="196"/>
      <c r="C110" s="181"/>
      <c r="D110" s="182"/>
      <c r="E110" s="185"/>
      <c r="F110" s="25" t="s">
        <v>75</v>
      </c>
      <c r="G110" s="85"/>
      <c r="H110" s="57"/>
      <c r="I110" s="82"/>
      <c r="J110" s="82"/>
      <c r="K110" s="82"/>
      <c r="L110" s="82"/>
      <c r="M110" s="82"/>
      <c r="N110" s="82"/>
      <c r="O110" s="82"/>
      <c r="P110" s="82"/>
      <c r="Q110" s="57"/>
      <c r="R110" s="82"/>
      <c r="S110" s="82"/>
      <c r="T110" s="82"/>
      <c r="U110" s="82"/>
      <c r="V110" s="82"/>
      <c r="W110" s="82"/>
      <c r="X110" s="82"/>
      <c r="Y110" s="82"/>
      <c r="Z110" s="57"/>
      <c r="AA110" s="82"/>
      <c r="AB110" s="82"/>
      <c r="AC110" s="82"/>
      <c r="AD110" s="82"/>
      <c r="AE110" s="83">
        <v>595456</v>
      </c>
      <c r="AF110" s="83">
        <v>601294</v>
      </c>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5"/>
    </row>
    <row r="111" spans="1:60" s="55" customFormat="1" ht="12.6" customHeight="1" x14ac:dyDescent="0.2">
      <c r="A111" s="139" t="str">
        <f>"Gas_PPM"&amp;"_"&amp;F111</f>
        <v>Gas_PPM_North West</v>
      </c>
      <c r="B111" s="196"/>
      <c r="C111" s="181" t="s">
        <v>237</v>
      </c>
      <c r="D111" s="182" t="s">
        <v>160</v>
      </c>
      <c r="E111" s="183" t="s">
        <v>238</v>
      </c>
      <c r="F111" s="25" t="s">
        <v>62</v>
      </c>
      <c r="G111" s="85"/>
      <c r="H111" s="57"/>
      <c r="I111" s="82"/>
      <c r="J111" s="82"/>
      <c r="K111" s="82"/>
      <c r="L111" s="82"/>
      <c r="M111" s="82"/>
      <c r="N111" s="82"/>
      <c r="O111" s="82"/>
      <c r="P111" s="82"/>
      <c r="Q111" s="57"/>
      <c r="R111" s="82"/>
      <c r="S111" s="82"/>
      <c r="T111" s="82"/>
      <c r="U111" s="82"/>
      <c r="V111" s="82"/>
      <c r="W111" s="82"/>
      <c r="X111" s="82"/>
      <c r="Y111" s="82"/>
      <c r="Z111" s="57"/>
      <c r="AA111" s="82"/>
      <c r="AB111" s="82"/>
      <c r="AC111" s="82"/>
      <c r="AD111" s="82"/>
      <c r="AE111" s="83">
        <v>322023</v>
      </c>
      <c r="AF111" s="83">
        <v>316992</v>
      </c>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5"/>
    </row>
    <row r="112" spans="1:60" s="55" customFormat="1" ht="12.6" customHeight="1" x14ac:dyDescent="0.2">
      <c r="A112" s="139" t="str">
        <f t="shared" ref="A112:A124" si="95">"Gas_PPM"&amp;"_"&amp;F112</f>
        <v>Gas_PPM_Northern</v>
      </c>
      <c r="B112" s="196"/>
      <c r="C112" s="181"/>
      <c r="D112" s="182"/>
      <c r="E112" s="184"/>
      <c r="F112" s="25" t="s">
        <v>63</v>
      </c>
      <c r="G112" s="85"/>
      <c r="H112" s="57"/>
      <c r="I112" s="82"/>
      <c r="J112" s="82"/>
      <c r="K112" s="82"/>
      <c r="L112" s="82"/>
      <c r="M112" s="82"/>
      <c r="N112" s="82"/>
      <c r="O112" s="82"/>
      <c r="P112" s="82"/>
      <c r="Q112" s="57"/>
      <c r="R112" s="82"/>
      <c r="S112" s="82"/>
      <c r="T112" s="82"/>
      <c r="U112" s="82"/>
      <c r="V112" s="82"/>
      <c r="W112" s="82"/>
      <c r="X112" s="82"/>
      <c r="Y112" s="82"/>
      <c r="Z112" s="57"/>
      <c r="AA112" s="82"/>
      <c r="AB112" s="82"/>
      <c r="AC112" s="82"/>
      <c r="AD112" s="82"/>
      <c r="AE112" s="83">
        <v>216529</v>
      </c>
      <c r="AF112" s="83">
        <v>212641</v>
      </c>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5"/>
    </row>
    <row r="113" spans="1:60" s="55" customFormat="1" ht="12.6" customHeight="1" x14ac:dyDescent="0.2">
      <c r="A113" s="139" t="str">
        <f t="shared" si="95"/>
        <v>Gas_PPM_Yorkshire</v>
      </c>
      <c r="B113" s="196"/>
      <c r="C113" s="181"/>
      <c r="D113" s="182"/>
      <c r="E113" s="184"/>
      <c r="F113" s="25" t="s">
        <v>64</v>
      </c>
      <c r="G113" s="85"/>
      <c r="H113" s="57"/>
      <c r="I113" s="82"/>
      <c r="J113" s="82"/>
      <c r="K113" s="82"/>
      <c r="L113" s="82"/>
      <c r="M113" s="82"/>
      <c r="N113" s="82"/>
      <c r="O113" s="82"/>
      <c r="P113" s="82"/>
      <c r="Q113" s="57"/>
      <c r="R113" s="82"/>
      <c r="S113" s="82"/>
      <c r="T113" s="82"/>
      <c r="U113" s="82"/>
      <c r="V113" s="82"/>
      <c r="W113" s="82"/>
      <c r="X113" s="82"/>
      <c r="Y113" s="82"/>
      <c r="Z113" s="57"/>
      <c r="AA113" s="82"/>
      <c r="AB113" s="82"/>
      <c r="AC113" s="82"/>
      <c r="AD113" s="82"/>
      <c r="AE113" s="83">
        <v>301236</v>
      </c>
      <c r="AF113" s="83">
        <v>296694</v>
      </c>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5"/>
    </row>
    <row r="114" spans="1:60" s="55" customFormat="1" ht="12.6" customHeight="1" x14ac:dyDescent="0.2">
      <c r="A114" s="139" t="str">
        <f t="shared" si="95"/>
        <v>Gas_PPM_Northern Scotland</v>
      </c>
      <c r="B114" s="196"/>
      <c r="C114" s="181"/>
      <c r="D114" s="182"/>
      <c r="E114" s="184"/>
      <c r="F114" s="25" t="s">
        <v>65</v>
      </c>
      <c r="G114" s="85"/>
      <c r="H114" s="57"/>
      <c r="I114" s="82"/>
      <c r="J114" s="82"/>
      <c r="K114" s="82"/>
      <c r="L114" s="82"/>
      <c r="M114" s="82"/>
      <c r="N114" s="82"/>
      <c r="O114" s="82"/>
      <c r="P114" s="82"/>
      <c r="Q114" s="57"/>
      <c r="R114" s="82"/>
      <c r="S114" s="82"/>
      <c r="T114" s="82"/>
      <c r="U114" s="82"/>
      <c r="V114" s="82"/>
      <c r="W114" s="82"/>
      <c r="X114" s="82"/>
      <c r="Y114" s="82"/>
      <c r="Z114" s="57"/>
      <c r="AA114" s="82"/>
      <c r="AB114" s="82"/>
      <c r="AC114" s="82"/>
      <c r="AD114" s="82"/>
      <c r="AE114" s="83">
        <v>64587</v>
      </c>
      <c r="AF114" s="83">
        <v>63480</v>
      </c>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5"/>
    </row>
    <row r="115" spans="1:60" s="55" customFormat="1" ht="12.6" customHeight="1" x14ac:dyDescent="0.2">
      <c r="A115" s="139" t="str">
        <f t="shared" si="95"/>
        <v>Gas_PPM_Southern</v>
      </c>
      <c r="B115" s="196"/>
      <c r="C115" s="181"/>
      <c r="D115" s="182"/>
      <c r="E115" s="184"/>
      <c r="F115" s="25" t="s">
        <v>66</v>
      </c>
      <c r="G115" s="85"/>
      <c r="H115" s="57"/>
      <c r="I115" s="82"/>
      <c r="J115" s="82"/>
      <c r="K115" s="82"/>
      <c r="L115" s="82"/>
      <c r="M115" s="82"/>
      <c r="N115" s="82"/>
      <c r="O115" s="82"/>
      <c r="P115" s="82"/>
      <c r="Q115" s="57"/>
      <c r="R115" s="82"/>
      <c r="S115" s="82"/>
      <c r="T115" s="82"/>
      <c r="U115" s="82"/>
      <c r="V115" s="82"/>
      <c r="W115" s="82"/>
      <c r="X115" s="82"/>
      <c r="Y115" s="82"/>
      <c r="Z115" s="57"/>
      <c r="AA115" s="82"/>
      <c r="AB115" s="82"/>
      <c r="AC115" s="82"/>
      <c r="AD115" s="82"/>
      <c r="AE115" s="83">
        <v>210224</v>
      </c>
      <c r="AF115" s="83">
        <v>206856</v>
      </c>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5"/>
    </row>
    <row r="116" spans="1:60" s="55" customFormat="1" ht="12.6" customHeight="1" x14ac:dyDescent="0.2">
      <c r="A116" s="139" t="str">
        <f t="shared" si="95"/>
        <v>Gas_PPM_Southern Scotland</v>
      </c>
      <c r="B116" s="196"/>
      <c r="C116" s="181"/>
      <c r="D116" s="182"/>
      <c r="E116" s="184"/>
      <c r="F116" s="25" t="s">
        <v>67</v>
      </c>
      <c r="G116" s="85"/>
      <c r="H116" s="57"/>
      <c r="I116" s="82"/>
      <c r="J116" s="82"/>
      <c r="K116" s="82"/>
      <c r="L116" s="82"/>
      <c r="M116" s="82"/>
      <c r="N116" s="82"/>
      <c r="O116" s="82"/>
      <c r="P116" s="82"/>
      <c r="Q116" s="57"/>
      <c r="R116" s="82"/>
      <c r="S116" s="82"/>
      <c r="T116" s="82"/>
      <c r="U116" s="82"/>
      <c r="V116" s="82"/>
      <c r="W116" s="82"/>
      <c r="X116" s="82"/>
      <c r="Y116" s="82"/>
      <c r="Z116" s="57"/>
      <c r="AA116" s="82"/>
      <c r="AB116" s="82"/>
      <c r="AC116" s="82"/>
      <c r="AD116" s="82"/>
      <c r="AE116" s="83">
        <v>269384</v>
      </c>
      <c r="AF116" s="83">
        <v>266495</v>
      </c>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5"/>
    </row>
    <row r="117" spans="1:60" s="55" customFormat="1" ht="12.6" customHeight="1" x14ac:dyDescent="0.2">
      <c r="A117" s="139" t="str">
        <f t="shared" si="95"/>
        <v>Gas_PPM_N Wales and Mersey</v>
      </c>
      <c r="B117" s="196"/>
      <c r="C117" s="181"/>
      <c r="D117" s="182"/>
      <c r="E117" s="184"/>
      <c r="F117" s="25" t="s">
        <v>68</v>
      </c>
      <c r="G117" s="85"/>
      <c r="H117" s="57"/>
      <c r="I117" s="82"/>
      <c r="J117" s="82"/>
      <c r="K117" s="82"/>
      <c r="L117" s="82"/>
      <c r="M117" s="82"/>
      <c r="N117" s="82"/>
      <c r="O117" s="82"/>
      <c r="P117" s="82"/>
      <c r="Q117" s="57"/>
      <c r="R117" s="82"/>
      <c r="S117" s="82"/>
      <c r="T117" s="82"/>
      <c r="U117" s="82"/>
      <c r="V117" s="82"/>
      <c r="W117" s="82"/>
      <c r="X117" s="82"/>
      <c r="Y117" s="82"/>
      <c r="Z117" s="57"/>
      <c r="AA117" s="82"/>
      <c r="AB117" s="82"/>
      <c r="AC117" s="82"/>
      <c r="AD117" s="82"/>
      <c r="AE117" s="83">
        <v>223979</v>
      </c>
      <c r="AF117" s="83">
        <v>220889</v>
      </c>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5"/>
    </row>
    <row r="118" spans="1:60" s="55" customFormat="1" ht="12.6" customHeight="1" x14ac:dyDescent="0.2">
      <c r="A118" s="139" t="str">
        <f t="shared" si="95"/>
        <v>Gas_PPM_London</v>
      </c>
      <c r="B118" s="196"/>
      <c r="C118" s="181"/>
      <c r="D118" s="182"/>
      <c r="E118" s="184"/>
      <c r="F118" s="25" t="s">
        <v>69</v>
      </c>
      <c r="G118" s="85"/>
      <c r="H118" s="57"/>
      <c r="I118" s="82"/>
      <c r="J118" s="82"/>
      <c r="K118" s="82"/>
      <c r="L118" s="82"/>
      <c r="M118" s="82"/>
      <c r="N118" s="82"/>
      <c r="O118" s="82"/>
      <c r="P118" s="82"/>
      <c r="Q118" s="57"/>
      <c r="R118" s="82"/>
      <c r="S118" s="82"/>
      <c r="T118" s="82"/>
      <c r="U118" s="82"/>
      <c r="V118" s="82"/>
      <c r="W118" s="82"/>
      <c r="X118" s="82"/>
      <c r="Y118" s="82"/>
      <c r="Z118" s="57"/>
      <c r="AA118" s="82"/>
      <c r="AB118" s="82"/>
      <c r="AC118" s="82"/>
      <c r="AD118" s="82"/>
      <c r="AE118" s="83">
        <v>303545</v>
      </c>
      <c r="AF118" s="83">
        <v>300782</v>
      </c>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5"/>
    </row>
    <row r="119" spans="1:60" s="55" customFormat="1" ht="12.6" customHeight="1" x14ac:dyDescent="0.2">
      <c r="A119" s="139" t="str">
        <f t="shared" si="95"/>
        <v>Gas_PPM_South East</v>
      </c>
      <c r="B119" s="196"/>
      <c r="C119" s="181"/>
      <c r="D119" s="182"/>
      <c r="E119" s="184"/>
      <c r="F119" s="25" t="s">
        <v>70</v>
      </c>
      <c r="G119" s="85"/>
      <c r="H119" s="57"/>
      <c r="I119" s="82"/>
      <c r="J119" s="82"/>
      <c r="K119" s="82"/>
      <c r="L119" s="82"/>
      <c r="M119" s="82"/>
      <c r="N119" s="82"/>
      <c r="O119" s="82"/>
      <c r="P119" s="82"/>
      <c r="Q119" s="57"/>
      <c r="R119" s="82"/>
      <c r="S119" s="82"/>
      <c r="T119" s="82"/>
      <c r="U119" s="82"/>
      <c r="V119" s="82"/>
      <c r="W119" s="82"/>
      <c r="X119" s="82"/>
      <c r="Y119" s="82"/>
      <c r="Z119" s="57"/>
      <c r="AA119" s="82"/>
      <c r="AB119" s="82"/>
      <c r="AC119" s="82"/>
      <c r="AD119" s="82"/>
      <c r="AE119" s="83">
        <v>191082</v>
      </c>
      <c r="AF119" s="83">
        <v>188206</v>
      </c>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5"/>
    </row>
    <row r="120" spans="1:60" s="55" customFormat="1" ht="12.6" customHeight="1" x14ac:dyDescent="0.2">
      <c r="A120" s="139" t="str">
        <f t="shared" si="95"/>
        <v>Gas_PPM_Eastern</v>
      </c>
      <c r="B120" s="196"/>
      <c r="C120" s="181"/>
      <c r="D120" s="182"/>
      <c r="E120" s="184"/>
      <c r="F120" s="25" t="s">
        <v>71</v>
      </c>
      <c r="G120" s="85"/>
      <c r="H120" s="57"/>
      <c r="I120" s="82"/>
      <c r="J120" s="82"/>
      <c r="K120" s="82"/>
      <c r="L120" s="82"/>
      <c r="M120" s="82"/>
      <c r="N120" s="82"/>
      <c r="O120" s="82"/>
      <c r="P120" s="82"/>
      <c r="Q120" s="57"/>
      <c r="R120" s="82"/>
      <c r="S120" s="82"/>
      <c r="T120" s="82"/>
      <c r="U120" s="82"/>
      <c r="V120" s="82"/>
      <c r="W120" s="82"/>
      <c r="X120" s="82"/>
      <c r="Y120" s="82"/>
      <c r="Z120" s="57"/>
      <c r="AA120" s="82"/>
      <c r="AB120" s="82"/>
      <c r="AC120" s="82"/>
      <c r="AD120" s="82"/>
      <c r="AE120" s="83">
        <v>301063</v>
      </c>
      <c r="AF120" s="83">
        <v>295510</v>
      </c>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5"/>
    </row>
    <row r="121" spans="1:60" s="55" customFormat="1" ht="12.6" customHeight="1" x14ac:dyDescent="0.2">
      <c r="A121" s="139" t="str">
        <f t="shared" si="95"/>
        <v>Gas_PPM_East Midlands</v>
      </c>
      <c r="B121" s="196"/>
      <c r="C121" s="181"/>
      <c r="D121" s="182"/>
      <c r="E121" s="184"/>
      <c r="F121" s="25" t="s">
        <v>72</v>
      </c>
      <c r="G121" s="85"/>
      <c r="H121" s="57"/>
      <c r="I121" s="82"/>
      <c r="J121" s="82"/>
      <c r="K121" s="82"/>
      <c r="L121" s="82"/>
      <c r="M121" s="82"/>
      <c r="N121" s="82"/>
      <c r="O121" s="82"/>
      <c r="P121" s="82"/>
      <c r="Q121" s="57"/>
      <c r="R121" s="82"/>
      <c r="S121" s="82"/>
      <c r="T121" s="82"/>
      <c r="U121" s="82"/>
      <c r="V121" s="82"/>
      <c r="W121" s="82"/>
      <c r="X121" s="82"/>
      <c r="Y121" s="82"/>
      <c r="Z121" s="57"/>
      <c r="AA121" s="82"/>
      <c r="AB121" s="82"/>
      <c r="AC121" s="82"/>
      <c r="AD121" s="82"/>
      <c r="AE121" s="83">
        <v>265714</v>
      </c>
      <c r="AF121" s="83">
        <v>260372</v>
      </c>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5"/>
    </row>
    <row r="122" spans="1:60" s="55" customFormat="1" ht="12.6" customHeight="1" x14ac:dyDescent="0.2">
      <c r="A122" s="139" t="str">
        <f t="shared" si="95"/>
        <v>Gas_PPM_Midlands</v>
      </c>
      <c r="B122" s="196"/>
      <c r="C122" s="181"/>
      <c r="D122" s="182"/>
      <c r="E122" s="184"/>
      <c r="F122" s="25" t="s">
        <v>73</v>
      </c>
      <c r="G122" s="85"/>
      <c r="H122" s="57"/>
      <c r="I122" s="82"/>
      <c r="J122" s="82"/>
      <c r="K122" s="82"/>
      <c r="L122" s="82"/>
      <c r="M122" s="82"/>
      <c r="N122" s="82"/>
      <c r="O122" s="82"/>
      <c r="P122" s="82"/>
      <c r="Q122" s="57"/>
      <c r="R122" s="82"/>
      <c r="S122" s="82"/>
      <c r="T122" s="82"/>
      <c r="U122" s="82"/>
      <c r="V122" s="82"/>
      <c r="W122" s="82"/>
      <c r="X122" s="82"/>
      <c r="Y122" s="82"/>
      <c r="Z122" s="57"/>
      <c r="AA122" s="82"/>
      <c r="AB122" s="82"/>
      <c r="AC122" s="82"/>
      <c r="AD122" s="82"/>
      <c r="AE122" s="83">
        <v>293460</v>
      </c>
      <c r="AF122" s="83">
        <v>289321</v>
      </c>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5"/>
    </row>
    <row r="123" spans="1:60" s="55" customFormat="1" ht="12.6" customHeight="1" x14ac:dyDescent="0.2">
      <c r="A123" s="139" t="str">
        <f t="shared" si="95"/>
        <v>Gas_PPM_Southern Western</v>
      </c>
      <c r="B123" s="196"/>
      <c r="C123" s="181"/>
      <c r="D123" s="182"/>
      <c r="E123" s="184"/>
      <c r="F123" s="25" t="s">
        <v>74</v>
      </c>
      <c r="G123" s="85"/>
      <c r="H123" s="57"/>
      <c r="I123" s="82"/>
      <c r="J123" s="82"/>
      <c r="K123" s="82"/>
      <c r="L123" s="82"/>
      <c r="M123" s="82"/>
      <c r="N123" s="82"/>
      <c r="O123" s="82"/>
      <c r="P123" s="82"/>
      <c r="Q123" s="57"/>
      <c r="R123" s="82"/>
      <c r="S123" s="82"/>
      <c r="T123" s="82"/>
      <c r="U123" s="82"/>
      <c r="V123" s="82"/>
      <c r="W123" s="82"/>
      <c r="X123" s="82"/>
      <c r="Y123" s="82"/>
      <c r="Z123" s="57"/>
      <c r="AA123" s="82"/>
      <c r="AB123" s="82"/>
      <c r="AC123" s="82"/>
      <c r="AD123" s="82"/>
      <c r="AE123" s="83">
        <v>118118</v>
      </c>
      <c r="AF123" s="83">
        <v>115588</v>
      </c>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5"/>
    </row>
    <row r="124" spans="1:60" s="55" customFormat="1" ht="12.6" customHeight="1" x14ac:dyDescent="0.2">
      <c r="A124" s="139" t="str">
        <f t="shared" si="95"/>
        <v>Gas_PPM_South Wales</v>
      </c>
      <c r="B124" s="196"/>
      <c r="C124" s="181"/>
      <c r="D124" s="182"/>
      <c r="E124" s="185"/>
      <c r="F124" s="25" t="s">
        <v>75</v>
      </c>
      <c r="G124" s="87"/>
      <c r="H124" s="57"/>
      <c r="I124" s="82"/>
      <c r="J124" s="82"/>
      <c r="K124" s="82"/>
      <c r="L124" s="82"/>
      <c r="M124" s="82"/>
      <c r="N124" s="82"/>
      <c r="O124" s="82"/>
      <c r="P124" s="82"/>
      <c r="Q124" s="57"/>
      <c r="R124" s="82"/>
      <c r="S124" s="82"/>
      <c r="T124" s="82"/>
      <c r="U124" s="82"/>
      <c r="V124" s="82"/>
      <c r="W124" s="82"/>
      <c r="X124" s="82"/>
      <c r="Y124" s="82"/>
      <c r="Z124" s="57"/>
      <c r="AA124" s="82"/>
      <c r="AB124" s="82"/>
      <c r="AC124" s="82"/>
      <c r="AD124" s="82"/>
      <c r="AE124" s="83">
        <v>153247</v>
      </c>
      <c r="AF124" s="83">
        <v>150705</v>
      </c>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5"/>
    </row>
    <row r="125" spans="1:60" s="55" customFormat="1" x14ac:dyDescent="0.2">
      <c r="A125" s="139" t="str">
        <f>"Gas_Other+PPM"&amp;"_"&amp;F125</f>
        <v>Gas_Other+PPM_North West</v>
      </c>
      <c r="B125" s="196"/>
      <c r="C125" s="181" t="s">
        <v>237</v>
      </c>
      <c r="D125" s="182" t="s">
        <v>239</v>
      </c>
      <c r="E125" s="183" t="s">
        <v>238</v>
      </c>
      <c r="F125" s="25" t="s">
        <v>62</v>
      </c>
      <c r="G125" s="85"/>
      <c r="H125" s="57"/>
      <c r="I125" s="86" t="str">
        <f t="shared" ref="I125:P138" si="96">IF(I97="","-",I97+I111)</f>
        <v>-</v>
      </c>
      <c r="J125" s="86" t="str">
        <f t="shared" si="96"/>
        <v>-</v>
      </c>
      <c r="K125" s="86" t="str">
        <f t="shared" si="96"/>
        <v>-</v>
      </c>
      <c r="L125" s="86" t="str">
        <f t="shared" si="96"/>
        <v>-</v>
      </c>
      <c r="M125" s="86" t="str">
        <f t="shared" si="96"/>
        <v>-</v>
      </c>
      <c r="N125" s="86" t="str">
        <f t="shared" si="96"/>
        <v>-</v>
      </c>
      <c r="O125" s="86" t="str">
        <f t="shared" si="96"/>
        <v>-</v>
      </c>
      <c r="P125" s="86" t="str">
        <f t="shared" si="96"/>
        <v>-</v>
      </c>
      <c r="Q125" s="57"/>
      <c r="R125" s="86" t="str">
        <f t="shared" ref="R125:Y138" si="97">IF(R97="","-",R97+R111)</f>
        <v>-</v>
      </c>
      <c r="S125" s="86" t="str">
        <f t="shared" si="97"/>
        <v>-</v>
      </c>
      <c r="T125" s="86" t="str">
        <f t="shared" si="97"/>
        <v>-</v>
      </c>
      <c r="U125" s="86" t="str">
        <f t="shared" si="97"/>
        <v>-</v>
      </c>
      <c r="V125" s="86" t="str">
        <f t="shared" si="97"/>
        <v>-</v>
      </c>
      <c r="W125" s="86" t="str">
        <f t="shared" si="97"/>
        <v>-</v>
      </c>
      <c r="X125" s="86" t="str">
        <f t="shared" si="97"/>
        <v>-</v>
      </c>
      <c r="Y125" s="86" t="str">
        <f t="shared" si="97"/>
        <v>-</v>
      </c>
      <c r="Z125" s="57"/>
      <c r="AA125" s="86" t="str">
        <f t="shared" ref="AA125" si="98">IF(AA97="","-",AA97+AA111)</f>
        <v>-</v>
      </c>
      <c r="AB125" s="86" t="str">
        <f t="shared" ref="AB125:BG125" si="99">IF(AB97="","-",AB97+AB111)</f>
        <v>-</v>
      </c>
      <c r="AC125" s="86" t="str">
        <f t="shared" ref="AC125" si="100">IF(AC97="","-",AC97+AC111)</f>
        <v>-</v>
      </c>
      <c r="AD125" s="86" t="str">
        <f t="shared" si="99"/>
        <v>-</v>
      </c>
      <c r="AE125" s="86">
        <f t="shared" si="99"/>
        <v>1691422</v>
      </c>
      <c r="AF125" s="86">
        <f t="shared" si="99"/>
        <v>1693900</v>
      </c>
      <c r="AG125" s="86" t="str">
        <f t="shared" si="99"/>
        <v>-</v>
      </c>
      <c r="AH125" s="86" t="str">
        <f t="shared" si="99"/>
        <v>-</v>
      </c>
      <c r="AI125" s="86" t="str">
        <f t="shared" si="99"/>
        <v>-</v>
      </c>
      <c r="AJ125" s="86" t="str">
        <f t="shared" si="99"/>
        <v>-</v>
      </c>
      <c r="AK125" s="86" t="str">
        <f t="shared" si="99"/>
        <v>-</v>
      </c>
      <c r="AL125" s="86" t="str">
        <f t="shared" si="99"/>
        <v>-</v>
      </c>
      <c r="AM125" s="86" t="str">
        <f t="shared" si="99"/>
        <v>-</v>
      </c>
      <c r="AN125" s="86" t="str">
        <f t="shared" si="99"/>
        <v>-</v>
      </c>
      <c r="AO125" s="86" t="str">
        <f t="shared" si="99"/>
        <v>-</v>
      </c>
      <c r="AP125" s="86" t="str">
        <f t="shared" si="99"/>
        <v>-</v>
      </c>
      <c r="AQ125" s="86" t="str">
        <f t="shared" si="99"/>
        <v>-</v>
      </c>
      <c r="AR125" s="86" t="str">
        <f t="shared" si="99"/>
        <v>-</v>
      </c>
      <c r="AS125" s="86" t="str">
        <f t="shared" si="99"/>
        <v>-</v>
      </c>
      <c r="AT125" s="86" t="str">
        <f t="shared" si="99"/>
        <v>-</v>
      </c>
      <c r="AU125" s="86" t="str">
        <f t="shared" si="99"/>
        <v>-</v>
      </c>
      <c r="AV125" s="86" t="str">
        <f t="shared" si="99"/>
        <v>-</v>
      </c>
      <c r="AW125" s="86" t="str">
        <f t="shared" si="99"/>
        <v>-</v>
      </c>
      <c r="AX125" s="86" t="str">
        <f t="shared" si="99"/>
        <v>-</v>
      </c>
      <c r="AY125" s="86" t="str">
        <f t="shared" si="99"/>
        <v>-</v>
      </c>
      <c r="AZ125" s="86" t="str">
        <f t="shared" si="99"/>
        <v>-</v>
      </c>
      <c r="BA125" s="86" t="str">
        <f t="shared" si="99"/>
        <v>-</v>
      </c>
      <c r="BB125" s="86" t="str">
        <f t="shared" si="99"/>
        <v>-</v>
      </c>
      <c r="BC125" s="86" t="str">
        <f t="shared" si="99"/>
        <v>-</v>
      </c>
      <c r="BD125" s="86" t="str">
        <f t="shared" si="99"/>
        <v>-</v>
      </c>
      <c r="BE125" s="86" t="str">
        <f t="shared" si="99"/>
        <v>-</v>
      </c>
      <c r="BF125" s="86" t="str">
        <f t="shared" si="99"/>
        <v>-</v>
      </c>
      <c r="BG125" s="86" t="str">
        <f t="shared" si="99"/>
        <v>-</v>
      </c>
      <c r="BH125" s="5"/>
    </row>
    <row r="126" spans="1:60" s="55" customFormat="1" x14ac:dyDescent="0.2">
      <c r="A126" s="139" t="str">
        <f t="shared" ref="A126:A138" si="101">"Gas_Other+PPM"&amp;"_"&amp;F126</f>
        <v>Gas_Other+PPM_Northern</v>
      </c>
      <c r="B126" s="196"/>
      <c r="C126" s="181"/>
      <c r="D126" s="182"/>
      <c r="E126" s="184"/>
      <c r="F126" s="25" t="s">
        <v>63</v>
      </c>
      <c r="G126" s="85"/>
      <c r="H126" s="57"/>
      <c r="I126" s="86" t="str">
        <f t="shared" si="96"/>
        <v>-</v>
      </c>
      <c r="J126" s="86" t="str">
        <f t="shared" si="96"/>
        <v>-</v>
      </c>
      <c r="K126" s="86" t="str">
        <f t="shared" si="96"/>
        <v>-</v>
      </c>
      <c r="L126" s="86" t="str">
        <f t="shared" si="96"/>
        <v>-</v>
      </c>
      <c r="M126" s="86" t="str">
        <f t="shared" si="96"/>
        <v>-</v>
      </c>
      <c r="N126" s="86" t="str">
        <f t="shared" si="96"/>
        <v>-</v>
      </c>
      <c r="O126" s="86" t="str">
        <f t="shared" si="96"/>
        <v>-</v>
      </c>
      <c r="P126" s="86" t="str">
        <f t="shared" si="96"/>
        <v>-</v>
      </c>
      <c r="Q126" s="57"/>
      <c r="R126" s="86" t="str">
        <f t="shared" si="97"/>
        <v>-</v>
      </c>
      <c r="S126" s="86" t="str">
        <f t="shared" si="97"/>
        <v>-</v>
      </c>
      <c r="T126" s="86" t="str">
        <f t="shared" si="97"/>
        <v>-</v>
      </c>
      <c r="U126" s="86" t="str">
        <f t="shared" si="97"/>
        <v>-</v>
      </c>
      <c r="V126" s="86" t="str">
        <f t="shared" si="97"/>
        <v>-</v>
      </c>
      <c r="W126" s="86" t="str">
        <f t="shared" si="97"/>
        <v>-</v>
      </c>
      <c r="X126" s="86" t="str">
        <f t="shared" si="97"/>
        <v>-</v>
      </c>
      <c r="Y126" s="86" t="str">
        <f t="shared" si="97"/>
        <v>-</v>
      </c>
      <c r="Z126" s="57"/>
      <c r="AA126" s="86" t="str">
        <f t="shared" ref="AA126" si="102">IF(AA98="","-",AA98+AA112)</f>
        <v>-</v>
      </c>
      <c r="AB126" s="86" t="str">
        <f t="shared" ref="AB126:BG126" si="103">IF(AB98="","-",AB98+AB112)</f>
        <v>-</v>
      </c>
      <c r="AC126" s="86" t="str">
        <f t="shared" ref="AC126" si="104">IF(AC98="","-",AC98+AC112)</f>
        <v>-</v>
      </c>
      <c r="AD126" s="86" t="str">
        <f t="shared" si="103"/>
        <v>-</v>
      </c>
      <c r="AE126" s="86">
        <f t="shared" si="103"/>
        <v>1154544</v>
      </c>
      <c r="AF126" s="86">
        <f t="shared" si="103"/>
        <v>1158949</v>
      </c>
      <c r="AG126" s="86" t="str">
        <f t="shared" si="103"/>
        <v>-</v>
      </c>
      <c r="AH126" s="86" t="str">
        <f t="shared" si="103"/>
        <v>-</v>
      </c>
      <c r="AI126" s="86" t="str">
        <f t="shared" si="103"/>
        <v>-</v>
      </c>
      <c r="AJ126" s="86" t="str">
        <f t="shared" si="103"/>
        <v>-</v>
      </c>
      <c r="AK126" s="86" t="str">
        <f t="shared" si="103"/>
        <v>-</v>
      </c>
      <c r="AL126" s="86" t="str">
        <f t="shared" si="103"/>
        <v>-</v>
      </c>
      <c r="AM126" s="86" t="str">
        <f t="shared" si="103"/>
        <v>-</v>
      </c>
      <c r="AN126" s="86" t="str">
        <f t="shared" si="103"/>
        <v>-</v>
      </c>
      <c r="AO126" s="86" t="str">
        <f t="shared" si="103"/>
        <v>-</v>
      </c>
      <c r="AP126" s="86" t="str">
        <f t="shared" si="103"/>
        <v>-</v>
      </c>
      <c r="AQ126" s="86" t="str">
        <f t="shared" si="103"/>
        <v>-</v>
      </c>
      <c r="AR126" s="86" t="str">
        <f t="shared" si="103"/>
        <v>-</v>
      </c>
      <c r="AS126" s="86" t="str">
        <f t="shared" si="103"/>
        <v>-</v>
      </c>
      <c r="AT126" s="86" t="str">
        <f t="shared" si="103"/>
        <v>-</v>
      </c>
      <c r="AU126" s="86" t="str">
        <f t="shared" si="103"/>
        <v>-</v>
      </c>
      <c r="AV126" s="86" t="str">
        <f t="shared" si="103"/>
        <v>-</v>
      </c>
      <c r="AW126" s="86" t="str">
        <f t="shared" si="103"/>
        <v>-</v>
      </c>
      <c r="AX126" s="86" t="str">
        <f t="shared" si="103"/>
        <v>-</v>
      </c>
      <c r="AY126" s="86" t="str">
        <f t="shared" si="103"/>
        <v>-</v>
      </c>
      <c r="AZ126" s="86" t="str">
        <f t="shared" si="103"/>
        <v>-</v>
      </c>
      <c r="BA126" s="86" t="str">
        <f t="shared" si="103"/>
        <v>-</v>
      </c>
      <c r="BB126" s="86" t="str">
        <f t="shared" si="103"/>
        <v>-</v>
      </c>
      <c r="BC126" s="86" t="str">
        <f t="shared" si="103"/>
        <v>-</v>
      </c>
      <c r="BD126" s="86" t="str">
        <f t="shared" si="103"/>
        <v>-</v>
      </c>
      <c r="BE126" s="86" t="str">
        <f t="shared" si="103"/>
        <v>-</v>
      </c>
      <c r="BF126" s="86" t="str">
        <f t="shared" si="103"/>
        <v>-</v>
      </c>
      <c r="BG126" s="86" t="str">
        <f t="shared" si="103"/>
        <v>-</v>
      </c>
      <c r="BH126" s="5"/>
    </row>
    <row r="127" spans="1:60" s="55" customFormat="1" x14ac:dyDescent="0.2">
      <c r="A127" s="139" t="str">
        <f t="shared" si="101"/>
        <v>Gas_Other+PPM_Yorkshire</v>
      </c>
      <c r="B127" s="196"/>
      <c r="C127" s="181"/>
      <c r="D127" s="182"/>
      <c r="E127" s="184"/>
      <c r="F127" s="25" t="s">
        <v>64</v>
      </c>
      <c r="G127" s="85"/>
      <c r="H127" s="57"/>
      <c r="I127" s="86" t="str">
        <f t="shared" si="96"/>
        <v>-</v>
      </c>
      <c r="J127" s="86" t="str">
        <f t="shared" si="96"/>
        <v>-</v>
      </c>
      <c r="K127" s="86" t="str">
        <f t="shared" si="96"/>
        <v>-</v>
      </c>
      <c r="L127" s="86" t="str">
        <f t="shared" si="96"/>
        <v>-</v>
      </c>
      <c r="M127" s="86" t="str">
        <f t="shared" si="96"/>
        <v>-</v>
      </c>
      <c r="N127" s="86" t="str">
        <f t="shared" si="96"/>
        <v>-</v>
      </c>
      <c r="O127" s="86" t="str">
        <f t="shared" si="96"/>
        <v>-</v>
      </c>
      <c r="P127" s="86" t="str">
        <f t="shared" si="96"/>
        <v>-</v>
      </c>
      <c r="Q127" s="57"/>
      <c r="R127" s="86" t="str">
        <f t="shared" si="97"/>
        <v>-</v>
      </c>
      <c r="S127" s="86" t="str">
        <f t="shared" si="97"/>
        <v>-</v>
      </c>
      <c r="T127" s="86" t="str">
        <f t="shared" si="97"/>
        <v>-</v>
      </c>
      <c r="U127" s="86" t="str">
        <f t="shared" si="97"/>
        <v>-</v>
      </c>
      <c r="V127" s="86" t="str">
        <f t="shared" si="97"/>
        <v>-</v>
      </c>
      <c r="W127" s="86" t="str">
        <f t="shared" si="97"/>
        <v>-</v>
      </c>
      <c r="X127" s="86" t="str">
        <f t="shared" si="97"/>
        <v>-</v>
      </c>
      <c r="Y127" s="86" t="str">
        <f t="shared" si="97"/>
        <v>-</v>
      </c>
      <c r="Z127" s="57"/>
      <c r="AA127" s="86" t="str">
        <f t="shared" ref="AA127" si="105">IF(AA99="","-",AA99+AA113)</f>
        <v>-</v>
      </c>
      <c r="AB127" s="86" t="str">
        <f t="shared" ref="AB127:BG127" si="106">IF(AB99="","-",AB99+AB113)</f>
        <v>-</v>
      </c>
      <c r="AC127" s="86" t="str">
        <f t="shared" ref="AC127" si="107">IF(AC99="","-",AC99+AC113)</f>
        <v>-</v>
      </c>
      <c r="AD127" s="86" t="str">
        <f t="shared" si="106"/>
        <v>-</v>
      </c>
      <c r="AE127" s="86">
        <f t="shared" si="106"/>
        <v>1635411</v>
      </c>
      <c r="AF127" s="86">
        <f t="shared" si="106"/>
        <v>1639703</v>
      </c>
      <c r="AG127" s="86" t="str">
        <f t="shared" si="106"/>
        <v>-</v>
      </c>
      <c r="AH127" s="86" t="str">
        <f t="shared" si="106"/>
        <v>-</v>
      </c>
      <c r="AI127" s="86" t="str">
        <f t="shared" si="106"/>
        <v>-</v>
      </c>
      <c r="AJ127" s="86" t="str">
        <f t="shared" si="106"/>
        <v>-</v>
      </c>
      <c r="AK127" s="86" t="str">
        <f t="shared" si="106"/>
        <v>-</v>
      </c>
      <c r="AL127" s="86" t="str">
        <f t="shared" si="106"/>
        <v>-</v>
      </c>
      <c r="AM127" s="86" t="str">
        <f t="shared" si="106"/>
        <v>-</v>
      </c>
      <c r="AN127" s="86" t="str">
        <f t="shared" si="106"/>
        <v>-</v>
      </c>
      <c r="AO127" s="86" t="str">
        <f t="shared" si="106"/>
        <v>-</v>
      </c>
      <c r="AP127" s="86" t="str">
        <f t="shared" si="106"/>
        <v>-</v>
      </c>
      <c r="AQ127" s="86" t="str">
        <f t="shared" si="106"/>
        <v>-</v>
      </c>
      <c r="AR127" s="86" t="str">
        <f t="shared" si="106"/>
        <v>-</v>
      </c>
      <c r="AS127" s="86" t="str">
        <f t="shared" si="106"/>
        <v>-</v>
      </c>
      <c r="AT127" s="86" t="str">
        <f t="shared" si="106"/>
        <v>-</v>
      </c>
      <c r="AU127" s="86" t="str">
        <f t="shared" si="106"/>
        <v>-</v>
      </c>
      <c r="AV127" s="86" t="str">
        <f t="shared" si="106"/>
        <v>-</v>
      </c>
      <c r="AW127" s="86" t="str">
        <f t="shared" si="106"/>
        <v>-</v>
      </c>
      <c r="AX127" s="86" t="str">
        <f t="shared" si="106"/>
        <v>-</v>
      </c>
      <c r="AY127" s="86" t="str">
        <f t="shared" si="106"/>
        <v>-</v>
      </c>
      <c r="AZ127" s="86" t="str">
        <f t="shared" si="106"/>
        <v>-</v>
      </c>
      <c r="BA127" s="86" t="str">
        <f t="shared" si="106"/>
        <v>-</v>
      </c>
      <c r="BB127" s="86" t="str">
        <f t="shared" si="106"/>
        <v>-</v>
      </c>
      <c r="BC127" s="86" t="str">
        <f t="shared" si="106"/>
        <v>-</v>
      </c>
      <c r="BD127" s="86" t="str">
        <f t="shared" si="106"/>
        <v>-</v>
      </c>
      <c r="BE127" s="86" t="str">
        <f t="shared" si="106"/>
        <v>-</v>
      </c>
      <c r="BF127" s="86" t="str">
        <f t="shared" si="106"/>
        <v>-</v>
      </c>
      <c r="BG127" s="86" t="str">
        <f t="shared" si="106"/>
        <v>-</v>
      </c>
      <c r="BH127" s="5"/>
    </row>
    <row r="128" spans="1:60" s="55" customFormat="1" x14ac:dyDescent="0.2">
      <c r="A128" s="139" t="str">
        <f t="shared" si="101"/>
        <v>Gas_Other+PPM_Northern Scotland</v>
      </c>
      <c r="B128" s="196"/>
      <c r="C128" s="181"/>
      <c r="D128" s="182"/>
      <c r="E128" s="184"/>
      <c r="F128" s="25" t="s">
        <v>65</v>
      </c>
      <c r="G128" s="85"/>
      <c r="H128" s="57"/>
      <c r="I128" s="86" t="str">
        <f t="shared" si="96"/>
        <v>-</v>
      </c>
      <c r="J128" s="86" t="str">
        <f t="shared" si="96"/>
        <v>-</v>
      </c>
      <c r="K128" s="86" t="str">
        <f t="shared" si="96"/>
        <v>-</v>
      </c>
      <c r="L128" s="86" t="str">
        <f t="shared" si="96"/>
        <v>-</v>
      </c>
      <c r="M128" s="86" t="str">
        <f t="shared" si="96"/>
        <v>-</v>
      </c>
      <c r="N128" s="86" t="str">
        <f t="shared" si="96"/>
        <v>-</v>
      </c>
      <c r="O128" s="86" t="str">
        <f t="shared" si="96"/>
        <v>-</v>
      </c>
      <c r="P128" s="86" t="str">
        <f t="shared" si="96"/>
        <v>-</v>
      </c>
      <c r="Q128" s="57"/>
      <c r="R128" s="86" t="str">
        <f t="shared" si="97"/>
        <v>-</v>
      </c>
      <c r="S128" s="86" t="str">
        <f t="shared" si="97"/>
        <v>-</v>
      </c>
      <c r="T128" s="86" t="str">
        <f t="shared" si="97"/>
        <v>-</v>
      </c>
      <c r="U128" s="86" t="str">
        <f t="shared" si="97"/>
        <v>-</v>
      </c>
      <c r="V128" s="86" t="str">
        <f t="shared" si="97"/>
        <v>-</v>
      </c>
      <c r="W128" s="86" t="str">
        <f t="shared" si="97"/>
        <v>-</v>
      </c>
      <c r="X128" s="86" t="str">
        <f t="shared" si="97"/>
        <v>-</v>
      </c>
      <c r="Y128" s="86" t="str">
        <f t="shared" si="97"/>
        <v>-</v>
      </c>
      <c r="Z128" s="57"/>
      <c r="AA128" s="86" t="str">
        <f t="shared" ref="AA128" si="108">IF(AA100="","-",AA100+AA114)</f>
        <v>-</v>
      </c>
      <c r="AB128" s="86" t="str">
        <f t="shared" ref="AB128:BG128" si="109">IF(AB100="","-",AB100+AB114)</f>
        <v>-</v>
      </c>
      <c r="AC128" s="86" t="str">
        <f t="shared" ref="AC128" si="110">IF(AC100="","-",AC100+AC114)</f>
        <v>-</v>
      </c>
      <c r="AD128" s="86" t="str">
        <f t="shared" si="109"/>
        <v>-</v>
      </c>
      <c r="AE128" s="86">
        <f t="shared" si="109"/>
        <v>345809</v>
      </c>
      <c r="AF128" s="86">
        <f t="shared" si="109"/>
        <v>349097</v>
      </c>
      <c r="AG128" s="86" t="str">
        <f t="shared" si="109"/>
        <v>-</v>
      </c>
      <c r="AH128" s="86" t="str">
        <f t="shared" si="109"/>
        <v>-</v>
      </c>
      <c r="AI128" s="86" t="str">
        <f t="shared" si="109"/>
        <v>-</v>
      </c>
      <c r="AJ128" s="86" t="str">
        <f t="shared" si="109"/>
        <v>-</v>
      </c>
      <c r="AK128" s="86" t="str">
        <f t="shared" si="109"/>
        <v>-</v>
      </c>
      <c r="AL128" s="86" t="str">
        <f t="shared" si="109"/>
        <v>-</v>
      </c>
      <c r="AM128" s="86" t="str">
        <f t="shared" si="109"/>
        <v>-</v>
      </c>
      <c r="AN128" s="86" t="str">
        <f t="shared" si="109"/>
        <v>-</v>
      </c>
      <c r="AO128" s="86" t="str">
        <f t="shared" si="109"/>
        <v>-</v>
      </c>
      <c r="AP128" s="86" t="str">
        <f t="shared" si="109"/>
        <v>-</v>
      </c>
      <c r="AQ128" s="86" t="str">
        <f t="shared" si="109"/>
        <v>-</v>
      </c>
      <c r="AR128" s="86" t="str">
        <f t="shared" si="109"/>
        <v>-</v>
      </c>
      <c r="AS128" s="86" t="str">
        <f t="shared" si="109"/>
        <v>-</v>
      </c>
      <c r="AT128" s="86" t="str">
        <f t="shared" si="109"/>
        <v>-</v>
      </c>
      <c r="AU128" s="86" t="str">
        <f t="shared" si="109"/>
        <v>-</v>
      </c>
      <c r="AV128" s="86" t="str">
        <f t="shared" si="109"/>
        <v>-</v>
      </c>
      <c r="AW128" s="86" t="str">
        <f t="shared" si="109"/>
        <v>-</v>
      </c>
      <c r="AX128" s="86" t="str">
        <f t="shared" si="109"/>
        <v>-</v>
      </c>
      <c r="AY128" s="86" t="str">
        <f t="shared" si="109"/>
        <v>-</v>
      </c>
      <c r="AZ128" s="86" t="str">
        <f t="shared" si="109"/>
        <v>-</v>
      </c>
      <c r="BA128" s="86" t="str">
        <f t="shared" si="109"/>
        <v>-</v>
      </c>
      <c r="BB128" s="86" t="str">
        <f t="shared" si="109"/>
        <v>-</v>
      </c>
      <c r="BC128" s="86" t="str">
        <f t="shared" si="109"/>
        <v>-</v>
      </c>
      <c r="BD128" s="86" t="str">
        <f t="shared" si="109"/>
        <v>-</v>
      </c>
      <c r="BE128" s="86" t="str">
        <f t="shared" si="109"/>
        <v>-</v>
      </c>
      <c r="BF128" s="86" t="str">
        <f t="shared" si="109"/>
        <v>-</v>
      </c>
      <c r="BG128" s="86" t="str">
        <f t="shared" si="109"/>
        <v>-</v>
      </c>
      <c r="BH128" s="5"/>
    </row>
    <row r="129" spans="1:60" s="55" customFormat="1" x14ac:dyDescent="0.2">
      <c r="A129" s="139" t="str">
        <f t="shared" si="101"/>
        <v>Gas_Other+PPM_Southern</v>
      </c>
      <c r="B129" s="196"/>
      <c r="C129" s="181"/>
      <c r="D129" s="182"/>
      <c r="E129" s="184"/>
      <c r="F129" s="25" t="s">
        <v>66</v>
      </c>
      <c r="G129" s="85"/>
      <c r="H129" s="57"/>
      <c r="I129" s="86" t="str">
        <f t="shared" si="96"/>
        <v>-</v>
      </c>
      <c r="J129" s="86" t="str">
        <f t="shared" si="96"/>
        <v>-</v>
      </c>
      <c r="K129" s="86" t="str">
        <f t="shared" si="96"/>
        <v>-</v>
      </c>
      <c r="L129" s="86" t="str">
        <f t="shared" si="96"/>
        <v>-</v>
      </c>
      <c r="M129" s="86" t="str">
        <f t="shared" si="96"/>
        <v>-</v>
      </c>
      <c r="N129" s="86" t="str">
        <f t="shared" si="96"/>
        <v>-</v>
      </c>
      <c r="O129" s="86" t="str">
        <f t="shared" si="96"/>
        <v>-</v>
      </c>
      <c r="P129" s="86" t="str">
        <f t="shared" si="96"/>
        <v>-</v>
      </c>
      <c r="Q129" s="57"/>
      <c r="R129" s="86" t="str">
        <f t="shared" si="97"/>
        <v>-</v>
      </c>
      <c r="S129" s="86" t="str">
        <f t="shared" si="97"/>
        <v>-</v>
      </c>
      <c r="T129" s="86" t="str">
        <f t="shared" si="97"/>
        <v>-</v>
      </c>
      <c r="U129" s="86" t="str">
        <f t="shared" si="97"/>
        <v>-</v>
      </c>
      <c r="V129" s="86" t="str">
        <f t="shared" si="97"/>
        <v>-</v>
      </c>
      <c r="W129" s="86" t="str">
        <f t="shared" si="97"/>
        <v>-</v>
      </c>
      <c r="X129" s="86" t="str">
        <f t="shared" si="97"/>
        <v>-</v>
      </c>
      <c r="Y129" s="86" t="str">
        <f t="shared" si="97"/>
        <v>-</v>
      </c>
      <c r="Z129" s="57"/>
      <c r="AA129" s="86" t="str">
        <f t="shared" ref="AA129" si="111">IF(AA101="","-",AA101+AA115)</f>
        <v>-</v>
      </c>
      <c r="AB129" s="86" t="str">
        <f t="shared" ref="AB129:BG129" si="112">IF(AB101="","-",AB101+AB115)</f>
        <v>-</v>
      </c>
      <c r="AC129" s="86" t="str">
        <f t="shared" ref="AC129" si="113">IF(AC101="","-",AC101+AC115)</f>
        <v>-</v>
      </c>
      <c r="AD129" s="86" t="str">
        <f t="shared" si="112"/>
        <v>-</v>
      </c>
      <c r="AE129" s="86">
        <f t="shared" si="112"/>
        <v>2029566</v>
      </c>
      <c r="AF129" s="86">
        <f t="shared" si="112"/>
        <v>2041332</v>
      </c>
      <c r="AG129" s="86" t="str">
        <f t="shared" si="112"/>
        <v>-</v>
      </c>
      <c r="AH129" s="86" t="str">
        <f t="shared" si="112"/>
        <v>-</v>
      </c>
      <c r="AI129" s="86" t="str">
        <f t="shared" si="112"/>
        <v>-</v>
      </c>
      <c r="AJ129" s="86" t="str">
        <f t="shared" si="112"/>
        <v>-</v>
      </c>
      <c r="AK129" s="86" t="str">
        <f t="shared" si="112"/>
        <v>-</v>
      </c>
      <c r="AL129" s="86" t="str">
        <f t="shared" si="112"/>
        <v>-</v>
      </c>
      <c r="AM129" s="86" t="str">
        <f t="shared" si="112"/>
        <v>-</v>
      </c>
      <c r="AN129" s="86" t="str">
        <f t="shared" si="112"/>
        <v>-</v>
      </c>
      <c r="AO129" s="86" t="str">
        <f t="shared" si="112"/>
        <v>-</v>
      </c>
      <c r="AP129" s="86" t="str">
        <f t="shared" si="112"/>
        <v>-</v>
      </c>
      <c r="AQ129" s="86" t="str">
        <f t="shared" si="112"/>
        <v>-</v>
      </c>
      <c r="AR129" s="86" t="str">
        <f t="shared" si="112"/>
        <v>-</v>
      </c>
      <c r="AS129" s="86" t="str">
        <f t="shared" si="112"/>
        <v>-</v>
      </c>
      <c r="AT129" s="86" t="str">
        <f t="shared" si="112"/>
        <v>-</v>
      </c>
      <c r="AU129" s="86" t="str">
        <f t="shared" si="112"/>
        <v>-</v>
      </c>
      <c r="AV129" s="86" t="str">
        <f t="shared" si="112"/>
        <v>-</v>
      </c>
      <c r="AW129" s="86" t="str">
        <f t="shared" si="112"/>
        <v>-</v>
      </c>
      <c r="AX129" s="86" t="str">
        <f t="shared" si="112"/>
        <v>-</v>
      </c>
      <c r="AY129" s="86" t="str">
        <f t="shared" si="112"/>
        <v>-</v>
      </c>
      <c r="AZ129" s="86" t="str">
        <f t="shared" si="112"/>
        <v>-</v>
      </c>
      <c r="BA129" s="86" t="str">
        <f t="shared" si="112"/>
        <v>-</v>
      </c>
      <c r="BB129" s="86" t="str">
        <f t="shared" si="112"/>
        <v>-</v>
      </c>
      <c r="BC129" s="86" t="str">
        <f t="shared" si="112"/>
        <v>-</v>
      </c>
      <c r="BD129" s="86" t="str">
        <f t="shared" si="112"/>
        <v>-</v>
      </c>
      <c r="BE129" s="86" t="str">
        <f t="shared" si="112"/>
        <v>-</v>
      </c>
      <c r="BF129" s="86" t="str">
        <f t="shared" si="112"/>
        <v>-</v>
      </c>
      <c r="BG129" s="86" t="str">
        <f t="shared" si="112"/>
        <v>-</v>
      </c>
      <c r="BH129" s="5"/>
    </row>
    <row r="130" spans="1:60" s="55" customFormat="1" x14ac:dyDescent="0.2">
      <c r="A130" s="139" t="str">
        <f t="shared" si="101"/>
        <v>Gas_Other+PPM_Southern Scotland</v>
      </c>
      <c r="B130" s="196"/>
      <c r="C130" s="181"/>
      <c r="D130" s="182"/>
      <c r="E130" s="184"/>
      <c r="F130" s="25" t="s">
        <v>67</v>
      </c>
      <c r="G130" s="85"/>
      <c r="H130" s="57"/>
      <c r="I130" s="86" t="str">
        <f t="shared" si="96"/>
        <v>-</v>
      </c>
      <c r="J130" s="86" t="str">
        <f t="shared" si="96"/>
        <v>-</v>
      </c>
      <c r="K130" s="86" t="str">
        <f t="shared" si="96"/>
        <v>-</v>
      </c>
      <c r="L130" s="86" t="str">
        <f t="shared" si="96"/>
        <v>-</v>
      </c>
      <c r="M130" s="86" t="str">
        <f t="shared" si="96"/>
        <v>-</v>
      </c>
      <c r="N130" s="86" t="str">
        <f t="shared" si="96"/>
        <v>-</v>
      </c>
      <c r="O130" s="86" t="str">
        <f t="shared" si="96"/>
        <v>-</v>
      </c>
      <c r="P130" s="86" t="str">
        <f t="shared" si="96"/>
        <v>-</v>
      </c>
      <c r="Q130" s="57"/>
      <c r="R130" s="86" t="str">
        <f t="shared" si="97"/>
        <v>-</v>
      </c>
      <c r="S130" s="86" t="str">
        <f t="shared" si="97"/>
        <v>-</v>
      </c>
      <c r="T130" s="86" t="str">
        <f t="shared" si="97"/>
        <v>-</v>
      </c>
      <c r="U130" s="86" t="str">
        <f t="shared" si="97"/>
        <v>-</v>
      </c>
      <c r="V130" s="86" t="str">
        <f t="shared" si="97"/>
        <v>-</v>
      </c>
      <c r="W130" s="86" t="str">
        <f t="shared" si="97"/>
        <v>-</v>
      </c>
      <c r="X130" s="86" t="str">
        <f t="shared" si="97"/>
        <v>-</v>
      </c>
      <c r="Y130" s="86" t="str">
        <f t="shared" si="97"/>
        <v>-</v>
      </c>
      <c r="Z130" s="57"/>
      <c r="AA130" s="86" t="str">
        <f t="shared" ref="AA130" si="114">IF(AA102="","-",AA102+AA116)</f>
        <v>-</v>
      </c>
      <c r="AB130" s="86" t="str">
        <f t="shared" ref="AB130:BG130" si="115">IF(AB102="","-",AB102+AB116)</f>
        <v>-</v>
      </c>
      <c r="AC130" s="86" t="str">
        <f t="shared" ref="AC130" si="116">IF(AC102="","-",AC102+AC116)</f>
        <v>-</v>
      </c>
      <c r="AD130" s="86" t="str">
        <f t="shared" si="115"/>
        <v>-</v>
      </c>
      <c r="AE130" s="86">
        <f t="shared" si="115"/>
        <v>1383635</v>
      </c>
      <c r="AF130" s="86">
        <f t="shared" si="115"/>
        <v>1392422</v>
      </c>
      <c r="AG130" s="86" t="str">
        <f t="shared" si="115"/>
        <v>-</v>
      </c>
      <c r="AH130" s="86" t="str">
        <f t="shared" si="115"/>
        <v>-</v>
      </c>
      <c r="AI130" s="86" t="str">
        <f t="shared" si="115"/>
        <v>-</v>
      </c>
      <c r="AJ130" s="86" t="str">
        <f t="shared" si="115"/>
        <v>-</v>
      </c>
      <c r="AK130" s="86" t="str">
        <f t="shared" si="115"/>
        <v>-</v>
      </c>
      <c r="AL130" s="86" t="str">
        <f t="shared" si="115"/>
        <v>-</v>
      </c>
      <c r="AM130" s="86" t="str">
        <f t="shared" si="115"/>
        <v>-</v>
      </c>
      <c r="AN130" s="86" t="str">
        <f t="shared" si="115"/>
        <v>-</v>
      </c>
      <c r="AO130" s="86" t="str">
        <f t="shared" si="115"/>
        <v>-</v>
      </c>
      <c r="AP130" s="86" t="str">
        <f t="shared" si="115"/>
        <v>-</v>
      </c>
      <c r="AQ130" s="86" t="str">
        <f t="shared" si="115"/>
        <v>-</v>
      </c>
      <c r="AR130" s="86" t="str">
        <f t="shared" si="115"/>
        <v>-</v>
      </c>
      <c r="AS130" s="86" t="str">
        <f t="shared" si="115"/>
        <v>-</v>
      </c>
      <c r="AT130" s="86" t="str">
        <f t="shared" si="115"/>
        <v>-</v>
      </c>
      <c r="AU130" s="86" t="str">
        <f t="shared" si="115"/>
        <v>-</v>
      </c>
      <c r="AV130" s="86" t="str">
        <f t="shared" si="115"/>
        <v>-</v>
      </c>
      <c r="AW130" s="86" t="str">
        <f t="shared" si="115"/>
        <v>-</v>
      </c>
      <c r="AX130" s="86" t="str">
        <f t="shared" si="115"/>
        <v>-</v>
      </c>
      <c r="AY130" s="86" t="str">
        <f t="shared" si="115"/>
        <v>-</v>
      </c>
      <c r="AZ130" s="86" t="str">
        <f t="shared" si="115"/>
        <v>-</v>
      </c>
      <c r="BA130" s="86" t="str">
        <f t="shared" si="115"/>
        <v>-</v>
      </c>
      <c r="BB130" s="86" t="str">
        <f t="shared" si="115"/>
        <v>-</v>
      </c>
      <c r="BC130" s="86" t="str">
        <f t="shared" si="115"/>
        <v>-</v>
      </c>
      <c r="BD130" s="86" t="str">
        <f t="shared" si="115"/>
        <v>-</v>
      </c>
      <c r="BE130" s="86" t="str">
        <f t="shared" si="115"/>
        <v>-</v>
      </c>
      <c r="BF130" s="86" t="str">
        <f t="shared" si="115"/>
        <v>-</v>
      </c>
      <c r="BG130" s="86" t="str">
        <f t="shared" si="115"/>
        <v>-</v>
      </c>
      <c r="BH130" s="5"/>
    </row>
    <row r="131" spans="1:60" s="55" customFormat="1" x14ac:dyDescent="0.2">
      <c r="A131" s="139" t="str">
        <f t="shared" si="101"/>
        <v>Gas_Other+PPM_N Wales and Mersey</v>
      </c>
      <c r="B131" s="196"/>
      <c r="C131" s="181"/>
      <c r="D131" s="182"/>
      <c r="E131" s="184"/>
      <c r="F131" s="25" t="s">
        <v>68</v>
      </c>
      <c r="G131" s="85"/>
      <c r="H131" s="57"/>
      <c r="I131" s="86" t="str">
        <f t="shared" si="96"/>
        <v>-</v>
      </c>
      <c r="J131" s="86" t="str">
        <f t="shared" si="96"/>
        <v>-</v>
      </c>
      <c r="K131" s="86" t="str">
        <f t="shared" si="96"/>
        <v>-</v>
      </c>
      <c r="L131" s="86" t="str">
        <f t="shared" si="96"/>
        <v>-</v>
      </c>
      <c r="M131" s="86" t="str">
        <f t="shared" si="96"/>
        <v>-</v>
      </c>
      <c r="N131" s="86" t="str">
        <f t="shared" si="96"/>
        <v>-</v>
      </c>
      <c r="O131" s="86" t="str">
        <f t="shared" si="96"/>
        <v>-</v>
      </c>
      <c r="P131" s="86" t="str">
        <f t="shared" si="96"/>
        <v>-</v>
      </c>
      <c r="Q131" s="57"/>
      <c r="R131" s="86" t="str">
        <f t="shared" si="97"/>
        <v>-</v>
      </c>
      <c r="S131" s="86" t="str">
        <f t="shared" si="97"/>
        <v>-</v>
      </c>
      <c r="T131" s="86" t="str">
        <f t="shared" si="97"/>
        <v>-</v>
      </c>
      <c r="U131" s="86" t="str">
        <f t="shared" si="97"/>
        <v>-</v>
      </c>
      <c r="V131" s="86" t="str">
        <f t="shared" si="97"/>
        <v>-</v>
      </c>
      <c r="W131" s="86" t="str">
        <f t="shared" si="97"/>
        <v>-</v>
      </c>
      <c r="X131" s="86" t="str">
        <f t="shared" si="97"/>
        <v>-</v>
      </c>
      <c r="Y131" s="86" t="str">
        <f t="shared" si="97"/>
        <v>-</v>
      </c>
      <c r="Z131" s="57"/>
      <c r="AA131" s="86" t="str">
        <f t="shared" ref="AA131" si="117">IF(AA103="","-",AA103+AA117)</f>
        <v>-</v>
      </c>
      <c r="AB131" s="86" t="str">
        <f t="shared" ref="AB131:BG131" si="118">IF(AB103="","-",AB103+AB117)</f>
        <v>-</v>
      </c>
      <c r="AC131" s="86" t="str">
        <f t="shared" ref="AC131" si="119">IF(AC103="","-",AC103+AC117)</f>
        <v>-</v>
      </c>
      <c r="AD131" s="86" t="str">
        <f t="shared" si="118"/>
        <v>-</v>
      </c>
      <c r="AE131" s="86">
        <f t="shared" si="118"/>
        <v>1027034</v>
      </c>
      <c r="AF131" s="86">
        <f t="shared" si="118"/>
        <v>1029572</v>
      </c>
      <c r="AG131" s="86" t="str">
        <f t="shared" si="118"/>
        <v>-</v>
      </c>
      <c r="AH131" s="86" t="str">
        <f t="shared" si="118"/>
        <v>-</v>
      </c>
      <c r="AI131" s="86" t="str">
        <f t="shared" si="118"/>
        <v>-</v>
      </c>
      <c r="AJ131" s="86" t="str">
        <f t="shared" si="118"/>
        <v>-</v>
      </c>
      <c r="AK131" s="86" t="str">
        <f t="shared" si="118"/>
        <v>-</v>
      </c>
      <c r="AL131" s="86" t="str">
        <f t="shared" si="118"/>
        <v>-</v>
      </c>
      <c r="AM131" s="86" t="str">
        <f t="shared" si="118"/>
        <v>-</v>
      </c>
      <c r="AN131" s="86" t="str">
        <f t="shared" si="118"/>
        <v>-</v>
      </c>
      <c r="AO131" s="86" t="str">
        <f t="shared" si="118"/>
        <v>-</v>
      </c>
      <c r="AP131" s="86" t="str">
        <f t="shared" si="118"/>
        <v>-</v>
      </c>
      <c r="AQ131" s="86" t="str">
        <f t="shared" si="118"/>
        <v>-</v>
      </c>
      <c r="AR131" s="86" t="str">
        <f t="shared" si="118"/>
        <v>-</v>
      </c>
      <c r="AS131" s="86" t="str">
        <f t="shared" si="118"/>
        <v>-</v>
      </c>
      <c r="AT131" s="86" t="str">
        <f t="shared" si="118"/>
        <v>-</v>
      </c>
      <c r="AU131" s="86" t="str">
        <f t="shared" si="118"/>
        <v>-</v>
      </c>
      <c r="AV131" s="86" t="str">
        <f t="shared" si="118"/>
        <v>-</v>
      </c>
      <c r="AW131" s="86" t="str">
        <f t="shared" si="118"/>
        <v>-</v>
      </c>
      <c r="AX131" s="86" t="str">
        <f t="shared" si="118"/>
        <v>-</v>
      </c>
      <c r="AY131" s="86" t="str">
        <f t="shared" si="118"/>
        <v>-</v>
      </c>
      <c r="AZ131" s="86" t="str">
        <f t="shared" si="118"/>
        <v>-</v>
      </c>
      <c r="BA131" s="86" t="str">
        <f t="shared" si="118"/>
        <v>-</v>
      </c>
      <c r="BB131" s="86" t="str">
        <f t="shared" si="118"/>
        <v>-</v>
      </c>
      <c r="BC131" s="86" t="str">
        <f t="shared" si="118"/>
        <v>-</v>
      </c>
      <c r="BD131" s="86" t="str">
        <f t="shared" si="118"/>
        <v>-</v>
      </c>
      <c r="BE131" s="86" t="str">
        <f t="shared" si="118"/>
        <v>-</v>
      </c>
      <c r="BF131" s="86" t="str">
        <f t="shared" si="118"/>
        <v>-</v>
      </c>
      <c r="BG131" s="86" t="str">
        <f t="shared" si="118"/>
        <v>-</v>
      </c>
      <c r="BH131" s="5"/>
    </row>
    <row r="132" spans="1:60" s="55" customFormat="1" x14ac:dyDescent="0.2">
      <c r="A132" s="139" t="str">
        <f t="shared" si="101"/>
        <v>Gas_Other+PPM_London</v>
      </c>
      <c r="B132" s="196"/>
      <c r="C132" s="181"/>
      <c r="D132" s="182"/>
      <c r="E132" s="184"/>
      <c r="F132" s="25" t="s">
        <v>69</v>
      </c>
      <c r="G132" s="85"/>
      <c r="H132" s="57"/>
      <c r="I132" s="86" t="str">
        <f t="shared" si="96"/>
        <v>-</v>
      </c>
      <c r="J132" s="86" t="str">
        <f t="shared" si="96"/>
        <v>-</v>
      </c>
      <c r="K132" s="86" t="str">
        <f t="shared" si="96"/>
        <v>-</v>
      </c>
      <c r="L132" s="86" t="str">
        <f t="shared" si="96"/>
        <v>-</v>
      </c>
      <c r="M132" s="86" t="str">
        <f t="shared" si="96"/>
        <v>-</v>
      </c>
      <c r="N132" s="86" t="str">
        <f t="shared" si="96"/>
        <v>-</v>
      </c>
      <c r="O132" s="86" t="str">
        <f t="shared" si="96"/>
        <v>-</v>
      </c>
      <c r="P132" s="86" t="str">
        <f t="shared" si="96"/>
        <v>-</v>
      </c>
      <c r="Q132" s="57"/>
      <c r="R132" s="86" t="str">
        <f t="shared" si="97"/>
        <v>-</v>
      </c>
      <c r="S132" s="86" t="str">
        <f t="shared" si="97"/>
        <v>-</v>
      </c>
      <c r="T132" s="86" t="str">
        <f t="shared" si="97"/>
        <v>-</v>
      </c>
      <c r="U132" s="86" t="str">
        <f t="shared" si="97"/>
        <v>-</v>
      </c>
      <c r="V132" s="86" t="str">
        <f t="shared" si="97"/>
        <v>-</v>
      </c>
      <c r="W132" s="86" t="str">
        <f t="shared" si="97"/>
        <v>-</v>
      </c>
      <c r="X132" s="86" t="str">
        <f t="shared" si="97"/>
        <v>-</v>
      </c>
      <c r="Y132" s="86" t="str">
        <f t="shared" si="97"/>
        <v>-</v>
      </c>
      <c r="Z132" s="57"/>
      <c r="AA132" s="86" t="str">
        <f t="shared" ref="AA132" si="120">IF(AA104="","-",AA104+AA118)</f>
        <v>-</v>
      </c>
      <c r="AB132" s="86" t="str">
        <f t="shared" ref="AB132:BG132" si="121">IF(AB104="","-",AB104+AB118)</f>
        <v>-</v>
      </c>
      <c r="AC132" s="86" t="str">
        <f t="shared" ref="AC132" si="122">IF(AC104="","-",AC104+AC118)</f>
        <v>-</v>
      </c>
      <c r="AD132" s="86" t="str">
        <f t="shared" si="121"/>
        <v>-</v>
      </c>
      <c r="AE132" s="86">
        <f t="shared" si="121"/>
        <v>1299595</v>
      </c>
      <c r="AF132" s="86">
        <f t="shared" si="121"/>
        <v>1299295</v>
      </c>
      <c r="AG132" s="86" t="str">
        <f t="shared" si="121"/>
        <v>-</v>
      </c>
      <c r="AH132" s="86" t="str">
        <f t="shared" si="121"/>
        <v>-</v>
      </c>
      <c r="AI132" s="86" t="str">
        <f t="shared" si="121"/>
        <v>-</v>
      </c>
      <c r="AJ132" s="86" t="str">
        <f t="shared" si="121"/>
        <v>-</v>
      </c>
      <c r="AK132" s="86" t="str">
        <f t="shared" si="121"/>
        <v>-</v>
      </c>
      <c r="AL132" s="86" t="str">
        <f t="shared" si="121"/>
        <v>-</v>
      </c>
      <c r="AM132" s="86" t="str">
        <f t="shared" si="121"/>
        <v>-</v>
      </c>
      <c r="AN132" s="86" t="str">
        <f t="shared" si="121"/>
        <v>-</v>
      </c>
      <c r="AO132" s="86" t="str">
        <f t="shared" si="121"/>
        <v>-</v>
      </c>
      <c r="AP132" s="86" t="str">
        <f t="shared" si="121"/>
        <v>-</v>
      </c>
      <c r="AQ132" s="86" t="str">
        <f t="shared" si="121"/>
        <v>-</v>
      </c>
      <c r="AR132" s="86" t="str">
        <f t="shared" si="121"/>
        <v>-</v>
      </c>
      <c r="AS132" s="86" t="str">
        <f t="shared" si="121"/>
        <v>-</v>
      </c>
      <c r="AT132" s="86" t="str">
        <f t="shared" si="121"/>
        <v>-</v>
      </c>
      <c r="AU132" s="86" t="str">
        <f t="shared" si="121"/>
        <v>-</v>
      </c>
      <c r="AV132" s="86" t="str">
        <f t="shared" si="121"/>
        <v>-</v>
      </c>
      <c r="AW132" s="86" t="str">
        <f t="shared" si="121"/>
        <v>-</v>
      </c>
      <c r="AX132" s="86" t="str">
        <f t="shared" si="121"/>
        <v>-</v>
      </c>
      <c r="AY132" s="86" t="str">
        <f t="shared" si="121"/>
        <v>-</v>
      </c>
      <c r="AZ132" s="86" t="str">
        <f t="shared" si="121"/>
        <v>-</v>
      </c>
      <c r="BA132" s="86" t="str">
        <f t="shared" si="121"/>
        <v>-</v>
      </c>
      <c r="BB132" s="86" t="str">
        <f t="shared" si="121"/>
        <v>-</v>
      </c>
      <c r="BC132" s="86" t="str">
        <f t="shared" si="121"/>
        <v>-</v>
      </c>
      <c r="BD132" s="86" t="str">
        <f t="shared" si="121"/>
        <v>-</v>
      </c>
      <c r="BE132" s="86" t="str">
        <f t="shared" si="121"/>
        <v>-</v>
      </c>
      <c r="BF132" s="86" t="str">
        <f t="shared" si="121"/>
        <v>-</v>
      </c>
      <c r="BG132" s="86" t="str">
        <f t="shared" si="121"/>
        <v>-</v>
      </c>
      <c r="BH132" s="5"/>
    </row>
    <row r="133" spans="1:60" s="55" customFormat="1" x14ac:dyDescent="0.2">
      <c r="A133" s="139" t="str">
        <f t="shared" si="101"/>
        <v>Gas_Other+PPM_South East</v>
      </c>
      <c r="B133" s="196"/>
      <c r="C133" s="181"/>
      <c r="D133" s="182"/>
      <c r="E133" s="184"/>
      <c r="F133" s="25" t="s">
        <v>70</v>
      </c>
      <c r="G133" s="85"/>
      <c r="H133" s="57"/>
      <c r="I133" s="86" t="str">
        <f t="shared" si="96"/>
        <v>-</v>
      </c>
      <c r="J133" s="86" t="str">
        <f t="shared" si="96"/>
        <v>-</v>
      </c>
      <c r="K133" s="86" t="str">
        <f t="shared" si="96"/>
        <v>-</v>
      </c>
      <c r="L133" s="86" t="str">
        <f t="shared" si="96"/>
        <v>-</v>
      </c>
      <c r="M133" s="86" t="str">
        <f t="shared" si="96"/>
        <v>-</v>
      </c>
      <c r="N133" s="86" t="str">
        <f t="shared" si="96"/>
        <v>-</v>
      </c>
      <c r="O133" s="86" t="str">
        <f t="shared" si="96"/>
        <v>-</v>
      </c>
      <c r="P133" s="86" t="str">
        <f t="shared" si="96"/>
        <v>-</v>
      </c>
      <c r="Q133" s="57"/>
      <c r="R133" s="86" t="str">
        <f t="shared" si="97"/>
        <v>-</v>
      </c>
      <c r="S133" s="86" t="str">
        <f t="shared" si="97"/>
        <v>-</v>
      </c>
      <c r="T133" s="86" t="str">
        <f t="shared" si="97"/>
        <v>-</v>
      </c>
      <c r="U133" s="86" t="str">
        <f t="shared" si="97"/>
        <v>-</v>
      </c>
      <c r="V133" s="86" t="str">
        <f t="shared" si="97"/>
        <v>-</v>
      </c>
      <c r="W133" s="86" t="str">
        <f t="shared" si="97"/>
        <v>-</v>
      </c>
      <c r="X133" s="86" t="str">
        <f t="shared" si="97"/>
        <v>-</v>
      </c>
      <c r="Y133" s="86" t="str">
        <f t="shared" si="97"/>
        <v>-</v>
      </c>
      <c r="Z133" s="57"/>
      <c r="AA133" s="86" t="str">
        <f t="shared" ref="AA133" si="123">IF(AA105="","-",AA105+AA119)</f>
        <v>-</v>
      </c>
      <c r="AB133" s="86" t="str">
        <f t="shared" ref="AB133:BG133" si="124">IF(AB105="","-",AB105+AB119)</f>
        <v>-</v>
      </c>
      <c r="AC133" s="86" t="str">
        <f t="shared" ref="AC133" si="125">IF(AC105="","-",AC105+AC119)</f>
        <v>-</v>
      </c>
      <c r="AD133" s="86" t="str">
        <f t="shared" si="124"/>
        <v>-</v>
      </c>
      <c r="AE133" s="86">
        <f t="shared" si="124"/>
        <v>1596631</v>
      </c>
      <c r="AF133" s="86">
        <f t="shared" si="124"/>
        <v>1603012</v>
      </c>
      <c r="AG133" s="86" t="str">
        <f t="shared" si="124"/>
        <v>-</v>
      </c>
      <c r="AH133" s="86" t="str">
        <f t="shared" si="124"/>
        <v>-</v>
      </c>
      <c r="AI133" s="86" t="str">
        <f t="shared" si="124"/>
        <v>-</v>
      </c>
      <c r="AJ133" s="86" t="str">
        <f t="shared" si="124"/>
        <v>-</v>
      </c>
      <c r="AK133" s="86" t="str">
        <f t="shared" si="124"/>
        <v>-</v>
      </c>
      <c r="AL133" s="86" t="str">
        <f t="shared" si="124"/>
        <v>-</v>
      </c>
      <c r="AM133" s="86" t="str">
        <f t="shared" si="124"/>
        <v>-</v>
      </c>
      <c r="AN133" s="86" t="str">
        <f t="shared" si="124"/>
        <v>-</v>
      </c>
      <c r="AO133" s="86" t="str">
        <f t="shared" si="124"/>
        <v>-</v>
      </c>
      <c r="AP133" s="86" t="str">
        <f t="shared" si="124"/>
        <v>-</v>
      </c>
      <c r="AQ133" s="86" t="str">
        <f t="shared" si="124"/>
        <v>-</v>
      </c>
      <c r="AR133" s="86" t="str">
        <f t="shared" si="124"/>
        <v>-</v>
      </c>
      <c r="AS133" s="86" t="str">
        <f t="shared" si="124"/>
        <v>-</v>
      </c>
      <c r="AT133" s="86" t="str">
        <f t="shared" si="124"/>
        <v>-</v>
      </c>
      <c r="AU133" s="86" t="str">
        <f t="shared" si="124"/>
        <v>-</v>
      </c>
      <c r="AV133" s="86" t="str">
        <f t="shared" si="124"/>
        <v>-</v>
      </c>
      <c r="AW133" s="86" t="str">
        <f t="shared" si="124"/>
        <v>-</v>
      </c>
      <c r="AX133" s="86" t="str">
        <f t="shared" si="124"/>
        <v>-</v>
      </c>
      <c r="AY133" s="86" t="str">
        <f t="shared" si="124"/>
        <v>-</v>
      </c>
      <c r="AZ133" s="86" t="str">
        <f t="shared" si="124"/>
        <v>-</v>
      </c>
      <c r="BA133" s="86" t="str">
        <f t="shared" si="124"/>
        <v>-</v>
      </c>
      <c r="BB133" s="86" t="str">
        <f t="shared" si="124"/>
        <v>-</v>
      </c>
      <c r="BC133" s="86" t="str">
        <f t="shared" si="124"/>
        <v>-</v>
      </c>
      <c r="BD133" s="86" t="str">
        <f t="shared" si="124"/>
        <v>-</v>
      </c>
      <c r="BE133" s="86" t="str">
        <f t="shared" si="124"/>
        <v>-</v>
      </c>
      <c r="BF133" s="86" t="str">
        <f t="shared" si="124"/>
        <v>-</v>
      </c>
      <c r="BG133" s="86" t="str">
        <f t="shared" si="124"/>
        <v>-</v>
      </c>
      <c r="BH133" s="5"/>
    </row>
    <row r="134" spans="1:60" s="55" customFormat="1" x14ac:dyDescent="0.2">
      <c r="A134" s="139" t="str">
        <f t="shared" si="101"/>
        <v>Gas_Other+PPM_Eastern</v>
      </c>
      <c r="B134" s="196"/>
      <c r="C134" s="181"/>
      <c r="D134" s="182"/>
      <c r="E134" s="184"/>
      <c r="F134" s="25" t="s">
        <v>71</v>
      </c>
      <c r="G134" s="85"/>
      <c r="H134" s="57"/>
      <c r="I134" s="86" t="str">
        <f t="shared" si="96"/>
        <v>-</v>
      </c>
      <c r="J134" s="86" t="str">
        <f t="shared" si="96"/>
        <v>-</v>
      </c>
      <c r="K134" s="86" t="str">
        <f t="shared" si="96"/>
        <v>-</v>
      </c>
      <c r="L134" s="86" t="str">
        <f t="shared" si="96"/>
        <v>-</v>
      </c>
      <c r="M134" s="86" t="str">
        <f t="shared" si="96"/>
        <v>-</v>
      </c>
      <c r="N134" s="86" t="str">
        <f t="shared" si="96"/>
        <v>-</v>
      </c>
      <c r="O134" s="86" t="str">
        <f t="shared" si="96"/>
        <v>-</v>
      </c>
      <c r="P134" s="86" t="str">
        <f t="shared" si="96"/>
        <v>-</v>
      </c>
      <c r="Q134" s="57"/>
      <c r="R134" s="86" t="str">
        <f t="shared" si="97"/>
        <v>-</v>
      </c>
      <c r="S134" s="86" t="str">
        <f t="shared" si="97"/>
        <v>-</v>
      </c>
      <c r="T134" s="86" t="str">
        <f t="shared" si="97"/>
        <v>-</v>
      </c>
      <c r="U134" s="86" t="str">
        <f t="shared" si="97"/>
        <v>-</v>
      </c>
      <c r="V134" s="86" t="str">
        <f t="shared" si="97"/>
        <v>-</v>
      </c>
      <c r="W134" s="86" t="str">
        <f t="shared" si="97"/>
        <v>-</v>
      </c>
      <c r="X134" s="86" t="str">
        <f t="shared" si="97"/>
        <v>-</v>
      </c>
      <c r="Y134" s="86" t="str">
        <f t="shared" si="97"/>
        <v>-</v>
      </c>
      <c r="Z134" s="57"/>
      <c r="AA134" s="86" t="str">
        <f t="shared" ref="AA134" si="126">IF(AA106="","-",AA106+AA120)</f>
        <v>-</v>
      </c>
      <c r="AB134" s="86" t="str">
        <f t="shared" ref="AB134:BG134" si="127">IF(AB106="","-",AB106+AB120)</f>
        <v>-</v>
      </c>
      <c r="AC134" s="86" t="str">
        <f t="shared" ref="AC134" si="128">IF(AC106="","-",AC106+AC120)</f>
        <v>-</v>
      </c>
      <c r="AD134" s="86" t="str">
        <f t="shared" si="127"/>
        <v>-</v>
      </c>
      <c r="AE134" s="86">
        <f t="shared" si="127"/>
        <v>2358021</v>
      </c>
      <c r="AF134" s="86">
        <f t="shared" si="127"/>
        <v>2367874</v>
      </c>
      <c r="AG134" s="86" t="str">
        <f t="shared" si="127"/>
        <v>-</v>
      </c>
      <c r="AH134" s="86" t="str">
        <f t="shared" si="127"/>
        <v>-</v>
      </c>
      <c r="AI134" s="86" t="str">
        <f t="shared" si="127"/>
        <v>-</v>
      </c>
      <c r="AJ134" s="86" t="str">
        <f t="shared" si="127"/>
        <v>-</v>
      </c>
      <c r="AK134" s="86" t="str">
        <f t="shared" si="127"/>
        <v>-</v>
      </c>
      <c r="AL134" s="86" t="str">
        <f t="shared" si="127"/>
        <v>-</v>
      </c>
      <c r="AM134" s="86" t="str">
        <f t="shared" si="127"/>
        <v>-</v>
      </c>
      <c r="AN134" s="86" t="str">
        <f t="shared" si="127"/>
        <v>-</v>
      </c>
      <c r="AO134" s="86" t="str">
        <f t="shared" si="127"/>
        <v>-</v>
      </c>
      <c r="AP134" s="86" t="str">
        <f t="shared" si="127"/>
        <v>-</v>
      </c>
      <c r="AQ134" s="86" t="str">
        <f t="shared" si="127"/>
        <v>-</v>
      </c>
      <c r="AR134" s="86" t="str">
        <f t="shared" si="127"/>
        <v>-</v>
      </c>
      <c r="AS134" s="86" t="str">
        <f t="shared" si="127"/>
        <v>-</v>
      </c>
      <c r="AT134" s="86" t="str">
        <f t="shared" si="127"/>
        <v>-</v>
      </c>
      <c r="AU134" s="86" t="str">
        <f t="shared" si="127"/>
        <v>-</v>
      </c>
      <c r="AV134" s="86" t="str">
        <f t="shared" si="127"/>
        <v>-</v>
      </c>
      <c r="AW134" s="86" t="str">
        <f t="shared" si="127"/>
        <v>-</v>
      </c>
      <c r="AX134" s="86" t="str">
        <f t="shared" si="127"/>
        <v>-</v>
      </c>
      <c r="AY134" s="86" t="str">
        <f t="shared" si="127"/>
        <v>-</v>
      </c>
      <c r="AZ134" s="86" t="str">
        <f t="shared" si="127"/>
        <v>-</v>
      </c>
      <c r="BA134" s="86" t="str">
        <f t="shared" si="127"/>
        <v>-</v>
      </c>
      <c r="BB134" s="86" t="str">
        <f t="shared" si="127"/>
        <v>-</v>
      </c>
      <c r="BC134" s="86" t="str">
        <f t="shared" si="127"/>
        <v>-</v>
      </c>
      <c r="BD134" s="86" t="str">
        <f t="shared" si="127"/>
        <v>-</v>
      </c>
      <c r="BE134" s="86" t="str">
        <f t="shared" si="127"/>
        <v>-</v>
      </c>
      <c r="BF134" s="86" t="str">
        <f t="shared" si="127"/>
        <v>-</v>
      </c>
      <c r="BG134" s="86" t="str">
        <f t="shared" si="127"/>
        <v>-</v>
      </c>
      <c r="BH134" s="5"/>
    </row>
    <row r="135" spans="1:60" s="55" customFormat="1" x14ac:dyDescent="0.2">
      <c r="A135" s="139" t="str">
        <f t="shared" si="101"/>
        <v>Gas_Other+PPM_East Midlands</v>
      </c>
      <c r="B135" s="196"/>
      <c r="C135" s="181"/>
      <c r="D135" s="182"/>
      <c r="E135" s="184"/>
      <c r="F135" s="25" t="s">
        <v>72</v>
      </c>
      <c r="G135" s="85"/>
      <c r="H135" s="57"/>
      <c r="I135" s="86" t="str">
        <f t="shared" si="96"/>
        <v>-</v>
      </c>
      <c r="J135" s="86" t="str">
        <f t="shared" si="96"/>
        <v>-</v>
      </c>
      <c r="K135" s="86" t="str">
        <f t="shared" si="96"/>
        <v>-</v>
      </c>
      <c r="L135" s="86" t="str">
        <f t="shared" si="96"/>
        <v>-</v>
      </c>
      <c r="M135" s="86" t="str">
        <f t="shared" si="96"/>
        <v>-</v>
      </c>
      <c r="N135" s="86" t="str">
        <f t="shared" si="96"/>
        <v>-</v>
      </c>
      <c r="O135" s="86" t="str">
        <f t="shared" si="96"/>
        <v>-</v>
      </c>
      <c r="P135" s="86" t="str">
        <f t="shared" si="96"/>
        <v>-</v>
      </c>
      <c r="Q135" s="57"/>
      <c r="R135" s="86" t="str">
        <f t="shared" si="97"/>
        <v>-</v>
      </c>
      <c r="S135" s="86" t="str">
        <f t="shared" si="97"/>
        <v>-</v>
      </c>
      <c r="T135" s="86" t="str">
        <f t="shared" si="97"/>
        <v>-</v>
      </c>
      <c r="U135" s="86" t="str">
        <f t="shared" si="97"/>
        <v>-</v>
      </c>
      <c r="V135" s="86" t="str">
        <f t="shared" si="97"/>
        <v>-</v>
      </c>
      <c r="W135" s="86" t="str">
        <f t="shared" si="97"/>
        <v>-</v>
      </c>
      <c r="X135" s="86" t="str">
        <f t="shared" si="97"/>
        <v>-</v>
      </c>
      <c r="Y135" s="86" t="str">
        <f t="shared" si="97"/>
        <v>-</v>
      </c>
      <c r="Z135" s="57"/>
      <c r="AA135" s="86" t="str">
        <f t="shared" ref="AA135" si="129">IF(AA107="","-",AA107+AA121)</f>
        <v>-</v>
      </c>
      <c r="AB135" s="86" t="str">
        <f t="shared" ref="AB135:BG135" si="130">IF(AB107="","-",AB107+AB121)</f>
        <v>-</v>
      </c>
      <c r="AC135" s="86" t="str">
        <f t="shared" ref="AC135" si="131">IF(AC107="","-",AC107+AC121)</f>
        <v>-</v>
      </c>
      <c r="AD135" s="86" t="str">
        <f t="shared" si="130"/>
        <v>-</v>
      </c>
      <c r="AE135" s="86">
        <f t="shared" si="130"/>
        <v>1922907</v>
      </c>
      <c r="AF135" s="86">
        <f t="shared" si="130"/>
        <v>1935176</v>
      </c>
      <c r="AG135" s="86" t="str">
        <f t="shared" si="130"/>
        <v>-</v>
      </c>
      <c r="AH135" s="86" t="str">
        <f t="shared" si="130"/>
        <v>-</v>
      </c>
      <c r="AI135" s="86" t="str">
        <f t="shared" si="130"/>
        <v>-</v>
      </c>
      <c r="AJ135" s="86" t="str">
        <f t="shared" si="130"/>
        <v>-</v>
      </c>
      <c r="AK135" s="86" t="str">
        <f t="shared" si="130"/>
        <v>-</v>
      </c>
      <c r="AL135" s="86" t="str">
        <f t="shared" si="130"/>
        <v>-</v>
      </c>
      <c r="AM135" s="86" t="str">
        <f t="shared" si="130"/>
        <v>-</v>
      </c>
      <c r="AN135" s="86" t="str">
        <f t="shared" si="130"/>
        <v>-</v>
      </c>
      <c r="AO135" s="86" t="str">
        <f t="shared" si="130"/>
        <v>-</v>
      </c>
      <c r="AP135" s="86" t="str">
        <f t="shared" si="130"/>
        <v>-</v>
      </c>
      <c r="AQ135" s="86" t="str">
        <f t="shared" si="130"/>
        <v>-</v>
      </c>
      <c r="AR135" s="86" t="str">
        <f t="shared" si="130"/>
        <v>-</v>
      </c>
      <c r="AS135" s="86" t="str">
        <f t="shared" si="130"/>
        <v>-</v>
      </c>
      <c r="AT135" s="86" t="str">
        <f t="shared" si="130"/>
        <v>-</v>
      </c>
      <c r="AU135" s="86" t="str">
        <f t="shared" si="130"/>
        <v>-</v>
      </c>
      <c r="AV135" s="86" t="str">
        <f t="shared" si="130"/>
        <v>-</v>
      </c>
      <c r="AW135" s="86" t="str">
        <f t="shared" si="130"/>
        <v>-</v>
      </c>
      <c r="AX135" s="86" t="str">
        <f t="shared" si="130"/>
        <v>-</v>
      </c>
      <c r="AY135" s="86" t="str">
        <f t="shared" si="130"/>
        <v>-</v>
      </c>
      <c r="AZ135" s="86" t="str">
        <f t="shared" si="130"/>
        <v>-</v>
      </c>
      <c r="BA135" s="86" t="str">
        <f t="shared" si="130"/>
        <v>-</v>
      </c>
      <c r="BB135" s="86" t="str">
        <f t="shared" si="130"/>
        <v>-</v>
      </c>
      <c r="BC135" s="86" t="str">
        <f t="shared" si="130"/>
        <v>-</v>
      </c>
      <c r="BD135" s="86" t="str">
        <f t="shared" si="130"/>
        <v>-</v>
      </c>
      <c r="BE135" s="86" t="str">
        <f t="shared" si="130"/>
        <v>-</v>
      </c>
      <c r="BF135" s="86" t="str">
        <f t="shared" si="130"/>
        <v>-</v>
      </c>
      <c r="BG135" s="86" t="str">
        <f t="shared" si="130"/>
        <v>-</v>
      </c>
      <c r="BH135" s="5"/>
    </row>
    <row r="136" spans="1:60" s="55" customFormat="1" x14ac:dyDescent="0.2">
      <c r="A136" s="139" t="str">
        <f t="shared" si="101"/>
        <v>Gas_Other+PPM_Midlands</v>
      </c>
      <c r="B136" s="196"/>
      <c r="C136" s="181"/>
      <c r="D136" s="182"/>
      <c r="E136" s="184"/>
      <c r="F136" s="25" t="s">
        <v>73</v>
      </c>
      <c r="G136" s="85"/>
      <c r="H136" s="57"/>
      <c r="I136" s="86" t="str">
        <f t="shared" si="96"/>
        <v>-</v>
      </c>
      <c r="J136" s="86" t="str">
        <f t="shared" si="96"/>
        <v>-</v>
      </c>
      <c r="K136" s="86" t="str">
        <f t="shared" si="96"/>
        <v>-</v>
      </c>
      <c r="L136" s="86" t="str">
        <f t="shared" si="96"/>
        <v>-</v>
      </c>
      <c r="M136" s="86" t="str">
        <f t="shared" si="96"/>
        <v>-</v>
      </c>
      <c r="N136" s="86" t="str">
        <f t="shared" si="96"/>
        <v>-</v>
      </c>
      <c r="O136" s="86" t="str">
        <f t="shared" si="96"/>
        <v>-</v>
      </c>
      <c r="P136" s="86" t="str">
        <f t="shared" si="96"/>
        <v>-</v>
      </c>
      <c r="Q136" s="57"/>
      <c r="R136" s="86" t="str">
        <f t="shared" si="97"/>
        <v>-</v>
      </c>
      <c r="S136" s="86" t="str">
        <f t="shared" si="97"/>
        <v>-</v>
      </c>
      <c r="T136" s="86" t="str">
        <f t="shared" si="97"/>
        <v>-</v>
      </c>
      <c r="U136" s="86" t="str">
        <f t="shared" si="97"/>
        <v>-</v>
      </c>
      <c r="V136" s="86" t="str">
        <f t="shared" si="97"/>
        <v>-</v>
      </c>
      <c r="W136" s="86" t="str">
        <f t="shared" si="97"/>
        <v>-</v>
      </c>
      <c r="X136" s="86" t="str">
        <f t="shared" si="97"/>
        <v>-</v>
      </c>
      <c r="Y136" s="86" t="str">
        <f t="shared" si="97"/>
        <v>-</v>
      </c>
      <c r="Z136" s="57"/>
      <c r="AA136" s="86" t="str">
        <f t="shared" ref="AA136" si="132">IF(AA108="","-",AA108+AA122)</f>
        <v>-</v>
      </c>
      <c r="AB136" s="86" t="str">
        <f t="shared" ref="AB136:BG136" si="133">IF(AB108="","-",AB108+AB122)</f>
        <v>-</v>
      </c>
      <c r="AC136" s="86" t="str">
        <f t="shared" ref="AC136" si="134">IF(AC108="","-",AC108+AC122)</f>
        <v>-</v>
      </c>
      <c r="AD136" s="86" t="str">
        <f t="shared" si="133"/>
        <v>-</v>
      </c>
      <c r="AE136" s="86">
        <f t="shared" si="133"/>
        <v>1697664</v>
      </c>
      <c r="AF136" s="86">
        <f t="shared" si="133"/>
        <v>1703209</v>
      </c>
      <c r="AG136" s="86" t="str">
        <f t="shared" si="133"/>
        <v>-</v>
      </c>
      <c r="AH136" s="86" t="str">
        <f t="shared" si="133"/>
        <v>-</v>
      </c>
      <c r="AI136" s="86" t="str">
        <f t="shared" si="133"/>
        <v>-</v>
      </c>
      <c r="AJ136" s="86" t="str">
        <f t="shared" si="133"/>
        <v>-</v>
      </c>
      <c r="AK136" s="86" t="str">
        <f t="shared" si="133"/>
        <v>-</v>
      </c>
      <c r="AL136" s="86" t="str">
        <f t="shared" si="133"/>
        <v>-</v>
      </c>
      <c r="AM136" s="86" t="str">
        <f t="shared" si="133"/>
        <v>-</v>
      </c>
      <c r="AN136" s="86" t="str">
        <f t="shared" si="133"/>
        <v>-</v>
      </c>
      <c r="AO136" s="86" t="str">
        <f t="shared" si="133"/>
        <v>-</v>
      </c>
      <c r="AP136" s="86" t="str">
        <f t="shared" si="133"/>
        <v>-</v>
      </c>
      <c r="AQ136" s="86" t="str">
        <f t="shared" si="133"/>
        <v>-</v>
      </c>
      <c r="AR136" s="86" t="str">
        <f t="shared" si="133"/>
        <v>-</v>
      </c>
      <c r="AS136" s="86" t="str">
        <f t="shared" si="133"/>
        <v>-</v>
      </c>
      <c r="AT136" s="86" t="str">
        <f t="shared" si="133"/>
        <v>-</v>
      </c>
      <c r="AU136" s="86" t="str">
        <f t="shared" si="133"/>
        <v>-</v>
      </c>
      <c r="AV136" s="86" t="str">
        <f t="shared" si="133"/>
        <v>-</v>
      </c>
      <c r="AW136" s="86" t="str">
        <f t="shared" si="133"/>
        <v>-</v>
      </c>
      <c r="AX136" s="86" t="str">
        <f t="shared" si="133"/>
        <v>-</v>
      </c>
      <c r="AY136" s="86" t="str">
        <f t="shared" si="133"/>
        <v>-</v>
      </c>
      <c r="AZ136" s="86" t="str">
        <f t="shared" si="133"/>
        <v>-</v>
      </c>
      <c r="BA136" s="86" t="str">
        <f t="shared" si="133"/>
        <v>-</v>
      </c>
      <c r="BB136" s="86" t="str">
        <f t="shared" si="133"/>
        <v>-</v>
      </c>
      <c r="BC136" s="86" t="str">
        <f t="shared" si="133"/>
        <v>-</v>
      </c>
      <c r="BD136" s="86" t="str">
        <f t="shared" si="133"/>
        <v>-</v>
      </c>
      <c r="BE136" s="86" t="str">
        <f t="shared" si="133"/>
        <v>-</v>
      </c>
      <c r="BF136" s="86" t="str">
        <f t="shared" si="133"/>
        <v>-</v>
      </c>
      <c r="BG136" s="86" t="str">
        <f t="shared" si="133"/>
        <v>-</v>
      </c>
      <c r="BH136" s="5"/>
    </row>
    <row r="137" spans="1:60" s="55" customFormat="1" x14ac:dyDescent="0.2">
      <c r="A137" s="139" t="str">
        <f t="shared" si="101"/>
        <v>Gas_Other+PPM_Southern Western</v>
      </c>
      <c r="B137" s="196"/>
      <c r="C137" s="181"/>
      <c r="D137" s="182"/>
      <c r="E137" s="184"/>
      <c r="F137" s="25" t="s">
        <v>74</v>
      </c>
      <c r="G137" s="85"/>
      <c r="H137" s="57"/>
      <c r="I137" s="86" t="str">
        <f t="shared" si="96"/>
        <v>-</v>
      </c>
      <c r="J137" s="86" t="str">
        <f t="shared" si="96"/>
        <v>-</v>
      </c>
      <c r="K137" s="86" t="str">
        <f t="shared" si="96"/>
        <v>-</v>
      </c>
      <c r="L137" s="86" t="str">
        <f t="shared" si="96"/>
        <v>-</v>
      </c>
      <c r="M137" s="86" t="str">
        <f t="shared" si="96"/>
        <v>-</v>
      </c>
      <c r="N137" s="86" t="str">
        <f t="shared" si="96"/>
        <v>-</v>
      </c>
      <c r="O137" s="86" t="str">
        <f t="shared" si="96"/>
        <v>-</v>
      </c>
      <c r="P137" s="86" t="str">
        <f t="shared" si="96"/>
        <v>-</v>
      </c>
      <c r="Q137" s="57"/>
      <c r="R137" s="86" t="str">
        <f t="shared" si="97"/>
        <v>-</v>
      </c>
      <c r="S137" s="86" t="str">
        <f t="shared" si="97"/>
        <v>-</v>
      </c>
      <c r="T137" s="86" t="str">
        <f t="shared" si="97"/>
        <v>-</v>
      </c>
      <c r="U137" s="86" t="str">
        <f t="shared" si="97"/>
        <v>-</v>
      </c>
      <c r="V137" s="86" t="str">
        <f t="shared" si="97"/>
        <v>-</v>
      </c>
      <c r="W137" s="86" t="str">
        <f t="shared" si="97"/>
        <v>-</v>
      </c>
      <c r="X137" s="86" t="str">
        <f t="shared" si="97"/>
        <v>-</v>
      </c>
      <c r="Y137" s="86" t="str">
        <f t="shared" si="97"/>
        <v>-</v>
      </c>
      <c r="Z137" s="57"/>
      <c r="AA137" s="86" t="str">
        <f t="shared" ref="AA137" si="135">IF(AA109="","-",AA109+AA123)</f>
        <v>-</v>
      </c>
      <c r="AB137" s="86" t="str">
        <f t="shared" ref="AB137:BG137" si="136">IF(AB109="","-",AB109+AB123)</f>
        <v>-</v>
      </c>
      <c r="AC137" s="86" t="str">
        <f t="shared" ref="AC137" si="137">IF(AC109="","-",AC109+AC123)</f>
        <v>-</v>
      </c>
      <c r="AD137" s="86" t="str">
        <f t="shared" si="136"/>
        <v>-</v>
      </c>
      <c r="AE137" s="86">
        <f t="shared" si="136"/>
        <v>935124</v>
      </c>
      <c r="AF137" s="86">
        <f t="shared" si="136"/>
        <v>939765</v>
      </c>
      <c r="AG137" s="86" t="str">
        <f t="shared" si="136"/>
        <v>-</v>
      </c>
      <c r="AH137" s="86" t="str">
        <f t="shared" si="136"/>
        <v>-</v>
      </c>
      <c r="AI137" s="86" t="str">
        <f t="shared" si="136"/>
        <v>-</v>
      </c>
      <c r="AJ137" s="86" t="str">
        <f t="shared" si="136"/>
        <v>-</v>
      </c>
      <c r="AK137" s="86" t="str">
        <f t="shared" si="136"/>
        <v>-</v>
      </c>
      <c r="AL137" s="86" t="str">
        <f t="shared" si="136"/>
        <v>-</v>
      </c>
      <c r="AM137" s="86" t="str">
        <f t="shared" si="136"/>
        <v>-</v>
      </c>
      <c r="AN137" s="86" t="str">
        <f t="shared" si="136"/>
        <v>-</v>
      </c>
      <c r="AO137" s="86" t="str">
        <f t="shared" si="136"/>
        <v>-</v>
      </c>
      <c r="AP137" s="86" t="str">
        <f t="shared" si="136"/>
        <v>-</v>
      </c>
      <c r="AQ137" s="86" t="str">
        <f t="shared" si="136"/>
        <v>-</v>
      </c>
      <c r="AR137" s="86" t="str">
        <f t="shared" si="136"/>
        <v>-</v>
      </c>
      <c r="AS137" s="86" t="str">
        <f t="shared" si="136"/>
        <v>-</v>
      </c>
      <c r="AT137" s="86" t="str">
        <f t="shared" si="136"/>
        <v>-</v>
      </c>
      <c r="AU137" s="86" t="str">
        <f t="shared" si="136"/>
        <v>-</v>
      </c>
      <c r="AV137" s="86" t="str">
        <f t="shared" si="136"/>
        <v>-</v>
      </c>
      <c r="AW137" s="86" t="str">
        <f t="shared" si="136"/>
        <v>-</v>
      </c>
      <c r="AX137" s="86" t="str">
        <f t="shared" si="136"/>
        <v>-</v>
      </c>
      <c r="AY137" s="86" t="str">
        <f t="shared" si="136"/>
        <v>-</v>
      </c>
      <c r="AZ137" s="86" t="str">
        <f t="shared" si="136"/>
        <v>-</v>
      </c>
      <c r="BA137" s="86" t="str">
        <f t="shared" si="136"/>
        <v>-</v>
      </c>
      <c r="BB137" s="86" t="str">
        <f t="shared" si="136"/>
        <v>-</v>
      </c>
      <c r="BC137" s="86" t="str">
        <f t="shared" si="136"/>
        <v>-</v>
      </c>
      <c r="BD137" s="86" t="str">
        <f t="shared" si="136"/>
        <v>-</v>
      </c>
      <c r="BE137" s="86" t="str">
        <f t="shared" si="136"/>
        <v>-</v>
      </c>
      <c r="BF137" s="86" t="str">
        <f t="shared" si="136"/>
        <v>-</v>
      </c>
      <c r="BG137" s="86" t="str">
        <f t="shared" si="136"/>
        <v>-</v>
      </c>
      <c r="BH137" s="5"/>
    </row>
    <row r="138" spans="1:60" s="55" customFormat="1" hidden="1" x14ac:dyDescent="0.2">
      <c r="A138" s="119" t="str">
        <f t="shared" si="101"/>
        <v>Gas_Other+PPM_South Wales</v>
      </c>
      <c r="B138" s="197"/>
      <c r="C138" s="181"/>
      <c r="D138" s="182"/>
      <c r="E138" s="185"/>
      <c r="F138" s="25" t="s">
        <v>75</v>
      </c>
      <c r="G138" s="87"/>
      <c r="H138" s="57"/>
      <c r="I138" s="86" t="str">
        <f t="shared" si="96"/>
        <v>-</v>
      </c>
      <c r="J138" s="86" t="str">
        <f t="shared" si="96"/>
        <v>-</v>
      </c>
      <c r="K138" s="86" t="str">
        <f t="shared" si="96"/>
        <v>-</v>
      </c>
      <c r="L138" s="86" t="str">
        <f t="shared" si="96"/>
        <v>-</v>
      </c>
      <c r="M138" s="86" t="str">
        <f t="shared" si="96"/>
        <v>-</v>
      </c>
      <c r="N138" s="86" t="str">
        <f t="shared" si="96"/>
        <v>-</v>
      </c>
      <c r="O138" s="86" t="str">
        <f t="shared" si="96"/>
        <v>-</v>
      </c>
      <c r="P138" s="86" t="str">
        <f t="shared" si="96"/>
        <v>-</v>
      </c>
      <c r="Q138" s="57"/>
      <c r="R138" s="86" t="str">
        <f t="shared" si="97"/>
        <v>-</v>
      </c>
      <c r="S138" s="86" t="str">
        <f t="shared" si="97"/>
        <v>-</v>
      </c>
      <c r="T138" s="86" t="str">
        <f t="shared" si="97"/>
        <v>-</v>
      </c>
      <c r="U138" s="86" t="str">
        <f t="shared" si="97"/>
        <v>-</v>
      </c>
      <c r="V138" s="86" t="str">
        <f t="shared" si="97"/>
        <v>-</v>
      </c>
      <c r="W138" s="86" t="str">
        <f t="shared" si="97"/>
        <v>-</v>
      </c>
      <c r="X138" s="86" t="str">
        <f t="shared" si="97"/>
        <v>-</v>
      </c>
      <c r="Y138" s="86" t="str">
        <f t="shared" si="97"/>
        <v>-</v>
      </c>
      <c r="Z138" s="57"/>
      <c r="AA138" s="86" t="str">
        <f t="shared" ref="AA138:BG138" si="138">IF(AA110="","-",AA110+AA124)</f>
        <v>-</v>
      </c>
      <c r="AB138" s="86" t="str">
        <f t="shared" si="138"/>
        <v>-</v>
      </c>
      <c r="AC138" s="86" t="str">
        <f t="shared" si="138"/>
        <v>-</v>
      </c>
      <c r="AD138" s="86" t="str">
        <f t="shared" si="138"/>
        <v>-</v>
      </c>
      <c r="AE138" s="86">
        <f t="shared" si="138"/>
        <v>748703</v>
      </c>
      <c r="AF138" s="86">
        <f t="shared" si="138"/>
        <v>751999</v>
      </c>
      <c r="AG138" s="86" t="str">
        <f t="shared" si="138"/>
        <v>-</v>
      </c>
      <c r="AH138" s="86" t="str">
        <f t="shared" si="138"/>
        <v>-</v>
      </c>
      <c r="AI138" s="86" t="str">
        <f t="shared" si="138"/>
        <v>-</v>
      </c>
      <c r="AJ138" s="86" t="str">
        <f t="shared" si="138"/>
        <v>-</v>
      </c>
      <c r="AK138" s="86" t="str">
        <f t="shared" si="138"/>
        <v>-</v>
      </c>
      <c r="AL138" s="86" t="str">
        <f t="shared" si="138"/>
        <v>-</v>
      </c>
      <c r="AM138" s="86" t="str">
        <f t="shared" si="138"/>
        <v>-</v>
      </c>
      <c r="AN138" s="86" t="str">
        <f t="shared" si="138"/>
        <v>-</v>
      </c>
      <c r="AO138" s="86" t="str">
        <f t="shared" si="138"/>
        <v>-</v>
      </c>
      <c r="AP138" s="86" t="str">
        <f t="shared" si="138"/>
        <v>-</v>
      </c>
      <c r="AQ138" s="86" t="str">
        <f t="shared" si="138"/>
        <v>-</v>
      </c>
      <c r="AR138" s="86" t="str">
        <f t="shared" si="138"/>
        <v>-</v>
      </c>
      <c r="AS138" s="86" t="str">
        <f t="shared" si="138"/>
        <v>-</v>
      </c>
      <c r="AT138" s="86" t="str">
        <f t="shared" si="138"/>
        <v>-</v>
      </c>
      <c r="AU138" s="86" t="str">
        <f t="shared" si="138"/>
        <v>-</v>
      </c>
      <c r="AV138" s="86" t="str">
        <f t="shared" si="138"/>
        <v>-</v>
      </c>
      <c r="AW138" s="86" t="str">
        <f t="shared" si="138"/>
        <v>-</v>
      </c>
      <c r="AX138" s="86" t="str">
        <f t="shared" si="138"/>
        <v>-</v>
      </c>
      <c r="AY138" s="86" t="str">
        <f t="shared" si="138"/>
        <v>-</v>
      </c>
      <c r="AZ138" s="86" t="str">
        <f t="shared" si="138"/>
        <v>-</v>
      </c>
      <c r="BA138" s="86" t="str">
        <f t="shared" si="138"/>
        <v>-</v>
      </c>
      <c r="BB138" s="86" t="str">
        <f t="shared" si="138"/>
        <v>-</v>
      </c>
      <c r="BC138" s="86" t="str">
        <f t="shared" si="138"/>
        <v>-</v>
      </c>
      <c r="BD138" s="86" t="str">
        <f t="shared" si="138"/>
        <v>-</v>
      </c>
      <c r="BE138" s="86" t="str">
        <f t="shared" si="138"/>
        <v>-</v>
      </c>
      <c r="BF138" s="86" t="str">
        <f t="shared" si="138"/>
        <v>-</v>
      </c>
      <c r="BG138" s="86" t="str">
        <f t="shared" si="138"/>
        <v>-</v>
      </c>
      <c r="BH138" s="5"/>
    </row>
    <row r="139" spans="1:60" x14ac:dyDescent="0.2">
      <c r="A139" s="120"/>
      <c r="B139" s="120"/>
      <c r="C139" s="120"/>
      <c r="D139" s="120"/>
      <c r="E139" s="120"/>
      <c r="F139" s="120"/>
      <c r="G139" s="120"/>
    </row>
    <row r="140" spans="1:60" x14ac:dyDescent="0.2"/>
    <row r="141" spans="1:60" x14ac:dyDescent="0.2"/>
    <row r="142" spans="1:60" x14ac:dyDescent="0.2"/>
    <row r="143" spans="1:60" x14ac:dyDescent="0.2"/>
    <row r="144" spans="1:60"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sheetData>
  <mergeCells count="39">
    <mergeCell ref="B97:B138"/>
    <mergeCell ref="C97:C110"/>
    <mergeCell ref="D97:D110"/>
    <mergeCell ref="E97:E110"/>
    <mergeCell ref="B13:B96"/>
    <mergeCell ref="C13:C26"/>
    <mergeCell ref="D13:D26"/>
    <mergeCell ref="E13:E26"/>
    <mergeCell ref="C111:C124"/>
    <mergeCell ref="D111:D124"/>
    <mergeCell ref="E111:E124"/>
    <mergeCell ref="C125:C138"/>
    <mergeCell ref="D125:D138"/>
    <mergeCell ref="E125:E138"/>
    <mergeCell ref="C69:C82"/>
    <mergeCell ref="D69:D82"/>
    <mergeCell ref="E69:E82"/>
    <mergeCell ref="C83:C96"/>
    <mergeCell ref="D83:D96"/>
    <mergeCell ref="E83:E96"/>
    <mergeCell ref="C41:C54"/>
    <mergeCell ref="D41:D54"/>
    <mergeCell ref="E41:E54"/>
    <mergeCell ref="C55:C68"/>
    <mergeCell ref="D55:D68"/>
    <mergeCell ref="E55:E68"/>
    <mergeCell ref="C27:C40"/>
    <mergeCell ref="D27:D40"/>
    <mergeCell ref="E27:E40"/>
    <mergeCell ref="B2:O2"/>
    <mergeCell ref="B3:O3"/>
    <mergeCell ref="B8:B12"/>
    <mergeCell ref="C8:C12"/>
    <mergeCell ref="D8:D12"/>
    <mergeCell ref="E8:E12"/>
    <mergeCell ref="F8:F12"/>
    <mergeCell ref="G8:G9"/>
    <mergeCell ref="I8:P8"/>
    <mergeCell ref="I9:P9"/>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d8e67d0-7f42-4e9b-a40f-4332ed482083">
      <Terms xmlns="http://schemas.microsoft.com/office/infopath/2007/PartnerControls"/>
    </lcf76f155ced4ddcb4097134ff3c332f>
    <TaxCatchAll xmlns="659dbf90-294d-4102-adfb-7c2574d48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4.xml><?xml version="1.0" encoding="utf-8"?>
<ct:contentTypeSchema xmlns:ct="http://schemas.microsoft.com/office/2006/metadata/contentType" xmlns:ma="http://schemas.microsoft.com/office/2006/metadata/properties/metaAttributes" ct:_="" ma:_="" ma:contentTypeName="Document" ma:contentTypeID="0x010100230C77FE88CF934CAAE9B34489BB08F6" ma:contentTypeVersion="15" ma:contentTypeDescription="Create a new document." ma:contentTypeScope="" ma:versionID="46696ab0ed49ea2ee53b88e8ed5b1b33">
  <xsd:schema xmlns:xsd="http://www.w3.org/2001/XMLSchema" xmlns:xs="http://www.w3.org/2001/XMLSchema" xmlns:p="http://schemas.microsoft.com/office/2006/metadata/properties" xmlns:ns1="http://schemas.microsoft.com/sharepoint/v3" xmlns:ns2="2d8e67d0-7f42-4e9b-a40f-4332ed482083" xmlns:ns3="659dbf90-294d-4102-adfb-7c2574d48c90" targetNamespace="http://schemas.microsoft.com/office/2006/metadata/properties" ma:root="true" ma:fieldsID="23ae870053c05133ff22cd978e51d941" ns1:_="" ns2:_="" ns3:_="">
    <xsd:import namespace="http://schemas.microsoft.com/sharepoint/v3"/>
    <xsd:import namespace="2d8e67d0-7f42-4e9b-a40f-4332ed482083"/>
    <xsd:import namespace="659dbf90-294d-4102-adfb-7c2574d48c90"/>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e67d0-7f42-4e9b-a40f-4332ed482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9dbf90-294d-4102-adfb-7c2574d48c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df66149-f390-4770-b255-53fa87d2c762}" ma:internalName="TaxCatchAll" ma:showField="CatchAllData" ma:web="659dbf90-294d-4102-adfb-7c2574d48c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25CCE-43FF-4FAD-ACAB-AE5F55EDBE18}">
  <ds:schemaRefs>
    <ds:schemaRef ds:uri="http://purl.org/dc/term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659dbf90-294d-4102-adfb-7c2574d48c90"/>
    <ds:schemaRef ds:uri="2d8e67d0-7f42-4e9b-a40f-4332ed482083"/>
    <ds:schemaRef ds:uri="http://schemas.microsoft.com/sharepoint/v3"/>
  </ds:schemaRefs>
</ds:datastoreItem>
</file>

<file path=customXml/itemProps2.xml><?xml version="1.0" encoding="utf-8"?>
<ds:datastoreItem xmlns:ds="http://schemas.openxmlformats.org/officeDocument/2006/customXml" ds:itemID="{E8CACC7B-9EB9-4F3D-A54A-42F6719813DF}">
  <ds:schemaRefs>
    <ds:schemaRef ds:uri="http://schemas.microsoft.com/sharepoint/v3/contenttype/forms"/>
  </ds:schemaRefs>
</ds:datastoreItem>
</file>

<file path=customXml/itemProps3.xml><?xml version="1.0" encoding="utf-8"?>
<ds:datastoreItem xmlns:ds="http://schemas.openxmlformats.org/officeDocument/2006/customXml" ds:itemID="{630C3A51-C032-45F5-A37E-E113127C61AE}">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B609A651-B4F1-42BF-A0E8-A069E6C5DB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8e67d0-7f42-4e9b-a40f-4332ed482083"/>
    <ds:schemaRef ds:uri="659dbf90-294d-4102-adfb-7c2574d48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Notes</vt:lpstr>
      <vt:lpstr>1. Outputs=&gt;</vt:lpstr>
      <vt:lpstr>1a levelised DTC</vt:lpstr>
      <vt:lpstr>2. Calculations=&gt;</vt:lpstr>
      <vt:lpstr>Nil levelisation allowance</vt:lpstr>
      <vt:lpstr>3. Inputs=&gt;</vt:lpstr>
      <vt:lpstr>3a DTC</vt:lpstr>
      <vt:lpstr>3b Customer accounts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McDougall</dc:creator>
  <cp:keywords/>
  <dc:description/>
  <cp:lastModifiedBy>Jonathan Kiddle</cp:lastModifiedBy>
  <cp:revision/>
  <dcterms:created xsi:type="dcterms:W3CDTF">2023-11-10T12:49:53Z</dcterms:created>
  <dcterms:modified xsi:type="dcterms:W3CDTF">2023-11-22T11:02:13Z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10a290fa-930c-4140-a162-0913aa439bd5</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6n70EBqYBZ0xG49MrMp5TRfItpBtUKWE</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0x010100230C77FE88CF934CAAE9B34489BB08F6</vt:lpwstr>
  </property>
  <property fmtid="{D5CDD505-2E9C-101B-9397-08002B2CF9AE}" pid="15" name="MediaServiceImageTags">
    <vt:lpwstr/>
  </property>
  <property fmtid="{D5CDD505-2E9C-101B-9397-08002B2CF9AE}" pid="16" name="MSIP_Label_38144ccb-b10a-4c0f-b070-7a3b00ac7463_Enabled">
    <vt:lpwstr>true</vt:lpwstr>
  </property>
  <property fmtid="{D5CDD505-2E9C-101B-9397-08002B2CF9AE}" pid="17" name="MSIP_Label_38144ccb-b10a-4c0f-b070-7a3b00ac7463_SetDate">
    <vt:lpwstr>2023-11-14T21:19:42Z</vt:lpwstr>
  </property>
  <property fmtid="{D5CDD505-2E9C-101B-9397-08002B2CF9AE}" pid="18" name="MSIP_Label_38144ccb-b10a-4c0f-b070-7a3b00ac7463_Method">
    <vt:lpwstr>Standard</vt:lpwstr>
  </property>
  <property fmtid="{D5CDD505-2E9C-101B-9397-08002B2CF9AE}" pid="19" name="MSIP_Label_38144ccb-b10a-4c0f-b070-7a3b00ac7463_Name">
    <vt:lpwstr>InternalOnly</vt:lpwstr>
  </property>
  <property fmtid="{D5CDD505-2E9C-101B-9397-08002B2CF9AE}" pid="20" name="MSIP_Label_38144ccb-b10a-4c0f-b070-7a3b00ac7463_SiteId">
    <vt:lpwstr>185562ad-39bc-4840-8e40-be6216340c52</vt:lpwstr>
  </property>
  <property fmtid="{D5CDD505-2E9C-101B-9397-08002B2CF9AE}" pid="21" name="MSIP_Label_38144ccb-b10a-4c0f-b070-7a3b00ac7463_ActionId">
    <vt:lpwstr>f98773b9-5702-4d17-b22d-228696f1e608</vt:lpwstr>
  </property>
  <property fmtid="{D5CDD505-2E9C-101B-9397-08002B2CF9AE}" pid="22" name="MSIP_Label_38144ccb-b10a-4c0f-b070-7a3b00ac7463_ContentBits">
    <vt:lpwstr>2</vt:lpwstr>
  </property>
</Properties>
</file>